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 updateLinks="never" codeName="ThisWorkbook"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https://alroproductscom-my.sharepoint.com/personal/ivan_alroproducts_com/Documents/Alro Products International/Miscellaneous/Price lists/NEW FORMAT/"/>
    </mc:Choice>
  </mc:AlternateContent>
  <xr:revisionPtr revIDLastSave="1614" documentId="8_{B7A6DAD8-FD50-4DBB-82A7-18C17F172722}" xr6:coauthVersionLast="47" xr6:coauthVersionMax="47" xr10:uidLastSave="{5F8F266B-4470-4E18-B62D-3795D271F7E0}"/>
  <workbookProtection workbookAlgorithmName="SHA-512" workbookHashValue="n7nT3xc0Ai7ccgkVFjxwEmVv/5S6mAsrHxXrdvz05TFp21yKBhFraTzbZ4nqZv1D9Z7STxI2icnk0+6bLVBbbA==" workbookSaltValue="kOI2zOjdF7O1SHyorwJTdQ==" workbookSpinCount="100000" lockStructure="1"/>
  <bookViews>
    <workbookView xWindow="-120" yWindow="-120" windowWidth="29040" windowHeight="15720" tabRatio="961" xr2:uid="{00000000-000D-0000-FFFF-FFFF00000000}"/>
  </bookViews>
  <sheets>
    <sheet name="Lead Sheet" sheetId="14" r:id="rId1"/>
    <sheet name="Quote Sheet" sheetId="46" r:id="rId2"/>
    <sheet name="MI Fittings" sheetId="33" r:id="rId3"/>
    <sheet name="CS Press Fittings" sheetId="51" r:id="rId4"/>
    <sheet name="Steel Nipples" sheetId="31" r:id="rId5"/>
    <sheet name="Steel Cut Lengths" sheetId="32" r:id="rId6"/>
    <sheet name="Pipe Hangers" sheetId="57" r:id="rId7"/>
    <sheet name="Brass Nipples " sheetId="22" r:id="rId8"/>
    <sheet name="Brass Fittings " sheetId="23" r:id="rId9"/>
    <sheet name="Valves" sheetId="53" r:id="rId10"/>
    <sheet name="PEX Tubing" sheetId="37" r:id="rId11"/>
    <sheet name="PEX Fittings - Brass" sheetId="26" r:id="rId12"/>
    <sheet name="PEX Fittings - EXPN Brass" sheetId="58" r:id="rId13"/>
    <sheet name="PEX Fittings - F1807 PPSU " sheetId="24" r:id="rId14"/>
    <sheet name="PEX Fittings - F1960 EPPSU" sheetId="41" r:id="rId15"/>
    <sheet name="PEX Accessories" sheetId="44" r:id="rId16"/>
    <sheet name="PVC DWV" sheetId="40" r:id="rId17"/>
    <sheet name="PVC SCH 40" sheetId="42" r:id="rId18"/>
    <sheet name="Push Fittings" sheetId="43" r:id="rId19"/>
    <sheet name="Copper Wrot" sheetId="27" r:id="rId20"/>
    <sheet name="Cast Copper" sheetId="50" state="hidden" r:id="rId21"/>
    <sheet name="Press Copper Fittings" sheetId="25" r:id="rId22"/>
    <sheet name="Supply Stops" sheetId="54" r:id="rId23"/>
    <sheet name="Supply Lines" sheetId="55" r:id="rId24"/>
    <sheet name="CI Fittings" sheetId="38" r:id="rId25"/>
    <sheet name="Steel Couplings" sheetId="36" r:id="rId26"/>
    <sheet name="NHC" sheetId="21" r:id="rId27"/>
    <sheet name="Dielectric Unions" sheetId="56" r:id="rId28"/>
    <sheet name="MI Fittings - XH" sheetId="35" r:id="rId29"/>
    <sheet name="Steel Nipples - XH" sheetId="52" r:id="rId30"/>
    <sheet name="Copper Tubing " sheetId="29" r:id="rId31"/>
    <sheet name="PVC Pipe" sheetId="48" state="hidden" r:id="rId32"/>
    <sheet name="Steel Pipe" sheetId="49" state="hidden" r:id="rId33"/>
  </sheets>
  <definedNames>
    <definedName name="_xlnm._FilterDatabase" localSheetId="8" hidden="1">'Brass Fittings '!$J$3:$J$364</definedName>
    <definedName name="_xlnm._FilterDatabase" localSheetId="7" hidden="1">'Brass Nipples '!$J$3:$J$141</definedName>
    <definedName name="_xlnm._FilterDatabase" localSheetId="20" hidden="1">'Cast Copper'!$A$1:$O$522</definedName>
    <definedName name="_xlnm._FilterDatabase" localSheetId="24" hidden="1">'CI Fittings'!$J$3:$J$136</definedName>
    <definedName name="_xlnm._FilterDatabase" localSheetId="30" hidden="1">'Copper Tubing '!$J$3:$J$26</definedName>
    <definedName name="_xlnm._FilterDatabase" localSheetId="19" hidden="1">'Copper Wrot'!$L$3:$L$561</definedName>
    <definedName name="_xlnm._FilterDatabase" localSheetId="3" hidden="1">'CS Press Fittings'!$K$3:$K$373</definedName>
    <definedName name="_xlnm._FilterDatabase" localSheetId="2" hidden="1">'MI Fittings'!$J$3:$J$1313</definedName>
    <definedName name="_xlnm._FilterDatabase" localSheetId="28" hidden="1">'MI Fittings - XH'!$J$3:$J$278</definedName>
    <definedName name="_xlnm._FilterDatabase" localSheetId="26" hidden="1">NHC!$J$3:$J$18</definedName>
    <definedName name="_xlnm._FilterDatabase" localSheetId="15" hidden="1">'PEX Accessories'!$J$3:$J$29</definedName>
    <definedName name="_xlnm._FilterDatabase" localSheetId="11" hidden="1">'PEX Fittings - Brass'!$J$3:$J$98</definedName>
    <definedName name="_xlnm._FilterDatabase" localSheetId="12" hidden="1">'PEX Fittings - EXPN Brass'!$J$3:$J$89</definedName>
    <definedName name="_xlnm._FilterDatabase" localSheetId="13" hidden="1">'PEX Fittings - F1807 PPSU '!$J$3:$J$43</definedName>
    <definedName name="_xlnm._FilterDatabase" localSheetId="14" hidden="1">'PEX Fittings - F1960 EPPSU'!$J$3:$J$38</definedName>
    <definedName name="_xlnm._FilterDatabase" localSheetId="10" hidden="1">'PEX Tubing'!$J$3:$J$132</definedName>
    <definedName name="_xlnm._FilterDatabase" localSheetId="6" hidden="1">'Pipe Hangers'!$J$3:$J$173</definedName>
    <definedName name="_xlnm._FilterDatabase" localSheetId="21" hidden="1">'Press Copper Fittings'!$J$3:$J$277</definedName>
    <definedName name="_xlnm._FilterDatabase" localSheetId="18" hidden="1">'Push Fittings'!$J$3:$J$118</definedName>
    <definedName name="_xlnm._FilterDatabase" localSheetId="16" hidden="1">'PVC DWV'!$K$3:$K$479</definedName>
    <definedName name="_xlnm._FilterDatabase" localSheetId="17" hidden="1">'PVC SCH 40'!$K$3:$K$683</definedName>
    <definedName name="_xlnm._FilterDatabase" localSheetId="25" hidden="1">'Steel Couplings'!$J$3:$J$52</definedName>
    <definedName name="_xlnm._FilterDatabase" localSheetId="5" hidden="1">'Steel Cut Lengths'!$J$3:$J$147</definedName>
    <definedName name="_xlnm._FilterDatabase" localSheetId="4" hidden="1">'Steel Nipples'!$J$3:$J$427</definedName>
    <definedName name="_xlnm._FilterDatabase" localSheetId="29" hidden="1">'Steel Nipples - XH'!$J$3:$J$124</definedName>
    <definedName name="_xlnm._FilterDatabase" localSheetId="32" hidden="1">'Steel Pipe'!$A$5:$N$524</definedName>
    <definedName name="_xlnm._FilterDatabase" localSheetId="23" hidden="1">'Supply Lines'!$J$3:$J$47</definedName>
    <definedName name="_xlnm._FilterDatabase" localSheetId="22" hidden="1">'Supply Stops'!$J$3:$J$23</definedName>
    <definedName name="_xlnm._FilterDatabase" localSheetId="9" hidden="1">Valves!$J$3:$J$82</definedName>
    <definedName name="_xlnm.Print_Area" localSheetId="7">'Brass Nipples '!$C$1:$J$141</definedName>
    <definedName name="_xlnm.Print_Area" localSheetId="28">'MI Fittings - XH'!$C$1:$K$278</definedName>
    <definedName name="_xlnm.Print_Area" localSheetId="10">'PEX Tubing'!$C$1:$K$127</definedName>
    <definedName name="_xlnm.Print_Area" localSheetId="25">'Steel Couplings'!$C$1:$K$52</definedName>
    <definedName name="_xlnm.Print_Area" localSheetId="5">'Steel Cut Lengths'!$C$1:$K$147</definedName>
    <definedName name="_xlnm.Print_Area" localSheetId="4">'Steel Nipples'!$C$1:$K$427</definedName>
    <definedName name="_xlnm.Print_Area" localSheetId="9">Valves!$C$1:$K$72</definedName>
    <definedName name="_xlnm.Print_Titles" localSheetId="8">'Brass Fittings '!$3:$3</definedName>
    <definedName name="_xlnm.Print_Titles" localSheetId="7">'Brass Nipples '!$3:$3</definedName>
    <definedName name="_xlnm.Print_Titles" localSheetId="20">'Cast Copper'!$3:$3</definedName>
    <definedName name="_xlnm.Print_Titles" localSheetId="24">'CI Fittings'!$3:$3</definedName>
    <definedName name="_xlnm.Print_Titles" localSheetId="30">'Copper Tubing '!$3:$3</definedName>
    <definedName name="_xlnm.Print_Titles" localSheetId="19">'Copper Wrot'!$3:$3</definedName>
    <definedName name="_xlnm.Print_Titles" localSheetId="3">'CS Press Fittings'!$3:$3</definedName>
    <definedName name="_xlnm.Print_Titles" localSheetId="27">'Dielectric Unions'!$3:$3</definedName>
    <definedName name="_xlnm.Print_Titles" localSheetId="2">'MI Fittings'!$3:$3</definedName>
    <definedName name="_xlnm.Print_Titles" localSheetId="28">'MI Fittings - XH'!$3:$3</definedName>
    <definedName name="_xlnm.Print_Titles" localSheetId="15">'PEX Accessories'!$3:$3</definedName>
    <definedName name="_xlnm.Print_Titles" localSheetId="11">'PEX Fittings - Brass'!$3:$3</definedName>
    <definedName name="_xlnm.Print_Titles" localSheetId="12">'PEX Fittings - EXPN Brass'!$3:$3</definedName>
    <definedName name="_xlnm.Print_Titles" localSheetId="13">'PEX Fittings - F1807 PPSU '!$3:$3</definedName>
    <definedName name="_xlnm.Print_Titles" localSheetId="14">'PEX Fittings - F1960 EPPSU'!$3:$3</definedName>
    <definedName name="_xlnm.Print_Titles" localSheetId="10">'PEX Tubing'!$3:$3</definedName>
    <definedName name="_xlnm.Print_Titles" localSheetId="6">'Pipe Hangers'!$3:$3</definedName>
    <definedName name="_xlnm.Print_Titles" localSheetId="21">'Press Copper Fittings'!$3:$3</definedName>
    <definedName name="_xlnm.Print_Titles" localSheetId="18">'Push Fittings'!$3:$3</definedName>
    <definedName name="_xlnm.Print_Titles" localSheetId="31">'PVC Pipe'!$3:$3</definedName>
    <definedName name="_xlnm.Print_Titles" localSheetId="25">'Steel Couplings'!$3:$3</definedName>
    <definedName name="_xlnm.Print_Titles" localSheetId="5">'Steel Cut Lengths'!$3:$3</definedName>
    <definedName name="_xlnm.Print_Titles" localSheetId="4">'Steel Nipples'!$3:$3</definedName>
    <definedName name="_xlnm.Print_Titles" localSheetId="29">'Steel Nipples - XH'!$3:$3</definedName>
    <definedName name="_xlnm.Print_Titles" localSheetId="32">'Steel Pipe'!$3:$3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221" i="46" l="1"/>
  <c r="H221" i="46"/>
  <c r="F221" i="46"/>
  <c r="E221" i="46"/>
  <c r="D221" i="46"/>
  <c r="I220" i="46"/>
  <c r="H220" i="46"/>
  <c r="F220" i="46"/>
  <c r="E220" i="46"/>
  <c r="D220" i="46"/>
  <c r="I219" i="46"/>
  <c r="H219" i="46"/>
  <c r="F219" i="46"/>
  <c r="E219" i="46"/>
  <c r="D219" i="46"/>
  <c r="I218" i="46"/>
  <c r="H218" i="46"/>
  <c r="F218" i="46"/>
  <c r="E218" i="46"/>
  <c r="D218" i="46"/>
  <c r="I217" i="46"/>
  <c r="H217" i="46"/>
  <c r="F217" i="46"/>
  <c r="E217" i="46"/>
  <c r="D217" i="46"/>
  <c r="I216" i="46"/>
  <c r="H216" i="46"/>
  <c r="F216" i="46"/>
  <c r="E216" i="46"/>
  <c r="D216" i="46"/>
  <c r="I215" i="46"/>
  <c r="H215" i="46"/>
  <c r="F215" i="46"/>
  <c r="E215" i="46"/>
  <c r="D215" i="46"/>
  <c r="I214" i="46"/>
  <c r="H214" i="46"/>
  <c r="F214" i="46"/>
  <c r="E214" i="46"/>
  <c r="D214" i="46"/>
  <c r="I213" i="46"/>
  <c r="H213" i="46"/>
  <c r="F213" i="46"/>
  <c r="E213" i="46"/>
  <c r="D213" i="46"/>
  <c r="I212" i="46"/>
  <c r="H212" i="46"/>
  <c r="F212" i="46"/>
  <c r="E212" i="46"/>
  <c r="D212" i="46"/>
  <c r="I211" i="46"/>
  <c r="H211" i="46"/>
  <c r="F211" i="46"/>
  <c r="E211" i="46"/>
  <c r="D211" i="46"/>
  <c r="I210" i="46"/>
  <c r="H210" i="46"/>
  <c r="F210" i="46"/>
  <c r="E210" i="46"/>
  <c r="D210" i="46"/>
  <c r="I209" i="46"/>
  <c r="H209" i="46"/>
  <c r="F209" i="46"/>
  <c r="E209" i="46"/>
  <c r="D209" i="46"/>
  <c r="I208" i="46"/>
  <c r="H208" i="46"/>
  <c r="F208" i="46"/>
  <c r="E208" i="46"/>
  <c r="D208" i="46"/>
  <c r="I207" i="46"/>
  <c r="H207" i="46"/>
  <c r="F207" i="46"/>
  <c r="E207" i="46"/>
  <c r="D207" i="46"/>
  <c r="I206" i="46"/>
  <c r="H206" i="46"/>
  <c r="F206" i="46"/>
  <c r="E206" i="46"/>
  <c r="D206" i="46"/>
  <c r="I205" i="46"/>
  <c r="H205" i="46"/>
  <c r="F205" i="46"/>
  <c r="E205" i="46"/>
  <c r="D205" i="46"/>
  <c r="I204" i="46"/>
  <c r="H204" i="46"/>
  <c r="F204" i="46"/>
  <c r="E204" i="46"/>
  <c r="D204" i="46"/>
  <c r="I203" i="46"/>
  <c r="H203" i="46"/>
  <c r="F203" i="46"/>
  <c r="E203" i="46"/>
  <c r="D203" i="46"/>
  <c r="I202" i="46"/>
  <c r="H202" i="46"/>
  <c r="F202" i="46"/>
  <c r="E202" i="46"/>
  <c r="D202" i="46"/>
  <c r="I201" i="46"/>
  <c r="H201" i="46"/>
  <c r="F201" i="46"/>
  <c r="E201" i="46"/>
  <c r="D201" i="46"/>
  <c r="I200" i="46"/>
  <c r="H200" i="46"/>
  <c r="F200" i="46"/>
  <c r="E200" i="46"/>
  <c r="D200" i="46"/>
  <c r="I199" i="46"/>
  <c r="H199" i="46"/>
  <c r="F199" i="46"/>
  <c r="E199" i="46"/>
  <c r="D199" i="46"/>
  <c r="I198" i="46"/>
  <c r="H198" i="46"/>
  <c r="F198" i="46"/>
  <c r="E198" i="46"/>
  <c r="D198" i="46"/>
  <c r="I197" i="46"/>
  <c r="H197" i="46"/>
  <c r="F197" i="46"/>
  <c r="E197" i="46"/>
  <c r="D197" i="46"/>
  <c r="I196" i="46"/>
  <c r="J196" i="46" s="1"/>
  <c r="H196" i="46"/>
  <c r="F196" i="46"/>
  <c r="E196" i="46"/>
  <c r="D196" i="46"/>
  <c r="I195" i="46"/>
  <c r="H195" i="46"/>
  <c r="F195" i="46"/>
  <c r="E195" i="46"/>
  <c r="D195" i="46"/>
  <c r="I194" i="46"/>
  <c r="H194" i="46"/>
  <c r="F194" i="46"/>
  <c r="E194" i="46"/>
  <c r="D194" i="46"/>
  <c r="I193" i="46"/>
  <c r="H193" i="46"/>
  <c r="F193" i="46"/>
  <c r="E193" i="46"/>
  <c r="D193" i="46"/>
  <c r="I192" i="46"/>
  <c r="H192" i="46"/>
  <c r="F192" i="46"/>
  <c r="E192" i="46"/>
  <c r="D192" i="46"/>
  <c r="I191" i="46"/>
  <c r="H191" i="46"/>
  <c r="F191" i="46"/>
  <c r="E191" i="46"/>
  <c r="D191" i="46"/>
  <c r="I190" i="46"/>
  <c r="H190" i="46"/>
  <c r="F190" i="46"/>
  <c r="E190" i="46"/>
  <c r="D190" i="46"/>
  <c r="I189" i="46"/>
  <c r="H189" i="46"/>
  <c r="F189" i="46"/>
  <c r="E189" i="46"/>
  <c r="D189" i="46"/>
  <c r="I188" i="46"/>
  <c r="H188" i="46"/>
  <c r="F188" i="46"/>
  <c r="E188" i="46"/>
  <c r="D188" i="46"/>
  <c r="I187" i="46"/>
  <c r="H187" i="46"/>
  <c r="F187" i="46"/>
  <c r="E187" i="46"/>
  <c r="D187" i="46"/>
  <c r="I186" i="46"/>
  <c r="H186" i="46"/>
  <c r="F186" i="46"/>
  <c r="E186" i="46"/>
  <c r="D186" i="46"/>
  <c r="I185" i="46"/>
  <c r="H185" i="46"/>
  <c r="F185" i="46"/>
  <c r="E185" i="46"/>
  <c r="D185" i="46"/>
  <c r="I184" i="46"/>
  <c r="J184" i="46" s="1"/>
  <c r="H184" i="46"/>
  <c r="F184" i="46"/>
  <c r="E184" i="46"/>
  <c r="D184" i="46"/>
  <c r="I183" i="46"/>
  <c r="H183" i="46"/>
  <c r="F183" i="46"/>
  <c r="E183" i="46"/>
  <c r="D183" i="46"/>
  <c r="I182" i="46"/>
  <c r="H182" i="46"/>
  <c r="F182" i="46"/>
  <c r="E182" i="46"/>
  <c r="D182" i="46"/>
  <c r="I181" i="46"/>
  <c r="H181" i="46"/>
  <c r="F181" i="46"/>
  <c r="E181" i="46"/>
  <c r="D181" i="46"/>
  <c r="I180" i="46"/>
  <c r="H180" i="46"/>
  <c r="F180" i="46"/>
  <c r="E180" i="46"/>
  <c r="D180" i="46"/>
  <c r="I179" i="46"/>
  <c r="H179" i="46"/>
  <c r="F179" i="46"/>
  <c r="E179" i="46"/>
  <c r="D179" i="46"/>
  <c r="I178" i="46"/>
  <c r="H178" i="46"/>
  <c r="F178" i="46"/>
  <c r="E178" i="46"/>
  <c r="D178" i="46"/>
  <c r="I177" i="46"/>
  <c r="H177" i="46"/>
  <c r="F177" i="46"/>
  <c r="E177" i="46"/>
  <c r="D177" i="46"/>
  <c r="I176" i="46"/>
  <c r="H176" i="46"/>
  <c r="F176" i="46"/>
  <c r="E176" i="46"/>
  <c r="D176" i="46"/>
  <c r="I175" i="46"/>
  <c r="H175" i="46"/>
  <c r="F175" i="46"/>
  <c r="E175" i="46"/>
  <c r="D175" i="46"/>
  <c r="I174" i="46"/>
  <c r="H174" i="46"/>
  <c r="F174" i="46"/>
  <c r="E174" i="46"/>
  <c r="D174" i="46"/>
  <c r="I173" i="46"/>
  <c r="H173" i="46"/>
  <c r="F173" i="46"/>
  <c r="E173" i="46"/>
  <c r="D173" i="46"/>
  <c r="I172" i="46"/>
  <c r="J172" i="46" s="1"/>
  <c r="H172" i="46"/>
  <c r="F172" i="46"/>
  <c r="E172" i="46"/>
  <c r="D172" i="46"/>
  <c r="I171" i="46"/>
  <c r="H171" i="46"/>
  <c r="F171" i="46"/>
  <c r="E171" i="46"/>
  <c r="D171" i="46"/>
  <c r="I170" i="46"/>
  <c r="H170" i="46"/>
  <c r="F170" i="46"/>
  <c r="E170" i="46"/>
  <c r="D170" i="46"/>
  <c r="I169" i="46"/>
  <c r="H169" i="46"/>
  <c r="F169" i="46"/>
  <c r="E169" i="46"/>
  <c r="D169" i="46"/>
  <c r="I168" i="46"/>
  <c r="H168" i="46"/>
  <c r="F168" i="46"/>
  <c r="E168" i="46"/>
  <c r="D168" i="46"/>
  <c r="I167" i="46"/>
  <c r="H167" i="46"/>
  <c r="F167" i="46"/>
  <c r="E167" i="46"/>
  <c r="D167" i="46"/>
  <c r="I166" i="46"/>
  <c r="H166" i="46"/>
  <c r="F166" i="46"/>
  <c r="E166" i="46"/>
  <c r="D166" i="46"/>
  <c r="I165" i="46"/>
  <c r="H165" i="46"/>
  <c r="F165" i="46"/>
  <c r="E165" i="46"/>
  <c r="D165" i="46"/>
  <c r="I164" i="46"/>
  <c r="H164" i="46"/>
  <c r="F164" i="46"/>
  <c r="E164" i="46"/>
  <c r="D164" i="46"/>
  <c r="I163" i="46"/>
  <c r="H163" i="46"/>
  <c r="F163" i="46"/>
  <c r="E163" i="46"/>
  <c r="D163" i="46"/>
  <c r="I162" i="46"/>
  <c r="H162" i="46"/>
  <c r="F162" i="46"/>
  <c r="E162" i="46"/>
  <c r="D162" i="46"/>
  <c r="I161" i="46"/>
  <c r="H161" i="46"/>
  <c r="F161" i="46"/>
  <c r="E161" i="46"/>
  <c r="D161" i="46"/>
  <c r="I160" i="46"/>
  <c r="J160" i="46" s="1"/>
  <c r="H160" i="46"/>
  <c r="F160" i="46"/>
  <c r="E160" i="46"/>
  <c r="D160" i="46"/>
  <c r="I159" i="46"/>
  <c r="H159" i="46"/>
  <c r="F159" i="46"/>
  <c r="E159" i="46"/>
  <c r="D159" i="46"/>
  <c r="I158" i="46"/>
  <c r="H158" i="46"/>
  <c r="F158" i="46"/>
  <c r="E158" i="46"/>
  <c r="D158" i="46"/>
  <c r="I157" i="46"/>
  <c r="H157" i="46"/>
  <c r="F157" i="46"/>
  <c r="E157" i="46"/>
  <c r="D157" i="46"/>
  <c r="I156" i="46"/>
  <c r="H156" i="46"/>
  <c r="F156" i="46"/>
  <c r="E156" i="46"/>
  <c r="D156" i="46"/>
  <c r="I155" i="46"/>
  <c r="H155" i="46"/>
  <c r="F155" i="46"/>
  <c r="E155" i="46"/>
  <c r="D155" i="46"/>
  <c r="I154" i="46"/>
  <c r="H154" i="46"/>
  <c r="F154" i="46"/>
  <c r="E154" i="46"/>
  <c r="D154" i="46"/>
  <c r="I153" i="46"/>
  <c r="H153" i="46"/>
  <c r="F153" i="46"/>
  <c r="E153" i="46"/>
  <c r="D153" i="46"/>
  <c r="I152" i="46"/>
  <c r="H152" i="46"/>
  <c r="F152" i="46"/>
  <c r="E152" i="46"/>
  <c r="D152" i="46"/>
  <c r="I151" i="46"/>
  <c r="H151" i="46"/>
  <c r="F151" i="46"/>
  <c r="E151" i="46"/>
  <c r="D151" i="46"/>
  <c r="I150" i="46"/>
  <c r="H150" i="46"/>
  <c r="F150" i="46"/>
  <c r="E150" i="46"/>
  <c r="D150" i="46"/>
  <c r="I149" i="46"/>
  <c r="H149" i="46"/>
  <c r="F149" i="46"/>
  <c r="E149" i="46"/>
  <c r="D149" i="46"/>
  <c r="I148" i="46"/>
  <c r="J148" i="46" s="1"/>
  <c r="H148" i="46"/>
  <c r="F148" i="46"/>
  <c r="E148" i="46"/>
  <c r="D148" i="46"/>
  <c r="I147" i="46"/>
  <c r="H147" i="46"/>
  <c r="F147" i="46"/>
  <c r="E147" i="46"/>
  <c r="D147" i="46"/>
  <c r="I146" i="46"/>
  <c r="H146" i="46"/>
  <c r="F146" i="46"/>
  <c r="E146" i="46"/>
  <c r="D146" i="46"/>
  <c r="I145" i="46"/>
  <c r="H145" i="46"/>
  <c r="F145" i="46"/>
  <c r="E145" i="46"/>
  <c r="D145" i="46"/>
  <c r="I144" i="46"/>
  <c r="H144" i="46"/>
  <c r="F144" i="46"/>
  <c r="E144" i="46"/>
  <c r="D144" i="46"/>
  <c r="I143" i="46"/>
  <c r="H143" i="46"/>
  <c r="F143" i="46"/>
  <c r="E143" i="46"/>
  <c r="D143" i="46"/>
  <c r="I142" i="46"/>
  <c r="H142" i="46"/>
  <c r="F142" i="46"/>
  <c r="E142" i="46"/>
  <c r="D142" i="46"/>
  <c r="I141" i="46"/>
  <c r="H141" i="46"/>
  <c r="F141" i="46"/>
  <c r="E141" i="46"/>
  <c r="D141" i="46"/>
  <c r="I140" i="46"/>
  <c r="H140" i="46"/>
  <c r="F140" i="46"/>
  <c r="E140" i="46"/>
  <c r="D140" i="46"/>
  <c r="I139" i="46"/>
  <c r="H139" i="46"/>
  <c r="F139" i="46"/>
  <c r="E139" i="46"/>
  <c r="D139" i="46"/>
  <c r="I138" i="46"/>
  <c r="H138" i="46"/>
  <c r="F138" i="46"/>
  <c r="E138" i="46"/>
  <c r="D138" i="46"/>
  <c r="I137" i="46"/>
  <c r="H137" i="46"/>
  <c r="F137" i="46"/>
  <c r="E137" i="46"/>
  <c r="D137" i="46"/>
  <c r="I136" i="46"/>
  <c r="J136" i="46" s="1"/>
  <c r="H136" i="46"/>
  <c r="F136" i="46"/>
  <c r="E136" i="46"/>
  <c r="D136" i="46"/>
  <c r="I135" i="46"/>
  <c r="H135" i="46"/>
  <c r="F135" i="46"/>
  <c r="E135" i="46"/>
  <c r="D135" i="46"/>
  <c r="I134" i="46"/>
  <c r="H134" i="46"/>
  <c r="F134" i="46"/>
  <c r="E134" i="46"/>
  <c r="D134" i="46"/>
  <c r="I133" i="46"/>
  <c r="H133" i="46"/>
  <c r="F133" i="46"/>
  <c r="E133" i="46"/>
  <c r="D133" i="46"/>
  <c r="I132" i="46"/>
  <c r="H132" i="46"/>
  <c r="F132" i="46"/>
  <c r="E132" i="46"/>
  <c r="D132" i="46"/>
  <c r="I131" i="46"/>
  <c r="H131" i="46"/>
  <c r="F131" i="46"/>
  <c r="E131" i="46"/>
  <c r="D131" i="46"/>
  <c r="I130" i="46"/>
  <c r="H130" i="46"/>
  <c r="F130" i="46"/>
  <c r="E130" i="46"/>
  <c r="D130" i="46"/>
  <c r="I129" i="46"/>
  <c r="H129" i="46"/>
  <c r="F129" i="46"/>
  <c r="E129" i="46"/>
  <c r="D129" i="46"/>
  <c r="I128" i="46"/>
  <c r="H128" i="46"/>
  <c r="F128" i="46"/>
  <c r="E128" i="46"/>
  <c r="D128" i="46"/>
  <c r="I127" i="46"/>
  <c r="H127" i="46"/>
  <c r="F127" i="46"/>
  <c r="E127" i="46"/>
  <c r="D127" i="46"/>
  <c r="I126" i="46"/>
  <c r="H126" i="46"/>
  <c r="F126" i="46"/>
  <c r="E126" i="46"/>
  <c r="D126" i="46"/>
  <c r="I125" i="46"/>
  <c r="H125" i="46"/>
  <c r="F125" i="46"/>
  <c r="E125" i="46"/>
  <c r="D125" i="46"/>
  <c r="I124" i="46"/>
  <c r="J124" i="46" s="1"/>
  <c r="H124" i="46"/>
  <c r="F124" i="46"/>
  <c r="E124" i="46"/>
  <c r="D124" i="46"/>
  <c r="I123" i="46"/>
  <c r="H123" i="46"/>
  <c r="F123" i="46"/>
  <c r="E123" i="46"/>
  <c r="D123" i="46"/>
  <c r="I122" i="46"/>
  <c r="H122" i="46"/>
  <c r="F122" i="46"/>
  <c r="E122" i="46"/>
  <c r="D122" i="46"/>
  <c r="M3" i="58"/>
  <c r="F2" i="58"/>
  <c r="D13" i="14"/>
  <c r="A5" i="52"/>
  <c r="A6" i="52"/>
  <c r="A7" i="52"/>
  <c r="A8" i="52"/>
  <c r="A9" i="52"/>
  <c r="A10" i="52"/>
  <c r="A11" i="52"/>
  <c r="A12" i="52"/>
  <c r="A13" i="52"/>
  <c r="A14" i="52"/>
  <c r="A15" i="52"/>
  <c r="A16" i="52"/>
  <c r="A17" i="52"/>
  <c r="A18" i="52"/>
  <c r="A19" i="52"/>
  <c r="A20" i="52"/>
  <c r="A21" i="52"/>
  <c r="A22" i="52"/>
  <c r="A23" i="52"/>
  <c r="A24" i="52"/>
  <c r="A25" i="52"/>
  <c r="A26" i="52"/>
  <c r="A27" i="52"/>
  <c r="A28" i="52"/>
  <c r="A29" i="52"/>
  <c r="A30" i="52"/>
  <c r="A31" i="52"/>
  <c r="A32" i="52"/>
  <c r="A33" i="52"/>
  <c r="A34" i="52"/>
  <c r="A35" i="52"/>
  <c r="A36" i="52"/>
  <c r="A37" i="52"/>
  <c r="A38" i="52"/>
  <c r="A39" i="52"/>
  <c r="A40" i="52"/>
  <c r="A41" i="52"/>
  <c r="A42" i="52"/>
  <c r="A43" i="52"/>
  <c r="A44" i="52"/>
  <c r="A45" i="52"/>
  <c r="A46" i="52"/>
  <c r="A47" i="52"/>
  <c r="A48" i="52"/>
  <c r="A49" i="52"/>
  <c r="A50" i="52"/>
  <c r="A51" i="52"/>
  <c r="A52" i="52"/>
  <c r="A53" i="52"/>
  <c r="A54" i="52"/>
  <c r="A55" i="52"/>
  <c r="A56" i="52"/>
  <c r="A57" i="52"/>
  <c r="A58" i="52"/>
  <c r="A59" i="52"/>
  <c r="A60" i="52"/>
  <c r="A61" i="52"/>
  <c r="A62" i="52"/>
  <c r="A63" i="52"/>
  <c r="A64" i="52"/>
  <c r="A65" i="52"/>
  <c r="A66" i="52"/>
  <c r="A67" i="52"/>
  <c r="A68" i="52"/>
  <c r="A69" i="52"/>
  <c r="A70" i="52"/>
  <c r="A71" i="52"/>
  <c r="A72" i="52"/>
  <c r="A73" i="52"/>
  <c r="A74" i="52"/>
  <c r="A75" i="52"/>
  <c r="A76" i="52"/>
  <c r="A77" i="52"/>
  <c r="A78" i="52"/>
  <c r="A79" i="52"/>
  <c r="A80" i="52"/>
  <c r="A81" i="52"/>
  <c r="A82" i="52"/>
  <c r="A83" i="52"/>
  <c r="A84" i="52"/>
  <c r="A85" i="52"/>
  <c r="A86" i="52"/>
  <c r="A87" i="52"/>
  <c r="A88" i="52"/>
  <c r="A89" i="52"/>
  <c r="A90" i="52"/>
  <c r="A91" i="52"/>
  <c r="A92" i="52"/>
  <c r="A93" i="52"/>
  <c r="A94" i="52"/>
  <c r="A95" i="52"/>
  <c r="A96" i="52"/>
  <c r="A97" i="52"/>
  <c r="A98" i="52"/>
  <c r="A99" i="52"/>
  <c r="A100" i="52"/>
  <c r="A101" i="52"/>
  <c r="A102" i="52"/>
  <c r="A103" i="52"/>
  <c r="A104" i="52"/>
  <c r="A105" i="52"/>
  <c r="A106" i="52"/>
  <c r="A107" i="52"/>
  <c r="A108" i="52"/>
  <c r="A109" i="52"/>
  <c r="A110" i="52"/>
  <c r="A111" i="52"/>
  <c r="A112" i="52"/>
  <c r="A113" i="52"/>
  <c r="A114" i="52"/>
  <c r="A115" i="52"/>
  <c r="A116" i="52"/>
  <c r="A117" i="52"/>
  <c r="A118" i="52"/>
  <c r="A119" i="52"/>
  <c r="A120" i="52"/>
  <c r="A121" i="52"/>
  <c r="A122" i="52"/>
  <c r="A123" i="52"/>
  <c r="A124" i="52"/>
  <c r="A125" i="52"/>
  <c r="A126" i="52"/>
  <c r="A127" i="52"/>
  <c r="A128" i="52"/>
  <c r="A129" i="52"/>
  <c r="A130" i="52"/>
  <c r="A131" i="52"/>
  <c r="A132" i="52"/>
  <c r="A133" i="52"/>
  <c r="A134" i="52"/>
  <c r="A135" i="52"/>
  <c r="A136" i="52"/>
  <c r="A137" i="52"/>
  <c r="A138" i="52"/>
  <c r="A139" i="52"/>
  <c r="A140" i="52"/>
  <c r="A141" i="52"/>
  <c r="A142" i="52"/>
  <c r="A143" i="52"/>
  <c r="A144" i="52"/>
  <c r="A145" i="52"/>
  <c r="A146" i="52"/>
  <c r="A147" i="52"/>
  <c r="A148" i="52"/>
  <c r="A149" i="52"/>
  <c r="A150" i="52"/>
  <c r="A151" i="52"/>
  <c r="A152" i="52"/>
  <c r="A153" i="52"/>
  <c r="A154" i="52"/>
  <c r="A155" i="52"/>
  <c r="A156" i="52"/>
  <c r="A157" i="52"/>
  <c r="A158" i="52"/>
  <c r="A159" i="52"/>
  <c r="A160" i="52"/>
  <c r="A161" i="52"/>
  <c r="A162" i="52"/>
  <c r="A163" i="52"/>
  <c r="A164" i="52"/>
  <c r="A165" i="52"/>
  <c r="A166" i="52"/>
  <c r="A167" i="52"/>
  <c r="A168" i="52"/>
  <c r="A169" i="52"/>
  <c r="A170" i="52"/>
  <c r="A171" i="52"/>
  <c r="A172" i="52"/>
  <c r="A173" i="52"/>
  <c r="A174" i="52"/>
  <c r="A175" i="52"/>
  <c r="A176" i="52"/>
  <c r="A177" i="52"/>
  <c r="A178" i="52"/>
  <c r="A179" i="52"/>
  <c r="A180" i="52"/>
  <c r="A181" i="52"/>
  <c r="A182" i="52"/>
  <c r="A183" i="52"/>
  <c r="A184" i="52"/>
  <c r="A185" i="52"/>
  <c r="A186" i="52"/>
  <c r="A187" i="52"/>
  <c r="A188" i="52"/>
  <c r="A189" i="52"/>
  <c r="A190" i="52"/>
  <c r="A191" i="52"/>
  <c r="A192" i="52"/>
  <c r="A193" i="52"/>
  <c r="A194" i="52"/>
  <c r="A195" i="52"/>
  <c r="A196" i="52"/>
  <c r="A197" i="52"/>
  <c r="A198" i="52"/>
  <c r="A199" i="52"/>
  <c r="A200" i="52"/>
  <c r="A201" i="52"/>
  <c r="A202" i="52"/>
  <c r="A203" i="52"/>
  <c r="A204" i="52"/>
  <c r="A205" i="52"/>
  <c r="A206" i="52"/>
  <c r="A207" i="52"/>
  <c r="A208" i="52"/>
  <c r="A209" i="52"/>
  <c r="A210" i="52"/>
  <c r="A211" i="52"/>
  <c r="A212" i="52"/>
  <c r="A213" i="52"/>
  <c r="A214" i="52"/>
  <c r="A215" i="52"/>
  <c r="A216" i="52"/>
  <c r="A217" i="52"/>
  <c r="A218" i="52"/>
  <c r="A219" i="52"/>
  <c r="A220" i="52"/>
  <c r="A221" i="52"/>
  <c r="A222" i="52"/>
  <c r="A223" i="52"/>
  <c r="A224" i="52"/>
  <c r="A225" i="52"/>
  <c r="A226" i="52"/>
  <c r="A227" i="52"/>
  <c r="A228" i="52"/>
  <c r="A229" i="52"/>
  <c r="A230" i="52"/>
  <c r="A231" i="52"/>
  <c r="A232" i="52"/>
  <c r="A233" i="52"/>
  <c r="A234" i="52"/>
  <c r="A235" i="52"/>
  <c r="A236" i="52"/>
  <c r="A237" i="52"/>
  <c r="A238" i="52"/>
  <c r="A239" i="52"/>
  <c r="A240" i="52"/>
  <c r="A241" i="52"/>
  <c r="A242" i="52"/>
  <c r="A243" i="52"/>
  <c r="A244" i="52"/>
  <c r="A245" i="52"/>
  <c r="A246" i="52"/>
  <c r="A247" i="52"/>
  <c r="A248" i="52"/>
  <c r="A249" i="52"/>
  <c r="A250" i="52"/>
  <c r="A251" i="52"/>
  <c r="A252" i="52"/>
  <c r="A253" i="52"/>
  <c r="A254" i="52"/>
  <c r="A255" i="52"/>
  <c r="A256" i="52"/>
  <c r="A257" i="52"/>
  <c r="A258" i="52"/>
  <c r="A259" i="52"/>
  <c r="A260" i="52"/>
  <c r="A261" i="52"/>
  <c r="A262" i="52"/>
  <c r="A263" i="52"/>
  <c r="A264" i="52"/>
  <c r="A265" i="52"/>
  <c r="A266" i="52"/>
  <c r="A267" i="52"/>
  <c r="A268" i="52"/>
  <c r="A269" i="52"/>
  <c r="A270" i="52"/>
  <c r="A271" i="52"/>
  <c r="A272" i="52"/>
  <c r="A273" i="52"/>
  <c r="A274" i="52"/>
  <c r="A275" i="52"/>
  <c r="A276" i="52"/>
  <c r="A277" i="52"/>
  <c r="A278" i="52"/>
  <c r="A279" i="52"/>
  <c r="A280" i="52"/>
  <c r="A281" i="52"/>
  <c r="A282" i="52"/>
  <c r="A283" i="52"/>
  <c r="A284" i="52"/>
  <c r="A285" i="52"/>
  <c r="A286" i="52"/>
  <c r="A287" i="52"/>
  <c r="A288" i="52"/>
  <c r="A289" i="52"/>
  <c r="A290" i="52"/>
  <c r="A291" i="52"/>
  <c r="A292" i="52"/>
  <c r="A293" i="52"/>
  <c r="A294" i="52"/>
  <c r="A295" i="52"/>
  <c r="A296" i="52"/>
  <c r="A297" i="52"/>
  <c r="A298" i="52"/>
  <c r="A299" i="52"/>
  <c r="A300" i="52"/>
  <c r="A301" i="52"/>
  <c r="A302" i="52"/>
  <c r="A303" i="52"/>
  <c r="A304" i="52"/>
  <c r="A305" i="52"/>
  <c r="A306" i="52"/>
  <c r="A307" i="52"/>
  <c r="A308" i="52"/>
  <c r="A309" i="52"/>
  <c r="A310" i="52"/>
  <c r="A311" i="52"/>
  <c r="A312" i="52"/>
  <c r="A313" i="52"/>
  <c r="A314" i="52"/>
  <c r="A315" i="52"/>
  <c r="A316" i="52"/>
  <c r="A317" i="52"/>
  <c r="A318" i="52"/>
  <c r="A319" i="52"/>
  <c r="A320" i="52"/>
  <c r="A321" i="52"/>
  <c r="A322" i="52"/>
  <c r="A323" i="52"/>
  <c r="A324" i="52"/>
  <c r="A325" i="52"/>
  <c r="A326" i="52"/>
  <c r="A327" i="52"/>
  <c r="A328" i="52"/>
  <c r="A329" i="52"/>
  <c r="A330" i="52"/>
  <c r="A331" i="52"/>
  <c r="A332" i="52"/>
  <c r="A333" i="52"/>
  <c r="A334" i="52"/>
  <c r="A335" i="52"/>
  <c r="A336" i="52"/>
  <c r="A337" i="52"/>
  <c r="A338" i="52"/>
  <c r="A339" i="52"/>
  <c r="A340" i="52"/>
  <c r="A341" i="52"/>
  <c r="A342" i="52"/>
  <c r="A343" i="52"/>
  <c r="A344" i="52"/>
  <c r="A345" i="52"/>
  <c r="A346" i="52"/>
  <c r="A347" i="52"/>
  <c r="A348" i="52"/>
  <c r="A349" i="52"/>
  <c r="A350" i="52"/>
  <c r="A351" i="52"/>
  <c r="A352" i="52"/>
  <c r="A353" i="52"/>
  <c r="A354" i="52"/>
  <c r="A355" i="52"/>
  <c r="A356" i="52"/>
  <c r="A357" i="52"/>
  <c r="A358" i="52"/>
  <c r="A359" i="52"/>
  <c r="A360" i="52"/>
  <c r="A361" i="52"/>
  <c r="A362" i="52"/>
  <c r="A363" i="52"/>
  <c r="A364" i="52"/>
  <c r="A365" i="52"/>
  <c r="A366" i="52"/>
  <c r="A367" i="52"/>
  <c r="A368" i="52"/>
  <c r="A369" i="52"/>
  <c r="A370" i="52"/>
  <c r="A371" i="52"/>
  <c r="A372" i="52"/>
  <c r="A373" i="52"/>
  <c r="A374" i="52"/>
  <c r="A375" i="52"/>
  <c r="A376" i="52"/>
  <c r="A377" i="52"/>
  <c r="A378" i="52"/>
  <c r="A379" i="52"/>
  <c r="A380" i="52"/>
  <c r="A381" i="52"/>
  <c r="A382" i="52"/>
  <c r="A383" i="52"/>
  <c r="A384" i="52"/>
  <c r="A385" i="52"/>
  <c r="A386" i="52"/>
  <c r="A387" i="52"/>
  <c r="A388" i="52"/>
  <c r="A389" i="52"/>
  <c r="A390" i="52"/>
  <c r="A391" i="52"/>
  <c r="A392" i="52"/>
  <c r="A393" i="52"/>
  <c r="A394" i="52"/>
  <c r="A395" i="52"/>
  <c r="A396" i="52"/>
  <c r="A397" i="52"/>
  <c r="A398" i="52"/>
  <c r="A399" i="52"/>
  <c r="A400" i="52"/>
  <c r="A401" i="52"/>
  <c r="A402" i="52"/>
  <c r="A403" i="52"/>
  <c r="A404" i="52"/>
  <c r="A405" i="52"/>
  <c r="A406" i="52"/>
  <c r="A407" i="52"/>
  <c r="A408" i="52"/>
  <c r="A409" i="52"/>
  <c r="A410" i="52"/>
  <c r="A411" i="52"/>
  <c r="A4" i="52"/>
  <c r="A5" i="35"/>
  <c r="A6" i="35"/>
  <c r="A7" i="35"/>
  <c r="A8" i="35"/>
  <c r="A9" i="35"/>
  <c r="A10" i="35"/>
  <c r="A11" i="35"/>
  <c r="A12" i="35"/>
  <c r="A13" i="35"/>
  <c r="A14" i="35"/>
  <c r="A15" i="35"/>
  <c r="A16" i="35"/>
  <c r="A17" i="35"/>
  <c r="A18" i="35"/>
  <c r="A19" i="35"/>
  <c r="A20" i="35"/>
  <c r="A21" i="35"/>
  <c r="A22" i="35"/>
  <c r="A23" i="35"/>
  <c r="A24" i="35"/>
  <c r="A25" i="35"/>
  <c r="A26" i="35"/>
  <c r="A27" i="35"/>
  <c r="A28" i="35"/>
  <c r="A29" i="35"/>
  <c r="A30" i="35"/>
  <c r="A31" i="35"/>
  <c r="A32" i="35"/>
  <c r="A33" i="35"/>
  <c r="A34" i="35"/>
  <c r="A35" i="35"/>
  <c r="A36" i="35"/>
  <c r="A37" i="35"/>
  <c r="A38" i="35"/>
  <c r="A39" i="35"/>
  <c r="A40" i="35"/>
  <c r="A41" i="35"/>
  <c r="A42" i="35"/>
  <c r="A43" i="35"/>
  <c r="A44" i="35"/>
  <c r="A45" i="35"/>
  <c r="A46" i="35"/>
  <c r="A47" i="35"/>
  <c r="A48" i="35"/>
  <c r="A49" i="35"/>
  <c r="A50" i="35"/>
  <c r="A51" i="35"/>
  <c r="A52" i="35"/>
  <c r="A53" i="35"/>
  <c r="A54" i="35"/>
  <c r="A55" i="35"/>
  <c r="A56" i="35"/>
  <c r="A57" i="35"/>
  <c r="A58" i="35"/>
  <c r="A59" i="35"/>
  <c r="A60" i="35"/>
  <c r="A61" i="35"/>
  <c r="A62" i="35"/>
  <c r="A63" i="35"/>
  <c r="A64" i="35"/>
  <c r="A65" i="35"/>
  <c r="A66" i="35"/>
  <c r="A67" i="35"/>
  <c r="A68" i="35"/>
  <c r="A69" i="35"/>
  <c r="A70" i="35"/>
  <c r="A71" i="35"/>
  <c r="A72" i="35"/>
  <c r="A73" i="35"/>
  <c r="A74" i="35"/>
  <c r="A75" i="35"/>
  <c r="A76" i="35"/>
  <c r="A77" i="35"/>
  <c r="A78" i="35"/>
  <c r="A79" i="35"/>
  <c r="A80" i="35"/>
  <c r="A81" i="35"/>
  <c r="A82" i="35"/>
  <c r="A83" i="35"/>
  <c r="A84" i="35"/>
  <c r="A85" i="35"/>
  <c r="A86" i="35"/>
  <c r="A87" i="35"/>
  <c r="A88" i="35"/>
  <c r="A89" i="35"/>
  <c r="A90" i="35"/>
  <c r="A91" i="35"/>
  <c r="A92" i="35"/>
  <c r="A93" i="35"/>
  <c r="A94" i="35"/>
  <c r="A95" i="35"/>
  <c r="A96" i="35"/>
  <c r="A97" i="35"/>
  <c r="A98" i="35"/>
  <c r="A99" i="35"/>
  <c r="A100" i="35"/>
  <c r="A101" i="35"/>
  <c r="A102" i="35"/>
  <c r="A103" i="35"/>
  <c r="A104" i="35"/>
  <c r="A105" i="35"/>
  <c r="A106" i="35"/>
  <c r="A107" i="35"/>
  <c r="A108" i="35"/>
  <c r="A109" i="35"/>
  <c r="A110" i="35"/>
  <c r="A111" i="35"/>
  <c r="A112" i="35"/>
  <c r="A113" i="35"/>
  <c r="A114" i="35"/>
  <c r="A115" i="35"/>
  <c r="A116" i="35"/>
  <c r="A117" i="35"/>
  <c r="A118" i="35"/>
  <c r="A119" i="35"/>
  <c r="A120" i="35"/>
  <c r="A121" i="35"/>
  <c r="A122" i="35"/>
  <c r="A123" i="35"/>
  <c r="A124" i="35"/>
  <c r="A125" i="35"/>
  <c r="A126" i="35"/>
  <c r="A127" i="35"/>
  <c r="A128" i="35"/>
  <c r="A129" i="35"/>
  <c r="A130" i="35"/>
  <c r="A131" i="35"/>
  <c r="A132" i="35"/>
  <c r="A133" i="35"/>
  <c r="A134" i="35"/>
  <c r="A135" i="35"/>
  <c r="A136" i="35"/>
  <c r="A137" i="35"/>
  <c r="A138" i="35"/>
  <c r="A139" i="35"/>
  <c r="A140" i="35"/>
  <c r="A141" i="35"/>
  <c r="A142" i="35"/>
  <c r="A143" i="35"/>
  <c r="A144" i="35"/>
  <c r="A145" i="35"/>
  <c r="A146" i="35"/>
  <c r="A147" i="35"/>
  <c r="A148" i="35"/>
  <c r="A149" i="35"/>
  <c r="A150" i="35"/>
  <c r="A151" i="35"/>
  <c r="A152" i="35"/>
  <c r="A153" i="35"/>
  <c r="A154" i="35"/>
  <c r="A155" i="35"/>
  <c r="A156" i="35"/>
  <c r="A157" i="35"/>
  <c r="A158" i="35"/>
  <c r="A159" i="35"/>
  <c r="A160" i="35"/>
  <c r="A161" i="35"/>
  <c r="A162" i="35"/>
  <c r="A163" i="35"/>
  <c r="A164" i="35"/>
  <c r="A165" i="35"/>
  <c r="A166" i="35"/>
  <c r="A167" i="35"/>
  <c r="A168" i="35"/>
  <c r="A169" i="35"/>
  <c r="A170" i="35"/>
  <c r="A171" i="35"/>
  <c r="A172" i="35"/>
  <c r="A173" i="35"/>
  <c r="A174" i="35"/>
  <c r="A175" i="35"/>
  <c r="A176" i="35"/>
  <c r="A177" i="35"/>
  <c r="A178" i="35"/>
  <c r="A179" i="35"/>
  <c r="A180" i="35"/>
  <c r="A181" i="35"/>
  <c r="A182" i="35"/>
  <c r="A183" i="35"/>
  <c r="A184" i="35"/>
  <c r="A185" i="35"/>
  <c r="A186" i="35"/>
  <c r="A187" i="35"/>
  <c r="A188" i="35"/>
  <c r="A189" i="35"/>
  <c r="A190" i="35"/>
  <c r="A191" i="35"/>
  <c r="A192" i="35"/>
  <c r="A193" i="35"/>
  <c r="A194" i="35"/>
  <c r="A195" i="35"/>
  <c r="A196" i="35"/>
  <c r="A197" i="35"/>
  <c r="A198" i="35"/>
  <c r="A199" i="35"/>
  <c r="A200" i="35"/>
  <c r="A201" i="35"/>
  <c r="A202" i="35"/>
  <c r="A203" i="35"/>
  <c r="A204" i="35"/>
  <c r="A205" i="35"/>
  <c r="A206" i="35"/>
  <c r="A207" i="35"/>
  <c r="A208" i="35"/>
  <c r="A209" i="35"/>
  <c r="A210" i="35"/>
  <c r="A211" i="35"/>
  <c r="A212" i="35"/>
  <c r="A213" i="35"/>
  <c r="A214" i="35"/>
  <c r="A215" i="35"/>
  <c r="A216" i="35"/>
  <c r="A217" i="35"/>
  <c r="A218" i="35"/>
  <c r="A219" i="35"/>
  <c r="A220" i="35"/>
  <c r="A221" i="35"/>
  <c r="A222" i="35"/>
  <c r="A223" i="35"/>
  <c r="A224" i="35"/>
  <c r="A225" i="35"/>
  <c r="A226" i="35"/>
  <c r="A227" i="35"/>
  <c r="A228" i="35"/>
  <c r="A229" i="35"/>
  <c r="A230" i="35"/>
  <c r="A231" i="35"/>
  <c r="A232" i="35"/>
  <c r="A233" i="35"/>
  <c r="A234" i="35"/>
  <c r="A235" i="35"/>
  <c r="A236" i="35"/>
  <c r="A237" i="35"/>
  <c r="A238" i="35"/>
  <c r="A239" i="35"/>
  <c r="A240" i="35"/>
  <c r="A241" i="35"/>
  <c r="A242" i="35"/>
  <c r="A243" i="35"/>
  <c r="A244" i="35"/>
  <c r="A245" i="35"/>
  <c r="A246" i="35"/>
  <c r="A247" i="35"/>
  <c r="A248" i="35"/>
  <c r="A249" i="35"/>
  <c r="A250" i="35"/>
  <c r="A251" i="35"/>
  <c r="A252" i="35"/>
  <c r="A253" i="35"/>
  <c r="A254" i="35"/>
  <c r="A255" i="35"/>
  <c r="A256" i="35"/>
  <c r="A257" i="35"/>
  <c r="A258" i="35"/>
  <c r="A259" i="35"/>
  <c r="A260" i="35"/>
  <c r="A261" i="35"/>
  <c r="A262" i="35"/>
  <c r="A263" i="35"/>
  <c r="A264" i="35"/>
  <c r="A265" i="35"/>
  <c r="A266" i="35"/>
  <c r="A267" i="35"/>
  <c r="A268" i="35"/>
  <c r="A269" i="35"/>
  <c r="A270" i="35"/>
  <c r="A271" i="35"/>
  <c r="A272" i="35"/>
  <c r="A273" i="35"/>
  <c r="A274" i="35"/>
  <c r="A275" i="35"/>
  <c r="A276" i="35"/>
  <c r="A277" i="35"/>
  <c r="A278" i="35"/>
  <c r="A279" i="35"/>
  <c r="A280" i="35"/>
  <c r="A281" i="35"/>
  <c r="A282" i="35"/>
  <c r="A283" i="35"/>
  <c r="A284" i="35"/>
  <c r="A285" i="35"/>
  <c r="A286" i="35"/>
  <c r="A287" i="35"/>
  <c r="A288" i="35"/>
  <c r="A289" i="35"/>
  <c r="A290" i="35"/>
  <c r="A291" i="35"/>
  <c r="A292" i="35"/>
  <c r="A293" i="35"/>
  <c r="A294" i="35"/>
  <c r="A295" i="35"/>
  <c r="A296" i="35"/>
  <c r="A297" i="35"/>
  <c r="A298" i="35"/>
  <c r="A299" i="35"/>
  <c r="A300" i="35"/>
  <c r="A301" i="35"/>
  <c r="A302" i="35"/>
  <c r="A303" i="35"/>
  <c r="A304" i="35"/>
  <c r="A305" i="35"/>
  <c r="A306" i="35"/>
  <c r="A307" i="35"/>
  <c r="A308" i="35"/>
  <c r="A309" i="35"/>
  <c r="A310" i="35"/>
  <c r="A311" i="35"/>
  <c r="A312" i="35"/>
  <c r="A313" i="35"/>
  <c r="A314" i="35"/>
  <c r="A315" i="35"/>
  <c r="A316" i="35"/>
  <c r="A317" i="35"/>
  <c r="A318" i="35"/>
  <c r="A319" i="35"/>
  <c r="A320" i="35"/>
  <c r="A321" i="35"/>
  <c r="A322" i="35"/>
  <c r="A323" i="35"/>
  <c r="A324" i="35"/>
  <c r="A325" i="35"/>
  <c r="A326" i="35"/>
  <c r="A327" i="35"/>
  <c r="A328" i="35"/>
  <c r="A329" i="35"/>
  <c r="A330" i="35"/>
  <c r="A331" i="35"/>
  <c r="A332" i="35"/>
  <c r="A333" i="35"/>
  <c r="A334" i="35"/>
  <c r="A335" i="35"/>
  <c r="A336" i="35"/>
  <c r="A337" i="35"/>
  <c r="A338" i="35"/>
  <c r="A339" i="35"/>
  <c r="A340" i="35"/>
  <c r="A341" i="35"/>
  <c r="A342" i="35"/>
  <c r="A343" i="35"/>
  <c r="A344" i="35"/>
  <c r="A345" i="35"/>
  <c r="A346" i="35"/>
  <c r="A347" i="35"/>
  <c r="A348" i="35"/>
  <c r="A349" i="35"/>
  <c r="A350" i="35"/>
  <c r="A351" i="35"/>
  <c r="A352" i="35"/>
  <c r="A353" i="35"/>
  <c r="A354" i="35"/>
  <c r="A355" i="35"/>
  <c r="A356" i="35"/>
  <c r="A357" i="35"/>
  <c r="A358" i="35"/>
  <c r="A359" i="35"/>
  <c r="A360" i="35"/>
  <c r="A361" i="35"/>
  <c r="A362" i="35"/>
  <c r="A363" i="35"/>
  <c r="A364" i="35"/>
  <c r="A365" i="35"/>
  <c r="A366" i="35"/>
  <c r="A367" i="35"/>
  <c r="A368" i="35"/>
  <c r="A369" i="35"/>
  <c r="A370" i="35"/>
  <c r="A371" i="35"/>
  <c r="A372" i="35"/>
  <c r="A373" i="35"/>
  <c r="A374" i="35"/>
  <c r="A375" i="35"/>
  <c r="A376" i="35"/>
  <c r="A377" i="35"/>
  <c r="A378" i="35"/>
  <c r="A379" i="35"/>
  <c r="A380" i="35"/>
  <c r="A381" i="35"/>
  <c r="A382" i="35"/>
  <c r="A383" i="35"/>
  <c r="A384" i="35"/>
  <c r="A385" i="35"/>
  <c r="A386" i="35"/>
  <c r="A387" i="35"/>
  <c r="A388" i="35"/>
  <c r="A389" i="35"/>
  <c r="A390" i="35"/>
  <c r="A391" i="35"/>
  <c r="A392" i="35"/>
  <c r="A393" i="35"/>
  <c r="A394" i="35"/>
  <c r="A395" i="35"/>
  <c r="A396" i="35"/>
  <c r="A397" i="35"/>
  <c r="A398" i="35"/>
  <c r="A399" i="35"/>
  <c r="A400" i="35"/>
  <c r="A401" i="35"/>
  <c r="A402" i="35"/>
  <c r="A403" i="35"/>
  <c r="A404" i="35"/>
  <c r="A405" i="35"/>
  <c r="A406" i="35"/>
  <c r="A407" i="35"/>
  <c r="A408" i="35"/>
  <c r="A409" i="35"/>
  <c r="A410" i="35"/>
  <c r="A411" i="35"/>
  <c r="A4" i="35"/>
  <c r="A5" i="56"/>
  <c r="A6" i="56"/>
  <c r="A7" i="56"/>
  <c r="A8" i="56"/>
  <c r="A9" i="56"/>
  <c r="A10" i="56"/>
  <c r="A11" i="56"/>
  <c r="A12" i="56"/>
  <c r="A13" i="56"/>
  <c r="A14" i="56"/>
  <c r="A15" i="56"/>
  <c r="A16" i="56"/>
  <c r="A17" i="56"/>
  <c r="A18" i="56"/>
  <c r="A19" i="56"/>
  <c r="A20" i="56"/>
  <c r="A21" i="56"/>
  <c r="A22" i="56"/>
  <c r="A23" i="56"/>
  <c r="A24" i="56"/>
  <c r="A25" i="56"/>
  <c r="A26" i="56"/>
  <c r="A27" i="56"/>
  <c r="A28" i="56"/>
  <c r="A29" i="56"/>
  <c r="A30" i="56"/>
  <c r="A31" i="56"/>
  <c r="A32" i="56"/>
  <c r="A33" i="56"/>
  <c r="A34" i="56"/>
  <c r="A35" i="56"/>
  <c r="A36" i="56"/>
  <c r="A37" i="56"/>
  <c r="A38" i="56"/>
  <c r="A39" i="56"/>
  <c r="A40" i="56"/>
  <c r="A41" i="56"/>
  <c r="A42" i="56"/>
  <c r="A43" i="56"/>
  <c r="A44" i="56"/>
  <c r="A45" i="56"/>
  <c r="A46" i="56"/>
  <c r="A47" i="56"/>
  <c r="A48" i="56"/>
  <c r="A49" i="56"/>
  <c r="A50" i="56"/>
  <c r="A51" i="56"/>
  <c r="A52" i="56"/>
  <c r="A53" i="56"/>
  <c r="A54" i="56"/>
  <c r="A55" i="56"/>
  <c r="A56" i="56"/>
  <c r="A57" i="56"/>
  <c r="A58" i="56"/>
  <c r="A59" i="56"/>
  <c r="A60" i="56"/>
  <c r="A61" i="56"/>
  <c r="A62" i="56"/>
  <c r="A63" i="56"/>
  <c r="A64" i="56"/>
  <c r="A65" i="56"/>
  <c r="A66" i="56"/>
  <c r="A67" i="56"/>
  <c r="A68" i="56"/>
  <c r="A69" i="56"/>
  <c r="A70" i="56"/>
  <c r="A71" i="56"/>
  <c r="A72" i="56"/>
  <c r="A73" i="56"/>
  <c r="A74" i="56"/>
  <c r="A75" i="56"/>
  <c r="A76" i="56"/>
  <c r="A77" i="56"/>
  <c r="A78" i="56"/>
  <c r="A79" i="56"/>
  <c r="A80" i="56"/>
  <c r="A81" i="56"/>
  <c r="A82" i="56"/>
  <c r="A83" i="56"/>
  <c r="A84" i="56"/>
  <c r="A85" i="56"/>
  <c r="A86" i="56"/>
  <c r="A87" i="56"/>
  <c r="A88" i="56"/>
  <c r="A89" i="56"/>
  <c r="A90" i="56"/>
  <c r="A91" i="56"/>
  <c r="A92" i="56"/>
  <c r="A93" i="56"/>
  <c r="A94" i="56"/>
  <c r="A95" i="56"/>
  <c r="A96" i="56"/>
  <c r="A97" i="56"/>
  <c r="A98" i="56"/>
  <c r="A99" i="56"/>
  <c r="A100" i="56"/>
  <c r="A101" i="56"/>
  <c r="A102" i="56"/>
  <c r="A103" i="56"/>
  <c r="A104" i="56"/>
  <c r="A105" i="56"/>
  <c r="A106" i="56"/>
  <c r="A107" i="56"/>
  <c r="A108" i="56"/>
  <c r="A109" i="56"/>
  <c r="A110" i="56"/>
  <c r="A111" i="56"/>
  <c r="A112" i="56"/>
  <c r="A113" i="56"/>
  <c r="A114" i="56"/>
  <c r="A115" i="56"/>
  <c r="A116" i="56"/>
  <c r="A117" i="56"/>
  <c r="A118" i="56"/>
  <c r="A119" i="56"/>
  <c r="A120" i="56"/>
  <c r="A121" i="56"/>
  <c r="A122" i="56"/>
  <c r="A123" i="56"/>
  <c r="A124" i="56"/>
  <c r="A125" i="56"/>
  <c r="A126" i="56"/>
  <c r="A127" i="56"/>
  <c r="A128" i="56"/>
  <c r="A129" i="56"/>
  <c r="A130" i="56"/>
  <c r="A131" i="56"/>
  <c r="A132" i="56"/>
  <c r="A133" i="56"/>
  <c r="A134" i="56"/>
  <c r="A135" i="56"/>
  <c r="A136" i="56"/>
  <c r="A137" i="56"/>
  <c r="A138" i="56"/>
  <c r="A139" i="56"/>
  <c r="A140" i="56"/>
  <c r="A141" i="56"/>
  <c r="A142" i="56"/>
  <c r="A143" i="56"/>
  <c r="A144" i="56"/>
  <c r="A145" i="56"/>
  <c r="A146" i="56"/>
  <c r="A147" i="56"/>
  <c r="A148" i="56"/>
  <c r="A149" i="56"/>
  <c r="A150" i="56"/>
  <c r="A151" i="56"/>
  <c r="A152" i="56"/>
  <c r="A153" i="56"/>
  <c r="A154" i="56"/>
  <c r="A155" i="56"/>
  <c r="A156" i="56"/>
  <c r="A157" i="56"/>
  <c r="A158" i="56"/>
  <c r="A159" i="56"/>
  <c r="A160" i="56"/>
  <c r="A161" i="56"/>
  <c r="A162" i="56"/>
  <c r="A163" i="56"/>
  <c r="A164" i="56"/>
  <c r="A165" i="56"/>
  <c r="A166" i="56"/>
  <c r="A167" i="56"/>
  <c r="A168" i="56"/>
  <c r="A169" i="56"/>
  <c r="A170" i="56"/>
  <c r="A171" i="56"/>
  <c r="A172" i="56"/>
  <c r="A173" i="56"/>
  <c r="A174" i="56"/>
  <c r="A175" i="56"/>
  <c r="A176" i="56"/>
  <c r="A177" i="56"/>
  <c r="A178" i="56"/>
  <c r="A179" i="56"/>
  <c r="A180" i="56"/>
  <c r="A181" i="56"/>
  <c r="A182" i="56"/>
  <c r="A183" i="56"/>
  <c r="A184" i="56"/>
  <c r="A185" i="56"/>
  <c r="A186" i="56"/>
  <c r="A187" i="56"/>
  <c r="A188" i="56"/>
  <c r="A189" i="56"/>
  <c r="A190" i="56"/>
  <c r="A191" i="56"/>
  <c r="A192" i="56"/>
  <c r="A193" i="56"/>
  <c r="A194" i="56"/>
  <c r="A195" i="56"/>
  <c r="A196" i="56"/>
  <c r="A197" i="56"/>
  <c r="A198" i="56"/>
  <c r="A199" i="56"/>
  <c r="A200" i="56"/>
  <c r="A201" i="56"/>
  <c r="A202" i="56"/>
  <c r="A203" i="56"/>
  <c r="A204" i="56"/>
  <c r="A205" i="56"/>
  <c r="A206" i="56"/>
  <c r="A207" i="56"/>
  <c r="A208" i="56"/>
  <c r="A209" i="56"/>
  <c r="A210" i="56"/>
  <c r="A211" i="56"/>
  <c r="A212" i="56"/>
  <c r="A213" i="56"/>
  <c r="A214" i="56"/>
  <c r="A215" i="56"/>
  <c r="A216" i="56"/>
  <c r="A217" i="56"/>
  <c r="A218" i="56"/>
  <c r="A219" i="56"/>
  <c r="A220" i="56"/>
  <c r="A221" i="56"/>
  <c r="A222" i="56"/>
  <c r="A223" i="56"/>
  <c r="A224" i="56"/>
  <c r="A225" i="56"/>
  <c r="A226" i="56"/>
  <c r="A227" i="56"/>
  <c r="A228" i="56"/>
  <c r="A229" i="56"/>
  <c r="A230" i="56"/>
  <c r="A231" i="56"/>
  <c r="A232" i="56"/>
  <c r="A233" i="56"/>
  <c r="A234" i="56"/>
  <c r="A235" i="56"/>
  <c r="A236" i="56"/>
  <c r="A237" i="56"/>
  <c r="A238" i="56"/>
  <c r="A239" i="56"/>
  <c r="A240" i="56"/>
  <c r="A241" i="56"/>
  <c r="A242" i="56"/>
  <c r="A243" i="56"/>
  <c r="A244" i="56"/>
  <c r="A245" i="56"/>
  <c r="A246" i="56"/>
  <c r="A247" i="56"/>
  <c r="A248" i="56"/>
  <c r="A249" i="56"/>
  <c r="A250" i="56"/>
  <c r="A251" i="56"/>
  <c r="A252" i="56"/>
  <c r="A253" i="56"/>
  <c r="A254" i="56"/>
  <c r="A255" i="56"/>
  <c r="A256" i="56"/>
  <c r="A257" i="56"/>
  <c r="A258" i="56"/>
  <c r="A259" i="56"/>
  <c r="A260" i="56"/>
  <c r="A261" i="56"/>
  <c r="A262" i="56"/>
  <c r="A263" i="56"/>
  <c r="A264" i="56"/>
  <c r="A265" i="56"/>
  <c r="A266" i="56"/>
  <c r="A267" i="56"/>
  <c r="A268" i="56"/>
  <c r="A269" i="56"/>
  <c r="A270" i="56"/>
  <c r="A271" i="56"/>
  <c r="A272" i="56"/>
  <c r="A273" i="56"/>
  <c r="A274" i="56"/>
  <c r="A275" i="56"/>
  <c r="A276" i="56"/>
  <c r="A277" i="56"/>
  <c r="A278" i="56"/>
  <c r="A279" i="56"/>
  <c r="A280" i="56"/>
  <c r="A281" i="56"/>
  <c r="A282" i="56"/>
  <c r="A283" i="56"/>
  <c r="A284" i="56"/>
  <c r="A285" i="56"/>
  <c r="A286" i="56"/>
  <c r="A287" i="56"/>
  <c r="A288" i="56"/>
  <c r="A289" i="56"/>
  <c r="A290" i="56"/>
  <c r="A291" i="56"/>
  <c r="A292" i="56"/>
  <c r="A293" i="56"/>
  <c r="A294" i="56"/>
  <c r="A295" i="56"/>
  <c r="A296" i="56"/>
  <c r="A297" i="56"/>
  <c r="A298" i="56"/>
  <c r="A299" i="56"/>
  <c r="A300" i="56"/>
  <c r="A301" i="56"/>
  <c r="A302" i="56"/>
  <c r="A303" i="56"/>
  <c r="A304" i="56"/>
  <c r="A305" i="56"/>
  <c r="A306" i="56"/>
  <c r="A307" i="56"/>
  <c r="A308" i="56"/>
  <c r="A309" i="56"/>
  <c r="A310" i="56"/>
  <c r="A311" i="56"/>
  <c r="A312" i="56"/>
  <c r="A313" i="56"/>
  <c r="A314" i="56"/>
  <c r="A315" i="56"/>
  <c r="A316" i="56"/>
  <c r="A317" i="56"/>
  <c r="A318" i="56"/>
  <c r="A319" i="56"/>
  <c r="A320" i="56"/>
  <c r="A321" i="56"/>
  <c r="A322" i="56"/>
  <c r="A323" i="56"/>
  <c r="A324" i="56"/>
  <c r="A325" i="56"/>
  <c r="A326" i="56"/>
  <c r="A327" i="56"/>
  <c r="A328" i="56"/>
  <c r="A329" i="56"/>
  <c r="A330" i="56"/>
  <c r="A331" i="56"/>
  <c r="A332" i="56"/>
  <c r="A333" i="56"/>
  <c r="A334" i="56"/>
  <c r="A335" i="56"/>
  <c r="A336" i="56"/>
  <c r="A337" i="56"/>
  <c r="A338" i="56"/>
  <c r="A339" i="56"/>
  <c r="A340" i="56"/>
  <c r="A341" i="56"/>
  <c r="A342" i="56"/>
  <c r="A343" i="56"/>
  <c r="A344" i="56"/>
  <c r="A345" i="56"/>
  <c r="A346" i="56"/>
  <c r="A347" i="56"/>
  <c r="A348" i="56"/>
  <c r="A349" i="56"/>
  <c r="A350" i="56"/>
  <c r="A351" i="56"/>
  <c r="A352" i="56"/>
  <c r="A353" i="56"/>
  <c r="A354" i="56"/>
  <c r="A355" i="56"/>
  <c r="A356" i="56"/>
  <c r="A357" i="56"/>
  <c r="A358" i="56"/>
  <c r="A359" i="56"/>
  <c r="A360" i="56"/>
  <c r="A361" i="56"/>
  <c r="A362" i="56"/>
  <c r="A363" i="56"/>
  <c r="A364" i="56"/>
  <c r="A365" i="56"/>
  <c r="A366" i="56"/>
  <c r="A367" i="56"/>
  <c r="A368" i="56"/>
  <c r="A369" i="56"/>
  <c r="A370" i="56"/>
  <c r="A371" i="56"/>
  <c r="A372" i="56"/>
  <c r="A373" i="56"/>
  <c r="A374" i="56"/>
  <c r="A375" i="56"/>
  <c r="A376" i="56"/>
  <c r="A377" i="56"/>
  <c r="A378" i="56"/>
  <c r="A379" i="56"/>
  <c r="A380" i="56"/>
  <c r="A381" i="56"/>
  <c r="A382" i="56"/>
  <c r="A383" i="56"/>
  <c r="A384" i="56"/>
  <c r="A385" i="56"/>
  <c r="A386" i="56"/>
  <c r="A387" i="56"/>
  <c r="A388" i="56"/>
  <c r="A389" i="56"/>
  <c r="A390" i="56"/>
  <c r="A391" i="56"/>
  <c r="A392" i="56"/>
  <c r="A393" i="56"/>
  <c r="A394" i="56"/>
  <c r="A395" i="56"/>
  <c r="A396" i="56"/>
  <c r="A397" i="56"/>
  <c r="A398" i="56"/>
  <c r="A399" i="56"/>
  <c r="A400" i="56"/>
  <c r="A401" i="56"/>
  <c r="A402" i="56"/>
  <c r="A403" i="56"/>
  <c r="A404" i="56"/>
  <c r="A405" i="56"/>
  <c r="A406" i="56"/>
  <c r="A407" i="56"/>
  <c r="A408" i="56"/>
  <c r="A409" i="56"/>
  <c r="A410" i="56"/>
  <c r="A411" i="56"/>
  <c r="A4" i="56"/>
  <c r="A19" i="21"/>
  <c r="A20" i="21"/>
  <c r="A21" i="21"/>
  <c r="A22" i="21"/>
  <c r="A23" i="21"/>
  <c r="A24" i="21"/>
  <c r="A25" i="21"/>
  <c r="A26" i="21"/>
  <c r="A27" i="21"/>
  <c r="A28" i="21"/>
  <c r="A29" i="21"/>
  <c r="A30" i="21"/>
  <c r="A31" i="21"/>
  <c r="A32" i="21"/>
  <c r="A33" i="21"/>
  <c r="A34" i="21"/>
  <c r="A35" i="21"/>
  <c r="A36" i="21"/>
  <c r="A37" i="21"/>
  <c r="A38" i="21"/>
  <c r="A39" i="21"/>
  <c r="A40" i="21"/>
  <c r="A41" i="21"/>
  <c r="A42" i="21"/>
  <c r="A43" i="21"/>
  <c r="A44" i="21"/>
  <c r="A45" i="21"/>
  <c r="A46" i="21"/>
  <c r="A47" i="21"/>
  <c r="A48" i="21"/>
  <c r="A49" i="21"/>
  <c r="A50" i="21"/>
  <c r="A51" i="21"/>
  <c r="A52" i="21"/>
  <c r="A53" i="21"/>
  <c r="A54" i="21"/>
  <c r="A55" i="21"/>
  <c r="A56" i="21"/>
  <c r="A57" i="21"/>
  <c r="A58" i="21"/>
  <c r="A59" i="21"/>
  <c r="A60" i="21"/>
  <c r="A61" i="21"/>
  <c r="A62" i="21"/>
  <c r="A63" i="21"/>
  <c r="A64" i="21"/>
  <c r="A65" i="21"/>
  <c r="A66" i="21"/>
  <c r="A67" i="21"/>
  <c r="A68" i="21"/>
  <c r="A69" i="21"/>
  <c r="A70" i="21"/>
  <c r="A71" i="21"/>
  <c r="A72" i="21"/>
  <c r="A73" i="21"/>
  <c r="A74" i="21"/>
  <c r="A75" i="21"/>
  <c r="A76" i="21"/>
  <c r="A77" i="21"/>
  <c r="A78" i="21"/>
  <c r="A79" i="21"/>
  <c r="A80" i="21"/>
  <c r="A81" i="21"/>
  <c r="A82" i="21"/>
  <c r="A83" i="21"/>
  <c r="A84" i="21"/>
  <c r="A85" i="21"/>
  <c r="A86" i="21"/>
  <c r="A87" i="21"/>
  <c r="A88" i="21"/>
  <c r="A89" i="21"/>
  <c r="A90" i="21"/>
  <c r="A91" i="21"/>
  <c r="A92" i="21"/>
  <c r="A93" i="21"/>
  <c r="A94" i="21"/>
  <c r="A95" i="21"/>
  <c r="A96" i="21"/>
  <c r="A97" i="21"/>
  <c r="A98" i="21"/>
  <c r="A99" i="21"/>
  <c r="A100" i="21"/>
  <c r="A101" i="21"/>
  <c r="A102" i="21"/>
  <c r="A103" i="21"/>
  <c r="A104" i="21"/>
  <c r="A105" i="21"/>
  <c r="A106" i="21"/>
  <c r="A107" i="21"/>
  <c r="A108" i="21"/>
  <c r="A109" i="21"/>
  <c r="A110" i="21"/>
  <c r="A111" i="21"/>
  <c r="A112" i="21"/>
  <c r="A113" i="21"/>
  <c r="A114" i="21"/>
  <c r="A115" i="21"/>
  <c r="A116" i="21"/>
  <c r="A117" i="21"/>
  <c r="A118" i="21"/>
  <c r="A119" i="21"/>
  <c r="A120" i="21"/>
  <c r="A121" i="21"/>
  <c r="A122" i="21"/>
  <c r="A123" i="21"/>
  <c r="A124" i="21"/>
  <c r="A125" i="21"/>
  <c r="A126" i="21"/>
  <c r="A127" i="21"/>
  <c r="A128" i="21"/>
  <c r="A129" i="21"/>
  <c r="A130" i="21"/>
  <c r="A131" i="21"/>
  <c r="A132" i="21"/>
  <c r="A133" i="21"/>
  <c r="A134" i="21"/>
  <c r="A135" i="21"/>
  <c r="A136" i="21"/>
  <c r="A137" i="21"/>
  <c r="A138" i="21"/>
  <c r="A139" i="21"/>
  <c r="A140" i="21"/>
  <c r="A141" i="21"/>
  <c r="A142" i="21"/>
  <c r="A143" i="21"/>
  <c r="A144" i="21"/>
  <c r="A145" i="21"/>
  <c r="A146" i="21"/>
  <c r="A147" i="21"/>
  <c r="A148" i="21"/>
  <c r="A149" i="21"/>
  <c r="A150" i="21"/>
  <c r="A151" i="21"/>
  <c r="A152" i="21"/>
  <c r="A153" i="21"/>
  <c r="A154" i="21"/>
  <c r="A155" i="21"/>
  <c r="A156" i="21"/>
  <c r="A157" i="21"/>
  <c r="A158" i="21"/>
  <c r="A159" i="21"/>
  <c r="A160" i="21"/>
  <c r="A161" i="21"/>
  <c r="A162" i="21"/>
  <c r="A163" i="21"/>
  <c r="A164" i="21"/>
  <c r="A165" i="21"/>
  <c r="A166" i="21"/>
  <c r="A167" i="21"/>
  <c r="A168" i="21"/>
  <c r="A169" i="21"/>
  <c r="A170" i="21"/>
  <c r="A171" i="21"/>
  <c r="A172" i="21"/>
  <c r="A173" i="21"/>
  <c r="A174" i="21"/>
  <c r="A175" i="21"/>
  <c r="A176" i="21"/>
  <c r="A177" i="21"/>
  <c r="A178" i="21"/>
  <c r="A179" i="21"/>
  <c r="A180" i="21"/>
  <c r="A181" i="21"/>
  <c r="A182" i="21"/>
  <c r="A183" i="21"/>
  <c r="A184" i="21"/>
  <c r="A185" i="21"/>
  <c r="A186" i="21"/>
  <c r="A187" i="21"/>
  <c r="A188" i="21"/>
  <c r="A189" i="21"/>
  <c r="A190" i="21"/>
  <c r="A191" i="21"/>
  <c r="A192" i="21"/>
  <c r="A193" i="21"/>
  <c r="A194" i="21"/>
  <c r="A195" i="21"/>
  <c r="A196" i="21"/>
  <c r="A197" i="21"/>
  <c r="A198" i="21"/>
  <c r="A199" i="21"/>
  <c r="A200" i="21"/>
  <c r="A201" i="21"/>
  <c r="A202" i="21"/>
  <c r="A203" i="21"/>
  <c r="A204" i="21"/>
  <c r="A205" i="21"/>
  <c r="A206" i="21"/>
  <c r="A207" i="21"/>
  <c r="A208" i="21"/>
  <c r="A209" i="21"/>
  <c r="A210" i="21"/>
  <c r="A211" i="21"/>
  <c r="A212" i="21"/>
  <c r="A213" i="21"/>
  <c r="A214" i="21"/>
  <c r="A215" i="21"/>
  <c r="A216" i="21"/>
  <c r="A217" i="21"/>
  <c r="A218" i="21"/>
  <c r="A219" i="21"/>
  <c r="A220" i="21"/>
  <c r="A221" i="21"/>
  <c r="A222" i="21"/>
  <c r="A223" i="21"/>
  <c r="A224" i="21"/>
  <c r="A225" i="21"/>
  <c r="A226" i="21"/>
  <c r="A227" i="21"/>
  <c r="A228" i="21"/>
  <c r="A229" i="21"/>
  <c r="A230" i="21"/>
  <c r="A231" i="21"/>
  <c r="A232" i="21"/>
  <c r="A233" i="21"/>
  <c r="A234" i="21"/>
  <c r="A235" i="21"/>
  <c r="A236" i="21"/>
  <c r="A237" i="21"/>
  <c r="A238" i="21"/>
  <c r="A239" i="21"/>
  <c r="A240" i="21"/>
  <c r="A241" i="21"/>
  <c r="A242" i="21"/>
  <c r="A243" i="21"/>
  <c r="A244" i="21"/>
  <c r="A245" i="21"/>
  <c r="A246" i="21"/>
  <c r="A247" i="21"/>
  <c r="A248" i="21"/>
  <c r="A249" i="21"/>
  <c r="A250" i="21"/>
  <c r="A251" i="21"/>
  <c r="A252" i="21"/>
  <c r="A253" i="21"/>
  <c r="A254" i="21"/>
  <c r="A255" i="21"/>
  <c r="A256" i="21"/>
  <c r="A257" i="21"/>
  <c r="A258" i="21"/>
  <c r="A259" i="21"/>
  <c r="A260" i="21"/>
  <c r="A261" i="21"/>
  <c r="A262" i="21"/>
  <c r="A263" i="21"/>
  <c r="A264" i="21"/>
  <c r="A265" i="21"/>
  <c r="A266" i="21"/>
  <c r="A267" i="21"/>
  <c r="A268" i="21"/>
  <c r="A269" i="21"/>
  <c r="A270" i="21"/>
  <c r="A271" i="21"/>
  <c r="A272" i="21"/>
  <c r="A273" i="21"/>
  <c r="A274" i="21"/>
  <c r="A275" i="21"/>
  <c r="A276" i="21"/>
  <c r="A277" i="21"/>
  <c r="A278" i="21"/>
  <c r="A279" i="21"/>
  <c r="A280" i="21"/>
  <c r="A281" i="21"/>
  <c r="A282" i="21"/>
  <c r="A283" i="21"/>
  <c r="A284" i="21"/>
  <c r="A285" i="21"/>
  <c r="A286" i="21"/>
  <c r="A287" i="21"/>
  <c r="A288" i="21"/>
  <c r="A289" i="21"/>
  <c r="A290" i="21"/>
  <c r="A291" i="21"/>
  <c r="A292" i="21"/>
  <c r="A293" i="21"/>
  <c r="A294" i="21"/>
  <c r="A295" i="21"/>
  <c r="A296" i="21"/>
  <c r="A297" i="21"/>
  <c r="A298" i="21"/>
  <c r="A299" i="21"/>
  <c r="A300" i="21"/>
  <c r="A301" i="21"/>
  <c r="A302" i="21"/>
  <c r="A303" i="21"/>
  <c r="A304" i="21"/>
  <c r="A305" i="21"/>
  <c r="A306" i="21"/>
  <c r="A307" i="21"/>
  <c r="A308" i="21"/>
  <c r="A309" i="21"/>
  <c r="A310" i="21"/>
  <c r="A311" i="21"/>
  <c r="A312" i="21"/>
  <c r="A313" i="21"/>
  <c r="A314" i="21"/>
  <c r="A315" i="21"/>
  <c r="A316" i="21"/>
  <c r="A317" i="21"/>
  <c r="A318" i="21"/>
  <c r="A319" i="21"/>
  <c r="A320" i="21"/>
  <c r="A321" i="21"/>
  <c r="A322" i="21"/>
  <c r="A323" i="21"/>
  <c r="A324" i="21"/>
  <c r="A325" i="21"/>
  <c r="A326" i="21"/>
  <c r="A327" i="21"/>
  <c r="A328" i="21"/>
  <c r="A329" i="21"/>
  <c r="A330" i="21"/>
  <c r="A331" i="21"/>
  <c r="A332" i="21"/>
  <c r="A333" i="21"/>
  <c r="A334" i="21"/>
  <c r="A335" i="21"/>
  <c r="A336" i="21"/>
  <c r="A337" i="21"/>
  <c r="A338" i="21"/>
  <c r="A339" i="21"/>
  <c r="A340" i="21"/>
  <c r="A341" i="21"/>
  <c r="A342" i="21"/>
  <c r="A343" i="21"/>
  <c r="A344" i="21"/>
  <c r="A345" i="21"/>
  <c r="A346" i="21"/>
  <c r="A347" i="21"/>
  <c r="A348" i="21"/>
  <c r="A349" i="21"/>
  <c r="A350" i="21"/>
  <c r="A351" i="21"/>
  <c r="A352" i="21"/>
  <c r="A353" i="21"/>
  <c r="A354" i="21"/>
  <c r="A355" i="21"/>
  <c r="A356" i="21"/>
  <c r="A357" i="21"/>
  <c r="A358" i="21"/>
  <c r="A359" i="21"/>
  <c r="A360" i="21"/>
  <c r="A361" i="21"/>
  <c r="A362" i="21"/>
  <c r="A363" i="21"/>
  <c r="A364" i="21"/>
  <c r="A365" i="21"/>
  <c r="A366" i="21"/>
  <c r="A367" i="21"/>
  <c r="A368" i="21"/>
  <c r="A369" i="21"/>
  <c r="A370" i="21"/>
  <c r="A371" i="21"/>
  <c r="A372" i="21"/>
  <c r="A373" i="21"/>
  <c r="A374" i="21"/>
  <c r="A375" i="21"/>
  <c r="A376" i="21"/>
  <c r="A377" i="21"/>
  <c r="A378" i="21"/>
  <c r="A379" i="21"/>
  <c r="A380" i="21"/>
  <c r="A381" i="21"/>
  <c r="A382" i="21"/>
  <c r="A383" i="21"/>
  <c r="A384" i="21"/>
  <c r="A385" i="21"/>
  <c r="A386" i="21"/>
  <c r="A387" i="21"/>
  <c r="A388" i="21"/>
  <c r="A389" i="21"/>
  <c r="A390" i="21"/>
  <c r="A391" i="21"/>
  <c r="A392" i="21"/>
  <c r="A393" i="21"/>
  <c r="A394" i="21"/>
  <c r="A395" i="21"/>
  <c r="A396" i="21"/>
  <c r="A397" i="21"/>
  <c r="A398" i="21"/>
  <c r="A399" i="21"/>
  <c r="A400" i="21"/>
  <c r="A401" i="21"/>
  <c r="A402" i="21"/>
  <c r="A403" i="21"/>
  <c r="A404" i="21"/>
  <c r="A405" i="21"/>
  <c r="A406" i="21"/>
  <c r="A407" i="21"/>
  <c r="A408" i="21"/>
  <c r="A409" i="21"/>
  <c r="A410" i="21"/>
  <c r="A411" i="21"/>
  <c r="A5" i="21"/>
  <c r="A6" i="21"/>
  <c r="A7" i="21"/>
  <c r="A8" i="21"/>
  <c r="A9" i="21"/>
  <c r="A10" i="21"/>
  <c r="A11" i="21"/>
  <c r="A12" i="21"/>
  <c r="A13" i="21"/>
  <c r="A14" i="21"/>
  <c r="A15" i="21"/>
  <c r="A16" i="21"/>
  <c r="A17" i="21"/>
  <c r="A18" i="21"/>
  <c r="A4" i="21"/>
  <c r="A5" i="36"/>
  <c r="A6" i="36"/>
  <c r="A7" i="36"/>
  <c r="A8" i="36"/>
  <c r="A9" i="36"/>
  <c r="A10" i="36"/>
  <c r="A11" i="36"/>
  <c r="A12" i="36"/>
  <c r="A13" i="36"/>
  <c r="A14" i="36"/>
  <c r="A15" i="36"/>
  <c r="A16" i="36"/>
  <c r="A17" i="36"/>
  <c r="A18" i="36"/>
  <c r="A19" i="36"/>
  <c r="A20" i="36"/>
  <c r="A21" i="36"/>
  <c r="A22" i="36"/>
  <c r="A23" i="36"/>
  <c r="A24" i="36"/>
  <c r="A25" i="36"/>
  <c r="A26" i="36"/>
  <c r="A27" i="36"/>
  <c r="A28" i="36"/>
  <c r="A29" i="36"/>
  <c r="A30" i="36"/>
  <c r="A31" i="36"/>
  <c r="A32" i="36"/>
  <c r="A33" i="36"/>
  <c r="A34" i="36"/>
  <c r="A35" i="36"/>
  <c r="A36" i="36"/>
  <c r="A37" i="36"/>
  <c r="A38" i="36"/>
  <c r="A39" i="36"/>
  <c r="A40" i="36"/>
  <c r="A41" i="36"/>
  <c r="A42" i="36"/>
  <c r="A43" i="36"/>
  <c r="A44" i="36"/>
  <c r="A45" i="36"/>
  <c r="A46" i="36"/>
  <c r="A47" i="36"/>
  <c r="A48" i="36"/>
  <c r="A49" i="36"/>
  <c r="A50" i="36"/>
  <c r="A51" i="36"/>
  <c r="A52" i="36"/>
  <c r="A53" i="36"/>
  <c r="A54" i="36"/>
  <c r="A55" i="36"/>
  <c r="A56" i="36"/>
  <c r="A57" i="36"/>
  <c r="A58" i="36"/>
  <c r="A59" i="36"/>
  <c r="A60" i="36"/>
  <c r="A61" i="36"/>
  <c r="A62" i="36"/>
  <c r="A63" i="36"/>
  <c r="A64" i="36"/>
  <c r="A65" i="36"/>
  <c r="A66" i="36"/>
  <c r="A67" i="36"/>
  <c r="A68" i="36"/>
  <c r="A69" i="36"/>
  <c r="A70" i="36"/>
  <c r="A71" i="36"/>
  <c r="A72" i="36"/>
  <c r="A73" i="36"/>
  <c r="A74" i="36"/>
  <c r="A75" i="36"/>
  <c r="A76" i="36"/>
  <c r="A77" i="36"/>
  <c r="A78" i="36"/>
  <c r="A79" i="36"/>
  <c r="A80" i="36"/>
  <c r="A81" i="36"/>
  <c r="A82" i="36"/>
  <c r="A83" i="36"/>
  <c r="A84" i="36"/>
  <c r="A85" i="36"/>
  <c r="A86" i="36"/>
  <c r="A87" i="36"/>
  <c r="A88" i="36"/>
  <c r="A89" i="36"/>
  <c r="A90" i="36"/>
  <c r="A91" i="36"/>
  <c r="A92" i="36"/>
  <c r="A93" i="36"/>
  <c r="A94" i="36"/>
  <c r="A95" i="36"/>
  <c r="A96" i="36"/>
  <c r="A97" i="36"/>
  <c r="A98" i="36"/>
  <c r="A99" i="36"/>
  <c r="A100" i="36"/>
  <c r="A101" i="36"/>
  <c r="A102" i="36"/>
  <c r="A103" i="36"/>
  <c r="A104" i="36"/>
  <c r="A105" i="36"/>
  <c r="A106" i="36"/>
  <c r="A107" i="36"/>
  <c r="A108" i="36"/>
  <c r="A109" i="36"/>
  <c r="A110" i="36"/>
  <c r="A111" i="36"/>
  <c r="A112" i="36"/>
  <c r="A113" i="36"/>
  <c r="A114" i="36"/>
  <c r="A115" i="36"/>
  <c r="A116" i="36"/>
  <c r="A117" i="36"/>
  <c r="A118" i="36"/>
  <c r="A119" i="36"/>
  <c r="A120" i="36"/>
  <c r="A121" i="36"/>
  <c r="A122" i="36"/>
  <c r="A123" i="36"/>
  <c r="A124" i="36"/>
  <c r="A125" i="36"/>
  <c r="A126" i="36"/>
  <c r="A127" i="36"/>
  <c r="A128" i="36"/>
  <c r="A129" i="36"/>
  <c r="A130" i="36"/>
  <c r="A131" i="36"/>
  <c r="A132" i="36"/>
  <c r="A133" i="36"/>
  <c r="A134" i="36"/>
  <c r="A135" i="36"/>
  <c r="A136" i="36"/>
  <c r="A137" i="36"/>
  <c r="A138" i="36"/>
  <c r="A139" i="36"/>
  <c r="A140" i="36"/>
  <c r="A141" i="36"/>
  <c r="A142" i="36"/>
  <c r="A143" i="36"/>
  <c r="A144" i="36"/>
  <c r="A145" i="36"/>
  <c r="A146" i="36"/>
  <c r="A147" i="36"/>
  <c r="A148" i="36"/>
  <c r="A149" i="36"/>
  <c r="A150" i="36"/>
  <c r="A151" i="36"/>
  <c r="A152" i="36"/>
  <c r="A153" i="36"/>
  <c r="A154" i="36"/>
  <c r="A155" i="36"/>
  <c r="A156" i="36"/>
  <c r="A157" i="36"/>
  <c r="A158" i="36"/>
  <c r="A159" i="36"/>
  <c r="A160" i="36"/>
  <c r="A161" i="36"/>
  <c r="A162" i="36"/>
  <c r="A163" i="36"/>
  <c r="A164" i="36"/>
  <c r="A165" i="36"/>
  <c r="A166" i="36"/>
  <c r="A167" i="36"/>
  <c r="A168" i="36"/>
  <c r="A169" i="36"/>
  <c r="A170" i="36"/>
  <c r="A171" i="36"/>
  <c r="A172" i="36"/>
  <c r="A173" i="36"/>
  <c r="A174" i="36"/>
  <c r="A175" i="36"/>
  <c r="A176" i="36"/>
  <c r="A177" i="36"/>
  <c r="A178" i="36"/>
  <c r="A179" i="36"/>
  <c r="A180" i="36"/>
  <c r="A181" i="36"/>
  <c r="A182" i="36"/>
  <c r="A183" i="36"/>
  <c r="A184" i="36"/>
  <c r="A185" i="36"/>
  <c r="A186" i="36"/>
  <c r="A187" i="36"/>
  <c r="A188" i="36"/>
  <c r="A189" i="36"/>
  <c r="A190" i="36"/>
  <c r="A191" i="36"/>
  <c r="A192" i="36"/>
  <c r="A193" i="36"/>
  <c r="A194" i="36"/>
  <c r="A195" i="36"/>
  <c r="A196" i="36"/>
  <c r="A197" i="36"/>
  <c r="A198" i="36"/>
  <c r="A199" i="36"/>
  <c r="A200" i="36"/>
  <c r="A201" i="36"/>
  <c r="A202" i="36"/>
  <c r="A203" i="36"/>
  <c r="A204" i="36"/>
  <c r="A205" i="36"/>
  <c r="A206" i="36"/>
  <c r="A207" i="36"/>
  <c r="A208" i="36"/>
  <c r="A209" i="36"/>
  <c r="A210" i="36"/>
  <c r="A211" i="36"/>
  <c r="A212" i="36"/>
  <c r="A213" i="36"/>
  <c r="A214" i="36"/>
  <c r="A215" i="36"/>
  <c r="A216" i="36"/>
  <c r="A217" i="36"/>
  <c r="A218" i="36"/>
  <c r="A219" i="36"/>
  <c r="A220" i="36"/>
  <c r="A221" i="36"/>
  <c r="A222" i="36"/>
  <c r="A223" i="36"/>
  <c r="A224" i="36"/>
  <c r="A225" i="36"/>
  <c r="A226" i="36"/>
  <c r="A227" i="36"/>
  <c r="A228" i="36"/>
  <c r="A229" i="36"/>
  <c r="A230" i="36"/>
  <c r="A231" i="36"/>
  <c r="A232" i="36"/>
  <c r="A233" i="36"/>
  <c r="A234" i="36"/>
  <c r="A235" i="36"/>
  <c r="A236" i="36"/>
  <c r="A237" i="36"/>
  <c r="A238" i="36"/>
  <c r="A239" i="36"/>
  <c r="A240" i="36"/>
  <c r="A241" i="36"/>
  <c r="A242" i="36"/>
  <c r="A243" i="36"/>
  <c r="A244" i="36"/>
  <c r="A245" i="36"/>
  <c r="A246" i="36"/>
  <c r="A247" i="36"/>
  <c r="A248" i="36"/>
  <c r="A249" i="36"/>
  <c r="A250" i="36"/>
  <c r="A251" i="36"/>
  <c r="A252" i="36"/>
  <c r="A253" i="36"/>
  <c r="A254" i="36"/>
  <c r="A255" i="36"/>
  <c r="A256" i="36"/>
  <c r="A257" i="36"/>
  <c r="A258" i="36"/>
  <c r="A259" i="36"/>
  <c r="A260" i="36"/>
  <c r="A261" i="36"/>
  <c r="A262" i="36"/>
  <c r="A263" i="36"/>
  <c r="A264" i="36"/>
  <c r="A265" i="36"/>
  <c r="A266" i="36"/>
  <c r="A267" i="36"/>
  <c r="A268" i="36"/>
  <c r="A269" i="36"/>
  <c r="A270" i="36"/>
  <c r="A271" i="36"/>
  <c r="A272" i="36"/>
  <c r="A273" i="36"/>
  <c r="A274" i="36"/>
  <c r="A275" i="36"/>
  <c r="A276" i="36"/>
  <c r="A277" i="36"/>
  <c r="A278" i="36"/>
  <c r="A279" i="36"/>
  <c r="A280" i="36"/>
  <c r="A281" i="36"/>
  <c r="A282" i="36"/>
  <c r="A283" i="36"/>
  <c r="A284" i="36"/>
  <c r="A285" i="36"/>
  <c r="A286" i="36"/>
  <c r="A287" i="36"/>
  <c r="A288" i="36"/>
  <c r="A289" i="36"/>
  <c r="A290" i="36"/>
  <c r="A291" i="36"/>
  <c r="A292" i="36"/>
  <c r="A293" i="36"/>
  <c r="A294" i="36"/>
  <c r="A295" i="36"/>
  <c r="A296" i="36"/>
  <c r="A297" i="36"/>
  <c r="A298" i="36"/>
  <c r="A299" i="36"/>
  <c r="A300" i="36"/>
  <c r="A301" i="36"/>
  <c r="A302" i="36"/>
  <c r="A303" i="36"/>
  <c r="A304" i="36"/>
  <c r="A305" i="36"/>
  <c r="A306" i="36"/>
  <c r="A307" i="36"/>
  <c r="A308" i="36"/>
  <c r="A309" i="36"/>
  <c r="A310" i="36"/>
  <c r="A311" i="36"/>
  <c r="A312" i="36"/>
  <c r="A313" i="36"/>
  <c r="A314" i="36"/>
  <c r="A315" i="36"/>
  <c r="A316" i="36"/>
  <c r="A317" i="36"/>
  <c r="A318" i="36"/>
  <c r="A319" i="36"/>
  <c r="A320" i="36"/>
  <c r="A321" i="36"/>
  <c r="A322" i="36"/>
  <c r="A323" i="36"/>
  <c r="A324" i="36"/>
  <c r="A325" i="36"/>
  <c r="A326" i="36"/>
  <c r="A327" i="36"/>
  <c r="A328" i="36"/>
  <c r="A329" i="36"/>
  <c r="A330" i="36"/>
  <c r="A331" i="36"/>
  <c r="A332" i="36"/>
  <c r="A333" i="36"/>
  <c r="A334" i="36"/>
  <c r="A335" i="36"/>
  <c r="A336" i="36"/>
  <c r="A337" i="36"/>
  <c r="A338" i="36"/>
  <c r="A339" i="36"/>
  <c r="A340" i="36"/>
  <c r="A341" i="36"/>
  <c r="A342" i="36"/>
  <c r="A343" i="36"/>
  <c r="A344" i="36"/>
  <c r="A345" i="36"/>
  <c r="A346" i="36"/>
  <c r="A347" i="36"/>
  <c r="A348" i="36"/>
  <c r="A349" i="36"/>
  <c r="A350" i="36"/>
  <c r="A351" i="36"/>
  <c r="A352" i="36"/>
  <c r="A353" i="36"/>
  <c r="A354" i="36"/>
  <c r="A355" i="36"/>
  <c r="A356" i="36"/>
  <c r="A357" i="36"/>
  <c r="A358" i="36"/>
  <c r="A359" i="36"/>
  <c r="A360" i="36"/>
  <c r="A361" i="36"/>
  <c r="A362" i="36"/>
  <c r="A363" i="36"/>
  <c r="A364" i="36"/>
  <c r="A365" i="36"/>
  <c r="A366" i="36"/>
  <c r="A367" i="36"/>
  <c r="A368" i="36"/>
  <c r="A369" i="36"/>
  <c r="A370" i="36"/>
  <c r="A371" i="36"/>
  <c r="A372" i="36"/>
  <c r="A373" i="36"/>
  <c r="A374" i="36"/>
  <c r="A375" i="36"/>
  <c r="A376" i="36"/>
  <c r="A377" i="36"/>
  <c r="A378" i="36"/>
  <c r="A379" i="36"/>
  <c r="A380" i="36"/>
  <c r="A381" i="36"/>
  <c r="A382" i="36"/>
  <c r="A383" i="36"/>
  <c r="A384" i="36"/>
  <c r="A385" i="36"/>
  <c r="A386" i="36"/>
  <c r="A387" i="36"/>
  <c r="A388" i="36"/>
  <c r="A389" i="36"/>
  <c r="A390" i="36"/>
  <c r="A391" i="36"/>
  <c r="A392" i="36"/>
  <c r="A393" i="36"/>
  <c r="A394" i="36"/>
  <c r="A395" i="36"/>
  <c r="A396" i="36"/>
  <c r="A397" i="36"/>
  <c r="A398" i="36"/>
  <c r="A399" i="36"/>
  <c r="A400" i="36"/>
  <c r="A401" i="36"/>
  <c r="A402" i="36"/>
  <c r="A403" i="36"/>
  <c r="A404" i="36"/>
  <c r="A405" i="36"/>
  <c r="A406" i="36"/>
  <c r="A407" i="36"/>
  <c r="A408" i="36"/>
  <c r="A409" i="36"/>
  <c r="A410" i="36"/>
  <c r="A411" i="36"/>
  <c r="A4" i="36"/>
  <c r="A5" i="38"/>
  <c r="A6" i="38"/>
  <c r="A7" i="38"/>
  <c r="A8" i="38"/>
  <c r="A9" i="38"/>
  <c r="A10" i="38"/>
  <c r="A11" i="38"/>
  <c r="A12" i="38"/>
  <c r="A13" i="38"/>
  <c r="A14" i="38"/>
  <c r="A15" i="38"/>
  <c r="A16" i="38"/>
  <c r="A17" i="38"/>
  <c r="A18" i="38"/>
  <c r="A19" i="38"/>
  <c r="A20" i="38"/>
  <c r="A21" i="38"/>
  <c r="A22" i="38"/>
  <c r="A23" i="38"/>
  <c r="A24" i="38"/>
  <c r="A25" i="38"/>
  <c r="A26" i="38"/>
  <c r="A27" i="38"/>
  <c r="A28" i="38"/>
  <c r="A29" i="38"/>
  <c r="A30" i="38"/>
  <c r="A31" i="38"/>
  <c r="A32" i="38"/>
  <c r="A33" i="38"/>
  <c r="A34" i="38"/>
  <c r="A35" i="38"/>
  <c r="A36" i="38"/>
  <c r="A37" i="38"/>
  <c r="A38" i="38"/>
  <c r="A39" i="38"/>
  <c r="A40" i="38"/>
  <c r="A41" i="38"/>
  <c r="A42" i="38"/>
  <c r="A43" i="38"/>
  <c r="A44" i="38"/>
  <c r="A45" i="38"/>
  <c r="A46" i="38"/>
  <c r="A47" i="38"/>
  <c r="A48" i="38"/>
  <c r="A49" i="38"/>
  <c r="A50" i="38"/>
  <c r="A51" i="38"/>
  <c r="A52" i="38"/>
  <c r="A53" i="38"/>
  <c r="A54" i="38"/>
  <c r="A55" i="38"/>
  <c r="A56" i="38"/>
  <c r="A57" i="38"/>
  <c r="A58" i="38"/>
  <c r="A59" i="38"/>
  <c r="A60" i="38"/>
  <c r="A61" i="38"/>
  <c r="A62" i="38"/>
  <c r="A63" i="38"/>
  <c r="A64" i="38"/>
  <c r="A65" i="38"/>
  <c r="A66" i="38"/>
  <c r="A67" i="38"/>
  <c r="A68" i="38"/>
  <c r="A69" i="38"/>
  <c r="A70" i="38"/>
  <c r="A71" i="38"/>
  <c r="A72" i="38"/>
  <c r="A73" i="38"/>
  <c r="A74" i="38"/>
  <c r="A75" i="38"/>
  <c r="A76" i="38"/>
  <c r="A77" i="38"/>
  <c r="A78" i="38"/>
  <c r="A79" i="38"/>
  <c r="A80" i="38"/>
  <c r="A81" i="38"/>
  <c r="A82" i="38"/>
  <c r="A83" i="38"/>
  <c r="A84" i="38"/>
  <c r="A85" i="38"/>
  <c r="A86" i="38"/>
  <c r="A87" i="38"/>
  <c r="A88" i="38"/>
  <c r="A89" i="38"/>
  <c r="A90" i="38"/>
  <c r="A91" i="38"/>
  <c r="A92" i="38"/>
  <c r="A93" i="38"/>
  <c r="A94" i="38"/>
  <c r="A95" i="38"/>
  <c r="A96" i="38"/>
  <c r="A97" i="38"/>
  <c r="A98" i="38"/>
  <c r="A99" i="38"/>
  <c r="A100" i="38"/>
  <c r="A101" i="38"/>
  <c r="A102" i="38"/>
  <c r="A103" i="38"/>
  <c r="A104" i="38"/>
  <c r="A105" i="38"/>
  <c r="A106" i="38"/>
  <c r="A107" i="38"/>
  <c r="A108" i="38"/>
  <c r="A109" i="38"/>
  <c r="A110" i="38"/>
  <c r="A111" i="38"/>
  <c r="A112" i="38"/>
  <c r="A113" i="38"/>
  <c r="A114" i="38"/>
  <c r="A115" i="38"/>
  <c r="A116" i="38"/>
  <c r="A117" i="38"/>
  <c r="A118" i="38"/>
  <c r="A119" i="38"/>
  <c r="A120" i="38"/>
  <c r="A121" i="38"/>
  <c r="A122" i="38"/>
  <c r="A123" i="38"/>
  <c r="A124" i="38"/>
  <c r="A125" i="38"/>
  <c r="A126" i="38"/>
  <c r="A127" i="38"/>
  <c r="A128" i="38"/>
  <c r="A129" i="38"/>
  <c r="A130" i="38"/>
  <c r="A131" i="38"/>
  <c r="A132" i="38"/>
  <c r="A133" i="38"/>
  <c r="A134" i="38"/>
  <c r="A135" i="38"/>
  <c r="A136" i="38"/>
  <c r="A137" i="38"/>
  <c r="A138" i="38"/>
  <c r="A139" i="38"/>
  <c r="A140" i="38"/>
  <c r="A141" i="38"/>
  <c r="A142" i="38"/>
  <c r="A143" i="38"/>
  <c r="A144" i="38"/>
  <c r="A145" i="38"/>
  <c r="A146" i="38"/>
  <c r="A147" i="38"/>
  <c r="A148" i="38"/>
  <c r="A149" i="38"/>
  <c r="A150" i="38"/>
  <c r="A151" i="38"/>
  <c r="A152" i="38"/>
  <c r="A153" i="38"/>
  <c r="A154" i="38"/>
  <c r="A155" i="38"/>
  <c r="A156" i="38"/>
  <c r="A157" i="38"/>
  <c r="A158" i="38"/>
  <c r="A159" i="38"/>
  <c r="A160" i="38"/>
  <c r="A161" i="38"/>
  <c r="A162" i="38"/>
  <c r="A163" i="38"/>
  <c r="A164" i="38"/>
  <c r="A165" i="38"/>
  <c r="A166" i="38"/>
  <c r="A167" i="38"/>
  <c r="A168" i="38"/>
  <c r="A169" i="38"/>
  <c r="A170" i="38"/>
  <c r="A171" i="38"/>
  <c r="A172" i="38"/>
  <c r="A173" i="38"/>
  <c r="A174" i="38"/>
  <c r="A175" i="38"/>
  <c r="A176" i="38"/>
  <c r="A177" i="38"/>
  <c r="A178" i="38"/>
  <c r="A179" i="38"/>
  <c r="A180" i="38"/>
  <c r="A181" i="38"/>
  <c r="A182" i="38"/>
  <c r="A183" i="38"/>
  <c r="A184" i="38"/>
  <c r="A185" i="38"/>
  <c r="A186" i="38"/>
  <c r="A187" i="38"/>
  <c r="A188" i="38"/>
  <c r="A189" i="38"/>
  <c r="A190" i="38"/>
  <c r="A191" i="38"/>
  <c r="A192" i="38"/>
  <c r="A193" i="38"/>
  <c r="A194" i="38"/>
  <c r="A195" i="38"/>
  <c r="A196" i="38"/>
  <c r="A197" i="38"/>
  <c r="A198" i="38"/>
  <c r="A199" i="38"/>
  <c r="A200" i="38"/>
  <c r="A201" i="38"/>
  <c r="A202" i="38"/>
  <c r="A203" i="38"/>
  <c r="A204" i="38"/>
  <c r="A205" i="38"/>
  <c r="A206" i="38"/>
  <c r="A207" i="38"/>
  <c r="A208" i="38"/>
  <c r="A209" i="38"/>
  <c r="A210" i="38"/>
  <c r="A211" i="38"/>
  <c r="A212" i="38"/>
  <c r="A213" i="38"/>
  <c r="A214" i="38"/>
  <c r="A215" i="38"/>
  <c r="A216" i="38"/>
  <c r="A217" i="38"/>
  <c r="A218" i="38"/>
  <c r="A219" i="38"/>
  <c r="A220" i="38"/>
  <c r="A221" i="38"/>
  <c r="A222" i="38"/>
  <c r="A223" i="38"/>
  <c r="A224" i="38"/>
  <c r="A225" i="38"/>
  <c r="A226" i="38"/>
  <c r="A227" i="38"/>
  <c r="A228" i="38"/>
  <c r="A229" i="38"/>
  <c r="A230" i="38"/>
  <c r="A231" i="38"/>
  <c r="A232" i="38"/>
  <c r="A233" i="38"/>
  <c r="A234" i="38"/>
  <c r="A235" i="38"/>
  <c r="A236" i="38"/>
  <c r="A237" i="38"/>
  <c r="A238" i="38"/>
  <c r="A239" i="38"/>
  <c r="A240" i="38"/>
  <c r="A241" i="38"/>
  <c r="A242" i="38"/>
  <c r="A243" i="38"/>
  <c r="A244" i="38"/>
  <c r="A245" i="38"/>
  <c r="A246" i="38"/>
  <c r="A247" i="38"/>
  <c r="A248" i="38"/>
  <c r="A249" i="38"/>
  <c r="A250" i="38"/>
  <c r="A251" i="38"/>
  <c r="A252" i="38"/>
  <c r="A253" i="38"/>
  <c r="A254" i="38"/>
  <c r="A255" i="38"/>
  <c r="A256" i="38"/>
  <c r="A257" i="38"/>
  <c r="A258" i="38"/>
  <c r="A259" i="38"/>
  <c r="A260" i="38"/>
  <c r="A261" i="38"/>
  <c r="A262" i="38"/>
  <c r="A263" i="38"/>
  <c r="A264" i="38"/>
  <c r="A265" i="38"/>
  <c r="A266" i="38"/>
  <c r="A267" i="38"/>
  <c r="A268" i="38"/>
  <c r="A269" i="38"/>
  <c r="A270" i="38"/>
  <c r="A271" i="38"/>
  <c r="A272" i="38"/>
  <c r="A273" i="38"/>
  <c r="A274" i="38"/>
  <c r="A275" i="38"/>
  <c r="A276" i="38"/>
  <c r="A277" i="38"/>
  <c r="A278" i="38"/>
  <c r="A279" i="38"/>
  <c r="A280" i="38"/>
  <c r="A281" i="38"/>
  <c r="A282" i="38"/>
  <c r="A283" i="38"/>
  <c r="A284" i="38"/>
  <c r="A285" i="38"/>
  <c r="A286" i="38"/>
  <c r="A287" i="38"/>
  <c r="A288" i="38"/>
  <c r="A289" i="38"/>
  <c r="A290" i="38"/>
  <c r="A291" i="38"/>
  <c r="A292" i="38"/>
  <c r="A293" i="38"/>
  <c r="A294" i="38"/>
  <c r="A295" i="38"/>
  <c r="A296" i="38"/>
  <c r="A297" i="38"/>
  <c r="A298" i="38"/>
  <c r="A299" i="38"/>
  <c r="A300" i="38"/>
  <c r="A301" i="38"/>
  <c r="A302" i="38"/>
  <c r="A303" i="38"/>
  <c r="A304" i="38"/>
  <c r="A305" i="38"/>
  <c r="A306" i="38"/>
  <c r="A307" i="38"/>
  <c r="A308" i="38"/>
  <c r="A309" i="38"/>
  <c r="A310" i="38"/>
  <c r="A311" i="38"/>
  <c r="A312" i="38"/>
  <c r="A313" i="38"/>
  <c r="A314" i="38"/>
  <c r="A315" i="38"/>
  <c r="A316" i="38"/>
  <c r="A317" i="38"/>
  <c r="A318" i="38"/>
  <c r="A319" i="38"/>
  <c r="A320" i="38"/>
  <c r="A321" i="38"/>
  <c r="A322" i="38"/>
  <c r="A323" i="38"/>
  <c r="A324" i="38"/>
  <c r="A325" i="38"/>
  <c r="A326" i="38"/>
  <c r="A327" i="38"/>
  <c r="A328" i="38"/>
  <c r="A329" i="38"/>
  <c r="A330" i="38"/>
  <c r="A331" i="38"/>
  <c r="A332" i="38"/>
  <c r="A333" i="38"/>
  <c r="A334" i="38"/>
  <c r="A335" i="38"/>
  <c r="A336" i="38"/>
  <c r="A337" i="38"/>
  <c r="A338" i="38"/>
  <c r="A339" i="38"/>
  <c r="A340" i="38"/>
  <c r="A341" i="38"/>
  <c r="A342" i="38"/>
  <c r="A343" i="38"/>
  <c r="A344" i="38"/>
  <c r="A345" i="38"/>
  <c r="A346" i="38"/>
  <c r="A347" i="38"/>
  <c r="A348" i="38"/>
  <c r="A349" i="38"/>
  <c r="A350" i="38"/>
  <c r="A351" i="38"/>
  <c r="A352" i="38"/>
  <c r="A353" i="38"/>
  <c r="A354" i="38"/>
  <c r="A355" i="38"/>
  <c r="A356" i="38"/>
  <c r="A357" i="38"/>
  <c r="A358" i="38"/>
  <c r="A359" i="38"/>
  <c r="A360" i="38"/>
  <c r="A361" i="38"/>
  <c r="A362" i="38"/>
  <c r="A363" i="38"/>
  <c r="A364" i="38"/>
  <c r="A365" i="38"/>
  <c r="A366" i="38"/>
  <c r="A367" i="38"/>
  <c r="A368" i="38"/>
  <c r="A369" i="38"/>
  <c r="A370" i="38"/>
  <c r="A371" i="38"/>
  <c r="A372" i="38"/>
  <c r="A373" i="38"/>
  <c r="A374" i="38"/>
  <c r="A375" i="38"/>
  <c r="A376" i="38"/>
  <c r="A377" i="38"/>
  <c r="A378" i="38"/>
  <c r="A379" i="38"/>
  <c r="A380" i="38"/>
  <c r="A381" i="38"/>
  <c r="A382" i="38"/>
  <c r="A383" i="38"/>
  <c r="A384" i="38"/>
  <c r="A385" i="38"/>
  <c r="A386" i="38"/>
  <c r="A387" i="38"/>
  <c r="A388" i="38"/>
  <c r="A389" i="38"/>
  <c r="A390" i="38"/>
  <c r="A391" i="38"/>
  <c r="A392" i="38"/>
  <c r="A393" i="38"/>
  <c r="A394" i="38"/>
  <c r="A395" i="38"/>
  <c r="A396" i="38"/>
  <c r="A397" i="38"/>
  <c r="A398" i="38"/>
  <c r="A399" i="38"/>
  <c r="A400" i="38"/>
  <c r="A401" i="38"/>
  <c r="A402" i="38"/>
  <c r="A403" i="38"/>
  <c r="A404" i="38"/>
  <c r="A405" i="38"/>
  <c r="A406" i="38"/>
  <c r="A407" i="38"/>
  <c r="A408" i="38"/>
  <c r="A409" i="38"/>
  <c r="A410" i="38"/>
  <c r="A411" i="38"/>
  <c r="A4" i="38"/>
  <c r="A5" i="55"/>
  <c r="A6" i="55"/>
  <c r="A7" i="55"/>
  <c r="A8" i="55"/>
  <c r="A9" i="55"/>
  <c r="A10" i="55"/>
  <c r="A11" i="55"/>
  <c r="A12" i="55"/>
  <c r="A13" i="55"/>
  <c r="A14" i="55"/>
  <c r="A15" i="55"/>
  <c r="A16" i="55"/>
  <c r="A17" i="55"/>
  <c r="A18" i="55"/>
  <c r="A19" i="55"/>
  <c r="A20" i="55"/>
  <c r="A21" i="55"/>
  <c r="A22" i="55"/>
  <c r="A23" i="55"/>
  <c r="A24" i="55"/>
  <c r="A25" i="55"/>
  <c r="A26" i="55"/>
  <c r="A27" i="55"/>
  <c r="A28" i="55"/>
  <c r="A29" i="55"/>
  <c r="A30" i="55"/>
  <c r="A31" i="55"/>
  <c r="A32" i="55"/>
  <c r="A33" i="55"/>
  <c r="A34" i="55"/>
  <c r="A35" i="55"/>
  <c r="A36" i="55"/>
  <c r="A37" i="55"/>
  <c r="A38" i="55"/>
  <c r="A39" i="55"/>
  <c r="A40" i="55"/>
  <c r="A41" i="55"/>
  <c r="A42" i="55"/>
  <c r="A43" i="55"/>
  <c r="A44" i="55"/>
  <c r="A45" i="55"/>
  <c r="A46" i="55"/>
  <c r="A47" i="55"/>
  <c r="A48" i="55"/>
  <c r="A49" i="55"/>
  <c r="A50" i="55"/>
  <c r="A51" i="55"/>
  <c r="A52" i="55"/>
  <c r="A53" i="55"/>
  <c r="A54" i="55"/>
  <c r="A55" i="55"/>
  <c r="A56" i="55"/>
  <c r="A57" i="55"/>
  <c r="A58" i="55"/>
  <c r="A59" i="55"/>
  <c r="A60" i="55"/>
  <c r="A61" i="55"/>
  <c r="A62" i="55"/>
  <c r="A63" i="55"/>
  <c r="A64" i="55"/>
  <c r="A65" i="55"/>
  <c r="A66" i="55"/>
  <c r="A67" i="55"/>
  <c r="A68" i="55"/>
  <c r="A69" i="55"/>
  <c r="A70" i="55"/>
  <c r="A71" i="55"/>
  <c r="A72" i="55"/>
  <c r="A73" i="55"/>
  <c r="A74" i="55"/>
  <c r="A75" i="55"/>
  <c r="A76" i="55"/>
  <c r="A77" i="55"/>
  <c r="A78" i="55"/>
  <c r="A79" i="55"/>
  <c r="A80" i="55"/>
  <c r="A81" i="55"/>
  <c r="A82" i="55"/>
  <c r="A83" i="55"/>
  <c r="A84" i="55"/>
  <c r="A85" i="55"/>
  <c r="A86" i="55"/>
  <c r="A87" i="55"/>
  <c r="A88" i="55"/>
  <c r="A89" i="55"/>
  <c r="A90" i="55"/>
  <c r="A91" i="55"/>
  <c r="A92" i="55"/>
  <c r="A93" i="55"/>
  <c r="A94" i="55"/>
  <c r="A95" i="55"/>
  <c r="A96" i="55"/>
  <c r="A97" i="55"/>
  <c r="A98" i="55"/>
  <c r="A99" i="55"/>
  <c r="A100" i="55"/>
  <c r="A101" i="55"/>
  <c r="A102" i="55"/>
  <c r="A103" i="55"/>
  <c r="A104" i="55"/>
  <c r="A105" i="55"/>
  <c r="A106" i="55"/>
  <c r="A107" i="55"/>
  <c r="A108" i="55"/>
  <c r="A109" i="55"/>
  <c r="A110" i="55"/>
  <c r="A111" i="55"/>
  <c r="A112" i="55"/>
  <c r="A113" i="55"/>
  <c r="A114" i="55"/>
  <c r="A115" i="55"/>
  <c r="A116" i="55"/>
  <c r="A117" i="55"/>
  <c r="A118" i="55"/>
  <c r="A119" i="55"/>
  <c r="A120" i="55"/>
  <c r="A121" i="55"/>
  <c r="A122" i="55"/>
  <c r="A123" i="55"/>
  <c r="A124" i="55"/>
  <c r="A125" i="55"/>
  <c r="A126" i="55"/>
  <c r="A127" i="55"/>
  <c r="A128" i="55"/>
  <c r="A129" i="55"/>
  <c r="A130" i="55"/>
  <c r="A131" i="55"/>
  <c r="A132" i="55"/>
  <c r="A133" i="55"/>
  <c r="A134" i="55"/>
  <c r="A135" i="55"/>
  <c r="A136" i="55"/>
  <c r="A137" i="55"/>
  <c r="A138" i="55"/>
  <c r="A139" i="55"/>
  <c r="A140" i="55"/>
  <c r="A141" i="55"/>
  <c r="A142" i="55"/>
  <c r="A143" i="55"/>
  <c r="A144" i="55"/>
  <c r="A145" i="55"/>
  <c r="A146" i="55"/>
  <c r="A147" i="55"/>
  <c r="A148" i="55"/>
  <c r="A149" i="55"/>
  <c r="A150" i="55"/>
  <c r="A151" i="55"/>
  <c r="A152" i="55"/>
  <c r="A153" i="55"/>
  <c r="A154" i="55"/>
  <c r="A155" i="55"/>
  <c r="A156" i="55"/>
  <c r="A157" i="55"/>
  <c r="A158" i="55"/>
  <c r="A159" i="55"/>
  <c r="A160" i="55"/>
  <c r="A161" i="55"/>
  <c r="A162" i="55"/>
  <c r="A163" i="55"/>
  <c r="A164" i="55"/>
  <c r="A165" i="55"/>
  <c r="A166" i="55"/>
  <c r="A167" i="55"/>
  <c r="A168" i="55"/>
  <c r="A169" i="55"/>
  <c r="A170" i="55"/>
  <c r="A171" i="55"/>
  <c r="A172" i="55"/>
  <c r="A173" i="55"/>
  <c r="A174" i="55"/>
  <c r="A175" i="55"/>
  <c r="A176" i="55"/>
  <c r="A177" i="55"/>
  <c r="A178" i="55"/>
  <c r="A179" i="55"/>
  <c r="A180" i="55"/>
  <c r="A181" i="55"/>
  <c r="A182" i="55"/>
  <c r="A183" i="55"/>
  <c r="A184" i="55"/>
  <c r="A185" i="55"/>
  <c r="A186" i="55"/>
  <c r="A187" i="55"/>
  <c r="A188" i="55"/>
  <c r="A189" i="55"/>
  <c r="A190" i="55"/>
  <c r="A191" i="55"/>
  <c r="A192" i="55"/>
  <c r="A193" i="55"/>
  <c r="A194" i="55"/>
  <c r="A195" i="55"/>
  <c r="A196" i="55"/>
  <c r="A197" i="55"/>
  <c r="A198" i="55"/>
  <c r="A199" i="55"/>
  <c r="A200" i="55"/>
  <c r="A201" i="55"/>
  <c r="A202" i="55"/>
  <c r="A203" i="55"/>
  <c r="A204" i="55"/>
  <c r="A205" i="55"/>
  <c r="A206" i="55"/>
  <c r="A207" i="55"/>
  <c r="A208" i="55"/>
  <c r="A209" i="55"/>
  <c r="A210" i="55"/>
  <c r="A211" i="55"/>
  <c r="A212" i="55"/>
  <c r="A213" i="55"/>
  <c r="A214" i="55"/>
  <c r="A215" i="55"/>
  <c r="A216" i="55"/>
  <c r="A217" i="55"/>
  <c r="A218" i="55"/>
  <c r="A219" i="55"/>
  <c r="A220" i="55"/>
  <c r="A221" i="55"/>
  <c r="A222" i="55"/>
  <c r="A223" i="55"/>
  <c r="A224" i="55"/>
  <c r="A225" i="55"/>
  <c r="A226" i="55"/>
  <c r="A227" i="55"/>
  <c r="A228" i="55"/>
  <c r="A229" i="55"/>
  <c r="A230" i="55"/>
  <c r="A231" i="55"/>
  <c r="A232" i="55"/>
  <c r="A233" i="55"/>
  <c r="A234" i="55"/>
  <c r="A235" i="55"/>
  <c r="A236" i="55"/>
  <c r="A237" i="55"/>
  <c r="A238" i="55"/>
  <c r="A239" i="55"/>
  <c r="A240" i="55"/>
  <c r="A241" i="55"/>
  <c r="A242" i="55"/>
  <c r="A243" i="55"/>
  <c r="A244" i="55"/>
  <c r="A245" i="55"/>
  <c r="A246" i="55"/>
  <c r="A247" i="55"/>
  <c r="A248" i="55"/>
  <c r="A249" i="55"/>
  <c r="A250" i="55"/>
  <c r="A251" i="55"/>
  <c r="A252" i="55"/>
  <c r="A253" i="55"/>
  <c r="A254" i="55"/>
  <c r="A255" i="55"/>
  <c r="A256" i="55"/>
  <c r="A257" i="55"/>
  <c r="A258" i="55"/>
  <c r="A259" i="55"/>
  <c r="A260" i="55"/>
  <c r="A261" i="55"/>
  <c r="A262" i="55"/>
  <c r="A263" i="55"/>
  <c r="A264" i="55"/>
  <c r="A265" i="55"/>
  <c r="A266" i="55"/>
  <c r="A267" i="55"/>
  <c r="A268" i="55"/>
  <c r="A269" i="55"/>
  <c r="A270" i="55"/>
  <c r="A271" i="55"/>
  <c r="A272" i="55"/>
  <c r="A273" i="55"/>
  <c r="A274" i="55"/>
  <c r="A275" i="55"/>
  <c r="A276" i="55"/>
  <c r="A277" i="55"/>
  <c r="A278" i="55"/>
  <c r="A279" i="55"/>
  <c r="A280" i="55"/>
  <c r="A281" i="55"/>
  <c r="A282" i="55"/>
  <c r="A283" i="55"/>
  <c r="A284" i="55"/>
  <c r="A285" i="55"/>
  <c r="A286" i="55"/>
  <c r="A287" i="55"/>
  <c r="A288" i="55"/>
  <c r="A289" i="55"/>
  <c r="A290" i="55"/>
  <c r="A291" i="55"/>
  <c r="A292" i="55"/>
  <c r="A293" i="55"/>
  <c r="A294" i="55"/>
  <c r="A295" i="55"/>
  <c r="A296" i="55"/>
  <c r="A297" i="55"/>
  <c r="A298" i="55"/>
  <c r="A299" i="55"/>
  <c r="A300" i="55"/>
  <c r="A301" i="55"/>
  <c r="A302" i="55"/>
  <c r="A303" i="55"/>
  <c r="A304" i="55"/>
  <c r="A305" i="55"/>
  <c r="A306" i="55"/>
  <c r="A307" i="55"/>
  <c r="A308" i="55"/>
  <c r="A309" i="55"/>
  <c r="A310" i="55"/>
  <c r="A311" i="55"/>
  <c r="A312" i="55"/>
  <c r="A313" i="55"/>
  <c r="A314" i="55"/>
  <c r="A315" i="55"/>
  <c r="A316" i="55"/>
  <c r="A317" i="55"/>
  <c r="A318" i="55"/>
  <c r="A319" i="55"/>
  <c r="A320" i="55"/>
  <c r="A321" i="55"/>
  <c r="A322" i="55"/>
  <c r="A323" i="55"/>
  <c r="A324" i="55"/>
  <c r="A325" i="55"/>
  <c r="A326" i="55"/>
  <c r="A327" i="55"/>
  <c r="A328" i="55"/>
  <c r="A329" i="55"/>
  <c r="A330" i="55"/>
  <c r="A331" i="55"/>
  <c r="A332" i="55"/>
  <c r="A333" i="55"/>
  <c r="A334" i="55"/>
  <c r="A335" i="55"/>
  <c r="A336" i="55"/>
  <c r="A337" i="55"/>
  <c r="A338" i="55"/>
  <c r="A339" i="55"/>
  <c r="A340" i="55"/>
  <c r="A341" i="55"/>
  <c r="A342" i="55"/>
  <c r="A343" i="55"/>
  <c r="A344" i="55"/>
  <c r="A345" i="55"/>
  <c r="A346" i="55"/>
  <c r="A347" i="55"/>
  <c r="A348" i="55"/>
  <c r="A349" i="55"/>
  <c r="A350" i="55"/>
  <c r="A351" i="55"/>
  <c r="A352" i="55"/>
  <c r="A353" i="55"/>
  <c r="A354" i="55"/>
  <c r="A355" i="55"/>
  <c r="A356" i="55"/>
  <c r="A357" i="55"/>
  <c r="A358" i="55"/>
  <c r="A359" i="55"/>
  <c r="A360" i="55"/>
  <c r="A361" i="55"/>
  <c r="A362" i="55"/>
  <c r="A363" i="55"/>
  <c r="A364" i="55"/>
  <c r="A365" i="55"/>
  <c r="A366" i="55"/>
  <c r="A367" i="55"/>
  <c r="A368" i="55"/>
  <c r="A369" i="55"/>
  <c r="A370" i="55"/>
  <c r="A371" i="55"/>
  <c r="A372" i="55"/>
  <c r="A373" i="55"/>
  <c r="A374" i="55"/>
  <c r="A375" i="55"/>
  <c r="A376" i="55"/>
  <c r="A377" i="55"/>
  <c r="A378" i="55"/>
  <c r="A379" i="55"/>
  <c r="A380" i="55"/>
  <c r="A381" i="55"/>
  <c r="A382" i="55"/>
  <c r="A383" i="55"/>
  <c r="A384" i="55"/>
  <c r="A385" i="55"/>
  <c r="A386" i="55"/>
  <c r="A387" i="55"/>
  <c r="A388" i="55"/>
  <c r="A389" i="55"/>
  <c r="A390" i="55"/>
  <c r="A391" i="55"/>
  <c r="A392" i="55"/>
  <c r="A393" i="55"/>
  <c r="A394" i="55"/>
  <c r="A395" i="55"/>
  <c r="A396" i="55"/>
  <c r="A397" i="55"/>
  <c r="A398" i="55"/>
  <c r="A399" i="55"/>
  <c r="A400" i="55"/>
  <c r="A401" i="55"/>
  <c r="A402" i="55"/>
  <c r="A403" i="55"/>
  <c r="A404" i="55"/>
  <c r="A405" i="55"/>
  <c r="A406" i="55"/>
  <c r="A407" i="55"/>
  <c r="A408" i="55"/>
  <c r="A409" i="55"/>
  <c r="A410" i="55"/>
  <c r="A411" i="55"/>
  <c r="A4" i="55"/>
  <c r="A5" i="54"/>
  <c r="A6" i="54"/>
  <c r="A7" i="54"/>
  <c r="A8" i="54"/>
  <c r="A9" i="54"/>
  <c r="A10" i="54"/>
  <c r="A11" i="54"/>
  <c r="A12" i="54"/>
  <c r="A13" i="54"/>
  <c r="A14" i="54"/>
  <c r="A15" i="54"/>
  <c r="A16" i="54"/>
  <c r="A17" i="54"/>
  <c r="A18" i="54"/>
  <c r="A19" i="54"/>
  <c r="A20" i="54"/>
  <c r="A21" i="54"/>
  <c r="A22" i="54"/>
  <c r="A23" i="54"/>
  <c r="A24" i="54"/>
  <c r="A25" i="54"/>
  <c r="A26" i="54"/>
  <c r="A27" i="54"/>
  <c r="A28" i="54"/>
  <c r="A29" i="54"/>
  <c r="A30" i="54"/>
  <c r="A31" i="54"/>
  <c r="A32" i="54"/>
  <c r="A33" i="54"/>
  <c r="A34" i="54"/>
  <c r="A35" i="54"/>
  <c r="A36" i="54"/>
  <c r="A37" i="54"/>
  <c r="A38" i="54"/>
  <c r="A39" i="54"/>
  <c r="A40" i="54"/>
  <c r="A41" i="54"/>
  <c r="A42" i="54"/>
  <c r="A43" i="54"/>
  <c r="A44" i="54"/>
  <c r="A45" i="54"/>
  <c r="A46" i="54"/>
  <c r="A47" i="54"/>
  <c r="A48" i="54"/>
  <c r="A49" i="54"/>
  <c r="A50" i="54"/>
  <c r="A51" i="54"/>
  <c r="A52" i="54"/>
  <c r="A53" i="54"/>
  <c r="A54" i="54"/>
  <c r="A55" i="54"/>
  <c r="A56" i="54"/>
  <c r="A57" i="54"/>
  <c r="A58" i="54"/>
  <c r="A59" i="54"/>
  <c r="A60" i="54"/>
  <c r="A61" i="54"/>
  <c r="A62" i="54"/>
  <c r="A63" i="54"/>
  <c r="A64" i="54"/>
  <c r="A65" i="54"/>
  <c r="A66" i="54"/>
  <c r="A67" i="54"/>
  <c r="A68" i="54"/>
  <c r="A69" i="54"/>
  <c r="A70" i="54"/>
  <c r="A71" i="54"/>
  <c r="A72" i="54"/>
  <c r="A73" i="54"/>
  <c r="A74" i="54"/>
  <c r="A75" i="54"/>
  <c r="A76" i="54"/>
  <c r="A77" i="54"/>
  <c r="A78" i="54"/>
  <c r="A79" i="54"/>
  <c r="A80" i="54"/>
  <c r="A81" i="54"/>
  <c r="A82" i="54"/>
  <c r="A83" i="54"/>
  <c r="A84" i="54"/>
  <c r="A85" i="54"/>
  <c r="A86" i="54"/>
  <c r="A87" i="54"/>
  <c r="A88" i="54"/>
  <c r="A89" i="54"/>
  <c r="A90" i="54"/>
  <c r="A91" i="54"/>
  <c r="A92" i="54"/>
  <c r="A93" i="54"/>
  <c r="A94" i="54"/>
  <c r="A95" i="54"/>
  <c r="A96" i="54"/>
  <c r="A97" i="54"/>
  <c r="A98" i="54"/>
  <c r="A99" i="54"/>
  <c r="A100" i="54"/>
  <c r="A101" i="54"/>
  <c r="A102" i="54"/>
  <c r="A103" i="54"/>
  <c r="A104" i="54"/>
  <c r="A105" i="54"/>
  <c r="A106" i="54"/>
  <c r="A107" i="54"/>
  <c r="A108" i="54"/>
  <c r="A109" i="54"/>
  <c r="A110" i="54"/>
  <c r="A111" i="54"/>
  <c r="A112" i="54"/>
  <c r="A113" i="54"/>
  <c r="A114" i="54"/>
  <c r="A115" i="54"/>
  <c r="A116" i="54"/>
  <c r="A117" i="54"/>
  <c r="A118" i="54"/>
  <c r="A119" i="54"/>
  <c r="A120" i="54"/>
  <c r="A121" i="54"/>
  <c r="A122" i="54"/>
  <c r="A123" i="54"/>
  <c r="A124" i="54"/>
  <c r="A125" i="54"/>
  <c r="A126" i="54"/>
  <c r="A127" i="54"/>
  <c r="A128" i="54"/>
  <c r="A129" i="54"/>
  <c r="A130" i="54"/>
  <c r="A131" i="54"/>
  <c r="A132" i="54"/>
  <c r="A133" i="54"/>
  <c r="A134" i="54"/>
  <c r="A135" i="54"/>
  <c r="A136" i="54"/>
  <c r="A137" i="54"/>
  <c r="A138" i="54"/>
  <c r="A139" i="54"/>
  <c r="A140" i="54"/>
  <c r="A141" i="54"/>
  <c r="A142" i="54"/>
  <c r="A143" i="54"/>
  <c r="A144" i="54"/>
  <c r="A145" i="54"/>
  <c r="A146" i="54"/>
  <c r="A147" i="54"/>
  <c r="A148" i="54"/>
  <c r="A149" i="54"/>
  <c r="A150" i="54"/>
  <c r="A151" i="54"/>
  <c r="A152" i="54"/>
  <c r="A153" i="54"/>
  <c r="A154" i="54"/>
  <c r="A155" i="54"/>
  <c r="A156" i="54"/>
  <c r="A157" i="54"/>
  <c r="A158" i="54"/>
  <c r="A159" i="54"/>
  <c r="A160" i="54"/>
  <c r="A161" i="54"/>
  <c r="A162" i="54"/>
  <c r="A163" i="54"/>
  <c r="A164" i="54"/>
  <c r="A165" i="54"/>
  <c r="A166" i="54"/>
  <c r="A167" i="54"/>
  <c r="A168" i="54"/>
  <c r="A169" i="54"/>
  <c r="A170" i="54"/>
  <c r="A171" i="54"/>
  <c r="A172" i="54"/>
  <c r="A173" i="54"/>
  <c r="A174" i="54"/>
  <c r="A175" i="54"/>
  <c r="A176" i="54"/>
  <c r="A177" i="54"/>
  <c r="A178" i="54"/>
  <c r="A179" i="54"/>
  <c r="A180" i="54"/>
  <c r="A181" i="54"/>
  <c r="A182" i="54"/>
  <c r="A183" i="54"/>
  <c r="A184" i="54"/>
  <c r="A185" i="54"/>
  <c r="A186" i="54"/>
  <c r="A187" i="54"/>
  <c r="A188" i="54"/>
  <c r="A189" i="54"/>
  <c r="A190" i="54"/>
  <c r="A191" i="54"/>
  <c r="A192" i="54"/>
  <c r="A193" i="54"/>
  <c r="A194" i="54"/>
  <c r="A195" i="54"/>
  <c r="A196" i="54"/>
  <c r="A197" i="54"/>
  <c r="A198" i="54"/>
  <c r="A199" i="54"/>
  <c r="A200" i="54"/>
  <c r="A201" i="54"/>
  <c r="A202" i="54"/>
  <c r="A203" i="54"/>
  <c r="A204" i="54"/>
  <c r="A205" i="54"/>
  <c r="A206" i="54"/>
  <c r="A207" i="54"/>
  <c r="A208" i="54"/>
  <c r="A209" i="54"/>
  <c r="A210" i="54"/>
  <c r="A211" i="54"/>
  <c r="A212" i="54"/>
  <c r="A213" i="54"/>
  <c r="A214" i="54"/>
  <c r="A215" i="54"/>
  <c r="A216" i="54"/>
  <c r="A217" i="54"/>
  <c r="A218" i="54"/>
  <c r="A219" i="54"/>
  <c r="A220" i="54"/>
  <c r="A221" i="54"/>
  <c r="A222" i="54"/>
  <c r="A223" i="54"/>
  <c r="A224" i="54"/>
  <c r="A225" i="54"/>
  <c r="A226" i="54"/>
  <c r="A227" i="54"/>
  <c r="A228" i="54"/>
  <c r="A229" i="54"/>
  <c r="A230" i="54"/>
  <c r="A231" i="54"/>
  <c r="A232" i="54"/>
  <c r="A233" i="54"/>
  <c r="A234" i="54"/>
  <c r="A235" i="54"/>
  <c r="A236" i="54"/>
  <c r="A237" i="54"/>
  <c r="A238" i="54"/>
  <c r="A239" i="54"/>
  <c r="A240" i="54"/>
  <c r="A241" i="54"/>
  <c r="A242" i="54"/>
  <c r="A243" i="54"/>
  <c r="A244" i="54"/>
  <c r="A245" i="54"/>
  <c r="A246" i="54"/>
  <c r="A247" i="54"/>
  <c r="A248" i="54"/>
  <c r="A249" i="54"/>
  <c r="A250" i="54"/>
  <c r="A251" i="54"/>
  <c r="A252" i="54"/>
  <c r="A253" i="54"/>
  <c r="A254" i="54"/>
  <c r="A255" i="54"/>
  <c r="A256" i="54"/>
  <c r="A257" i="54"/>
  <c r="A258" i="54"/>
  <c r="A259" i="54"/>
  <c r="A260" i="54"/>
  <c r="A261" i="54"/>
  <c r="A262" i="54"/>
  <c r="A263" i="54"/>
  <c r="A264" i="54"/>
  <c r="A265" i="54"/>
  <c r="A266" i="54"/>
  <c r="A267" i="54"/>
  <c r="A268" i="54"/>
  <c r="A269" i="54"/>
  <c r="A270" i="54"/>
  <c r="A271" i="54"/>
  <c r="A272" i="54"/>
  <c r="A273" i="54"/>
  <c r="A274" i="54"/>
  <c r="A275" i="54"/>
  <c r="A276" i="54"/>
  <c r="A277" i="54"/>
  <c r="A278" i="54"/>
  <c r="A279" i="54"/>
  <c r="A280" i="54"/>
  <c r="A281" i="54"/>
  <c r="A282" i="54"/>
  <c r="A283" i="54"/>
  <c r="A284" i="54"/>
  <c r="A285" i="54"/>
  <c r="A286" i="54"/>
  <c r="A287" i="54"/>
  <c r="A288" i="54"/>
  <c r="A289" i="54"/>
  <c r="A290" i="54"/>
  <c r="A291" i="54"/>
  <c r="A292" i="54"/>
  <c r="A293" i="54"/>
  <c r="A294" i="54"/>
  <c r="A295" i="54"/>
  <c r="A296" i="54"/>
  <c r="A297" i="54"/>
  <c r="A298" i="54"/>
  <c r="A299" i="54"/>
  <c r="A300" i="54"/>
  <c r="A301" i="54"/>
  <c r="A302" i="54"/>
  <c r="A303" i="54"/>
  <c r="A304" i="54"/>
  <c r="A305" i="54"/>
  <c r="A306" i="54"/>
  <c r="A307" i="54"/>
  <c r="A308" i="54"/>
  <c r="A309" i="54"/>
  <c r="A310" i="54"/>
  <c r="A311" i="54"/>
  <c r="A312" i="54"/>
  <c r="A313" i="54"/>
  <c r="A314" i="54"/>
  <c r="A315" i="54"/>
  <c r="A316" i="54"/>
  <c r="A317" i="54"/>
  <c r="A318" i="54"/>
  <c r="A319" i="54"/>
  <c r="A320" i="54"/>
  <c r="A321" i="54"/>
  <c r="A322" i="54"/>
  <c r="A323" i="54"/>
  <c r="A324" i="54"/>
  <c r="A325" i="54"/>
  <c r="A326" i="54"/>
  <c r="A327" i="54"/>
  <c r="A328" i="54"/>
  <c r="A329" i="54"/>
  <c r="A330" i="54"/>
  <c r="A331" i="54"/>
  <c r="A332" i="54"/>
  <c r="A333" i="54"/>
  <c r="A334" i="54"/>
  <c r="A335" i="54"/>
  <c r="A336" i="54"/>
  <c r="A337" i="54"/>
  <c r="A338" i="54"/>
  <c r="A339" i="54"/>
  <c r="A340" i="54"/>
  <c r="A341" i="54"/>
  <c r="A342" i="54"/>
  <c r="A343" i="54"/>
  <c r="A344" i="54"/>
  <c r="A345" i="54"/>
  <c r="A346" i="54"/>
  <c r="A347" i="54"/>
  <c r="A348" i="54"/>
  <c r="A349" i="54"/>
  <c r="A350" i="54"/>
  <c r="A351" i="54"/>
  <c r="A352" i="54"/>
  <c r="A353" i="54"/>
  <c r="A354" i="54"/>
  <c r="A355" i="54"/>
  <c r="A356" i="54"/>
  <c r="A357" i="54"/>
  <c r="A358" i="54"/>
  <c r="A359" i="54"/>
  <c r="A360" i="54"/>
  <c r="A361" i="54"/>
  <c r="A362" i="54"/>
  <c r="A363" i="54"/>
  <c r="A364" i="54"/>
  <c r="A365" i="54"/>
  <c r="A366" i="54"/>
  <c r="A367" i="54"/>
  <c r="A368" i="54"/>
  <c r="A369" i="54"/>
  <c r="A370" i="54"/>
  <c r="A371" i="54"/>
  <c r="A372" i="54"/>
  <c r="A373" i="54"/>
  <c r="A374" i="54"/>
  <c r="A375" i="54"/>
  <c r="A376" i="54"/>
  <c r="A377" i="54"/>
  <c r="A378" i="54"/>
  <c r="A379" i="54"/>
  <c r="A380" i="54"/>
  <c r="A381" i="54"/>
  <c r="A382" i="54"/>
  <c r="A383" i="54"/>
  <c r="A384" i="54"/>
  <c r="A385" i="54"/>
  <c r="A386" i="54"/>
  <c r="A387" i="54"/>
  <c r="A388" i="54"/>
  <c r="A389" i="54"/>
  <c r="A390" i="54"/>
  <c r="A391" i="54"/>
  <c r="A392" i="54"/>
  <c r="A393" i="54"/>
  <c r="A394" i="54"/>
  <c r="A395" i="54"/>
  <c r="A396" i="54"/>
  <c r="A397" i="54"/>
  <c r="A398" i="54"/>
  <c r="A399" i="54"/>
  <c r="A400" i="54"/>
  <c r="A401" i="54"/>
  <c r="A402" i="54"/>
  <c r="A403" i="54"/>
  <c r="A404" i="54"/>
  <c r="A405" i="54"/>
  <c r="A406" i="54"/>
  <c r="A407" i="54"/>
  <c r="A408" i="54"/>
  <c r="A409" i="54"/>
  <c r="A410" i="54"/>
  <c r="A411" i="54"/>
  <c r="A4" i="54"/>
  <c r="A4" i="25"/>
  <c r="A5" i="25"/>
  <c r="A6" i="25"/>
  <c r="A7" i="25"/>
  <c r="A8" i="25"/>
  <c r="A9" i="25"/>
  <c r="A10" i="25"/>
  <c r="A11" i="25"/>
  <c r="A12" i="25"/>
  <c r="A13" i="25"/>
  <c r="A14" i="25"/>
  <c r="A15" i="25"/>
  <c r="A16" i="25"/>
  <c r="A17" i="25"/>
  <c r="A18" i="25"/>
  <c r="A19" i="25"/>
  <c r="A20" i="25"/>
  <c r="A21" i="25"/>
  <c r="A22" i="25"/>
  <c r="A23" i="25"/>
  <c r="A24" i="25"/>
  <c r="A25" i="25"/>
  <c r="A26" i="25"/>
  <c r="A27" i="25"/>
  <c r="A28" i="25"/>
  <c r="A29" i="25"/>
  <c r="A30" i="25"/>
  <c r="A31" i="25"/>
  <c r="A32" i="25"/>
  <c r="A33" i="25"/>
  <c r="A34" i="25"/>
  <c r="A35" i="25"/>
  <c r="A36" i="25"/>
  <c r="A37" i="25"/>
  <c r="A38" i="25"/>
  <c r="A39" i="25"/>
  <c r="A40" i="25"/>
  <c r="A41" i="25"/>
  <c r="A42" i="25"/>
  <c r="A43" i="25"/>
  <c r="A44" i="25"/>
  <c r="A45" i="25"/>
  <c r="A46" i="25"/>
  <c r="A47" i="25"/>
  <c r="A48" i="25"/>
  <c r="A49" i="25"/>
  <c r="A50" i="25"/>
  <c r="A51" i="25"/>
  <c r="A52" i="25"/>
  <c r="A53" i="25"/>
  <c r="A54" i="25"/>
  <c r="A55" i="25"/>
  <c r="A56" i="25"/>
  <c r="A57" i="25"/>
  <c r="A58" i="25"/>
  <c r="A59" i="25"/>
  <c r="A60" i="25"/>
  <c r="A61" i="25"/>
  <c r="A62" i="25"/>
  <c r="A63" i="25"/>
  <c r="A64" i="25"/>
  <c r="A65" i="25"/>
  <c r="A66" i="25"/>
  <c r="A67" i="25"/>
  <c r="A68" i="25"/>
  <c r="A69" i="25"/>
  <c r="A70" i="25"/>
  <c r="A71" i="25"/>
  <c r="A72" i="25"/>
  <c r="A73" i="25"/>
  <c r="A74" i="25"/>
  <c r="A75" i="25"/>
  <c r="A76" i="25"/>
  <c r="A77" i="25"/>
  <c r="A78" i="25"/>
  <c r="A79" i="25"/>
  <c r="A80" i="25"/>
  <c r="A81" i="25"/>
  <c r="A82" i="25"/>
  <c r="A83" i="25"/>
  <c r="A84" i="25"/>
  <c r="A85" i="25"/>
  <c r="A86" i="25"/>
  <c r="A87" i="25"/>
  <c r="A88" i="25"/>
  <c r="A89" i="25"/>
  <c r="A90" i="25"/>
  <c r="A91" i="25"/>
  <c r="A92" i="25"/>
  <c r="A93" i="25"/>
  <c r="A94" i="25"/>
  <c r="A95" i="25"/>
  <c r="A96" i="25"/>
  <c r="A97" i="25"/>
  <c r="A98" i="25"/>
  <c r="A99" i="25"/>
  <c r="A100" i="25"/>
  <c r="A101" i="25"/>
  <c r="A102" i="25"/>
  <c r="A103" i="25"/>
  <c r="A104" i="25"/>
  <c r="A105" i="25"/>
  <c r="A106" i="25"/>
  <c r="A107" i="25"/>
  <c r="A108" i="25"/>
  <c r="A109" i="25"/>
  <c r="A110" i="25"/>
  <c r="A111" i="25"/>
  <c r="A112" i="25"/>
  <c r="A113" i="25"/>
  <c r="A114" i="25"/>
  <c r="A115" i="25"/>
  <c r="A116" i="25"/>
  <c r="A117" i="25"/>
  <c r="A118" i="25"/>
  <c r="A119" i="25"/>
  <c r="A120" i="25"/>
  <c r="A121" i="25"/>
  <c r="A122" i="25"/>
  <c r="A123" i="25"/>
  <c r="A124" i="25"/>
  <c r="A125" i="25"/>
  <c r="A126" i="25"/>
  <c r="A127" i="25"/>
  <c r="A128" i="25"/>
  <c r="A129" i="25"/>
  <c r="A130" i="25"/>
  <c r="A131" i="25"/>
  <c r="A132" i="25"/>
  <c r="A133" i="25"/>
  <c r="A134" i="25"/>
  <c r="A135" i="25"/>
  <c r="A136" i="25"/>
  <c r="A137" i="25"/>
  <c r="A138" i="25"/>
  <c r="A139" i="25"/>
  <c r="A140" i="25"/>
  <c r="A141" i="25"/>
  <c r="A142" i="25"/>
  <c r="A143" i="25"/>
  <c r="A144" i="25"/>
  <c r="A145" i="25"/>
  <c r="A146" i="25"/>
  <c r="A147" i="25"/>
  <c r="A148" i="25"/>
  <c r="A149" i="25"/>
  <c r="A150" i="25"/>
  <c r="A151" i="25"/>
  <c r="A152" i="25"/>
  <c r="A153" i="25"/>
  <c r="A154" i="25"/>
  <c r="A155" i="25"/>
  <c r="A156" i="25"/>
  <c r="A157" i="25"/>
  <c r="A158" i="25"/>
  <c r="A159" i="25"/>
  <c r="A160" i="25"/>
  <c r="A161" i="25"/>
  <c r="A162" i="25"/>
  <c r="A163" i="25"/>
  <c r="A164" i="25"/>
  <c r="A165" i="25"/>
  <c r="A166" i="25"/>
  <c r="A167" i="25"/>
  <c r="A168" i="25"/>
  <c r="A169" i="25"/>
  <c r="A170" i="25"/>
  <c r="A171" i="25"/>
  <c r="A172" i="25"/>
  <c r="A173" i="25"/>
  <c r="A174" i="25"/>
  <c r="A175" i="25"/>
  <c r="A176" i="25"/>
  <c r="A177" i="25"/>
  <c r="A178" i="25"/>
  <c r="A179" i="25"/>
  <c r="A180" i="25"/>
  <c r="A181" i="25"/>
  <c r="A182" i="25"/>
  <c r="A183" i="25"/>
  <c r="A184" i="25"/>
  <c r="A185" i="25"/>
  <c r="A186" i="25"/>
  <c r="A187" i="25"/>
  <c r="A188" i="25"/>
  <c r="A189" i="25"/>
  <c r="A190" i="25"/>
  <c r="A191" i="25"/>
  <c r="A192" i="25"/>
  <c r="A193" i="25"/>
  <c r="A194" i="25"/>
  <c r="A195" i="25"/>
  <c r="A196" i="25"/>
  <c r="A197" i="25"/>
  <c r="A198" i="25"/>
  <c r="A199" i="25"/>
  <c r="A200" i="25"/>
  <c r="A201" i="25"/>
  <c r="A202" i="25"/>
  <c r="A203" i="25"/>
  <c r="A204" i="25"/>
  <c r="A205" i="25"/>
  <c r="A206" i="25"/>
  <c r="A207" i="25"/>
  <c r="A208" i="25"/>
  <c r="A209" i="25"/>
  <c r="A210" i="25"/>
  <c r="A211" i="25"/>
  <c r="A212" i="25"/>
  <c r="A213" i="25"/>
  <c r="A214" i="25"/>
  <c r="A215" i="25"/>
  <c r="A216" i="25"/>
  <c r="A217" i="25"/>
  <c r="A218" i="25"/>
  <c r="A219" i="25"/>
  <c r="A220" i="25"/>
  <c r="A221" i="25"/>
  <c r="A222" i="25"/>
  <c r="A223" i="25"/>
  <c r="A224" i="25"/>
  <c r="A225" i="25"/>
  <c r="A226" i="25"/>
  <c r="A227" i="25"/>
  <c r="A228" i="25"/>
  <c r="A229" i="25"/>
  <c r="A230" i="25"/>
  <c r="A231" i="25"/>
  <c r="A232" i="25"/>
  <c r="A233" i="25"/>
  <c r="A234" i="25"/>
  <c r="A235" i="25"/>
  <c r="A236" i="25"/>
  <c r="A237" i="25"/>
  <c r="A238" i="25"/>
  <c r="A239" i="25"/>
  <c r="A240" i="25"/>
  <c r="A241" i="25"/>
  <c r="A242" i="25"/>
  <c r="A243" i="25"/>
  <c r="A244" i="25"/>
  <c r="A245" i="25"/>
  <c r="A246" i="25"/>
  <c r="A247" i="25"/>
  <c r="A248" i="25"/>
  <c r="A249" i="25"/>
  <c r="A250" i="25"/>
  <c r="A251" i="25"/>
  <c r="A252" i="25"/>
  <c r="A253" i="25"/>
  <c r="A254" i="25"/>
  <c r="A255" i="25"/>
  <c r="A256" i="25"/>
  <c r="A257" i="25"/>
  <c r="A258" i="25"/>
  <c r="A259" i="25"/>
  <c r="A260" i="25"/>
  <c r="A261" i="25"/>
  <c r="A262" i="25"/>
  <c r="A263" i="25"/>
  <c r="A264" i="25"/>
  <c r="A265" i="25"/>
  <c r="A266" i="25"/>
  <c r="A267" i="25"/>
  <c r="A268" i="25"/>
  <c r="A269" i="25"/>
  <c r="A270" i="25"/>
  <c r="A271" i="25"/>
  <c r="A272" i="25"/>
  <c r="A273" i="25"/>
  <c r="A274" i="25"/>
  <c r="A275" i="25"/>
  <c r="A276" i="25"/>
  <c r="A277" i="25"/>
  <c r="A278" i="25"/>
  <c r="A279" i="25"/>
  <c r="A280" i="25"/>
  <c r="A281" i="25"/>
  <c r="A282" i="25"/>
  <c r="A283" i="25"/>
  <c r="A284" i="25"/>
  <c r="A285" i="25"/>
  <c r="A286" i="25"/>
  <c r="A287" i="25"/>
  <c r="A288" i="25"/>
  <c r="A289" i="25"/>
  <c r="A290" i="25"/>
  <c r="A291" i="25"/>
  <c r="A292" i="25"/>
  <c r="A293" i="25"/>
  <c r="A294" i="25"/>
  <c r="A295" i="25"/>
  <c r="A296" i="25"/>
  <c r="A297" i="25"/>
  <c r="A298" i="25"/>
  <c r="A299" i="25"/>
  <c r="A300" i="25"/>
  <c r="A301" i="25"/>
  <c r="A302" i="25"/>
  <c r="A303" i="25"/>
  <c r="A304" i="25"/>
  <c r="A305" i="25"/>
  <c r="A306" i="25"/>
  <c r="A307" i="25"/>
  <c r="A308" i="25"/>
  <c r="A309" i="25"/>
  <c r="A310" i="25"/>
  <c r="A311" i="25"/>
  <c r="A312" i="25"/>
  <c r="A313" i="25"/>
  <c r="A314" i="25"/>
  <c r="A315" i="25"/>
  <c r="A316" i="25"/>
  <c r="A317" i="25"/>
  <c r="A318" i="25"/>
  <c r="A319" i="25"/>
  <c r="A320" i="25"/>
  <c r="A321" i="25"/>
  <c r="A322" i="25"/>
  <c r="A323" i="25"/>
  <c r="A324" i="25"/>
  <c r="A325" i="25"/>
  <c r="A326" i="25"/>
  <c r="A327" i="25"/>
  <c r="A328" i="25"/>
  <c r="A329" i="25"/>
  <c r="A330" i="25"/>
  <c r="A331" i="25"/>
  <c r="A332" i="25"/>
  <c r="A333" i="25"/>
  <c r="A334" i="25"/>
  <c r="A335" i="25"/>
  <c r="A336" i="25"/>
  <c r="A337" i="25"/>
  <c r="A338" i="25"/>
  <c r="A339" i="25"/>
  <c r="A340" i="25"/>
  <c r="A341" i="25"/>
  <c r="A342" i="25"/>
  <c r="A343" i="25"/>
  <c r="A344" i="25"/>
  <c r="A345" i="25"/>
  <c r="A346" i="25"/>
  <c r="A347" i="25"/>
  <c r="A348" i="25"/>
  <c r="A349" i="25"/>
  <c r="A350" i="25"/>
  <c r="A351" i="25"/>
  <c r="A352" i="25"/>
  <c r="A353" i="25"/>
  <c r="A354" i="25"/>
  <c r="A355" i="25"/>
  <c r="A356" i="25"/>
  <c r="A357" i="25"/>
  <c r="A358" i="25"/>
  <c r="A359" i="25"/>
  <c r="A360" i="25"/>
  <c r="A361" i="25"/>
  <c r="A362" i="25"/>
  <c r="A363" i="25"/>
  <c r="A364" i="25"/>
  <c r="A365" i="25"/>
  <c r="A366" i="25"/>
  <c r="A367" i="25"/>
  <c r="A368" i="25"/>
  <c r="A369" i="25"/>
  <c r="A370" i="25"/>
  <c r="A371" i="25"/>
  <c r="A372" i="25"/>
  <c r="A373" i="25"/>
  <c r="A374" i="25"/>
  <c r="A375" i="25"/>
  <c r="A376" i="25"/>
  <c r="A377" i="25"/>
  <c r="A378" i="25"/>
  <c r="A379" i="25"/>
  <c r="A380" i="25"/>
  <c r="A381" i="25"/>
  <c r="A382" i="25"/>
  <c r="A383" i="25"/>
  <c r="A384" i="25"/>
  <c r="A385" i="25"/>
  <c r="A386" i="25"/>
  <c r="A387" i="25"/>
  <c r="A388" i="25"/>
  <c r="A389" i="25"/>
  <c r="A390" i="25"/>
  <c r="A391" i="25"/>
  <c r="A392" i="25"/>
  <c r="A393" i="25"/>
  <c r="A394" i="25"/>
  <c r="A395" i="25"/>
  <c r="A396" i="25"/>
  <c r="A397" i="25"/>
  <c r="A398" i="25"/>
  <c r="A399" i="25"/>
  <c r="A400" i="25"/>
  <c r="A401" i="25"/>
  <c r="A402" i="25"/>
  <c r="A403" i="25"/>
  <c r="A404" i="25"/>
  <c r="A405" i="25"/>
  <c r="A406" i="25"/>
  <c r="A407" i="25"/>
  <c r="A408" i="25"/>
  <c r="A409" i="25"/>
  <c r="A410" i="25"/>
  <c r="A411" i="25"/>
  <c r="A5" i="50"/>
  <c r="A6" i="50"/>
  <c r="A7" i="50"/>
  <c r="A8" i="50"/>
  <c r="A9" i="50"/>
  <c r="A10" i="50"/>
  <c r="A11" i="50"/>
  <c r="A12" i="50"/>
  <c r="A13" i="50"/>
  <c r="A14" i="50"/>
  <c r="A15" i="50"/>
  <c r="A16" i="50"/>
  <c r="A17" i="50"/>
  <c r="A18" i="50"/>
  <c r="A19" i="50"/>
  <c r="A20" i="50"/>
  <c r="A21" i="50"/>
  <c r="A22" i="50"/>
  <c r="A23" i="50"/>
  <c r="A24" i="50"/>
  <c r="A25" i="50"/>
  <c r="A26" i="50"/>
  <c r="A27" i="50"/>
  <c r="A28" i="50"/>
  <c r="A29" i="50"/>
  <c r="A30" i="50"/>
  <c r="A31" i="50"/>
  <c r="A32" i="50"/>
  <c r="A33" i="50"/>
  <c r="A34" i="50"/>
  <c r="A35" i="50"/>
  <c r="A36" i="50"/>
  <c r="A37" i="50"/>
  <c r="A38" i="50"/>
  <c r="A39" i="50"/>
  <c r="A40" i="50"/>
  <c r="A41" i="50"/>
  <c r="A42" i="50"/>
  <c r="A43" i="50"/>
  <c r="A44" i="50"/>
  <c r="A45" i="50"/>
  <c r="A46" i="50"/>
  <c r="A47" i="50"/>
  <c r="A48" i="50"/>
  <c r="A49" i="50"/>
  <c r="A50" i="50"/>
  <c r="A51" i="50"/>
  <c r="A52" i="50"/>
  <c r="A53" i="50"/>
  <c r="A54" i="50"/>
  <c r="A55" i="50"/>
  <c r="A56" i="50"/>
  <c r="A57" i="50"/>
  <c r="A58" i="50"/>
  <c r="A59" i="50"/>
  <c r="A60" i="50"/>
  <c r="A61" i="50"/>
  <c r="A62" i="50"/>
  <c r="A63" i="50"/>
  <c r="A64" i="50"/>
  <c r="A65" i="50"/>
  <c r="A66" i="50"/>
  <c r="A67" i="50"/>
  <c r="A68" i="50"/>
  <c r="A69" i="50"/>
  <c r="A70" i="50"/>
  <c r="A71" i="50"/>
  <c r="A72" i="50"/>
  <c r="A73" i="50"/>
  <c r="A74" i="50"/>
  <c r="A75" i="50"/>
  <c r="A76" i="50"/>
  <c r="A77" i="50"/>
  <c r="A78" i="50"/>
  <c r="A79" i="50"/>
  <c r="A80" i="50"/>
  <c r="A81" i="50"/>
  <c r="A82" i="50"/>
  <c r="A83" i="50"/>
  <c r="A84" i="50"/>
  <c r="A85" i="50"/>
  <c r="A86" i="50"/>
  <c r="A87" i="50"/>
  <c r="A88" i="50"/>
  <c r="A89" i="50"/>
  <c r="A90" i="50"/>
  <c r="A91" i="50"/>
  <c r="A92" i="50"/>
  <c r="A93" i="50"/>
  <c r="A94" i="50"/>
  <c r="A95" i="50"/>
  <c r="A96" i="50"/>
  <c r="A97" i="50"/>
  <c r="A98" i="50"/>
  <c r="A99" i="50"/>
  <c r="A100" i="50"/>
  <c r="A101" i="50"/>
  <c r="A102" i="50"/>
  <c r="A103" i="50"/>
  <c r="A104" i="50"/>
  <c r="A105" i="50"/>
  <c r="A106" i="50"/>
  <c r="A107" i="50"/>
  <c r="A108" i="50"/>
  <c r="A109" i="50"/>
  <c r="A110" i="50"/>
  <c r="A111" i="50"/>
  <c r="A112" i="50"/>
  <c r="A113" i="50"/>
  <c r="A114" i="50"/>
  <c r="A115" i="50"/>
  <c r="A116" i="50"/>
  <c r="A117" i="50"/>
  <c r="A118" i="50"/>
  <c r="A119" i="50"/>
  <c r="A120" i="50"/>
  <c r="A121" i="50"/>
  <c r="A122" i="50"/>
  <c r="A123" i="50"/>
  <c r="A124" i="50"/>
  <c r="A125" i="50"/>
  <c r="A126" i="50"/>
  <c r="A127" i="50"/>
  <c r="A128" i="50"/>
  <c r="A129" i="50"/>
  <c r="A130" i="50"/>
  <c r="A131" i="50"/>
  <c r="A132" i="50"/>
  <c r="A133" i="50"/>
  <c r="A134" i="50"/>
  <c r="A135" i="50"/>
  <c r="A136" i="50"/>
  <c r="A137" i="50"/>
  <c r="A138" i="50"/>
  <c r="A139" i="50"/>
  <c r="A140" i="50"/>
  <c r="A141" i="50"/>
  <c r="A142" i="50"/>
  <c r="A143" i="50"/>
  <c r="A144" i="50"/>
  <c r="A145" i="50"/>
  <c r="A146" i="50"/>
  <c r="A147" i="50"/>
  <c r="A148" i="50"/>
  <c r="A149" i="50"/>
  <c r="A150" i="50"/>
  <c r="A151" i="50"/>
  <c r="A152" i="50"/>
  <c r="A153" i="50"/>
  <c r="A154" i="50"/>
  <c r="A155" i="50"/>
  <c r="A156" i="50"/>
  <c r="A157" i="50"/>
  <c r="A158" i="50"/>
  <c r="A159" i="50"/>
  <c r="A160" i="50"/>
  <c r="A161" i="50"/>
  <c r="A162" i="50"/>
  <c r="A163" i="50"/>
  <c r="A164" i="50"/>
  <c r="A165" i="50"/>
  <c r="A166" i="50"/>
  <c r="A167" i="50"/>
  <c r="A168" i="50"/>
  <c r="A169" i="50"/>
  <c r="A170" i="50"/>
  <c r="A171" i="50"/>
  <c r="A172" i="50"/>
  <c r="A173" i="50"/>
  <c r="A174" i="50"/>
  <c r="A175" i="50"/>
  <c r="A176" i="50"/>
  <c r="A177" i="50"/>
  <c r="A178" i="50"/>
  <c r="A179" i="50"/>
  <c r="A180" i="50"/>
  <c r="A181" i="50"/>
  <c r="A182" i="50"/>
  <c r="A183" i="50"/>
  <c r="A184" i="50"/>
  <c r="A185" i="50"/>
  <c r="A186" i="50"/>
  <c r="A187" i="50"/>
  <c r="A188" i="50"/>
  <c r="A189" i="50"/>
  <c r="A190" i="50"/>
  <c r="A191" i="50"/>
  <c r="A192" i="50"/>
  <c r="A193" i="50"/>
  <c r="A194" i="50"/>
  <c r="A195" i="50"/>
  <c r="A196" i="50"/>
  <c r="A197" i="50"/>
  <c r="A198" i="50"/>
  <c r="A199" i="50"/>
  <c r="A200" i="50"/>
  <c r="A201" i="50"/>
  <c r="A202" i="50"/>
  <c r="A203" i="50"/>
  <c r="A204" i="50"/>
  <c r="A205" i="50"/>
  <c r="A206" i="50"/>
  <c r="A207" i="50"/>
  <c r="A208" i="50"/>
  <c r="A209" i="50"/>
  <c r="A210" i="50"/>
  <c r="A211" i="50"/>
  <c r="A212" i="50"/>
  <c r="A213" i="50"/>
  <c r="A214" i="50"/>
  <c r="A215" i="50"/>
  <c r="A216" i="50"/>
  <c r="A217" i="50"/>
  <c r="A218" i="50"/>
  <c r="A219" i="50"/>
  <c r="A220" i="50"/>
  <c r="A221" i="50"/>
  <c r="A222" i="50"/>
  <c r="A223" i="50"/>
  <c r="A224" i="50"/>
  <c r="A225" i="50"/>
  <c r="A226" i="50"/>
  <c r="A227" i="50"/>
  <c r="A228" i="50"/>
  <c r="A229" i="50"/>
  <c r="A230" i="50"/>
  <c r="A231" i="50"/>
  <c r="A232" i="50"/>
  <c r="A233" i="50"/>
  <c r="A234" i="50"/>
  <c r="A235" i="50"/>
  <c r="A236" i="50"/>
  <c r="A237" i="50"/>
  <c r="A238" i="50"/>
  <c r="A239" i="50"/>
  <c r="A240" i="50"/>
  <c r="A241" i="50"/>
  <c r="A242" i="50"/>
  <c r="A243" i="50"/>
  <c r="A244" i="50"/>
  <c r="A245" i="50"/>
  <c r="A246" i="50"/>
  <c r="A247" i="50"/>
  <c r="A248" i="50"/>
  <c r="A249" i="50"/>
  <c r="A250" i="50"/>
  <c r="A251" i="50"/>
  <c r="A252" i="50"/>
  <c r="A253" i="50"/>
  <c r="A254" i="50"/>
  <c r="A255" i="50"/>
  <c r="A256" i="50"/>
  <c r="A257" i="50"/>
  <c r="A258" i="50"/>
  <c r="A259" i="50"/>
  <c r="A260" i="50"/>
  <c r="A261" i="50"/>
  <c r="A262" i="50"/>
  <c r="A263" i="50"/>
  <c r="A264" i="50"/>
  <c r="A265" i="50"/>
  <c r="A266" i="50"/>
  <c r="A267" i="50"/>
  <c r="A268" i="50"/>
  <c r="A269" i="50"/>
  <c r="A270" i="50"/>
  <c r="A271" i="50"/>
  <c r="A272" i="50"/>
  <c r="A273" i="50"/>
  <c r="A274" i="50"/>
  <c r="A275" i="50"/>
  <c r="A276" i="50"/>
  <c r="A277" i="50"/>
  <c r="A278" i="50"/>
  <c r="A279" i="50"/>
  <c r="A280" i="50"/>
  <c r="A281" i="50"/>
  <c r="A282" i="50"/>
  <c r="A283" i="50"/>
  <c r="A284" i="50"/>
  <c r="A285" i="50"/>
  <c r="A286" i="50"/>
  <c r="A287" i="50"/>
  <c r="A288" i="50"/>
  <c r="A289" i="50"/>
  <c r="A290" i="50"/>
  <c r="A291" i="50"/>
  <c r="A292" i="50"/>
  <c r="A293" i="50"/>
  <c r="A294" i="50"/>
  <c r="A295" i="50"/>
  <c r="A296" i="50"/>
  <c r="A297" i="50"/>
  <c r="A298" i="50"/>
  <c r="A299" i="50"/>
  <c r="A300" i="50"/>
  <c r="A301" i="50"/>
  <c r="A302" i="50"/>
  <c r="A303" i="50"/>
  <c r="A304" i="50"/>
  <c r="A305" i="50"/>
  <c r="A306" i="50"/>
  <c r="A307" i="50"/>
  <c r="A308" i="50"/>
  <c r="A309" i="50"/>
  <c r="A310" i="50"/>
  <c r="A311" i="50"/>
  <c r="A312" i="50"/>
  <c r="A313" i="50"/>
  <c r="A314" i="50"/>
  <c r="A315" i="50"/>
  <c r="A316" i="50"/>
  <c r="A317" i="50"/>
  <c r="A318" i="50"/>
  <c r="A319" i="50"/>
  <c r="A320" i="50"/>
  <c r="A321" i="50"/>
  <c r="A322" i="50"/>
  <c r="A323" i="50"/>
  <c r="A324" i="50"/>
  <c r="A325" i="50"/>
  <c r="A326" i="50"/>
  <c r="A327" i="50"/>
  <c r="A328" i="50"/>
  <c r="A329" i="50"/>
  <c r="A330" i="50"/>
  <c r="A331" i="50"/>
  <c r="A332" i="50"/>
  <c r="A333" i="50"/>
  <c r="A334" i="50"/>
  <c r="A335" i="50"/>
  <c r="A336" i="50"/>
  <c r="A337" i="50"/>
  <c r="A338" i="50"/>
  <c r="A339" i="50"/>
  <c r="A340" i="50"/>
  <c r="A341" i="50"/>
  <c r="A342" i="50"/>
  <c r="A343" i="50"/>
  <c r="A344" i="50"/>
  <c r="A345" i="50"/>
  <c r="A346" i="50"/>
  <c r="A347" i="50"/>
  <c r="A348" i="50"/>
  <c r="A349" i="50"/>
  <c r="A350" i="50"/>
  <c r="A351" i="50"/>
  <c r="A352" i="50"/>
  <c r="A353" i="50"/>
  <c r="A354" i="50"/>
  <c r="A355" i="50"/>
  <c r="A356" i="50"/>
  <c r="A357" i="50"/>
  <c r="A358" i="50"/>
  <c r="A359" i="50"/>
  <c r="A360" i="50"/>
  <c r="A361" i="50"/>
  <c r="A362" i="50"/>
  <c r="A363" i="50"/>
  <c r="A364" i="50"/>
  <c r="A365" i="50"/>
  <c r="A366" i="50"/>
  <c r="A367" i="50"/>
  <c r="A368" i="50"/>
  <c r="A369" i="50"/>
  <c r="A370" i="50"/>
  <c r="A371" i="50"/>
  <c r="A372" i="50"/>
  <c r="A373" i="50"/>
  <c r="A374" i="50"/>
  <c r="A375" i="50"/>
  <c r="A376" i="50"/>
  <c r="A377" i="50"/>
  <c r="A378" i="50"/>
  <c r="A379" i="50"/>
  <c r="A380" i="50"/>
  <c r="A381" i="50"/>
  <c r="A382" i="50"/>
  <c r="A383" i="50"/>
  <c r="A384" i="50"/>
  <c r="A385" i="50"/>
  <c r="A386" i="50"/>
  <c r="A387" i="50"/>
  <c r="A388" i="50"/>
  <c r="A389" i="50"/>
  <c r="A390" i="50"/>
  <c r="A391" i="50"/>
  <c r="A392" i="50"/>
  <c r="A393" i="50"/>
  <c r="A394" i="50"/>
  <c r="A395" i="50"/>
  <c r="A396" i="50"/>
  <c r="A397" i="50"/>
  <c r="A398" i="50"/>
  <c r="A399" i="50"/>
  <c r="A400" i="50"/>
  <c r="A401" i="50"/>
  <c r="A402" i="50"/>
  <c r="A403" i="50"/>
  <c r="A404" i="50"/>
  <c r="A405" i="50"/>
  <c r="A406" i="50"/>
  <c r="A407" i="50"/>
  <c r="A408" i="50"/>
  <c r="A409" i="50"/>
  <c r="A410" i="50"/>
  <c r="A411" i="50"/>
  <c r="A4" i="50"/>
  <c r="A5" i="27"/>
  <c r="A6" i="27"/>
  <c r="A7" i="27"/>
  <c r="A8" i="27"/>
  <c r="A9" i="27"/>
  <c r="A10" i="27"/>
  <c r="A11" i="27"/>
  <c r="A12" i="27"/>
  <c r="A13" i="27"/>
  <c r="A14" i="27"/>
  <c r="A15" i="27"/>
  <c r="A16" i="27"/>
  <c r="A17" i="27"/>
  <c r="A18" i="27"/>
  <c r="A19" i="27"/>
  <c r="A20" i="27"/>
  <c r="A21" i="27"/>
  <c r="A22" i="27"/>
  <c r="A23" i="27"/>
  <c r="A24" i="27"/>
  <c r="A25" i="27"/>
  <c r="A26" i="27"/>
  <c r="A27" i="27"/>
  <c r="A28" i="27"/>
  <c r="A29" i="27"/>
  <c r="A30" i="27"/>
  <c r="A31" i="27"/>
  <c r="A32" i="27"/>
  <c r="A33" i="27"/>
  <c r="A34" i="27"/>
  <c r="A35" i="27"/>
  <c r="A36" i="27"/>
  <c r="A37" i="27"/>
  <c r="A38" i="27"/>
  <c r="A39" i="27"/>
  <c r="A40" i="27"/>
  <c r="A41" i="27"/>
  <c r="A42" i="27"/>
  <c r="A43" i="27"/>
  <c r="A44" i="27"/>
  <c r="A45" i="27"/>
  <c r="A46" i="27"/>
  <c r="A47" i="27"/>
  <c r="A48" i="27"/>
  <c r="A49" i="27"/>
  <c r="A50" i="27"/>
  <c r="A51" i="27"/>
  <c r="A52" i="27"/>
  <c r="A53" i="27"/>
  <c r="A54" i="27"/>
  <c r="A55" i="27"/>
  <c r="A56" i="27"/>
  <c r="A57" i="27"/>
  <c r="A58" i="27"/>
  <c r="A59" i="27"/>
  <c r="A60" i="27"/>
  <c r="A61" i="27"/>
  <c r="A62" i="27"/>
  <c r="A63" i="27"/>
  <c r="A64" i="27"/>
  <c r="A65" i="27"/>
  <c r="A66" i="27"/>
  <c r="A67" i="27"/>
  <c r="A68" i="27"/>
  <c r="A69" i="27"/>
  <c r="A70" i="27"/>
  <c r="A71" i="27"/>
  <c r="A72" i="27"/>
  <c r="A73" i="27"/>
  <c r="A74" i="27"/>
  <c r="A75" i="27"/>
  <c r="A76" i="27"/>
  <c r="A77" i="27"/>
  <c r="A78" i="27"/>
  <c r="A79" i="27"/>
  <c r="A80" i="27"/>
  <c r="A81" i="27"/>
  <c r="A82" i="27"/>
  <c r="A83" i="27"/>
  <c r="A84" i="27"/>
  <c r="A85" i="27"/>
  <c r="A86" i="27"/>
  <c r="A87" i="27"/>
  <c r="A88" i="27"/>
  <c r="A89" i="27"/>
  <c r="A90" i="27"/>
  <c r="A91" i="27"/>
  <c r="A92" i="27"/>
  <c r="A93" i="27"/>
  <c r="A94" i="27"/>
  <c r="A95" i="27"/>
  <c r="A96" i="27"/>
  <c r="A97" i="27"/>
  <c r="A98" i="27"/>
  <c r="A99" i="27"/>
  <c r="A100" i="27"/>
  <c r="A101" i="27"/>
  <c r="A102" i="27"/>
  <c r="A103" i="27"/>
  <c r="A104" i="27"/>
  <c r="A105" i="27"/>
  <c r="A106" i="27"/>
  <c r="A107" i="27"/>
  <c r="A108" i="27"/>
  <c r="A109" i="27"/>
  <c r="A110" i="27"/>
  <c r="A111" i="27"/>
  <c r="A112" i="27"/>
  <c r="A113" i="27"/>
  <c r="A114" i="27"/>
  <c r="A115" i="27"/>
  <c r="A116" i="27"/>
  <c r="A117" i="27"/>
  <c r="A118" i="27"/>
  <c r="A119" i="27"/>
  <c r="A120" i="27"/>
  <c r="A121" i="27"/>
  <c r="A122" i="27"/>
  <c r="A123" i="27"/>
  <c r="A124" i="27"/>
  <c r="A125" i="27"/>
  <c r="A126" i="27"/>
  <c r="A127" i="27"/>
  <c r="A128" i="27"/>
  <c r="A129" i="27"/>
  <c r="A130" i="27"/>
  <c r="A131" i="27"/>
  <c r="A132" i="27"/>
  <c r="A133" i="27"/>
  <c r="A134" i="27"/>
  <c r="A135" i="27"/>
  <c r="A136" i="27"/>
  <c r="A137" i="27"/>
  <c r="A138" i="27"/>
  <c r="A139" i="27"/>
  <c r="A140" i="27"/>
  <c r="A141" i="27"/>
  <c r="A142" i="27"/>
  <c r="A143" i="27"/>
  <c r="A144" i="27"/>
  <c r="A145" i="27"/>
  <c r="A146" i="27"/>
  <c r="A147" i="27"/>
  <c r="A148" i="27"/>
  <c r="A149" i="27"/>
  <c r="A150" i="27"/>
  <c r="A151" i="27"/>
  <c r="A152" i="27"/>
  <c r="A153" i="27"/>
  <c r="A154" i="27"/>
  <c r="A155" i="27"/>
  <c r="A156" i="27"/>
  <c r="A157" i="27"/>
  <c r="A158" i="27"/>
  <c r="A159" i="27"/>
  <c r="A160" i="27"/>
  <c r="A161" i="27"/>
  <c r="A162" i="27"/>
  <c r="A163" i="27"/>
  <c r="A164" i="27"/>
  <c r="A165" i="27"/>
  <c r="A166" i="27"/>
  <c r="A167" i="27"/>
  <c r="A168" i="27"/>
  <c r="A169" i="27"/>
  <c r="A170" i="27"/>
  <c r="A171" i="27"/>
  <c r="A172" i="27"/>
  <c r="A173" i="27"/>
  <c r="A174" i="27"/>
  <c r="A175" i="27"/>
  <c r="A176" i="27"/>
  <c r="A177" i="27"/>
  <c r="A178" i="27"/>
  <c r="A179" i="27"/>
  <c r="A180" i="27"/>
  <c r="A181" i="27"/>
  <c r="A182" i="27"/>
  <c r="A183" i="27"/>
  <c r="A184" i="27"/>
  <c r="A185" i="27"/>
  <c r="A186" i="27"/>
  <c r="A187" i="27"/>
  <c r="A188" i="27"/>
  <c r="A189" i="27"/>
  <c r="A190" i="27"/>
  <c r="A191" i="27"/>
  <c r="A192" i="27"/>
  <c r="A193" i="27"/>
  <c r="A194" i="27"/>
  <c r="A195" i="27"/>
  <c r="A196" i="27"/>
  <c r="A197" i="27"/>
  <c r="A198" i="27"/>
  <c r="A199" i="27"/>
  <c r="A200" i="27"/>
  <c r="A201" i="27"/>
  <c r="A202" i="27"/>
  <c r="A203" i="27"/>
  <c r="A204" i="27"/>
  <c r="A205" i="27"/>
  <c r="A206" i="27"/>
  <c r="A207" i="27"/>
  <c r="A208" i="27"/>
  <c r="A209" i="27"/>
  <c r="A210" i="27"/>
  <c r="A211" i="27"/>
  <c r="A212" i="27"/>
  <c r="A213" i="27"/>
  <c r="A214" i="27"/>
  <c r="A215" i="27"/>
  <c r="A216" i="27"/>
  <c r="A217" i="27"/>
  <c r="A218" i="27"/>
  <c r="A219" i="27"/>
  <c r="A220" i="27"/>
  <c r="A221" i="27"/>
  <c r="A222" i="27"/>
  <c r="A223" i="27"/>
  <c r="A224" i="27"/>
  <c r="A225" i="27"/>
  <c r="A226" i="27"/>
  <c r="A227" i="27"/>
  <c r="A228" i="27"/>
  <c r="A229" i="27"/>
  <c r="A230" i="27"/>
  <c r="A231" i="27"/>
  <c r="A232" i="27"/>
  <c r="A233" i="27"/>
  <c r="A234" i="27"/>
  <c r="A235" i="27"/>
  <c r="A236" i="27"/>
  <c r="A237" i="27"/>
  <c r="A238" i="27"/>
  <c r="A239" i="27"/>
  <c r="A240" i="27"/>
  <c r="A241" i="27"/>
  <c r="A242" i="27"/>
  <c r="A243" i="27"/>
  <c r="A244" i="27"/>
  <c r="A245" i="27"/>
  <c r="A246" i="27"/>
  <c r="A247" i="27"/>
  <c r="A248" i="27"/>
  <c r="A249" i="27"/>
  <c r="A250" i="27"/>
  <c r="A251" i="27"/>
  <c r="A252" i="27"/>
  <c r="A253" i="27"/>
  <c r="A254" i="27"/>
  <c r="A255" i="27"/>
  <c r="A256" i="27"/>
  <c r="A257" i="27"/>
  <c r="A258" i="27"/>
  <c r="A259" i="27"/>
  <c r="A260" i="27"/>
  <c r="A261" i="27"/>
  <c r="A262" i="27"/>
  <c r="A263" i="27"/>
  <c r="A264" i="27"/>
  <c r="A265" i="27"/>
  <c r="A266" i="27"/>
  <c r="A267" i="27"/>
  <c r="A268" i="27"/>
  <c r="A269" i="27"/>
  <c r="A270" i="27"/>
  <c r="A271" i="27"/>
  <c r="A272" i="27"/>
  <c r="A273" i="27"/>
  <c r="A274" i="27"/>
  <c r="A275" i="27"/>
  <c r="A276" i="27"/>
  <c r="A277" i="27"/>
  <c r="A278" i="27"/>
  <c r="A279" i="27"/>
  <c r="A280" i="27"/>
  <c r="A281" i="27"/>
  <c r="A282" i="27"/>
  <c r="A283" i="27"/>
  <c r="A284" i="27"/>
  <c r="A285" i="27"/>
  <c r="A286" i="27"/>
  <c r="A287" i="27"/>
  <c r="A288" i="27"/>
  <c r="A289" i="27"/>
  <c r="A290" i="27"/>
  <c r="A291" i="27"/>
  <c r="A292" i="27"/>
  <c r="A293" i="27"/>
  <c r="A294" i="27"/>
  <c r="A295" i="27"/>
  <c r="A296" i="27"/>
  <c r="A297" i="27"/>
  <c r="A298" i="27"/>
  <c r="A299" i="27"/>
  <c r="A300" i="27"/>
  <c r="A301" i="27"/>
  <c r="A302" i="27"/>
  <c r="A303" i="27"/>
  <c r="A304" i="27"/>
  <c r="A305" i="27"/>
  <c r="A306" i="27"/>
  <c r="A307" i="27"/>
  <c r="A308" i="27"/>
  <c r="A309" i="27"/>
  <c r="A310" i="27"/>
  <c r="A311" i="27"/>
  <c r="A312" i="27"/>
  <c r="A313" i="27"/>
  <c r="A314" i="27"/>
  <c r="A315" i="27"/>
  <c r="A316" i="27"/>
  <c r="A317" i="27"/>
  <c r="A318" i="27"/>
  <c r="A319" i="27"/>
  <c r="A320" i="27"/>
  <c r="A321" i="27"/>
  <c r="A322" i="27"/>
  <c r="A323" i="27"/>
  <c r="A324" i="27"/>
  <c r="A325" i="27"/>
  <c r="A326" i="27"/>
  <c r="A327" i="27"/>
  <c r="A328" i="27"/>
  <c r="A329" i="27"/>
  <c r="A330" i="27"/>
  <c r="A331" i="27"/>
  <c r="A332" i="27"/>
  <c r="A333" i="27"/>
  <c r="A334" i="27"/>
  <c r="A335" i="27"/>
  <c r="A336" i="27"/>
  <c r="A337" i="27"/>
  <c r="A338" i="27"/>
  <c r="A339" i="27"/>
  <c r="A340" i="27"/>
  <c r="A341" i="27"/>
  <c r="A342" i="27"/>
  <c r="A343" i="27"/>
  <c r="A344" i="27"/>
  <c r="A345" i="27"/>
  <c r="A346" i="27"/>
  <c r="A347" i="27"/>
  <c r="A348" i="27"/>
  <c r="A349" i="27"/>
  <c r="A350" i="27"/>
  <c r="A351" i="27"/>
  <c r="A352" i="27"/>
  <c r="A353" i="27"/>
  <c r="A354" i="27"/>
  <c r="A355" i="27"/>
  <c r="A356" i="27"/>
  <c r="A357" i="27"/>
  <c r="A358" i="27"/>
  <c r="A359" i="27"/>
  <c r="A360" i="27"/>
  <c r="A361" i="27"/>
  <c r="A362" i="27"/>
  <c r="A363" i="27"/>
  <c r="A364" i="27"/>
  <c r="A365" i="27"/>
  <c r="A366" i="27"/>
  <c r="A367" i="27"/>
  <c r="A368" i="27"/>
  <c r="A369" i="27"/>
  <c r="A370" i="27"/>
  <c r="A371" i="27"/>
  <c r="A372" i="27"/>
  <c r="A373" i="27"/>
  <c r="A374" i="27"/>
  <c r="A375" i="27"/>
  <c r="A376" i="27"/>
  <c r="A377" i="27"/>
  <c r="A378" i="27"/>
  <c r="A379" i="27"/>
  <c r="A380" i="27"/>
  <c r="A381" i="27"/>
  <c r="A382" i="27"/>
  <c r="A383" i="27"/>
  <c r="A384" i="27"/>
  <c r="A385" i="27"/>
  <c r="A386" i="27"/>
  <c r="A387" i="27"/>
  <c r="A388" i="27"/>
  <c r="A389" i="27"/>
  <c r="A390" i="27"/>
  <c r="A391" i="27"/>
  <c r="A392" i="27"/>
  <c r="A393" i="27"/>
  <c r="A394" i="27"/>
  <c r="A395" i="27"/>
  <c r="A396" i="27"/>
  <c r="A397" i="27"/>
  <c r="A398" i="27"/>
  <c r="A399" i="27"/>
  <c r="A400" i="27"/>
  <c r="A401" i="27"/>
  <c r="A402" i="27"/>
  <c r="A403" i="27"/>
  <c r="A404" i="27"/>
  <c r="A405" i="27"/>
  <c r="A406" i="27"/>
  <c r="A407" i="27"/>
  <c r="A408" i="27"/>
  <c r="A409" i="27"/>
  <c r="A410" i="27"/>
  <c r="A411" i="27"/>
  <c r="A4" i="27"/>
  <c r="A5" i="43"/>
  <c r="A6" i="43"/>
  <c r="A7" i="43"/>
  <c r="A8" i="43"/>
  <c r="A9" i="43"/>
  <c r="A10" i="43"/>
  <c r="A11" i="43"/>
  <c r="A12" i="43"/>
  <c r="A13" i="43"/>
  <c r="A14" i="43"/>
  <c r="A15" i="43"/>
  <c r="A16" i="43"/>
  <c r="A17" i="43"/>
  <c r="A18" i="43"/>
  <c r="A19" i="43"/>
  <c r="A20" i="43"/>
  <c r="A21" i="43"/>
  <c r="A22" i="43"/>
  <c r="A23" i="43"/>
  <c r="A24" i="43"/>
  <c r="A25" i="43"/>
  <c r="A26" i="43"/>
  <c r="A27" i="43"/>
  <c r="A28" i="43"/>
  <c r="A29" i="43"/>
  <c r="A30" i="43"/>
  <c r="A31" i="43"/>
  <c r="A32" i="43"/>
  <c r="A33" i="43"/>
  <c r="A34" i="43"/>
  <c r="A35" i="43"/>
  <c r="A36" i="43"/>
  <c r="A37" i="43"/>
  <c r="A38" i="43"/>
  <c r="A39" i="43"/>
  <c r="A40" i="43"/>
  <c r="A41" i="43"/>
  <c r="A42" i="43"/>
  <c r="A43" i="43"/>
  <c r="A44" i="43"/>
  <c r="A45" i="43"/>
  <c r="A46" i="43"/>
  <c r="A47" i="43"/>
  <c r="A48" i="43"/>
  <c r="A49" i="43"/>
  <c r="A50" i="43"/>
  <c r="A51" i="43"/>
  <c r="A52" i="43"/>
  <c r="A53" i="43"/>
  <c r="A54" i="43"/>
  <c r="A55" i="43"/>
  <c r="A56" i="43"/>
  <c r="A57" i="43"/>
  <c r="A58" i="43"/>
  <c r="A59" i="43"/>
  <c r="A60" i="43"/>
  <c r="A61" i="43"/>
  <c r="A62" i="43"/>
  <c r="A63" i="43"/>
  <c r="A64" i="43"/>
  <c r="A65" i="43"/>
  <c r="A66" i="43"/>
  <c r="A67" i="43"/>
  <c r="A68" i="43"/>
  <c r="A69" i="43"/>
  <c r="A70" i="43"/>
  <c r="A71" i="43"/>
  <c r="A72" i="43"/>
  <c r="A73" i="43"/>
  <c r="A74" i="43"/>
  <c r="A75" i="43"/>
  <c r="A76" i="43"/>
  <c r="A77" i="43"/>
  <c r="A78" i="43"/>
  <c r="A79" i="43"/>
  <c r="A80" i="43"/>
  <c r="A81" i="43"/>
  <c r="A82" i="43"/>
  <c r="A83" i="43"/>
  <c r="A84" i="43"/>
  <c r="A85" i="43"/>
  <c r="A86" i="43"/>
  <c r="A87" i="43"/>
  <c r="A88" i="43"/>
  <c r="A89" i="43"/>
  <c r="A90" i="43"/>
  <c r="A91" i="43"/>
  <c r="A92" i="43"/>
  <c r="A93" i="43"/>
  <c r="A94" i="43"/>
  <c r="A95" i="43"/>
  <c r="A96" i="43"/>
  <c r="A97" i="43"/>
  <c r="A98" i="43"/>
  <c r="A99" i="43"/>
  <c r="A100" i="43"/>
  <c r="A101" i="43"/>
  <c r="A102" i="43"/>
  <c r="A103" i="43"/>
  <c r="A104" i="43"/>
  <c r="A105" i="43"/>
  <c r="A106" i="43"/>
  <c r="A107" i="43"/>
  <c r="A108" i="43"/>
  <c r="A109" i="43"/>
  <c r="A110" i="43"/>
  <c r="A111" i="43"/>
  <c r="A112" i="43"/>
  <c r="A113" i="43"/>
  <c r="A114" i="43"/>
  <c r="A115" i="43"/>
  <c r="A116" i="43"/>
  <c r="A117" i="43"/>
  <c r="A118" i="43"/>
  <c r="A119" i="43"/>
  <c r="A120" i="43"/>
  <c r="A121" i="43"/>
  <c r="A122" i="43"/>
  <c r="A123" i="43"/>
  <c r="A124" i="43"/>
  <c r="A125" i="43"/>
  <c r="A126" i="43"/>
  <c r="A127" i="43"/>
  <c r="A128" i="43"/>
  <c r="A129" i="43"/>
  <c r="A130" i="43"/>
  <c r="A131" i="43"/>
  <c r="A132" i="43"/>
  <c r="A133" i="43"/>
  <c r="A134" i="43"/>
  <c r="A135" i="43"/>
  <c r="A136" i="43"/>
  <c r="A137" i="43"/>
  <c r="A138" i="43"/>
  <c r="A139" i="43"/>
  <c r="A140" i="43"/>
  <c r="A141" i="43"/>
  <c r="A142" i="43"/>
  <c r="A143" i="43"/>
  <c r="A144" i="43"/>
  <c r="A145" i="43"/>
  <c r="A146" i="43"/>
  <c r="A147" i="43"/>
  <c r="A148" i="43"/>
  <c r="A149" i="43"/>
  <c r="A150" i="43"/>
  <c r="A151" i="43"/>
  <c r="A152" i="43"/>
  <c r="A153" i="43"/>
  <c r="A154" i="43"/>
  <c r="A155" i="43"/>
  <c r="A156" i="43"/>
  <c r="A157" i="43"/>
  <c r="A158" i="43"/>
  <c r="A159" i="43"/>
  <c r="A160" i="43"/>
  <c r="A161" i="43"/>
  <c r="A162" i="43"/>
  <c r="A163" i="43"/>
  <c r="A164" i="43"/>
  <c r="A165" i="43"/>
  <c r="A166" i="43"/>
  <c r="A167" i="43"/>
  <c r="A168" i="43"/>
  <c r="A169" i="43"/>
  <c r="A170" i="43"/>
  <c r="A171" i="43"/>
  <c r="A172" i="43"/>
  <c r="A173" i="43"/>
  <c r="A174" i="43"/>
  <c r="A175" i="43"/>
  <c r="A176" i="43"/>
  <c r="A177" i="43"/>
  <c r="A178" i="43"/>
  <c r="A179" i="43"/>
  <c r="A180" i="43"/>
  <c r="A181" i="43"/>
  <c r="A182" i="43"/>
  <c r="A183" i="43"/>
  <c r="A184" i="43"/>
  <c r="A185" i="43"/>
  <c r="A186" i="43"/>
  <c r="A187" i="43"/>
  <c r="A188" i="43"/>
  <c r="A189" i="43"/>
  <c r="A190" i="43"/>
  <c r="A191" i="43"/>
  <c r="A192" i="43"/>
  <c r="A193" i="43"/>
  <c r="A194" i="43"/>
  <c r="A195" i="43"/>
  <c r="A196" i="43"/>
  <c r="A197" i="43"/>
  <c r="A198" i="43"/>
  <c r="A199" i="43"/>
  <c r="A200" i="43"/>
  <c r="A201" i="43"/>
  <c r="A202" i="43"/>
  <c r="A203" i="43"/>
  <c r="A204" i="43"/>
  <c r="A205" i="43"/>
  <c r="A206" i="43"/>
  <c r="A207" i="43"/>
  <c r="A208" i="43"/>
  <c r="A209" i="43"/>
  <c r="A210" i="43"/>
  <c r="A211" i="43"/>
  <c r="A212" i="43"/>
  <c r="A213" i="43"/>
  <c r="A214" i="43"/>
  <c r="A215" i="43"/>
  <c r="A216" i="43"/>
  <c r="A217" i="43"/>
  <c r="A218" i="43"/>
  <c r="A219" i="43"/>
  <c r="A220" i="43"/>
  <c r="A221" i="43"/>
  <c r="A222" i="43"/>
  <c r="A223" i="43"/>
  <c r="A224" i="43"/>
  <c r="A225" i="43"/>
  <c r="A226" i="43"/>
  <c r="A227" i="43"/>
  <c r="A228" i="43"/>
  <c r="A229" i="43"/>
  <c r="A230" i="43"/>
  <c r="A231" i="43"/>
  <c r="A232" i="43"/>
  <c r="A233" i="43"/>
  <c r="A234" i="43"/>
  <c r="A235" i="43"/>
  <c r="A236" i="43"/>
  <c r="A237" i="43"/>
  <c r="A238" i="43"/>
  <c r="A239" i="43"/>
  <c r="A240" i="43"/>
  <c r="A241" i="43"/>
  <c r="A242" i="43"/>
  <c r="A243" i="43"/>
  <c r="A244" i="43"/>
  <c r="A245" i="43"/>
  <c r="A246" i="43"/>
  <c r="A247" i="43"/>
  <c r="A248" i="43"/>
  <c r="A249" i="43"/>
  <c r="A250" i="43"/>
  <c r="A251" i="43"/>
  <c r="A252" i="43"/>
  <c r="A253" i="43"/>
  <c r="A254" i="43"/>
  <c r="A255" i="43"/>
  <c r="A256" i="43"/>
  <c r="A257" i="43"/>
  <c r="A258" i="43"/>
  <c r="A259" i="43"/>
  <c r="A260" i="43"/>
  <c r="A261" i="43"/>
  <c r="A262" i="43"/>
  <c r="A263" i="43"/>
  <c r="A264" i="43"/>
  <c r="A265" i="43"/>
  <c r="A266" i="43"/>
  <c r="A267" i="43"/>
  <c r="A268" i="43"/>
  <c r="A269" i="43"/>
  <c r="A270" i="43"/>
  <c r="A271" i="43"/>
  <c r="A272" i="43"/>
  <c r="A273" i="43"/>
  <c r="A274" i="43"/>
  <c r="A275" i="43"/>
  <c r="A276" i="43"/>
  <c r="A277" i="43"/>
  <c r="A278" i="43"/>
  <c r="A279" i="43"/>
  <c r="A280" i="43"/>
  <c r="A281" i="43"/>
  <c r="A282" i="43"/>
  <c r="A283" i="43"/>
  <c r="A284" i="43"/>
  <c r="A285" i="43"/>
  <c r="A286" i="43"/>
  <c r="A287" i="43"/>
  <c r="A288" i="43"/>
  <c r="A289" i="43"/>
  <c r="A290" i="43"/>
  <c r="A291" i="43"/>
  <c r="A292" i="43"/>
  <c r="A293" i="43"/>
  <c r="A294" i="43"/>
  <c r="A295" i="43"/>
  <c r="A296" i="43"/>
  <c r="A297" i="43"/>
  <c r="A298" i="43"/>
  <c r="A299" i="43"/>
  <c r="A300" i="43"/>
  <c r="A301" i="43"/>
  <c r="A302" i="43"/>
  <c r="A303" i="43"/>
  <c r="A304" i="43"/>
  <c r="A305" i="43"/>
  <c r="A306" i="43"/>
  <c r="A307" i="43"/>
  <c r="A308" i="43"/>
  <c r="A309" i="43"/>
  <c r="A310" i="43"/>
  <c r="A311" i="43"/>
  <c r="A312" i="43"/>
  <c r="A313" i="43"/>
  <c r="A314" i="43"/>
  <c r="A315" i="43"/>
  <c r="A316" i="43"/>
  <c r="A317" i="43"/>
  <c r="A318" i="43"/>
  <c r="A319" i="43"/>
  <c r="A320" i="43"/>
  <c r="A321" i="43"/>
  <c r="A322" i="43"/>
  <c r="A323" i="43"/>
  <c r="A324" i="43"/>
  <c r="A325" i="43"/>
  <c r="A326" i="43"/>
  <c r="A327" i="43"/>
  <c r="A328" i="43"/>
  <c r="A329" i="43"/>
  <c r="A330" i="43"/>
  <c r="A331" i="43"/>
  <c r="A332" i="43"/>
  <c r="A333" i="43"/>
  <c r="A334" i="43"/>
  <c r="A335" i="43"/>
  <c r="A336" i="43"/>
  <c r="A337" i="43"/>
  <c r="A338" i="43"/>
  <c r="A339" i="43"/>
  <c r="A340" i="43"/>
  <c r="A341" i="43"/>
  <c r="A342" i="43"/>
  <c r="A343" i="43"/>
  <c r="A344" i="43"/>
  <c r="A345" i="43"/>
  <c r="A346" i="43"/>
  <c r="A347" i="43"/>
  <c r="A348" i="43"/>
  <c r="A349" i="43"/>
  <c r="A350" i="43"/>
  <c r="A351" i="43"/>
  <c r="A352" i="43"/>
  <c r="A353" i="43"/>
  <c r="A354" i="43"/>
  <c r="A355" i="43"/>
  <c r="A356" i="43"/>
  <c r="A357" i="43"/>
  <c r="A358" i="43"/>
  <c r="A359" i="43"/>
  <c r="A360" i="43"/>
  <c r="A361" i="43"/>
  <c r="A362" i="43"/>
  <c r="A363" i="43"/>
  <c r="A364" i="43"/>
  <c r="A365" i="43"/>
  <c r="A366" i="43"/>
  <c r="A367" i="43"/>
  <c r="A368" i="43"/>
  <c r="A369" i="43"/>
  <c r="A370" i="43"/>
  <c r="A371" i="43"/>
  <c r="A372" i="43"/>
  <c r="A373" i="43"/>
  <c r="A374" i="43"/>
  <c r="A375" i="43"/>
  <c r="A376" i="43"/>
  <c r="A377" i="43"/>
  <c r="A378" i="43"/>
  <c r="A379" i="43"/>
  <c r="A380" i="43"/>
  <c r="A381" i="43"/>
  <c r="A382" i="43"/>
  <c r="A383" i="43"/>
  <c r="A384" i="43"/>
  <c r="A385" i="43"/>
  <c r="A386" i="43"/>
  <c r="A387" i="43"/>
  <c r="A388" i="43"/>
  <c r="A389" i="43"/>
  <c r="A390" i="43"/>
  <c r="A391" i="43"/>
  <c r="A392" i="43"/>
  <c r="A393" i="43"/>
  <c r="A394" i="43"/>
  <c r="A395" i="43"/>
  <c r="A396" i="43"/>
  <c r="A397" i="43"/>
  <c r="A398" i="43"/>
  <c r="A399" i="43"/>
  <c r="A400" i="43"/>
  <c r="A401" i="43"/>
  <c r="A402" i="43"/>
  <c r="A403" i="43"/>
  <c r="A404" i="43"/>
  <c r="A405" i="43"/>
  <c r="A406" i="43"/>
  <c r="A407" i="43"/>
  <c r="A408" i="43"/>
  <c r="A409" i="43"/>
  <c r="A410" i="43"/>
  <c r="A411" i="43"/>
  <c r="A4" i="43"/>
  <c r="A5" i="42"/>
  <c r="A6" i="42"/>
  <c r="A7" i="42"/>
  <c r="A8" i="42"/>
  <c r="A9" i="42"/>
  <c r="A10" i="42"/>
  <c r="A11" i="42"/>
  <c r="A12" i="42"/>
  <c r="A13" i="42"/>
  <c r="A14" i="42"/>
  <c r="A15" i="42"/>
  <c r="A16" i="42"/>
  <c r="A17" i="42"/>
  <c r="A18" i="42"/>
  <c r="A19" i="42"/>
  <c r="A20" i="42"/>
  <c r="A21" i="42"/>
  <c r="A22" i="42"/>
  <c r="A23" i="42"/>
  <c r="A24" i="42"/>
  <c r="A25" i="42"/>
  <c r="A26" i="42"/>
  <c r="A27" i="42"/>
  <c r="A28" i="42"/>
  <c r="A29" i="42"/>
  <c r="A30" i="42"/>
  <c r="A31" i="42"/>
  <c r="A32" i="42"/>
  <c r="A33" i="42"/>
  <c r="A34" i="42"/>
  <c r="A35" i="42"/>
  <c r="A36" i="42"/>
  <c r="A37" i="42"/>
  <c r="A38" i="42"/>
  <c r="A39" i="42"/>
  <c r="A40" i="42"/>
  <c r="A41" i="42"/>
  <c r="A42" i="42"/>
  <c r="A43" i="42"/>
  <c r="A44" i="42"/>
  <c r="A45" i="42"/>
  <c r="A46" i="42"/>
  <c r="A47" i="42"/>
  <c r="A48" i="42"/>
  <c r="A49" i="42"/>
  <c r="A50" i="42"/>
  <c r="A51" i="42"/>
  <c r="A52" i="42"/>
  <c r="A53" i="42"/>
  <c r="A54" i="42"/>
  <c r="A55" i="42"/>
  <c r="A56" i="42"/>
  <c r="A57" i="42"/>
  <c r="A58" i="42"/>
  <c r="A59" i="42"/>
  <c r="A60" i="42"/>
  <c r="A61" i="42"/>
  <c r="A62" i="42"/>
  <c r="A63" i="42"/>
  <c r="A64" i="42"/>
  <c r="A65" i="42"/>
  <c r="A66" i="42"/>
  <c r="A67" i="42"/>
  <c r="A68" i="42"/>
  <c r="A69" i="42"/>
  <c r="A70" i="42"/>
  <c r="A71" i="42"/>
  <c r="A72" i="42"/>
  <c r="A73" i="42"/>
  <c r="A74" i="42"/>
  <c r="A75" i="42"/>
  <c r="A76" i="42"/>
  <c r="A77" i="42"/>
  <c r="A78" i="42"/>
  <c r="A79" i="42"/>
  <c r="A80" i="42"/>
  <c r="A81" i="42"/>
  <c r="A82" i="42"/>
  <c r="A83" i="42"/>
  <c r="A84" i="42"/>
  <c r="A85" i="42"/>
  <c r="A86" i="42"/>
  <c r="A87" i="42"/>
  <c r="A88" i="42"/>
  <c r="A89" i="42"/>
  <c r="A90" i="42"/>
  <c r="A91" i="42"/>
  <c r="A92" i="42"/>
  <c r="A93" i="42"/>
  <c r="A94" i="42"/>
  <c r="A95" i="42"/>
  <c r="A96" i="42"/>
  <c r="A97" i="42"/>
  <c r="A98" i="42"/>
  <c r="A99" i="42"/>
  <c r="A100" i="42"/>
  <c r="A101" i="42"/>
  <c r="A102" i="42"/>
  <c r="A103" i="42"/>
  <c r="A104" i="42"/>
  <c r="A105" i="42"/>
  <c r="A106" i="42"/>
  <c r="A107" i="42"/>
  <c r="A108" i="42"/>
  <c r="A109" i="42"/>
  <c r="A110" i="42"/>
  <c r="A111" i="42"/>
  <c r="A112" i="42"/>
  <c r="A113" i="42"/>
  <c r="A114" i="42"/>
  <c r="A115" i="42"/>
  <c r="A116" i="42"/>
  <c r="A117" i="42"/>
  <c r="A118" i="42"/>
  <c r="A119" i="42"/>
  <c r="A120" i="42"/>
  <c r="A121" i="42"/>
  <c r="A122" i="42"/>
  <c r="A123" i="42"/>
  <c r="A124" i="42"/>
  <c r="A125" i="42"/>
  <c r="A126" i="42"/>
  <c r="A127" i="42"/>
  <c r="A128" i="42"/>
  <c r="A129" i="42"/>
  <c r="A130" i="42"/>
  <c r="A131" i="42"/>
  <c r="A132" i="42"/>
  <c r="A133" i="42"/>
  <c r="A134" i="42"/>
  <c r="A135" i="42"/>
  <c r="A136" i="42"/>
  <c r="A137" i="42"/>
  <c r="A138" i="42"/>
  <c r="A139" i="42"/>
  <c r="A140" i="42"/>
  <c r="A141" i="42"/>
  <c r="A142" i="42"/>
  <c r="A143" i="42"/>
  <c r="A144" i="42"/>
  <c r="A145" i="42"/>
  <c r="A146" i="42"/>
  <c r="A147" i="42"/>
  <c r="A148" i="42"/>
  <c r="A149" i="42"/>
  <c r="A150" i="42"/>
  <c r="A151" i="42"/>
  <c r="A152" i="42"/>
  <c r="A153" i="42"/>
  <c r="A154" i="42"/>
  <c r="A155" i="42"/>
  <c r="A156" i="42"/>
  <c r="A157" i="42"/>
  <c r="A158" i="42"/>
  <c r="A159" i="42"/>
  <c r="A160" i="42"/>
  <c r="A161" i="42"/>
  <c r="A162" i="42"/>
  <c r="A163" i="42"/>
  <c r="A164" i="42"/>
  <c r="A165" i="42"/>
  <c r="A166" i="42"/>
  <c r="A167" i="42"/>
  <c r="A168" i="42"/>
  <c r="A169" i="42"/>
  <c r="A170" i="42"/>
  <c r="A171" i="42"/>
  <c r="A172" i="42"/>
  <c r="A173" i="42"/>
  <c r="A174" i="42"/>
  <c r="A175" i="42"/>
  <c r="A176" i="42"/>
  <c r="A177" i="42"/>
  <c r="A178" i="42"/>
  <c r="A179" i="42"/>
  <c r="A180" i="42"/>
  <c r="A181" i="42"/>
  <c r="A182" i="42"/>
  <c r="A183" i="42"/>
  <c r="A184" i="42"/>
  <c r="A185" i="42"/>
  <c r="A186" i="42"/>
  <c r="A187" i="42"/>
  <c r="A188" i="42"/>
  <c r="A189" i="42"/>
  <c r="A190" i="42"/>
  <c r="A191" i="42"/>
  <c r="A192" i="42"/>
  <c r="A193" i="42"/>
  <c r="A194" i="42"/>
  <c r="A195" i="42"/>
  <c r="A196" i="42"/>
  <c r="A197" i="42"/>
  <c r="A198" i="42"/>
  <c r="A199" i="42"/>
  <c r="A200" i="42"/>
  <c r="A201" i="42"/>
  <c r="A202" i="42"/>
  <c r="A203" i="42"/>
  <c r="A204" i="42"/>
  <c r="A205" i="42"/>
  <c r="A206" i="42"/>
  <c r="A207" i="42"/>
  <c r="A208" i="42"/>
  <c r="A209" i="42"/>
  <c r="A210" i="42"/>
  <c r="A211" i="42"/>
  <c r="A212" i="42"/>
  <c r="A213" i="42"/>
  <c r="A214" i="42"/>
  <c r="A215" i="42"/>
  <c r="A216" i="42"/>
  <c r="A217" i="42"/>
  <c r="A218" i="42"/>
  <c r="A219" i="42"/>
  <c r="A220" i="42"/>
  <c r="A221" i="42"/>
  <c r="A222" i="42"/>
  <c r="A223" i="42"/>
  <c r="A224" i="42"/>
  <c r="A225" i="42"/>
  <c r="A226" i="42"/>
  <c r="A227" i="42"/>
  <c r="A228" i="42"/>
  <c r="A229" i="42"/>
  <c r="A230" i="42"/>
  <c r="A231" i="42"/>
  <c r="A232" i="42"/>
  <c r="A233" i="42"/>
  <c r="A234" i="42"/>
  <c r="A235" i="42"/>
  <c r="A236" i="42"/>
  <c r="A237" i="42"/>
  <c r="A238" i="42"/>
  <c r="A239" i="42"/>
  <c r="A240" i="42"/>
  <c r="A241" i="42"/>
  <c r="A242" i="42"/>
  <c r="A243" i="42"/>
  <c r="A244" i="42"/>
  <c r="A245" i="42"/>
  <c r="A246" i="42"/>
  <c r="A247" i="42"/>
  <c r="A248" i="42"/>
  <c r="A249" i="42"/>
  <c r="A250" i="42"/>
  <c r="A251" i="42"/>
  <c r="A252" i="42"/>
  <c r="A253" i="42"/>
  <c r="A254" i="42"/>
  <c r="A255" i="42"/>
  <c r="A256" i="42"/>
  <c r="A257" i="42"/>
  <c r="A258" i="42"/>
  <c r="A259" i="42"/>
  <c r="A260" i="42"/>
  <c r="A261" i="42"/>
  <c r="A262" i="42"/>
  <c r="A263" i="42"/>
  <c r="A264" i="42"/>
  <c r="A265" i="42"/>
  <c r="A266" i="42"/>
  <c r="A267" i="42"/>
  <c r="A268" i="42"/>
  <c r="A269" i="42"/>
  <c r="A270" i="42"/>
  <c r="A271" i="42"/>
  <c r="A272" i="42"/>
  <c r="A273" i="42"/>
  <c r="A274" i="42"/>
  <c r="A275" i="42"/>
  <c r="A276" i="42"/>
  <c r="A277" i="42"/>
  <c r="A278" i="42"/>
  <c r="A279" i="42"/>
  <c r="A280" i="42"/>
  <c r="A281" i="42"/>
  <c r="A282" i="42"/>
  <c r="A283" i="42"/>
  <c r="A284" i="42"/>
  <c r="A285" i="42"/>
  <c r="A286" i="42"/>
  <c r="A287" i="42"/>
  <c r="A288" i="42"/>
  <c r="A289" i="42"/>
  <c r="A290" i="42"/>
  <c r="A291" i="42"/>
  <c r="A292" i="42"/>
  <c r="A293" i="42"/>
  <c r="A294" i="42"/>
  <c r="A295" i="42"/>
  <c r="A296" i="42"/>
  <c r="A297" i="42"/>
  <c r="A298" i="42"/>
  <c r="A299" i="42"/>
  <c r="A300" i="42"/>
  <c r="A301" i="42"/>
  <c r="A302" i="42"/>
  <c r="A303" i="42"/>
  <c r="A304" i="42"/>
  <c r="A305" i="42"/>
  <c r="A306" i="42"/>
  <c r="A307" i="42"/>
  <c r="A308" i="42"/>
  <c r="A309" i="42"/>
  <c r="A310" i="42"/>
  <c r="A311" i="42"/>
  <c r="A312" i="42"/>
  <c r="A313" i="42"/>
  <c r="A314" i="42"/>
  <c r="A315" i="42"/>
  <c r="A316" i="42"/>
  <c r="A317" i="42"/>
  <c r="A318" i="42"/>
  <c r="A319" i="42"/>
  <c r="A320" i="42"/>
  <c r="A321" i="42"/>
  <c r="A322" i="42"/>
  <c r="A323" i="42"/>
  <c r="A324" i="42"/>
  <c r="A325" i="42"/>
  <c r="A326" i="42"/>
  <c r="A327" i="42"/>
  <c r="A328" i="42"/>
  <c r="A329" i="42"/>
  <c r="A330" i="42"/>
  <c r="A331" i="42"/>
  <c r="A332" i="42"/>
  <c r="A333" i="42"/>
  <c r="A334" i="42"/>
  <c r="A335" i="42"/>
  <c r="A336" i="42"/>
  <c r="A337" i="42"/>
  <c r="A338" i="42"/>
  <c r="A339" i="42"/>
  <c r="A340" i="42"/>
  <c r="A341" i="42"/>
  <c r="A342" i="42"/>
  <c r="A343" i="42"/>
  <c r="A344" i="42"/>
  <c r="A345" i="42"/>
  <c r="A346" i="42"/>
  <c r="A347" i="42"/>
  <c r="A348" i="42"/>
  <c r="A349" i="42"/>
  <c r="A350" i="42"/>
  <c r="A351" i="42"/>
  <c r="A352" i="42"/>
  <c r="A353" i="42"/>
  <c r="A354" i="42"/>
  <c r="A355" i="42"/>
  <c r="A356" i="42"/>
  <c r="A357" i="42"/>
  <c r="A358" i="42"/>
  <c r="A359" i="42"/>
  <c r="A360" i="42"/>
  <c r="A361" i="42"/>
  <c r="A362" i="42"/>
  <c r="A363" i="42"/>
  <c r="A364" i="42"/>
  <c r="A365" i="42"/>
  <c r="A366" i="42"/>
  <c r="A367" i="42"/>
  <c r="A368" i="42"/>
  <c r="A369" i="42"/>
  <c r="A370" i="42"/>
  <c r="A371" i="42"/>
  <c r="A372" i="42"/>
  <c r="A373" i="42"/>
  <c r="A374" i="42"/>
  <c r="A375" i="42"/>
  <c r="A376" i="42"/>
  <c r="A377" i="42"/>
  <c r="A378" i="42"/>
  <c r="A379" i="42"/>
  <c r="A380" i="42"/>
  <c r="A381" i="42"/>
  <c r="A382" i="42"/>
  <c r="A383" i="42"/>
  <c r="A384" i="42"/>
  <c r="A385" i="42"/>
  <c r="A386" i="42"/>
  <c r="A387" i="42"/>
  <c r="A388" i="42"/>
  <c r="A389" i="42"/>
  <c r="A390" i="42"/>
  <c r="A391" i="42"/>
  <c r="A392" i="42"/>
  <c r="A393" i="42"/>
  <c r="A394" i="42"/>
  <c r="A395" i="42"/>
  <c r="A396" i="42"/>
  <c r="A397" i="42"/>
  <c r="A398" i="42"/>
  <c r="A399" i="42"/>
  <c r="A400" i="42"/>
  <c r="A401" i="42"/>
  <c r="A402" i="42"/>
  <c r="A403" i="42"/>
  <c r="A404" i="42"/>
  <c r="A405" i="42"/>
  <c r="A406" i="42"/>
  <c r="A407" i="42"/>
  <c r="A408" i="42"/>
  <c r="A409" i="42"/>
  <c r="A410" i="42"/>
  <c r="A411" i="42"/>
  <c r="A4" i="42"/>
  <c r="A5" i="40"/>
  <c r="A6" i="40"/>
  <c r="A7" i="40"/>
  <c r="A8" i="40"/>
  <c r="A9" i="40"/>
  <c r="A10" i="40"/>
  <c r="A11" i="40"/>
  <c r="A12" i="40"/>
  <c r="A13" i="40"/>
  <c r="A14" i="40"/>
  <c r="A15" i="40"/>
  <c r="A16" i="40"/>
  <c r="A17" i="40"/>
  <c r="A18" i="40"/>
  <c r="A19" i="40"/>
  <c r="A20" i="40"/>
  <c r="A21" i="40"/>
  <c r="A22" i="40"/>
  <c r="A23" i="40"/>
  <c r="A24" i="40"/>
  <c r="A25" i="40"/>
  <c r="A26" i="40"/>
  <c r="A27" i="40"/>
  <c r="A28" i="40"/>
  <c r="A29" i="40"/>
  <c r="A30" i="40"/>
  <c r="A31" i="40"/>
  <c r="A32" i="40"/>
  <c r="A33" i="40"/>
  <c r="A34" i="40"/>
  <c r="A35" i="40"/>
  <c r="A36" i="40"/>
  <c r="A37" i="40"/>
  <c r="A38" i="40"/>
  <c r="A39" i="40"/>
  <c r="A40" i="40"/>
  <c r="A41" i="40"/>
  <c r="A42" i="40"/>
  <c r="A43" i="40"/>
  <c r="A44" i="40"/>
  <c r="A45" i="40"/>
  <c r="A46" i="40"/>
  <c r="A47" i="40"/>
  <c r="A48" i="40"/>
  <c r="A49" i="40"/>
  <c r="A50" i="40"/>
  <c r="A51" i="40"/>
  <c r="A52" i="40"/>
  <c r="A53" i="40"/>
  <c r="A54" i="40"/>
  <c r="A55" i="40"/>
  <c r="A56" i="40"/>
  <c r="A57" i="40"/>
  <c r="A58" i="40"/>
  <c r="A59" i="40"/>
  <c r="A60" i="40"/>
  <c r="A61" i="40"/>
  <c r="A62" i="40"/>
  <c r="A63" i="40"/>
  <c r="A64" i="40"/>
  <c r="A65" i="40"/>
  <c r="A66" i="40"/>
  <c r="A67" i="40"/>
  <c r="A68" i="40"/>
  <c r="A69" i="40"/>
  <c r="A70" i="40"/>
  <c r="A71" i="40"/>
  <c r="A72" i="40"/>
  <c r="A73" i="40"/>
  <c r="A74" i="40"/>
  <c r="A75" i="40"/>
  <c r="A76" i="40"/>
  <c r="A77" i="40"/>
  <c r="A78" i="40"/>
  <c r="A79" i="40"/>
  <c r="A80" i="40"/>
  <c r="A81" i="40"/>
  <c r="A82" i="40"/>
  <c r="A83" i="40"/>
  <c r="A84" i="40"/>
  <c r="A85" i="40"/>
  <c r="A86" i="40"/>
  <c r="A87" i="40"/>
  <c r="A88" i="40"/>
  <c r="A89" i="40"/>
  <c r="A90" i="40"/>
  <c r="A91" i="40"/>
  <c r="A92" i="40"/>
  <c r="A93" i="40"/>
  <c r="A94" i="40"/>
  <c r="A95" i="40"/>
  <c r="A96" i="40"/>
  <c r="A97" i="40"/>
  <c r="A98" i="40"/>
  <c r="A99" i="40"/>
  <c r="A100" i="40"/>
  <c r="A101" i="40"/>
  <c r="A102" i="40"/>
  <c r="A103" i="40"/>
  <c r="A104" i="40"/>
  <c r="A105" i="40"/>
  <c r="A106" i="40"/>
  <c r="A107" i="40"/>
  <c r="A108" i="40"/>
  <c r="A109" i="40"/>
  <c r="A110" i="40"/>
  <c r="A111" i="40"/>
  <c r="A112" i="40"/>
  <c r="A113" i="40"/>
  <c r="A114" i="40"/>
  <c r="A115" i="40"/>
  <c r="A116" i="40"/>
  <c r="A117" i="40"/>
  <c r="A118" i="40"/>
  <c r="A119" i="40"/>
  <c r="A120" i="40"/>
  <c r="A121" i="40"/>
  <c r="A122" i="40"/>
  <c r="A123" i="40"/>
  <c r="A124" i="40"/>
  <c r="A125" i="40"/>
  <c r="A126" i="40"/>
  <c r="A127" i="40"/>
  <c r="A128" i="40"/>
  <c r="A129" i="40"/>
  <c r="A130" i="40"/>
  <c r="A131" i="40"/>
  <c r="A132" i="40"/>
  <c r="A133" i="40"/>
  <c r="A134" i="40"/>
  <c r="A135" i="40"/>
  <c r="A136" i="40"/>
  <c r="A137" i="40"/>
  <c r="A138" i="40"/>
  <c r="A139" i="40"/>
  <c r="A140" i="40"/>
  <c r="A141" i="40"/>
  <c r="A142" i="40"/>
  <c r="A143" i="40"/>
  <c r="A144" i="40"/>
  <c r="A145" i="40"/>
  <c r="A146" i="40"/>
  <c r="A147" i="40"/>
  <c r="A148" i="40"/>
  <c r="A149" i="40"/>
  <c r="A150" i="40"/>
  <c r="A151" i="40"/>
  <c r="A152" i="40"/>
  <c r="A153" i="40"/>
  <c r="A154" i="40"/>
  <c r="A155" i="40"/>
  <c r="A156" i="40"/>
  <c r="A157" i="40"/>
  <c r="A158" i="40"/>
  <c r="A159" i="40"/>
  <c r="A160" i="40"/>
  <c r="A161" i="40"/>
  <c r="A162" i="40"/>
  <c r="A163" i="40"/>
  <c r="A164" i="40"/>
  <c r="A165" i="40"/>
  <c r="A166" i="40"/>
  <c r="A167" i="40"/>
  <c r="A168" i="40"/>
  <c r="A169" i="40"/>
  <c r="A170" i="40"/>
  <c r="A171" i="40"/>
  <c r="A172" i="40"/>
  <c r="A173" i="40"/>
  <c r="A174" i="40"/>
  <c r="A175" i="40"/>
  <c r="A176" i="40"/>
  <c r="A177" i="40"/>
  <c r="A178" i="40"/>
  <c r="A179" i="40"/>
  <c r="A180" i="40"/>
  <c r="A181" i="40"/>
  <c r="A182" i="40"/>
  <c r="A183" i="40"/>
  <c r="A184" i="40"/>
  <c r="A185" i="40"/>
  <c r="A186" i="40"/>
  <c r="A187" i="40"/>
  <c r="A188" i="40"/>
  <c r="A189" i="40"/>
  <c r="A190" i="40"/>
  <c r="A191" i="40"/>
  <c r="A192" i="40"/>
  <c r="A193" i="40"/>
  <c r="A194" i="40"/>
  <c r="A195" i="40"/>
  <c r="A196" i="40"/>
  <c r="A197" i="40"/>
  <c r="A198" i="40"/>
  <c r="A199" i="40"/>
  <c r="A200" i="40"/>
  <c r="A201" i="40"/>
  <c r="A202" i="40"/>
  <c r="A203" i="40"/>
  <c r="A204" i="40"/>
  <c r="A205" i="40"/>
  <c r="A206" i="40"/>
  <c r="A207" i="40"/>
  <c r="A208" i="40"/>
  <c r="A209" i="40"/>
  <c r="A210" i="40"/>
  <c r="A211" i="40"/>
  <c r="A212" i="40"/>
  <c r="A213" i="40"/>
  <c r="A214" i="40"/>
  <c r="A215" i="40"/>
  <c r="A216" i="40"/>
  <c r="A217" i="40"/>
  <c r="A218" i="40"/>
  <c r="A219" i="40"/>
  <c r="A220" i="40"/>
  <c r="A221" i="40"/>
  <c r="A222" i="40"/>
  <c r="A223" i="40"/>
  <c r="A224" i="40"/>
  <c r="A225" i="40"/>
  <c r="A226" i="40"/>
  <c r="A227" i="40"/>
  <c r="A228" i="40"/>
  <c r="A229" i="40"/>
  <c r="A230" i="40"/>
  <c r="A231" i="40"/>
  <c r="A232" i="40"/>
  <c r="A233" i="40"/>
  <c r="A234" i="40"/>
  <c r="A235" i="40"/>
  <c r="A236" i="40"/>
  <c r="A237" i="40"/>
  <c r="A238" i="40"/>
  <c r="A239" i="40"/>
  <c r="A240" i="40"/>
  <c r="A241" i="40"/>
  <c r="A242" i="40"/>
  <c r="A243" i="40"/>
  <c r="A244" i="40"/>
  <c r="A245" i="40"/>
  <c r="A246" i="40"/>
  <c r="A247" i="40"/>
  <c r="A248" i="40"/>
  <c r="A249" i="40"/>
  <c r="A250" i="40"/>
  <c r="A251" i="40"/>
  <c r="A252" i="40"/>
  <c r="A253" i="40"/>
  <c r="A254" i="40"/>
  <c r="A255" i="40"/>
  <c r="A256" i="40"/>
  <c r="A257" i="40"/>
  <c r="A258" i="40"/>
  <c r="A259" i="40"/>
  <c r="A260" i="40"/>
  <c r="A261" i="40"/>
  <c r="A262" i="40"/>
  <c r="A263" i="40"/>
  <c r="A264" i="40"/>
  <c r="A265" i="40"/>
  <c r="A266" i="40"/>
  <c r="A267" i="40"/>
  <c r="A268" i="40"/>
  <c r="A269" i="40"/>
  <c r="A270" i="40"/>
  <c r="A271" i="40"/>
  <c r="A272" i="40"/>
  <c r="A273" i="40"/>
  <c r="A274" i="40"/>
  <c r="A275" i="40"/>
  <c r="A276" i="40"/>
  <c r="A277" i="40"/>
  <c r="A278" i="40"/>
  <c r="A279" i="40"/>
  <c r="A280" i="40"/>
  <c r="A281" i="40"/>
  <c r="A282" i="40"/>
  <c r="A283" i="40"/>
  <c r="A284" i="40"/>
  <c r="A285" i="40"/>
  <c r="A286" i="40"/>
  <c r="A287" i="40"/>
  <c r="A288" i="40"/>
  <c r="A289" i="40"/>
  <c r="A290" i="40"/>
  <c r="A291" i="40"/>
  <c r="A292" i="40"/>
  <c r="A293" i="40"/>
  <c r="A294" i="40"/>
  <c r="A295" i="40"/>
  <c r="A296" i="40"/>
  <c r="A297" i="40"/>
  <c r="A298" i="40"/>
  <c r="A299" i="40"/>
  <c r="A300" i="40"/>
  <c r="A301" i="40"/>
  <c r="A302" i="40"/>
  <c r="A303" i="40"/>
  <c r="A304" i="40"/>
  <c r="A305" i="40"/>
  <c r="A306" i="40"/>
  <c r="A307" i="40"/>
  <c r="A308" i="40"/>
  <c r="A309" i="40"/>
  <c r="A310" i="40"/>
  <c r="A311" i="40"/>
  <c r="A312" i="40"/>
  <c r="A313" i="40"/>
  <c r="A314" i="40"/>
  <c r="A315" i="40"/>
  <c r="A316" i="40"/>
  <c r="A317" i="40"/>
  <c r="A318" i="40"/>
  <c r="A319" i="40"/>
  <c r="A320" i="40"/>
  <c r="A321" i="40"/>
  <c r="A322" i="40"/>
  <c r="A323" i="40"/>
  <c r="A324" i="40"/>
  <c r="A325" i="40"/>
  <c r="A326" i="40"/>
  <c r="A327" i="40"/>
  <c r="A328" i="40"/>
  <c r="A329" i="40"/>
  <c r="A330" i="40"/>
  <c r="A331" i="40"/>
  <c r="A332" i="40"/>
  <c r="A333" i="40"/>
  <c r="A334" i="40"/>
  <c r="A335" i="40"/>
  <c r="A336" i="40"/>
  <c r="A337" i="40"/>
  <c r="A338" i="40"/>
  <c r="A339" i="40"/>
  <c r="A340" i="40"/>
  <c r="A341" i="40"/>
  <c r="A342" i="40"/>
  <c r="A343" i="40"/>
  <c r="A344" i="40"/>
  <c r="A345" i="40"/>
  <c r="A346" i="40"/>
  <c r="A347" i="40"/>
  <c r="A348" i="40"/>
  <c r="A349" i="40"/>
  <c r="A350" i="40"/>
  <c r="A351" i="40"/>
  <c r="A352" i="40"/>
  <c r="A353" i="40"/>
  <c r="A354" i="40"/>
  <c r="A355" i="40"/>
  <c r="A356" i="40"/>
  <c r="A357" i="40"/>
  <c r="A358" i="40"/>
  <c r="A359" i="40"/>
  <c r="A360" i="40"/>
  <c r="A361" i="40"/>
  <c r="A362" i="40"/>
  <c r="A363" i="40"/>
  <c r="A364" i="40"/>
  <c r="A365" i="40"/>
  <c r="A366" i="40"/>
  <c r="A367" i="40"/>
  <c r="A368" i="40"/>
  <c r="A369" i="40"/>
  <c r="A370" i="40"/>
  <c r="A371" i="40"/>
  <c r="A372" i="40"/>
  <c r="A373" i="40"/>
  <c r="A374" i="40"/>
  <c r="A375" i="40"/>
  <c r="A376" i="40"/>
  <c r="A377" i="40"/>
  <c r="A378" i="40"/>
  <c r="A379" i="40"/>
  <c r="A380" i="40"/>
  <c r="A381" i="40"/>
  <c r="A382" i="40"/>
  <c r="A383" i="40"/>
  <c r="A384" i="40"/>
  <c r="A385" i="40"/>
  <c r="A386" i="40"/>
  <c r="A387" i="40"/>
  <c r="A388" i="40"/>
  <c r="A389" i="40"/>
  <c r="A390" i="40"/>
  <c r="A391" i="40"/>
  <c r="A392" i="40"/>
  <c r="A393" i="40"/>
  <c r="A394" i="40"/>
  <c r="A395" i="40"/>
  <c r="A396" i="40"/>
  <c r="A397" i="40"/>
  <c r="A398" i="40"/>
  <c r="A399" i="40"/>
  <c r="A400" i="40"/>
  <c r="A401" i="40"/>
  <c r="A402" i="40"/>
  <c r="A403" i="40"/>
  <c r="A404" i="40"/>
  <c r="A405" i="40"/>
  <c r="A406" i="40"/>
  <c r="A407" i="40"/>
  <c r="A408" i="40"/>
  <c r="A409" i="40"/>
  <c r="A410" i="40"/>
  <c r="A411" i="40"/>
  <c r="A4" i="40"/>
  <c r="A5" i="44"/>
  <c r="A6" i="44"/>
  <c r="A7" i="44"/>
  <c r="A8" i="44"/>
  <c r="A9" i="44"/>
  <c r="A10" i="44"/>
  <c r="A11" i="44"/>
  <c r="A12" i="44"/>
  <c r="A13" i="44"/>
  <c r="A14" i="44"/>
  <c r="A15" i="44"/>
  <c r="A16" i="44"/>
  <c r="A17" i="44"/>
  <c r="A18" i="44"/>
  <c r="A19" i="44"/>
  <c r="A20" i="44"/>
  <c r="A21" i="44"/>
  <c r="A22" i="44"/>
  <c r="A23" i="44"/>
  <c r="A24" i="44"/>
  <c r="A25" i="44"/>
  <c r="A26" i="44"/>
  <c r="A27" i="44"/>
  <c r="A28" i="44"/>
  <c r="A29" i="44"/>
  <c r="A30" i="44"/>
  <c r="A31" i="44"/>
  <c r="A32" i="44"/>
  <c r="A33" i="44"/>
  <c r="A34" i="44"/>
  <c r="A35" i="44"/>
  <c r="A36" i="44"/>
  <c r="A37" i="44"/>
  <c r="A38" i="44"/>
  <c r="A39" i="44"/>
  <c r="A40" i="44"/>
  <c r="A41" i="44"/>
  <c r="A42" i="44"/>
  <c r="A43" i="44"/>
  <c r="A44" i="44"/>
  <c r="A45" i="44"/>
  <c r="A46" i="44"/>
  <c r="A47" i="44"/>
  <c r="A48" i="44"/>
  <c r="A49" i="44"/>
  <c r="A50" i="44"/>
  <c r="A51" i="44"/>
  <c r="A52" i="44"/>
  <c r="A53" i="44"/>
  <c r="A54" i="44"/>
  <c r="A55" i="44"/>
  <c r="A56" i="44"/>
  <c r="A57" i="44"/>
  <c r="A58" i="44"/>
  <c r="A59" i="44"/>
  <c r="A60" i="44"/>
  <c r="A61" i="44"/>
  <c r="A62" i="44"/>
  <c r="A63" i="44"/>
  <c r="A64" i="44"/>
  <c r="A65" i="44"/>
  <c r="A66" i="44"/>
  <c r="A67" i="44"/>
  <c r="A68" i="44"/>
  <c r="A69" i="44"/>
  <c r="A70" i="44"/>
  <c r="A71" i="44"/>
  <c r="A72" i="44"/>
  <c r="A73" i="44"/>
  <c r="A74" i="44"/>
  <c r="A75" i="44"/>
  <c r="A76" i="44"/>
  <c r="A77" i="44"/>
  <c r="A78" i="44"/>
  <c r="A79" i="44"/>
  <c r="A80" i="44"/>
  <c r="A81" i="44"/>
  <c r="A82" i="44"/>
  <c r="A83" i="44"/>
  <c r="A84" i="44"/>
  <c r="A85" i="44"/>
  <c r="A86" i="44"/>
  <c r="A87" i="44"/>
  <c r="A88" i="44"/>
  <c r="A89" i="44"/>
  <c r="A90" i="44"/>
  <c r="A91" i="44"/>
  <c r="A92" i="44"/>
  <c r="A93" i="44"/>
  <c r="A94" i="44"/>
  <c r="A95" i="44"/>
  <c r="A96" i="44"/>
  <c r="A97" i="44"/>
  <c r="A98" i="44"/>
  <c r="A99" i="44"/>
  <c r="A100" i="44"/>
  <c r="A101" i="44"/>
  <c r="A102" i="44"/>
  <c r="A103" i="44"/>
  <c r="A104" i="44"/>
  <c r="A105" i="44"/>
  <c r="A106" i="44"/>
  <c r="A107" i="44"/>
  <c r="A108" i="44"/>
  <c r="A109" i="44"/>
  <c r="A110" i="44"/>
  <c r="A111" i="44"/>
  <c r="A112" i="44"/>
  <c r="A113" i="44"/>
  <c r="A114" i="44"/>
  <c r="A115" i="44"/>
  <c r="A116" i="44"/>
  <c r="A117" i="44"/>
  <c r="A118" i="44"/>
  <c r="A119" i="44"/>
  <c r="A120" i="44"/>
  <c r="A121" i="44"/>
  <c r="A122" i="44"/>
  <c r="A123" i="44"/>
  <c r="A124" i="44"/>
  <c r="A125" i="44"/>
  <c r="A126" i="44"/>
  <c r="A127" i="44"/>
  <c r="A128" i="44"/>
  <c r="A129" i="44"/>
  <c r="A130" i="44"/>
  <c r="A131" i="44"/>
  <c r="A132" i="44"/>
  <c r="A133" i="44"/>
  <c r="A134" i="44"/>
  <c r="A135" i="44"/>
  <c r="A136" i="44"/>
  <c r="A137" i="44"/>
  <c r="A138" i="44"/>
  <c r="A139" i="44"/>
  <c r="A140" i="44"/>
  <c r="A141" i="44"/>
  <c r="A142" i="44"/>
  <c r="A143" i="44"/>
  <c r="A144" i="44"/>
  <c r="A145" i="44"/>
  <c r="A146" i="44"/>
  <c r="A147" i="44"/>
  <c r="A148" i="44"/>
  <c r="A149" i="44"/>
  <c r="A150" i="44"/>
  <c r="A151" i="44"/>
  <c r="A152" i="44"/>
  <c r="A153" i="44"/>
  <c r="A154" i="44"/>
  <c r="A155" i="44"/>
  <c r="A156" i="44"/>
  <c r="A157" i="44"/>
  <c r="A158" i="44"/>
  <c r="A159" i="44"/>
  <c r="A160" i="44"/>
  <c r="A161" i="44"/>
  <c r="A162" i="44"/>
  <c r="A163" i="44"/>
  <c r="A164" i="44"/>
  <c r="A165" i="44"/>
  <c r="A166" i="44"/>
  <c r="A167" i="44"/>
  <c r="A168" i="44"/>
  <c r="A169" i="44"/>
  <c r="A170" i="44"/>
  <c r="A171" i="44"/>
  <c r="A172" i="44"/>
  <c r="A173" i="44"/>
  <c r="A174" i="44"/>
  <c r="A175" i="44"/>
  <c r="A176" i="44"/>
  <c r="A177" i="44"/>
  <c r="A178" i="44"/>
  <c r="A179" i="44"/>
  <c r="A180" i="44"/>
  <c r="A181" i="44"/>
  <c r="A182" i="44"/>
  <c r="A183" i="44"/>
  <c r="A184" i="44"/>
  <c r="A185" i="44"/>
  <c r="A186" i="44"/>
  <c r="A187" i="44"/>
  <c r="A188" i="44"/>
  <c r="A189" i="44"/>
  <c r="A190" i="44"/>
  <c r="A191" i="44"/>
  <c r="A192" i="44"/>
  <c r="A193" i="44"/>
  <c r="A194" i="44"/>
  <c r="A195" i="44"/>
  <c r="A196" i="44"/>
  <c r="A197" i="44"/>
  <c r="A198" i="44"/>
  <c r="A199" i="44"/>
  <c r="A200" i="44"/>
  <c r="A201" i="44"/>
  <c r="A202" i="44"/>
  <c r="A203" i="44"/>
  <c r="A204" i="44"/>
  <c r="A205" i="44"/>
  <c r="A206" i="44"/>
  <c r="A207" i="44"/>
  <c r="A208" i="44"/>
  <c r="A209" i="44"/>
  <c r="A210" i="44"/>
  <c r="A211" i="44"/>
  <c r="A212" i="44"/>
  <c r="A213" i="44"/>
  <c r="A214" i="44"/>
  <c r="A215" i="44"/>
  <c r="A216" i="44"/>
  <c r="A217" i="44"/>
  <c r="A218" i="44"/>
  <c r="A219" i="44"/>
  <c r="A220" i="44"/>
  <c r="A221" i="44"/>
  <c r="A222" i="44"/>
  <c r="A223" i="44"/>
  <c r="A224" i="44"/>
  <c r="A225" i="44"/>
  <c r="A226" i="44"/>
  <c r="A227" i="44"/>
  <c r="A228" i="44"/>
  <c r="A229" i="44"/>
  <c r="A230" i="44"/>
  <c r="A231" i="44"/>
  <c r="A232" i="44"/>
  <c r="A233" i="44"/>
  <c r="A234" i="44"/>
  <c r="A235" i="44"/>
  <c r="A236" i="44"/>
  <c r="A237" i="44"/>
  <c r="A238" i="44"/>
  <c r="A239" i="44"/>
  <c r="A240" i="44"/>
  <c r="A241" i="44"/>
  <c r="A242" i="44"/>
  <c r="A243" i="44"/>
  <c r="A244" i="44"/>
  <c r="A245" i="44"/>
  <c r="A246" i="44"/>
  <c r="A247" i="44"/>
  <c r="A248" i="44"/>
  <c r="A249" i="44"/>
  <c r="A250" i="44"/>
  <c r="A251" i="44"/>
  <c r="A252" i="44"/>
  <c r="A253" i="44"/>
  <c r="A254" i="44"/>
  <c r="A255" i="44"/>
  <c r="A256" i="44"/>
  <c r="A257" i="44"/>
  <c r="A258" i="44"/>
  <c r="A259" i="44"/>
  <c r="A260" i="44"/>
  <c r="A261" i="44"/>
  <c r="A262" i="44"/>
  <c r="A263" i="44"/>
  <c r="A264" i="44"/>
  <c r="A265" i="44"/>
  <c r="A266" i="44"/>
  <c r="A267" i="44"/>
  <c r="A268" i="44"/>
  <c r="A269" i="44"/>
  <c r="A270" i="44"/>
  <c r="A271" i="44"/>
  <c r="A272" i="44"/>
  <c r="A273" i="44"/>
  <c r="A274" i="44"/>
  <c r="A275" i="44"/>
  <c r="A276" i="44"/>
  <c r="A277" i="44"/>
  <c r="A278" i="44"/>
  <c r="A279" i="44"/>
  <c r="A280" i="44"/>
  <c r="A281" i="44"/>
  <c r="A282" i="44"/>
  <c r="A283" i="44"/>
  <c r="A284" i="44"/>
  <c r="A285" i="44"/>
  <c r="A286" i="44"/>
  <c r="A287" i="44"/>
  <c r="A288" i="44"/>
  <c r="A289" i="44"/>
  <c r="A290" i="44"/>
  <c r="A291" i="44"/>
  <c r="A292" i="44"/>
  <c r="A293" i="44"/>
  <c r="A294" i="44"/>
  <c r="A295" i="44"/>
  <c r="A296" i="44"/>
  <c r="A297" i="44"/>
  <c r="A298" i="44"/>
  <c r="A299" i="44"/>
  <c r="A300" i="44"/>
  <c r="A301" i="44"/>
  <c r="A302" i="44"/>
  <c r="A303" i="44"/>
  <c r="A304" i="44"/>
  <c r="A305" i="44"/>
  <c r="A306" i="44"/>
  <c r="A307" i="44"/>
  <c r="A308" i="44"/>
  <c r="A309" i="44"/>
  <c r="A310" i="44"/>
  <c r="A311" i="44"/>
  <c r="A312" i="44"/>
  <c r="A313" i="44"/>
  <c r="A314" i="44"/>
  <c r="A315" i="44"/>
  <c r="A316" i="44"/>
  <c r="A317" i="44"/>
  <c r="A318" i="44"/>
  <c r="A319" i="44"/>
  <c r="A320" i="44"/>
  <c r="A321" i="44"/>
  <c r="A322" i="44"/>
  <c r="A323" i="44"/>
  <c r="A324" i="44"/>
  <c r="A325" i="44"/>
  <c r="A326" i="44"/>
  <c r="A327" i="44"/>
  <c r="A328" i="44"/>
  <c r="A329" i="44"/>
  <c r="A330" i="44"/>
  <c r="A331" i="44"/>
  <c r="A332" i="44"/>
  <c r="A333" i="44"/>
  <c r="A334" i="44"/>
  <c r="A335" i="44"/>
  <c r="A336" i="44"/>
  <c r="A337" i="44"/>
  <c r="A338" i="44"/>
  <c r="A339" i="44"/>
  <c r="A340" i="44"/>
  <c r="A341" i="44"/>
  <c r="A342" i="44"/>
  <c r="A343" i="44"/>
  <c r="A344" i="44"/>
  <c r="A345" i="44"/>
  <c r="A346" i="44"/>
  <c r="A347" i="44"/>
  <c r="A348" i="44"/>
  <c r="A349" i="44"/>
  <c r="A350" i="44"/>
  <c r="A351" i="44"/>
  <c r="A352" i="44"/>
  <c r="A353" i="44"/>
  <c r="A354" i="44"/>
  <c r="A355" i="44"/>
  <c r="A356" i="44"/>
  <c r="A357" i="44"/>
  <c r="A358" i="44"/>
  <c r="A359" i="44"/>
  <c r="A360" i="44"/>
  <c r="A361" i="44"/>
  <c r="A362" i="44"/>
  <c r="A363" i="44"/>
  <c r="A364" i="44"/>
  <c r="A365" i="44"/>
  <c r="A366" i="44"/>
  <c r="A367" i="44"/>
  <c r="A368" i="44"/>
  <c r="A369" i="44"/>
  <c r="A370" i="44"/>
  <c r="A371" i="44"/>
  <c r="A372" i="44"/>
  <c r="A373" i="44"/>
  <c r="A374" i="44"/>
  <c r="A375" i="44"/>
  <c r="A376" i="44"/>
  <c r="A377" i="44"/>
  <c r="A378" i="44"/>
  <c r="A379" i="44"/>
  <c r="A380" i="44"/>
  <c r="A381" i="44"/>
  <c r="A382" i="44"/>
  <c r="A383" i="44"/>
  <c r="A384" i="44"/>
  <c r="A385" i="44"/>
  <c r="A386" i="44"/>
  <c r="A387" i="44"/>
  <c r="A388" i="44"/>
  <c r="A389" i="44"/>
  <c r="A390" i="44"/>
  <c r="A391" i="44"/>
  <c r="A392" i="44"/>
  <c r="A393" i="44"/>
  <c r="A394" i="44"/>
  <c r="A395" i="44"/>
  <c r="A396" i="44"/>
  <c r="A397" i="44"/>
  <c r="A398" i="44"/>
  <c r="A399" i="44"/>
  <c r="A400" i="44"/>
  <c r="A401" i="44"/>
  <c r="A402" i="44"/>
  <c r="A403" i="44"/>
  <c r="A404" i="44"/>
  <c r="A405" i="44"/>
  <c r="A406" i="44"/>
  <c r="A407" i="44"/>
  <c r="A408" i="44"/>
  <c r="A409" i="44"/>
  <c r="A410" i="44"/>
  <c r="A411" i="44"/>
  <c r="A4" i="44"/>
  <c r="A4" i="41"/>
  <c r="A5" i="41"/>
  <c r="A6" i="41"/>
  <c r="A7" i="41"/>
  <c r="A8" i="41"/>
  <c r="A9" i="41"/>
  <c r="A10" i="41"/>
  <c r="A11" i="41"/>
  <c r="A12" i="41"/>
  <c r="A13" i="41"/>
  <c r="A14" i="41"/>
  <c r="A15" i="41"/>
  <c r="A16" i="41"/>
  <c r="A17" i="41"/>
  <c r="A18" i="41"/>
  <c r="A19" i="41"/>
  <c r="A20" i="41"/>
  <c r="A21" i="41"/>
  <c r="A22" i="41"/>
  <c r="A23" i="41"/>
  <c r="A24" i="41"/>
  <c r="A25" i="41"/>
  <c r="A26" i="41"/>
  <c r="A27" i="41"/>
  <c r="A28" i="41"/>
  <c r="A29" i="41"/>
  <c r="A30" i="41"/>
  <c r="A31" i="41"/>
  <c r="A32" i="41"/>
  <c r="A33" i="41"/>
  <c r="A34" i="41"/>
  <c r="A35" i="41"/>
  <c r="A36" i="41"/>
  <c r="A37" i="41"/>
  <c r="A38" i="41"/>
  <c r="A39" i="41"/>
  <c r="A40" i="41"/>
  <c r="A41" i="41"/>
  <c r="A42" i="41"/>
  <c r="A43" i="41"/>
  <c r="A44" i="41"/>
  <c r="A45" i="41"/>
  <c r="A46" i="41"/>
  <c r="A47" i="41"/>
  <c r="A48" i="41"/>
  <c r="A49" i="41"/>
  <c r="A50" i="41"/>
  <c r="A51" i="41"/>
  <c r="A52" i="41"/>
  <c r="A53" i="41"/>
  <c r="A54" i="41"/>
  <c r="A55" i="41"/>
  <c r="A56" i="41"/>
  <c r="A57" i="41"/>
  <c r="A58" i="41"/>
  <c r="A59" i="41"/>
  <c r="A60" i="41"/>
  <c r="A61" i="41"/>
  <c r="A62" i="41"/>
  <c r="A63" i="41"/>
  <c r="A64" i="41"/>
  <c r="A65" i="41"/>
  <c r="A66" i="41"/>
  <c r="A67" i="41"/>
  <c r="A68" i="41"/>
  <c r="A69" i="41"/>
  <c r="A70" i="41"/>
  <c r="A71" i="41"/>
  <c r="A72" i="41"/>
  <c r="A73" i="41"/>
  <c r="A74" i="41"/>
  <c r="A75" i="41"/>
  <c r="A76" i="41"/>
  <c r="A77" i="41"/>
  <c r="A78" i="41"/>
  <c r="A79" i="41"/>
  <c r="A80" i="41"/>
  <c r="A81" i="41"/>
  <c r="A82" i="41"/>
  <c r="A83" i="41"/>
  <c r="A84" i="41"/>
  <c r="A85" i="41"/>
  <c r="A86" i="41"/>
  <c r="A87" i="41"/>
  <c r="A88" i="41"/>
  <c r="A89" i="41"/>
  <c r="A90" i="41"/>
  <c r="A91" i="41"/>
  <c r="A92" i="41"/>
  <c r="A93" i="41"/>
  <c r="A94" i="41"/>
  <c r="A95" i="41"/>
  <c r="A96" i="41"/>
  <c r="A97" i="41"/>
  <c r="A98" i="41"/>
  <c r="A99" i="41"/>
  <c r="A100" i="41"/>
  <c r="A101" i="41"/>
  <c r="A102" i="41"/>
  <c r="A103" i="41"/>
  <c r="A104" i="41"/>
  <c r="A105" i="41"/>
  <c r="A106" i="41"/>
  <c r="A107" i="41"/>
  <c r="A108" i="41"/>
  <c r="A109" i="41"/>
  <c r="A110" i="41"/>
  <c r="A111" i="41"/>
  <c r="A112" i="41"/>
  <c r="A113" i="41"/>
  <c r="A114" i="41"/>
  <c r="A115" i="41"/>
  <c r="A116" i="41"/>
  <c r="A117" i="41"/>
  <c r="A118" i="41"/>
  <c r="A119" i="41"/>
  <c r="A120" i="41"/>
  <c r="A121" i="41"/>
  <c r="A122" i="41"/>
  <c r="A123" i="41"/>
  <c r="A124" i="41"/>
  <c r="A125" i="41"/>
  <c r="A126" i="41"/>
  <c r="A127" i="41"/>
  <c r="A128" i="41"/>
  <c r="A129" i="41"/>
  <c r="A130" i="41"/>
  <c r="A131" i="41"/>
  <c r="A132" i="41"/>
  <c r="A133" i="41"/>
  <c r="A134" i="41"/>
  <c r="A135" i="41"/>
  <c r="A136" i="41"/>
  <c r="A137" i="41"/>
  <c r="A138" i="41"/>
  <c r="A139" i="41"/>
  <c r="A140" i="41"/>
  <c r="A141" i="41"/>
  <c r="A142" i="41"/>
  <c r="A143" i="41"/>
  <c r="A144" i="41"/>
  <c r="A145" i="41"/>
  <c r="A146" i="41"/>
  <c r="A147" i="41"/>
  <c r="A148" i="41"/>
  <c r="A149" i="41"/>
  <c r="A150" i="41"/>
  <c r="A151" i="41"/>
  <c r="A152" i="41"/>
  <c r="A153" i="41"/>
  <c r="A154" i="41"/>
  <c r="A155" i="41"/>
  <c r="A156" i="41"/>
  <c r="A157" i="41"/>
  <c r="A158" i="41"/>
  <c r="A159" i="41"/>
  <c r="A160" i="41"/>
  <c r="A161" i="41"/>
  <c r="A162" i="41"/>
  <c r="A163" i="41"/>
  <c r="A164" i="41"/>
  <c r="A165" i="41"/>
  <c r="A166" i="41"/>
  <c r="A167" i="41"/>
  <c r="A168" i="41"/>
  <c r="A169" i="41"/>
  <c r="A170" i="41"/>
  <c r="A171" i="41"/>
  <c r="A172" i="41"/>
  <c r="A173" i="41"/>
  <c r="A174" i="41"/>
  <c r="A175" i="41"/>
  <c r="A176" i="41"/>
  <c r="A177" i="41"/>
  <c r="A178" i="41"/>
  <c r="A179" i="41"/>
  <c r="A180" i="41"/>
  <c r="A181" i="41"/>
  <c r="A182" i="41"/>
  <c r="A183" i="41"/>
  <c r="A184" i="41"/>
  <c r="A185" i="41"/>
  <c r="A186" i="41"/>
  <c r="A187" i="41"/>
  <c r="A188" i="41"/>
  <c r="A189" i="41"/>
  <c r="A190" i="41"/>
  <c r="A191" i="41"/>
  <c r="A192" i="41"/>
  <c r="A193" i="41"/>
  <c r="A194" i="41"/>
  <c r="A195" i="41"/>
  <c r="A196" i="41"/>
  <c r="A197" i="41"/>
  <c r="A198" i="41"/>
  <c r="A199" i="41"/>
  <c r="A200" i="41"/>
  <c r="A201" i="41"/>
  <c r="A202" i="41"/>
  <c r="A203" i="41"/>
  <c r="A204" i="41"/>
  <c r="A205" i="41"/>
  <c r="A206" i="41"/>
  <c r="A207" i="41"/>
  <c r="A208" i="41"/>
  <c r="A209" i="41"/>
  <c r="A210" i="41"/>
  <c r="A211" i="41"/>
  <c r="A212" i="41"/>
  <c r="A213" i="41"/>
  <c r="A214" i="41"/>
  <c r="A215" i="41"/>
  <c r="A216" i="41"/>
  <c r="A217" i="41"/>
  <c r="A218" i="41"/>
  <c r="A219" i="41"/>
  <c r="A220" i="41"/>
  <c r="A221" i="41"/>
  <c r="A222" i="41"/>
  <c r="A223" i="41"/>
  <c r="A224" i="41"/>
  <c r="A225" i="41"/>
  <c r="A226" i="41"/>
  <c r="A227" i="41"/>
  <c r="A228" i="41"/>
  <c r="A229" i="41"/>
  <c r="A230" i="41"/>
  <c r="A231" i="41"/>
  <c r="A232" i="41"/>
  <c r="A233" i="41"/>
  <c r="A234" i="41"/>
  <c r="A235" i="41"/>
  <c r="A236" i="41"/>
  <c r="A237" i="41"/>
  <c r="A238" i="41"/>
  <c r="A239" i="41"/>
  <c r="A240" i="41"/>
  <c r="A241" i="41"/>
  <c r="A242" i="41"/>
  <c r="A243" i="41"/>
  <c r="A244" i="41"/>
  <c r="A245" i="41"/>
  <c r="A246" i="41"/>
  <c r="A247" i="41"/>
  <c r="A248" i="41"/>
  <c r="A249" i="41"/>
  <c r="A250" i="41"/>
  <c r="A251" i="41"/>
  <c r="A252" i="41"/>
  <c r="A253" i="41"/>
  <c r="A254" i="41"/>
  <c r="A255" i="41"/>
  <c r="A256" i="41"/>
  <c r="A257" i="41"/>
  <c r="A258" i="41"/>
  <c r="A259" i="41"/>
  <c r="A260" i="41"/>
  <c r="A261" i="41"/>
  <c r="A262" i="41"/>
  <c r="A263" i="41"/>
  <c r="A264" i="41"/>
  <c r="A265" i="41"/>
  <c r="A266" i="41"/>
  <c r="A267" i="41"/>
  <c r="A268" i="41"/>
  <c r="A269" i="41"/>
  <c r="A270" i="41"/>
  <c r="A271" i="41"/>
  <c r="A272" i="41"/>
  <c r="A273" i="41"/>
  <c r="A274" i="41"/>
  <c r="A275" i="41"/>
  <c r="A276" i="41"/>
  <c r="A277" i="41"/>
  <c r="A278" i="41"/>
  <c r="A279" i="41"/>
  <c r="A280" i="41"/>
  <c r="A281" i="41"/>
  <c r="A282" i="41"/>
  <c r="A283" i="41"/>
  <c r="A284" i="41"/>
  <c r="A285" i="41"/>
  <c r="A286" i="41"/>
  <c r="A287" i="41"/>
  <c r="A288" i="41"/>
  <c r="A289" i="41"/>
  <c r="A290" i="41"/>
  <c r="A291" i="41"/>
  <c r="A292" i="41"/>
  <c r="A293" i="41"/>
  <c r="A294" i="41"/>
  <c r="A295" i="41"/>
  <c r="A296" i="41"/>
  <c r="A297" i="41"/>
  <c r="A298" i="41"/>
  <c r="A299" i="41"/>
  <c r="A300" i="41"/>
  <c r="A301" i="41"/>
  <c r="A302" i="41"/>
  <c r="A303" i="41"/>
  <c r="A304" i="41"/>
  <c r="A305" i="41"/>
  <c r="A306" i="41"/>
  <c r="A307" i="41"/>
  <c r="A308" i="41"/>
  <c r="A309" i="41"/>
  <c r="A310" i="41"/>
  <c r="A311" i="41"/>
  <c r="A312" i="41"/>
  <c r="A313" i="41"/>
  <c r="A314" i="41"/>
  <c r="A315" i="41"/>
  <c r="A316" i="41"/>
  <c r="A317" i="41"/>
  <c r="A318" i="41"/>
  <c r="A319" i="41"/>
  <c r="A320" i="41"/>
  <c r="A321" i="41"/>
  <c r="A322" i="41"/>
  <c r="A323" i="41"/>
  <c r="A324" i="41"/>
  <c r="A325" i="41"/>
  <c r="A326" i="41"/>
  <c r="A327" i="41"/>
  <c r="A328" i="41"/>
  <c r="A329" i="41"/>
  <c r="A330" i="41"/>
  <c r="A331" i="41"/>
  <c r="A332" i="41"/>
  <c r="A333" i="41"/>
  <c r="A334" i="41"/>
  <c r="A335" i="41"/>
  <c r="A336" i="41"/>
  <c r="A337" i="41"/>
  <c r="A338" i="41"/>
  <c r="A339" i="41"/>
  <c r="A340" i="41"/>
  <c r="A341" i="41"/>
  <c r="A342" i="41"/>
  <c r="A343" i="41"/>
  <c r="A344" i="41"/>
  <c r="A345" i="41"/>
  <c r="A346" i="41"/>
  <c r="A347" i="41"/>
  <c r="A348" i="41"/>
  <c r="A349" i="41"/>
  <c r="A350" i="41"/>
  <c r="A351" i="41"/>
  <c r="A352" i="41"/>
  <c r="A353" i="41"/>
  <c r="A354" i="41"/>
  <c r="A355" i="41"/>
  <c r="A356" i="41"/>
  <c r="A357" i="41"/>
  <c r="A358" i="41"/>
  <c r="A359" i="41"/>
  <c r="A360" i="41"/>
  <c r="A361" i="41"/>
  <c r="A362" i="41"/>
  <c r="A363" i="41"/>
  <c r="A364" i="41"/>
  <c r="A365" i="41"/>
  <c r="A366" i="41"/>
  <c r="A367" i="41"/>
  <c r="A368" i="41"/>
  <c r="A369" i="41"/>
  <c r="A370" i="41"/>
  <c r="A371" i="41"/>
  <c r="A372" i="41"/>
  <c r="A373" i="41"/>
  <c r="A374" i="41"/>
  <c r="A375" i="41"/>
  <c r="A376" i="41"/>
  <c r="A377" i="41"/>
  <c r="A378" i="41"/>
  <c r="A379" i="41"/>
  <c r="A380" i="41"/>
  <c r="A381" i="41"/>
  <c r="A382" i="41"/>
  <c r="A383" i="41"/>
  <c r="A384" i="41"/>
  <c r="A385" i="41"/>
  <c r="A386" i="41"/>
  <c r="A387" i="41"/>
  <c r="A388" i="41"/>
  <c r="A389" i="41"/>
  <c r="A390" i="41"/>
  <c r="A391" i="41"/>
  <c r="A392" i="41"/>
  <c r="A393" i="41"/>
  <c r="A394" i="41"/>
  <c r="A395" i="41"/>
  <c r="A396" i="41"/>
  <c r="A397" i="41"/>
  <c r="A398" i="41"/>
  <c r="A399" i="41"/>
  <c r="A400" i="41"/>
  <c r="A401" i="41"/>
  <c r="A402" i="41"/>
  <c r="A403" i="41"/>
  <c r="A404" i="41"/>
  <c r="A405" i="41"/>
  <c r="A406" i="41"/>
  <c r="A407" i="41"/>
  <c r="A408" i="41"/>
  <c r="A409" i="41"/>
  <c r="A410" i="41"/>
  <c r="A411" i="41"/>
  <c r="A4" i="24"/>
  <c r="A6" i="24"/>
  <c r="A7" i="24"/>
  <c r="A8" i="24"/>
  <c r="A9" i="24"/>
  <c r="A10" i="24"/>
  <c r="A11" i="24"/>
  <c r="A12" i="24"/>
  <c r="A13" i="24"/>
  <c r="A14" i="24"/>
  <c r="A15" i="24"/>
  <c r="A16" i="24"/>
  <c r="A17" i="24"/>
  <c r="A18" i="24"/>
  <c r="A19" i="24"/>
  <c r="A20" i="24"/>
  <c r="A21" i="24"/>
  <c r="A22" i="24"/>
  <c r="A23" i="24"/>
  <c r="A24" i="24"/>
  <c r="A25" i="24"/>
  <c r="A26" i="24"/>
  <c r="A27" i="24"/>
  <c r="A28" i="24"/>
  <c r="A29" i="24"/>
  <c r="A30" i="24"/>
  <c r="A31" i="24"/>
  <c r="A32" i="24"/>
  <c r="A33" i="24"/>
  <c r="A34" i="24"/>
  <c r="A35" i="24"/>
  <c r="A36" i="24"/>
  <c r="A37" i="24"/>
  <c r="A38" i="24"/>
  <c r="A39" i="24"/>
  <c r="A40" i="24"/>
  <c r="A41" i="24"/>
  <c r="A42" i="24"/>
  <c r="A43" i="24"/>
  <c r="A44" i="24"/>
  <c r="A45" i="24"/>
  <c r="A46" i="24"/>
  <c r="A47" i="24"/>
  <c r="A48" i="24"/>
  <c r="A49" i="24"/>
  <c r="A50" i="24"/>
  <c r="A51" i="24"/>
  <c r="A52" i="24"/>
  <c r="A53" i="24"/>
  <c r="A54" i="24"/>
  <c r="A55" i="24"/>
  <c r="A56" i="24"/>
  <c r="A57" i="24"/>
  <c r="A58" i="24"/>
  <c r="A59" i="24"/>
  <c r="A60" i="24"/>
  <c r="A61" i="24"/>
  <c r="A62" i="24"/>
  <c r="A63" i="24"/>
  <c r="A64" i="24"/>
  <c r="A65" i="24"/>
  <c r="A66" i="24"/>
  <c r="A67" i="24"/>
  <c r="A68" i="24"/>
  <c r="A69" i="24"/>
  <c r="A70" i="24"/>
  <c r="A71" i="24"/>
  <c r="A72" i="24"/>
  <c r="A73" i="24"/>
  <c r="A74" i="24"/>
  <c r="A75" i="24"/>
  <c r="A76" i="24"/>
  <c r="A77" i="24"/>
  <c r="A78" i="24"/>
  <c r="A79" i="24"/>
  <c r="A80" i="24"/>
  <c r="A81" i="24"/>
  <c r="A82" i="24"/>
  <c r="A83" i="24"/>
  <c r="A84" i="24"/>
  <c r="A85" i="24"/>
  <c r="A86" i="24"/>
  <c r="A87" i="24"/>
  <c r="A88" i="24"/>
  <c r="A89" i="24"/>
  <c r="A90" i="24"/>
  <c r="A91" i="24"/>
  <c r="A92" i="24"/>
  <c r="A93" i="24"/>
  <c r="A94" i="24"/>
  <c r="A95" i="24"/>
  <c r="A96" i="24"/>
  <c r="A97" i="24"/>
  <c r="A98" i="24"/>
  <c r="A99" i="24"/>
  <c r="A100" i="24"/>
  <c r="A101" i="24"/>
  <c r="A102" i="24"/>
  <c r="A103" i="24"/>
  <c r="A104" i="24"/>
  <c r="A105" i="24"/>
  <c r="A106" i="24"/>
  <c r="A107" i="24"/>
  <c r="A108" i="24"/>
  <c r="A109" i="24"/>
  <c r="A110" i="24"/>
  <c r="A111" i="24"/>
  <c r="A112" i="24"/>
  <c r="A113" i="24"/>
  <c r="A114" i="24"/>
  <c r="A115" i="24"/>
  <c r="A116" i="24"/>
  <c r="A117" i="24"/>
  <c r="A118" i="24"/>
  <c r="A119" i="24"/>
  <c r="A120" i="24"/>
  <c r="A121" i="24"/>
  <c r="A122" i="24"/>
  <c r="A123" i="24"/>
  <c r="A124" i="24"/>
  <c r="A125" i="24"/>
  <c r="A126" i="24"/>
  <c r="A127" i="24"/>
  <c r="A128" i="24"/>
  <c r="A129" i="24"/>
  <c r="A130" i="24"/>
  <c r="A131" i="24"/>
  <c r="A132" i="24"/>
  <c r="A133" i="24"/>
  <c r="A134" i="24"/>
  <c r="A135" i="24"/>
  <c r="A136" i="24"/>
  <c r="A137" i="24"/>
  <c r="A138" i="24"/>
  <c r="A139" i="24"/>
  <c r="A140" i="24"/>
  <c r="A141" i="24"/>
  <c r="A142" i="24"/>
  <c r="A143" i="24"/>
  <c r="A144" i="24"/>
  <c r="A145" i="24"/>
  <c r="A146" i="24"/>
  <c r="A147" i="24"/>
  <c r="A148" i="24"/>
  <c r="A149" i="24"/>
  <c r="A150" i="24"/>
  <c r="A151" i="24"/>
  <c r="A152" i="24"/>
  <c r="A153" i="24"/>
  <c r="A154" i="24"/>
  <c r="A155" i="24"/>
  <c r="A156" i="24"/>
  <c r="A157" i="24"/>
  <c r="A158" i="24"/>
  <c r="A159" i="24"/>
  <c r="A160" i="24"/>
  <c r="A161" i="24"/>
  <c r="A162" i="24"/>
  <c r="A163" i="24"/>
  <c r="A164" i="24"/>
  <c r="A165" i="24"/>
  <c r="A166" i="24"/>
  <c r="A167" i="24"/>
  <c r="A168" i="24"/>
  <c r="A169" i="24"/>
  <c r="A170" i="24"/>
  <c r="A171" i="24"/>
  <c r="A172" i="24"/>
  <c r="A173" i="24"/>
  <c r="A174" i="24"/>
  <c r="A175" i="24"/>
  <c r="A176" i="24"/>
  <c r="A177" i="24"/>
  <c r="A178" i="24"/>
  <c r="A179" i="24"/>
  <c r="A180" i="24"/>
  <c r="A181" i="24"/>
  <c r="A182" i="24"/>
  <c r="A183" i="24"/>
  <c r="A184" i="24"/>
  <c r="A185" i="24"/>
  <c r="A186" i="24"/>
  <c r="A187" i="24"/>
  <c r="A188" i="24"/>
  <c r="A189" i="24"/>
  <c r="A190" i="24"/>
  <c r="A191" i="24"/>
  <c r="A192" i="24"/>
  <c r="A193" i="24"/>
  <c r="A194" i="24"/>
  <c r="A195" i="24"/>
  <c r="A196" i="24"/>
  <c r="A197" i="24"/>
  <c r="A198" i="24"/>
  <c r="A199" i="24"/>
  <c r="A200" i="24"/>
  <c r="A201" i="24"/>
  <c r="A202" i="24"/>
  <c r="A203" i="24"/>
  <c r="A204" i="24"/>
  <c r="A205" i="24"/>
  <c r="A206" i="24"/>
  <c r="A207" i="24"/>
  <c r="A208" i="24"/>
  <c r="A209" i="24"/>
  <c r="A210" i="24"/>
  <c r="A211" i="24"/>
  <c r="A212" i="24"/>
  <c r="A213" i="24"/>
  <c r="A214" i="24"/>
  <c r="A215" i="24"/>
  <c r="A216" i="24"/>
  <c r="A217" i="24"/>
  <c r="A218" i="24"/>
  <c r="A219" i="24"/>
  <c r="A220" i="24"/>
  <c r="A221" i="24"/>
  <c r="A222" i="24"/>
  <c r="A223" i="24"/>
  <c r="A224" i="24"/>
  <c r="A225" i="24"/>
  <c r="A226" i="24"/>
  <c r="A227" i="24"/>
  <c r="A228" i="24"/>
  <c r="A229" i="24"/>
  <c r="A230" i="24"/>
  <c r="A231" i="24"/>
  <c r="A232" i="24"/>
  <c r="A233" i="24"/>
  <c r="A234" i="24"/>
  <c r="A235" i="24"/>
  <c r="A236" i="24"/>
  <c r="A237" i="24"/>
  <c r="A238" i="24"/>
  <c r="A239" i="24"/>
  <c r="A240" i="24"/>
  <c r="A241" i="24"/>
  <c r="A242" i="24"/>
  <c r="A243" i="24"/>
  <c r="A244" i="24"/>
  <c r="A245" i="24"/>
  <c r="A246" i="24"/>
  <c r="A247" i="24"/>
  <c r="A248" i="24"/>
  <c r="A249" i="24"/>
  <c r="A250" i="24"/>
  <c r="A251" i="24"/>
  <c r="A252" i="24"/>
  <c r="A253" i="24"/>
  <c r="A254" i="24"/>
  <c r="A255" i="24"/>
  <c r="A256" i="24"/>
  <c r="A257" i="24"/>
  <c r="A258" i="24"/>
  <c r="A259" i="24"/>
  <c r="A260" i="24"/>
  <c r="A261" i="24"/>
  <c r="A262" i="24"/>
  <c r="A263" i="24"/>
  <c r="A264" i="24"/>
  <c r="A265" i="24"/>
  <c r="A266" i="24"/>
  <c r="A267" i="24"/>
  <c r="A268" i="24"/>
  <c r="A269" i="24"/>
  <c r="A270" i="24"/>
  <c r="A271" i="24"/>
  <c r="A272" i="24"/>
  <c r="A273" i="24"/>
  <c r="A274" i="24"/>
  <c r="A275" i="24"/>
  <c r="A276" i="24"/>
  <c r="A277" i="24"/>
  <c r="A278" i="24"/>
  <c r="A279" i="24"/>
  <c r="A280" i="24"/>
  <c r="A281" i="24"/>
  <c r="A282" i="24"/>
  <c r="A283" i="24"/>
  <c r="A284" i="24"/>
  <c r="A285" i="24"/>
  <c r="A286" i="24"/>
  <c r="A287" i="24"/>
  <c r="A288" i="24"/>
  <c r="A289" i="24"/>
  <c r="A290" i="24"/>
  <c r="A291" i="24"/>
  <c r="A292" i="24"/>
  <c r="A293" i="24"/>
  <c r="A294" i="24"/>
  <c r="A295" i="24"/>
  <c r="A296" i="24"/>
  <c r="A297" i="24"/>
  <c r="A298" i="24"/>
  <c r="A299" i="24"/>
  <c r="A300" i="24"/>
  <c r="A301" i="24"/>
  <c r="A302" i="24"/>
  <c r="A303" i="24"/>
  <c r="A304" i="24"/>
  <c r="A305" i="24"/>
  <c r="A306" i="24"/>
  <c r="A307" i="24"/>
  <c r="A308" i="24"/>
  <c r="A309" i="24"/>
  <c r="A310" i="24"/>
  <c r="A311" i="24"/>
  <c r="A312" i="24"/>
  <c r="A313" i="24"/>
  <c r="A314" i="24"/>
  <c r="A315" i="24"/>
  <c r="A316" i="24"/>
  <c r="A317" i="24"/>
  <c r="A318" i="24"/>
  <c r="A319" i="24"/>
  <c r="A320" i="24"/>
  <c r="A321" i="24"/>
  <c r="A322" i="24"/>
  <c r="A323" i="24"/>
  <c r="A324" i="24"/>
  <c r="A325" i="24"/>
  <c r="A326" i="24"/>
  <c r="A327" i="24"/>
  <c r="A328" i="24"/>
  <c r="A329" i="24"/>
  <c r="A330" i="24"/>
  <c r="A331" i="24"/>
  <c r="A332" i="24"/>
  <c r="A333" i="24"/>
  <c r="A334" i="24"/>
  <c r="A335" i="24"/>
  <c r="A336" i="24"/>
  <c r="A337" i="24"/>
  <c r="A338" i="24"/>
  <c r="A339" i="24"/>
  <c r="A340" i="24"/>
  <c r="A341" i="24"/>
  <c r="A342" i="24"/>
  <c r="A343" i="24"/>
  <c r="A344" i="24"/>
  <c r="A345" i="24"/>
  <c r="A346" i="24"/>
  <c r="A347" i="24"/>
  <c r="A348" i="24"/>
  <c r="A349" i="24"/>
  <c r="A350" i="24"/>
  <c r="A351" i="24"/>
  <c r="A352" i="24"/>
  <c r="A353" i="24"/>
  <c r="A354" i="24"/>
  <c r="A355" i="24"/>
  <c r="A356" i="24"/>
  <c r="A357" i="24"/>
  <c r="A358" i="24"/>
  <c r="A359" i="24"/>
  <c r="A360" i="24"/>
  <c r="A361" i="24"/>
  <c r="A362" i="24"/>
  <c r="A363" i="24"/>
  <c r="A364" i="24"/>
  <c r="A365" i="24"/>
  <c r="A366" i="24"/>
  <c r="A367" i="24"/>
  <c r="A368" i="24"/>
  <c r="A369" i="24"/>
  <c r="A370" i="24"/>
  <c r="A371" i="24"/>
  <c r="A372" i="24"/>
  <c r="A373" i="24"/>
  <c r="A374" i="24"/>
  <c r="A375" i="24"/>
  <c r="A376" i="24"/>
  <c r="A377" i="24"/>
  <c r="A378" i="24"/>
  <c r="A379" i="24"/>
  <c r="A380" i="24"/>
  <c r="A381" i="24"/>
  <c r="A382" i="24"/>
  <c r="A383" i="24"/>
  <c r="A384" i="24"/>
  <c r="A385" i="24"/>
  <c r="A386" i="24"/>
  <c r="A387" i="24"/>
  <c r="A388" i="24"/>
  <c r="A389" i="24"/>
  <c r="A390" i="24"/>
  <c r="A391" i="24"/>
  <c r="A392" i="24"/>
  <c r="A393" i="24"/>
  <c r="A394" i="24"/>
  <c r="A395" i="24"/>
  <c r="A396" i="24"/>
  <c r="A397" i="24"/>
  <c r="A398" i="24"/>
  <c r="A399" i="24"/>
  <c r="A400" i="24"/>
  <c r="A401" i="24"/>
  <c r="A402" i="24"/>
  <c r="A403" i="24"/>
  <c r="A404" i="24"/>
  <c r="A405" i="24"/>
  <c r="A406" i="24"/>
  <c r="A407" i="24"/>
  <c r="A408" i="24"/>
  <c r="A409" i="24"/>
  <c r="A410" i="24"/>
  <c r="A411" i="24"/>
  <c r="A411" i="58"/>
  <c r="A410" i="58"/>
  <c r="A409" i="58"/>
  <c r="A408" i="58"/>
  <c r="A407" i="58"/>
  <c r="A406" i="58"/>
  <c r="A405" i="58"/>
  <c r="A404" i="58"/>
  <c r="A403" i="58"/>
  <c r="A402" i="58"/>
  <c r="A401" i="58"/>
  <c r="A400" i="58"/>
  <c r="A399" i="58"/>
  <c r="A398" i="58"/>
  <c r="A397" i="58"/>
  <c r="A396" i="58"/>
  <c r="A395" i="58"/>
  <c r="A394" i="58"/>
  <c r="A393" i="58"/>
  <c r="A392" i="58"/>
  <c r="A391" i="58"/>
  <c r="A390" i="58"/>
  <c r="A389" i="58"/>
  <c r="A388" i="58"/>
  <c r="A387" i="58"/>
  <c r="A386" i="58"/>
  <c r="A385" i="58"/>
  <c r="A384" i="58"/>
  <c r="A383" i="58"/>
  <c r="A382" i="58"/>
  <c r="A381" i="58"/>
  <c r="A380" i="58"/>
  <c r="A379" i="58"/>
  <c r="A378" i="58"/>
  <c r="A377" i="58"/>
  <c r="A376" i="58"/>
  <c r="A375" i="58"/>
  <c r="A374" i="58"/>
  <c r="A373" i="58"/>
  <c r="A372" i="58"/>
  <c r="A371" i="58"/>
  <c r="A370" i="58"/>
  <c r="A369" i="58"/>
  <c r="A368" i="58"/>
  <c r="A367" i="58"/>
  <c r="A366" i="58"/>
  <c r="A365" i="58"/>
  <c r="A364" i="58"/>
  <c r="A363" i="58"/>
  <c r="A362" i="58"/>
  <c r="A361" i="58"/>
  <c r="A360" i="58"/>
  <c r="A359" i="58"/>
  <c r="A358" i="58"/>
  <c r="A357" i="58"/>
  <c r="A356" i="58"/>
  <c r="A355" i="58"/>
  <c r="A354" i="58"/>
  <c r="A353" i="58"/>
  <c r="A352" i="58"/>
  <c r="A351" i="58"/>
  <c r="A350" i="58"/>
  <c r="A349" i="58"/>
  <c r="A348" i="58"/>
  <c r="A347" i="58"/>
  <c r="A346" i="58"/>
  <c r="A345" i="58"/>
  <c r="A344" i="58"/>
  <c r="A343" i="58"/>
  <c r="A342" i="58"/>
  <c r="A341" i="58"/>
  <c r="A340" i="58"/>
  <c r="A339" i="58"/>
  <c r="A338" i="58"/>
  <c r="A337" i="58"/>
  <c r="A336" i="58"/>
  <c r="A335" i="58"/>
  <c r="A334" i="58"/>
  <c r="A333" i="58"/>
  <c r="A332" i="58"/>
  <c r="A331" i="58"/>
  <c r="A330" i="58"/>
  <c r="A329" i="58"/>
  <c r="A328" i="58"/>
  <c r="A327" i="58"/>
  <c r="A326" i="58"/>
  <c r="A325" i="58"/>
  <c r="A324" i="58"/>
  <c r="A323" i="58"/>
  <c r="A322" i="58"/>
  <c r="A321" i="58"/>
  <c r="A320" i="58"/>
  <c r="A319" i="58"/>
  <c r="A318" i="58"/>
  <c r="A317" i="58"/>
  <c r="A316" i="58"/>
  <c r="A315" i="58"/>
  <c r="A314" i="58"/>
  <c r="A313" i="58"/>
  <c r="A312" i="58"/>
  <c r="A311" i="58"/>
  <c r="A310" i="58"/>
  <c r="A309" i="58"/>
  <c r="A308" i="58"/>
  <c r="A307" i="58"/>
  <c r="A306" i="58"/>
  <c r="A305" i="58"/>
  <c r="A304" i="58"/>
  <c r="A303" i="58"/>
  <c r="A302" i="58"/>
  <c r="A301" i="58"/>
  <c r="A300" i="58"/>
  <c r="A299" i="58"/>
  <c r="A298" i="58"/>
  <c r="A297" i="58"/>
  <c r="A296" i="58"/>
  <c r="A295" i="58"/>
  <c r="A294" i="58"/>
  <c r="A293" i="58"/>
  <c r="A292" i="58"/>
  <c r="A291" i="58"/>
  <c r="A290" i="58"/>
  <c r="A289" i="58"/>
  <c r="A288" i="58"/>
  <c r="A287" i="58"/>
  <c r="A286" i="58"/>
  <c r="A285" i="58"/>
  <c r="A284" i="58"/>
  <c r="A283" i="58"/>
  <c r="A282" i="58"/>
  <c r="A281" i="58"/>
  <c r="A280" i="58"/>
  <c r="A279" i="58"/>
  <c r="A278" i="58"/>
  <c r="A277" i="58"/>
  <c r="A276" i="58"/>
  <c r="A275" i="58"/>
  <c r="A274" i="58"/>
  <c r="A273" i="58"/>
  <c r="A272" i="58"/>
  <c r="A271" i="58"/>
  <c r="A270" i="58"/>
  <c r="A269" i="58"/>
  <c r="A268" i="58"/>
  <c r="A267" i="58"/>
  <c r="A266" i="58"/>
  <c r="A265" i="58"/>
  <c r="A264" i="58"/>
  <c r="A263" i="58"/>
  <c r="A262" i="58"/>
  <c r="A261" i="58"/>
  <c r="A260" i="58"/>
  <c r="A259" i="58"/>
  <c r="A258" i="58"/>
  <c r="A257" i="58"/>
  <c r="A256" i="58"/>
  <c r="A255" i="58"/>
  <c r="A254" i="58"/>
  <c r="A253" i="58"/>
  <c r="A252" i="58"/>
  <c r="A251" i="58"/>
  <c r="A250" i="58"/>
  <c r="A249" i="58"/>
  <c r="A248" i="58"/>
  <c r="A247" i="58"/>
  <c r="A246" i="58"/>
  <c r="A245" i="58"/>
  <c r="A244" i="58"/>
  <c r="A243" i="58"/>
  <c r="A242" i="58"/>
  <c r="A241" i="58"/>
  <c r="A240" i="58"/>
  <c r="A239" i="58"/>
  <c r="A238" i="58"/>
  <c r="A237" i="58"/>
  <c r="A236" i="58"/>
  <c r="A235" i="58"/>
  <c r="A234" i="58"/>
  <c r="A233" i="58"/>
  <c r="A232" i="58"/>
  <c r="A231" i="58"/>
  <c r="A230" i="58"/>
  <c r="A229" i="58"/>
  <c r="A228" i="58"/>
  <c r="A227" i="58"/>
  <c r="A226" i="58"/>
  <c r="A225" i="58"/>
  <c r="A224" i="58"/>
  <c r="A223" i="58"/>
  <c r="A222" i="58"/>
  <c r="A221" i="58"/>
  <c r="A220" i="58"/>
  <c r="A219" i="58"/>
  <c r="A218" i="58"/>
  <c r="A217" i="58"/>
  <c r="A216" i="58"/>
  <c r="A215" i="58"/>
  <c r="A214" i="58"/>
  <c r="A213" i="58"/>
  <c r="A212" i="58"/>
  <c r="A211" i="58"/>
  <c r="A210" i="58"/>
  <c r="A209" i="58"/>
  <c r="A208" i="58"/>
  <c r="A207" i="58"/>
  <c r="A206" i="58"/>
  <c r="A205" i="58"/>
  <c r="A204" i="58"/>
  <c r="A203" i="58"/>
  <c r="A202" i="58"/>
  <c r="A201" i="58"/>
  <c r="A200" i="58"/>
  <c r="A199" i="58"/>
  <c r="A198" i="58"/>
  <c r="A197" i="58"/>
  <c r="A196" i="58"/>
  <c r="A195" i="58"/>
  <c r="A194" i="58"/>
  <c r="A193" i="58"/>
  <c r="A192" i="58"/>
  <c r="A191" i="58"/>
  <c r="A190" i="58"/>
  <c r="A189" i="58"/>
  <c r="A188" i="58"/>
  <c r="A187" i="58"/>
  <c r="A186" i="58"/>
  <c r="A185" i="58"/>
  <c r="A184" i="58"/>
  <c r="A183" i="58"/>
  <c r="A182" i="58"/>
  <c r="A181" i="58"/>
  <c r="A180" i="58"/>
  <c r="A179" i="58"/>
  <c r="A178" i="58"/>
  <c r="A177" i="58"/>
  <c r="A176" i="58"/>
  <c r="A175" i="58"/>
  <c r="A174" i="58"/>
  <c r="A173" i="58"/>
  <c r="A172" i="58"/>
  <c r="A171" i="58"/>
  <c r="A170" i="58"/>
  <c r="A169" i="58"/>
  <c r="A168" i="58"/>
  <c r="A167" i="58"/>
  <c r="A166" i="58"/>
  <c r="A165" i="58"/>
  <c r="A164" i="58"/>
  <c r="A163" i="58"/>
  <c r="A162" i="58"/>
  <c r="A161" i="58"/>
  <c r="A160" i="58"/>
  <c r="A159" i="58"/>
  <c r="A158" i="58"/>
  <c r="A157" i="58"/>
  <c r="A156" i="58"/>
  <c r="A155" i="58"/>
  <c r="A154" i="58"/>
  <c r="A153" i="58"/>
  <c r="A152" i="58"/>
  <c r="A151" i="58"/>
  <c r="A150" i="58"/>
  <c r="A149" i="58"/>
  <c r="A148" i="58"/>
  <c r="A147" i="58"/>
  <c r="A146" i="58"/>
  <c r="A145" i="58"/>
  <c r="A144" i="58"/>
  <c r="A143" i="58"/>
  <c r="A142" i="58"/>
  <c r="A141" i="58"/>
  <c r="A140" i="58"/>
  <c r="A139" i="58"/>
  <c r="A138" i="58"/>
  <c r="A137" i="58"/>
  <c r="A136" i="58"/>
  <c r="A135" i="58"/>
  <c r="A134" i="58"/>
  <c r="A133" i="58"/>
  <c r="A132" i="58"/>
  <c r="A131" i="58"/>
  <c r="A130" i="58"/>
  <c r="A129" i="58"/>
  <c r="A128" i="58"/>
  <c r="A127" i="58"/>
  <c r="A126" i="58"/>
  <c r="A125" i="58"/>
  <c r="A124" i="58"/>
  <c r="A123" i="58"/>
  <c r="A122" i="58"/>
  <c r="A121" i="58"/>
  <c r="A120" i="58"/>
  <c r="A119" i="58"/>
  <c r="A118" i="58"/>
  <c r="A117" i="58"/>
  <c r="A116" i="58"/>
  <c r="A115" i="58"/>
  <c r="A114" i="58"/>
  <c r="A113" i="58"/>
  <c r="A112" i="58"/>
  <c r="A111" i="58"/>
  <c r="A110" i="58"/>
  <c r="A109" i="58"/>
  <c r="A108" i="58"/>
  <c r="A107" i="58"/>
  <c r="A106" i="58"/>
  <c r="A105" i="58"/>
  <c r="A104" i="58"/>
  <c r="A103" i="58"/>
  <c r="A102" i="58"/>
  <c r="A101" i="58"/>
  <c r="A100" i="58"/>
  <c r="A99" i="58"/>
  <c r="A98" i="58"/>
  <c r="A97" i="58"/>
  <c r="A96" i="58"/>
  <c r="A95" i="58"/>
  <c r="A94" i="58"/>
  <c r="A93" i="58"/>
  <c r="A92" i="58"/>
  <c r="A91" i="58"/>
  <c r="A90" i="58"/>
  <c r="A89" i="58"/>
  <c r="A88" i="58"/>
  <c r="A87" i="58"/>
  <c r="A86" i="58"/>
  <c r="A85" i="58"/>
  <c r="A84" i="58"/>
  <c r="A83" i="58"/>
  <c r="A82" i="58"/>
  <c r="A81" i="58"/>
  <c r="A80" i="58"/>
  <c r="A79" i="58"/>
  <c r="A78" i="58"/>
  <c r="A77" i="58"/>
  <c r="A76" i="58"/>
  <c r="A75" i="58"/>
  <c r="A74" i="58"/>
  <c r="A73" i="58"/>
  <c r="A72" i="58"/>
  <c r="A71" i="58"/>
  <c r="A70" i="58"/>
  <c r="A69" i="58"/>
  <c r="A68" i="58"/>
  <c r="A67" i="58"/>
  <c r="A66" i="58"/>
  <c r="A65" i="58"/>
  <c r="A64" i="58"/>
  <c r="A63" i="58"/>
  <c r="A62" i="58"/>
  <c r="A61" i="58"/>
  <c r="A60" i="58"/>
  <c r="A59" i="58"/>
  <c r="A58" i="58"/>
  <c r="A57" i="58"/>
  <c r="A56" i="58"/>
  <c r="A55" i="58"/>
  <c r="A54" i="58"/>
  <c r="A53" i="58"/>
  <c r="A52" i="58"/>
  <c r="A51" i="58"/>
  <c r="A50" i="58"/>
  <c r="A49" i="58"/>
  <c r="A48" i="58"/>
  <c r="A47" i="58"/>
  <c r="A46" i="58"/>
  <c r="A45" i="58"/>
  <c r="A44" i="58"/>
  <c r="A43" i="58"/>
  <c r="A42" i="58"/>
  <c r="A41" i="58"/>
  <c r="A40" i="58"/>
  <c r="A39" i="58"/>
  <c r="A38" i="58"/>
  <c r="A37" i="58"/>
  <c r="A36" i="58"/>
  <c r="A35" i="58"/>
  <c r="A34" i="58"/>
  <c r="A33" i="58"/>
  <c r="A32" i="58"/>
  <c r="A31" i="58"/>
  <c r="A30" i="58"/>
  <c r="A29" i="58"/>
  <c r="A28" i="58"/>
  <c r="A27" i="58"/>
  <c r="A26" i="58"/>
  <c r="A25" i="58"/>
  <c r="A24" i="58"/>
  <c r="A23" i="58"/>
  <c r="A22" i="58"/>
  <c r="A21" i="58"/>
  <c r="A20" i="58"/>
  <c r="A19" i="58"/>
  <c r="A18" i="58"/>
  <c r="A17" i="58"/>
  <c r="A16" i="58"/>
  <c r="A15" i="58"/>
  <c r="A14" i="58"/>
  <c r="A13" i="58"/>
  <c r="A12" i="58"/>
  <c r="A11" i="58"/>
  <c r="A10" i="58"/>
  <c r="A9" i="58"/>
  <c r="A8" i="58"/>
  <c r="A7" i="58"/>
  <c r="A6" i="58"/>
  <c r="A5" i="58"/>
  <c r="A4" i="58"/>
  <c r="F89" i="58"/>
  <c r="G89" i="58" s="1"/>
  <c r="K89" i="58" s="1"/>
  <c r="F87" i="58"/>
  <c r="G87" i="58" s="1"/>
  <c r="K87" i="58" s="1"/>
  <c r="F86" i="58"/>
  <c r="G86" i="58" s="1"/>
  <c r="K86" i="58" s="1"/>
  <c r="F84" i="58"/>
  <c r="G84" i="58" s="1"/>
  <c r="K84" i="58" s="1"/>
  <c r="F82" i="58"/>
  <c r="G82" i="58" s="1"/>
  <c r="K82" i="58" s="1"/>
  <c r="F81" i="58"/>
  <c r="G81" i="58" s="1"/>
  <c r="K81" i="58" s="1"/>
  <c r="F80" i="58"/>
  <c r="G80" i="58" s="1"/>
  <c r="K80" i="58" s="1"/>
  <c r="F78" i="58"/>
  <c r="G78" i="58" s="1"/>
  <c r="K78" i="58" s="1"/>
  <c r="F77" i="58"/>
  <c r="G77" i="58" s="1"/>
  <c r="K77" i="58" s="1"/>
  <c r="F75" i="58"/>
  <c r="G75" i="58" s="1"/>
  <c r="K75" i="58" s="1"/>
  <c r="F74" i="58"/>
  <c r="G74" i="58" s="1"/>
  <c r="K74" i="58" s="1"/>
  <c r="F73" i="58"/>
  <c r="G73" i="58" s="1"/>
  <c r="K73" i="58" s="1"/>
  <c r="K70" i="58"/>
  <c r="K69" i="58"/>
  <c r="K67" i="58"/>
  <c r="K66" i="58"/>
  <c r="K65" i="58"/>
  <c r="F63" i="58"/>
  <c r="G63" i="58" s="1"/>
  <c r="K63" i="58" s="1"/>
  <c r="F62" i="58"/>
  <c r="G62" i="58" s="1"/>
  <c r="K62" i="58" s="1"/>
  <c r="F61" i="58"/>
  <c r="G61" i="58" s="1"/>
  <c r="K61" i="58" s="1"/>
  <c r="F59" i="58"/>
  <c r="G59" i="58" s="1"/>
  <c r="K59" i="58" s="1"/>
  <c r="F58" i="58"/>
  <c r="G58" i="58" s="1"/>
  <c r="K58" i="58" s="1"/>
  <c r="F57" i="58"/>
  <c r="G57" i="58" s="1"/>
  <c r="K57" i="58" s="1"/>
  <c r="G56" i="58"/>
  <c r="K56" i="58" s="1"/>
  <c r="F56" i="58"/>
  <c r="F55" i="58"/>
  <c r="G55" i="58" s="1"/>
  <c r="K55" i="58" s="1"/>
  <c r="F53" i="58"/>
  <c r="G53" i="58" s="1"/>
  <c r="K53" i="58" s="1"/>
  <c r="F52" i="58"/>
  <c r="G52" i="58" s="1"/>
  <c r="K52" i="58" s="1"/>
  <c r="F51" i="58"/>
  <c r="G51" i="58" s="1"/>
  <c r="K51" i="58" s="1"/>
  <c r="F50" i="58"/>
  <c r="G50" i="58" s="1"/>
  <c r="K50" i="58" s="1"/>
  <c r="F48" i="58"/>
  <c r="G48" i="58" s="1"/>
  <c r="K48" i="58" s="1"/>
  <c r="F46" i="58"/>
  <c r="G46" i="58" s="1"/>
  <c r="K46" i="58" s="1"/>
  <c r="F45" i="58"/>
  <c r="G45" i="58" s="1"/>
  <c r="K45" i="58" s="1"/>
  <c r="F44" i="58"/>
  <c r="G44" i="58" s="1"/>
  <c r="K44" i="58" s="1"/>
  <c r="F42" i="58"/>
  <c r="G42" i="58" s="1"/>
  <c r="K42" i="58" s="1"/>
  <c r="F41" i="58"/>
  <c r="G41" i="58" s="1"/>
  <c r="K41" i="58" s="1"/>
  <c r="F39" i="58"/>
  <c r="G39" i="58" s="1"/>
  <c r="K39" i="58" s="1"/>
  <c r="F37" i="58"/>
  <c r="G37" i="58" s="1"/>
  <c r="K37" i="58" s="1"/>
  <c r="F36" i="58"/>
  <c r="G36" i="58" s="1"/>
  <c r="K36" i="58" s="1"/>
  <c r="F34" i="58"/>
  <c r="G34" i="58" s="1"/>
  <c r="K34" i="58" s="1"/>
  <c r="F32" i="58"/>
  <c r="G32" i="58" s="1"/>
  <c r="K32" i="58" s="1"/>
  <c r="G31" i="58"/>
  <c r="K31" i="58" s="1"/>
  <c r="F31" i="58"/>
  <c r="F30" i="58"/>
  <c r="G30" i="58" s="1"/>
  <c r="K30" i="58" s="1"/>
  <c r="F28" i="58"/>
  <c r="G28" i="58" s="1"/>
  <c r="K28" i="58" s="1"/>
  <c r="F27" i="58"/>
  <c r="G27" i="58" s="1"/>
  <c r="K27" i="58" s="1"/>
  <c r="F25" i="58"/>
  <c r="G25" i="58" s="1"/>
  <c r="K25" i="58" s="1"/>
  <c r="F24" i="58"/>
  <c r="G24" i="58" s="1"/>
  <c r="K24" i="58" s="1"/>
  <c r="F23" i="58"/>
  <c r="G23" i="58" s="1"/>
  <c r="K23" i="58" s="1"/>
  <c r="F21" i="58"/>
  <c r="G21" i="58" s="1"/>
  <c r="K21" i="58" s="1"/>
  <c r="G20" i="58"/>
  <c r="K20" i="58" s="1"/>
  <c r="F20" i="58"/>
  <c r="F19" i="58"/>
  <c r="G19" i="58" s="1"/>
  <c r="K19" i="58" s="1"/>
  <c r="F18" i="58"/>
  <c r="G18" i="58" s="1"/>
  <c r="K18" i="58" s="1"/>
  <c r="F16" i="58"/>
  <c r="G16" i="58" s="1"/>
  <c r="K16" i="58" s="1"/>
  <c r="F15" i="58"/>
  <c r="G15" i="58" s="1"/>
  <c r="K15" i="58" s="1"/>
  <c r="F14" i="58"/>
  <c r="G14" i="58" s="1"/>
  <c r="K14" i="58" s="1"/>
  <c r="F12" i="58"/>
  <c r="G12" i="58" s="1"/>
  <c r="K12" i="58" s="1"/>
  <c r="F10" i="58"/>
  <c r="G10" i="58" s="1"/>
  <c r="K10" i="58" s="1"/>
  <c r="F9" i="58"/>
  <c r="G9" i="58" s="1"/>
  <c r="K9" i="58" s="1"/>
  <c r="F8" i="58"/>
  <c r="G8" i="58" s="1"/>
  <c r="K8" i="58" s="1"/>
  <c r="F7" i="58"/>
  <c r="G7" i="58" s="1"/>
  <c r="K7" i="58" s="1"/>
  <c r="F6" i="58"/>
  <c r="G6" i="58" s="1"/>
  <c r="K6" i="58" s="1"/>
  <c r="F2" i="57"/>
  <c r="A49" i="53"/>
  <c r="A48" i="53"/>
  <c r="A47" i="53"/>
  <c r="K50" i="53"/>
  <c r="K49" i="53"/>
  <c r="K48" i="53"/>
  <c r="K47" i="53"/>
  <c r="F2" i="53"/>
  <c r="F65" i="53" s="1"/>
  <c r="G65" i="53" s="1"/>
  <c r="K65" i="53" s="1"/>
  <c r="A65" i="53"/>
  <c r="A64" i="53"/>
  <c r="F2" i="56"/>
  <c r="F2" i="21"/>
  <c r="F2" i="43"/>
  <c r="F2" i="24"/>
  <c r="F2" i="37"/>
  <c r="G2" i="51"/>
  <c r="J131" i="46" l="1"/>
  <c r="J143" i="46"/>
  <c r="J155" i="46"/>
  <c r="J167" i="46"/>
  <c r="J179" i="46"/>
  <c r="J191" i="46"/>
  <c r="J203" i="46"/>
  <c r="J208" i="46"/>
  <c r="J213" i="46"/>
  <c r="J134" i="46"/>
  <c r="J146" i="46"/>
  <c r="J158" i="46"/>
  <c r="J130" i="46"/>
  <c r="J142" i="46"/>
  <c r="J154" i="46"/>
  <c r="J166" i="46"/>
  <c r="J178" i="46"/>
  <c r="J190" i="46"/>
  <c r="J202" i="46"/>
  <c r="J214" i="46"/>
  <c r="J215" i="46"/>
  <c r="J129" i="46"/>
  <c r="J141" i="46"/>
  <c r="J153" i="46"/>
  <c r="J165" i="46"/>
  <c r="J177" i="46"/>
  <c r="J189" i="46"/>
  <c r="J201" i="46"/>
  <c r="J123" i="46"/>
  <c r="J135" i="46"/>
  <c r="J147" i="46"/>
  <c r="J159" i="46"/>
  <c r="J171" i="46"/>
  <c r="J183" i="46"/>
  <c r="J195" i="46"/>
  <c r="J207" i="46"/>
  <c r="J219" i="46"/>
  <c r="J128" i="46"/>
  <c r="J140" i="46"/>
  <c r="J152" i="46"/>
  <c r="J164" i="46"/>
  <c r="J176" i="46"/>
  <c r="J188" i="46"/>
  <c r="J200" i="46"/>
  <c r="J212" i="46"/>
  <c r="J133" i="46"/>
  <c r="J145" i="46"/>
  <c r="J157" i="46"/>
  <c r="J169" i="46"/>
  <c r="J181" i="46"/>
  <c r="J193" i="46"/>
  <c r="J205" i="46"/>
  <c r="J217" i="46"/>
  <c r="J126" i="46"/>
  <c r="J138" i="46"/>
  <c r="J150" i="46"/>
  <c r="J162" i="46"/>
  <c r="J174" i="46"/>
  <c r="J186" i="46"/>
  <c r="J198" i="46"/>
  <c r="J210" i="46"/>
  <c r="J220" i="46"/>
  <c r="J122" i="46"/>
  <c r="J170" i="46"/>
  <c r="J182" i="46"/>
  <c r="J194" i="46"/>
  <c r="J206" i="46"/>
  <c r="J218" i="46"/>
  <c r="J127" i="46"/>
  <c r="J139" i="46"/>
  <c r="J151" i="46"/>
  <c r="J163" i="46"/>
  <c r="J175" i="46"/>
  <c r="J187" i="46"/>
  <c r="J199" i="46"/>
  <c r="J211" i="46"/>
  <c r="J132" i="46"/>
  <c r="J144" i="46"/>
  <c r="J156" i="46"/>
  <c r="J168" i="46"/>
  <c r="J180" i="46"/>
  <c r="J192" i="46"/>
  <c r="J204" i="46"/>
  <c r="J216" i="46"/>
  <c r="J125" i="46"/>
  <c r="J137" i="46"/>
  <c r="J149" i="46"/>
  <c r="J161" i="46"/>
  <c r="J173" i="46"/>
  <c r="J185" i="46"/>
  <c r="J197" i="46"/>
  <c r="J209" i="46"/>
  <c r="J221" i="46"/>
  <c r="A5" i="24"/>
  <c r="F40" i="53"/>
  <c r="G40" i="53" s="1"/>
  <c r="F41" i="53"/>
  <c r="G41" i="53" s="1"/>
  <c r="F42" i="53"/>
  <c r="G42" i="53" s="1"/>
  <c r="F64" i="53"/>
  <c r="G64" i="53" s="1"/>
  <c r="K64" i="53" s="1"/>
  <c r="A5" i="49" l="1"/>
  <c r="A7" i="49"/>
  <c r="A8" i="49"/>
  <c r="A9" i="49"/>
  <c r="A10" i="49"/>
  <c r="A11" i="49"/>
  <c r="A12" i="49"/>
  <c r="A13" i="49"/>
  <c r="A14" i="49"/>
  <c r="A15" i="49"/>
  <c r="A16" i="49"/>
  <c r="A17" i="49"/>
  <c r="A18" i="49"/>
  <c r="A19" i="49"/>
  <c r="A20" i="49"/>
  <c r="A21" i="49"/>
  <c r="A22" i="49"/>
  <c r="A23" i="49"/>
  <c r="A24" i="49"/>
  <c r="A25" i="49"/>
  <c r="A26" i="49"/>
  <c r="A27" i="49"/>
  <c r="A28" i="49"/>
  <c r="A29" i="49"/>
  <c r="A30" i="49"/>
  <c r="A31" i="49"/>
  <c r="A32" i="49"/>
  <c r="A33" i="49"/>
  <c r="A34" i="49"/>
  <c r="A35" i="49"/>
  <c r="A36" i="49"/>
  <c r="A37" i="49"/>
  <c r="A38" i="49"/>
  <c r="A39" i="49"/>
  <c r="A40" i="49"/>
  <c r="A41" i="49"/>
  <c r="A42" i="49"/>
  <c r="A43" i="49"/>
  <c r="A44" i="49"/>
  <c r="A45" i="49"/>
  <c r="A46" i="49"/>
  <c r="A47" i="49"/>
  <c r="A48" i="49"/>
  <c r="A49" i="49"/>
  <c r="A50" i="49"/>
  <c r="A51" i="49"/>
  <c r="A52" i="49"/>
  <c r="A53" i="49"/>
  <c r="A54" i="49"/>
  <c r="A55" i="49"/>
  <c r="A56" i="49"/>
  <c r="A57" i="49"/>
  <c r="A58" i="49"/>
  <c r="A59" i="49"/>
  <c r="A60" i="49"/>
  <c r="A61" i="49"/>
  <c r="A62" i="49"/>
  <c r="A63" i="49"/>
  <c r="A64" i="49"/>
  <c r="A65" i="49"/>
  <c r="A66" i="49"/>
  <c r="A67" i="49"/>
  <c r="A68" i="49"/>
  <c r="A69" i="49"/>
  <c r="A70" i="49"/>
  <c r="A71" i="49"/>
  <c r="A72" i="49"/>
  <c r="A73" i="49"/>
  <c r="A74" i="49"/>
  <c r="A75" i="49"/>
  <c r="A76" i="49"/>
  <c r="A77" i="49"/>
  <c r="A78" i="49"/>
  <c r="A79" i="49"/>
  <c r="A80" i="49"/>
  <c r="A81" i="49"/>
  <c r="A82" i="49"/>
  <c r="A83" i="49"/>
  <c r="A84" i="49"/>
  <c r="A85" i="49"/>
  <c r="A86" i="49"/>
  <c r="A87" i="49"/>
  <c r="A88" i="49"/>
  <c r="A89" i="49"/>
  <c r="A90" i="49"/>
  <c r="A91" i="49"/>
  <c r="A92" i="49"/>
  <c r="A93" i="49"/>
  <c r="A94" i="49"/>
  <c r="A95" i="49"/>
  <c r="A96" i="49"/>
  <c r="A97" i="49"/>
  <c r="A98" i="49"/>
  <c r="A99" i="49"/>
  <c r="A100" i="49"/>
  <c r="A101" i="49"/>
  <c r="A102" i="49"/>
  <c r="A103" i="49"/>
  <c r="A104" i="49"/>
  <c r="A105" i="49"/>
  <c r="A106" i="49"/>
  <c r="A107" i="49"/>
  <c r="A108" i="49"/>
  <c r="A109" i="49"/>
  <c r="A110" i="49"/>
  <c r="A111" i="49"/>
  <c r="A112" i="49"/>
  <c r="A113" i="49"/>
  <c r="A114" i="49"/>
  <c r="A115" i="49"/>
  <c r="A116" i="49"/>
  <c r="A117" i="49"/>
  <c r="A118" i="49"/>
  <c r="A119" i="49"/>
  <c r="A120" i="49"/>
  <c r="A121" i="49"/>
  <c r="A122" i="49"/>
  <c r="A123" i="49"/>
  <c r="A124" i="49"/>
  <c r="A125" i="49"/>
  <c r="A126" i="49"/>
  <c r="A127" i="49"/>
  <c r="A128" i="49"/>
  <c r="A129" i="49"/>
  <c r="A130" i="49"/>
  <c r="A131" i="49"/>
  <c r="A132" i="49"/>
  <c r="A133" i="49"/>
  <c r="A134" i="49"/>
  <c r="A135" i="49"/>
  <c r="A136" i="49"/>
  <c r="A137" i="49"/>
  <c r="A138" i="49"/>
  <c r="A139" i="49"/>
  <c r="A140" i="49"/>
  <c r="A141" i="49"/>
  <c r="A142" i="49"/>
  <c r="A143" i="49"/>
  <c r="A144" i="49"/>
  <c r="A145" i="49"/>
  <c r="A146" i="49"/>
  <c r="A147" i="49"/>
  <c r="A148" i="49"/>
  <c r="A149" i="49"/>
  <c r="A150" i="49"/>
  <c r="A151" i="49"/>
  <c r="A152" i="49"/>
  <c r="A153" i="49"/>
  <c r="A154" i="49"/>
  <c r="A155" i="49"/>
  <c r="A156" i="49"/>
  <c r="A157" i="49"/>
  <c r="A158" i="49"/>
  <c r="A159" i="49"/>
  <c r="A160" i="49"/>
  <c r="A161" i="49"/>
  <c r="A162" i="49"/>
  <c r="A163" i="49"/>
  <c r="A164" i="49"/>
  <c r="A165" i="49"/>
  <c r="A166" i="49"/>
  <c r="A167" i="49"/>
  <c r="A168" i="49"/>
  <c r="A169" i="49"/>
  <c r="A170" i="49"/>
  <c r="A171" i="49"/>
  <c r="A172" i="49"/>
  <c r="A173" i="49"/>
  <c r="A174" i="49"/>
  <c r="A175" i="49"/>
  <c r="A176" i="49"/>
  <c r="A177" i="49"/>
  <c r="A178" i="49"/>
  <c r="A179" i="49"/>
  <c r="A180" i="49"/>
  <c r="A181" i="49"/>
  <c r="A182" i="49"/>
  <c r="A183" i="49"/>
  <c r="A184" i="49"/>
  <c r="A185" i="49"/>
  <c r="A186" i="49"/>
  <c r="A187" i="49"/>
  <c r="A188" i="49"/>
  <c r="A189" i="49"/>
  <c r="A190" i="49"/>
  <c r="A191" i="49"/>
  <c r="A192" i="49"/>
  <c r="A193" i="49"/>
  <c r="A194" i="49"/>
  <c r="A195" i="49"/>
  <c r="A196" i="49"/>
  <c r="A197" i="49"/>
  <c r="A198" i="49"/>
  <c r="A199" i="49"/>
  <c r="A200" i="49"/>
  <c r="A201" i="49"/>
  <c r="A202" i="49"/>
  <c r="A203" i="49"/>
  <c r="A204" i="49"/>
  <c r="A205" i="49"/>
  <c r="A206" i="49"/>
  <c r="A207" i="49"/>
  <c r="A208" i="49"/>
  <c r="A209" i="49"/>
  <c r="A210" i="49"/>
  <c r="A211" i="49"/>
  <c r="A212" i="49"/>
  <c r="A213" i="49"/>
  <c r="A214" i="49"/>
  <c r="A215" i="49"/>
  <c r="A216" i="49"/>
  <c r="A217" i="49"/>
  <c r="A218" i="49"/>
  <c r="A219" i="49"/>
  <c r="A220" i="49"/>
  <c r="A221" i="49"/>
  <c r="A222" i="49"/>
  <c r="A223" i="49"/>
  <c r="A224" i="49"/>
  <c r="A225" i="49"/>
  <c r="A226" i="49"/>
  <c r="A227" i="49"/>
  <c r="A228" i="49"/>
  <c r="A229" i="49"/>
  <c r="A230" i="49"/>
  <c r="A231" i="49"/>
  <c r="A232" i="49"/>
  <c r="A233" i="49"/>
  <c r="A234" i="49"/>
  <c r="A235" i="49"/>
  <c r="A236" i="49"/>
  <c r="A237" i="49"/>
  <c r="A238" i="49"/>
  <c r="A239" i="49"/>
  <c r="A240" i="49"/>
  <c r="A241" i="49"/>
  <c r="A242" i="49"/>
  <c r="A243" i="49"/>
  <c r="A244" i="49"/>
  <c r="A245" i="49"/>
  <c r="A246" i="49"/>
  <c r="A247" i="49"/>
  <c r="A248" i="49"/>
  <c r="A249" i="49"/>
  <c r="A250" i="49"/>
  <c r="A251" i="49"/>
  <c r="A252" i="49"/>
  <c r="A253" i="49"/>
  <c r="A254" i="49"/>
  <c r="A255" i="49"/>
  <c r="A256" i="49"/>
  <c r="A257" i="49"/>
  <c r="A258" i="49"/>
  <c r="A259" i="49"/>
  <c r="A260" i="49"/>
  <c r="A261" i="49"/>
  <c r="A262" i="49"/>
  <c r="A263" i="49"/>
  <c r="A264" i="49"/>
  <c r="A265" i="49"/>
  <c r="A266" i="49"/>
  <c r="A267" i="49"/>
  <c r="A268" i="49"/>
  <c r="A269" i="49"/>
  <c r="A270" i="49"/>
  <c r="A271" i="49"/>
  <c r="A272" i="49"/>
  <c r="A273" i="49"/>
  <c r="A274" i="49"/>
  <c r="A275" i="49"/>
  <c r="A276" i="49"/>
  <c r="A277" i="49"/>
  <c r="A278" i="49"/>
  <c r="A279" i="49"/>
  <c r="A280" i="49"/>
  <c r="A281" i="49"/>
  <c r="A282" i="49"/>
  <c r="A283" i="49"/>
  <c r="A284" i="49"/>
  <c r="A285" i="49"/>
  <c r="A286" i="49"/>
  <c r="A287" i="49"/>
  <c r="A288" i="49"/>
  <c r="A289" i="49"/>
  <c r="A290" i="49"/>
  <c r="A291" i="49"/>
  <c r="A292" i="49"/>
  <c r="A293" i="49"/>
  <c r="A294" i="49"/>
  <c r="A295" i="49"/>
  <c r="A296" i="49"/>
  <c r="A297" i="49"/>
  <c r="A298" i="49"/>
  <c r="A299" i="49"/>
  <c r="A300" i="49"/>
  <c r="A301" i="49"/>
  <c r="A302" i="49"/>
  <c r="A303" i="49"/>
  <c r="A304" i="49"/>
  <c r="A305" i="49"/>
  <c r="A306" i="49"/>
  <c r="A307" i="49"/>
  <c r="A308" i="49"/>
  <c r="A309" i="49"/>
  <c r="A310" i="49"/>
  <c r="A311" i="49"/>
  <c r="A312" i="49"/>
  <c r="A313" i="49"/>
  <c r="A314" i="49"/>
  <c r="A315" i="49"/>
  <c r="A316" i="49"/>
  <c r="A317" i="49"/>
  <c r="A318" i="49"/>
  <c r="A319" i="49"/>
  <c r="A320" i="49"/>
  <c r="A321" i="49"/>
  <c r="A322" i="49"/>
  <c r="A323" i="49"/>
  <c r="A324" i="49"/>
  <c r="A325" i="49"/>
  <c r="A326" i="49"/>
  <c r="A327" i="49"/>
  <c r="A328" i="49"/>
  <c r="A329" i="49"/>
  <c r="A330" i="49"/>
  <c r="A331" i="49"/>
  <c r="A332" i="49"/>
  <c r="A333" i="49"/>
  <c r="A334" i="49"/>
  <c r="A335" i="49"/>
  <c r="A336" i="49"/>
  <c r="A337" i="49"/>
  <c r="A338" i="49"/>
  <c r="A339" i="49"/>
  <c r="A340" i="49"/>
  <c r="A341" i="49"/>
  <c r="A342" i="49"/>
  <c r="A343" i="49"/>
  <c r="A344" i="49"/>
  <c r="A345" i="49"/>
  <c r="A346" i="49"/>
  <c r="A347" i="49"/>
  <c r="A348" i="49"/>
  <c r="A349" i="49"/>
  <c r="A350" i="49"/>
  <c r="A351" i="49"/>
  <c r="A352" i="49"/>
  <c r="A353" i="49"/>
  <c r="A354" i="49"/>
  <c r="A355" i="49"/>
  <c r="A356" i="49"/>
  <c r="A357" i="49"/>
  <c r="A358" i="49"/>
  <c r="A359" i="49"/>
  <c r="A360" i="49"/>
  <c r="A361" i="49"/>
  <c r="A362" i="49"/>
  <c r="A363" i="49"/>
  <c r="A364" i="49"/>
  <c r="A365" i="49"/>
  <c r="A366" i="49"/>
  <c r="A367" i="49"/>
  <c r="A368" i="49"/>
  <c r="A369" i="49"/>
  <c r="A370" i="49"/>
  <c r="A371" i="49"/>
  <c r="A372" i="49"/>
  <c r="A373" i="49"/>
  <c r="A374" i="49"/>
  <c r="A375" i="49"/>
  <c r="A376" i="49"/>
  <c r="A377" i="49"/>
  <c r="A378" i="49"/>
  <c r="A379" i="49"/>
  <c r="A380" i="49"/>
  <c r="A381" i="49"/>
  <c r="A382" i="49"/>
  <c r="A383" i="49"/>
  <c r="A384" i="49"/>
  <c r="A385" i="49"/>
  <c r="A386" i="49"/>
  <c r="A387" i="49"/>
  <c r="A388" i="49"/>
  <c r="A389" i="49"/>
  <c r="A390" i="49"/>
  <c r="A391" i="49"/>
  <c r="A392" i="49"/>
  <c r="A393" i="49"/>
  <c r="A394" i="49"/>
  <c r="A395" i="49"/>
  <c r="A396" i="49"/>
  <c r="A397" i="49"/>
  <c r="A398" i="49"/>
  <c r="A399" i="49"/>
  <c r="A400" i="49"/>
  <c r="A401" i="49"/>
  <c r="A402" i="49"/>
  <c r="A403" i="49"/>
  <c r="A404" i="49"/>
  <c r="A405" i="49"/>
  <c r="A406" i="49"/>
  <c r="A407" i="49"/>
  <c r="A408" i="49"/>
  <c r="A409" i="49"/>
  <c r="A410" i="49"/>
  <c r="A411" i="49"/>
  <c r="A412" i="49"/>
  <c r="A413" i="49"/>
  <c r="A414" i="49"/>
  <c r="A415" i="49"/>
  <c r="A416" i="49"/>
  <c r="A417" i="49"/>
  <c r="A418" i="49"/>
  <c r="A419" i="49"/>
  <c r="A420" i="49"/>
  <c r="A421" i="49"/>
  <c r="A422" i="49"/>
  <c r="A423" i="49"/>
  <c r="A424" i="49"/>
  <c r="A425" i="49"/>
  <c r="A426" i="49"/>
  <c r="A427" i="49"/>
  <c r="A428" i="49"/>
  <c r="A429" i="49"/>
  <c r="A430" i="49"/>
  <c r="A431" i="49"/>
  <c r="A432" i="49"/>
  <c r="A433" i="49"/>
  <c r="A434" i="49"/>
  <c r="A435" i="49"/>
  <c r="A436" i="49"/>
  <c r="A437" i="49"/>
  <c r="A438" i="49"/>
  <c r="A439" i="49"/>
  <c r="A440" i="49"/>
  <c r="A441" i="49"/>
  <c r="A442" i="49"/>
  <c r="A443" i="49"/>
  <c r="A444" i="49"/>
  <c r="A445" i="49"/>
  <c r="A446" i="49"/>
  <c r="A447" i="49"/>
  <c r="A448" i="49"/>
  <c r="A449" i="49"/>
  <c r="A450" i="49"/>
  <c r="A451" i="49"/>
  <c r="A452" i="49"/>
  <c r="A453" i="49"/>
  <c r="A454" i="49"/>
  <c r="A455" i="49"/>
  <c r="A456" i="49"/>
  <c r="A457" i="49"/>
  <c r="A458" i="49"/>
  <c r="A459" i="49"/>
  <c r="A460" i="49"/>
  <c r="A461" i="49"/>
  <c r="A462" i="49"/>
  <c r="A463" i="49"/>
  <c r="A464" i="49"/>
  <c r="A465" i="49"/>
  <c r="A466" i="49"/>
  <c r="A467" i="49"/>
  <c r="A468" i="49"/>
  <c r="A469" i="49"/>
  <c r="A470" i="49"/>
  <c r="A471" i="49"/>
  <c r="A472" i="49"/>
  <c r="A473" i="49"/>
  <c r="A474" i="49"/>
  <c r="A475" i="49"/>
  <c r="A476" i="49"/>
  <c r="A477" i="49"/>
  <c r="A478" i="49"/>
  <c r="A479" i="49"/>
  <c r="A480" i="49"/>
  <c r="A481" i="49"/>
  <c r="A482" i="49"/>
  <c r="A483" i="49"/>
  <c r="A484" i="49"/>
  <c r="A485" i="49"/>
  <c r="A486" i="49"/>
  <c r="A487" i="49"/>
  <c r="A488" i="49"/>
  <c r="A489" i="49"/>
  <c r="A490" i="49"/>
  <c r="A491" i="49"/>
  <c r="A492" i="49"/>
  <c r="A493" i="49"/>
  <c r="A494" i="49"/>
  <c r="A495" i="49"/>
  <c r="A496" i="49"/>
  <c r="A497" i="49"/>
  <c r="A498" i="49"/>
  <c r="A499" i="49"/>
  <c r="A500" i="49"/>
  <c r="A501" i="49"/>
  <c r="A502" i="49"/>
  <c r="A503" i="49"/>
  <c r="A504" i="49"/>
  <c r="A505" i="49"/>
  <c r="A506" i="49"/>
  <c r="A507" i="49"/>
  <c r="A508" i="49"/>
  <c r="A509" i="49"/>
  <c r="A510" i="49"/>
  <c r="A511" i="49"/>
  <c r="A512" i="49"/>
  <c r="A513" i="49"/>
  <c r="A514" i="49"/>
  <c r="A515" i="49"/>
  <c r="A516" i="49"/>
  <c r="A517" i="49"/>
  <c r="A518" i="49"/>
  <c r="A519" i="49"/>
  <c r="A520" i="49"/>
  <c r="A521" i="49"/>
  <c r="A522" i="49"/>
  <c r="A523" i="49"/>
  <c r="A524" i="49"/>
  <c r="A525" i="49"/>
  <c r="A526" i="49"/>
  <c r="A527" i="49"/>
  <c r="A528" i="49"/>
  <c r="A529" i="49"/>
  <c r="A530" i="49"/>
  <c r="A531" i="49"/>
  <c r="A532" i="49"/>
  <c r="A533" i="49"/>
  <c r="A534" i="49"/>
  <c r="A535" i="49"/>
  <c r="A536" i="49"/>
  <c r="A537" i="49"/>
  <c r="A538" i="49"/>
  <c r="A539" i="49"/>
  <c r="A540" i="49"/>
  <c r="A541" i="49"/>
  <c r="A542" i="49"/>
  <c r="A543" i="49"/>
  <c r="A544" i="49"/>
  <c r="A545" i="49"/>
  <c r="A546" i="49"/>
  <c r="A547" i="49"/>
  <c r="A548" i="49"/>
  <c r="A549" i="49"/>
  <c r="A550" i="49"/>
  <c r="A551" i="49"/>
  <c r="A552" i="49"/>
  <c r="A553" i="49"/>
  <c r="A554" i="49"/>
  <c r="A555" i="49"/>
  <c r="A556" i="49"/>
  <c r="A557" i="49"/>
  <c r="A558" i="49"/>
  <c r="A559" i="49"/>
  <c r="A560" i="49"/>
  <c r="A561" i="49"/>
  <c r="A562" i="49"/>
  <c r="A563" i="49"/>
  <c r="A564" i="49"/>
  <c r="A565" i="49"/>
  <c r="A566" i="49"/>
  <c r="A567" i="49"/>
  <c r="A568" i="49"/>
  <c r="A569" i="49"/>
  <c r="A570" i="49"/>
  <c r="A571" i="49"/>
  <c r="A572" i="49"/>
  <c r="A573" i="49"/>
  <c r="A574" i="49"/>
  <c r="A575" i="49"/>
  <c r="A576" i="49"/>
  <c r="A577" i="49"/>
  <c r="A578" i="49"/>
  <c r="A579" i="49"/>
  <c r="A580" i="49"/>
  <c r="A581" i="49"/>
  <c r="A582" i="49"/>
  <c r="A583" i="49"/>
  <c r="A584" i="49"/>
  <c r="A585" i="49"/>
  <c r="A586" i="49"/>
  <c r="A587" i="49"/>
  <c r="A588" i="49"/>
  <c r="A589" i="49"/>
  <c r="A590" i="49"/>
  <c r="A591" i="49"/>
  <c r="A592" i="49"/>
  <c r="A593" i="49"/>
  <c r="A594" i="49"/>
  <c r="A595" i="49"/>
  <c r="A596" i="49"/>
  <c r="A597" i="49"/>
  <c r="A598" i="49"/>
  <c r="A599" i="49"/>
  <c r="A600" i="49"/>
  <c r="A601" i="49"/>
  <c r="A602" i="49"/>
  <c r="A603" i="49"/>
  <c r="A604" i="49"/>
  <c r="A605" i="49"/>
  <c r="A606" i="49"/>
  <c r="A607" i="49"/>
  <c r="A608" i="49"/>
  <c r="A609" i="49"/>
  <c r="A610" i="49"/>
  <c r="A611" i="49"/>
  <c r="A612" i="49"/>
  <c r="A613" i="49"/>
  <c r="A614" i="49"/>
  <c r="A615" i="49"/>
  <c r="A616" i="49"/>
  <c r="A617" i="49"/>
  <c r="A618" i="49"/>
  <c r="A619" i="49"/>
  <c r="A620" i="49"/>
  <c r="A621" i="49"/>
  <c r="A622" i="49"/>
  <c r="A623" i="49"/>
  <c r="A624" i="49"/>
  <c r="A625" i="49"/>
  <c r="A626" i="49"/>
  <c r="A627" i="49"/>
  <c r="A628" i="49"/>
  <c r="A629" i="49"/>
  <c r="A630" i="49"/>
  <c r="A631" i="49"/>
  <c r="A632" i="49"/>
  <c r="A633" i="49"/>
  <c r="A634" i="49"/>
  <c r="A635" i="49"/>
  <c r="A636" i="49"/>
  <c r="A637" i="49"/>
  <c r="A638" i="49"/>
  <c r="A639" i="49"/>
  <c r="A640" i="49"/>
  <c r="A641" i="49"/>
  <c r="A642" i="49"/>
  <c r="A643" i="49"/>
  <c r="A644" i="49"/>
  <c r="A645" i="49"/>
  <c r="A646" i="49"/>
  <c r="A647" i="49"/>
  <c r="A648" i="49"/>
  <c r="A649" i="49"/>
  <c r="A650" i="49"/>
  <c r="A651" i="49"/>
  <c r="A652" i="49"/>
  <c r="A653" i="49"/>
  <c r="A654" i="49"/>
  <c r="A655" i="49"/>
  <c r="A656" i="49"/>
  <c r="A657" i="49"/>
  <c r="A658" i="49"/>
  <c r="A659" i="49"/>
  <c r="A660" i="49"/>
  <c r="A661" i="49"/>
  <c r="A662" i="49"/>
  <c r="A663" i="49"/>
  <c r="A664" i="49"/>
  <c r="A665" i="49"/>
  <c r="A666" i="49"/>
  <c r="A667" i="49"/>
  <c r="A668" i="49"/>
  <c r="A669" i="49"/>
  <c r="A670" i="49"/>
  <c r="A671" i="49"/>
  <c r="A672" i="49"/>
  <c r="A673" i="49"/>
  <c r="A674" i="49"/>
  <c r="A675" i="49"/>
  <c r="A676" i="49"/>
  <c r="A677" i="49"/>
  <c r="A678" i="49"/>
  <c r="A679" i="49"/>
  <c r="A680" i="49"/>
  <c r="A681" i="49"/>
  <c r="A682" i="49"/>
  <c r="A683" i="49"/>
  <c r="A4" i="49"/>
  <c r="A6" i="48"/>
  <c r="A7" i="48"/>
  <c r="A8" i="48"/>
  <c r="A9" i="48"/>
  <c r="A10" i="48"/>
  <c r="A11" i="48"/>
  <c r="A12" i="48"/>
  <c r="A13" i="48"/>
  <c r="A14" i="48"/>
  <c r="A15" i="48"/>
  <c r="A16" i="48"/>
  <c r="A17" i="48"/>
  <c r="A18" i="48"/>
  <c r="A19" i="48"/>
  <c r="A20" i="48"/>
  <c r="A21" i="48"/>
  <c r="A22" i="48"/>
  <c r="A23" i="48"/>
  <c r="A24" i="48"/>
  <c r="A25" i="48"/>
  <c r="A26" i="48"/>
  <c r="A27" i="48"/>
  <c r="A28" i="48"/>
  <c r="A29" i="48"/>
  <c r="A30" i="48"/>
  <c r="A31" i="48"/>
  <c r="A32" i="48"/>
  <c r="A33" i="48"/>
  <c r="A34" i="48"/>
  <c r="A35" i="48"/>
  <c r="A36" i="48"/>
  <c r="A37" i="48"/>
  <c r="A38" i="48"/>
  <c r="A39" i="48"/>
  <c r="A40" i="48"/>
  <c r="A41" i="48"/>
  <c r="A42" i="48"/>
  <c r="A43" i="48"/>
  <c r="A44" i="48"/>
  <c r="A45" i="48"/>
  <c r="A46" i="48"/>
  <c r="A47" i="48"/>
  <c r="A48" i="48"/>
  <c r="A49" i="48"/>
  <c r="A50" i="48"/>
  <c r="A51" i="48"/>
  <c r="A52" i="48"/>
  <c r="A53" i="48"/>
  <c r="A54" i="48"/>
  <c r="A55" i="48"/>
  <c r="A56" i="48"/>
  <c r="A57" i="48"/>
  <c r="A58" i="48"/>
  <c r="A59" i="48"/>
  <c r="A60" i="48"/>
  <c r="A61" i="48"/>
  <c r="A62" i="48"/>
  <c r="A63" i="48"/>
  <c r="A64" i="48"/>
  <c r="A65" i="48"/>
  <c r="A66" i="48"/>
  <c r="A67" i="48"/>
  <c r="A68" i="48"/>
  <c r="A69" i="48"/>
  <c r="A70" i="48"/>
  <c r="A71" i="48"/>
  <c r="A72" i="48"/>
  <c r="A73" i="48"/>
  <c r="A74" i="48"/>
  <c r="A75" i="48"/>
  <c r="A76" i="48"/>
  <c r="A77" i="48"/>
  <c r="A78" i="48"/>
  <c r="A79" i="48"/>
  <c r="A80" i="48"/>
  <c r="A81" i="48"/>
  <c r="A82" i="48"/>
  <c r="A83" i="48"/>
  <c r="A84" i="48"/>
  <c r="A85" i="48"/>
  <c r="A86" i="48"/>
  <c r="A87" i="48"/>
  <c r="A88" i="48"/>
  <c r="A89" i="48"/>
  <c r="A90" i="48"/>
  <c r="A91" i="48"/>
  <c r="A92" i="48"/>
  <c r="A93" i="48"/>
  <c r="A94" i="48"/>
  <c r="A95" i="48"/>
  <c r="A96" i="48"/>
  <c r="A97" i="48"/>
  <c r="A98" i="48"/>
  <c r="A99" i="48"/>
  <c r="A100" i="48"/>
  <c r="A101" i="48"/>
  <c r="A102" i="48"/>
  <c r="A103" i="48"/>
  <c r="A104" i="48"/>
  <c r="A105" i="48"/>
  <c r="A106" i="48"/>
  <c r="A107" i="48"/>
  <c r="A108" i="48"/>
  <c r="A109" i="48"/>
  <c r="A110" i="48"/>
  <c r="A111" i="48"/>
  <c r="A112" i="48"/>
  <c r="A113" i="48"/>
  <c r="A114" i="48"/>
  <c r="A115" i="48"/>
  <c r="A116" i="48"/>
  <c r="A117" i="48"/>
  <c r="A118" i="48"/>
  <c r="A119" i="48"/>
  <c r="A120" i="48"/>
  <c r="A121" i="48"/>
  <c r="A122" i="48"/>
  <c r="A123" i="48"/>
  <c r="A124" i="48"/>
  <c r="A125" i="48"/>
  <c r="A126" i="48"/>
  <c r="A127" i="48"/>
  <c r="A128" i="48"/>
  <c r="A129" i="48"/>
  <c r="A130" i="48"/>
  <c r="A131" i="48"/>
  <c r="A132" i="48"/>
  <c r="A133" i="48"/>
  <c r="A134" i="48"/>
  <c r="A135" i="48"/>
  <c r="A136" i="48"/>
  <c r="A137" i="48"/>
  <c r="A138" i="48"/>
  <c r="A139" i="48"/>
  <c r="A140" i="48"/>
  <c r="A141" i="48"/>
  <c r="A142" i="48"/>
  <c r="A143" i="48"/>
  <c r="A144" i="48"/>
  <c r="A145" i="48"/>
  <c r="A146" i="48"/>
  <c r="A147" i="48"/>
  <c r="A148" i="48"/>
  <c r="A149" i="48"/>
  <c r="A150" i="48"/>
  <c r="A151" i="48"/>
  <c r="A152" i="48"/>
  <c r="A153" i="48"/>
  <c r="A154" i="48"/>
  <c r="A155" i="48"/>
  <c r="A156" i="48"/>
  <c r="A157" i="48"/>
  <c r="A158" i="48"/>
  <c r="A159" i="48"/>
  <c r="A160" i="48"/>
  <c r="A161" i="48"/>
  <c r="A162" i="48"/>
  <c r="A163" i="48"/>
  <c r="A164" i="48"/>
  <c r="A165" i="48"/>
  <c r="A166" i="48"/>
  <c r="A167" i="48"/>
  <c r="A168" i="48"/>
  <c r="A169" i="48"/>
  <c r="A170" i="48"/>
  <c r="A171" i="48"/>
  <c r="A172" i="48"/>
  <c r="A173" i="48"/>
  <c r="A174" i="48"/>
  <c r="A175" i="48"/>
  <c r="A176" i="48"/>
  <c r="A177" i="48"/>
  <c r="A178" i="48"/>
  <c r="A179" i="48"/>
  <c r="A180" i="48"/>
  <c r="A181" i="48"/>
  <c r="A182" i="48"/>
  <c r="A183" i="48"/>
  <c r="A184" i="48"/>
  <c r="A185" i="48"/>
  <c r="A186" i="48"/>
  <c r="A187" i="48"/>
  <c r="A188" i="48"/>
  <c r="A189" i="48"/>
  <c r="A190" i="48"/>
  <c r="A191" i="48"/>
  <c r="A192" i="48"/>
  <c r="A193" i="48"/>
  <c r="A194" i="48"/>
  <c r="A195" i="48"/>
  <c r="A196" i="48"/>
  <c r="A197" i="48"/>
  <c r="A198" i="48"/>
  <c r="A199" i="48"/>
  <c r="A200" i="48"/>
  <c r="A201" i="48"/>
  <c r="A202" i="48"/>
  <c r="A203" i="48"/>
  <c r="A204" i="48"/>
  <c r="A205" i="48"/>
  <c r="A206" i="48"/>
  <c r="A207" i="48"/>
  <c r="A208" i="48"/>
  <c r="A209" i="48"/>
  <c r="A210" i="48"/>
  <c r="A211" i="48"/>
  <c r="A212" i="48"/>
  <c r="A213" i="48"/>
  <c r="A214" i="48"/>
  <c r="A215" i="48"/>
  <c r="A216" i="48"/>
  <c r="A217" i="48"/>
  <c r="A218" i="48"/>
  <c r="A219" i="48"/>
  <c r="A220" i="48"/>
  <c r="A221" i="48"/>
  <c r="A222" i="48"/>
  <c r="A223" i="48"/>
  <c r="A224" i="48"/>
  <c r="A225" i="48"/>
  <c r="A226" i="48"/>
  <c r="A227" i="48"/>
  <c r="A228" i="48"/>
  <c r="A229" i="48"/>
  <c r="A230" i="48"/>
  <c r="A231" i="48"/>
  <c r="A232" i="48"/>
  <c r="A233" i="48"/>
  <c r="A234" i="48"/>
  <c r="A235" i="48"/>
  <c r="A236" i="48"/>
  <c r="A237" i="48"/>
  <c r="A238" i="48"/>
  <c r="A239" i="48"/>
  <c r="A240" i="48"/>
  <c r="A241" i="48"/>
  <c r="A242" i="48"/>
  <c r="A243" i="48"/>
  <c r="A244" i="48"/>
  <c r="A245" i="48"/>
  <c r="A246" i="48"/>
  <c r="A247" i="48"/>
  <c r="A248" i="48"/>
  <c r="A249" i="48"/>
  <c r="A250" i="48"/>
  <c r="A251" i="48"/>
  <c r="A252" i="48"/>
  <c r="A253" i="48"/>
  <c r="A254" i="48"/>
  <c r="A255" i="48"/>
  <c r="A256" i="48"/>
  <c r="A257" i="48"/>
  <c r="A258" i="48"/>
  <c r="A259" i="48"/>
  <c r="A260" i="48"/>
  <c r="A261" i="48"/>
  <c r="A262" i="48"/>
  <c r="A263" i="48"/>
  <c r="A264" i="48"/>
  <c r="A265" i="48"/>
  <c r="A266" i="48"/>
  <c r="A267" i="48"/>
  <c r="A268" i="48"/>
  <c r="A269" i="48"/>
  <c r="A270" i="48"/>
  <c r="A271" i="48"/>
  <c r="A272" i="48"/>
  <c r="A273" i="48"/>
  <c r="A274" i="48"/>
  <c r="A275" i="48"/>
  <c r="A276" i="48"/>
  <c r="A277" i="48"/>
  <c r="A278" i="48"/>
  <c r="A279" i="48"/>
  <c r="A280" i="48"/>
  <c r="A281" i="48"/>
  <c r="A282" i="48"/>
  <c r="A283" i="48"/>
  <c r="A284" i="48"/>
  <c r="A285" i="48"/>
  <c r="A286" i="48"/>
  <c r="A287" i="48"/>
  <c r="A288" i="48"/>
  <c r="A289" i="48"/>
  <c r="A290" i="48"/>
  <c r="A291" i="48"/>
  <c r="A292" i="48"/>
  <c r="A293" i="48"/>
  <c r="A294" i="48"/>
  <c r="A295" i="48"/>
  <c r="A296" i="48"/>
  <c r="A297" i="48"/>
  <c r="A298" i="48"/>
  <c r="A299" i="48"/>
  <c r="A300" i="48"/>
  <c r="A301" i="48"/>
  <c r="A302" i="48"/>
  <c r="A303" i="48"/>
  <c r="A304" i="48"/>
  <c r="A305" i="48"/>
  <c r="A306" i="48"/>
  <c r="A307" i="48"/>
  <c r="A308" i="48"/>
  <c r="A309" i="48"/>
  <c r="A310" i="48"/>
  <c r="A311" i="48"/>
  <c r="A312" i="48"/>
  <c r="A313" i="48"/>
  <c r="A314" i="48"/>
  <c r="A315" i="48"/>
  <c r="A316" i="48"/>
  <c r="A317" i="48"/>
  <c r="A318" i="48"/>
  <c r="A319" i="48"/>
  <c r="A320" i="48"/>
  <c r="A321" i="48"/>
  <c r="A322" i="48"/>
  <c r="A323" i="48"/>
  <c r="A324" i="48"/>
  <c r="A325" i="48"/>
  <c r="A326" i="48"/>
  <c r="A327" i="48"/>
  <c r="A328" i="48"/>
  <c r="A329" i="48"/>
  <c r="A330" i="48"/>
  <c r="A331" i="48"/>
  <c r="A332" i="48"/>
  <c r="A333" i="48"/>
  <c r="A334" i="48"/>
  <c r="A335" i="48"/>
  <c r="A336" i="48"/>
  <c r="A337" i="48"/>
  <c r="A338" i="48"/>
  <c r="A339" i="48"/>
  <c r="A340" i="48"/>
  <c r="A341" i="48"/>
  <c r="A342" i="48"/>
  <c r="A343" i="48"/>
  <c r="A344" i="48"/>
  <c r="A345" i="48"/>
  <c r="A346" i="48"/>
  <c r="A347" i="48"/>
  <c r="A348" i="48"/>
  <c r="A349" i="48"/>
  <c r="A350" i="48"/>
  <c r="A351" i="48"/>
  <c r="A352" i="48"/>
  <c r="A353" i="48"/>
  <c r="A354" i="48"/>
  <c r="A355" i="48"/>
  <c r="A356" i="48"/>
  <c r="A357" i="48"/>
  <c r="A358" i="48"/>
  <c r="A359" i="48"/>
  <c r="A360" i="48"/>
  <c r="A361" i="48"/>
  <c r="A362" i="48"/>
  <c r="A363" i="48"/>
  <c r="A364" i="48"/>
  <c r="A365" i="48"/>
  <c r="A366" i="48"/>
  <c r="A367" i="48"/>
  <c r="A368" i="48"/>
  <c r="A369" i="48"/>
  <c r="A370" i="48"/>
  <c r="A371" i="48"/>
  <c r="A372" i="48"/>
  <c r="A373" i="48"/>
  <c r="A374" i="48"/>
  <c r="A375" i="48"/>
  <c r="A376" i="48"/>
  <c r="A377" i="48"/>
  <c r="A378" i="48"/>
  <c r="A379" i="48"/>
  <c r="A380" i="48"/>
  <c r="A381" i="48"/>
  <c r="A382" i="48"/>
  <c r="A383" i="48"/>
  <c r="A384" i="48"/>
  <c r="A385" i="48"/>
  <c r="A386" i="48"/>
  <c r="A387" i="48"/>
  <c r="A388" i="48"/>
  <c r="A389" i="48"/>
  <c r="A390" i="48"/>
  <c r="A391" i="48"/>
  <c r="A392" i="48"/>
  <c r="A393" i="48"/>
  <c r="A394" i="48"/>
  <c r="A395" i="48"/>
  <c r="A396" i="48"/>
  <c r="A397" i="48"/>
  <c r="A398" i="48"/>
  <c r="A399" i="48"/>
  <c r="A400" i="48"/>
  <c r="A401" i="48"/>
  <c r="A402" i="48"/>
  <c r="A403" i="48"/>
  <c r="A404" i="48"/>
  <c r="A405" i="48"/>
  <c r="A406" i="48"/>
  <c r="A407" i="48"/>
  <c r="A408" i="48"/>
  <c r="A409" i="48"/>
  <c r="A410" i="48"/>
  <c r="A411" i="48"/>
  <c r="A412" i="48"/>
  <c r="A413" i="48"/>
  <c r="A414" i="48"/>
  <c r="A415" i="48"/>
  <c r="A416" i="48"/>
  <c r="A417" i="48"/>
  <c r="A418" i="48"/>
  <c r="A419" i="48"/>
  <c r="A420" i="48"/>
  <c r="A421" i="48"/>
  <c r="A422" i="48"/>
  <c r="A423" i="48"/>
  <c r="A424" i="48"/>
  <c r="A425" i="48"/>
  <c r="A426" i="48"/>
  <c r="A427" i="48"/>
  <c r="A428" i="48"/>
  <c r="A429" i="48"/>
  <c r="A430" i="48"/>
  <c r="A431" i="48"/>
  <c r="A432" i="48"/>
  <c r="A433" i="48"/>
  <c r="A434" i="48"/>
  <c r="A435" i="48"/>
  <c r="A436" i="48"/>
  <c r="A437" i="48"/>
  <c r="A438" i="48"/>
  <c r="A439" i="48"/>
  <c r="A440" i="48"/>
  <c r="A441" i="48"/>
  <c r="A442" i="48"/>
  <c r="A443" i="48"/>
  <c r="A444" i="48"/>
  <c r="A445" i="48"/>
  <c r="A446" i="48"/>
  <c r="A447" i="48"/>
  <c r="A448" i="48"/>
  <c r="A449" i="48"/>
  <c r="A450" i="48"/>
  <c r="A451" i="48"/>
  <c r="A452" i="48"/>
  <c r="A453" i="48"/>
  <c r="A454" i="48"/>
  <c r="A455" i="48"/>
  <c r="A456" i="48"/>
  <c r="A457" i="48"/>
  <c r="A458" i="48"/>
  <c r="A459" i="48"/>
  <c r="A460" i="48"/>
  <c r="A461" i="48"/>
  <c r="A462" i="48"/>
  <c r="A463" i="48"/>
  <c r="A464" i="48"/>
  <c r="A465" i="48"/>
  <c r="A466" i="48"/>
  <c r="A467" i="48"/>
  <c r="A468" i="48"/>
  <c r="A469" i="48"/>
  <c r="A470" i="48"/>
  <c r="A471" i="48"/>
  <c r="A472" i="48"/>
  <c r="A473" i="48"/>
  <c r="A474" i="48"/>
  <c r="A475" i="48"/>
  <c r="A476" i="48"/>
  <c r="A477" i="48"/>
  <c r="A478" i="48"/>
  <c r="A479" i="48"/>
  <c r="A480" i="48"/>
  <c r="A481" i="48"/>
  <c r="A482" i="48"/>
  <c r="A483" i="48"/>
  <c r="A484" i="48"/>
  <c r="A485" i="48"/>
  <c r="A486" i="48"/>
  <c r="A487" i="48"/>
  <c r="A488" i="48"/>
  <c r="A489" i="48"/>
  <c r="A490" i="48"/>
  <c r="A491" i="48"/>
  <c r="A492" i="48"/>
  <c r="A493" i="48"/>
  <c r="A494" i="48"/>
  <c r="A495" i="48"/>
  <c r="A496" i="48"/>
  <c r="A497" i="48"/>
  <c r="A498" i="48"/>
  <c r="A499" i="48"/>
  <c r="A500" i="48"/>
  <c r="A501" i="48"/>
  <c r="A502" i="48"/>
  <c r="A503" i="48"/>
  <c r="A504" i="48"/>
  <c r="A505" i="48"/>
  <c r="A506" i="48"/>
  <c r="A507" i="48"/>
  <c r="A508" i="48"/>
  <c r="A509" i="48"/>
  <c r="A510" i="48"/>
  <c r="A511" i="48"/>
  <c r="A512" i="48"/>
  <c r="A513" i="48"/>
  <c r="A514" i="48"/>
  <c r="A515" i="48"/>
  <c r="A516" i="48"/>
  <c r="A517" i="48"/>
  <c r="A518" i="48"/>
  <c r="A519" i="48"/>
  <c r="A520" i="48"/>
  <c r="A521" i="48"/>
  <c r="A522" i="48"/>
  <c r="A523" i="48"/>
  <c r="A524" i="48"/>
  <c r="A525" i="48"/>
  <c r="A526" i="48"/>
  <c r="A527" i="48"/>
  <c r="A528" i="48"/>
  <c r="A529" i="48"/>
  <c r="A530" i="48"/>
  <c r="A531" i="48"/>
  <c r="A532" i="48"/>
  <c r="A533" i="48"/>
  <c r="A534" i="48"/>
  <c r="A535" i="48"/>
  <c r="A536" i="48"/>
  <c r="A537" i="48"/>
  <c r="A538" i="48"/>
  <c r="A539" i="48"/>
  <c r="A540" i="48"/>
  <c r="A541" i="48"/>
  <c r="A542" i="48"/>
  <c r="A543" i="48"/>
  <c r="A544" i="48"/>
  <c r="A545" i="48"/>
  <c r="A546" i="48"/>
  <c r="A547" i="48"/>
  <c r="A548" i="48"/>
  <c r="A549" i="48"/>
  <c r="A550" i="48"/>
  <c r="A551" i="48"/>
  <c r="A552" i="48"/>
  <c r="A553" i="48"/>
  <c r="A554" i="48"/>
  <c r="A555" i="48"/>
  <c r="A556" i="48"/>
  <c r="A557" i="48"/>
  <c r="A558" i="48"/>
  <c r="A559" i="48"/>
  <c r="A560" i="48"/>
  <c r="A561" i="48"/>
  <c r="A562" i="48"/>
  <c r="A563" i="48"/>
  <c r="A564" i="48"/>
  <c r="A565" i="48"/>
  <c r="A566" i="48"/>
  <c r="A567" i="48"/>
  <c r="A568" i="48"/>
  <c r="A569" i="48"/>
  <c r="A570" i="48"/>
  <c r="A571" i="48"/>
  <c r="A572" i="48"/>
  <c r="A573" i="48"/>
  <c r="A574" i="48"/>
  <c r="A575" i="48"/>
  <c r="A576" i="48"/>
  <c r="A577" i="48"/>
  <c r="A578" i="48"/>
  <c r="A579" i="48"/>
  <c r="A580" i="48"/>
  <c r="A581" i="48"/>
  <c r="A582" i="48"/>
  <c r="A583" i="48"/>
  <c r="A584" i="48"/>
  <c r="A585" i="48"/>
  <c r="A586" i="48"/>
  <c r="A587" i="48"/>
  <c r="A588" i="48"/>
  <c r="A589" i="48"/>
  <c r="A590" i="48"/>
  <c r="A591" i="48"/>
  <c r="A592" i="48"/>
  <c r="A593" i="48"/>
  <c r="A594" i="48"/>
  <c r="A595" i="48"/>
  <c r="A596" i="48"/>
  <c r="A597" i="48"/>
  <c r="A598" i="48"/>
  <c r="A599" i="48"/>
  <c r="A600" i="48"/>
  <c r="A601" i="48"/>
  <c r="A602" i="48"/>
  <c r="A603" i="48"/>
  <c r="A604" i="48"/>
  <c r="A605" i="48"/>
  <c r="A606" i="48"/>
  <c r="A607" i="48"/>
  <c r="A608" i="48"/>
  <c r="A609" i="48"/>
  <c r="A610" i="48"/>
  <c r="A611" i="48"/>
  <c r="A612" i="48"/>
  <c r="A613" i="48"/>
  <c r="A614" i="48"/>
  <c r="A615" i="48"/>
  <c r="A616" i="48"/>
  <c r="A617" i="48"/>
  <c r="A618" i="48"/>
  <c r="A619" i="48"/>
  <c r="A620" i="48"/>
  <c r="A621" i="48"/>
  <c r="A622" i="48"/>
  <c r="A623" i="48"/>
  <c r="A624" i="48"/>
  <c r="A625" i="48"/>
  <c r="A626" i="48"/>
  <c r="A627" i="48"/>
  <c r="A628" i="48"/>
  <c r="A629" i="48"/>
  <c r="A630" i="48"/>
  <c r="A631" i="48"/>
  <c r="A632" i="48"/>
  <c r="A633" i="48"/>
  <c r="A634" i="48"/>
  <c r="A635" i="48"/>
  <c r="A636" i="48"/>
  <c r="A637" i="48"/>
  <c r="A638" i="48"/>
  <c r="A639" i="48"/>
  <c r="A640" i="48"/>
  <c r="A641" i="48"/>
  <c r="A642" i="48"/>
  <c r="A643" i="48"/>
  <c r="A644" i="48"/>
  <c r="A645" i="48"/>
  <c r="A646" i="48"/>
  <c r="A647" i="48"/>
  <c r="A648" i="48"/>
  <c r="A649" i="48"/>
  <c r="A650" i="48"/>
  <c r="A651" i="48"/>
  <c r="A652" i="48"/>
  <c r="A653" i="48"/>
  <c r="A654" i="48"/>
  <c r="A655" i="48"/>
  <c r="A656" i="48"/>
  <c r="A657" i="48"/>
  <c r="A658" i="48"/>
  <c r="A659" i="48"/>
  <c r="A660" i="48"/>
  <c r="A661" i="48"/>
  <c r="A662" i="48"/>
  <c r="A663" i="48"/>
  <c r="A664" i="48"/>
  <c r="A665" i="48"/>
  <c r="A666" i="48"/>
  <c r="A667" i="48"/>
  <c r="A668" i="48"/>
  <c r="A669" i="48"/>
  <c r="A670" i="48"/>
  <c r="A671" i="48"/>
  <c r="A672" i="48"/>
  <c r="A673" i="48"/>
  <c r="A674" i="48"/>
  <c r="A675" i="48"/>
  <c r="A676" i="48"/>
  <c r="A677" i="48"/>
  <c r="A678" i="48"/>
  <c r="A679" i="48"/>
  <c r="A680" i="48"/>
  <c r="A681" i="48"/>
  <c r="A682" i="48"/>
  <c r="A683" i="48"/>
  <c r="A4" i="48"/>
  <c r="A5" i="29"/>
  <c r="A7" i="29"/>
  <c r="A8" i="29"/>
  <c r="A9" i="29"/>
  <c r="A10" i="29"/>
  <c r="A11" i="29"/>
  <c r="A12" i="29"/>
  <c r="A13" i="29"/>
  <c r="A14" i="29"/>
  <c r="A15" i="29"/>
  <c r="A16" i="29"/>
  <c r="A17" i="29"/>
  <c r="A18" i="29"/>
  <c r="A19" i="29"/>
  <c r="A20" i="29"/>
  <c r="A21" i="29"/>
  <c r="A22" i="29"/>
  <c r="A23" i="29"/>
  <c r="A24" i="29"/>
  <c r="A25" i="29"/>
  <c r="A26" i="29"/>
  <c r="A27" i="29"/>
  <c r="A28" i="29"/>
  <c r="A29" i="29"/>
  <c r="A30" i="29"/>
  <c r="A31" i="29"/>
  <c r="A32" i="29"/>
  <c r="A33" i="29"/>
  <c r="A34" i="29"/>
  <c r="A35" i="29"/>
  <c r="A36" i="29"/>
  <c r="A37" i="29"/>
  <c r="A38" i="29"/>
  <c r="A39" i="29"/>
  <c r="A40" i="29"/>
  <c r="A41" i="29"/>
  <c r="A42" i="29"/>
  <c r="A43" i="29"/>
  <c r="A44" i="29"/>
  <c r="A45" i="29"/>
  <c r="A46" i="29"/>
  <c r="A47" i="29"/>
  <c r="A48" i="29"/>
  <c r="A49" i="29"/>
  <c r="A50" i="29"/>
  <c r="A51" i="29"/>
  <c r="A52" i="29"/>
  <c r="A53" i="29"/>
  <c r="A54" i="29"/>
  <c r="A55" i="29"/>
  <c r="A56" i="29"/>
  <c r="A57" i="29"/>
  <c r="A58" i="29"/>
  <c r="A59" i="29"/>
  <c r="A60" i="29"/>
  <c r="A61" i="29"/>
  <c r="A62" i="29"/>
  <c r="A63" i="29"/>
  <c r="A64" i="29"/>
  <c r="A65" i="29"/>
  <c r="A66" i="29"/>
  <c r="A67" i="29"/>
  <c r="A68" i="29"/>
  <c r="A69" i="29"/>
  <c r="A70" i="29"/>
  <c r="A71" i="29"/>
  <c r="A72" i="29"/>
  <c r="A73" i="29"/>
  <c r="A74" i="29"/>
  <c r="A75" i="29"/>
  <c r="A76" i="29"/>
  <c r="A77" i="29"/>
  <c r="A78" i="29"/>
  <c r="A79" i="29"/>
  <c r="A80" i="29"/>
  <c r="A81" i="29"/>
  <c r="A82" i="29"/>
  <c r="A83" i="29"/>
  <c r="A84" i="29"/>
  <c r="A85" i="29"/>
  <c r="A86" i="29"/>
  <c r="A87" i="29"/>
  <c r="A88" i="29"/>
  <c r="A89" i="29"/>
  <c r="A90" i="29"/>
  <c r="A91" i="29"/>
  <c r="A92" i="29"/>
  <c r="A93" i="29"/>
  <c r="A94" i="29"/>
  <c r="A95" i="29"/>
  <c r="A96" i="29"/>
  <c r="A97" i="29"/>
  <c r="A98" i="29"/>
  <c r="A99" i="29"/>
  <c r="A100" i="29"/>
  <c r="A101" i="29"/>
  <c r="A102" i="29"/>
  <c r="A103" i="29"/>
  <c r="A104" i="29"/>
  <c r="A105" i="29"/>
  <c r="A106" i="29"/>
  <c r="A107" i="29"/>
  <c r="A108" i="29"/>
  <c r="A109" i="29"/>
  <c r="A110" i="29"/>
  <c r="A111" i="29"/>
  <c r="A112" i="29"/>
  <c r="A113" i="29"/>
  <c r="A114" i="29"/>
  <c r="A115" i="29"/>
  <c r="A116" i="29"/>
  <c r="A117" i="29"/>
  <c r="A118" i="29"/>
  <c r="A119" i="29"/>
  <c r="A120" i="29"/>
  <c r="A121" i="29"/>
  <c r="A122" i="29"/>
  <c r="A123" i="29"/>
  <c r="A124" i="29"/>
  <c r="A125" i="29"/>
  <c r="A126" i="29"/>
  <c r="A127" i="29"/>
  <c r="A128" i="29"/>
  <c r="A129" i="29"/>
  <c r="A130" i="29"/>
  <c r="A131" i="29"/>
  <c r="A132" i="29"/>
  <c r="A133" i="29"/>
  <c r="A134" i="29"/>
  <c r="A135" i="29"/>
  <c r="A136" i="29"/>
  <c r="A137" i="29"/>
  <c r="A138" i="29"/>
  <c r="A139" i="29"/>
  <c r="A140" i="29"/>
  <c r="A141" i="29"/>
  <c r="A142" i="29"/>
  <c r="A143" i="29"/>
  <c r="A144" i="29"/>
  <c r="A145" i="29"/>
  <c r="A146" i="29"/>
  <c r="A147" i="29"/>
  <c r="A148" i="29"/>
  <c r="A149" i="29"/>
  <c r="A150" i="29"/>
  <c r="A151" i="29"/>
  <c r="A152" i="29"/>
  <c r="A153" i="29"/>
  <c r="A154" i="29"/>
  <c r="A155" i="29"/>
  <c r="A156" i="29"/>
  <c r="A157" i="29"/>
  <c r="A158" i="29"/>
  <c r="A159" i="29"/>
  <c r="A160" i="29"/>
  <c r="A161" i="29"/>
  <c r="A162" i="29"/>
  <c r="A163" i="29"/>
  <c r="A164" i="29"/>
  <c r="A165" i="29"/>
  <c r="A166" i="29"/>
  <c r="A167" i="29"/>
  <c r="A168" i="29"/>
  <c r="A169" i="29"/>
  <c r="A170" i="29"/>
  <c r="A171" i="29"/>
  <c r="A172" i="29"/>
  <c r="A173" i="29"/>
  <c r="A174" i="29"/>
  <c r="A175" i="29"/>
  <c r="A176" i="29"/>
  <c r="A177" i="29"/>
  <c r="A178" i="29"/>
  <c r="A179" i="29"/>
  <c r="A180" i="29"/>
  <c r="A181" i="29"/>
  <c r="A182" i="29"/>
  <c r="A183" i="29"/>
  <c r="A184" i="29"/>
  <c r="A185" i="29"/>
  <c r="A186" i="29"/>
  <c r="A187" i="29"/>
  <c r="A188" i="29"/>
  <c r="A189" i="29"/>
  <c r="A190" i="29"/>
  <c r="A191" i="29"/>
  <c r="A192" i="29"/>
  <c r="A193" i="29"/>
  <c r="A194" i="29"/>
  <c r="A195" i="29"/>
  <c r="A196" i="29"/>
  <c r="A197" i="29"/>
  <c r="A198" i="29"/>
  <c r="A199" i="29"/>
  <c r="A200" i="29"/>
  <c r="A201" i="29"/>
  <c r="A202" i="29"/>
  <c r="A203" i="29"/>
  <c r="A204" i="29"/>
  <c r="A205" i="29"/>
  <c r="A206" i="29"/>
  <c r="A207" i="29"/>
  <c r="A208" i="29"/>
  <c r="A209" i="29"/>
  <c r="A210" i="29"/>
  <c r="A211" i="29"/>
  <c r="A212" i="29"/>
  <c r="A213" i="29"/>
  <c r="A214" i="29"/>
  <c r="A215" i="29"/>
  <c r="A216" i="29"/>
  <c r="A217" i="29"/>
  <c r="A218" i="29"/>
  <c r="A219" i="29"/>
  <c r="A220" i="29"/>
  <c r="A221" i="29"/>
  <c r="A222" i="29"/>
  <c r="A223" i="29"/>
  <c r="A224" i="29"/>
  <c r="A225" i="29"/>
  <c r="A226" i="29"/>
  <c r="A227" i="29"/>
  <c r="A228" i="29"/>
  <c r="A229" i="29"/>
  <c r="A230" i="29"/>
  <c r="A231" i="29"/>
  <c r="A232" i="29"/>
  <c r="A233" i="29"/>
  <c r="A234" i="29"/>
  <c r="A235" i="29"/>
  <c r="A236" i="29"/>
  <c r="A237" i="29"/>
  <c r="A238" i="29"/>
  <c r="A239" i="29"/>
  <c r="A240" i="29"/>
  <c r="A241" i="29"/>
  <c r="A242" i="29"/>
  <c r="A243" i="29"/>
  <c r="A244" i="29"/>
  <c r="A245" i="29"/>
  <c r="A246" i="29"/>
  <c r="A247" i="29"/>
  <c r="A248" i="29"/>
  <c r="A249" i="29"/>
  <c r="A250" i="29"/>
  <c r="A251" i="29"/>
  <c r="A252" i="29"/>
  <c r="A253" i="29"/>
  <c r="A254" i="29"/>
  <c r="A255" i="29"/>
  <c r="A256" i="29"/>
  <c r="A257" i="29"/>
  <c r="A258" i="29"/>
  <c r="A259" i="29"/>
  <c r="A260" i="29"/>
  <c r="A261" i="29"/>
  <c r="A262" i="29"/>
  <c r="A263" i="29"/>
  <c r="A264" i="29"/>
  <c r="A265" i="29"/>
  <c r="A266" i="29"/>
  <c r="A267" i="29"/>
  <c r="A268" i="29"/>
  <c r="A269" i="29"/>
  <c r="A270" i="29"/>
  <c r="A271" i="29"/>
  <c r="A272" i="29"/>
  <c r="A273" i="29"/>
  <c r="A274" i="29"/>
  <c r="A275" i="29"/>
  <c r="A276" i="29"/>
  <c r="A277" i="29"/>
  <c r="A278" i="29"/>
  <c r="A279" i="29"/>
  <c r="A280" i="29"/>
  <c r="A281" i="29"/>
  <c r="A282" i="29"/>
  <c r="A283" i="29"/>
  <c r="A284" i="29"/>
  <c r="A285" i="29"/>
  <c r="A286" i="29"/>
  <c r="A287" i="29"/>
  <c r="A288" i="29"/>
  <c r="A289" i="29"/>
  <c r="A290" i="29"/>
  <c r="A291" i="29"/>
  <c r="A292" i="29"/>
  <c r="A293" i="29"/>
  <c r="A294" i="29"/>
  <c r="A295" i="29"/>
  <c r="A296" i="29"/>
  <c r="A297" i="29"/>
  <c r="A298" i="29"/>
  <c r="A299" i="29"/>
  <c r="A300" i="29"/>
  <c r="A301" i="29"/>
  <c r="A302" i="29"/>
  <c r="A303" i="29"/>
  <c r="A304" i="29"/>
  <c r="A305" i="29"/>
  <c r="A306" i="29"/>
  <c r="A307" i="29"/>
  <c r="A308" i="29"/>
  <c r="A309" i="29"/>
  <c r="A310" i="29"/>
  <c r="A311" i="29"/>
  <c r="A312" i="29"/>
  <c r="A313" i="29"/>
  <c r="A314" i="29"/>
  <c r="A315" i="29"/>
  <c r="A316" i="29"/>
  <c r="A317" i="29"/>
  <c r="A318" i="29"/>
  <c r="A319" i="29"/>
  <c r="A320" i="29"/>
  <c r="A321" i="29"/>
  <c r="A322" i="29"/>
  <c r="A323" i="29"/>
  <c r="A324" i="29"/>
  <c r="A325" i="29"/>
  <c r="A326" i="29"/>
  <c r="A327" i="29"/>
  <c r="A328" i="29"/>
  <c r="A329" i="29"/>
  <c r="A330" i="29"/>
  <c r="A331" i="29"/>
  <c r="A332" i="29"/>
  <c r="A333" i="29"/>
  <c r="A334" i="29"/>
  <c r="A335" i="29"/>
  <c r="A336" i="29"/>
  <c r="A337" i="29"/>
  <c r="A338" i="29"/>
  <c r="A339" i="29"/>
  <c r="A340" i="29"/>
  <c r="A341" i="29"/>
  <c r="A342" i="29"/>
  <c r="A343" i="29"/>
  <c r="A344" i="29"/>
  <c r="A345" i="29"/>
  <c r="A346" i="29"/>
  <c r="A347" i="29"/>
  <c r="A348" i="29"/>
  <c r="A349" i="29"/>
  <c r="A350" i="29"/>
  <c r="A351" i="29"/>
  <c r="A352" i="29"/>
  <c r="A353" i="29"/>
  <c r="A354" i="29"/>
  <c r="A355" i="29"/>
  <c r="A356" i="29"/>
  <c r="A357" i="29"/>
  <c r="A358" i="29"/>
  <c r="A359" i="29"/>
  <c r="A360" i="29"/>
  <c r="A361" i="29"/>
  <c r="A362" i="29"/>
  <c r="A363" i="29"/>
  <c r="A364" i="29"/>
  <c r="A365" i="29"/>
  <c r="A366" i="29"/>
  <c r="A367" i="29"/>
  <c r="A368" i="29"/>
  <c r="A369" i="29"/>
  <c r="A370" i="29"/>
  <c r="A371" i="29"/>
  <c r="A372" i="29"/>
  <c r="A373" i="29"/>
  <c r="A374" i="29"/>
  <c r="A375" i="29"/>
  <c r="A376" i="29"/>
  <c r="A377" i="29"/>
  <c r="A378" i="29"/>
  <c r="A379" i="29"/>
  <c r="A380" i="29"/>
  <c r="A381" i="29"/>
  <c r="A382" i="29"/>
  <c r="A383" i="29"/>
  <c r="A384" i="29"/>
  <c r="A385" i="29"/>
  <c r="A386" i="29"/>
  <c r="A387" i="29"/>
  <c r="A388" i="29"/>
  <c r="A389" i="29"/>
  <c r="A390" i="29"/>
  <c r="A391" i="29"/>
  <c r="A392" i="29"/>
  <c r="A393" i="29"/>
  <c r="A394" i="29"/>
  <c r="A395" i="29"/>
  <c r="A396" i="29"/>
  <c r="A397" i="29"/>
  <c r="A398" i="29"/>
  <c r="A399" i="29"/>
  <c r="A400" i="29"/>
  <c r="A401" i="29"/>
  <c r="A402" i="29"/>
  <c r="A403" i="29"/>
  <c r="A404" i="29"/>
  <c r="A405" i="29"/>
  <c r="A406" i="29"/>
  <c r="A407" i="29"/>
  <c r="A408" i="29"/>
  <c r="A409" i="29"/>
  <c r="A410" i="29"/>
  <c r="A411" i="29"/>
  <c r="A412" i="29"/>
  <c r="A413" i="29"/>
  <c r="A414" i="29"/>
  <c r="A415" i="29"/>
  <c r="A416" i="29"/>
  <c r="A417" i="29"/>
  <c r="A418" i="29"/>
  <c r="A419" i="29"/>
  <c r="A420" i="29"/>
  <c r="A421" i="29"/>
  <c r="A422" i="29"/>
  <c r="A423" i="29"/>
  <c r="A424" i="29"/>
  <c r="A425" i="29"/>
  <c r="A426" i="29"/>
  <c r="A427" i="29"/>
  <c r="A428" i="29"/>
  <c r="A429" i="29"/>
  <c r="A430" i="29"/>
  <c r="A431" i="29"/>
  <c r="A432" i="29"/>
  <c r="A433" i="29"/>
  <c r="A434" i="29"/>
  <c r="A435" i="29"/>
  <c r="A436" i="29"/>
  <c r="A437" i="29"/>
  <c r="A438" i="29"/>
  <c r="A439" i="29"/>
  <c r="A440" i="29"/>
  <c r="A441" i="29"/>
  <c r="A442" i="29"/>
  <c r="A443" i="29"/>
  <c r="A444" i="29"/>
  <c r="A445" i="29"/>
  <c r="A446" i="29"/>
  <c r="A447" i="29"/>
  <c r="A448" i="29"/>
  <c r="A449" i="29"/>
  <c r="A450" i="29"/>
  <c r="A451" i="29"/>
  <c r="A452" i="29"/>
  <c r="A453" i="29"/>
  <c r="A454" i="29"/>
  <c r="A455" i="29"/>
  <c r="A456" i="29"/>
  <c r="A457" i="29"/>
  <c r="A458" i="29"/>
  <c r="A459" i="29"/>
  <c r="A460" i="29"/>
  <c r="A461" i="29"/>
  <c r="A462" i="29"/>
  <c r="A463" i="29"/>
  <c r="A464" i="29"/>
  <c r="A465" i="29"/>
  <c r="A466" i="29"/>
  <c r="A467" i="29"/>
  <c r="A468" i="29"/>
  <c r="A469" i="29"/>
  <c r="A470" i="29"/>
  <c r="A471" i="29"/>
  <c r="A472" i="29"/>
  <c r="A473" i="29"/>
  <c r="A474" i="29"/>
  <c r="A475" i="29"/>
  <c r="A476" i="29"/>
  <c r="A477" i="29"/>
  <c r="A478" i="29"/>
  <c r="A479" i="29"/>
  <c r="A480" i="29"/>
  <c r="A481" i="29"/>
  <c r="A482" i="29"/>
  <c r="A483" i="29"/>
  <c r="A484" i="29"/>
  <c r="A485" i="29"/>
  <c r="A486" i="29"/>
  <c r="A487" i="29"/>
  <c r="A488" i="29"/>
  <c r="A489" i="29"/>
  <c r="A490" i="29"/>
  <c r="A491" i="29"/>
  <c r="A492" i="29"/>
  <c r="A493" i="29"/>
  <c r="A494" i="29"/>
  <c r="A495" i="29"/>
  <c r="A496" i="29"/>
  <c r="A497" i="29"/>
  <c r="A498" i="29"/>
  <c r="A499" i="29"/>
  <c r="A500" i="29"/>
  <c r="A501" i="29"/>
  <c r="A502" i="29"/>
  <c r="A503" i="29"/>
  <c r="A504" i="29"/>
  <c r="A505" i="29"/>
  <c r="A506" i="29"/>
  <c r="A507" i="29"/>
  <c r="A508" i="29"/>
  <c r="A509" i="29"/>
  <c r="A510" i="29"/>
  <c r="A511" i="29"/>
  <c r="A512" i="29"/>
  <c r="A513" i="29"/>
  <c r="A514" i="29"/>
  <c r="A515" i="29"/>
  <c r="A516" i="29"/>
  <c r="A517" i="29"/>
  <c r="A518" i="29"/>
  <c r="A519" i="29"/>
  <c r="A520" i="29"/>
  <c r="A521" i="29"/>
  <c r="A522" i="29"/>
  <c r="A523" i="29"/>
  <c r="A524" i="29"/>
  <c r="A525" i="29"/>
  <c r="A526" i="29"/>
  <c r="A527" i="29"/>
  <c r="A528" i="29"/>
  <c r="A529" i="29"/>
  <c r="A530" i="29"/>
  <c r="A531" i="29"/>
  <c r="A532" i="29"/>
  <c r="A533" i="29"/>
  <c r="A534" i="29"/>
  <c r="A535" i="29"/>
  <c r="A536" i="29"/>
  <c r="A537" i="29"/>
  <c r="A538" i="29"/>
  <c r="A539" i="29"/>
  <c r="A540" i="29"/>
  <c r="A541" i="29"/>
  <c r="A542" i="29"/>
  <c r="A543" i="29"/>
  <c r="A544" i="29"/>
  <c r="A545" i="29"/>
  <c r="A546" i="29"/>
  <c r="A547" i="29"/>
  <c r="A548" i="29"/>
  <c r="A549" i="29"/>
  <c r="A550" i="29"/>
  <c r="A551" i="29"/>
  <c r="A552" i="29"/>
  <c r="A553" i="29"/>
  <c r="A554" i="29"/>
  <c r="A555" i="29"/>
  <c r="A556" i="29"/>
  <c r="A557" i="29"/>
  <c r="A558" i="29"/>
  <c r="A559" i="29"/>
  <c r="A560" i="29"/>
  <c r="A561" i="29"/>
  <c r="A562" i="29"/>
  <c r="A563" i="29"/>
  <c r="A564" i="29"/>
  <c r="A565" i="29"/>
  <c r="A566" i="29"/>
  <c r="A567" i="29"/>
  <c r="A568" i="29"/>
  <c r="A569" i="29"/>
  <c r="A570" i="29"/>
  <c r="A571" i="29"/>
  <c r="A572" i="29"/>
  <c r="A573" i="29"/>
  <c r="A574" i="29"/>
  <c r="A575" i="29"/>
  <c r="A576" i="29"/>
  <c r="A577" i="29"/>
  <c r="A578" i="29"/>
  <c r="A579" i="29"/>
  <c r="A580" i="29"/>
  <c r="A581" i="29"/>
  <c r="A582" i="29"/>
  <c r="A583" i="29"/>
  <c r="A584" i="29"/>
  <c r="A585" i="29"/>
  <c r="A586" i="29"/>
  <c r="A587" i="29"/>
  <c r="A588" i="29"/>
  <c r="A589" i="29"/>
  <c r="A590" i="29"/>
  <c r="A591" i="29"/>
  <c r="A592" i="29"/>
  <c r="A593" i="29"/>
  <c r="A594" i="29"/>
  <c r="A595" i="29"/>
  <c r="A596" i="29"/>
  <c r="A597" i="29"/>
  <c r="A598" i="29"/>
  <c r="A599" i="29"/>
  <c r="A600" i="29"/>
  <c r="A601" i="29"/>
  <c r="A602" i="29"/>
  <c r="A603" i="29"/>
  <c r="A604" i="29"/>
  <c r="A605" i="29"/>
  <c r="A606" i="29"/>
  <c r="A607" i="29"/>
  <c r="A608" i="29"/>
  <c r="A609" i="29"/>
  <c r="A610" i="29"/>
  <c r="A611" i="29"/>
  <c r="A612" i="29"/>
  <c r="A613" i="29"/>
  <c r="A614" i="29"/>
  <c r="A615" i="29"/>
  <c r="A616" i="29"/>
  <c r="A617" i="29"/>
  <c r="A618" i="29"/>
  <c r="A619" i="29"/>
  <c r="A620" i="29"/>
  <c r="A621" i="29"/>
  <c r="A622" i="29"/>
  <c r="A623" i="29"/>
  <c r="A624" i="29"/>
  <c r="A625" i="29"/>
  <c r="A626" i="29"/>
  <c r="A627" i="29"/>
  <c r="A628" i="29"/>
  <c r="A629" i="29"/>
  <c r="A630" i="29"/>
  <c r="A631" i="29"/>
  <c r="A632" i="29"/>
  <c r="A633" i="29"/>
  <c r="A634" i="29"/>
  <c r="A635" i="29"/>
  <c r="A636" i="29"/>
  <c r="A637" i="29"/>
  <c r="A638" i="29"/>
  <c r="A639" i="29"/>
  <c r="A640" i="29"/>
  <c r="A641" i="29"/>
  <c r="A642" i="29"/>
  <c r="A643" i="29"/>
  <c r="A644" i="29"/>
  <c r="A645" i="29"/>
  <c r="A646" i="29"/>
  <c r="A647" i="29"/>
  <c r="A648" i="29"/>
  <c r="A649" i="29"/>
  <c r="A650" i="29"/>
  <c r="A651" i="29"/>
  <c r="A652" i="29"/>
  <c r="A653" i="29"/>
  <c r="A654" i="29"/>
  <c r="A655" i="29"/>
  <c r="A656" i="29"/>
  <c r="A657" i="29"/>
  <c r="A658" i="29"/>
  <c r="A659" i="29"/>
  <c r="A660" i="29"/>
  <c r="A661" i="29"/>
  <c r="A662" i="29"/>
  <c r="A663" i="29"/>
  <c r="A664" i="29"/>
  <c r="A665" i="29"/>
  <c r="A666" i="29"/>
  <c r="A667" i="29"/>
  <c r="A668" i="29"/>
  <c r="A669" i="29"/>
  <c r="A670" i="29"/>
  <c r="A671" i="29"/>
  <c r="A672" i="29"/>
  <c r="A673" i="29"/>
  <c r="A674" i="29"/>
  <c r="A675" i="29"/>
  <c r="A676" i="29"/>
  <c r="A677" i="29"/>
  <c r="A678" i="29"/>
  <c r="A679" i="29"/>
  <c r="A680" i="29"/>
  <c r="A681" i="29"/>
  <c r="A682" i="29"/>
  <c r="A683" i="29"/>
  <c r="A4" i="29"/>
  <c r="A5" i="26"/>
  <c r="A7" i="26"/>
  <c r="A8" i="26"/>
  <c r="A9" i="26"/>
  <c r="A10" i="26"/>
  <c r="A11" i="26"/>
  <c r="A12" i="26"/>
  <c r="A13" i="26"/>
  <c r="A14" i="26"/>
  <c r="A15" i="26"/>
  <c r="A16" i="26"/>
  <c r="A17" i="26"/>
  <c r="A18" i="26"/>
  <c r="A19" i="26"/>
  <c r="A20" i="26"/>
  <c r="A21" i="26"/>
  <c r="A22" i="26"/>
  <c r="A23" i="26"/>
  <c r="A24" i="26"/>
  <c r="A25" i="26"/>
  <c r="A26" i="26"/>
  <c r="A27" i="26"/>
  <c r="A28" i="26"/>
  <c r="A29" i="26"/>
  <c r="A30" i="26"/>
  <c r="A31" i="26"/>
  <c r="A32" i="26"/>
  <c r="A33" i="26"/>
  <c r="A34" i="26"/>
  <c r="A35" i="26"/>
  <c r="A36" i="26"/>
  <c r="A37" i="26"/>
  <c r="A38" i="26"/>
  <c r="A39" i="26"/>
  <c r="A40" i="26"/>
  <c r="A41" i="26"/>
  <c r="A42" i="26"/>
  <c r="A43" i="26"/>
  <c r="A44" i="26"/>
  <c r="A45" i="26"/>
  <c r="A46" i="26"/>
  <c r="A47" i="26"/>
  <c r="A48" i="26"/>
  <c r="A49" i="26"/>
  <c r="A50" i="26"/>
  <c r="A51" i="26"/>
  <c r="A52" i="26"/>
  <c r="A53" i="26"/>
  <c r="A54" i="26"/>
  <c r="A55" i="26"/>
  <c r="A56" i="26"/>
  <c r="A57" i="26"/>
  <c r="A58" i="26"/>
  <c r="A59" i="26"/>
  <c r="A60" i="26"/>
  <c r="A61" i="26"/>
  <c r="A62" i="26"/>
  <c r="A63" i="26"/>
  <c r="A64" i="26"/>
  <c r="A65" i="26"/>
  <c r="A66" i="26"/>
  <c r="A67" i="26"/>
  <c r="A68" i="26"/>
  <c r="A69" i="26"/>
  <c r="A70" i="26"/>
  <c r="A71" i="26"/>
  <c r="A72" i="26"/>
  <c r="A73" i="26"/>
  <c r="A74" i="26"/>
  <c r="A75" i="26"/>
  <c r="A76" i="26"/>
  <c r="A77" i="26"/>
  <c r="A78" i="26"/>
  <c r="A79" i="26"/>
  <c r="A80" i="26"/>
  <c r="A81" i="26"/>
  <c r="A82" i="26"/>
  <c r="A83" i="26"/>
  <c r="A84" i="26"/>
  <c r="A85" i="26"/>
  <c r="A86" i="26"/>
  <c r="A87" i="26"/>
  <c r="A88" i="26"/>
  <c r="A89" i="26"/>
  <c r="A90" i="26"/>
  <c r="A91" i="26"/>
  <c r="A92" i="26"/>
  <c r="A93" i="26"/>
  <c r="A94" i="26"/>
  <c r="A95" i="26"/>
  <c r="A96" i="26"/>
  <c r="A97" i="26"/>
  <c r="A98" i="26"/>
  <c r="A99" i="26"/>
  <c r="A100" i="26"/>
  <c r="A101" i="26"/>
  <c r="A102" i="26"/>
  <c r="A103" i="26"/>
  <c r="A104" i="26"/>
  <c r="A105" i="26"/>
  <c r="A106" i="26"/>
  <c r="A107" i="26"/>
  <c r="A108" i="26"/>
  <c r="A109" i="26"/>
  <c r="A110" i="26"/>
  <c r="A111" i="26"/>
  <c r="A112" i="26"/>
  <c r="A113" i="26"/>
  <c r="A114" i="26"/>
  <c r="A115" i="26"/>
  <c r="A116" i="26"/>
  <c r="A117" i="26"/>
  <c r="A118" i="26"/>
  <c r="A119" i="26"/>
  <c r="A120" i="26"/>
  <c r="A121" i="26"/>
  <c r="A122" i="26"/>
  <c r="A123" i="26"/>
  <c r="A124" i="26"/>
  <c r="A125" i="26"/>
  <c r="A126" i="26"/>
  <c r="A127" i="26"/>
  <c r="A128" i="26"/>
  <c r="A129" i="26"/>
  <c r="A130" i="26"/>
  <c r="A131" i="26"/>
  <c r="A132" i="26"/>
  <c r="A133" i="26"/>
  <c r="A134" i="26"/>
  <c r="A135" i="26"/>
  <c r="A136" i="26"/>
  <c r="A137" i="26"/>
  <c r="A138" i="26"/>
  <c r="A139" i="26"/>
  <c r="A140" i="26"/>
  <c r="A141" i="26"/>
  <c r="A142" i="26"/>
  <c r="A143" i="26"/>
  <c r="A144" i="26"/>
  <c r="A145" i="26"/>
  <c r="A146" i="26"/>
  <c r="A147" i="26"/>
  <c r="A148" i="26"/>
  <c r="A149" i="26"/>
  <c r="A150" i="26"/>
  <c r="A151" i="26"/>
  <c r="A152" i="26"/>
  <c r="A153" i="26"/>
  <c r="A154" i="26"/>
  <c r="A155" i="26"/>
  <c r="A156" i="26"/>
  <c r="A157" i="26"/>
  <c r="A158" i="26"/>
  <c r="A159" i="26"/>
  <c r="A160" i="26"/>
  <c r="A161" i="26"/>
  <c r="A162" i="26"/>
  <c r="A163" i="26"/>
  <c r="A164" i="26"/>
  <c r="A165" i="26"/>
  <c r="A166" i="26"/>
  <c r="A167" i="26"/>
  <c r="A168" i="26"/>
  <c r="A169" i="26"/>
  <c r="A170" i="26"/>
  <c r="A171" i="26"/>
  <c r="A172" i="26"/>
  <c r="A173" i="26"/>
  <c r="A174" i="26"/>
  <c r="A175" i="26"/>
  <c r="A176" i="26"/>
  <c r="A177" i="26"/>
  <c r="A178" i="26"/>
  <c r="A179" i="26"/>
  <c r="A180" i="26"/>
  <c r="A181" i="26"/>
  <c r="A182" i="26"/>
  <c r="A183" i="26"/>
  <c r="A184" i="26"/>
  <c r="A185" i="26"/>
  <c r="A186" i="26"/>
  <c r="A187" i="26"/>
  <c r="A188" i="26"/>
  <c r="A189" i="26"/>
  <c r="A190" i="26"/>
  <c r="A191" i="26"/>
  <c r="A192" i="26"/>
  <c r="A193" i="26"/>
  <c r="A194" i="26"/>
  <c r="A195" i="26"/>
  <c r="A196" i="26"/>
  <c r="A197" i="26"/>
  <c r="A198" i="26"/>
  <c r="A199" i="26"/>
  <c r="A200" i="26"/>
  <c r="A201" i="26"/>
  <c r="A202" i="26"/>
  <c r="A203" i="26"/>
  <c r="A204" i="26"/>
  <c r="A205" i="26"/>
  <c r="A206" i="26"/>
  <c r="A207" i="26"/>
  <c r="A208" i="26"/>
  <c r="A209" i="26"/>
  <c r="A210" i="26"/>
  <c r="A211" i="26"/>
  <c r="A212" i="26"/>
  <c r="A213" i="26"/>
  <c r="A214" i="26"/>
  <c r="A215" i="26"/>
  <c r="A216" i="26"/>
  <c r="A217" i="26"/>
  <c r="A218" i="26"/>
  <c r="A219" i="26"/>
  <c r="A220" i="26"/>
  <c r="A221" i="26"/>
  <c r="A222" i="26"/>
  <c r="A223" i="26"/>
  <c r="A224" i="26"/>
  <c r="A225" i="26"/>
  <c r="A226" i="26"/>
  <c r="A227" i="26"/>
  <c r="A228" i="26"/>
  <c r="A229" i="26"/>
  <c r="A230" i="26"/>
  <c r="A231" i="26"/>
  <c r="A232" i="26"/>
  <c r="A233" i="26"/>
  <c r="A234" i="26"/>
  <c r="A235" i="26"/>
  <c r="A236" i="26"/>
  <c r="A237" i="26"/>
  <c r="A238" i="26"/>
  <c r="A239" i="26"/>
  <c r="A240" i="26"/>
  <c r="A241" i="26"/>
  <c r="A242" i="26"/>
  <c r="A243" i="26"/>
  <c r="A244" i="26"/>
  <c r="A245" i="26"/>
  <c r="A246" i="26"/>
  <c r="A247" i="26"/>
  <c r="A248" i="26"/>
  <c r="A249" i="26"/>
  <c r="A250" i="26"/>
  <c r="A251" i="26"/>
  <c r="A252" i="26"/>
  <c r="A253" i="26"/>
  <c r="A254" i="26"/>
  <c r="A255" i="26"/>
  <c r="A256" i="26"/>
  <c r="A257" i="26"/>
  <c r="A258" i="26"/>
  <c r="A259" i="26"/>
  <c r="A260" i="26"/>
  <c r="A261" i="26"/>
  <c r="A262" i="26"/>
  <c r="A263" i="26"/>
  <c r="A264" i="26"/>
  <c r="A265" i="26"/>
  <c r="A266" i="26"/>
  <c r="A267" i="26"/>
  <c r="A268" i="26"/>
  <c r="A269" i="26"/>
  <c r="A270" i="26"/>
  <c r="A271" i="26"/>
  <c r="A272" i="26"/>
  <c r="A273" i="26"/>
  <c r="A274" i="26"/>
  <c r="A275" i="26"/>
  <c r="A276" i="26"/>
  <c r="A277" i="26"/>
  <c r="A278" i="26"/>
  <c r="A279" i="26"/>
  <c r="A280" i="26"/>
  <c r="A281" i="26"/>
  <c r="A282" i="26"/>
  <c r="A283" i="26"/>
  <c r="A284" i="26"/>
  <c r="A285" i="26"/>
  <c r="A286" i="26"/>
  <c r="A287" i="26"/>
  <c r="A288" i="26"/>
  <c r="A289" i="26"/>
  <c r="A290" i="26"/>
  <c r="A291" i="26"/>
  <c r="A292" i="26"/>
  <c r="A293" i="26"/>
  <c r="A294" i="26"/>
  <c r="A295" i="26"/>
  <c r="A296" i="26"/>
  <c r="A297" i="26"/>
  <c r="A298" i="26"/>
  <c r="A299" i="26"/>
  <c r="A300" i="26"/>
  <c r="A301" i="26"/>
  <c r="A302" i="26"/>
  <c r="A303" i="26"/>
  <c r="A304" i="26"/>
  <c r="A305" i="26"/>
  <c r="A306" i="26"/>
  <c r="A307" i="26"/>
  <c r="A308" i="26"/>
  <c r="A309" i="26"/>
  <c r="A310" i="26"/>
  <c r="A311" i="26"/>
  <c r="A312" i="26"/>
  <c r="A313" i="26"/>
  <c r="A314" i="26"/>
  <c r="A315" i="26"/>
  <c r="A316" i="26"/>
  <c r="A317" i="26"/>
  <c r="A318" i="26"/>
  <c r="A319" i="26"/>
  <c r="A320" i="26"/>
  <c r="A321" i="26"/>
  <c r="A322" i="26"/>
  <c r="A323" i="26"/>
  <c r="A324" i="26"/>
  <c r="A325" i="26"/>
  <c r="A326" i="26"/>
  <c r="A327" i="26"/>
  <c r="A328" i="26"/>
  <c r="A329" i="26"/>
  <c r="A330" i="26"/>
  <c r="A331" i="26"/>
  <c r="A332" i="26"/>
  <c r="A333" i="26"/>
  <c r="A334" i="26"/>
  <c r="A335" i="26"/>
  <c r="A336" i="26"/>
  <c r="A337" i="26"/>
  <c r="A338" i="26"/>
  <c r="A339" i="26"/>
  <c r="A340" i="26"/>
  <c r="A341" i="26"/>
  <c r="A342" i="26"/>
  <c r="A343" i="26"/>
  <c r="A344" i="26"/>
  <c r="A345" i="26"/>
  <c r="A346" i="26"/>
  <c r="A347" i="26"/>
  <c r="A348" i="26"/>
  <c r="A349" i="26"/>
  <c r="A350" i="26"/>
  <c r="A351" i="26"/>
  <c r="A352" i="26"/>
  <c r="A353" i="26"/>
  <c r="A354" i="26"/>
  <c r="A355" i="26"/>
  <c r="A356" i="26"/>
  <c r="A357" i="26"/>
  <c r="A358" i="26"/>
  <c r="A359" i="26"/>
  <c r="A360" i="26"/>
  <c r="A361" i="26"/>
  <c r="A362" i="26"/>
  <c r="A363" i="26"/>
  <c r="A364" i="26"/>
  <c r="A365" i="26"/>
  <c r="A366" i="26"/>
  <c r="A367" i="26"/>
  <c r="A368" i="26"/>
  <c r="A369" i="26"/>
  <c r="A370" i="26"/>
  <c r="A371" i="26"/>
  <c r="A372" i="26"/>
  <c r="A373" i="26"/>
  <c r="A374" i="26"/>
  <c r="A375" i="26"/>
  <c r="A376" i="26"/>
  <c r="A377" i="26"/>
  <c r="A378" i="26"/>
  <c r="A379" i="26"/>
  <c r="A380" i="26"/>
  <c r="A381" i="26"/>
  <c r="A382" i="26"/>
  <c r="A383" i="26"/>
  <c r="A384" i="26"/>
  <c r="A385" i="26"/>
  <c r="A386" i="26"/>
  <c r="A387" i="26"/>
  <c r="A388" i="26"/>
  <c r="A389" i="26"/>
  <c r="A390" i="26"/>
  <c r="A391" i="26"/>
  <c r="A392" i="26"/>
  <c r="A393" i="26"/>
  <c r="A394" i="26"/>
  <c r="A395" i="26"/>
  <c r="A396" i="26"/>
  <c r="A397" i="26"/>
  <c r="A398" i="26"/>
  <c r="A399" i="26"/>
  <c r="A400" i="26"/>
  <c r="A401" i="26"/>
  <c r="A402" i="26"/>
  <c r="A403" i="26"/>
  <c r="A404" i="26"/>
  <c r="A405" i="26"/>
  <c r="A406" i="26"/>
  <c r="A407" i="26"/>
  <c r="A408" i="26"/>
  <c r="A409" i="26"/>
  <c r="A410" i="26"/>
  <c r="A411" i="26"/>
  <c r="A4" i="26"/>
  <c r="A5" i="37"/>
  <c r="A7" i="37"/>
  <c r="A8" i="37"/>
  <c r="A9" i="37"/>
  <c r="A10" i="37"/>
  <c r="A11" i="37"/>
  <c r="A12" i="37"/>
  <c r="A13" i="37"/>
  <c r="A14" i="37"/>
  <c r="A15" i="37"/>
  <c r="A16" i="37"/>
  <c r="A17" i="37"/>
  <c r="A18" i="37"/>
  <c r="A19" i="37"/>
  <c r="A20" i="37"/>
  <c r="A21" i="37"/>
  <c r="A22" i="37"/>
  <c r="A23" i="37"/>
  <c r="A24" i="37"/>
  <c r="A25" i="37"/>
  <c r="A26" i="37"/>
  <c r="A27" i="37"/>
  <c r="A28" i="37"/>
  <c r="A29" i="37"/>
  <c r="A30" i="37"/>
  <c r="A31" i="37"/>
  <c r="A32" i="37"/>
  <c r="A33" i="37"/>
  <c r="A34" i="37"/>
  <c r="A35" i="37"/>
  <c r="A36" i="37"/>
  <c r="A37" i="37"/>
  <c r="A38" i="37"/>
  <c r="A39" i="37"/>
  <c r="A40" i="37"/>
  <c r="A41" i="37"/>
  <c r="A42" i="37"/>
  <c r="A43" i="37"/>
  <c r="A44" i="37"/>
  <c r="A45" i="37"/>
  <c r="A46" i="37"/>
  <c r="A47" i="37"/>
  <c r="A48" i="37"/>
  <c r="A49" i="37"/>
  <c r="A50" i="37"/>
  <c r="A51" i="37"/>
  <c r="A52" i="37"/>
  <c r="A53" i="37"/>
  <c r="A54" i="37"/>
  <c r="A55" i="37"/>
  <c r="A56" i="37"/>
  <c r="A57" i="37"/>
  <c r="A58" i="37"/>
  <c r="A59" i="37"/>
  <c r="A60" i="37"/>
  <c r="A61" i="37"/>
  <c r="A62" i="37"/>
  <c r="A63" i="37"/>
  <c r="A64" i="37"/>
  <c r="A65" i="37"/>
  <c r="A66" i="37"/>
  <c r="A67" i="37"/>
  <c r="A68" i="37"/>
  <c r="A69" i="37"/>
  <c r="A70" i="37"/>
  <c r="A71" i="37"/>
  <c r="A72" i="37"/>
  <c r="A73" i="37"/>
  <c r="A74" i="37"/>
  <c r="A75" i="37"/>
  <c r="A76" i="37"/>
  <c r="A77" i="37"/>
  <c r="A78" i="37"/>
  <c r="A79" i="37"/>
  <c r="A80" i="37"/>
  <c r="A81" i="37"/>
  <c r="A82" i="37"/>
  <c r="A83" i="37"/>
  <c r="A84" i="37"/>
  <c r="A85" i="37"/>
  <c r="A86" i="37"/>
  <c r="A87" i="37"/>
  <c r="A88" i="37"/>
  <c r="A89" i="37"/>
  <c r="A90" i="37"/>
  <c r="A91" i="37"/>
  <c r="A92" i="37"/>
  <c r="A93" i="37"/>
  <c r="A94" i="37"/>
  <c r="A95" i="37"/>
  <c r="A96" i="37"/>
  <c r="A97" i="37"/>
  <c r="A98" i="37"/>
  <c r="A99" i="37"/>
  <c r="A100" i="37"/>
  <c r="A101" i="37"/>
  <c r="A102" i="37"/>
  <c r="A103" i="37"/>
  <c r="A104" i="37"/>
  <c r="A105" i="37"/>
  <c r="A106" i="37"/>
  <c r="A107" i="37"/>
  <c r="A108" i="37"/>
  <c r="A109" i="37"/>
  <c r="A110" i="37"/>
  <c r="A111" i="37"/>
  <c r="A112" i="37"/>
  <c r="A113" i="37"/>
  <c r="A114" i="37"/>
  <c r="A115" i="37"/>
  <c r="A116" i="37"/>
  <c r="A117" i="37"/>
  <c r="A118" i="37"/>
  <c r="A119" i="37"/>
  <c r="A120" i="37"/>
  <c r="A121" i="37"/>
  <c r="A122" i="37"/>
  <c r="A123" i="37"/>
  <c r="A124" i="37"/>
  <c r="A125" i="37"/>
  <c r="A126" i="37"/>
  <c r="A127" i="37"/>
  <c r="A128" i="37"/>
  <c r="A129" i="37"/>
  <c r="A130" i="37"/>
  <c r="A131" i="37"/>
  <c r="A132" i="37"/>
  <c r="A133" i="37"/>
  <c r="A134" i="37"/>
  <c r="A135" i="37"/>
  <c r="A136" i="37"/>
  <c r="A137" i="37"/>
  <c r="A138" i="37"/>
  <c r="A139" i="37"/>
  <c r="A140" i="37"/>
  <c r="A141" i="37"/>
  <c r="A142" i="37"/>
  <c r="A143" i="37"/>
  <c r="A144" i="37"/>
  <c r="A145" i="37"/>
  <c r="A146" i="37"/>
  <c r="A147" i="37"/>
  <c r="A148" i="37"/>
  <c r="A149" i="37"/>
  <c r="A150" i="37"/>
  <c r="A151" i="37"/>
  <c r="A152" i="37"/>
  <c r="A153" i="37"/>
  <c r="A154" i="37"/>
  <c r="A155" i="37"/>
  <c r="A156" i="37"/>
  <c r="A157" i="37"/>
  <c r="A158" i="37"/>
  <c r="A159" i="37"/>
  <c r="A160" i="37"/>
  <c r="A161" i="37"/>
  <c r="A162" i="37"/>
  <c r="A163" i="37"/>
  <c r="A164" i="37"/>
  <c r="A165" i="37"/>
  <c r="A166" i="37"/>
  <c r="A167" i="37"/>
  <c r="A168" i="37"/>
  <c r="A169" i="37"/>
  <c r="A170" i="37"/>
  <c r="A171" i="37"/>
  <c r="A172" i="37"/>
  <c r="A173" i="37"/>
  <c r="A174" i="37"/>
  <c r="A175" i="37"/>
  <c r="A176" i="37"/>
  <c r="A177" i="37"/>
  <c r="A178" i="37"/>
  <c r="A179" i="37"/>
  <c r="A180" i="37"/>
  <c r="A181" i="37"/>
  <c r="A182" i="37"/>
  <c r="A183" i="37"/>
  <c r="A184" i="37"/>
  <c r="A185" i="37"/>
  <c r="A186" i="37"/>
  <c r="A187" i="37"/>
  <c r="A188" i="37"/>
  <c r="A189" i="37"/>
  <c r="A190" i="37"/>
  <c r="A191" i="37"/>
  <c r="A192" i="37"/>
  <c r="A193" i="37"/>
  <c r="A194" i="37"/>
  <c r="A195" i="37"/>
  <c r="A196" i="37"/>
  <c r="A197" i="37"/>
  <c r="A198" i="37"/>
  <c r="A199" i="37"/>
  <c r="A200" i="37"/>
  <c r="A201" i="37"/>
  <c r="A202" i="37"/>
  <c r="A203" i="37"/>
  <c r="A204" i="37"/>
  <c r="A205" i="37"/>
  <c r="A206" i="37"/>
  <c r="A207" i="37"/>
  <c r="A208" i="37"/>
  <c r="A209" i="37"/>
  <c r="A210" i="37"/>
  <c r="A211" i="37"/>
  <c r="A212" i="37"/>
  <c r="A213" i="37"/>
  <c r="A214" i="37"/>
  <c r="A215" i="37"/>
  <c r="A216" i="37"/>
  <c r="A217" i="37"/>
  <c r="A218" i="37"/>
  <c r="A219" i="37"/>
  <c r="A220" i="37"/>
  <c r="A221" i="37"/>
  <c r="A222" i="37"/>
  <c r="A223" i="37"/>
  <c r="A224" i="37"/>
  <c r="A225" i="37"/>
  <c r="A226" i="37"/>
  <c r="A227" i="37"/>
  <c r="A228" i="37"/>
  <c r="A229" i="37"/>
  <c r="A230" i="37"/>
  <c r="A231" i="37"/>
  <c r="A232" i="37"/>
  <c r="A233" i="37"/>
  <c r="A234" i="37"/>
  <c r="A235" i="37"/>
  <c r="A236" i="37"/>
  <c r="A237" i="37"/>
  <c r="A238" i="37"/>
  <c r="A239" i="37"/>
  <c r="A240" i="37"/>
  <c r="A241" i="37"/>
  <c r="A242" i="37"/>
  <c r="A243" i="37"/>
  <c r="A244" i="37"/>
  <c r="A245" i="37"/>
  <c r="A246" i="37"/>
  <c r="A247" i="37"/>
  <c r="A248" i="37"/>
  <c r="A249" i="37"/>
  <c r="A250" i="37"/>
  <c r="A251" i="37"/>
  <c r="A252" i="37"/>
  <c r="A253" i="37"/>
  <c r="A254" i="37"/>
  <c r="A255" i="37"/>
  <c r="A256" i="37"/>
  <c r="A257" i="37"/>
  <c r="A258" i="37"/>
  <c r="A259" i="37"/>
  <c r="A260" i="37"/>
  <c r="A261" i="37"/>
  <c r="A262" i="37"/>
  <c r="A263" i="37"/>
  <c r="A264" i="37"/>
  <c r="A265" i="37"/>
  <c r="A266" i="37"/>
  <c r="A267" i="37"/>
  <c r="A268" i="37"/>
  <c r="A269" i="37"/>
  <c r="A270" i="37"/>
  <c r="A271" i="37"/>
  <c r="A272" i="37"/>
  <c r="A273" i="37"/>
  <c r="A274" i="37"/>
  <c r="A275" i="37"/>
  <c r="A276" i="37"/>
  <c r="A277" i="37"/>
  <c r="A278" i="37"/>
  <c r="A279" i="37"/>
  <c r="A280" i="37"/>
  <c r="A281" i="37"/>
  <c r="A282" i="37"/>
  <c r="A283" i="37"/>
  <c r="A284" i="37"/>
  <c r="A285" i="37"/>
  <c r="A286" i="37"/>
  <c r="A287" i="37"/>
  <c r="A288" i="37"/>
  <c r="A289" i="37"/>
  <c r="A290" i="37"/>
  <c r="A291" i="37"/>
  <c r="A292" i="37"/>
  <c r="A293" i="37"/>
  <c r="A294" i="37"/>
  <c r="A295" i="37"/>
  <c r="A296" i="37"/>
  <c r="A297" i="37"/>
  <c r="A298" i="37"/>
  <c r="A299" i="37"/>
  <c r="A300" i="37"/>
  <c r="A301" i="37"/>
  <c r="A302" i="37"/>
  <c r="A303" i="37"/>
  <c r="A304" i="37"/>
  <c r="A305" i="37"/>
  <c r="A306" i="37"/>
  <c r="A307" i="37"/>
  <c r="A308" i="37"/>
  <c r="A309" i="37"/>
  <c r="A310" i="37"/>
  <c r="A311" i="37"/>
  <c r="A312" i="37"/>
  <c r="A313" i="37"/>
  <c r="A314" i="37"/>
  <c r="A315" i="37"/>
  <c r="A316" i="37"/>
  <c r="A317" i="37"/>
  <c r="A318" i="37"/>
  <c r="A319" i="37"/>
  <c r="A320" i="37"/>
  <c r="A321" i="37"/>
  <c r="A322" i="37"/>
  <c r="A323" i="37"/>
  <c r="A324" i="37"/>
  <c r="A325" i="37"/>
  <c r="A326" i="37"/>
  <c r="A327" i="37"/>
  <c r="A328" i="37"/>
  <c r="A329" i="37"/>
  <c r="A330" i="37"/>
  <c r="A331" i="37"/>
  <c r="A332" i="37"/>
  <c r="A333" i="37"/>
  <c r="A334" i="37"/>
  <c r="A335" i="37"/>
  <c r="A336" i="37"/>
  <c r="A337" i="37"/>
  <c r="A338" i="37"/>
  <c r="A339" i="37"/>
  <c r="A340" i="37"/>
  <c r="A341" i="37"/>
  <c r="A342" i="37"/>
  <c r="A343" i="37"/>
  <c r="A344" i="37"/>
  <c r="A345" i="37"/>
  <c r="A346" i="37"/>
  <c r="A347" i="37"/>
  <c r="A348" i="37"/>
  <c r="A349" i="37"/>
  <c r="A350" i="37"/>
  <c r="A351" i="37"/>
  <c r="A352" i="37"/>
  <c r="A353" i="37"/>
  <c r="A354" i="37"/>
  <c r="A355" i="37"/>
  <c r="A356" i="37"/>
  <c r="A357" i="37"/>
  <c r="A358" i="37"/>
  <c r="A359" i="37"/>
  <c r="A360" i="37"/>
  <c r="A361" i="37"/>
  <c r="A362" i="37"/>
  <c r="A363" i="37"/>
  <c r="A364" i="37"/>
  <c r="A365" i="37"/>
  <c r="A366" i="37"/>
  <c r="A367" i="37"/>
  <c r="A368" i="37"/>
  <c r="A369" i="37"/>
  <c r="A370" i="37"/>
  <c r="A371" i="37"/>
  <c r="A372" i="37"/>
  <c r="A373" i="37"/>
  <c r="A374" i="37"/>
  <c r="A375" i="37"/>
  <c r="A376" i="37"/>
  <c r="A377" i="37"/>
  <c r="A378" i="37"/>
  <c r="A379" i="37"/>
  <c r="A380" i="37"/>
  <c r="A381" i="37"/>
  <c r="A382" i="37"/>
  <c r="A383" i="37"/>
  <c r="A384" i="37"/>
  <c r="A385" i="37"/>
  <c r="A386" i="37"/>
  <c r="A387" i="37"/>
  <c r="A388" i="37"/>
  <c r="A389" i="37"/>
  <c r="A390" i="37"/>
  <c r="A391" i="37"/>
  <c r="A392" i="37"/>
  <c r="A393" i="37"/>
  <c r="A394" i="37"/>
  <c r="A395" i="37"/>
  <c r="A396" i="37"/>
  <c r="A397" i="37"/>
  <c r="A398" i="37"/>
  <c r="A399" i="37"/>
  <c r="A400" i="37"/>
  <c r="A401" i="37"/>
  <c r="A402" i="37"/>
  <c r="A403" i="37"/>
  <c r="A404" i="37"/>
  <c r="A405" i="37"/>
  <c r="A406" i="37"/>
  <c r="A407" i="37"/>
  <c r="A408" i="37"/>
  <c r="A409" i="37"/>
  <c r="A410" i="37"/>
  <c r="A411" i="37"/>
  <c r="A4" i="37"/>
  <c r="A6" i="53"/>
  <c r="A7" i="53"/>
  <c r="A8" i="53"/>
  <c r="A9" i="53"/>
  <c r="A10" i="53"/>
  <c r="A11" i="53"/>
  <c r="A12" i="53"/>
  <c r="A13" i="53"/>
  <c r="A14" i="53"/>
  <c r="A15" i="53"/>
  <c r="A16" i="53"/>
  <c r="A17" i="53"/>
  <c r="A18" i="53"/>
  <c r="A19" i="53"/>
  <c r="A20" i="53"/>
  <c r="A21" i="53"/>
  <c r="A22" i="53"/>
  <c r="A23" i="53"/>
  <c r="A24" i="53"/>
  <c r="A25" i="53"/>
  <c r="A26" i="53"/>
  <c r="A27" i="53"/>
  <c r="A28" i="53"/>
  <c r="A29" i="53"/>
  <c r="A30" i="53"/>
  <c r="A31" i="53"/>
  <c r="A32" i="53"/>
  <c r="A33" i="53"/>
  <c r="A34" i="53"/>
  <c r="A35" i="53"/>
  <c r="A36" i="53"/>
  <c r="A37" i="53"/>
  <c r="A38" i="53"/>
  <c r="A39" i="53"/>
  <c r="A40" i="53"/>
  <c r="A41" i="53"/>
  <c r="A42" i="53"/>
  <c r="A43" i="53"/>
  <c r="A44" i="53"/>
  <c r="A45" i="53"/>
  <c r="A46" i="53"/>
  <c r="A50" i="53"/>
  <c r="A51" i="53"/>
  <c r="A52" i="53"/>
  <c r="A53" i="53"/>
  <c r="A54" i="53"/>
  <c r="A55" i="53"/>
  <c r="A56" i="53"/>
  <c r="A57" i="53"/>
  <c r="A58" i="53"/>
  <c r="A59" i="53"/>
  <c r="A60" i="53"/>
  <c r="A61" i="53"/>
  <c r="A62" i="53"/>
  <c r="A63" i="53"/>
  <c r="A66" i="53"/>
  <c r="A67" i="53"/>
  <c r="A68" i="53"/>
  <c r="A69" i="53"/>
  <c r="A70" i="53"/>
  <c r="A71" i="53"/>
  <c r="A72" i="53"/>
  <c r="A73" i="53"/>
  <c r="A74" i="53"/>
  <c r="A75" i="53"/>
  <c r="A76" i="53"/>
  <c r="A77" i="53"/>
  <c r="A78" i="53"/>
  <c r="A79" i="53"/>
  <c r="A80" i="53"/>
  <c r="A81" i="53"/>
  <c r="A82" i="53"/>
  <c r="A83" i="53"/>
  <c r="A84" i="53"/>
  <c r="A85" i="53"/>
  <c r="A86" i="53"/>
  <c r="A87" i="53"/>
  <c r="A88" i="53"/>
  <c r="A89" i="53"/>
  <c r="A90" i="53"/>
  <c r="A91" i="53"/>
  <c r="A92" i="53"/>
  <c r="A93" i="53"/>
  <c r="A94" i="53"/>
  <c r="A95" i="53"/>
  <c r="A96" i="53"/>
  <c r="A97" i="53"/>
  <c r="A98" i="53"/>
  <c r="A99" i="53"/>
  <c r="A100" i="53"/>
  <c r="A101" i="53"/>
  <c r="A102" i="53"/>
  <c r="A103" i="53"/>
  <c r="A104" i="53"/>
  <c r="A105" i="53"/>
  <c r="A106" i="53"/>
  <c r="A107" i="53"/>
  <c r="A108" i="53"/>
  <c r="A109" i="53"/>
  <c r="A110" i="53"/>
  <c r="A111" i="53"/>
  <c r="A112" i="53"/>
  <c r="A113" i="53"/>
  <c r="A114" i="53"/>
  <c r="A115" i="53"/>
  <c r="A116" i="53"/>
  <c r="A117" i="53"/>
  <c r="A118" i="53"/>
  <c r="A119" i="53"/>
  <c r="A120" i="53"/>
  <c r="A121" i="53"/>
  <c r="A122" i="53"/>
  <c r="A123" i="53"/>
  <c r="A124" i="53"/>
  <c r="A125" i="53"/>
  <c r="A126" i="53"/>
  <c r="A127" i="53"/>
  <c r="A128" i="53"/>
  <c r="A129" i="53"/>
  <c r="A130" i="53"/>
  <c r="A131" i="53"/>
  <c r="A132" i="53"/>
  <c r="A133" i="53"/>
  <c r="A134" i="53"/>
  <c r="A135" i="53"/>
  <c r="A136" i="53"/>
  <c r="A137" i="53"/>
  <c r="A138" i="53"/>
  <c r="A139" i="53"/>
  <c r="A140" i="53"/>
  <c r="A141" i="53"/>
  <c r="A142" i="53"/>
  <c r="A143" i="53"/>
  <c r="A144" i="53"/>
  <c r="A145" i="53"/>
  <c r="A146" i="53"/>
  <c r="A147" i="53"/>
  <c r="A148" i="53"/>
  <c r="A149" i="53"/>
  <c r="A150" i="53"/>
  <c r="A151" i="53"/>
  <c r="A152" i="53"/>
  <c r="A153" i="53"/>
  <c r="A154" i="53"/>
  <c r="A155" i="53"/>
  <c r="A156" i="53"/>
  <c r="A157" i="53"/>
  <c r="A158" i="53"/>
  <c r="A159" i="53"/>
  <c r="A160" i="53"/>
  <c r="A161" i="53"/>
  <c r="A162" i="53"/>
  <c r="A163" i="53"/>
  <c r="A164" i="53"/>
  <c r="A165" i="53"/>
  <c r="A166" i="53"/>
  <c r="A167" i="53"/>
  <c r="A168" i="53"/>
  <c r="A169" i="53"/>
  <c r="A170" i="53"/>
  <c r="A171" i="53"/>
  <c r="A172" i="53"/>
  <c r="A173" i="53"/>
  <c r="A174" i="53"/>
  <c r="A175" i="53"/>
  <c r="A176" i="53"/>
  <c r="A177" i="53"/>
  <c r="A178" i="53"/>
  <c r="A179" i="53"/>
  <c r="A180" i="53"/>
  <c r="A181" i="53"/>
  <c r="A182" i="53"/>
  <c r="A183" i="53"/>
  <c r="A184" i="53"/>
  <c r="A185" i="53"/>
  <c r="A186" i="53"/>
  <c r="A187" i="53"/>
  <c r="A188" i="53"/>
  <c r="A189" i="53"/>
  <c r="A190" i="53"/>
  <c r="A191" i="53"/>
  <c r="A192" i="53"/>
  <c r="A193" i="53"/>
  <c r="A194" i="53"/>
  <c r="A195" i="53"/>
  <c r="A196" i="53"/>
  <c r="A197" i="53"/>
  <c r="A198" i="53"/>
  <c r="A199" i="53"/>
  <c r="A200" i="53"/>
  <c r="A201" i="53"/>
  <c r="A202" i="53"/>
  <c r="A203" i="53"/>
  <c r="A204" i="53"/>
  <c r="A205" i="53"/>
  <c r="A206" i="53"/>
  <c r="A207" i="53"/>
  <c r="A208" i="53"/>
  <c r="A209" i="53"/>
  <c r="A210" i="53"/>
  <c r="A211" i="53"/>
  <c r="A212" i="53"/>
  <c r="A213" i="53"/>
  <c r="A214" i="53"/>
  <c r="A215" i="53"/>
  <c r="A216" i="53"/>
  <c r="A217" i="53"/>
  <c r="A218" i="53"/>
  <c r="A219" i="53"/>
  <c r="A220" i="53"/>
  <c r="A221" i="53"/>
  <c r="A222" i="53"/>
  <c r="A223" i="53"/>
  <c r="A224" i="53"/>
  <c r="A225" i="53"/>
  <c r="A226" i="53"/>
  <c r="A227" i="53"/>
  <c r="A228" i="53"/>
  <c r="A229" i="53"/>
  <c r="A230" i="53"/>
  <c r="A231" i="53"/>
  <c r="A232" i="53"/>
  <c r="A233" i="53"/>
  <c r="A234" i="53"/>
  <c r="A235" i="53"/>
  <c r="A236" i="53"/>
  <c r="A237" i="53"/>
  <c r="A238" i="53"/>
  <c r="A239" i="53"/>
  <c r="A240" i="53"/>
  <c r="A241" i="53"/>
  <c r="A242" i="53"/>
  <c r="A243" i="53"/>
  <c r="A244" i="53"/>
  <c r="A245" i="53"/>
  <c r="A246" i="53"/>
  <c r="A247" i="53"/>
  <c r="A248" i="53"/>
  <c r="A249" i="53"/>
  <c r="A250" i="53"/>
  <c r="A251" i="53"/>
  <c r="A252" i="53"/>
  <c r="A253" i="53"/>
  <c r="A254" i="53"/>
  <c r="A255" i="53"/>
  <c r="A256" i="53"/>
  <c r="A257" i="53"/>
  <c r="A258" i="53"/>
  <c r="A259" i="53"/>
  <c r="A260" i="53"/>
  <c r="A261" i="53"/>
  <c r="A262" i="53"/>
  <c r="A263" i="53"/>
  <c r="A264" i="53"/>
  <c r="A265" i="53"/>
  <c r="A266" i="53"/>
  <c r="A267" i="53"/>
  <c r="A268" i="53"/>
  <c r="A269" i="53"/>
  <c r="A270" i="53"/>
  <c r="A271" i="53"/>
  <c r="A272" i="53"/>
  <c r="A273" i="53"/>
  <c r="A274" i="53"/>
  <c r="A275" i="53"/>
  <c r="A276" i="53"/>
  <c r="A277" i="53"/>
  <c r="A278" i="53"/>
  <c r="A279" i="53"/>
  <c r="A280" i="53"/>
  <c r="A281" i="53"/>
  <c r="A282" i="53"/>
  <c r="A283" i="53"/>
  <c r="A284" i="53"/>
  <c r="A285" i="53"/>
  <c r="A286" i="53"/>
  <c r="A287" i="53"/>
  <c r="A288" i="53"/>
  <c r="A289" i="53"/>
  <c r="A290" i="53"/>
  <c r="A291" i="53"/>
  <c r="A292" i="53"/>
  <c r="A293" i="53"/>
  <c r="A294" i="53"/>
  <c r="A295" i="53"/>
  <c r="A296" i="53"/>
  <c r="A297" i="53"/>
  <c r="A298" i="53"/>
  <c r="A299" i="53"/>
  <c r="A300" i="53"/>
  <c r="A301" i="53"/>
  <c r="A302" i="53"/>
  <c r="A303" i="53"/>
  <c r="A304" i="53"/>
  <c r="A305" i="53"/>
  <c r="A306" i="53"/>
  <c r="A307" i="53"/>
  <c r="A308" i="53"/>
  <c r="A309" i="53"/>
  <c r="A310" i="53"/>
  <c r="A311" i="53"/>
  <c r="A312" i="53"/>
  <c r="A313" i="53"/>
  <c r="A314" i="53"/>
  <c r="A315" i="53"/>
  <c r="A316" i="53"/>
  <c r="A317" i="53"/>
  <c r="A318" i="53"/>
  <c r="A319" i="53"/>
  <c r="A320" i="53"/>
  <c r="A321" i="53"/>
  <c r="A322" i="53"/>
  <c r="A323" i="53"/>
  <c r="A324" i="53"/>
  <c r="A325" i="53"/>
  <c r="A326" i="53"/>
  <c r="A327" i="53"/>
  <c r="A328" i="53"/>
  <c r="A329" i="53"/>
  <c r="A330" i="53"/>
  <c r="A331" i="53"/>
  <c r="A332" i="53"/>
  <c r="A333" i="53"/>
  <c r="A334" i="53"/>
  <c r="A335" i="53"/>
  <c r="A336" i="53"/>
  <c r="A337" i="53"/>
  <c r="A338" i="53"/>
  <c r="A339" i="53"/>
  <c r="A340" i="53"/>
  <c r="A341" i="53"/>
  <c r="A342" i="53"/>
  <c r="A343" i="53"/>
  <c r="A344" i="53"/>
  <c r="A345" i="53"/>
  <c r="A346" i="53"/>
  <c r="A347" i="53"/>
  <c r="A348" i="53"/>
  <c r="A349" i="53"/>
  <c r="A350" i="53"/>
  <c r="A351" i="53"/>
  <c r="A352" i="53"/>
  <c r="A353" i="53"/>
  <c r="A354" i="53"/>
  <c r="A355" i="53"/>
  <c r="A356" i="53"/>
  <c r="A357" i="53"/>
  <c r="A358" i="53"/>
  <c r="A359" i="53"/>
  <c r="A360" i="53"/>
  <c r="A361" i="53"/>
  <c r="A362" i="53"/>
  <c r="A363" i="53"/>
  <c r="A364" i="53"/>
  <c r="A365" i="53"/>
  <c r="A366" i="53"/>
  <c r="A367" i="53"/>
  <c r="A368" i="53"/>
  <c r="A369" i="53"/>
  <c r="A370" i="53"/>
  <c r="A371" i="53"/>
  <c r="A372" i="53"/>
  <c r="A373" i="53"/>
  <c r="A374" i="53"/>
  <c r="A375" i="53"/>
  <c r="A376" i="53"/>
  <c r="A377" i="53"/>
  <c r="A378" i="53"/>
  <c r="A379" i="53"/>
  <c r="A380" i="53"/>
  <c r="A381" i="53"/>
  <c r="A382" i="53"/>
  <c r="A383" i="53"/>
  <c r="A384" i="53"/>
  <c r="A385" i="53"/>
  <c r="A386" i="53"/>
  <c r="A387" i="53"/>
  <c r="A388" i="53"/>
  <c r="A389" i="53"/>
  <c r="A390" i="53"/>
  <c r="A391" i="53"/>
  <c r="A392" i="53"/>
  <c r="A393" i="53"/>
  <c r="A394" i="53"/>
  <c r="A395" i="53"/>
  <c r="A396" i="53"/>
  <c r="A397" i="53"/>
  <c r="A398" i="53"/>
  <c r="A399" i="53"/>
  <c r="A400" i="53"/>
  <c r="A401" i="53"/>
  <c r="A402" i="53"/>
  <c r="A403" i="53"/>
  <c r="A404" i="53"/>
  <c r="A405" i="53"/>
  <c r="A406" i="53"/>
  <c r="A407" i="53"/>
  <c r="A408" i="53"/>
  <c r="A409" i="53"/>
  <c r="A410" i="53"/>
  <c r="A411" i="53"/>
  <c r="A412" i="53"/>
  <c r="A413" i="53"/>
  <c r="A414" i="53"/>
  <c r="A415" i="53"/>
  <c r="A416" i="53"/>
  <c r="A4" i="53"/>
  <c r="A364" i="23"/>
  <c r="A363" i="23"/>
  <c r="A362" i="23"/>
  <c r="A361" i="23"/>
  <c r="A360" i="23"/>
  <c r="A359" i="23"/>
  <c r="A358" i="23"/>
  <c r="A357" i="23"/>
  <c r="A356" i="23"/>
  <c r="A355" i="23"/>
  <c r="A354" i="23"/>
  <c r="A353" i="23"/>
  <c r="A352" i="23"/>
  <c r="A351" i="23"/>
  <c r="A350" i="23"/>
  <c r="A349" i="23"/>
  <c r="A348" i="23"/>
  <c r="A347" i="23"/>
  <c r="A346" i="23"/>
  <c r="A345" i="23"/>
  <c r="A344" i="23"/>
  <c r="A343" i="23"/>
  <c r="A342" i="23"/>
  <c r="A341" i="23"/>
  <c r="A340" i="23"/>
  <c r="A339" i="23"/>
  <c r="A338" i="23"/>
  <c r="A337" i="23"/>
  <c r="A336" i="23"/>
  <c r="A335" i="23"/>
  <c r="A334" i="23"/>
  <c r="A333" i="23"/>
  <c r="A332" i="23"/>
  <c r="A331" i="23"/>
  <c r="A330" i="23"/>
  <c r="A329" i="23"/>
  <c r="A328" i="23"/>
  <c r="A327" i="23"/>
  <c r="A326" i="23"/>
  <c r="A325" i="23"/>
  <c r="A324" i="23"/>
  <c r="A323" i="23"/>
  <c r="A322" i="23"/>
  <c r="A321" i="23"/>
  <c r="A320" i="23"/>
  <c r="A319" i="23"/>
  <c r="A318" i="23"/>
  <c r="A317" i="23"/>
  <c r="A316" i="23"/>
  <c r="A315" i="23"/>
  <c r="A314" i="23"/>
  <c r="A313" i="23"/>
  <c r="A312" i="23"/>
  <c r="A311" i="23"/>
  <c r="A310" i="23"/>
  <c r="A309" i="23"/>
  <c r="A308" i="23"/>
  <c r="A307" i="23"/>
  <c r="A306" i="23"/>
  <c r="A305" i="23"/>
  <c r="A304" i="23"/>
  <c r="A303" i="23"/>
  <c r="A302" i="23"/>
  <c r="A301" i="23"/>
  <c r="A300" i="23"/>
  <c r="A299" i="23"/>
  <c r="A298" i="23"/>
  <c r="A297" i="23"/>
  <c r="A296" i="23"/>
  <c r="A295" i="23"/>
  <c r="A294" i="23"/>
  <c r="A293" i="23"/>
  <c r="A292" i="23"/>
  <c r="A291" i="23"/>
  <c r="A290" i="23"/>
  <c r="A289" i="23"/>
  <c r="A288" i="23"/>
  <c r="A287" i="23"/>
  <c r="A286" i="23"/>
  <c r="A285" i="23"/>
  <c r="A284" i="23"/>
  <c r="A283" i="23"/>
  <c r="A282" i="23"/>
  <c r="A281" i="23"/>
  <c r="A280" i="23"/>
  <c r="A279" i="23"/>
  <c r="A278" i="23"/>
  <c r="A277" i="23"/>
  <c r="A276" i="23"/>
  <c r="A275" i="23"/>
  <c r="A274" i="23"/>
  <c r="A273" i="23"/>
  <c r="A272" i="23"/>
  <c r="A271" i="23"/>
  <c r="A270" i="23"/>
  <c r="A269" i="23"/>
  <c r="A268" i="23"/>
  <c r="A267" i="23"/>
  <c r="A266" i="23"/>
  <c r="A265" i="23"/>
  <c r="A264" i="23"/>
  <c r="A263" i="23"/>
  <c r="A262" i="23"/>
  <c r="A261" i="23"/>
  <c r="A260" i="23"/>
  <c r="A259" i="23"/>
  <c r="A258" i="23"/>
  <c r="A257" i="23"/>
  <c r="A256" i="23"/>
  <c r="A255" i="23"/>
  <c r="A254" i="23"/>
  <c r="A253" i="23"/>
  <c r="A252" i="23"/>
  <c r="A251" i="23"/>
  <c r="A250" i="23"/>
  <c r="A249" i="23"/>
  <c r="A248" i="23"/>
  <c r="A247" i="23"/>
  <c r="A246" i="23"/>
  <c r="A245" i="23"/>
  <c r="A244" i="23"/>
  <c r="A243" i="23"/>
  <c r="A242" i="23"/>
  <c r="A241" i="23"/>
  <c r="A240" i="23"/>
  <c r="A239" i="23"/>
  <c r="A238" i="23"/>
  <c r="A237" i="23"/>
  <c r="A236" i="23"/>
  <c r="A235" i="23"/>
  <c r="A234" i="23"/>
  <c r="A233" i="23"/>
  <c r="A232" i="23"/>
  <c r="A231" i="23"/>
  <c r="A230" i="23"/>
  <c r="A229" i="23"/>
  <c r="A228" i="23"/>
  <c r="A227" i="23"/>
  <c r="A226" i="23"/>
  <c r="A225" i="23"/>
  <c r="A224" i="23"/>
  <c r="A223" i="23"/>
  <c r="A222" i="23"/>
  <c r="A221" i="23"/>
  <c r="A220" i="23"/>
  <c r="A219" i="23"/>
  <c r="A218" i="23"/>
  <c r="A217" i="23"/>
  <c r="A216" i="23"/>
  <c r="A215" i="23"/>
  <c r="A214" i="23"/>
  <c r="A213" i="23"/>
  <c r="A212" i="23"/>
  <c r="A211" i="23"/>
  <c r="A210" i="23"/>
  <c r="A209" i="23"/>
  <c r="A208" i="23"/>
  <c r="A207" i="23"/>
  <c r="A206" i="23"/>
  <c r="A205" i="23"/>
  <c r="A204" i="23"/>
  <c r="A203" i="23"/>
  <c r="A202" i="23"/>
  <c r="A201" i="23"/>
  <c r="A200" i="23"/>
  <c r="A199" i="23"/>
  <c r="A198" i="23"/>
  <c r="A197" i="23"/>
  <c r="A196" i="23"/>
  <c r="A195" i="23"/>
  <c r="A194" i="23"/>
  <c r="A193" i="23"/>
  <c r="A192" i="23"/>
  <c r="A191" i="23"/>
  <c r="A190" i="23"/>
  <c r="A189" i="23"/>
  <c r="A188" i="23"/>
  <c r="A187" i="23"/>
  <c r="A186" i="23"/>
  <c r="A185" i="23"/>
  <c r="A184" i="23"/>
  <c r="A183" i="23"/>
  <c r="A182" i="23"/>
  <c r="A181" i="23"/>
  <c r="A180" i="23"/>
  <c r="A179" i="23"/>
  <c r="A178" i="23"/>
  <c r="A177" i="23"/>
  <c r="A176" i="23"/>
  <c r="A175" i="23"/>
  <c r="A174" i="23"/>
  <c r="A173" i="23"/>
  <c r="A172" i="23"/>
  <c r="A171" i="23"/>
  <c r="A170" i="23"/>
  <c r="A169" i="23"/>
  <c r="A168" i="23"/>
  <c r="A167" i="23"/>
  <c r="A166" i="23"/>
  <c r="A165" i="23"/>
  <c r="A164" i="23"/>
  <c r="A163" i="23"/>
  <c r="A162" i="23"/>
  <c r="A161" i="23"/>
  <c r="A160" i="23"/>
  <c r="A159" i="23"/>
  <c r="A158" i="23"/>
  <c r="A157" i="23"/>
  <c r="A156" i="23"/>
  <c r="A155" i="23"/>
  <c r="A154" i="23"/>
  <c r="A153" i="23"/>
  <c r="A152" i="23"/>
  <c r="A151" i="23"/>
  <c r="A150" i="23"/>
  <c r="A149" i="23"/>
  <c r="A148" i="23"/>
  <c r="A147" i="23"/>
  <c r="A146" i="23"/>
  <c r="A145" i="23"/>
  <c r="A144" i="23"/>
  <c r="A143" i="23"/>
  <c r="A142" i="23"/>
  <c r="A141" i="23"/>
  <c r="A140" i="23"/>
  <c r="A139" i="23"/>
  <c r="A138" i="23"/>
  <c r="A137" i="23"/>
  <c r="A136" i="23"/>
  <c r="A135" i="23"/>
  <c r="A134" i="23"/>
  <c r="A133" i="23"/>
  <c r="A132" i="23"/>
  <c r="A131" i="23"/>
  <c r="A130" i="23"/>
  <c r="A129" i="23"/>
  <c r="A128" i="23"/>
  <c r="A127" i="23"/>
  <c r="A126" i="23"/>
  <c r="A125" i="23"/>
  <c r="A124" i="23"/>
  <c r="A123" i="23"/>
  <c r="A122" i="23"/>
  <c r="A121" i="23"/>
  <c r="A120" i="23"/>
  <c r="A119" i="23"/>
  <c r="A118" i="23"/>
  <c r="A117" i="23"/>
  <c r="A116" i="23"/>
  <c r="A115" i="23"/>
  <c r="A114" i="23"/>
  <c r="A113" i="23"/>
  <c r="A112" i="23"/>
  <c r="A111" i="23"/>
  <c r="A110" i="23"/>
  <c r="A109" i="23"/>
  <c r="A108" i="23"/>
  <c r="A107" i="23"/>
  <c r="A106" i="23"/>
  <c r="A105" i="23"/>
  <c r="A104" i="23"/>
  <c r="A103" i="23"/>
  <c r="A102" i="23"/>
  <c r="A101" i="23"/>
  <c r="A100" i="23"/>
  <c r="A99" i="23"/>
  <c r="A98" i="23"/>
  <c r="A97" i="23"/>
  <c r="A96" i="23"/>
  <c r="A95" i="23"/>
  <c r="A94" i="23"/>
  <c r="A93" i="23"/>
  <c r="A92" i="23"/>
  <c r="A91" i="23"/>
  <c r="A90" i="23"/>
  <c r="A89" i="23"/>
  <c r="A88" i="23"/>
  <c r="A87" i="23"/>
  <c r="A86" i="23"/>
  <c r="A85" i="23"/>
  <c r="A84" i="23"/>
  <c r="A83" i="23"/>
  <c r="A82" i="23"/>
  <c r="A81" i="23"/>
  <c r="A80" i="23"/>
  <c r="A79" i="23"/>
  <c r="A78" i="23"/>
  <c r="A77" i="23"/>
  <c r="A76" i="23"/>
  <c r="A75" i="23"/>
  <c r="A74" i="23"/>
  <c r="A73" i="23"/>
  <c r="A72" i="23"/>
  <c r="A71" i="23"/>
  <c r="A70" i="23"/>
  <c r="A69" i="23"/>
  <c r="A68" i="23"/>
  <c r="A67" i="23"/>
  <c r="A66" i="23"/>
  <c r="A65" i="23"/>
  <c r="A64" i="23"/>
  <c r="A63" i="23"/>
  <c r="A62" i="23"/>
  <c r="A61" i="23"/>
  <c r="A60" i="23"/>
  <c r="A59" i="23"/>
  <c r="A58" i="23"/>
  <c r="A57" i="23"/>
  <c r="A56" i="23"/>
  <c r="A55" i="23"/>
  <c r="A54" i="23"/>
  <c r="A53" i="23"/>
  <c r="A52" i="23"/>
  <c r="A51" i="23"/>
  <c r="A50" i="23"/>
  <c r="A49" i="23"/>
  <c r="A48" i="23"/>
  <c r="A47" i="23"/>
  <c r="A46" i="23"/>
  <c r="A45" i="23"/>
  <c r="A44" i="23"/>
  <c r="A43" i="23"/>
  <c r="A42" i="23"/>
  <c r="A41" i="23"/>
  <c r="A40" i="23"/>
  <c r="A39" i="23"/>
  <c r="A38" i="23"/>
  <c r="A37" i="23"/>
  <c r="A36" i="23"/>
  <c r="A35" i="23"/>
  <c r="A34" i="23"/>
  <c r="A33" i="23"/>
  <c r="A32" i="23"/>
  <c r="A31" i="23"/>
  <c r="A30" i="23"/>
  <c r="A29" i="23"/>
  <c r="A28" i="23"/>
  <c r="A27" i="23"/>
  <c r="A26" i="23"/>
  <c r="A25" i="23"/>
  <c r="A24" i="23"/>
  <c r="A23" i="23"/>
  <c r="A22" i="23"/>
  <c r="A21" i="23"/>
  <c r="A20" i="23"/>
  <c r="A19" i="23"/>
  <c r="A18" i="23"/>
  <c r="A17" i="23"/>
  <c r="A16" i="23"/>
  <c r="A15" i="23"/>
  <c r="A14" i="23"/>
  <c r="A13" i="23"/>
  <c r="A12" i="23"/>
  <c r="A11" i="23"/>
  <c r="A10" i="23"/>
  <c r="A9" i="23"/>
  <c r="A8" i="23"/>
  <c r="A6" i="23"/>
  <c r="A5" i="23"/>
  <c r="A4" i="23"/>
  <c r="A6" i="22"/>
  <c r="A7" i="22"/>
  <c r="A8" i="22"/>
  <c r="A9" i="22"/>
  <c r="A10" i="22"/>
  <c r="A11" i="22"/>
  <c r="A12" i="22"/>
  <c r="A13" i="22"/>
  <c r="A14" i="22"/>
  <c r="A15" i="22"/>
  <c r="A16" i="22"/>
  <c r="A17" i="22"/>
  <c r="A18" i="22"/>
  <c r="A19" i="22"/>
  <c r="A20" i="22"/>
  <c r="A21" i="22"/>
  <c r="A22" i="22"/>
  <c r="A23" i="22"/>
  <c r="A24" i="22"/>
  <c r="A25" i="22"/>
  <c r="A26" i="22"/>
  <c r="A27" i="22"/>
  <c r="A28" i="22"/>
  <c r="A29" i="22"/>
  <c r="A30" i="22"/>
  <c r="A31" i="22"/>
  <c r="A32" i="22"/>
  <c r="A33" i="22"/>
  <c r="A34" i="22"/>
  <c r="A35" i="22"/>
  <c r="A36" i="22"/>
  <c r="A37" i="22"/>
  <c r="A38" i="22"/>
  <c r="A39" i="22"/>
  <c r="A40" i="22"/>
  <c r="A41" i="22"/>
  <c r="A42" i="22"/>
  <c r="A43" i="22"/>
  <c r="A44" i="22"/>
  <c r="A45" i="22"/>
  <c r="A46" i="22"/>
  <c r="A47" i="22"/>
  <c r="A48" i="22"/>
  <c r="A49" i="22"/>
  <c r="A50" i="22"/>
  <c r="A51" i="22"/>
  <c r="A52" i="22"/>
  <c r="A53" i="22"/>
  <c r="A54" i="22"/>
  <c r="A55" i="22"/>
  <c r="A56" i="22"/>
  <c r="A57" i="22"/>
  <c r="A58" i="22"/>
  <c r="A59" i="22"/>
  <c r="A60" i="22"/>
  <c r="A61" i="22"/>
  <c r="A62" i="22"/>
  <c r="A63" i="22"/>
  <c r="A64" i="22"/>
  <c r="A65" i="22"/>
  <c r="A66" i="22"/>
  <c r="A67" i="22"/>
  <c r="A68" i="22"/>
  <c r="A69" i="22"/>
  <c r="A70" i="22"/>
  <c r="A71" i="22"/>
  <c r="A72" i="22"/>
  <c r="A73" i="22"/>
  <c r="A74" i="22"/>
  <c r="A75" i="22"/>
  <c r="A76" i="22"/>
  <c r="A77" i="22"/>
  <c r="A78" i="22"/>
  <c r="A79" i="22"/>
  <c r="A80" i="22"/>
  <c r="A81" i="22"/>
  <c r="A82" i="22"/>
  <c r="A83" i="22"/>
  <c r="A84" i="22"/>
  <c r="A85" i="22"/>
  <c r="A86" i="22"/>
  <c r="A87" i="22"/>
  <c r="A88" i="22"/>
  <c r="A89" i="22"/>
  <c r="A90" i="22"/>
  <c r="A91" i="22"/>
  <c r="A92" i="22"/>
  <c r="A93" i="22"/>
  <c r="A94" i="22"/>
  <c r="A95" i="22"/>
  <c r="A96" i="22"/>
  <c r="A97" i="22"/>
  <c r="A98" i="22"/>
  <c r="A99" i="22"/>
  <c r="A100" i="22"/>
  <c r="A101" i="22"/>
  <c r="A102" i="22"/>
  <c r="A103" i="22"/>
  <c r="A104" i="22"/>
  <c r="A105" i="22"/>
  <c r="A106" i="22"/>
  <c r="A107" i="22"/>
  <c r="A108" i="22"/>
  <c r="A109" i="22"/>
  <c r="A110" i="22"/>
  <c r="A111" i="22"/>
  <c r="A112" i="22"/>
  <c r="A113" i="22"/>
  <c r="A114" i="22"/>
  <c r="A115" i="22"/>
  <c r="A116" i="22"/>
  <c r="A117" i="22"/>
  <c r="A118" i="22"/>
  <c r="A119" i="22"/>
  <c r="A120" i="22"/>
  <c r="A121" i="22"/>
  <c r="A122" i="22"/>
  <c r="A123" i="22"/>
  <c r="A124" i="22"/>
  <c r="A125" i="22"/>
  <c r="A126" i="22"/>
  <c r="A127" i="22"/>
  <c r="A128" i="22"/>
  <c r="A129" i="22"/>
  <c r="A130" i="22"/>
  <c r="A131" i="22"/>
  <c r="A132" i="22"/>
  <c r="A133" i="22"/>
  <c r="A134" i="22"/>
  <c r="A135" i="22"/>
  <c r="A136" i="22"/>
  <c r="A137" i="22"/>
  <c r="A138" i="22"/>
  <c r="A139" i="22"/>
  <c r="A140" i="22"/>
  <c r="A141" i="22"/>
  <c r="A142" i="22"/>
  <c r="A143" i="22"/>
  <c r="A144" i="22"/>
  <c r="A145" i="22"/>
  <c r="A146" i="22"/>
  <c r="A147" i="22"/>
  <c r="A148" i="22"/>
  <c r="A149" i="22"/>
  <c r="A150" i="22"/>
  <c r="A151" i="22"/>
  <c r="A152" i="22"/>
  <c r="A153" i="22"/>
  <c r="A154" i="22"/>
  <c r="A155" i="22"/>
  <c r="A156" i="22"/>
  <c r="A157" i="22"/>
  <c r="A158" i="22"/>
  <c r="A159" i="22"/>
  <c r="A160" i="22"/>
  <c r="A161" i="22"/>
  <c r="A162" i="22"/>
  <c r="A163" i="22"/>
  <c r="A164" i="22"/>
  <c r="A165" i="22"/>
  <c r="A166" i="22"/>
  <c r="A167" i="22"/>
  <c r="A168" i="22"/>
  <c r="A169" i="22"/>
  <c r="A170" i="22"/>
  <c r="A171" i="22"/>
  <c r="A172" i="22"/>
  <c r="A173" i="22"/>
  <c r="A174" i="22"/>
  <c r="A175" i="22"/>
  <c r="A176" i="22"/>
  <c r="A177" i="22"/>
  <c r="A178" i="22"/>
  <c r="A179" i="22"/>
  <c r="A180" i="22"/>
  <c r="A181" i="22"/>
  <c r="A182" i="22"/>
  <c r="A183" i="22"/>
  <c r="A184" i="22"/>
  <c r="A185" i="22"/>
  <c r="A186" i="22"/>
  <c r="A187" i="22"/>
  <c r="A188" i="22"/>
  <c r="A189" i="22"/>
  <c r="A190" i="22"/>
  <c r="A191" i="22"/>
  <c r="A192" i="22"/>
  <c r="A193" i="22"/>
  <c r="A194" i="22"/>
  <c r="A195" i="22"/>
  <c r="A196" i="22"/>
  <c r="A197" i="22"/>
  <c r="A198" i="22"/>
  <c r="A199" i="22"/>
  <c r="A200" i="22"/>
  <c r="A201" i="22"/>
  <c r="A202" i="22"/>
  <c r="A203" i="22"/>
  <c r="A204" i="22"/>
  <c r="A205" i="22"/>
  <c r="A206" i="22"/>
  <c r="A207" i="22"/>
  <c r="A208" i="22"/>
  <c r="A209" i="22"/>
  <c r="A210" i="22"/>
  <c r="A211" i="22"/>
  <c r="A212" i="22"/>
  <c r="A213" i="22"/>
  <c r="A214" i="22"/>
  <c r="A215" i="22"/>
  <c r="A216" i="22"/>
  <c r="A217" i="22"/>
  <c r="A218" i="22"/>
  <c r="A219" i="22"/>
  <c r="A220" i="22"/>
  <c r="A221" i="22"/>
  <c r="A222" i="22"/>
  <c r="A223" i="22"/>
  <c r="A224" i="22"/>
  <c r="A225" i="22"/>
  <c r="A226" i="22"/>
  <c r="A227" i="22"/>
  <c r="A228" i="22"/>
  <c r="A229" i="22"/>
  <c r="A230" i="22"/>
  <c r="A231" i="22"/>
  <c r="A232" i="22"/>
  <c r="A233" i="22"/>
  <c r="A234" i="22"/>
  <c r="A235" i="22"/>
  <c r="A236" i="22"/>
  <c r="A237" i="22"/>
  <c r="A238" i="22"/>
  <c r="A239" i="22"/>
  <c r="A240" i="22"/>
  <c r="A241" i="22"/>
  <c r="A242" i="22"/>
  <c r="A243" i="22"/>
  <c r="A244" i="22"/>
  <c r="A245" i="22"/>
  <c r="A246" i="22"/>
  <c r="A247" i="22"/>
  <c r="A248" i="22"/>
  <c r="A249" i="22"/>
  <c r="A250" i="22"/>
  <c r="A251" i="22"/>
  <c r="A252" i="22"/>
  <c r="A253" i="22"/>
  <c r="A254" i="22"/>
  <c r="A255" i="22"/>
  <c r="A256" i="22"/>
  <c r="A257" i="22"/>
  <c r="A258" i="22"/>
  <c r="A259" i="22"/>
  <c r="A260" i="22"/>
  <c r="A261" i="22"/>
  <c r="A262" i="22"/>
  <c r="A263" i="22"/>
  <c r="A264" i="22"/>
  <c r="A265" i="22"/>
  <c r="A266" i="22"/>
  <c r="A267" i="22"/>
  <c r="A268" i="22"/>
  <c r="A269" i="22"/>
  <c r="A270" i="22"/>
  <c r="A271" i="22"/>
  <c r="A272" i="22"/>
  <c r="A273" i="22"/>
  <c r="A274" i="22"/>
  <c r="A275" i="22"/>
  <c r="A276" i="22"/>
  <c r="A277" i="22"/>
  <c r="A278" i="22"/>
  <c r="A279" i="22"/>
  <c r="A280" i="22"/>
  <c r="A281" i="22"/>
  <c r="A282" i="22"/>
  <c r="A283" i="22"/>
  <c r="A284" i="22"/>
  <c r="A285" i="22"/>
  <c r="A286" i="22"/>
  <c r="A287" i="22"/>
  <c r="A288" i="22"/>
  <c r="A289" i="22"/>
  <c r="A290" i="22"/>
  <c r="A291" i="22"/>
  <c r="A292" i="22"/>
  <c r="A293" i="22"/>
  <c r="A294" i="22"/>
  <c r="A295" i="22"/>
  <c r="A296" i="22"/>
  <c r="A297" i="22"/>
  <c r="A298" i="22"/>
  <c r="A299" i="22"/>
  <c r="A300" i="22"/>
  <c r="A301" i="22"/>
  <c r="A302" i="22"/>
  <c r="A303" i="22"/>
  <c r="A304" i="22"/>
  <c r="A305" i="22"/>
  <c r="A306" i="22"/>
  <c r="A307" i="22"/>
  <c r="A308" i="22"/>
  <c r="A309" i="22"/>
  <c r="A310" i="22"/>
  <c r="A311" i="22"/>
  <c r="A312" i="22"/>
  <c r="A313" i="22"/>
  <c r="A314" i="22"/>
  <c r="A315" i="22"/>
  <c r="A316" i="22"/>
  <c r="A317" i="22"/>
  <c r="A318" i="22"/>
  <c r="A319" i="22"/>
  <c r="A320" i="22"/>
  <c r="A321" i="22"/>
  <c r="A322" i="22"/>
  <c r="A323" i="22"/>
  <c r="A324" i="22"/>
  <c r="A325" i="22"/>
  <c r="A326" i="22"/>
  <c r="A327" i="22"/>
  <c r="A328" i="22"/>
  <c r="A329" i="22"/>
  <c r="A330" i="22"/>
  <c r="A331" i="22"/>
  <c r="A332" i="22"/>
  <c r="A333" i="22"/>
  <c r="A334" i="22"/>
  <c r="A335" i="22"/>
  <c r="A336" i="22"/>
  <c r="A337" i="22"/>
  <c r="A338" i="22"/>
  <c r="A339" i="22"/>
  <c r="A340" i="22"/>
  <c r="A341" i="22"/>
  <c r="A342" i="22"/>
  <c r="A343" i="22"/>
  <c r="A344" i="22"/>
  <c r="A345" i="22"/>
  <c r="A346" i="22"/>
  <c r="A347" i="22"/>
  <c r="A348" i="22"/>
  <c r="A349" i="22"/>
  <c r="A350" i="22"/>
  <c r="A351" i="22"/>
  <c r="A352" i="22"/>
  <c r="A353" i="22"/>
  <c r="A354" i="22"/>
  <c r="A355" i="22"/>
  <c r="A356" i="22"/>
  <c r="A357" i="22"/>
  <c r="A358" i="22"/>
  <c r="A359" i="22"/>
  <c r="A360" i="22"/>
  <c r="A361" i="22"/>
  <c r="A362" i="22"/>
  <c r="A363" i="22"/>
  <c r="A364" i="22"/>
  <c r="A365" i="22"/>
  <c r="A366" i="22"/>
  <c r="A367" i="22"/>
  <c r="A368" i="22"/>
  <c r="A369" i="22"/>
  <c r="A370" i="22"/>
  <c r="A371" i="22"/>
  <c r="A372" i="22"/>
  <c r="A373" i="22"/>
  <c r="A374" i="22"/>
  <c r="A375" i="22"/>
  <c r="A376" i="22"/>
  <c r="A377" i="22"/>
  <c r="A378" i="22"/>
  <c r="A379" i="22"/>
  <c r="A380" i="22"/>
  <c r="A381" i="22"/>
  <c r="A382" i="22"/>
  <c r="A383" i="22"/>
  <c r="A384" i="22"/>
  <c r="A385" i="22"/>
  <c r="A386" i="22"/>
  <c r="A387" i="22"/>
  <c r="A388" i="22"/>
  <c r="A389" i="22"/>
  <c r="A390" i="22"/>
  <c r="A391" i="22"/>
  <c r="A392" i="22"/>
  <c r="A393" i="22"/>
  <c r="A394" i="22"/>
  <c r="A395" i="22"/>
  <c r="A396" i="22"/>
  <c r="A397" i="22"/>
  <c r="A398" i="22"/>
  <c r="A399" i="22"/>
  <c r="A400" i="22"/>
  <c r="A401" i="22"/>
  <c r="A402" i="22"/>
  <c r="A403" i="22"/>
  <c r="A404" i="22"/>
  <c r="A405" i="22"/>
  <c r="A406" i="22"/>
  <c r="A407" i="22"/>
  <c r="A408" i="22"/>
  <c r="A409" i="22"/>
  <c r="A410" i="22"/>
  <c r="A411" i="22"/>
  <c r="A412" i="22"/>
  <c r="A413" i="22"/>
  <c r="A414" i="22"/>
  <c r="A415" i="22"/>
  <c r="A416" i="22"/>
  <c r="A417" i="22"/>
  <c r="A418" i="22"/>
  <c r="A419" i="22"/>
  <c r="A420" i="22"/>
  <c r="A421" i="22"/>
  <c r="A422" i="22"/>
  <c r="A423" i="22"/>
  <c r="A424" i="22"/>
  <c r="A425" i="22"/>
  <c r="A4" i="22"/>
  <c r="A4" i="57"/>
  <c r="A5" i="57"/>
  <c r="A8" i="57"/>
  <c r="A9" i="57"/>
  <c r="A10" i="57"/>
  <c r="A11" i="57"/>
  <c r="A12" i="57"/>
  <c r="A13" i="57"/>
  <c r="A14" i="57"/>
  <c r="A15" i="57"/>
  <c r="A16" i="57"/>
  <c r="A17" i="57"/>
  <c r="A18" i="57"/>
  <c r="A19" i="57"/>
  <c r="A20" i="57"/>
  <c r="A21" i="57"/>
  <c r="A22" i="57"/>
  <c r="A23" i="57"/>
  <c r="A24" i="57"/>
  <c r="A25" i="57"/>
  <c r="A26" i="57"/>
  <c r="A27" i="57"/>
  <c r="A28" i="57"/>
  <c r="A29" i="57"/>
  <c r="A30" i="57"/>
  <c r="A31" i="57"/>
  <c r="A32" i="57"/>
  <c r="A33" i="57"/>
  <c r="A34" i="57"/>
  <c r="A35" i="57"/>
  <c r="A36" i="57"/>
  <c r="A37" i="57"/>
  <c r="A38" i="57"/>
  <c r="A39" i="57"/>
  <c r="A40" i="57"/>
  <c r="A41" i="57"/>
  <c r="A42" i="57"/>
  <c r="A43" i="57"/>
  <c r="A44" i="57"/>
  <c r="A45" i="57"/>
  <c r="A46" i="57"/>
  <c r="A47" i="57"/>
  <c r="A48" i="57"/>
  <c r="A49" i="57"/>
  <c r="A50" i="57"/>
  <c r="A51" i="57"/>
  <c r="A52" i="57"/>
  <c r="A53" i="57"/>
  <c r="A54" i="57"/>
  <c r="A55" i="57"/>
  <c r="A56" i="57"/>
  <c r="A57" i="57"/>
  <c r="A58" i="57"/>
  <c r="A59" i="57"/>
  <c r="A60" i="57"/>
  <c r="A61" i="57"/>
  <c r="A62" i="57"/>
  <c r="A63" i="57"/>
  <c r="A64" i="57"/>
  <c r="A65" i="57"/>
  <c r="A66" i="57"/>
  <c r="A67" i="57"/>
  <c r="A68" i="57"/>
  <c r="A69" i="57"/>
  <c r="A70" i="57"/>
  <c r="A71" i="57"/>
  <c r="A72" i="57"/>
  <c r="A73" i="57"/>
  <c r="A74" i="57"/>
  <c r="A75" i="57"/>
  <c r="A76" i="57"/>
  <c r="A77" i="57"/>
  <c r="A78" i="57"/>
  <c r="A79" i="57"/>
  <c r="A80" i="57"/>
  <c r="A81" i="57"/>
  <c r="A82" i="57"/>
  <c r="A83" i="57"/>
  <c r="A84" i="57"/>
  <c r="A85" i="57"/>
  <c r="A86" i="57"/>
  <c r="A87" i="57"/>
  <c r="A88" i="57"/>
  <c r="A89" i="57"/>
  <c r="A90" i="57"/>
  <c r="A91" i="57"/>
  <c r="A92" i="57"/>
  <c r="A93" i="57"/>
  <c r="A94" i="57"/>
  <c r="A95" i="57"/>
  <c r="A96" i="57"/>
  <c r="A97" i="57"/>
  <c r="A98" i="57"/>
  <c r="A99" i="57"/>
  <c r="A100" i="57"/>
  <c r="A101" i="57"/>
  <c r="A102" i="57"/>
  <c r="A103" i="57"/>
  <c r="A104" i="57"/>
  <c r="A105" i="57"/>
  <c r="A106" i="57"/>
  <c r="A107" i="57"/>
  <c r="A108" i="57"/>
  <c r="A109" i="57"/>
  <c r="A110" i="57"/>
  <c r="A111" i="57"/>
  <c r="A112" i="57"/>
  <c r="A113" i="57"/>
  <c r="A114" i="57"/>
  <c r="A115" i="57"/>
  <c r="A116" i="57"/>
  <c r="A117" i="57"/>
  <c r="A118" i="57"/>
  <c r="A119" i="57"/>
  <c r="A120" i="57"/>
  <c r="A121" i="57"/>
  <c r="A122" i="57"/>
  <c r="A123" i="57"/>
  <c r="A124" i="57"/>
  <c r="A125" i="57"/>
  <c r="A126" i="57"/>
  <c r="A127" i="57"/>
  <c r="A128" i="57"/>
  <c r="A129" i="57"/>
  <c r="A130" i="57"/>
  <c r="A131" i="57"/>
  <c r="A132" i="57"/>
  <c r="A133" i="57"/>
  <c r="A134" i="57"/>
  <c r="A135" i="57"/>
  <c r="A136" i="57"/>
  <c r="A137" i="57"/>
  <c r="A138" i="57"/>
  <c r="A139" i="57"/>
  <c r="A140" i="57"/>
  <c r="A141" i="57"/>
  <c r="A142" i="57"/>
  <c r="A143" i="57"/>
  <c r="A144" i="57"/>
  <c r="A145" i="57"/>
  <c r="A146" i="57"/>
  <c r="A147" i="57"/>
  <c r="A148" i="57"/>
  <c r="A149" i="57"/>
  <c r="A150" i="57"/>
  <c r="A151" i="57"/>
  <c r="A152" i="57"/>
  <c r="A153" i="57"/>
  <c r="A154" i="57"/>
  <c r="A155" i="57"/>
  <c r="A156" i="57"/>
  <c r="A157" i="57"/>
  <c r="A158" i="57"/>
  <c r="A159" i="57"/>
  <c r="A160" i="57"/>
  <c r="A161" i="57"/>
  <c r="A162" i="57"/>
  <c r="A163" i="57"/>
  <c r="A164" i="57"/>
  <c r="A165" i="57"/>
  <c r="A166" i="57"/>
  <c r="A167" i="57"/>
  <c r="A168" i="57"/>
  <c r="A169" i="57"/>
  <c r="A170" i="57"/>
  <c r="A171" i="57"/>
  <c r="A172" i="57"/>
  <c r="A173" i="57"/>
  <c r="A174" i="57"/>
  <c r="A175" i="57"/>
  <c r="A176" i="57"/>
  <c r="A177" i="57"/>
  <c r="A178" i="57"/>
  <c r="A179" i="57"/>
  <c r="A180" i="57"/>
  <c r="A181" i="57"/>
  <c r="A182" i="57"/>
  <c r="A183" i="57"/>
  <c r="A184" i="57"/>
  <c r="A185" i="57"/>
  <c r="A186" i="57"/>
  <c r="A187" i="57"/>
  <c r="A188" i="57"/>
  <c r="A189" i="57"/>
  <c r="A190" i="57"/>
  <c r="A191" i="57"/>
  <c r="A192" i="57"/>
  <c r="A193" i="57"/>
  <c r="A194" i="57"/>
  <c r="A195" i="57"/>
  <c r="A196" i="57"/>
  <c r="A197" i="57"/>
  <c r="A198" i="57"/>
  <c r="A199" i="57"/>
  <c r="A200" i="57"/>
  <c r="A201" i="57"/>
  <c r="A202" i="57"/>
  <c r="A203" i="57"/>
  <c r="A204" i="57"/>
  <c r="A205" i="57"/>
  <c r="A206" i="57"/>
  <c r="A207" i="57"/>
  <c r="A208" i="57"/>
  <c r="A209" i="57"/>
  <c r="A210" i="57"/>
  <c r="A211" i="57"/>
  <c r="A212" i="57"/>
  <c r="A213" i="57"/>
  <c r="A214" i="57"/>
  <c r="A215" i="57"/>
  <c r="A216" i="57"/>
  <c r="A217" i="57"/>
  <c r="A218" i="57"/>
  <c r="A219" i="57"/>
  <c r="A220" i="57"/>
  <c r="A221" i="57"/>
  <c r="A222" i="57"/>
  <c r="A223" i="57"/>
  <c r="A224" i="57"/>
  <c r="A225" i="57"/>
  <c r="A226" i="57"/>
  <c r="A227" i="57"/>
  <c r="A228" i="57"/>
  <c r="A229" i="57"/>
  <c r="A230" i="57"/>
  <c r="A231" i="57"/>
  <c r="A232" i="57"/>
  <c r="A233" i="57"/>
  <c r="A234" i="57"/>
  <c r="A235" i="57"/>
  <c r="A236" i="57"/>
  <c r="A237" i="57"/>
  <c r="A238" i="57"/>
  <c r="A239" i="57"/>
  <c r="A240" i="57"/>
  <c r="A241" i="57"/>
  <c r="A242" i="57"/>
  <c r="A243" i="57"/>
  <c r="A244" i="57"/>
  <c r="A245" i="57"/>
  <c r="A246" i="57"/>
  <c r="A247" i="57"/>
  <c r="A248" i="57"/>
  <c r="A249" i="57"/>
  <c r="A250" i="57"/>
  <c r="A251" i="57"/>
  <c r="A252" i="57"/>
  <c r="A253" i="57"/>
  <c r="A254" i="57"/>
  <c r="A255" i="57"/>
  <c r="A256" i="57"/>
  <c r="A257" i="57"/>
  <c r="A258" i="57"/>
  <c r="A259" i="57"/>
  <c r="A260" i="57"/>
  <c r="A261" i="57"/>
  <c r="A262" i="57"/>
  <c r="A263" i="57"/>
  <c r="A264" i="57"/>
  <c r="A265" i="57"/>
  <c r="A266" i="57"/>
  <c r="A267" i="57"/>
  <c r="A268" i="57"/>
  <c r="A269" i="57"/>
  <c r="A270" i="57"/>
  <c r="A271" i="57"/>
  <c r="A272" i="57"/>
  <c r="A273" i="57"/>
  <c r="A274" i="57"/>
  <c r="A275" i="57"/>
  <c r="A276" i="57"/>
  <c r="A277" i="57"/>
  <c r="A278" i="57"/>
  <c r="A279" i="57"/>
  <c r="A280" i="57"/>
  <c r="A281" i="57"/>
  <c r="A282" i="57"/>
  <c r="A283" i="57"/>
  <c r="A284" i="57"/>
  <c r="A285" i="57"/>
  <c r="A286" i="57"/>
  <c r="A287" i="57"/>
  <c r="A288" i="57"/>
  <c r="A289" i="57"/>
  <c r="A290" i="57"/>
  <c r="A291" i="57"/>
  <c r="A292" i="57"/>
  <c r="A293" i="57"/>
  <c r="A294" i="57"/>
  <c r="A295" i="57"/>
  <c r="A296" i="57"/>
  <c r="A297" i="57"/>
  <c r="A298" i="57"/>
  <c r="A299" i="57"/>
  <c r="A300" i="57"/>
  <c r="A301" i="57"/>
  <c r="A302" i="57"/>
  <c r="A303" i="57"/>
  <c r="A304" i="57"/>
  <c r="A305" i="57"/>
  <c r="A306" i="57"/>
  <c r="A307" i="57"/>
  <c r="A308" i="57"/>
  <c r="A309" i="57"/>
  <c r="A310" i="57"/>
  <c r="A311" i="57"/>
  <c r="A312" i="57"/>
  <c r="A313" i="57"/>
  <c r="A314" i="57"/>
  <c r="A315" i="57"/>
  <c r="A316" i="57"/>
  <c r="A317" i="57"/>
  <c r="A318" i="57"/>
  <c r="A319" i="57"/>
  <c r="A320" i="57"/>
  <c r="A321" i="57"/>
  <c r="A322" i="57"/>
  <c r="A323" i="57"/>
  <c r="A324" i="57"/>
  <c r="A325" i="57"/>
  <c r="A326" i="57"/>
  <c r="A327" i="57"/>
  <c r="A328" i="57"/>
  <c r="A329" i="57"/>
  <c r="A330" i="57"/>
  <c r="A331" i="57"/>
  <c r="A332" i="57"/>
  <c r="A333" i="57"/>
  <c r="A334" i="57"/>
  <c r="A335" i="57"/>
  <c r="A336" i="57"/>
  <c r="A337" i="57"/>
  <c r="A338" i="57"/>
  <c r="A339" i="57"/>
  <c r="A340" i="57"/>
  <c r="A341" i="57"/>
  <c r="A342" i="57"/>
  <c r="A343" i="57"/>
  <c r="A344" i="57"/>
  <c r="A345" i="57"/>
  <c r="A346" i="57"/>
  <c r="A347" i="57"/>
  <c r="A348" i="57"/>
  <c r="A349" i="57"/>
  <c r="A350" i="57"/>
  <c r="A351" i="57"/>
  <c r="A352" i="57"/>
  <c r="A353" i="57"/>
  <c r="A354" i="57"/>
  <c r="A355" i="57"/>
  <c r="A356" i="57"/>
  <c r="A357" i="57"/>
  <c r="A358" i="57"/>
  <c r="A359" i="57"/>
  <c r="A360" i="57"/>
  <c r="A361" i="57"/>
  <c r="A362" i="57"/>
  <c r="A363" i="57"/>
  <c r="A364" i="57"/>
  <c r="A365" i="57"/>
  <c r="A366" i="57"/>
  <c r="A367" i="57"/>
  <c r="A368" i="57"/>
  <c r="A369" i="57"/>
  <c r="A370" i="57"/>
  <c r="A371" i="57"/>
  <c r="A372" i="57"/>
  <c r="A373" i="57"/>
  <c r="A374" i="57"/>
  <c r="A375" i="57"/>
  <c r="A376" i="57"/>
  <c r="A377" i="57"/>
  <c r="A378" i="57"/>
  <c r="A379" i="57"/>
  <c r="A380" i="57"/>
  <c r="A381" i="57"/>
  <c r="A382" i="57"/>
  <c r="A383" i="57"/>
  <c r="A384" i="57"/>
  <c r="A385" i="57"/>
  <c r="A386" i="57"/>
  <c r="A387" i="57"/>
  <c r="A388" i="57"/>
  <c r="A389" i="57"/>
  <c r="A390" i="57"/>
  <c r="A391" i="57"/>
  <c r="A392" i="57"/>
  <c r="A393" i="57"/>
  <c r="A394" i="57"/>
  <c r="A395" i="57"/>
  <c r="A396" i="57"/>
  <c r="A397" i="57"/>
  <c r="A398" i="57"/>
  <c r="A399" i="57"/>
  <c r="A400" i="57"/>
  <c r="A401" i="57"/>
  <c r="A402" i="57"/>
  <c r="A403" i="57"/>
  <c r="A404" i="57"/>
  <c r="A405" i="57"/>
  <c r="A406" i="57"/>
  <c r="A407" i="57"/>
  <c r="A408" i="57"/>
  <c r="A409" i="57"/>
  <c r="A410" i="57"/>
  <c r="A411" i="57"/>
  <c r="A412" i="57"/>
  <c r="A413" i="57"/>
  <c r="A414" i="57"/>
  <c r="A415" i="57"/>
  <c r="A416" i="57"/>
  <c r="A417" i="57"/>
  <c r="A418" i="57"/>
  <c r="A419" i="57"/>
  <c r="A420" i="57"/>
  <c r="A421" i="57"/>
  <c r="A422" i="57"/>
  <c r="A423" i="57"/>
  <c r="A424" i="57"/>
  <c r="A425" i="57"/>
  <c r="A6" i="57"/>
  <c r="G173" i="57"/>
  <c r="K173" i="57" s="1"/>
  <c r="G172" i="57"/>
  <c r="K172" i="57" s="1"/>
  <c r="F170" i="57"/>
  <c r="G170" i="57" s="1"/>
  <c r="K170" i="57" s="1"/>
  <c r="F169" i="57"/>
  <c r="G169" i="57" s="1"/>
  <c r="K169" i="57" s="1"/>
  <c r="F167" i="57"/>
  <c r="G167" i="57" s="1"/>
  <c r="K167" i="57" s="1"/>
  <c r="F166" i="57"/>
  <c r="G166" i="57" s="1"/>
  <c r="K166" i="57" s="1"/>
  <c r="K164" i="57"/>
  <c r="K163" i="57"/>
  <c r="K162" i="57"/>
  <c r="K161" i="57"/>
  <c r="K159" i="57"/>
  <c r="K158" i="57"/>
  <c r="K157" i="57"/>
  <c r="F155" i="57"/>
  <c r="G155" i="57" s="1"/>
  <c r="K155" i="57" s="1"/>
  <c r="F154" i="57"/>
  <c r="G154" i="57" s="1"/>
  <c r="K154" i="57" s="1"/>
  <c r="F152" i="57"/>
  <c r="G152" i="57" s="1"/>
  <c r="K152" i="57" s="1"/>
  <c r="F151" i="57"/>
  <c r="G151" i="57" s="1"/>
  <c r="K151" i="57" s="1"/>
  <c r="F149" i="57"/>
  <c r="G149" i="57" s="1"/>
  <c r="K149" i="57" s="1"/>
  <c r="F148" i="57"/>
  <c r="G148" i="57" s="1"/>
  <c r="K148" i="57" s="1"/>
  <c r="F145" i="57"/>
  <c r="G145" i="57" s="1"/>
  <c r="K145" i="57" s="1"/>
  <c r="F144" i="57"/>
  <c r="G144" i="57" s="1"/>
  <c r="K144" i="57" s="1"/>
  <c r="F143" i="57"/>
  <c r="G143" i="57" s="1"/>
  <c r="K143" i="57" s="1"/>
  <c r="F142" i="57"/>
  <c r="G142" i="57" s="1"/>
  <c r="K142" i="57" s="1"/>
  <c r="G141" i="57"/>
  <c r="K141" i="57" s="1"/>
  <c r="F141" i="57"/>
  <c r="F140" i="57"/>
  <c r="G140" i="57" s="1"/>
  <c r="K140" i="57" s="1"/>
  <c r="F137" i="57"/>
  <c r="G137" i="57" s="1"/>
  <c r="K137" i="57" s="1"/>
  <c r="F136" i="57"/>
  <c r="G136" i="57" s="1"/>
  <c r="K136" i="57" s="1"/>
  <c r="F135" i="57"/>
  <c r="G135" i="57" s="1"/>
  <c r="K135" i="57" s="1"/>
  <c r="G134" i="57"/>
  <c r="K134" i="57" s="1"/>
  <c r="F134" i="57"/>
  <c r="F133" i="57"/>
  <c r="G133" i="57" s="1"/>
  <c r="K133" i="57" s="1"/>
  <c r="F132" i="57"/>
  <c r="G132" i="57" s="1"/>
  <c r="K132" i="57" s="1"/>
  <c r="F130" i="57"/>
  <c r="G130" i="57" s="1"/>
  <c r="K130" i="57" s="1"/>
  <c r="F129" i="57"/>
  <c r="G129" i="57" s="1"/>
  <c r="K129" i="57" s="1"/>
  <c r="F128" i="57"/>
  <c r="G128" i="57" s="1"/>
  <c r="K128" i="57" s="1"/>
  <c r="F127" i="57"/>
  <c r="G127" i="57" s="1"/>
  <c r="K127" i="57" s="1"/>
  <c r="F126" i="57"/>
  <c r="G126" i="57" s="1"/>
  <c r="K126" i="57" s="1"/>
  <c r="F125" i="57"/>
  <c r="G125" i="57" s="1"/>
  <c r="K125" i="57" s="1"/>
  <c r="F122" i="57"/>
  <c r="G122" i="57" s="1"/>
  <c r="K122" i="57" s="1"/>
  <c r="F121" i="57"/>
  <c r="G121" i="57" s="1"/>
  <c r="K121" i="57" s="1"/>
  <c r="F120" i="57"/>
  <c r="G120" i="57" s="1"/>
  <c r="K120" i="57" s="1"/>
  <c r="F119" i="57"/>
  <c r="G119" i="57" s="1"/>
  <c r="K119" i="57" s="1"/>
  <c r="F118" i="57"/>
  <c r="G118" i="57" s="1"/>
  <c r="K118" i="57" s="1"/>
  <c r="F117" i="57"/>
  <c r="G117" i="57" s="1"/>
  <c r="K117" i="57" s="1"/>
  <c r="F115" i="57"/>
  <c r="G115" i="57" s="1"/>
  <c r="K115" i="57" s="1"/>
  <c r="F114" i="57"/>
  <c r="G114" i="57" s="1"/>
  <c r="K114" i="57" s="1"/>
  <c r="F113" i="57"/>
  <c r="G113" i="57" s="1"/>
  <c r="K113" i="57" s="1"/>
  <c r="F112" i="57"/>
  <c r="G112" i="57" s="1"/>
  <c r="K112" i="57" s="1"/>
  <c r="F111" i="57"/>
  <c r="G111" i="57" s="1"/>
  <c r="K111" i="57" s="1"/>
  <c r="F110" i="57"/>
  <c r="G110" i="57" s="1"/>
  <c r="K110" i="57" s="1"/>
  <c r="F109" i="57"/>
  <c r="G109" i="57" s="1"/>
  <c r="K109" i="57" s="1"/>
  <c r="F108" i="57"/>
  <c r="G108" i="57" s="1"/>
  <c r="K108" i="57" s="1"/>
  <c r="F107" i="57"/>
  <c r="G107" i="57" s="1"/>
  <c r="K107" i="57" s="1"/>
  <c r="F106" i="57"/>
  <c r="G106" i="57" s="1"/>
  <c r="K106" i="57" s="1"/>
  <c r="F105" i="57"/>
  <c r="G105" i="57" s="1"/>
  <c r="K105" i="57" s="1"/>
  <c r="F102" i="57"/>
  <c r="G102" i="57" s="1"/>
  <c r="K102" i="57" s="1"/>
  <c r="F101" i="57"/>
  <c r="G101" i="57" s="1"/>
  <c r="K101" i="57" s="1"/>
  <c r="F99" i="57"/>
  <c r="G99" i="57" s="1"/>
  <c r="K99" i="57" s="1"/>
  <c r="F98" i="57"/>
  <c r="G98" i="57" s="1"/>
  <c r="K98" i="57" s="1"/>
  <c r="F95" i="57"/>
  <c r="G95" i="57" s="1"/>
  <c r="K95" i="57" s="1"/>
  <c r="F94" i="57"/>
  <c r="G94" i="57" s="1"/>
  <c r="K94" i="57" s="1"/>
  <c r="F93" i="57"/>
  <c r="G93" i="57" s="1"/>
  <c r="K93" i="57" s="1"/>
  <c r="F92" i="57"/>
  <c r="G92" i="57" s="1"/>
  <c r="K92" i="57" s="1"/>
  <c r="F91" i="57"/>
  <c r="G91" i="57" s="1"/>
  <c r="K91" i="57" s="1"/>
  <c r="F90" i="57"/>
  <c r="G90" i="57" s="1"/>
  <c r="K90" i="57" s="1"/>
  <c r="F89" i="57"/>
  <c r="G89" i="57" s="1"/>
  <c r="K89" i="57" s="1"/>
  <c r="F88" i="57"/>
  <c r="G88" i="57" s="1"/>
  <c r="K88" i="57" s="1"/>
  <c r="F86" i="57"/>
  <c r="G86" i="57" s="1"/>
  <c r="K86" i="57" s="1"/>
  <c r="F85" i="57"/>
  <c r="G85" i="57" s="1"/>
  <c r="K85" i="57" s="1"/>
  <c r="F84" i="57"/>
  <c r="G84" i="57" s="1"/>
  <c r="K84" i="57" s="1"/>
  <c r="F83" i="57"/>
  <c r="G83" i="57" s="1"/>
  <c r="K83" i="57" s="1"/>
  <c r="F82" i="57"/>
  <c r="G82" i="57" s="1"/>
  <c r="K82" i="57" s="1"/>
  <c r="G81" i="57"/>
  <c r="K81" i="57" s="1"/>
  <c r="F81" i="57"/>
  <c r="F80" i="57"/>
  <c r="G80" i="57" s="1"/>
  <c r="K80" i="57" s="1"/>
  <c r="F79" i="57"/>
  <c r="G79" i="57" s="1"/>
  <c r="K79" i="57" s="1"/>
  <c r="F78" i="57"/>
  <c r="G78" i="57" s="1"/>
  <c r="K78" i="57" s="1"/>
  <c r="F75" i="57"/>
  <c r="G75" i="57" s="1"/>
  <c r="K75" i="57" s="1"/>
  <c r="F74" i="57"/>
  <c r="G74" i="57" s="1"/>
  <c r="K74" i="57" s="1"/>
  <c r="F73" i="57"/>
  <c r="G73" i="57" s="1"/>
  <c r="K73" i="57" s="1"/>
  <c r="F72" i="57"/>
  <c r="G72" i="57" s="1"/>
  <c r="K72" i="57" s="1"/>
  <c r="F71" i="57"/>
  <c r="G71" i="57" s="1"/>
  <c r="K71" i="57" s="1"/>
  <c r="F70" i="57"/>
  <c r="G70" i="57" s="1"/>
  <c r="K70" i="57" s="1"/>
  <c r="F69" i="57"/>
  <c r="G69" i="57" s="1"/>
  <c r="K69" i="57" s="1"/>
  <c r="F68" i="57"/>
  <c r="G68" i="57" s="1"/>
  <c r="K68" i="57" s="1"/>
  <c r="F67" i="57"/>
  <c r="G67" i="57" s="1"/>
  <c r="K67" i="57" s="1"/>
  <c r="F65" i="57"/>
  <c r="G65" i="57" s="1"/>
  <c r="K65" i="57" s="1"/>
  <c r="F64" i="57"/>
  <c r="G64" i="57" s="1"/>
  <c r="K64" i="57" s="1"/>
  <c r="F63" i="57"/>
  <c r="G63" i="57" s="1"/>
  <c r="K63" i="57" s="1"/>
  <c r="F62" i="57"/>
  <c r="G62" i="57" s="1"/>
  <c r="K62" i="57" s="1"/>
  <c r="F61" i="57"/>
  <c r="G61" i="57" s="1"/>
  <c r="K61" i="57" s="1"/>
  <c r="F60" i="57"/>
  <c r="G60" i="57" s="1"/>
  <c r="K60" i="57" s="1"/>
  <c r="F59" i="57"/>
  <c r="G59" i="57" s="1"/>
  <c r="K59" i="57" s="1"/>
  <c r="F58" i="57"/>
  <c r="G58" i="57" s="1"/>
  <c r="K58" i="57" s="1"/>
  <c r="F57" i="57"/>
  <c r="G57" i="57" s="1"/>
  <c r="K57" i="57" s="1"/>
  <c r="F56" i="57"/>
  <c r="G56" i="57" s="1"/>
  <c r="K56" i="57" s="1"/>
  <c r="F55" i="57"/>
  <c r="G55" i="57" s="1"/>
  <c r="K55" i="57" s="1"/>
  <c r="F51" i="57"/>
  <c r="G51" i="57" s="1"/>
  <c r="K51" i="57" s="1"/>
  <c r="F50" i="57"/>
  <c r="G50" i="57" s="1"/>
  <c r="K50" i="57" s="1"/>
  <c r="F49" i="57"/>
  <c r="G49" i="57" s="1"/>
  <c r="K49" i="57" s="1"/>
  <c r="F48" i="57"/>
  <c r="G48" i="57" s="1"/>
  <c r="K48" i="57" s="1"/>
  <c r="F47" i="57"/>
  <c r="G47" i="57" s="1"/>
  <c r="K47" i="57" s="1"/>
  <c r="F46" i="57"/>
  <c r="G46" i="57" s="1"/>
  <c r="K46" i="57" s="1"/>
  <c r="F45" i="57"/>
  <c r="G45" i="57" s="1"/>
  <c r="K45" i="57" s="1"/>
  <c r="F44" i="57"/>
  <c r="G44" i="57" s="1"/>
  <c r="K44" i="57" s="1"/>
  <c r="F43" i="57"/>
  <c r="G43" i="57" s="1"/>
  <c r="K43" i="57" s="1"/>
  <c r="F41" i="57"/>
  <c r="G41" i="57" s="1"/>
  <c r="K41" i="57" s="1"/>
  <c r="F40" i="57"/>
  <c r="G40" i="57" s="1"/>
  <c r="K40" i="57" s="1"/>
  <c r="F39" i="57"/>
  <c r="G39" i="57" s="1"/>
  <c r="K39" i="57" s="1"/>
  <c r="F38" i="57"/>
  <c r="G38" i="57" s="1"/>
  <c r="K38" i="57" s="1"/>
  <c r="F37" i="57"/>
  <c r="G37" i="57" s="1"/>
  <c r="K37" i="57" s="1"/>
  <c r="F36" i="57"/>
  <c r="G36" i="57" s="1"/>
  <c r="K36" i="57" s="1"/>
  <c r="F35" i="57"/>
  <c r="G35" i="57" s="1"/>
  <c r="K35" i="57" s="1"/>
  <c r="F34" i="57"/>
  <c r="G34" i="57" s="1"/>
  <c r="K34" i="57" s="1"/>
  <c r="G33" i="57"/>
  <c r="K33" i="57" s="1"/>
  <c r="F33" i="57"/>
  <c r="F32" i="57"/>
  <c r="G32" i="57" s="1"/>
  <c r="K32" i="57" s="1"/>
  <c r="F31" i="57"/>
  <c r="G31" i="57" s="1"/>
  <c r="K31" i="57" s="1"/>
  <c r="F30" i="57"/>
  <c r="G30" i="57" s="1"/>
  <c r="K30" i="57" s="1"/>
  <c r="F29" i="57"/>
  <c r="G29" i="57" s="1"/>
  <c r="K29" i="57" s="1"/>
  <c r="F28" i="57"/>
  <c r="G28" i="57" s="1"/>
  <c r="K28" i="57" s="1"/>
  <c r="F24" i="57"/>
  <c r="G24" i="57" s="1"/>
  <c r="K24" i="57" s="1"/>
  <c r="F23" i="57"/>
  <c r="G23" i="57" s="1"/>
  <c r="K23" i="57" s="1"/>
  <c r="F22" i="57"/>
  <c r="G22" i="57" s="1"/>
  <c r="K22" i="57" s="1"/>
  <c r="F21" i="57"/>
  <c r="G21" i="57" s="1"/>
  <c r="K21" i="57" s="1"/>
  <c r="F20" i="57"/>
  <c r="G20" i="57" s="1"/>
  <c r="K20" i="57" s="1"/>
  <c r="F19" i="57"/>
  <c r="G19" i="57" s="1"/>
  <c r="K19" i="57" s="1"/>
  <c r="F18" i="57"/>
  <c r="G18" i="57" s="1"/>
  <c r="K18" i="57" s="1"/>
  <c r="F17" i="57"/>
  <c r="G17" i="57" s="1"/>
  <c r="K17" i="57" s="1"/>
  <c r="F16" i="57"/>
  <c r="G16" i="57" s="1"/>
  <c r="K16" i="57" s="1"/>
  <c r="F14" i="57"/>
  <c r="G14" i="57" s="1"/>
  <c r="K14" i="57" s="1"/>
  <c r="F13" i="57"/>
  <c r="G13" i="57" s="1"/>
  <c r="K13" i="57" s="1"/>
  <c r="F12" i="57"/>
  <c r="G12" i="57" s="1"/>
  <c r="K12" i="57" s="1"/>
  <c r="F11" i="57"/>
  <c r="G11" i="57" s="1"/>
  <c r="K11" i="57" s="1"/>
  <c r="F10" i="57"/>
  <c r="G10" i="57" s="1"/>
  <c r="K10" i="57" s="1"/>
  <c r="F9" i="57"/>
  <c r="G9" i="57" s="1"/>
  <c r="K9" i="57" s="1"/>
  <c r="F8" i="57"/>
  <c r="G8" i="57" s="1"/>
  <c r="K8" i="57" s="1"/>
  <c r="F7" i="57"/>
  <c r="G7" i="57" s="1"/>
  <c r="K7" i="57" s="1"/>
  <c r="F6" i="57"/>
  <c r="G6" i="57" s="1"/>
  <c r="K6" i="57" s="1"/>
  <c r="M3" i="57" l="1"/>
  <c r="D7" i="14" s="1"/>
  <c r="F2" i="55" l="1"/>
  <c r="F2" i="54"/>
  <c r="K13" i="56"/>
  <c r="K12" i="56"/>
  <c r="K11" i="56"/>
  <c r="F9" i="56"/>
  <c r="G9" i="56" s="1"/>
  <c r="K9" i="56" s="1"/>
  <c r="F8" i="56"/>
  <c r="G8" i="56" s="1"/>
  <c r="K8" i="56" s="1"/>
  <c r="F7" i="56"/>
  <c r="G7" i="56" s="1"/>
  <c r="K7" i="56" s="1"/>
  <c r="F6" i="56"/>
  <c r="G6" i="56" s="1"/>
  <c r="K6" i="56" s="1"/>
  <c r="F5" i="56"/>
  <c r="G5" i="56" s="1"/>
  <c r="K5" i="56" s="1"/>
  <c r="F4" i="56"/>
  <c r="G4" i="56" s="1"/>
  <c r="K4" i="56" s="1"/>
  <c r="M3" i="56" l="1"/>
  <c r="D28" i="14" s="1"/>
  <c r="I72" i="55" l="1"/>
  <c r="H72" i="55"/>
  <c r="D72" i="55"/>
  <c r="I71" i="55"/>
  <c r="H71" i="55"/>
  <c r="D71" i="55"/>
  <c r="I70" i="55"/>
  <c r="H70" i="55"/>
  <c r="D70" i="55"/>
  <c r="I69" i="55"/>
  <c r="H69" i="55"/>
  <c r="D69" i="55"/>
  <c r="I68" i="55"/>
  <c r="H68" i="55"/>
  <c r="D68" i="55"/>
  <c r="I67" i="55"/>
  <c r="H67" i="55"/>
  <c r="D67" i="55"/>
  <c r="I66" i="55"/>
  <c r="H66" i="55"/>
  <c r="D66" i="55"/>
  <c r="I65" i="55"/>
  <c r="H65" i="55"/>
  <c r="D65" i="55"/>
  <c r="I64" i="55"/>
  <c r="H64" i="55"/>
  <c r="D64" i="55"/>
  <c r="I63" i="55"/>
  <c r="H63" i="55"/>
  <c r="D63" i="55"/>
  <c r="I62" i="55"/>
  <c r="H62" i="55"/>
  <c r="D62" i="55"/>
  <c r="I61" i="55"/>
  <c r="H61" i="55"/>
  <c r="D61" i="55"/>
  <c r="I60" i="55"/>
  <c r="H60" i="55"/>
  <c r="D60" i="55"/>
  <c r="I59" i="55"/>
  <c r="H59" i="55"/>
  <c r="D59" i="55"/>
  <c r="I58" i="55"/>
  <c r="H58" i="55"/>
  <c r="D58" i="55"/>
  <c r="I57" i="55"/>
  <c r="H57" i="55"/>
  <c r="D57" i="55"/>
  <c r="I56" i="55"/>
  <c r="H56" i="55"/>
  <c r="D56" i="55"/>
  <c r="I55" i="55"/>
  <c r="H55" i="55"/>
  <c r="D55" i="55"/>
  <c r="I54" i="55"/>
  <c r="H54" i="55"/>
  <c r="D54" i="55"/>
  <c r="I53" i="55"/>
  <c r="H53" i="55"/>
  <c r="D53" i="55"/>
  <c r="I52" i="55"/>
  <c r="H52" i="55"/>
  <c r="D52" i="55"/>
  <c r="I51" i="55"/>
  <c r="H51" i="55"/>
  <c r="D51" i="55"/>
  <c r="I50" i="55"/>
  <c r="H50" i="55"/>
  <c r="D50" i="55"/>
  <c r="I49" i="55"/>
  <c r="H49" i="55"/>
  <c r="D49" i="55"/>
  <c r="I48" i="55"/>
  <c r="H48" i="55"/>
  <c r="D48" i="55"/>
  <c r="F47" i="55"/>
  <c r="G47" i="55" s="1"/>
  <c r="K47" i="55" s="1"/>
  <c r="F46" i="55"/>
  <c r="G46" i="55" s="1"/>
  <c r="K46" i="55" s="1"/>
  <c r="F44" i="55"/>
  <c r="G44" i="55" s="1"/>
  <c r="K44" i="55" s="1"/>
  <c r="F43" i="55"/>
  <c r="G43" i="55" s="1"/>
  <c r="K43" i="55" s="1"/>
  <c r="F41" i="55"/>
  <c r="G41" i="55" s="1"/>
  <c r="K41" i="55" s="1"/>
  <c r="F40" i="55"/>
  <c r="G40" i="55" s="1"/>
  <c r="K40" i="55" s="1"/>
  <c r="F38" i="55"/>
  <c r="G38" i="55" s="1"/>
  <c r="K38" i="55" s="1"/>
  <c r="F36" i="55"/>
  <c r="G36" i="55" s="1"/>
  <c r="K36" i="55" s="1"/>
  <c r="F35" i="55"/>
  <c r="G35" i="55" s="1"/>
  <c r="K35" i="55" s="1"/>
  <c r="F34" i="55"/>
  <c r="G34" i="55" s="1"/>
  <c r="K34" i="55" s="1"/>
  <c r="F32" i="55"/>
  <c r="G32" i="55" s="1"/>
  <c r="K32" i="55" s="1"/>
  <c r="F30" i="55"/>
  <c r="G30" i="55" s="1"/>
  <c r="K30" i="55" s="1"/>
  <c r="F28" i="55"/>
  <c r="G28" i="55" s="1"/>
  <c r="K28" i="55" s="1"/>
  <c r="F27" i="55"/>
  <c r="G27" i="55" s="1"/>
  <c r="K27" i="55" s="1"/>
  <c r="F26" i="55"/>
  <c r="G26" i="55" s="1"/>
  <c r="K26" i="55" s="1"/>
  <c r="F25" i="55"/>
  <c r="G25" i="55" s="1"/>
  <c r="K25" i="55" s="1"/>
  <c r="F23" i="55"/>
  <c r="G23" i="55" s="1"/>
  <c r="K23" i="55" s="1"/>
  <c r="F22" i="55"/>
  <c r="G22" i="55" s="1"/>
  <c r="K22" i="55" s="1"/>
  <c r="F21" i="55"/>
  <c r="G21" i="55" s="1"/>
  <c r="K21" i="55" s="1"/>
  <c r="F19" i="55"/>
  <c r="G19" i="55" s="1"/>
  <c r="K19" i="55" s="1"/>
  <c r="F18" i="55"/>
  <c r="G18" i="55" s="1"/>
  <c r="K18" i="55" s="1"/>
  <c r="F17" i="55"/>
  <c r="G17" i="55" s="1"/>
  <c r="K17" i="55" s="1"/>
  <c r="F16" i="55"/>
  <c r="G16" i="55" s="1"/>
  <c r="K16" i="55" s="1"/>
  <c r="F14" i="55"/>
  <c r="G14" i="55" s="1"/>
  <c r="K14" i="55" s="1"/>
  <c r="F13" i="55"/>
  <c r="G13" i="55" s="1"/>
  <c r="K13" i="55" s="1"/>
  <c r="F12" i="55"/>
  <c r="G12" i="55" s="1"/>
  <c r="K12" i="55" s="1"/>
  <c r="F11" i="55"/>
  <c r="G11" i="55" s="1"/>
  <c r="K11" i="55" s="1"/>
  <c r="F9" i="55"/>
  <c r="G9" i="55" s="1"/>
  <c r="K9" i="55" s="1"/>
  <c r="F8" i="55"/>
  <c r="G8" i="55" s="1"/>
  <c r="K8" i="55" s="1"/>
  <c r="F7" i="55"/>
  <c r="G7" i="55" s="1"/>
  <c r="K7" i="55" s="1"/>
  <c r="F6" i="55"/>
  <c r="G6" i="55" s="1"/>
  <c r="K6" i="55" s="1"/>
  <c r="F5" i="55"/>
  <c r="G5" i="55" s="1"/>
  <c r="K5" i="55" s="1"/>
  <c r="M3" i="55" l="1"/>
  <c r="D23" i="14" s="1"/>
  <c r="I48" i="54"/>
  <c r="H48" i="54"/>
  <c r="E48" i="54"/>
  <c r="D48" i="54"/>
  <c r="I47" i="54"/>
  <c r="H47" i="54"/>
  <c r="E47" i="54"/>
  <c r="D47" i="54"/>
  <c r="I46" i="54"/>
  <c r="H46" i="54"/>
  <c r="E46" i="54"/>
  <c r="D46" i="54"/>
  <c r="I45" i="54"/>
  <c r="H45" i="54"/>
  <c r="E45" i="54"/>
  <c r="D45" i="54"/>
  <c r="I44" i="54"/>
  <c r="H44" i="54"/>
  <c r="E44" i="54"/>
  <c r="D44" i="54"/>
  <c r="I43" i="54"/>
  <c r="H43" i="54"/>
  <c r="E43" i="54"/>
  <c r="D43" i="54"/>
  <c r="I42" i="54"/>
  <c r="H42" i="54"/>
  <c r="E42" i="54"/>
  <c r="D42" i="54"/>
  <c r="I41" i="54"/>
  <c r="H41" i="54"/>
  <c r="E41" i="54"/>
  <c r="D41" i="54"/>
  <c r="I40" i="54"/>
  <c r="H40" i="54"/>
  <c r="E40" i="54"/>
  <c r="D40" i="54"/>
  <c r="I39" i="54"/>
  <c r="H39" i="54"/>
  <c r="E39" i="54"/>
  <c r="D39" i="54"/>
  <c r="I38" i="54"/>
  <c r="H38" i="54"/>
  <c r="E38" i="54"/>
  <c r="D38" i="54"/>
  <c r="I37" i="54"/>
  <c r="H37" i="54"/>
  <c r="E37" i="54"/>
  <c r="D37" i="54"/>
  <c r="I36" i="54"/>
  <c r="H36" i="54"/>
  <c r="E36" i="54"/>
  <c r="D36" i="54"/>
  <c r="I35" i="54"/>
  <c r="H35" i="54"/>
  <c r="E35" i="54"/>
  <c r="D35" i="54"/>
  <c r="I34" i="54"/>
  <c r="H34" i="54"/>
  <c r="E34" i="54"/>
  <c r="D34" i="54"/>
  <c r="I33" i="54"/>
  <c r="H33" i="54"/>
  <c r="E33" i="54"/>
  <c r="D33" i="54"/>
  <c r="I32" i="54"/>
  <c r="H32" i="54"/>
  <c r="E32" i="54"/>
  <c r="D32" i="54"/>
  <c r="I31" i="54"/>
  <c r="H31" i="54"/>
  <c r="E31" i="54"/>
  <c r="D31" i="54"/>
  <c r="I30" i="54"/>
  <c r="H30" i="54"/>
  <c r="E30" i="54"/>
  <c r="D30" i="54"/>
  <c r="I29" i="54"/>
  <c r="H29" i="54"/>
  <c r="E29" i="54"/>
  <c r="D29" i="54"/>
  <c r="I28" i="54"/>
  <c r="H28" i="54"/>
  <c r="E28" i="54"/>
  <c r="D28" i="54"/>
  <c r="I27" i="54"/>
  <c r="H27" i="54"/>
  <c r="E27" i="54"/>
  <c r="D27" i="54"/>
  <c r="I26" i="54"/>
  <c r="H26" i="54"/>
  <c r="E26" i="54"/>
  <c r="D26" i="54"/>
  <c r="I25" i="54"/>
  <c r="H25" i="54"/>
  <c r="E25" i="54"/>
  <c r="D25" i="54"/>
  <c r="I24" i="54"/>
  <c r="H24" i="54"/>
  <c r="E24" i="54"/>
  <c r="D24" i="54"/>
  <c r="F23" i="54"/>
  <c r="G23" i="54" s="1"/>
  <c r="K23" i="54" s="1"/>
  <c r="F22" i="54"/>
  <c r="G22" i="54" s="1"/>
  <c r="K22" i="54" s="1"/>
  <c r="F21" i="54"/>
  <c r="G21" i="54" s="1"/>
  <c r="K21" i="54" s="1"/>
  <c r="F20" i="54"/>
  <c r="G20" i="54" s="1"/>
  <c r="K20" i="54" s="1"/>
  <c r="F19" i="54"/>
  <c r="G19" i="54" s="1"/>
  <c r="K19" i="54" s="1"/>
  <c r="F18" i="54"/>
  <c r="G18" i="54" s="1"/>
  <c r="K18" i="54" s="1"/>
  <c r="F17" i="54"/>
  <c r="G17" i="54" s="1"/>
  <c r="K17" i="54" s="1"/>
  <c r="F16" i="54"/>
  <c r="G16" i="54" s="1"/>
  <c r="K16" i="54" s="1"/>
  <c r="F14" i="54"/>
  <c r="G14" i="54" s="1"/>
  <c r="K14" i="54" s="1"/>
  <c r="F13" i="54"/>
  <c r="G13" i="54" s="1"/>
  <c r="K13" i="54" s="1"/>
  <c r="F12" i="54"/>
  <c r="G12" i="54" s="1"/>
  <c r="K12" i="54" s="1"/>
  <c r="F11" i="54"/>
  <c r="G11" i="54" s="1"/>
  <c r="K11" i="54" s="1"/>
  <c r="F10" i="54"/>
  <c r="G10" i="54" s="1"/>
  <c r="K10" i="54" s="1"/>
  <c r="F9" i="54"/>
  <c r="G9" i="54" s="1"/>
  <c r="K9" i="54" s="1"/>
  <c r="F8" i="54"/>
  <c r="G8" i="54" s="1"/>
  <c r="K8" i="54" s="1"/>
  <c r="F7" i="54"/>
  <c r="G7" i="54" s="1"/>
  <c r="K7" i="54" s="1"/>
  <c r="F6" i="54"/>
  <c r="G6" i="54" s="1"/>
  <c r="K6" i="54" s="1"/>
  <c r="F5" i="54"/>
  <c r="G5" i="54" s="1"/>
  <c r="K5" i="54" s="1"/>
  <c r="M3" i="54" l="1"/>
  <c r="D22" i="14" s="1"/>
  <c r="K81" i="53" l="1"/>
  <c r="K80" i="53"/>
  <c r="K79" i="53"/>
  <c r="K78" i="53"/>
  <c r="K77" i="53"/>
  <c r="K76" i="53"/>
  <c r="K75" i="53"/>
  <c r="K74" i="53"/>
  <c r="F72" i="53"/>
  <c r="G72" i="53" s="1"/>
  <c r="K72" i="53" s="1"/>
  <c r="F71" i="53"/>
  <c r="G71" i="53" s="1"/>
  <c r="K71" i="53" s="1"/>
  <c r="F69" i="53"/>
  <c r="G69" i="53" s="1"/>
  <c r="K69" i="53" s="1"/>
  <c r="F68" i="53"/>
  <c r="G68" i="53" s="1"/>
  <c r="K68" i="53" s="1"/>
  <c r="F67" i="53"/>
  <c r="G67" i="53" s="1"/>
  <c r="K67" i="53" s="1"/>
  <c r="F66" i="53"/>
  <c r="G66" i="53" s="1"/>
  <c r="K66" i="53" s="1"/>
  <c r="F63" i="53"/>
  <c r="G63" i="53" s="1"/>
  <c r="K63" i="53" s="1"/>
  <c r="F62" i="53"/>
  <c r="G62" i="53" s="1"/>
  <c r="K62" i="53" s="1"/>
  <c r="F61" i="53"/>
  <c r="G61" i="53" s="1"/>
  <c r="K61" i="53" s="1"/>
  <c r="K59" i="53"/>
  <c r="K58" i="53"/>
  <c r="K57" i="53"/>
  <c r="K56" i="53"/>
  <c r="K55" i="53"/>
  <c r="K54" i="53"/>
  <c r="K52" i="53"/>
  <c r="K51" i="53"/>
  <c r="K46" i="53"/>
  <c r="K45" i="53"/>
  <c r="K44" i="53"/>
  <c r="K42" i="53"/>
  <c r="K41" i="53"/>
  <c r="K40" i="53"/>
  <c r="F38" i="53"/>
  <c r="G38" i="53" s="1"/>
  <c r="K38" i="53" s="1"/>
  <c r="F37" i="53"/>
  <c r="G37" i="53" s="1"/>
  <c r="K37" i="53" s="1"/>
  <c r="F36" i="53"/>
  <c r="G36" i="53" s="1"/>
  <c r="K36" i="53" s="1"/>
  <c r="F34" i="53"/>
  <c r="G34" i="53" s="1"/>
  <c r="K34" i="53" s="1"/>
  <c r="F33" i="53"/>
  <c r="G33" i="53" s="1"/>
  <c r="K33" i="53" s="1"/>
  <c r="F32" i="53"/>
  <c r="G32" i="53" s="1"/>
  <c r="K32" i="53" s="1"/>
  <c r="F30" i="53"/>
  <c r="G30" i="53" s="1"/>
  <c r="K30" i="53" s="1"/>
  <c r="F29" i="53"/>
  <c r="G29" i="53" s="1"/>
  <c r="K29" i="53" s="1"/>
  <c r="F28" i="53"/>
  <c r="G28" i="53" s="1"/>
  <c r="K28" i="53" s="1"/>
  <c r="F27" i="53"/>
  <c r="G27" i="53" s="1"/>
  <c r="K27" i="53" s="1"/>
  <c r="F26" i="53"/>
  <c r="G26" i="53" s="1"/>
  <c r="K26" i="53" s="1"/>
  <c r="F25" i="53"/>
  <c r="G25" i="53" s="1"/>
  <c r="K25" i="53" s="1"/>
  <c r="F24" i="53"/>
  <c r="G24" i="53" s="1"/>
  <c r="K24" i="53" s="1"/>
  <c r="F23" i="53"/>
  <c r="G23" i="53" s="1"/>
  <c r="K23" i="53" s="1"/>
  <c r="F22" i="53"/>
  <c r="G22" i="53" s="1"/>
  <c r="K22" i="53" s="1"/>
  <c r="F20" i="53"/>
  <c r="G20" i="53" s="1"/>
  <c r="K20" i="53" s="1"/>
  <c r="F19" i="53"/>
  <c r="G19" i="53" s="1"/>
  <c r="K19" i="53" s="1"/>
  <c r="F18" i="53"/>
  <c r="G18" i="53" s="1"/>
  <c r="K18" i="53" s="1"/>
  <c r="F17" i="53"/>
  <c r="G17" i="53" s="1"/>
  <c r="K17" i="53" s="1"/>
  <c r="F16" i="53"/>
  <c r="G16" i="53" s="1"/>
  <c r="K16" i="53" s="1"/>
  <c r="F15" i="53"/>
  <c r="G15" i="53" s="1"/>
  <c r="K15" i="53" s="1"/>
  <c r="F14" i="53"/>
  <c r="G14" i="53" s="1"/>
  <c r="K14" i="53" s="1"/>
  <c r="F13" i="53"/>
  <c r="G13" i="53" s="1"/>
  <c r="K13" i="53" s="1"/>
  <c r="F12" i="53"/>
  <c r="G12" i="53" s="1"/>
  <c r="K12" i="53" s="1"/>
  <c r="F11" i="53"/>
  <c r="G11" i="53" s="1"/>
  <c r="K11" i="53" s="1"/>
  <c r="F10" i="53"/>
  <c r="G10" i="53" s="1"/>
  <c r="K10" i="53" s="1"/>
  <c r="F8" i="53"/>
  <c r="G8" i="53" s="1"/>
  <c r="K8" i="53" s="1"/>
  <c r="F7" i="53"/>
  <c r="G7" i="53" s="1"/>
  <c r="K7" i="53" s="1"/>
  <c r="F6" i="53"/>
  <c r="G6" i="53" s="1"/>
  <c r="K6" i="53" s="1"/>
  <c r="F5" i="53"/>
  <c r="G5" i="53" s="1"/>
  <c r="K5" i="53" s="1"/>
  <c r="M3" i="53" l="1"/>
  <c r="D10" i="14" s="1"/>
  <c r="K10" i="21" l="1"/>
  <c r="F2" i="23"/>
  <c r="F302" i="23" s="1"/>
  <c r="G302" i="23" s="1"/>
  <c r="K302" i="23" s="1"/>
  <c r="A7" i="51"/>
  <c r="A8" i="51"/>
  <c r="A9" i="51"/>
  <c r="A10" i="51"/>
  <c r="A11" i="51"/>
  <c r="A12" i="51"/>
  <c r="A13" i="51"/>
  <c r="A14" i="51"/>
  <c r="A15" i="51"/>
  <c r="A16" i="51"/>
  <c r="A17" i="51"/>
  <c r="A18" i="51"/>
  <c r="A19" i="51"/>
  <c r="A20" i="51"/>
  <c r="A21" i="51"/>
  <c r="A22" i="51"/>
  <c r="A23" i="51"/>
  <c r="A24" i="51"/>
  <c r="A25" i="51"/>
  <c r="A26" i="51"/>
  <c r="A27" i="51"/>
  <c r="A28" i="51"/>
  <c r="A29" i="51"/>
  <c r="A30" i="51"/>
  <c r="A31" i="51"/>
  <c r="A32" i="51"/>
  <c r="A33" i="51"/>
  <c r="A34" i="51"/>
  <c r="A35" i="51"/>
  <c r="A36" i="51"/>
  <c r="A37" i="51"/>
  <c r="A38" i="51"/>
  <c r="A39" i="51"/>
  <c r="A40" i="51"/>
  <c r="A41" i="51"/>
  <c r="A42" i="51"/>
  <c r="A43" i="51"/>
  <c r="A44" i="51"/>
  <c r="A45" i="51"/>
  <c r="A46" i="51"/>
  <c r="A47" i="51"/>
  <c r="A48" i="51"/>
  <c r="A49" i="51"/>
  <c r="A50" i="51"/>
  <c r="A51" i="51"/>
  <c r="A52" i="51"/>
  <c r="A53" i="51"/>
  <c r="A54" i="51"/>
  <c r="A55" i="51"/>
  <c r="A56" i="51"/>
  <c r="A57" i="51"/>
  <c r="A58" i="51"/>
  <c r="A59" i="51"/>
  <c r="A60" i="51"/>
  <c r="A61" i="51"/>
  <c r="A62" i="51"/>
  <c r="A63" i="51"/>
  <c r="A64" i="51"/>
  <c r="A65" i="51"/>
  <c r="A66" i="51"/>
  <c r="A67" i="51"/>
  <c r="A68" i="51"/>
  <c r="A69" i="51"/>
  <c r="A70" i="51"/>
  <c r="A71" i="51"/>
  <c r="A72" i="51"/>
  <c r="A73" i="51"/>
  <c r="A74" i="51"/>
  <c r="A75" i="51"/>
  <c r="A76" i="51"/>
  <c r="A77" i="51"/>
  <c r="A78" i="51"/>
  <c r="A79" i="51"/>
  <c r="A80" i="51"/>
  <c r="A81" i="51"/>
  <c r="A82" i="51"/>
  <c r="A83" i="51"/>
  <c r="A84" i="51"/>
  <c r="A85" i="51"/>
  <c r="A86" i="51"/>
  <c r="A87" i="51"/>
  <c r="A88" i="51"/>
  <c r="A89" i="51"/>
  <c r="A90" i="51"/>
  <c r="A91" i="51"/>
  <c r="A92" i="51"/>
  <c r="A93" i="51"/>
  <c r="A94" i="51"/>
  <c r="A95" i="51"/>
  <c r="A96" i="51"/>
  <c r="A97" i="51"/>
  <c r="A98" i="51"/>
  <c r="A99" i="51"/>
  <c r="A100" i="51"/>
  <c r="A101" i="51"/>
  <c r="A102" i="51"/>
  <c r="A103" i="51"/>
  <c r="A104" i="51"/>
  <c r="A105" i="51"/>
  <c r="A106" i="51"/>
  <c r="A107" i="51"/>
  <c r="A108" i="51"/>
  <c r="A109" i="51"/>
  <c r="A110" i="51"/>
  <c r="A111" i="51"/>
  <c r="A112" i="51"/>
  <c r="A113" i="51"/>
  <c r="A114" i="51"/>
  <c r="A115" i="51"/>
  <c r="A116" i="51"/>
  <c r="A117" i="51"/>
  <c r="A118" i="51"/>
  <c r="A119" i="51"/>
  <c r="A120" i="51"/>
  <c r="A121" i="51"/>
  <c r="A122" i="51"/>
  <c r="A123" i="51"/>
  <c r="A124" i="51"/>
  <c r="A125" i="51"/>
  <c r="A126" i="51"/>
  <c r="A127" i="51"/>
  <c r="A128" i="51"/>
  <c r="A129" i="51"/>
  <c r="A130" i="51"/>
  <c r="A131" i="51"/>
  <c r="A132" i="51"/>
  <c r="A133" i="51"/>
  <c r="A134" i="51"/>
  <c r="A135" i="51"/>
  <c r="A136" i="51"/>
  <c r="A137" i="51"/>
  <c r="A138" i="51"/>
  <c r="A139" i="51"/>
  <c r="A140" i="51"/>
  <c r="A141" i="51"/>
  <c r="A142" i="51"/>
  <c r="A143" i="51"/>
  <c r="A144" i="51"/>
  <c r="A145" i="51"/>
  <c r="A146" i="51"/>
  <c r="A147" i="51"/>
  <c r="A148" i="51"/>
  <c r="A149" i="51"/>
  <c r="A150" i="51"/>
  <c r="A151" i="51"/>
  <c r="A152" i="51"/>
  <c r="A153" i="51"/>
  <c r="A154" i="51"/>
  <c r="A155" i="51"/>
  <c r="A156" i="51"/>
  <c r="A157" i="51"/>
  <c r="A158" i="51"/>
  <c r="A159" i="51"/>
  <c r="A160" i="51"/>
  <c r="A161" i="51"/>
  <c r="A162" i="51"/>
  <c r="A163" i="51"/>
  <c r="A164" i="51"/>
  <c r="A165" i="51"/>
  <c r="A166" i="51"/>
  <c r="A167" i="51"/>
  <c r="A168" i="51"/>
  <c r="A169" i="51"/>
  <c r="A170" i="51"/>
  <c r="A171" i="51"/>
  <c r="A172" i="51"/>
  <c r="A173" i="51"/>
  <c r="A174" i="51"/>
  <c r="A175" i="51"/>
  <c r="A176" i="51"/>
  <c r="A177" i="51"/>
  <c r="A178" i="51"/>
  <c r="A179" i="51"/>
  <c r="A180" i="51"/>
  <c r="A181" i="51"/>
  <c r="A182" i="51"/>
  <c r="A183" i="51"/>
  <c r="A184" i="51"/>
  <c r="A185" i="51"/>
  <c r="A186" i="51"/>
  <c r="A187" i="51"/>
  <c r="A188" i="51"/>
  <c r="A189" i="51"/>
  <c r="A190" i="51"/>
  <c r="A191" i="51"/>
  <c r="A192" i="51"/>
  <c r="A193" i="51"/>
  <c r="A194" i="51"/>
  <c r="A195" i="51"/>
  <c r="A196" i="51"/>
  <c r="A197" i="51"/>
  <c r="A198" i="51"/>
  <c r="A199" i="51"/>
  <c r="A200" i="51"/>
  <c r="A201" i="51"/>
  <c r="A202" i="51"/>
  <c r="A203" i="51"/>
  <c r="A204" i="51"/>
  <c r="A205" i="51"/>
  <c r="A206" i="51"/>
  <c r="A207" i="51"/>
  <c r="A208" i="51"/>
  <c r="A209" i="51"/>
  <c r="A210" i="51"/>
  <c r="A211" i="51"/>
  <c r="A212" i="51"/>
  <c r="A213" i="51"/>
  <c r="A214" i="51"/>
  <c r="A215" i="51"/>
  <c r="A216" i="51"/>
  <c r="A217" i="51"/>
  <c r="A218" i="51"/>
  <c r="G91" i="51"/>
  <c r="H91" i="51" s="1"/>
  <c r="L91" i="51" s="1"/>
  <c r="F2" i="52"/>
  <c r="F116" i="52" s="1"/>
  <c r="G116" i="52" s="1"/>
  <c r="K116" i="52" s="1"/>
  <c r="F2" i="49"/>
  <c r="F213" i="49" s="1"/>
  <c r="G213" i="49" s="1"/>
  <c r="K213" i="49" s="1"/>
  <c r="F2" i="48"/>
  <c r="F13" i="48" s="1"/>
  <c r="G13" i="48" s="1"/>
  <c r="K13" i="48" s="1"/>
  <c r="F2" i="29"/>
  <c r="F6" i="29" s="1"/>
  <c r="G6" i="29" s="1"/>
  <c r="K6" i="29" s="1"/>
  <c r="K18" i="21"/>
  <c r="K17" i="21"/>
  <c r="K16" i="21"/>
  <c r="K14" i="21"/>
  <c r="K13" i="21"/>
  <c r="K12" i="21"/>
  <c r="K9" i="21"/>
  <c r="K8" i="21"/>
  <c r="K7" i="21"/>
  <c r="K6" i="21"/>
  <c r="K5" i="21"/>
  <c r="K4" i="21"/>
  <c r="F2" i="36"/>
  <c r="F2" i="35"/>
  <c r="F75" i="35" s="1"/>
  <c r="G75" i="35" s="1"/>
  <c r="K75" i="35" s="1"/>
  <c r="F2" i="38"/>
  <c r="F118" i="38" s="1"/>
  <c r="G118" i="38" s="1"/>
  <c r="K118" i="38" s="1"/>
  <c r="F2" i="25"/>
  <c r="F150" i="25" s="1"/>
  <c r="G150" i="25" s="1"/>
  <c r="K150" i="25" s="1"/>
  <c r="M522" i="50"/>
  <c r="M521" i="50"/>
  <c r="M520" i="50"/>
  <c r="M519" i="50"/>
  <c r="M518" i="50"/>
  <c r="M517" i="50"/>
  <c r="M516" i="50"/>
  <c r="M515" i="50"/>
  <c r="M512" i="50"/>
  <c r="M511" i="50"/>
  <c r="M510" i="50"/>
  <c r="M509" i="50"/>
  <c r="M508" i="50"/>
  <c r="M507" i="50"/>
  <c r="M506" i="50"/>
  <c r="M505" i="50"/>
  <c r="M504" i="50"/>
  <c r="M501" i="50"/>
  <c r="M500" i="50"/>
  <c r="M499" i="50"/>
  <c r="M498" i="50"/>
  <c r="M497" i="50"/>
  <c r="M496" i="50"/>
  <c r="M495" i="50"/>
  <c r="M494" i="50"/>
  <c r="M493" i="50"/>
  <c r="M492" i="50"/>
  <c r="M491" i="50"/>
  <c r="M490" i="50"/>
  <c r="M489" i="50"/>
  <c r="M488" i="50"/>
  <c r="M487" i="50"/>
  <c r="M486" i="50"/>
  <c r="M485" i="50"/>
  <c r="M484" i="50"/>
  <c r="M483" i="50"/>
  <c r="M482" i="50"/>
  <c r="M481" i="50"/>
  <c r="M480" i="50"/>
  <c r="M479" i="50"/>
  <c r="M478" i="50"/>
  <c r="M477" i="50"/>
  <c r="M476" i="50"/>
  <c r="M475" i="50"/>
  <c r="M474" i="50"/>
  <c r="M473" i="50"/>
  <c r="M472" i="50"/>
  <c r="M471" i="50"/>
  <c r="M470" i="50"/>
  <c r="M469" i="50"/>
  <c r="M468" i="50"/>
  <c r="M467" i="50"/>
  <c r="M466" i="50"/>
  <c r="M465" i="50"/>
  <c r="M464" i="50"/>
  <c r="M463" i="50"/>
  <c r="M462" i="50"/>
  <c r="M461" i="50"/>
  <c r="M460" i="50"/>
  <c r="M459" i="50"/>
  <c r="M458" i="50"/>
  <c r="M457" i="50"/>
  <c r="M456" i="50"/>
  <c r="M455" i="50"/>
  <c r="M454" i="50"/>
  <c r="M453" i="50"/>
  <c r="M452" i="50"/>
  <c r="M451" i="50"/>
  <c r="M450" i="50"/>
  <c r="M449" i="50"/>
  <c r="M448" i="50"/>
  <c r="M447" i="50"/>
  <c r="M446" i="50"/>
  <c r="M445" i="50"/>
  <c r="M444" i="50"/>
  <c r="M443" i="50"/>
  <c r="M442" i="50"/>
  <c r="M441" i="50"/>
  <c r="M440" i="50"/>
  <c r="M439" i="50"/>
  <c r="M438" i="50"/>
  <c r="M437" i="50"/>
  <c r="M436" i="50"/>
  <c r="M435" i="50"/>
  <c r="M434" i="50"/>
  <c r="M433" i="50"/>
  <c r="M432" i="50"/>
  <c r="M431" i="50"/>
  <c r="M430" i="50"/>
  <c r="M429" i="50"/>
  <c r="M428" i="50"/>
  <c r="M427" i="50"/>
  <c r="M426" i="50"/>
  <c r="M425" i="50"/>
  <c r="M424" i="50"/>
  <c r="M423" i="50"/>
  <c r="M422" i="50"/>
  <c r="M421" i="50"/>
  <c r="M420" i="50"/>
  <c r="M419" i="50"/>
  <c r="M418" i="50"/>
  <c r="M417" i="50"/>
  <c r="M416" i="50"/>
  <c r="M415" i="50"/>
  <c r="M414" i="50"/>
  <c r="M413" i="50"/>
  <c r="M412" i="50"/>
  <c r="M411" i="50"/>
  <c r="M410" i="50"/>
  <c r="M409" i="50"/>
  <c r="M408" i="50"/>
  <c r="M407" i="50"/>
  <c r="M406" i="50"/>
  <c r="M405" i="50"/>
  <c r="M404" i="50"/>
  <c r="M403" i="50"/>
  <c r="M402" i="50"/>
  <c r="M401" i="50"/>
  <c r="M400" i="50"/>
  <c r="M399" i="50"/>
  <c r="M398" i="50"/>
  <c r="M397" i="50"/>
  <c r="M396" i="50"/>
  <c r="M395" i="50"/>
  <c r="M394" i="50"/>
  <c r="M393" i="50"/>
  <c r="M392" i="50"/>
  <c r="M391" i="50"/>
  <c r="M390" i="50"/>
  <c r="M389" i="50"/>
  <c r="M388" i="50"/>
  <c r="M387" i="50"/>
  <c r="M386" i="50"/>
  <c r="M385" i="50"/>
  <c r="M384" i="50"/>
  <c r="M383" i="50"/>
  <c r="M382" i="50"/>
  <c r="M381" i="50"/>
  <c r="M380" i="50"/>
  <c r="M379" i="50"/>
  <c r="M378" i="50"/>
  <c r="M377" i="50"/>
  <c r="M376" i="50"/>
  <c r="M375" i="50"/>
  <c r="M374" i="50"/>
  <c r="M373" i="50"/>
  <c r="M372" i="50"/>
  <c r="M371" i="50"/>
  <c r="M370" i="50"/>
  <c r="M369" i="50"/>
  <c r="M368" i="50"/>
  <c r="M365" i="50"/>
  <c r="M364" i="50"/>
  <c r="M363" i="50"/>
  <c r="M362" i="50"/>
  <c r="M361" i="50"/>
  <c r="M360" i="50"/>
  <c r="M359" i="50"/>
  <c r="M358" i="50"/>
  <c r="M357" i="50"/>
  <c r="M356" i="50"/>
  <c r="M355" i="50"/>
  <c r="M354" i="50"/>
  <c r="M353" i="50"/>
  <c r="M352" i="50"/>
  <c r="M351" i="50"/>
  <c r="M348" i="50"/>
  <c r="M347" i="50"/>
  <c r="M346" i="50"/>
  <c r="M345" i="50"/>
  <c r="M344" i="50"/>
  <c r="M343" i="50"/>
  <c r="M342" i="50"/>
  <c r="M341" i="50"/>
  <c r="M340" i="50"/>
  <c r="M339" i="50"/>
  <c r="M338" i="50"/>
  <c r="M337" i="50"/>
  <c r="M336" i="50"/>
  <c r="M335" i="50"/>
  <c r="M334" i="50"/>
  <c r="M333" i="50"/>
  <c r="M332" i="50"/>
  <c r="M331" i="50"/>
  <c r="M330" i="50"/>
  <c r="M329" i="50"/>
  <c r="M328" i="50"/>
  <c r="M327" i="50"/>
  <c r="M326" i="50"/>
  <c r="M325" i="50"/>
  <c r="M324" i="50"/>
  <c r="M323" i="50"/>
  <c r="M322" i="50"/>
  <c r="M321" i="50"/>
  <c r="M320" i="50"/>
  <c r="M319" i="50"/>
  <c r="M318" i="50"/>
  <c r="M317" i="50"/>
  <c r="M316" i="50"/>
  <c r="M315" i="50"/>
  <c r="M314" i="50"/>
  <c r="M313" i="50"/>
  <c r="M312" i="50"/>
  <c r="M311" i="50"/>
  <c r="M310" i="50"/>
  <c r="M307" i="50"/>
  <c r="M306" i="50"/>
  <c r="M305" i="50"/>
  <c r="M304" i="50"/>
  <c r="M303" i="50"/>
  <c r="M302" i="50"/>
  <c r="M301" i="50"/>
  <c r="M300" i="50"/>
  <c r="M299" i="50"/>
  <c r="M298" i="50"/>
  <c r="M297" i="50"/>
  <c r="M296" i="50"/>
  <c r="M295" i="50"/>
  <c r="M292" i="50"/>
  <c r="M291" i="50"/>
  <c r="M290" i="50"/>
  <c r="M289" i="50"/>
  <c r="M288" i="50"/>
  <c r="M287" i="50"/>
  <c r="M286" i="50"/>
  <c r="M285" i="50"/>
  <c r="M284" i="50"/>
  <c r="M283" i="50"/>
  <c r="M282" i="50"/>
  <c r="M281" i="50"/>
  <c r="M278" i="50"/>
  <c r="M277" i="50"/>
  <c r="M276" i="50"/>
  <c r="M275" i="50"/>
  <c r="M274" i="50"/>
  <c r="M273" i="50"/>
  <c r="M272" i="50"/>
  <c r="M271" i="50"/>
  <c r="M270" i="50"/>
  <c r="M269" i="50"/>
  <c r="M268" i="50"/>
  <c r="M267" i="50"/>
  <c r="M266" i="50"/>
  <c r="M263" i="50"/>
  <c r="M262" i="50"/>
  <c r="M261" i="50"/>
  <c r="M260" i="50"/>
  <c r="M259" i="50"/>
  <c r="M258" i="50"/>
  <c r="M257" i="50"/>
  <c r="M256" i="50"/>
  <c r="M255" i="50"/>
  <c r="M254" i="50"/>
  <c r="M253" i="50"/>
  <c r="M252" i="50"/>
  <c r="M251" i="50"/>
  <c r="M250" i="50"/>
  <c r="M249" i="50"/>
  <c r="M248" i="50"/>
  <c r="M247" i="50"/>
  <c r="M246" i="50"/>
  <c r="M245" i="50"/>
  <c r="M244" i="50"/>
  <c r="M243" i="50"/>
  <c r="M242" i="50"/>
  <c r="M241" i="50"/>
  <c r="M240" i="50"/>
  <c r="M239" i="50"/>
  <c r="M238" i="50"/>
  <c r="M235" i="50"/>
  <c r="M234" i="50"/>
  <c r="M233" i="50"/>
  <c r="M232" i="50"/>
  <c r="M231" i="50"/>
  <c r="M230" i="50"/>
  <c r="M229" i="50"/>
  <c r="M228" i="50"/>
  <c r="M227" i="50"/>
  <c r="M226" i="50"/>
  <c r="M225" i="50"/>
  <c r="M224" i="50"/>
  <c r="M221" i="50"/>
  <c r="M220" i="50"/>
  <c r="M219" i="50"/>
  <c r="M218" i="50"/>
  <c r="M217" i="50"/>
  <c r="M216" i="50"/>
  <c r="M215" i="50"/>
  <c r="M214" i="50"/>
  <c r="M213" i="50"/>
  <c r="M212" i="50"/>
  <c r="M211" i="50"/>
  <c r="M210" i="50"/>
  <c r="M209" i="50"/>
  <c r="M208" i="50"/>
  <c r="M207" i="50"/>
  <c r="M204" i="50"/>
  <c r="M203" i="50"/>
  <c r="M202" i="50"/>
  <c r="M201" i="50"/>
  <c r="M200" i="50"/>
  <c r="M199" i="50"/>
  <c r="M198" i="50"/>
  <c r="M197" i="50"/>
  <c r="M196" i="50"/>
  <c r="M195" i="50"/>
  <c r="M194" i="50"/>
  <c r="M193" i="50"/>
  <c r="M192" i="50"/>
  <c r="M191" i="50"/>
  <c r="M190" i="50"/>
  <c r="M189" i="50"/>
  <c r="M188" i="50"/>
  <c r="M187" i="50"/>
  <c r="M186" i="50"/>
  <c r="M185" i="50"/>
  <c r="M184" i="50"/>
  <c r="M183" i="50"/>
  <c r="M182" i="50"/>
  <c r="M181" i="50"/>
  <c r="M180" i="50"/>
  <c r="M179" i="50"/>
  <c r="M178" i="50"/>
  <c r="M177" i="50"/>
  <c r="M176" i="50"/>
  <c r="M175" i="50"/>
  <c r="M174" i="50"/>
  <c r="M173" i="50"/>
  <c r="M172" i="50"/>
  <c r="M171" i="50"/>
  <c r="M170" i="50"/>
  <c r="M169" i="50"/>
  <c r="M168" i="50"/>
  <c r="M167" i="50"/>
  <c r="M166" i="50"/>
  <c r="M165" i="50"/>
  <c r="M162" i="50"/>
  <c r="M161" i="50"/>
  <c r="M160" i="50"/>
  <c r="M159" i="50"/>
  <c r="M158" i="50"/>
  <c r="M157" i="50"/>
  <c r="M156" i="50"/>
  <c r="M155" i="50"/>
  <c r="M154" i="50"/>
  <c r="M153" i="50"/>
  <c r="M152" i="50"/>
  <c r="M151" i="50"/>
  <c r="M150" i="50"/>
  <c r="M149" i="50"/>
  <c r="M146" i="50"/>
  <c r="M145" i="50"/>
  <c r="M144" i="50"/>
  <c r="M143" i="50"/>
  <c r="M142" i="50"/>
  <c r="M141" i="50"/>
  <c r="M140" i="50"/>
  <c r="M139" i="50"/>
  <c r="M138" i="50"/>
  <c r="M137" i="50"/>
  <c r="M136" i="50"/>
  <c r="M135" i="50"/>
  <c r="M134" i="50"/>
  <c r="M133" i="50"/>
  <c r="M132" i="50"/>
  <c r="M131" i="50"/>
  <c r="M130" i="50"/>
  <c r="M127" i="50"/>
  <c r="M126" i="50"/>
  <c r="M125" i="50"/>
  <c r="M124" i="50"/>
  <c r="M123" i="50"/>
  <c r="M122" i="50"/>
  <c r="M121" i="50"/>
  <c r="M120" i="50"/>
  <c r="M119" i="50"/>
  <c r="M118" i="50"/>
  <c r="M117" i="50"/>
  <c r="M116" i="50"/>
  <c r="M115" i="50"/>
  <c r="M114" i="50"/>
  <c r="M111" i="50"/>
  <c r="M110" i="50"/>
  <c r="M109" i="50"/>
  <c r="M108" i="50"/>
  <c r="M107" i="50"/>
  <c r="M106" i="50"/>
  <c r="M105" i="50"/>
  <c r="M104" i="50"/>
  <c r="M103" i="50"/>
  <c r="M102" i="50"/>
  <c r="M101" i="50"/>
  <c r="M100" i="50"/>
  <c r="M99" i="50"/>
  <c r="M98" i="50"/>
  <c r="M97" i="50"/>
  <c r="M96" i="50"/>
  <c r="M93" i="50"/>
  <c r="M92" i="50"/>
  <c r="M91" i="50"/>
  <c r="M90" i="50"/>
  <c r="M89" i="50"/>
  <c r="M88" i="50"/>
  <c r="M87" i="50"/>
  <c r="M86" i="50"/>
  <c r="M85" i="50"/>
  <c r="M84" i="50"/>
  <c r="M83" i="50"/>
  <c r="M82" i="50"/>
  <c r="M81" i="50"/>
  <c r="M80" i="50"/>
  <c r="M79" i="50"/>
  <c r="M78" i="50"/>
  <c r="M77" i="50"/>
  <c r="M76" i="50"/>
  <c r="M75" i="50"/>
  <c r="M74" i="50"/>
  <c r="M73" i="50"/>
  <c r="M72" i="50"/>
  <c r="M71" i="50"/>
  <c r="M70" i="50"/>
  <c r="M69" i="50"/>
  <c r="M68" i="50"/>
  <c r="M67" i="50"/>
  <c r="M66" i="50"/>
  <c r="M65" i="50"/>
  <c r="M64" i="50"/>
  <c r="M63" i="50"/>
  <c r="M62" i="50"/>
  <c r="M61" i="50"/>
  <c r="M60" i="50"/>
  <c r="M57" i="50"/>
  <c r="M56" i="50"/>
  <c r="M55" i="50"/>
  <c r="M54" i="50"/>
  <c r="M53" i="50"/>
  <c r="M52" i="50"/>
  <c r="M51" i="50"/>
  <c r="M50" i="50"/>
  <c r="M49" i="50"/>
  <c r="M46" i="50"/>
  <c r="M45" i="50"/>
  <c r="M44" i="50"/>
  <c r="M43" i="50"/>
  <c r="M42" i="50"/>
  <c r="M41" i="50"/>
  <c r="M40" i="50"/>
  <c r="M39" i="50"/>
  <c r="M36" i="50"/>
  <c r="M35" i="50"/>
  <c r="M34" i="50"/>
  <c r="M33" i="50"/>
  <c r="M32" i="50"/>
  <c r="M31" i="50"/>
  <c r="M30" i="50"/>
  <c r="M29" i="50"/>
  <c r="M28" i="50"/>
  <c r="M27" i="50"/>
  <c r="M26" i="50"/>
  <c r="M25" i="50"/>
  <c r="M24" i="50"/>
  <c r="M23" i="50"/>
  <c r="M22" i="50"/>
  <c r="M21" i="50"/>
  <c r="M20" i="50"/>
  <c r="M19" i="50"/>
  <c r="M18" i="50"/>
  <c r="M17" i="50"/>
  <c r="M16" i="50"/>
  <c r="M15" i="50"/>
  <c r="M14" i="50"/>
  <c r="M13" i="50"/>
  <c r="M12" i="50"/>
  <c r="M11" i="50"/>
  <c r="M10" i="50"/>
  <c r="M9" i="50"/>
  <c r="M8" i="50"/>
  <c r="M7" i="50"/>
  <c r="M6" i="50"/>
  <c r="M5" i="50"/>
  <c r="O3" i="50"/>
  <c r="H2" i="50"/>
  <c r="H2" i="27"/>
  <c r="H542" i="27" s="1"/>
  <c r="I542" i="27" s="1"/>
  <c r="M542" i="27" s="1"/>
  <c r="F114" i="43"/>
  <c r="G114" i="43" s="1"/>
  <c r="K114" i="43" s="1"/>
  <c r="G2" i="42"/>
  <c r="G641" i="42" s="1"/>
  <c r="H641" i="42" s="1"/>
  <c r="L641" i="42" s="1"/>
  <c r="G2" i="40"/>
  <c r="G68" i="40" s="1"/>
  <c r="H68" i="40" s="1"/>
  <c r="L68" i="40" s="1"/>
  <c r="K29" i="44"/>
  <c r="K28" i="44"/>
  <c r="K26" i="44"/>
  <c r="K25" i="44"/>
  <c r="K23" i="44"/>
  <c r="K22" i="44"/>
  <c r="K21" i="44"/>
  <c r="K19" i="44"/>
  <c r="K18" i="44"/>
  <c r="K17" i="44"/>
  <c r="K15" i="44"/>
  <c r="K14" i="44"/>
  <c r="K13" i="44"/>
  <c r="K12" i="44"/>
  <c r="K11" i="44"/>
  <c r="K9" i="44"/>
  <c r="K8" i="44"/>
  <c r="K7" i="44"/>
  <c r="K6" i="44"/>
  <c r="K5" i="44"/>
  <c r="F2" i="44"/>
  <c r="F2" i="41"/>
  <c r="F31" i="41" s="1"/>
  <c r="G31" i="41" s="1"/>
  <c r="K31" i="41" s="1"/>
  <c r="F28" i="24"/>
  <c r="G28" i="24" s="1"/>
  <c r="K28" i="24" s="1"/>
  <c r="F2" i="26"/>
  <c r="F11" i="26" s="1"/>
  <c r="G11" i="26" s="1"/>
  <c r="K11" i="26" s="1"/>
  <c r="I132" i="37"/>
  <c r="I131" i="37"/>
  <c r="I129" i="37"/>
  <c r="I128" i="37"/>
  <c r="I127" i="37"/>
  <c r="I126" i="37"/>
  <c r="I124" i="37"/>
  <c r="I123" i="37"/>
  <c r="I122" i="37"/>
  <c r="I120" i="37"/>
  <c r="I119" i="37"/>
  <c r="I118" i="37"/>
  <c r="I117" i="37"/>
  <c r="I115" i="37"/>
  <c r="I113" i="37"/>
  <c r="I112" i="37"/>
  <c r="I110" i="37"/>
  <c r="I109" i="37"/>
  <c r="I107" i="37"/>
  <c r="I106" i="37"/>
  <c r="I105" i="37"/>
  <c r="I103" i="37"/>
  <c r="I102" i="37"/>
  <c r="I100" i="37"/>
  <c r="I99" i="37"/>
  <c r="I97" i="37"/>
  <c r="I96" i="37"/>
  <c r="I95" i="37"/>
  <c r="I92" i="37"/>
  <c r="I91" i="37"/>
  <c r="I90" i="37"/>
  <c r="I88" i="37"/>
  <c r="I87" i="37"/>
  <c r="I86" i="37"/>
  <c r="I84" i="37"/>
  <c r="I83" i="37"/>
  <c r="I82" i="37"/>
  <c r="I79" i="37"/>
  <c r="I78" i="37"/>
  <c r="I77" i="37"/>
  <c r="I75" i="37"/>
  <c r="I74" i="37"/>
  <c r="I73" i="37"/>
  <c r="I72" i="37"/>
  <c r="I71" i="37"/>
  <c r="I69" i="37"/>
  <c r="I68" i="37"/>
  <c r="I67" i="37"/>
  <c r="I65" i="37"/>
  <c r="I64" i="37"/>
  <c r="I63" i="37"/>
  <c r="I62" i="37"/>
  <c r="I61" i="37"/>
  <c r="I60" i="37"/>
  <c r="I58" i="37"/>
  <c r="I57" i="37"/>
  <c r="I55" i="37"/>
  <c r="I54" i="37"/>
  <c r="I52" i="37"/>
  <c r="I51" i="37"/>
  <c r="I49" i="37"/>
  <c r="I48" i="37"/>
  <c r="I46" i="37"/>
  <c r="I45" i="37"/>
  <c r="I43" i="37"/>
  <c r="I42" i="37"/>
  <c r="I41" i="37"/>
  <c r="I39" i="37"/>
  <c r="I38" i="37"/>
  <c r="I37" i="37"/>
  <c r="I36" i="37"/>
  <c r="I34" i="37"/>
  <c r="I33" i="37"/>
  <c r="I32" i="37"/>
  <c r="I30" i="37"/>
  <c r="I29" i="37"/>
  <c r="I28" i="37"/>
  <c r="I26" i="37"/>
  <c r="I25" i="37"/>
  <c r="I24" i="37"/>
  <c r="I23" i="37"/>
  <c r="I20" i="37"/>
  <c r="I19" i="37"/>
  <c r="I18" i="37"/>
  <c r="I16" i="37"/>
  <c r="I15" i="37"/>
  <c r="I14" i="37"/>
  <c r="I12" i="37"/>
  <c r="I11" i="37"/>
  <c r="I10" i="37"/>
  <c r="I8" i="37"/>
  <c r="I7" i="37"/>
  <c r="I6" i="37"/>
  <c r="F63" i="37"/>
  <c r="G63" i="37" s="1"/>
  <c r="K63" i="37" s="1"/>
  <c r="A411" i="23"/>
  <c r="A410" i="23"/>
  <c r="A409" i="23"/>
  <c r="A408" i="23"/>
  <c r="A407" i="23"/>
  <c r="A406" i="23"/>
  <c r="A405" i="23"/>
  <c r="A404" i="23"/>
  <c r="A403" i="23"/>
  <c r="A402" i="23"/>
  <c r="A401" i="23"/>
  <c r="A400" i="23"/>
  <c r="A399" i="23"/>
  <c r="A398" i="23"/>
  <c r="A397" i="23"/>
  <c r="A396" i="23"/>
  <c r="A395" i="23"/>
  <c r="A394" i="23"/>
  <c r="A393" i="23"/>
  <c r="A392" i="23"/>
  <c r="A391" i="23"/>
  <c r="A390" i="23"/>
  <c r="A389" i="23"/>
  <c r="A388" i="23"/>
  <c r="A387" i="23"/>
  <c r="A386" i="23"/>
  <c r="A385" i="23"/>
  <c r="A384" i="23"/>
  <c r="A383" i="23"/>
  <c r="A382" i="23"/>
  <c r="A381" i="23"/>
  <c r="A380" i="23"/>
  <c r="A379" i="23"/>
  <c r="A378" i="23"/>
  <c r="A377" i="23"/>
  <c r="A376" i="23"/>
  <c r="A375" i="23"/>
  <c r="A374" i="23"/>
  <c r="A373" i="23"/>
  <c r="A372" i="23"/>
  <c r="A371" i="23"/>
  <c r="A370" i="23"/>
  <c r="A369" i="23"/>
  <c r="A368" i="23"/>
  <c r="A367" i="23"/>
  <c r="A366" i="23"/>
  <c r="A365" i="23"/>
  <c r="F2" i="22"/>
  <c r="F115" i="22" s="1"/>
  <c r="G115" i="22" s="1"/>
  <c r="K115" i="22" s="1"/>
  <c r="A425" i="32"/>
  <c r="A424" i="32"/>
  <c r="A423" i="32"/>
  <c r="A422" i="32"/>
  <c r="A421" i="32"/>
  <c r="A420" i="32"/>
  <c r="A419" i="32"/>
  <c r="A418" i="32"/>
  <c r="A417" i="32"/>
  <c r="A416" i="32"/>
  <c r="A415" i="32"/>
  <c r="A414" i="32"/>
  <c r="A413" i="32"/>
  <c r="A412" i="32"/>
  <c r="A411" i="32"/>
  <c r="A410" i="32"/>
  <c r="A409" i="32"/>
  <c r="A408" i="32"/>
  <c r="A407" i="32"/>
  <c r="A406" i="32"/>
  <c r="A405" i="32"/>
  <c r="A404" i="32"/>
  <c r="A403" i="32"/>
  <c r="A402" i="32"/>
  <c r="A401" i="32"/>
  <c r="A400" i="32"/>
  <c r="A399" i="32"/>
  <c r="A398" i="32"/>
  <c r="A397" i="32"/>
  <c r="A396" i="32"/>
  <c r="A395" i="32"/>
  <c r="A394" i="32"/>
  <c r="A393" i="32"/>
  <c r="A392" i="32"/>
  <c r="A391" i="32"/>
  <c r="A390" i="32"/>
  <c r="A389" i="32"/>
  <c r="A388" i="32"/>
  <c r="A387" i="32"/>
  <c r="A386" i="32"/>
  <c r="A385" i="32"/>
  <c r="A384" i="32"/>
  <c r="A383" i="32"/>
  <c r="A382" i="32"/>
  <c r="A381" i="32"/>
  <c r="A380" i="32"/>
  <c r="A379" i="32"/>
  <c r="A378" i="32"/>
  <c r="A377" i="32"/>
  <c r="A376" i="32"/>
  <c r="A375" i="32"/>
  <c r="A374" i="32"/>
  <c r="A373" i="32"/>
  <c r="A372" i="32"/>
  <c r="A371" i="32"/>
  <c r="A370" i="32"/>
  <c r="A369" i="32"/>
  <c r="A368" i="32"/>
  <c r="A367" i="32"/>
  <c r="A366" i="32"/>
  <c r="A365" i="32"/>
  <c r="A364" i="32"/>
  <c r="A363" i="32"/>
  <c r="A362" i="32"/>
  <c r="A361" i="32"/>
  <c r="A360" i="32"/>
  <c r="A359" i="32"/>
  <c r="A358" i="32"/>
  <c r="A357" i="32"/>
  <c r="A356" i="32"/>
  <c r="A355" i="32"/>
  <c r="A354" i="32"/>
  <c r="A353" i="32"/>
  <c r="A352" i="32"/>
  <c r="A351" i="32"/>
  <c r="A350" i="32"/>
  <c r="A349" i="32"/>
  <c r="A348" i="32"/>
  <c r="A347" i="32"/>
  <c r="A346" i="32"/>
  <c r="A345" i="32"/>
  <c r="A344" i="32"/>
  <c r="A343" i="32"/>
  <c r="A342" i="32"/>
  <c r="A341" i="32"/>
  <c r="A340" i="32"/>
  <c r="A339" i="32"/>
  <c r="A338" i="32"/>
  <c r="A337" i="32"/>
  <c r="A336" i="32"/>
  <c r="A335" i="32"/>
  <c r="A334" i="32"/>
  <c r="A333" i="32"/>
  <c r="A332" i="32"/>
  <c r="A331" i="32"/>
  <c r="A330" i="32"/>
  <c r="A329" i="32"/>
  <c r="A328" i="32"/>
  <c r="A327" i="32"/>
  <c r="A326" i="32"/>
  <c r="A325" i="32"/>
  <c r="A324" i="32"/>
  <c r="A323" i="32"/>
  <c r="A322" i="32"/>
  <c r="A321" i="32"/>
  <c r="A320" i="32"/>
  <c r="A319" i="32"/>
  <c r="A318" i="32"/>
  <c r="A317" i="32"/>
  <c r="A316" i="32"/>
  <c r="A315" i="32"/>
  <c r="A314" i="32"/>
  <c r="A313" i="32"/>
  <c r="A312" i="32"/>
  <c r="A311" i="32"/>
  <c r="A310" i="32"/>
  <c r="A309" i="32"/>
  <c r="A308" i="32"/>
  <c r="A307" i="32"/>
  <c r="A306" i="32"/>
  <c r="A305" i="32"/>
  <c r="A304" i="32"/>
  <c r="A303" i="32"/>
  <c r="A302" i="32"/>
  <c r="A301" i="32"/>
  <c r="A300" i="32"/>
  <c r="A299" i="32"/>
  <c r="A298" i="32"/>
  <c r="A297" i="32"/>
  <c r="A296" i="32"/>
  <c r="A295" i="32"/>
  <c r="A294" i="32"/>
  <c r="A293" i="32"/>
  <c r="A292" i="32"/>
  <c r="A291" i="32"/>
  <c r="A290" i="32"/>
  <c r="A289" i="32"/>
  <c r="A288" i="32"/>
  <c r="A287" i="32"/>
  <c r="A286" i="32"/>
  <c r="A285" i="32"/>
  <c r="A284" i="32"/>
  <c r="A283" i="32"/>
  <c r="A282" i="32"/>
  <c r="A281" i="32"/>
  <c r="A280" i="32"/>
  <c r="A279" i="32"/>
  <c r="A278" i="32"/>
  <c r="A277" i="32"/>
  <c r="A276" i="32"/>
  <c r="A275" i="32"/>
  <c r="A274" i="32"/>
  <c r="A273" i="32"/>
  <c r="A272" i="32"/>
  <c r="A271" i="32"/>
  <c r="A270" i="32"/>
  <c r="A269" i="32"/>
  <c r="A268" i="32"/>
  <c r="A267" i="32"/>
  <c r="A266" i="32"/>
  <c r="A265" i="32"/>
  <c r="A264" i="32"/>
  <c r="A263" i="32"/>
  <c r="A262" i="32"/>
  <c r="A261" i="32"/>
  <c r="A260" i="32"/>
  <c r="A259" i="32"/>
  <c r="A258" i="32"/>
  <c r="A257" i="32"/>
  <c r="A256" i="32"/>
  <c r="A255" i="32"/>
  <c r="A254" i="32"/>
  <c r="A253" i="32"/>
  <c r="A252" i="32"/>
  <c r="A251" i="32"/>
  <c r="A250" i="32"/>
  <c r="A249" i="32"/>
  <c r="A248" i="32"/>
  <c r="A247" i="32"/>
  <c r="A246" i="32"/>
  <c r="A245" i="32"/>
  <c r="A244" i="32"/>
  <c r="A243" i="32"/>
  <c r="A242" i="32"/>
  <c r="A241" i="32"/>
  <c r="A240" i="32"/>
  <c r="A239" i="32"/>
  <c r="A238" i="32"/>
  <c r="A237" i="32"/>
  <c r="A236" i="32"/>
  <c r="A235" i="32"/>
  <c r="A234" i="32"/>
  <c r="A233" i="32"/>
  <c r="A232" i="32"/>
  <c r="A231" i="32"/>
  <c r="A230" i="32"/>
  <c r="A229" i="32"/>
  <c r="A228" i="32"/>
  <c r="A227" i="32"/>
  <c r="A226" i="32"/>
  <c r="A225" i="32"/>
  <c r="A224" i="32"/>
  <c r="A223" i="32"/>
  <c r="A222" i="32"/>
  <c r="A221" i="32"/>
  <c r="A220" i="32"/>
  <c r="A219" i="32"/>
  <c r="A218" i="32"/>
  <c r="A217" i="32"/>
  <c r="A216" i="32"/>
  <c r="A215" i="32"/>
  <c r="A214" i="32"/>
  <c r="A213" i="32"/>
  <c r="A212" i="32"/>
  <c r="A211" i="32"/>
  <c r="A210" i="32"/>
  <c r="A209" i="32"/>
  <c r="A208" i="32"/>
  <c r="A207" i="32"/>
  <c r="A206" i="32"/>
  <c r="A205" i="32"/>
  <c r="A204" i="32"/>
  <c r="A203" i="32"/>
  <c r="A202" i="32"/>
  <c r="A201" i="32"/>
  <c r="A200" i="32"/>
  <c r="A199" i="32"/>
  <c r="A198" i="32"/>
  <c r="A197" i="32"/>
  <c r="A196" i="32"/>
  <c r="A195" i="32"/>
  <c r="A194" i="32"/>
  <c r="A193" i="32"/>
  <c r="A192" i="32"/>
  <c r="A191" i="32"/>
  <c r="A190" i="32"/>
  <c r="A189" i="32"/>
  <c r="A188" i="32"/>
  <c r="A187" i="32"/>
  <c r="A186" i="32"/>
  <c r="A185" i="32"/>
  <c r="A184" i="32"/>
  <c r="A183" i="32"/>
  <c r="A182" i="32"/>
  <c r="A181" i="32"/>
  <c r="A180" i="32"/>
  <c r="A179" i="32"/>
  <c r="A178" i="32"/>
  <c r="A177" i="32"/>
  <c r="A176" i="32"/>
  <c r="A175" i="32"/>
  <c r="A174" i="32"/>
  <c r="A173" i="32"/>
  <c r="A172" i="32"/>
  <c r="A171" i="32"/>
  <c r="A170" i="32"/>
  <c r="A169" i="32"/>
  <c r="A168" i="32"/>
  <c r="A167" i="32"/>
  <c r="A166" i="32"/>
  <c r="A165" i="32"/>
  <c r="A164" i="32"/>
  <c r="A163" i="32"/>
  <c r="A162" i="32"/>
  <c r="A161" i="32"/>
  <c r="A160" i="32"/>
  <c r="A159" i="32"/>
  <c r="A158" i="32"/>
  <c r="A157" i="32"/>
  <c r="A156" i="32"/>
  <c r="A155" i="32"/>
  <c r="A154" i="32"/>
  <c r="A153" i="32"/>
  <c r="A152" i="32"/>
  <c r="A151" i="32"/>
  <c r="A150" i="32"/>
  <c r="A149" i="32"/>
  <c r="A148" i="32"/>
  <c r="I147" i="32"/>
  <c r="H147" i="32"/>
  <c r="A147" i="32"/>
  <c r="I146" i="32"/>
  <c r="H146" i="32"/>
  <c r="A146" i="32"/>
  <c r="I145" i="32"/>
  <c r="H145" i="32"/>
  <c r="A145" i="32"/>
  <c r="I144" i="32"/>
  <c r="H144" i="32"/>
  <c r="A144" i="32"/>
  <c r="I143" i="32"/>
  <c r="H143" i="32"/>
  <c r="A143" i="32"/>
  <c r="I142" i="32"/>
  <c r="H142" i="32"/>
  <c r="A142" i="32"/>
  <c r="I141" i="32"/>
  <c r="H141" i="32"/>
  <c r="A141" i="32"/>
  <c r="A140" i="32"/>
  <c r="I139" i="32"/>
  <c r="H139" i="32"/>
  <c r="A139" i="32"/>
  <c r="I138" i="32"/>
  <c r="H138" i="32"/>
  <c r="A138" i="32"/>
  <c r="I137" i="32"/>
  <c r="H137" i="32"/>
  <c r="A137" i="32"/>
  <c r="I136" i="32"/>
  <c r="H136" i="32"/>
  <c r="A136" i="32"/>
  <c r="I135" i="32"/>
  <c r="H135" i="32"/>
  <c r="A135" i="32"/>
  <c r="I134" i="32"/>
  <c r="H134" i="32"/>
  <c r="A134" i="32"/>
  <c r="I133" i="32"/>
  <c r="H133" i="32"/>
  <c r="A133" i="32"/>
  <c r="A132" i="32"/>
  <c r="I131" i="32"/>
  <c r="H131" i="32"/>
  <c r="A131" i="32"/>
  <c r="I130" i="32"/>
  <c r="H130" i="32"/>
  <c r="A130" i="32"/>
  <c r="I129" i="32"/>
  <c r="H129" i="32"/>
  <c r="A129" i="32"/>
  <c r="I128" i="32"/>
  <c r="H128" i="32"/>
  <c r="A128" i="32"/>
  <c r="I127" i="32"/>
  <c r="H127" i="32"/>
  <c r="A127" i="32"/>
  <c r="I126" i="32"/>
  <c r="H126" i="32"/>
  <c r="A126" i="32"/>
  <c r="I125" i="32"/>
  <c r="H125" i="32"/>
  <c r="A125" i="32"/>
  <c r="A124" i="32"/>
  <c r="I123" i="32"/>
  <c r="H123" i="32"/>
  <c r="A123" i="32"/>
  <c r="I122" i="32"/>
  <c r="H122" i="32"/>
  <c r="A122" i="32"/>
  <c r="I121" i="32"/>
  <c r="H121" i="32"/>
  <c r="A121" i="32"/>
  <c r="I120" i="32"/>
  <c r="H120" i="32"/>
  <c r="A120" i="32"/>
  <c r="I119" i="32"/>
  <c r="H119" i="32"/>
  <c r="A119" i="32"/>
  <c r="I118" i="32"/>
  <c r="H118" i="32"/>
  <c r="A118" i="32"/>
  <c r="I117" i="32"/>
  <c r="H117" i="32"/>
  <c r="A117" i="32"/>
  <c r="A116" i="32"/>
  <c r="I115" i="32"/>
  <c r="H115" i="32"/>
  <c r="A115" i="32"/>
  <c r="I114" i="32"/>
  <c r="H114" i="32"/>
  <c r="A114" i="32"/>
  <c r="I113" i="32"/>
  <c r="H113" i="32"/>
  <c r="A113" i="32"/>
  <c r="I112" i="32"/>
  <c r="H112" i="32"/>
  <c r="A112" i="32"/>
  <c r="I111" i="32"/>
  <c r="H111" i="32"/>
  <c r="A111" i="32"/>
  <c r="I110" i="32"/>
  <c r="H110" i="32"/>
  <c r="A110" i="32"/>
  <c r="I109" i="32"/>
  <c r="H109" i="32"/>
  <c r="A109" i="32"/>
  <c r="A108" i="32"/>
  <c r="I107" i="32"/>
  <c r="H107" i="32"/>
  <c r="A107" i="32"/>
  <c r="I106" i="32"/>
  <c r="H106" i="32"/>
  <c r="A106" i="32"/>
  <c r="I105" i="32"/>
  <c r="H105" i="32"/>
  <c r="A105" i="32"/>
  <c r="I104" i="32"/>
  <c r="H104" i="32"/>
  <c r="A104" i="32"/>
  <c r="I103" i="32"/>
  <c r="H103" i="32"/>
  <c r="A103" i="32"/>
  <c r="I102" i="32"/>
  <c r="H102" i="32"/>
  <c r="A102" i="32"/>
  <c r="I101" i="32"/>
  <c r="H101" i="32"/>
  <c r="A101" i="32"/>
  <c r="A100" i="32"/>
  <c r="I99" i="32"/>
  <c r="H99" i="32"/>
  <c r="A99" i="32"/>
  <c r="I98" i="32"/>
  <c r="H98" i="32"/>
  <c r="A98" i="32"/>
  <c r="I97" i="32"/>
  <c r="H97" i="32"/>
  <c r="A97" i="32"/>
  <c r="I96" i="32"/>
  <c r="H96" i="32"/>
  <c r="A96" i="32"/>
  <c r="I95" i="32"/>
  <c r="H95" i="32"/>
  <c r="A95" i="32"/>
  <c r="I94" i="32"/>
  <c r="H94" i="32"/>
  <c r="A94" i="32"/>
  <c r="I93" i="32"/>
  <c r="H93" i="32"/>
  <c r="A93" i="32"/>
  <c r="A92" i="32"/>
  <c r="I91" i="32"/>
  <c r="H91" i="32"/>
  <c r="A91" i="32"/>
  <c r="I90" i="32"/>
  <c r="H90" i="32"/>
  <c r="A90" i="32"/>
  <c r="I89" i="32"/>
  <c r="H89" i="32"/>
  <c r="A89" i="32"/>
  <c r="I88" i="32"/>
  <c r="H88" i="32"/>
  <c r="A88" i="32"/>
  <c r="I87" i="32"/>
  <c r="H87" i="32"/>
  <c r="A87" i="32"/>
  <c r="I86" i="32"/>
  <c r="H86" i="32"/>
  <c r="A86" i="32"/>
  <c r="I85" i="32"/>
  <c r="H85" i="32"/>
  <c r="A85" i="32"/>
  <c r="A84" i="32"/>
  <c r="I83" i="32"/>
  <c r="H83" i="32"/>
  <c r="A83" i="32"/>
  <c r="I82" i="32"/>
  <c r="H82" i="32"/>
  <c r="A82" i="32"/>
  <c r="I81" i="32"/>
  <c r="H81" i="32"/>
  <c r="A81" i="32"/>
  <c r="I80" i="32"/>
  <c r="H80" i="32"/>
  <c r="A80" i="32"/>
  <c r="I79" i="32"/>
  <c r="H79" i="32"/>
  <c r="A79" i="32"/>
  <c r="I78" i="32"/>
  <c r="H78" i="32"/>
  <c r="A78" i="32"/>
  <c r="I77" i="32"/>
  <c r="H77" i="32"/>
  <c r="A77" i="32"/>
  <c r="A76" i="32"/>
  <c r="A75" i="32"/>
  <c r="A74" i="32"/>
  <c r="A73" i="32"/>
  <c r="A72" i="32"/>
  <c r="A71" i="32"/>
  <c r="A70" i="32"/>
  <c r="A69" i="32"/>
  <c r="A68" i="32"/>
  <c r="A67" i="32"/>
  <c r="A66" i="32"/>
  <c r="A65" i="32"/>
  <c r="A64" i="32"/>
  <c r="A63" i="32"/>
  <c r="A62" i="32"/>
  <c r="A61" i="32"/>
  <c r="A60" i="32"/>
  <c r="A59" i="32"/>
  <c r="A58" i="32"/>
  <c r="A57" i="32"/>
  <c r="A56" i="32"/>
  <c r="A55" i="32"/>
  <c r="A54" i="32"/>
  <c r="A53" i="32"/>
  <c r="A52" i="32"/>
  <c r="A51" i="32"/>
  <c r="A50" i="32"/>
  <c r="A49" i="32"/>
  <c r="A48" i="32"/>
  <c r="A47" i="32"/>
  <c r="A46" i="32"/>
  <c r="A45" i="32"/>
  <c r="A44" i="32"/>
  <c r="A43" i="32"/>
  <c r="A42" i="32"/>
  <c r="A41" i="32"/>
  <c r="A40" i="32"/>
  <c r="A39" i="32"/>
  <c r="A38" i="32"/>
  <c r="A37" i="32"/>
  <c r="A36" i="32"/>
  <c r="A35" i="32"/>
  <c r="A34" i="32"/>
  <c r="A33" i="32"/>
  <c r="A32" i="32"/>
  <c r="A31" i="32"/>
  <c r="A30" i="32"/>
  <c r="A29" i="32"/>
  <c r="A28" i="32"/>
  <c r="A27" i="32"/>
  <c r="A26" i="32"/>
  <c r="A25" i="32"/>
  <c r="A24" i="32"/>
  <c r="A23" i="32"/>
  <c r="A22" i="32"/>
  <c r="A21" i="32"/>
  <c r="A20" i="32"/>
  <c r="A19" i="32"/>
  <c r="A18" i="32"/>
  <c r="A17" i="32"/>
  <c r="A16" i="32"/>
  <c r="A15" i="32"/>
  <c r="A14" i="32"/>
  <c r="A13" i="32"/>
  <c r="A12" i="32"/>
  <c r="A11" i="32"/>
  <c r="A10" i="32"/>
  <c r="A9" i="32"/>
  <c r="A8" i="32"/>
  <c r="A6" i="32"/>
  <c r="A5" i="32"/>
  <c r="F2" i="32"/>
  <c r="F73" i="32" s="1"/>
  <c r="G73" i="32" s="1"/>
  <c r="K73" i="32" s="1"/>
  <c r="I427" i="31"/>
  <c r="H427" i="31"/>
  <c r="A427" i="31"/>
  <c r="I426" i="31"/>
  <c r="H426" i="31"/>
  <c r="A426" i="31"/>
  <c r="I425" i="31"/>
  <c r="H425" i="31"/>
  <c r="A425" i="31"/>
  <c r="I424" i="31"/>
  <c r="H424" i="31"/>
  <c r="A424" i="31"/>
  <c r="I423" i="31"/>
  <c r="H423" i="31"/>
  <c r="A423" i="31"/>
  <c r="I422" i="31"/>
  <c r="H422" i="31"/>
  <c r="A422" i="31"/>
  <c r="A421" i="31"/>
  <c r="I420" i="31"/>
  <c r="H420" i="31"/>
  <c r="A420" i="31"/>
  <c r="I419" i="31"/>
  <c r="H419" i="31"/>
  <c r="A419" i="31"/>
  <c r="I418" i="31"/>
  <c r="H418" i="31"/>
  <c r="A418" i="31"/>
  <c r="A417" i="31"/>
  <c r="I416" i="31"/>
  <c r="H416" i="31"/>
  <c r="A416" i="31"/>
  <c r="I415" i="31"/>
  <c r="H415" i="31"/>
  <c r="A415" i="31"/>
  <c r="I414" i="31"/>
  <c r="H414" i="31"/>
  <c r="A414" i="31"/>
  <c r="I413" i="31"/>
  <c r="H413" i="31"/>
  <c r="A413" i="31"/>
  <c r="I412" i="31"/>
  <c r="H412" i="31"/>
  <c r="A412" i="31"/>
  <c r="I411" i="31"/>
  <c r="H411" i="31"/>
  <c r="A411" i="31"/>
  <c r="I410" i="31"/>
  <c r="H410" i="31"/>
  <c r="A410" i="31"/>
  <c r="I409" i="31"/>
  <c r="H409" i="31"/>
  <c r="A409" i="31"/>
  <c r="I408" i="31"/>
  <c r="H408" i="31"/>
  <c r="A408" i="31"/>
  <c r="I407" i="31"/>
  <c r="H407" i="31"/>
  <c r="A407" i="31"/>
  <c r="I406" i="31"/>
  <c r="H406" i="31"/>
  <c r="A406" i="31"/>
  <c r="I405" i="31"/>
  <c r="H405" i="31"/>
  <c r="A405" i="31"/>
  <c r="I404" i="31"/>
  <c r="H404" i="31"/>
  <c r="A404" i="31"/>
  <c r="A403" i="31"/>
  <c r="I402" i="31"/>
  <c r="H402" i="31"/>
  <c r="A402" i="31"/>
  <c r="I401" i="31"/>
  <c r="H401" i="31"/>
  <c r="A401" i="31"/>
  <c r="I400" i="31"/>
  <c r="H400" i="31"/>
  <c r="A400" i="31"/>
  <c r="I399" i="31"/>
  <c r="H399" i="31"/>
  <c r="A399" i="31"/>
  <c r="I398" i="31"/>
  <c r="H398" i="31"/>
  <c r="A398" i="31"/>
  <c r="I397" i="31"/>
  <c r="H397" i="31"/>
  <c r="A397" i="31"/>
  <c r="I396" i="31"/>
  <c r="H396" i="31"/>
  <c r="A396" i="31"/>
  <c r="I395" i="31"/>
  <c r="H395" i="31"/>
  <c r="A395" i="31"/>
  <c r="I394" i="31"/>
  <c r="H394" i="31"/>
  <c r="A394" i="31"/>
  <c r="I393" i="31"/>
  <c r="H393" i="31"/>
  <c r="A393" i="31"/>
  <c r="I392" i="31"/>
  <c r="H392" i="31"/>
  <c r="A392" i="31"/>
  <c r="I391" i="31"/>
  <c r="H391" i="31"/>
  <c r="A391" i="31"/>
  <c r="I390" i="31"/>
  <c r="H390" i="31"/>
  <c r="A390" i="31"/>
  <c r="I389" i="31"/>
  <c r="H389" i="31"/>
  <c r="A389" i="31"/>
  <c r="A388" i="31"/>
  <c r="I387" i="31"/>
  <c r="H387" i="31"/>
  <c r="A387" i="31"/>
  <c r="I386" i="31"/>
  <c r="H386" i="31"/>
  <c r="A386" i="31"/>
  <c r="I385" i="31"/>
  <c r="H385" i="31"/>
  <c r="A385" i="31"/>
  <c r="I384" i="31"/>
  <c r="H384" i="31"/>
  <c r="A384" i="31"/>
  <c r="I383" i="31"/>
  <c r="H383" i="31"/>
  <c r="A383" i="31"/>
  <c r="I382" i="31"/>
  <c r="H382" i="31"/>
  <c r="A382" i="31"/>
  <c r="I381" i="31"/>
  <c r="H381" i="31"/>
  <c r="A381" i="31"/>
  <c r="I380" i="31"/>
  <c r="H380" i="31"/>
  <c r="A380" i="31"/>
  <c r="I379" i="31"/>
  <c r="H379" i="31"/>
  <c r="A379" i="31"/>
  <c r="I378" i="31"/>
  <c r="H378" i="31"/>
  <c r="A378" i="31"/>
  <c r="I377" i="31"/>
  <c r="H377" i="31"/>
  <c r="A377" i="31"/>
  <c r="I376" i="31"/>
  <c r="H376" i="31"/>
  <c r="A376" i="31"/>
  <c r="I375" i="31"/>
  <c r="H375" i="31"/>
  <c r="A375" i="31"/>
  <c r="I374" i="31"/>
  <c r="H374" i="31"/>
  <c r="A374" i="31"/>
  <c r="A373" i="31"/>
  <c r="I372" i="31"/>
  <c r="H372" i="31"/>
  <c r="A372" i="31"/>
  <c r="I371" i="31"/>
  <c r="H371" i="31"/>
  <c r="A371" i="31"/>
  <c r="I370" i="31"/>
  <c r="H370" i="31"/>
  <c r="A370" i="31"/>
  <c r="I369" i="31"/>
  <c r="H369" i="31"/>
  <c r="A369" i="31"/>
  <c r="I368" i="31"/>
  <c r="H368" i="31"/>
  <c r="A368" i="31"/>
  <c r="I367" i="31"/>
  <c r="H367" i="31"/>
  <c r="A367" i="31"/>
  <c r="I366" i="31"/>
  <c r="H366" i="31"/>
  <c r="A366" i="31"/>
  <c r="I365" i="31"/>
  <c r="H365" i="31"/>
  <c r="A365" i="31"/>
  <c r="I364" i="31"/>
  <c r="H364" i="31"/>
  <c r="A364" i="31"/>
  <c r="I363" i="31"/>
  <c r="H363" i="31"/>
  <c r="A363" i="31"/>
  <c r="I362" i="31"/>
  <c r="H362" i="31"/>
  <c r="A362" i="31"/>
  <c r="I361" i="31"/>
  <c r="H361" i="31"/>
  <c r="A361" i="31"/>
  <c r="I360" i="31"/>
  <c r="H360" i="31"/>
  <c r="A360" i="31"/>
  <c r="I359" i="31"/>
  <c r="H359" i="31"/>
  <c r="A359" i="31"/>
  <c r="I358" i="31"/>
  <c r="H358" i="31"/>
  <c r="A358" i="31"/>
  <c r="A357" i="31"/>
  <c r="I356" i="31"/>
  <c r="H356" i="31"/>
  <c r="A356" i="31"/>
  <c r="I355" i="31"/>
  <c r="H355" i="31"/>
  <c r="A355" i="31"/>
  <c r="I354" i="31"/>
  <c r="H354" i="31"/>
  <c r="A354" i="31"/>
  <c r="I353" i="31"/>
  <c r="H353" i="31"/>
  <c r="A353" i="31"/>
  <c r="I352" i="31"/>
  <c r="H352" i="31"/>
  <c r="A352" i="31"/>
  <c r="I351" i="31"/>
  <c r="H351" i="31"/>
  <c r="A351" i="31"/>
  <c r="I350" i="31"/>
  <c r="H350" i="31"/>
  <c r="A350" i="31"/>
  <c r="I349" i="31"/>
  <c r="H349" i="31"/>
  <c r="A349" i="31"/>
  <c r="I348" i="31"/>
  <c r="H348" i="31"/>
  <c r="A348" i="31"/>
  <c r="I347" i="31"/>
  <c r="H347" i="31"/>
  <c r="A347" i="31"/>
  <c r="I346" i="31"/>
  <c r="H346" i="31"/>
  <c r="A346" i="31"/>
  <c r="I345" i="31"/>
  <c r="H345" i="31"/>
  <c r="A345" i="31"/>
  <c r="I344" i="31"/>
  <c r="H344" i="31"/>
  <c r="A344" i="31"/>
  <c r="I343" i="31"/>
  <c r="H343" i="31"/>
  <c r="A343" i="31"/>
  <c r="I342" i="31"/>
  <c r="H342" i="31"/>
  <c r="A342" i="31"/>
  <c r="I341" i="31"/>
  <c r="H341" i="31"/>
  <c r="A341" i="31"/>
  <c r="A340" i="31"/>
  <c r="I339" i="31"/>
  <c r="H339" i="31"/>
  <c r="A339" i="31"/>
  <c r="I338" i="31"/>
  <c r="H338" i="31"/>
  <c r="A338" i="31"/>
  <c r="I337" i="31"/>
  <c r="H337" i="31"/>
  <c r="A337" i="31"/>
  <c r="I336" i="31"/>
  <c r="H336" i="31"/>
  <c r="A336" i="31"/>
  <c r="I335" i="31"/>
  <c r="H335" i="31"/>
  <c r="A335" i="31"/>
  <c r="I334" i="31"/>
  <c r="H334" i="31"/>
  <c r="A334" i="31"/>
  <c r="I333" i="31"/>
  <c r="H333" i="31"/>
  <c r="A333" i="31"/>
  <c r="I332" i="31"/>
  <c r="H332" i="31"/>
  <c r="A332" i="31"/>
  <c r="I331" i="31"/>
  <c r="H331" i="31"/>
  <c r="A331" i="31"/>
  <c r="I330" i="31"/>
  <c r="H330" i="31"/>
  <c r="A330" i="31"/>
  <c r="I329" i="31"/>
  <c r="H329" i="31"/>
  <c r="A329" i="31"/>
  <c r="I328" i="31"/>
  <c r="H328" i="31"/>
  <c r="A328" i="31"/>
  <c r="I327" i="31"/>
  <c r="H327" i="31"/>
  <c r="A327" i="31"/>
  <c r="I326" i="31"/>
  <c r="H326" i="31"/>
  <c r="A326" i="31"/>
  <c r="I325" i="31"/>
  <c r="H325" i="31"/>
  <c r="A325" i="31"/>
  <c r="I324" i="31"/>
  <c r="H324" i="31"/>
  <c r="A324" i="31"/>
  <c r="A323" i="31"/>
  <c r="I322" i="31"/>
  <c r="H322" i="31"/>
  <c r="A322" i="31"/>
  <c r="I321" i="31"/>
  <c r="H321" i="31"/>
  <c r="A321" i="31"/>
  <c r="I320" i="31"/>
  <c r="H320" i="31"/>
  <c r="A320" i="31"/>
  <c r="I319" i="31"/>
  <c r="H319" i="31"/>
  <c r="A319" i="31"/>
  <c r="I318" i="31"/>
  <c r="H318" i="31"/>
  <c r="A318" i="31"/>
  <c r="I317" i="31"/>
  <c r="H317" i="31"/>
  <c r="A317" i="31"/>
  <c r="I316" i="31"/>
  <c r="H316" i="31"/>
  <c r="A316" i="31"/>
  <c r="I315" i="31"/>
  <c r="H315" i="31"/>
  <c r="A315" i="31"/>
  <c r="I314" i="31"/>
  <c r="H314" i="31"/>
  <c r="A314" i="31"/>
  <c r="I313" i="31"/>
  <c r="H313" i="31"/>
  <c r="A313" i="31"/>
  <c r="I312" i="31"/>
  <c r="H312" i="31"/>
  <c r="A312" i="31"/>
  <c r="I311" i="31"/>
  <c r="H311" i="31"/>
  <c r="A311" i="31"/>
  <c r="I310" i="31"/>
  <c r="H310" i="31"/>
  <c r="A310" i="31"/>
  <c r="I309" i="31"/>
  <c r="H309" i="31"/>
  <c r="A309" i="31"/>
  <c r="I308" i="31"/>
  <c r="H308" i="31"/>
  <c r="A308" i="31"/>
  <c r="I307" i="31"/>
  <c r="H307" i="31"/>
  <c r="A307" i="31"/>
  <c r="A306" i="31"/>
  <c r="I305" i="31"/>
  <c r="H305" i="31"/>
  <c r="A305" i="31"/>
  <c r="I304" i="31"/>
  <c r="H304" i="31"/>
  <c r="A304" i="31"/>
  <c r="I303" i="31"/>
  <c r="H303" i="31"/>
  <c r="A303" i="31"/>
  <c r="I302" i="31"/>
  <c r="H302" i="31"/>
  <c r="A302" i="31"/>
  <c r="I301" i="31"/>
  <c r="H301" i="31"/>
  <c r="A301" i="31"/>
  <c r="I300" i="31"/>
  <c r="H300" i="31"/>
  <c r="A300" i="31"/>
  <c r="I299" i="31"/>
  <c r="H299" i="31"/>
  <c r="A299" i="31"/>
  <c r="I298" i="31"/>
  <c r="H298" i="31"/>
  <c r="A298" i="31"/>
  <c r="I297" i="31"/>
  <c r="H297" i="31"/>
  <c r="A297" i="31"/>
  <c r="I296" i="31"/>
  <c r="H296" i="31"/>
  <c r="A296" i="31"/>
  <c r="I295" i="31"/>
  <c r="H295" i="31"/>
  <c r="A295" i="31"/>
  <c r="I294" i="31"/>
  <c r="H294" i="31"/>
  <c r="A294" i="31"/>
  <c r="I293" i="31"/>
  <c r="H293" i="31"/>
  <c r="A293" i="31"/>
  <c r="I292" i="31"/>
  <c r="H292" i="31"/>
  <c r="A292" i="31"/>
  <c r="I291" i="31"/>
  <c r="H291" i="31"/>
  <c r="A291" i="31"/>
  <c r="I290" i="31"/>
  <c r="H290" i="31"/>
  <c r="A290" i="31"/>
  <c r="I289" i="31"/>
  <c r="H289" i="31"/>
  <c r="A289" i="31"/>
  <c r="A288" i="31"/>
  <c r="I287" i="31"/>
  <c r="H287" i="31"/>
  <c r="A287" i="31"/>
  <c r="I286" i="31"/>
  <c r="H286" i="31"/>
  <c r="A286" i="31"/>
  <c r="I285" i="31"/>
  <c r="H285" i="31"/>
  <c r="A285" i="31"/>
  <c r="I284" i="31"/>
  <c r="H284" i="31"/>
  <c r="A284" i="31"/>
  <c r="I283" i="31"/>
  <c r="H283" i="31"/>
  <c r="A283" i="31"/>
  <c r="I282" i="31"/>
  <c r="H282" i="31"/>
  <c r="A282" i="31"/>
  <c r="I281" i="31"/>
  <c r="H281" i="31"/>
  <c r="A281" i="31"/>
  <c r="I280" i="31"/>
  <c r="H280" i="31"/>
  <c r="A280" i="31"/>
  <c r="I279" i="31"/>
  <c r="H279" i="31"/>
  <c r="A279" i="31"/>
  <c r="I278" i="31"/>
  <c r="H278" i="31"/>
  <c r="A278" i="31"/>
  <c r="I277" i="31"/>
  <c r="H277" i="31"/>
  <c r="A277" i="31"/>
  <c r="I276" i="31"/>
  <c r="H276" i="31"/>
  <c r="A276" i="31"/>
  <c r="I275" i="31"/>
  <c r="H275" i="31"/>
  <c r="A275" i="31"/>
  <c r="I274" i="31"/>
  <c r="H274" i="31"/>
  <c r="A274" i="31"/>
  <c r="I273" i="31"/>
  <c r="H273" i="31"/>
  <c r="A273" i="31"/>
  <c r="I272" i="31"/>
  <c r="H272" i="31"/>
  <c r="A272" i="31"/>
  <c r="I271" i="31"/>
  <c r="H271" i="31"/>
  <c r="A271" i="31"/>
  <c r="A270" i="31"/>
  <c r="I269" i="31"/>
  <c r="H269" i="31"/>
  <c r="A269" i="31"/>
  <c r="I268" i="31"/>
  <c r="H268" i="31"/>
  <c r="A268" i="31"/>
  <c r="I267" i="31"/>
  <c r="H267" i="31"/>
  <c r="A267" i="31"/>
  <c r="I266" i="31"/>
  <c r="H266" i="31"/>
  <c r="A266" i="31"/>
  <c r="I265" i="31"/>
  <c r="H265" i="31"/>
  <c r="A265" i="31"/>
  <c r="I264" i="31"/>
  <c r="H264" i="31"/>
  <c r="A264" i="31"/>
  <c r="I263" i="31"/>
  <c r="H263" i="31"/>
  <c r="A263" i="31"/>
  <c r="I262" i="31"/>
  <c r="H262" i="31"/>
  <c r="A262" i="31"/>
  <c r="I261" i="31"/>
  <c r="H261" i="31"/>
  <c r="A261" i="31"/>
  <c r="I260" i="31"/>
  <c r="H260" i="31"/>
  <c r="A260" i="31"/>
  <c r="I259" i="31"/>
  <c r="H259" i="31"/>
  <c r="A259" i="31"/>
  <c r="I258" i="31"/>
  <c r="H258" i="31"/>
  <c r="A258" i="31"/>
  <c r="I257" i="31"/>
  <c r="H257" i="31"/>
  <c r="A257" i="31"/>
  <c r="I256" i="31"/>
  <c r="H256" i="31"/>
  <c r="A256" i="31"/>
  <c r="I255" i="31"/>
  <c r="H255" i="31"/>
  <c r="A255" i="31"/>
  <c r="I254" i="31"/>
  <c r="H254" i="31"/>
  <c r="A254" i="31"/>
  <c r="I253" i="31"/>
  <c r="H253" i="31"/>
  <c r="A253" i="31"/>
  <c r="A252" i="31"/>
  <c r="I251" i="31"/>
  <c r="H251" i="31"/>
  <c r="A251" i="31"/>
  <c r="I250" i="31"/>
  <c r="H250" i="31"/>
  <c r="A250" i="31"/>
  <c r="I249" i="31"/>
  <c r="H249" i="31"/>
  <c r="A249" i="31"/>
  <c r="I248" i="31"/>
  <c r="H248" i="31"/>
  <c r="A248" i="31"/>
  <c r="I247" i="31"/>
  <c r="H247" i="31"/>
  <c r="A247" i="31"/>
  <c r="I246" i="31"/>
  <c r="H246" i="31"/>
  <c r="A246" i="31"/>
  <c r="I245" i="31"/>
  <c r="H245" i="31"/>
  <c r="A245" i="31"/>
  <c r="I244" i="31"/>
  <c r="H244" i="31"/>
  <c r="A244" i="31"/>
  <c r="I243" i="31"/>
  <c r="H243" i="31"/>
  <c r="A243" i="31"/>
  <c r="I242" i="31"/>
  <c r="H242" i="31"/>
  <c r="A242" i="31"/>
  <c r="I241" i="31"/>
  <c r="H241" i="31"/>
  <c r="A241" i="31"/>
  <c r="I240" i="31"/>
  <c r="H240" i="31"/>
  <c r="A240" i="31"/>
  <c r="I239" i="31"/>
  <c r="H239" i="31"/>
  <c r="A239" i="31"/>
  <c r="I238" i="31"/>
  <c r="H238" i="31"/>
  <c r="A238" i="31"/>
  <c r="I237" i="31"/>
  <c r="H237" i="31"/>
  <c r="A237" i="31"/>
  <c r="I236" i="31"/>
  <c r="H236" i="31"/>
  <c r="A236" i="31"/>
  <c r="I235" i="31"/>
  <c r="H235" i="31"/>
  <c r="A235" i="31"/>
  <c r="A234" i="31"/>
  <c r="I232" i="31"/>
  <c r="H232" i="31"/>
  <c r="A232" i="31"/>
  <c r="I228" i="31"/>
  <c r="H228" i="31"/>
  <c r="A228" i="31"/>
  <c r="I227" i="31"/>
  <c r="H227" i="31"/>
  <c r="A227" i="31"/>
  <c r="I226" i="31"/>
  <c r="H226" i="31"/>
  <c r="A226" i="31"/>
  <c r="I225" i="31"/>
  <c r="H225" i="31"/>
  <c r="A225" i="31"/>
  <c r="I224" i="31"/>
  <c r="H224" i="31"/>
  <c r="A224" i="31"/>
  <c r="I223" i="31"/>
  <c r="H223" i="31"/>
  <c r="A223" i="31"/>
  <c r="I222" i="31"/>
  <c r="H222" i="31"/>
  <c r="A222" i="31"/>
  <c r="I221" i="31"/>
  <c r="H221" i="31"/>
  <c r="A221" i="31"/>
  <c r="I220" i="31"/>
  <c r="H220" i="31"/>
  <c r="A220" i="31"/>
  <c r="I219" i="31"/>
  <c r="H219" i="31"/>
  <c r="A219" i="31"/>
  <c r="I218" i="31"/>
  <c r="H218" i="31"/>
  <c r="A218" i="31"/>
  <c r="I217" i="31"/>
  <c r="H217" i="31"/>
  <c r="A217" i="31"/>
  <c r="A216" i="31"/>
  <c r="A215" i="31"/>
  <c r="A214" i="31"/>
  <c r="A213" i="31"/>
  <c r="A212" i="31"/>
  <c r="A211" i="31"/>
  <c r="A210" i="31"/>
  <c r="A209" i="31"/>
  <c r="A208" i="31"/>
  <c r="A207" i="31"/>
  <c r="A206" i="31"/>
  <c r="A205" i="31"/>
  <c r="A204" i="31"/>
  <c r="A203" i="31"/>
  <c r="A202" i="31"/>
  <c r="A201" i="31"/>
  <c r="A200" i="31"/>
  <c r="A199" i="31"/>
  <c r="A198" i="31"/>
  <c r="A197" i="31"/>
  <c r="A196" i="31"/>
  <c r="A195" i="31"/>
  <c r="A194" i="31"/>
  <c r="A193" i="31"/>
  <c r="A192" i="31"/>
  <c r="A191" i="31"/>
  <c r="A190" i="31"/>
  <c r="A189" i="31"/>
  <c r="A188" i="31"/>
  <c r="A187" i="31"/>
  <c r="A186" i="31"/>
  <c r="A185" i="31"/>
  <c r="A184" i="31"/>
  <c r="A183" i="31"/>
  <c r="A182" i="31"/>
  <c r="A181" i="31"/>
  <c r="A180" i="31"/>
  <c r="A179" i="31"/>
  <c r="A178" i="31"/>
  <c r="A177" i="31"/>
  <c r="A176" i="31"/>
  <c r="A175" i="31"/>
  <c r="A174" i="31"/>
  <c r="A173" i="31"/>
  <c r="A172" i="31"/>
  <c r="A171" i="31"/>
  <c r="A170" i="31"/>
  <c r="A169" i="31"/>
  <c r="A168" i="31"/>
  <c r="A167" i="31"/>
  <c r="A166" i="31"/>
  <c r="A165" i="31"/>
  <c r="A164" i="31"/>
  <c r="A163" i="31"/>
  <c r="A162" i="31"/>
  <c r="A161" i="31"/>
  <c r="A160" i="31"/>
  <c r="A159" i="31"/>
  <c r="A158" i="31"/>
  <c r="A157" i="31"/>
  <c r="A156" i="31"/>
  <c r="A155" i="31"/>
  <c r="A154" i="31"/>
  <c r="A153" i="31"/>
  <c r="A152" i="31"/>
  <c r="A151" i="31"/>
  <c r="A150" i="31"/>
  <c r="A149" i="31"/>
  <c r="A148" i="31"/>
  <c r="A147" i="31"/>
  <c r="A146" i="31"/>
  <c r="A145" i="31"/>
  <c r="A144" i="31"/>
  <c r="A143" i="31"/>
  <c r="A142" i="31"/>
  <c r="A141" i="31"/>
  <c r="A140" i="31"/>
  <c r="A139" i="31"/>
  <c r="A138" i="31"/>
  <c r="A137" i="31"/>
  <c r="A136" i="31"/>
  <c r="A135" i="31"/>
  <c r="A134" i="31"/>
  <c r="A133" i="31"/>
  <c r="A132" i="31"/>
  <c r="A131" i="31"/>
  <c r="A130" i="31"/>
  <c r="A129" i="31"/>
  <c r="A128" i="31"/>
  <c r="A127" i="31"/>
  <c r="A126" i="31"/>
  <c r="A125" i="31"/>
  <c r="A124" i="31"/>
  <c r="A123" i="31"/>
  <c r="A122" i="31"/>
  <c r="A121" i="31"/>
  <c r="A120" i="31"/>
  <c r="A119" i="31"/>
  <c r="A118" i="31"/>
  <c r="A117" i="31"/>
  <c r="A116" i="31"/>
  <c r="A115" i="31"/>
  <c r="A114" i="31"/>
  <c r="A113" i="31"/>
  <c r="A112" i="31"/>
  <c r="A111" i="31"/>
  <c r="A110" i="31"/>
  <c r="A109" i="31"/>
  <c r="A108" i="31"/>
  <c r="A107" i="31"/>
  <c r="A106" i="31"/>
  <c r="A105" i="31"/>
  <c r="A104" i="31"/>
  <c r="A103" i="31"/>
  <c r="A102" i="31"/>
  <c r="A101" i="31"/>
  <c r="A100" i="31"/>
  <c r="A99" i="31"/>
  <c r="A98" i="31"/>
  <c r="A97" i="31"/>
  <c r="A96" i="31"/>
  <c r="A95" i="31"/>
  <c r="A94" i="31"/>
  <c r="A93" i="31"/>
  <c r="A92" i="31"/>
  <c r="A91" i="31"/>
  <c r="A90" i="31"/>
  <c r="A89" i="31"/>
  <c r="A88" i="31"/>
  <c r="A87" i="31"/>
  <c r="A86" i="31"/>
  <c r="A85" i="31"/>
  <c r="A84" i="31"/>
  <c r="A83" i="31"/>
  <c r="A82" i="31"/>
  <c r="A81" i="31"/>
  <c r="A80" i="31"/>
  <c r="A79" i="31"/>
  <c r="A78" i="31"/>
  <c r="A77" i="31"/>
  <c r="A76" i="31"/>
  <c r="A75" i="31"/>
  <c r="A74" i="31"/>
  <c r="A73" i="31"/>
  <c r="A72" i="31"/>
  <c r="A71" i="31"/>
  <c r="A70" i="31"/>
  <c r="A69" i="31"/>
  <c r="A68" i="31"/>
  <c r="A67" i="31"/>
  <c r="A66" i="31"/>
  <c r="A65" i="31"/>
  <c r="A64" i="31"/>
  <c r="A63" i="31"/>
  <c r="A62" i="31"/>
  <c r="A61" i="31"/>
  <c r="A60" i="31"/>
  <c r="A59" i="31"/>
  <c r="A58" i="31"/>
  <c r="A57" i="31"/>
  <c r="A56" i="31"/>
  <c r="A55" i="31"/>
  <c r="A54" i="31"/>
  <c r="A53" i="31"/>
  <c r="A52" i="31"/>
  <c r="A51" i="31"/>
  <c r="A50" i="31"/>
  <c r="A49" i="31"/>
  <c r="A48" i="31"/>
  <c r="A47" i="31"/>
  <c r="A46" i="31"/>
  <c r="A45" i="31"/>
  <c r="A44" i="31"/>
  <c r="A43" i="31"/>
  <c r="A42" i="31"/>
  <c r="A41" i="31"/>
  <c r="A40" i="31"/>
  <c r="A39" i="31"/>
  <c r="A38" i="31"/>
  <c r="A37" i="31"/>
  <c r="A36" i="31"/>
  <c r="A35" i="31"/>
  <c r="A34" i="31"/>
  <c r="A33" i="31"/>
  <c r="A32" i="31"/>
  <c r="A31" i="31"/>
  <c r="A30" i="31"/>
  <c r="A29" i="31"/>
  <c r="A28" i="31"/>
  <c r="A27" i="31"/>
  <c r="A26" i="31"/>
  <c r="A25" i="31"/>
  <c r="A24" i="31"/>
  <c r="A23" i="31"/>
  <c r="A22" i="31"/>
  <c r="A21" i="31"/>
  <c r="A20" i="31"/>
  <c r="A19" i="31"/>
  <c r="A18" i="31"/>
  <c r="A17" i="31"/>
  <c r="A16" i="31"/>
  <c r="A15" i="31"/>
  <c r="A14" i="31"/>
  <c r="A13" i="31"/>
  <c r="A12" i="31"/>
  <c r="A11" i="31"/>
  <c r="A10" i="31"/>
  <c r="A9" i="31"/>
  <c r="A8" i="31"/>
  <c r="A4" i="31"/>
  <c r="F2" i="31"/>
  <c r="F427" i="31" s="1"/>
  <c r="G427" i="31" s="1"/>
  <c r="K427" i="31" s="1"/>
  <c r="A461" i="51"/>
  <c r="A460" i="51"/>
  <c r="A459" i="51"/>
  <c r="A458" i="51"/>
  <c r="A457" i="51"/>
  <c r="A456" i="51"/>
  <c r="A455" i="51"/>
  <c r="A454" i="51"/>
  <c r="A453" i="51"/>
  <c r="A452" i="51"/>
  <c r="A451" i="51"/>
  <c r="A450" i="51"/>
  <c r="A449" i="51"/>
  <c r="A448" i="51"/>
  <c r="A447" i="51"/>
  <c r="A446" i="51"/>
  <c r="A445" i="51"/>
  <c r="A444" i="51"/>
  <c r="A443" i="51"/>
  <c r="A442" i="51"/>
  <c r="A441" i="51"/>
  <c r="A440" i="51"/>
  <c r="A439" i="51"/>
  <c r="A438" i="51"/>
  <c r="A437" i="51"/>
  <c r="A436" i="51"/>
  <c r="A435" i="51"/>
  <c r="A434" i="51"/>
  <c r="A433" i="51"/>
  <c r="A432" i="51"/>
  <c r="A431" i="51"/>
  <c r="A430" i="51"/>
  <c r="A429" i="51"/>
  <c r="A428" i="51"/>
  <c r="A427" i="51"/>
  <c r="A426" i="51"/>
  <c r="A425" i="51"/>
  <c r="A424" i="51"/>
  <c r="A423" i="51"/>
  <c r="A422" i="51"/>
  <c r="A421" i="51"/>
  <c r="A420" i="51"/>
  <c r="A419" i="51"/>
  <c r="A418" i="51"/>
  <c r="A417" i="51"/>
  <c r="A416" i="51"/>
  <c r="A415" i="51"/>
  <c r="A414" i="51"/>
  <c r="A413" i="51"/>
  <c r="A412" i="51"/>
  <c r="A411" i="51"/>
  <c r="A410" i="51"/>
  <c r="A409" i="51"/>
  <c r="A408" i="51"/>
  <c r="A407" i="51"/>
  <c r="A406" i="51"/>
  <c r="A405" i="51"/>
  <c r="A404" i="51"/>
  <c r="A403" i="51"/>
  <c r="A402" i="51"/>
  <c r="A401" i="51"/>
  <c r="A400" i="51"/>
  <c r="A399" i="51"/>
  <c r="A398" i="51"/>
  <c r="A397" i="51"/>
  <c r="A396" i="51"/>
  <c r="A395" i="51"/>
  <c r="A394" i="51"/>
  <c r="A393" i="51"/>
  <c r="A392" i="51"/>
  <c r="A391" i="51"/>
  <c r="A390" i="51"/>
  <c r="A389" i="51"/>
  <c r="A388" i="51"/>
  <c r="A387" i="51"/>
  <c r="A386" i="51"/>
  <c r="A385" i="51"/>
  <c r="A384" i="51"/>
  <c r="A383" i="51"/>
  <c r="A382" i="51"/>
  <c r="A381" i="51"/>
  <c r="A380" i="51"/>
  <c r="A379" i="51"/>
  <c r="A378" i="51"/>
  <c r="A377" i="51"/>
  <c r="A376" i="51"/>
  <c r="A375" i="51"/>
  <c r="A374" i="51"/>
  <c r="A373" i="51"/>
  <c r="A372" i="51"/>
  <c r="A371" i="51"/>
  <c r="A370" i="51"/>
  <c r="A369" i="51"/>
  <c r="A368" i="51"/>
  <c r="A367" i="51"/>
  <c r="A366" i="51"/>
  <c r="A365" i="51"/>
  <c r="A364" i="51"/>
  <c r="A363" i="51"/>
  <c r="A362" i="51"/>
  <c r="A361" i="51"/>
  <c r="A360" i="51"/>
  <c r="A359" i="51"/>
  <c r="A358" i="51"/>
  <c r="A357" i="51"/>
  <c r="A356" i="51"/>
  <c r="A355" i="51"/>
  <c r="A354" i="51"/>
  <c r="A353" i="51"/>
  <c r="A352" i="51"/>
  <c r="A351" i="51"/>
  <c r="A350" i="51"/>
  <c r="A349" i="51"/>
  <c r="A348" i="51"/>
  <c r="A347" i="51"/>
  <c r="A346" i="51"/>
  <c r="A345" i="51"/>
  <c r="A344" i="51"/>
  <c r="A343" i="51"/>
  <c r="A342" i="51"/>
  <c r="A341" i="51"/>
  <c r="A340" i="51"/>
  <c r="A339" i="51"/>
  <c r="A338" i="51"/>
  <c r="A337" i="51"/>
  <c r="A336" i="51"/>
  <c r="A335" i="51"/>
  <c r="A334" i="51"/>
  <c r="A333" i="51"/>
  <c r="A332" i="51"/>
  <c r="A331" i="51"/>
  <c r="A330" i="51"/>
  <c r="A329" i="51"/>
  <c r="A328" i="51"/>
  <c r="A327" i="51"/>
  <c r="A326" i="51"/>
  <c r="A325" i="51"/>
  <c r="A324" i="51"/>
  <c r="A323" i="51"/>
  <c r="A322" i="51"/>
  <c r="A321" i="51"/>
  <c r="A320" i="51"/>
  <c r="A319" i="51"/>
  <c r="A318" i="51"/>
  <c r="A317" i="51"/>
  <c r="A316" i="51"/>
  <c r="A315" i="51"/>
  <c r="A314" i="51"/>
  <c r="A313" i="51"/>
  <c r="A312" i="51"/>
  <c r="A311" i="51"/>
  <c r="A310" i="51"/>
  <c r="A309" i="51"/>
  <c r="A308" i="51"/>
  <c r="A307" i="51"/>
  <c r="A306" i="51"/>
  <c r="A305" i="51"/>
  <c r="A304" i="51"/>
  <c r="A303" i="51"/>
  <c r="A302" i="51"/>
  <c r="A301" i="51"/>
  <c r="A300" i="51"/>
  <c r="A299" i="51"/>
  <c r="A298" i="51"/>
  <c r="A297" i="51"/>
  <c r="A296" i="51"/>
  <c r="A295" i="51"/>
  <c r="A294" i="51"/>
  <c r="A293" i="51"/>
  <c r="A292" i="51"/>
  <c r="A291" i="51"/>
  <c r="A290" i="51"/>
  <c r="A289" i="51"/>
  <c r="A288" i="51"/>
  <c r="A287" i="51"/>
  <c r="A286" i="51"/>
  <c r="A285" i="51"/>
  <c r="A284" i="51"/>
  <c r="A283" i="51"/>
  <c r="A282" i="51"/>
  <c r="A281" i="51"/>
  <c r="A280" i="51"/>
  <c r="A279" i="51"/>
  <c r="A278" i="51"/>
  <c r="A277" i="51"/>
  <c r="A276" i="51"/>
  <c r="A275" i="51"/>
  <c r="A274" i="51"/>
  <c r="A273" i="51"/>
  <c r="A272" i="51"/>
  <c r="A271" i="51"/>
  <c r="A270" i="51"/>
  <c r="A269" i="51"/>
  <c r="A268" i="51"/>
  <c r="A267" i="51"/>
  <c r="A266" i="51"/>
  <c r="A265" i="51"/>
  <c r="A264" i="51"/>
  <c r="A263" i="51"/>
  <c r="A262" i="51"/>
  <c r="A261" i="51"/>
  <c r="A260" i="51"/>
  <c r="A259" i="51"/>
  <c r="A258" i="51"/>
  <c r="A257" i="51"/>
  <c r="A256" i="51"/>
  <c r="A255" i="51"/>
  <c r="A254" i="51"/>
  <c r="A253" i="51"/>
  <c r="A252" i="51"/>
  <c r="A251" i="51"/>
  <c r="A250" i="51"/>
  <c r="A249" i="51"/>
  <c r="A248" i="51"/>
  <c r="A247" i="51"/>
  <c r="A246" i="51"/>
  <c r="A245" i="51"/>
  <c r="A244" i="51"/>
  <c r="A243" i="51"/>
  <c r="A242" i="51"/>
  <c r="A241" i="51"/>
  <c r="A240" i="51"/>
  <c r="A239" i="51"/>
  <c r="A238" i="51"/>
  <c r="A237" i="51"/>
  <c r="A236" i="51"/>
  <c r="A235" i="51"/>
  <c r="A234" i="51"/>
  <c r="A233" i="51"/>
  <c r="A232" i="51"/>
  <c r="A231" i="51"/>
  <c r="A230" i="51"/>
  <c r="A229" i="51"/>
  <c r="A228" i="51"/>
  <c r="A227" i="51"/>
  <c r="A226" i="51"/>
  <c r="A225" i="51"/>
  <c r="A224" i="51"/>
  <c r="A223" i="51"/>
  <c r="A222" i="51"/>
  <c r="A221" i="51"/>
  <c r="A220" i="51"/>
  <c r="A5" i="51"/>
  <c r="A4" i="51"/>
  <c r="A1313" i="33"/>
  <c r="A1312" i="33"/>
  <c r="A1311" i="33"/>
  <c r="A1310" i="33"/>
  <c r="A1309" i="33"/>
  <c r="A1308" i="33"/>
  <c r="A1307" i="33"/>
  <c r="A1306" i="33"/>
  <c r="A1305" i="33"/>
  <c r="A1304" i="33"/>
  <c r="A1303" i="33"/>
  <c r="A1302" i="33"/>
  <c r="A1301" i="33"/>
  <c r="A1300" i="33"/>
  <c r="A1299" i="33"/>
  <c r="A1298" i="33"/>
  <c r="A1297" i="33"/>
  <c r="A1296" i="33"/>
  <c r="A1295" i="33"/>
  <c r="A1294" i="33"/>
  <c r="A1293" i="33"/>
  <c r="A1292" i="33"/>
  <c r="A1291" i="33"/>
  <c r="A1290" i="33"/>
  <c r="A1289" i="33"/>
  <c r="A1288" i="33"/>
  <c r="A1287" i="33"/>
  <c r="A1286" i="33"/>
  <c r="A1285" i="33"/>
  <c r="A1284" i="33"/>
  <c r="A1283" i="33"/>
  <c r="A1282" i="33"/>
  <c r="A1281" i="33"/>
  <c r="A1280" i="33"/>
  <c r="A1279" i="33"/>
  <c r="A1278" i="33"/>
  <c r="A1277" i="33"/>
  <c r="A1276" i="33"/>
  <c r="A1275" i="33"/>
  <c r="A1274" i="33"/>
  <c r="A1273" i="33"/>
  <c r="A1272" i="33"/>
  <c r="A1271" i="33"/>
  <c r="A1270" i="33"/>
  <c r="A1269" i="33"/>
  <c r="A1268" i="33"/>
  <c r="A1267" i="33"/>
  <c r="A1266" i="33"/>
  <c r="A1265" i="33"/>
  <c r="A1264" i="33"/>
  <c r="A1263" i="33"/>
  <c r="A1262" i="33"/>
  <c r="A1261" i="33"/>
  <c r="A1260" i="33"/>
  <c r="A1259" i="33"/>
  <c r="A1258" i="33"/>
  <c r="A1257" i="33"/>
  <c r="A1256" i="33"/>
  <c r="A1255" i="33"/>
  <c r="A1254" i="33"/>
  <c r="A1253" i="33"/>
  <c r="A1252" i="33"/>
  <c r="A1251" i="33"/>
  <c r="A1250" i="33"/>
  <c r="A1249" i="33"/>
  <c r="A1248" i="33"/>
  <c r="A1247" i="33"/>
  <c r="A1246" i="33"/>
  <c r="A1245" i="33"/>
  <c r="A1244" i="33"/>
  <c r="A1243" i="33"/>
  <c r="A1242" i="33"/>
  <c r="A1241" i="33"/>
  <c r="A1240" i="33"/>
  <c r="A1239" i="33"/>
  <c r="A1238" i="33"/>
  <c r="A1237" i="33"/>
  <c r="A1236" i="33"/>
  <c r="A1235" i="33"/>
  <c r="A1234" i="33"/>
  <c r="A1233" i="33"/>
  <c r="A1232" i="33"/>
  <c r="A1231" i="33"/>
  <c r="A1230" i="33"/>
  <c r="A1229" i="33"/>
  <c r="A1228" i="33"/>
  <c r="A1227" i="33"/>
  <c r="A1226" i="33"/>
  <c r="A1225" i="33"/>
  <c r="A1224" i="33"/>
  <c r="A1223" i="33"/>
  <c r="A1222" i="33"/>
  <c r="A1221" i="33"/>
  <c r="A1220" i="33"/>
  <c r="A1219" i="33"/>
  <c r="A1218" i="33"/>
  <c r="A1217" i="33"/>
  <c r="A1216" i="33"/>
  <c r="A1215" i="33"/>
  <c r="A1214" i="33"/>
  <c r="A1213" i="33"/>
  <c r="A1212" i="33"/>
  <c r="A1211" i="33"/>
  <c r="A1210" i="33"/>
  <c r="A1209" i="33"/>
  <c r="A1208" i="33"/>
  <c r="A1207" i="33"/>
  <c r="A1206" i="33"/>
  <c r="A1205" i="33"/>
  <c r="A1204" i="33"/>
  <c r="A1203" i="33"/>
  <c r="A1202" i="33"/>
  <c r="A1201" i="33"/>
  <c r="A1200" i="33"/>
  <c r="A1199" i="33"/>
  <c r="A1198" i="33"/>
  <c r="A1197" i="33"/>
  <c r="A1196" i="33"/>
  <c r="A1195" i="33"/>
  <c r="A1194" i="33"/>
  <c r="A1193" i="33"/>
  <c r="A1192" i="33"/>
  <c r="A1191" i="33"/>
  <c r="A1190" i="33"/>
  <c r="A1189" i="33"/>
  <c r="A1188" i="33"/>
  <c r="A1187" i="33"/>
  <c r="A1186" i="33"/>
  <c r="A1185" i="33"/>
  <c r="A1184" i="33"/>
  <c r="A1183" i="33"/>
  <c r="A1182" i="33"/>
  <c r="A1181" i="33"/>
  <c r="A1180" i="33"/>
  <c r="A1179" i="33"/>
  <c r="A1178" i="33"/>
  <c r="A1177" i="33"/>
  <c r="A1176" i="33"/>
  <c r="A1175" i="33"/>
  <c r="A1174" i="33"/>
  <c r="A1173" i="33"/>
  <c r="A1172" i="33"/>
  <c r="A1171" i="33"/>
  <c r="A1170" i="33"/>
  <c r="A1169" i="33"/>
  <c r="A1168" i="33"/>
  <c r="A1167" i="33"/>
  <c r="A1166" i="33"/>
  <c r="A1165" i="33"/>
  <c r="A1164" i="33"/>
  <c r="A1163" i="33"/>
  <c r="A1162" i="33"/>
  <c r="A1161" i="33"/>
  <c r="A1160" i="33"/>
  <c r="A1159" i="33"/>
  <c r="A1158" i="33"/>
  <c r="A1157" i="33"/>
  <c r="A1156" i="33"/>
  <c r="A1155" i="33"/>
  <c r="A1154" i="33"/>
  <c r="A1153" i="33"/>
  <c r="A1152" i="33"/>
  <c r="A1151" i="33"/>
  <c r="A1150" i="33"/>
  <c r="A1149" i="33"/>
  <c r="A1148" i="33"/>
  <c r="A1147" i="33"/>
  <c r="A1146" i="33"/>
  <c r="A1145" i="33"/>
  <c r="A1144" i="33"/>
  <c r="A1143" i="33"/>
  <c r="A1142" i="33"/>
  <c r="A1141" i="33"/>
  <c r="A1140" i="33"/>
  <c r="A1139" i="33"/>
  <c r="A1138" i="33"/>
  <c r="A1137" i="33"/>
  <c r="A1136" i="33"/>
  <c r="A1135" i="33"/>
  <c r="A1134" i="33"/>
  <c r="A1133" i="33"/>
  <c r="A1132" i="33"/>
  <c r="A1131" i="33"/>
  <c r="A1130" i="33"/>
  <c r="A1129" i="33"/>
  <c r="A1128" i="33"/>
  <c r="A1127" i="33"/>
  <c r="A1126" i="33"/>
  <c r="A1125" i="33"/>
  <c r="A1124" i="33"/>
  <c r="A1123" i="33"/>
  <c r="A1122" i="33"/>
  <c r="A1121" i="33"/>
  <c r="A1120" i="33"/>
  <c r="A1119" i="33"/>
  <c r="A1118" i="33"/>
  <c r="A1117" i="33"/>
  <c r="A1116" i="33"/>
  <c r="A1115" i="33"/>
  <c r="A1114" i="33"/>
  <c r="A1113" i="33"/>
  <c r="A1112" i="33"/>
  <c r="A1111" i="33"/>
  <c r="A1110" i="33"/>
  <c r="A1109" i="33"/>
  <c r="A1108" i="33"/>
  <c r="A1107" i="33"/>
  <c r="A1106" i="33"/>
  <c r="A1105" i="33"/>
  <c r="A1104" i="33"/>
  <c r="A1103" i="33"/>
  <c r="A1102" i="33"/>
  <c r="A1101" i="33"/>
  <c r="A1100" i="33"/>
  <c r="A1099" i="33"/>
  <c r="A1098" i="33"/>
  <c r="A1097" i="33"/>
  <c r="A1096" i="33"/>
  <c r="A1095" i="33"/>
  <c r="A1094" i="33"/>
  <c r="A1093" i="33"/>
  <c r="A1092" i="33"/>
  <c r="A1091" i="33"/>
  <c r="A1090" i="33"/>
  <c r="A1089" i="33"/>
  <c r="A1088" i="33"/>
  <c r="A1087" i="33"/>
  <c r="A1086" i="33"/>
  <c r="A1085" i="33"/>
  <c r="A1084" i="33"/>
  <c r="A1083" i="33"/>
  <c r="A1082" i="33"/>
  <c r="A1081" i="33"/>
  <c r="A1080" i="33"/>
  <c r="A1079" i="33"/>
  <c r="A1078" i="33"/>
  <c r="A1077" i="33"/>
  <c r="A1076" i="33"/>
  <c r="A1075" i="33"/>
  <c r="A1074" i="33"/>
  <c r="A1073" i="33"/>
  <c r="A1072" i="33"/>
  <c r="A1071" i="33"/>
  <c r="A1070" i="33"/>
  <c r="A1069" i="33"/>
  <c r="A1068" i="33"/>
  <c r="A1067" i="33"/>
  <c r="A1066" i="33"/>
  <c r="A1065" i="33"/>
  <c r="A1064" i="33"/>
  <c r="A1063" i="33"/>
  <c r="A1062" i="33"/>
  <c r="A1060" i="33"/>
  <c r="A1059" i="33"/>
  <c r="A1058" i="33"/>
  <c r="A1057" i="33"/>
  <c r="A1056" i="33"/>
  <c r="A1055" i="33"/>
  <c r="A1054" i="33"/>
  <c r="A1052" i="33"/>
  <c r="A1051" i="33"/>
  <c r="A1050" i="33"/>
  <c r="A1049" i="33"/>
  <c r="A1048" i="33"/>
  <c r="A1047" i="33"/>
  <c r="A1045" i="33"/>
  <c r="A1044" i="33"/>
  <c r="A1043" i="33"/>
  <c r="A1042" i="33"/>
  <c r="A1041" i="33"/>
  <c r="A1040" i="33"/>
  <c r="A1038" i="33"/>
  <c r="A1037" i="33"/>
  <c r="A1036" i="33"/>
  <c r="A1035" i="33"/>
  <c r="A1034" i="33"/>
  <c r="A1033" i="33"/>
  <c r="A1032" i="33"/>
  <c r="A1031" i="33"/>
  <c r="A1030" i="33"/>
  <c r="A1028" i="33"/>
  <c r="A1026" i="33"/>
  <c r="A1025" i="33"/>
  <c r="A1023" i="33"/>
  <c r="A1021" i="33"/>
  <c r="A1020" i="33"/>
  <c r="A1019" i="33"/>
  <c r="A1018" i="33"/>
  <c r="A1017" i="33"/>
  <c r="A1016" i="33"/>
  <c r="A1015" i="33"/>
  <c r="A1014" i="33"/>
  <c r="A1013" i="33"/>
  <c r="A1012" i="33"/>
  <c r="A1011" i="33"/>
  <c r="A1010" i="33"/>
  <c r="A1009" i="33"/>
  <c r="A1008" i="33"/>
  <c r="A1007" i="33"/>
  <c r="A1006" i="33"/>
  <c r="A1005" i="33"/>
  <c r="A1004" i="33"/>
  <c r="A1003" i="33"/>
  <c r="A1002" i="33"/>
  <c r="A1001" i="33"/>
  <c r="A1000" i="33"/>
  <c r="A999" i="33"/>
  <c r="A998" i="33"/>
  <c r="A997" i="33"/>
  <c r="A996" i="33"/>
  <c r="A995" i="33"/>
  <c r="A994" i="33"/>
  <c r="A993" i="33"/>
  <c r="A992" i="33"/>
  <c r="A991" i="33"/>
  <c r="A990" i="33"/>
  <c r="A989" i="33"/>
  <c r="A988" i="33"/>
  <c r="A987" i="33"/>
  <c r="A986" i="33"/>
  <c r="A985" i="33"/>
  <c r="A984" i="33"/>
  <c r="A983" i="33"/>
  <c r="A982" i="33"/>
  <c r="A981" i="33"/>
  <c r="A980" i="33"/>
  <c r="A979" i="33"/>
  <c r="A978" i="33"/>
  <c r="A977" i="33"/>
  <c r="A976" i="33"/>
  <c r="A975" i="33"/>
  <c r="A974" i="33"/>
  <c r="A973" i="33"/>
  <c r="A972" i="33"/>
  <c r="A971" i="33"/>
  <c r="A970" i="33"/>
  <c r="A969" i="33"/>
  <c r="A968" i="33"/>
  <c r="A967" i="33"/>
  <c r="A966" i="33"/>
  <c r="A965" i="33"/>
  <c r="A964" i="33"/>
  <c r="A963" i="33"/>
  <c r="A962" i="33"/>
  <c r="A961" i="33"/>
  <c r="A960" i="33"/>
  <c r="A959" i="33"/>
  <c r="A958" i="33"/>
  <c r="A957" i="33"/>
  <c r="A956" i="33"/>
  <c r="A955" i="33"/>
  <c r="A954" i="33"/>
  <c r="A953" i="33"/>
  <c r="A952" i="33"/>
  <c r="A951" i="33"/>
  <c r="A950" i="33"/>
  <c r="A949" i="33"/>
  <c r="A948" i="33"/>
  <c r="A947" i="33"/>
  <c r="A946" i="33"/>
  <c r="A945" i="33"/>
  <c r="A944" i="33"/>
  <c r="A943" i="33"/>
  <c r="A942" i="33"/>
  <c r="A941" i="33"/>
  <c r="A940" i="33"/>
  <c r="A939" i="33"/>
  <c r="A938" i="33"/>
  <c r="A937" i="33"/>
  <c r="A936" i="33"/>
  <c r="A935" i="33"/>
  <c r="A934" i="33"/>
  <c r="A933" i="33"/>
  <c r="A932" i="33"/>
  <c r="A931" i="33"/>
  <c r="A930" i="33"/>
  <c r="A929" i="33"/>
  <c r="A928" i="33"/>
  <c r="A927" i="33"/>
  <c r="A926" i="33"/>
  <c r="A925" i="33"/>
  <c r="A924" i="33"/>
  <c r="A923" i="33"/>
  <c r="A922" i="33"/>
  <c r="A921" i="33"/>
  <c r="A920" i="33"/>
  <c r="A919" i="33"/>
  <c r="A918" i="33"/>
  <c r="A917" i="33"/>
  <c r="A916" i="33"/>
  <c r="A915" i="33"/>
  <c r="A914" i="33"/>
  <c r="A913" i="33"/>
  <c r="A912" i="33"/>
  <c r="A911" i="33"/>
  <c r="A910" i="33"/>
  <c r="A909" i="33"/>
  <c r="A908" i="33"/>
  <c r="A907" i="33"/>
  <c r="A906" i="33"/>
  <c r="A905" i="33"/>
  <c r="A904" i="33"/>
  <c r="A903" i="33"/>
  <c r="A902" i="33"/>
  <c r="A901" i="33"/>
  <c r="A900" i="33"/>
  <c r="A899" i="33"/>
  <c r="A898" i="33"/>
  <c r="A897" i="33"/>
  <c r="A896" i="33"/>
  <c r="A895" i="33"/>
  <c r="A894" i="33"/>
  <c r="A893" i="33"/>
  <c r="A892" i="33"/>
  <c r="A891" i="33"/>
  <c r="A890" i="33"/>
  <c r="A889" i="33"/>
  <c r="A888" i="33"/>
  <c r="A887" i="33"/>
  <c r="A886" i="33"/>
  <c r="A885" i="33"/>
  <c r="A884" i="33"/>
  <c r="A883" i="33"/>
  <c r="A882" i="33"/>
  <c r="A881" i="33"/>
  <c r="A880" i="33"/>
  <c r="A879" i="33"/>
  <c r="A878" i="33"/>
  <c r="A877" i="33"/>
  <c r="A876" i="33"/>
  <c r="A875" i="33"/>
  <c r="A874" i="33"/>
  <c r="A873" i="33"/>
  <c r="A872" i="33"/>
  <c r="A871" i="33"/>
  <c r="A870" i="33"/>
  <c r="A869" i="33"/>
  <c r="A868" i="33"/>
  <c r="A867" i="33"/>
  <c r="A866" i="33"/>
  <c r="A865" i="33"/>
  <c r="A864" i="33"/>
  <c r="A863" i="33"/>
  <c r="A862" i="33"/>
  <c r="A861" i="33"/>
  <c r="A860" i="33"/>
  <c r="A859" i="33"/>
  <c r="A858" i="33"/>
  <c r="A857" i="33"/>
  <c r="A856" i="33"/>
  <c r="A855" i="33"/>
  <c r="A854" i="33"/>
  <c r="A853" i="33"/>
  <c r="A852" i="33"/>
  <c r="A851" i="33"/>
  <c r="A850" i="33"/>
  <c r="A849" i="33"/>
  <c r="A848" i="33"/>
  <c r="A847" i="33"/>
  <c r="A846" i="33"/>
  <c r="A845" i="33"/>
  <c r="A844" i="33"/>
  <c r="A843" i="33"/>
  <c r="A842" i="33"/>
  <c r="A841" i="33"/>
  <c r="A840" i="33"/>
  <c r="A839" i="33"/>
  <c r="A838" i="33"/>
  <c r="A837" i="33"/>
  <c r="A836" i="33"/>
  <c r="A835" i="33"/>
  <c r="A834" i="33"/>
  <c r="A833" i="33"/>
  <c r="A832" i="33"/>
  <c r="A831" i="33"/>
  <c r="A830" i="33"/>
  <c r="A829" i="33"/>
  <c r="A828" i="33"/>
  <c r="A827" i="33"/>
  <c r="A826" i="33"/>
  <c r="A825" i="33"/>
  <c r="A824" i="33"/>
  <c r="H823" i="33"/>
  <c r="A823" i="33"/>
  <c r="A822" i="33"/>
  <c r="A821" i="33"/>
  <c r="A820" i="33"/>
  <c r="A819" i="33"/>
  <c r="A818" i="33"/>
  <c r="A817" i="33"/>
  <c r="H816" i="33"/>
  <c r="A816" i="33"/>
  <c r="H815" i="33"/>
  <c r="A815" i="33"/>
  <c r="A814" i="33"/>
  <c r="A813" i="33"/>
  <c r="A812" i="33"/>
  <c r="A811" i="33"/>
  <c r="A810" i="33"/>
  <c r="H809" i="33"/>
  <c r="A809" i="33"/>
  <c r="H808" i="33"/>
  <c r="A808" i="33"/>
  <c r="H807" i="33"/>
  <c r="A807" i="33"/>
  <c r="A806" i="33"/>
  <c r="A805" i="33"/>
  <c r="A804" i="33"/>
  <c r="A803" i="33"/>
  <c r="H802" i="33"/>
  <c r="A802" i="33"/>
  <c r="H801" i="33"/>
  <c r="A801" i="33"/>
  <c r="H800" i="33"/>
  <c r="A800" i="33"/>
  <c r="A799" i="33"/>
  <c r="A798" i="33"/>
  <c r="A797" i="33"/>
  <c r="A796" i="33"/>
  <c r="A795" i="33"/>
  <c r="A794" i="33"/>
  <c r="A793" i="33"/>
  <c r="A792" i="33"/>
  <c r="A791" i="33"/>
  <c r="A790" i="33"/>
  <c r="A789" i="33"/>
  <c r="A788" i="33"/>
  <c r="A787" i="33"/>
  <c r="A786" i="33"/>
  <c r="A785" i="33"/>
  <c r="A784" i="33"/>
  <c r="A783" i="33"/>
  <c r="A782" i="33"/>
  <c r="A780" i="33"/>
  <c r="A779" i="33"/>
  <c r="A778" i="33"/>
  <c r="A777" i="33"/>
  <c r="A776" i="33"/>
  <c r="A775" i="33"/>
  <c r="A774" i="33"/>
  <c r="A773" i="33"/>
  <c r="A772" i="33"/>
  <c r="A771" i="33"/>
  <c r="A770" i="33"/>
  <c r="A769" i="33"/>
  <c r="A768" i="33"/>
  <c r="A767" i="33"/>
  <c r="A766" i="33"/>
  <c r="A765" i="33"/>
  <c r="A764" i="33"/>
  <c r="A763" i="33"/>
  <c r="A762" i="33"/>
  <c r="A761" i="33"/>
  <c r="A760" i="33"/>
  <c r="A759" i="33"/>
  <c r="A758" i="33"/>
  <c r="A757" i="33"/>
  <c r="A756" i="33"/>
  <c r="A755" i="33"/>
  <c r="A754" i="33"/>
  <c r="A753" i="33"/>
  <c r="A752" i="33"/>
  <c r="A751" i="33"/>
  <c r="A750" i="33"/>
  <c r="A749" i="33"/>
  <c r="A748" i="33"/>
  <c r="A747" i="33"/>
  <c r="A746" i="33"/>
  <c r="A745" i="33"/>
  <c r="A744" i="33"/>
  <c r="A743" i="33"/>
  <c r="A742" i="33"/>
  <c r="A741" i="33"/>
  <c r="A740" i="33"/>
  <c r="A739" i="33"/>
  <c r="A738" i="33"/>
  <c r="A737" i="33"/>
  <c r="A736" i="33"/>
  <c r="A735" i="33"/>
  <c r="A734" i="33"/>
  <c r="A733" i="33"/>
  <c r="A732" i="33"/>
  <c r="A731" i="33"/>
  <c r="A730" i="33"/>
  <c r="A729" i="33"/>
  <c r="A728" i="33"/>
  <c r="A727" i="33"/>
  <c r="A726" i="33"/>
  <c r="A725" i="33"/>
  <c r="A724" i="33"/>
  <c r="A723" i="33"/>
  <c r="A722" i="33"/>
  <c r="A721" i="33"/>
  <c r="A720" i="33"/>
  <c r="A719" i="33"/>
  <c r="A718" i="33"/>
  <c r="A717" i="33"/>
  <c r="A716" i="33"/>
  <c r="A715" i="33"/>
  <c r="A714" i="33"/>
  <c r="A713" i="33"/>
  <c r="A712" i="33"/>
  <c r="A711" i="33"/>
  <c r="A710" i="33"/>
  <c r="A709" i="33"/>
  <c r="A708" i="33"/>
  <c r="A707" i="33"/>
  <c r="A706" i="33"/>
  <c r="A705" i="33"/>
  <c r="A704" i="33"/>
  <c r="A703" i="33"/>
  <c r="A702" i="33"/>
  <c r="A701" i="33"/>
  <c r="A700" i="33"/>
  <c r="A699" i="33"/>
  <c r="A698" i="33"/>
  <c r="A697" i="33"/>
  <c r="A696" i="33"/>
  <c r="A695" i="33"/>
  <c r="A694" i="33"/>
  <c r="A693" i="33"/>
  <c r="A692" i="33"/>
  <c r="A691" i="33"/>
  <c r="A690" i="33"/>
  <c r="A689" i="33"/>
  <c r="A688" i="33"/>
  <c r="A687" i="33"/>
  <c r="A686" i="33"/>
  <c r="A685" i="33"/>
  <c r="A683" i="33"/>
  <c r="A682" i="33"/>
  <c r="A681" i="33"/>
  <c r="A680" i="33"/>
  <c r="A679" i="33"/>
  <c r="A678" i="33"/>
  <c r="A677" i="33"/>
  <c r="A676" i="33"/>
  <c r="A675" i="33"/>
  <c r="A674" i="33"/>
  <c r="A673" i="33"/>
  <c r="A672" i="33"/>
  <c r="A671" i="33"/>
  <c r="A670" i="33"/>
  <c r="A669" i="33"/>
  <c r="A668" i="33"/>
  <c r="A667" i="33"/>
  <c r="A666" i="33"/>
  <c r="A665" i="33"/>
  <c r="A664" i="33"/>
  <c r="A663" i="33"/>
  <c r="A662" i="33"/>
  <c r="A661" i="33"/>
  <c r="A660" i="33"/>
  <c r="A659" i="33"/>
  <c r="A658" i="33"/>
  <c r="A657" i="33"/>
  <c r="A656" i="33"/>
  <c r="A655" i="33"/>
  <c r="A654" i="33"/>
  <c r="A653" i="33"/>
  <c r="A652" i="33"/>
  <c r="A651" i="33"/>
  <c r="A650" i="33"/>
  <c r="A649" i="33"/>
  <c r="A648" i="33"/>
  <c r="A647" i="33"/>
  <c r="A646" i="33"/>
  <c r="A645" i="33"/>
  <c r="A644" i="33"/>
  <c r="A643" i="33"/>
  <c r="A642" i="33"/>
  <c r="A641" i="33"/>
  <c r="A640" i="33"/>
  <c r="A639" i="33"/>
  <c r="A638" i="33"/>
  <c r="A637" i="33"/>
  <c r="A636" i="33"/>
  <c r="A635" i="33"/>
  <c r="A634" i="33"/>
  <c r="A633" i="33"/>
  <c r="A632" i="33"/>
  <c r="A631" i="33"/>
  <c r="A630" i="33"/>
  <c r="A629" i="33"/>
  <c r="A628" i="33"/>
  <c r="A627" i="33"/>
  <c r="A626" i="33"/>
  <c r="A625" i="33"/>
  <c r="A624" i="33"/>
  <c r="A623" i="33"/>
  <c r="A622" i="33"/>
  <c r="A621" i="33"/>
  <c r="A620" i="33"/>
  <c r="A619" i="33"/>
  <c r="A618" i="33"/>
  <c r="A617" i="33"/>
  <c r="A616" i="33"/>
  <c r="A615" i="33"/>
  <c r="A614" i="33"/>
  <c r="A613" i="33"/>
  <c r="A612" i="33"/>
  <c r="A611" i="33"/>
  <c r="A610" i="33"/>
  <c r="A609" i="33"/>
  <c r="A608" i="33"/>
  <c r="A607" i="33"/>
  <c r="A606" i="33"/>
  <c r="A605" i="33"/>
  <c r="A604" i="33"/>
  <c r="A603" i="33"/>
  <c r="A602" i="33"/>
  <c r="A601" i="33"/>
  <c r="A600" i="33"/>
  <c r="A599" i="33"/>
  <c r="A598" i="33"/>
  <c r="A597" i="33"/>
  <c r="A596" i="33"/>
  <c r="A595" i="33"/>
  <c r="A594" i="33"/>
  <c r="A593" i="33"/>
  <c r="A592" i="33"/>
  <c r="A591" i="33"/>
  <c r="A590" i="33"/>
  <c r="A589" i="33"/>
  <c r="A588" i="33"/>
  <c r="A587" i="33"/>
  <c r="A586" i="33"/>
  <c r="A585" i="33"/>
  <c r="A584" i="33"/>
  <c r="A583" i="33"/>
  <c r="A582" i="33"/>
  <c r="A581" i="33"/>
  <c r="A580" i="33"/>
  <c r="A579" i="33"/>
  <c r="A578" i="33"/>
  <c r="A577" i="33"/>
  <c r="A576" i="33"/>
  <c r="A575" i="33"/>
  <c r="A574" i="33"/>
  <c r="A573" i="33"/>
  <c r="A572" i="33"/>
  <c r="A571" i="33"/>
  <c r="A570" i="33"/>
  <c r="A569" i="33"/>
  <c r="A568" i="33"/>
  <c r="A567" i="33"/>
  <c r="A566" i="33"/>
  <c r="A565" i="33"/>
  <c r="A564" i="33"/>
  <c r="A563" i="33"/>
  <c r="A562" i="33"/>
  <c r="A561" i="33"/>
  <c r="A560" i="33"/>
  <c r="A559" i="33"/>
  <c r="A558" i="33"/>
  <c r="A557" i="33"/>
  <c r="A556" i="33"/>
  <c r="A555" i="33"/>
  <c r="A554" i="33"/>
  <c r="A553" i="33"/>
  <c r="A552" i="33"/>
  <c r="A551" i="33"/>
  <c r="A550" i="33"/>
  <c r="A549" i="33"/>
  <c r="A548" i="33"/>
  <c r="A547" i="33"/>
  <c r="A546" i="33"/>
  <c r="A545" i="33"/>
  <c r="A544" i="33"/>
  <c r="A543" i="33"/>
  <c r="A542" i="33"/>
  <c r="A541" i="33"/>
  <c r="A540" i="33"/>
  <c r="A539" i="33"/>
  <c r="A538" i="33"/>
  <c r="A537" i="33"/>
  <c r="A536" i="33"/>
  <c r="A535" i="33"/>
  <c r="A534" i="33"/>
  <c r="A533" i="33"/>
  <c r="A532" i="33"/>
  <c r="A531" i="33"/>
  <c r="A530" i="33"/>
  <c r="A529" i="33"/>
  <c r="A528" i="33"/>
  <c r="A527" i="33"/>
  <c r="A526" i="33"/>
  <c r="A525" i="33"/>
  <c r="A524" i="33"/>
  <c r="A523" i="33"/>
  <c r="A522" i="33"/>
  <c r="A521" i="33"/>
  <c r="A520" i="33"/>
  <c r="A519" i="33"/>
  <c r="A518" i="33"/>
  <c r="A517" i="33"/>
  <c r="A516" i="33"/>
  <c r="A515" i="33"/>
  <c r="A514" i="33"/>
  <c r="A513" i="33"/>
  <c r="A512" i="33"/>
  <c r="A511" i="33"/>
  <c r="A510" i="33"/>
  <c r="A509" i="33"/>
  <c r="A508" i="33"/>
  <c r="A507" i="33"/>
  <c r="A506" i="33"/>
  <c r="A505" i="33"/>
  <c r="A504" i="33"/>
  <c r="A503" i="33"/>
  <c r="A502" i="33"/>
  <c r="A501" i="33"/>
  <c r="A500" i="33"/>
  <c r="A499" i="33"/>
  <c r="A498" i="33"/>
  <c r="A497" i="33"/>
  <c r="A496" i="33"/>
  <c r="K495" i="33"/>
  <c r="A495" i="33"/>
  <c r="A494" i="33"/>
  <c r="A493" i="33"/>
  <c r="A492" i="33"/>
  <c r="A491" i="33"/>
  <c r="A490" i="33"/>
  <c r="A489" i="33"/>
  <c r="A488" i="33"/>
  <c r="A487" i="33"/>
  <c r="A486" i="33"/>
  <c r="A485" i="33"/>
  <c r="A484" i="33"/>
  <c r="A483" i="33"/>
  <c r="A482" i="33"/>
  <c r="A481" i="33"/>
  <c r="A480" i="33"/>
  <c r="A479" i="33"/>
  <c r="A478" i="33"/>
  <c r="A477" i="33"/>
  <c r="A476" i="33"/>
  <c r="A475" i="33"/>
  <c r="A474" i="33"/>
  <c r="A473" i="33"/>
  <c r="A472" i="33"/>
  <c r="A471" i="33"/>
  <c r="A470" i="33"/>
  <c r="A469" i="33"/>
  <c r="A468" i="33"/>
  <c r="A467" i="33"/>
  <c r="A466" i="33"/>
  <c r="A465" i="33"/>
  <c r="A464" i="33"/>
  <c r="A463" i="33"/>
  <c r="A462" i="33"/>
  <c r="A461" i="33"/>
  <c r="A460" i="33"/>
  <c r="A459" i="33"/>
  <c r="A458" i="33"/>
  <c r="A457" i="33"/>
  <c r="A456" i="33"/>
  <c r="A455" i="33"/>
  <c r="A454" i="33"/>
  <c r="A453" i="33"/>
  <c r="A452" i="33"/>
  <c r="A451" i="33"/>
  <c r="A450" i="33"/>
  <c r="A449" i="33"/>
  <c r="A448" i="33"/>
  <c r="A447" i="33"/>
  <c r="A446" i="33"/>
  <c r="A445" i="33"/>
  <c r="A444" i="33"/>
  <c r="A443" i="33"/>
  <c r="A442" i="33"/>
  <c r="A441" i="33"/>
  <c r="A440" i="33"/>
  <c r="A439" i="33"/>
  <c r="A438" i="33"/>
  <c r="A437" i="33"/>
  <c r="A436" i="33"/>
  <c r="A435" i="33"/>
  <c r="A434" i="33"/>
  <c r="A433" i="33"/>
  <c r="A432" i="33"/>
  <c r="A431" i="33"/>
  <c r="A430" i="33"/>
  <c r="A429" i="33"/>
  <c r="A428" i="33"/>
  <c r="A427" i="33"/>
  <c r="A426" i="33"/>
  <c r="A425" i="33"/>
  <c r="A424" i="33"/>
  <c r="A423" i="33"/>
  <c r="A422" i="33"/>
  <c r="A421" i="33"/>
  <c r="A420" i="33"/>
  <c r="A419" i="33"/>
  <c r="A418" i="33"/>
  <c r="A417" i="33"/>
  <c r="A416" i="33"/>
  <c r="A415" i="33"/>
  <c r="A414" i="33"/>
  <c r="A413" i="33"/>
  <c r="A412" i="33"/>
  <c r="A411" i="33"/>
  <c r="A410" i="33"/>
  <c r="A409" i="33"/>
  <c r="A408" i="33"/>
  <c r="A407" i="33"/>
  <c r="A406" i="33"/>
  <c r="A405" i="33"/>
  <c r="A404" i="33"/>
  <c r="A403" i="33"/>
  <c r="A402" i="33"/>
  <c r="A401" i="33"/>
  <c r="A400" i="33"/>
  <c r="A399" i="33"/>
  <c r="A398" i="33"/>
  <c r="A397" i="33"/>
  <c r="A396" i="33"/>
  <c r="A395" i="33"/>
  <c r="A394" i="33"/>
  <c r="A393" i="33"/>
  <c r="A392" i="33"/>
  <c r="A391" i="33"/>
  <c r="A390" i="33"/>
  <c r="A389" i="33"/>
  <c r="A388" i="33"/>
  <c r="A387" i="33"/>
  <c r="A386" i="33"/>
  <c r="A385" i="33"/>
  <c r="A384" i="33"/>
  <c r="A383" i="33"/>
  <c r="A382" i="33"/>
  <c r="A381" i="33"/>
  <c r="A380" i="33"/>
  <c r="A379" i="33"/>
  <c r="A378" i="33"/>
  <c r="A377" i="33"/>
  <c r="A376" i="33"/>
  <c r="A375" i="33"/>
  <c r="A374" i="33"/>
  <c r="A373" i="33"/>
  <c r="A372" i="33"/>
  <c r="A371" i="33"/>
  <c r="A370" i="33"/>
  <c r="A369" i="33"/>
  <c r="A368" i="33"/>
  <c r="A367" i="33"/>
  <c r="A366" i="33"/>
  <c r="A365" i="33"/>
  <c r="A364" i="33"/>
  <c r="A363" i="33"/>
  <c r="A362" i="33"/>
  <c r="A361" i="33"/>
  <c r="A360" i="33"/>
  <c r="A359" i="33"/>
  <c r="A358" i="33"/>
  <c r="A357" i="33"/>
  <c r="A356" i="33"/>
  <c r="A355" i="33"/>
  <c r="A354" i="33"/>
  <c r="A353" i="33"/>
  <c r="A352" i="33"/>
  <c r="A351" i="33"/>
  <c r="A350" i="33"/>
  <c r="A349" i="33"/>
  <c r="A348" i="33"/>
  <c r="A347" i="33"/>
  <c r="A346" i="33"/>
  <c r="A345" i="33"/>
  <c r="A344" i="33"/>
  <c r="A343" i="33"/>
  <c r="A342" i="33"/>
  <c r="A341" i="33"/>
  <c r="A340" i="33"/>
  <c r="A339" i="33"/>
  <c r="A338" i="33"/>
  <c r="A337" i="33"/>
  <c r="A336" i="33"/>
  <c r="A335" i="33"/>
  <c r="A334" i="33"/>
  <c r="A333" i="33"/>
  <c r="A332" i="33"/>
  <c r="A331" i="33"/>
  <c r="A330" i="33"/>
  <c r="A329" i="33"/>
  <c r="A328" i="33"/>
  <c r="A327" i="33"/>
  <c r="A326" i="33"/>
  <c r="A325" i="33"/>
  <c r="A324" i="33"/>
  <c r="A323" i="33"/>
  <c r="A322" i="33"/>
  <c r="A321" i="33"/>
  <c r="A320" i="33"/>
  <c r="A319" i="33"/>
  <c r="A318" i="33"/>
  <c r="A317" i="33"/>
  <c r="A316" i="33"/>
  <c r="A315" i="33"/>
  <c r="A314" i="33"/>
  <c r="A313" i="33"/>
  <c r="A312" i="33"/>
  <c r="A311" i="33"/>
  <c r="A310" i="33"/>
  <c r="A309" i="33"/>
  <c r="A308" i="33"/>
  <c r="A307" i="33"/>
  <c r="A306" i="33"/>
  <c r="A305" i="33"/>
  <c r="A304" i="33"/>
  <c r="A303" i="33"/>
  <c r="A302" i="33"/>
  <c r="A301" i="33"/>
  <c r="A300" i="33"/>
  <c r="A299" i="33"/>
  <c r="A298" i="33"/>
  <c r="A297" i="33"/>
  <c r="A296" i="33"/>
  <c r="A295" i="33"/>
  <c r="A294" i="33"/>
  <c r="A293" i="33"/>
  <c r="A292" i="33"/>
  <c r="A291" i="33"/>
  <c r="A290" i="33"/>
  <c r="A289" i="33"/>
  <c r="A288" i="33"/>
  <c r="A287" i="33"/>
  <c r="A286" i="33"/>
  <c r="A285" i="33"/>
  <c r="A284" i="33"/>
  <c r="A283" i="33"/>
  <c r="A282" i="33"/>
  <c r="A281" i="33"/>
  <c r="A280" i="33"/>
  <c r="A279" i="33"/>
  <c r="A278" i="33"/>
  <c r="A277" i="33"/>
  <c r="A276" i="33"/>
  <c r="A275" i="33"/>
  <c r="A274" i="33"/>
  <c r="A273" i="33"/>
  <c r="A272" i="33"/>
  <c r="A271" i="33"/>
  <c r="A270" i="33"/>
  <c r="A269" i="33"/>
  <c r="A268" i="33"/>
  <c r="A267" i="33"/>
  <c r="A266" i="33"/>
  <c r="A265" i="33"/>
  <c r="A264" i="33"/>
  <c r="A263" i="33"/>
  <c r="A262" i="33"/>
  <c r="A261" i="33"/>
  <c r="A260" i="33"/>
  <c r="A259" i="33"/>
  <c r="A258" i="33"/>
  <c r="A257" i="33"/>
  <c r="A256" i="33"/>
  <c r="A255" i="33"/>
  <c r="A254" i="33"/>
  <c r="A253" i="33"/>
  <c r="A252" i="33"/>
  <c r="A251" i="33"/>
  <c r="A250" i="33"/>
  <c r="A249" i="33"/>
  <c r="A248" i="33"/>
  <c r="A247" i="33"/>
  <c r="A246" i="33"/>
  <c r="A245" i="33"/>
  <c r="A244" i="33"/>
  <c r="A243" i="33"/>
  <c r="A242" i="33"/>
  <c r="A241" i="33"/>
  <c r="A240" i="33"/>
  <c r="A239" i="33"/>
  <c r="A238" i="33"/>
  <c r="A237" i="33"/>
  <c r="A236" i="33"/>
  <c r="A235" i="33"/>
  <c r="A234" i="33"/>
  <c r="A233" i="33"/>
  <c r="A232" i="33"/>
  <c r="A231" i="33"/>
  <c r="A230" i="33"/>
  <c r="A229" i="33"/>
  <c r="A228" i="33"/>
  <c r="A227" i="33"/>
  <c r="A226" i="33"/>
  <c r="A225" i="33"/>
  <c r="A224" i="33"/>
  <c r="A223" i="33"/>
  <c r="A222" i="33"/>
  <c r="A221" i="33"/>
  <c r="A220" i="33"/>
  <c r="A219" i="33"/>
  <c r="A218" i="33"/>
  <c r="A217" i="33"/>
  <c r="A216" i="33"/>
  <c r="A215" i="33"/>
  <c r="A214" i="33"/>
  <c r="A213" i="33"/>
  <c r="A212" i="33"/>
  <c r="A211" i="33"/>
  <c r="A210" i="33"/>
  <c r="A209" i="33"/>
  <c r="A208" i="33"/>
  <c r="A207" i="33"/>
  <c r="A206" i="33"/>
  <c r="A205" i="33"/>
  <c r="A204" i="33"/>
  <c r="A203" i="33"/>
  <c r="A202" i="33"/>
  <c r="A201" i="33"/>
  <c r="A200" i="33"/>
  <c r="A199" i="33"/>
  <c r="A198" i="33"/>
  <c r="A197" i="33"/>
  <c r="A196" i="33"/>
  <c r="A195" i="33"/>
  <c r="A194" i="33"/>
  <c r="A193" i="33"/>
  <c r="A192" i="33"/>
  <c r="A191" i="33"/>
  <c r="A190" i="33"/>
  <c r="A189" i="33"/>
  <c r="A188" i="33"/>
  <c r="A187" i="33"/>
  <c r="A186" i="33"/>
  <c r="A185" i="33"/>
  <c r="A184" i="33"/>
  <c r="A183" i="33"/>
  <c r="A182" i="33"/>
  <c r="A181" i="33"/>
  <c r="A180" i="33"/>
  <c r="A179" i="33"/>
  <c r="A178" i="33"/>
  <c r="A177" i="33"/>
  <c r="A176" i="33"/>
  <c r="A175" i="33"/>
  <c r="A174" i="33"/>
  <c r="A173" i="33"/>
  <c r="A172" i="33"/>
  <c r="A171" i="33"/>
  <c r="A170" i="33"/>
  <c r="A169" i="33"/>
  <c r="A168" i="33"/>
  <c r="A167" i="33"/>
  <c r="A166" i="33"/>
  <c r="A165" i="33"/>
  <c r="A164" i="33"/>
  <c r="A163" i="33"/>
  <c r="A162" i="33"/>
  <c r="A161" i="33"/>
  <c r="A160" i="33"/>
  <c r="A159" i="33"/>
  <c r="A158" i="33"/>
  <c r="A157" i="33"/>
  <c r="A156" i="33"/>
  <c r="A155" i="33"/>
  <c r="A154" i="33"/>
  <c r="A153" i="33"/>
  <c r="A152" i="33"/>
  <c r="A151" i="33"/>
  <c r="A150" i="33"/>
  <c r="A149" i="33"/>
  <c r="A148" i="33"/>
  <c r="A147" i="33"/>
  <c r="A146" i="33"/>
  <c r="H145" i="33"/>
  <c r="A145" i="33"/>
  <c r="A144" i="33"/>
  <c r="H143" i="33"/>
  <c r="A143" i="33"/>
  <c r="A142" i="33"/>
  <c r="A141" i="33"/>
  <c r="A140" i="33"/>
  <c r="A139" i="33"/>
  <c r="A138" i="33"/>
  <c r="A137" i="33"/>
  <c r="A136" i="33"/>
  <c r="A135" i="33"/>
  <c r="A134" i="33"/>
  <c r="A133" i="33"/>
  <c r="A132" i="33"/>
  <c r="A131" i="33"/>
  <c r="A130" i="33"/>
  <c r="A129" i="33"/>
  <c r="A128" i="33"/>
  <c r="A127" i="33"/>
  <c r="A126" i="33"/>
  <c r="A125" i="33"/>
  <c r="A123" i="33"/>
  <c r="A122" i="33"/>
  <c r="A121" i="33"/>
  <c r="A120" i="33"/>
  <c r="A119" i="33"/>
  <c r="A118" i="33"/>
  <c r="A117" i="33"/>
  <c r="A116" i="33"/>
  <c r="A115" i="33"/>
  <c r="A114" i="33"/>
  <c r="A113" i="33"/>
  <c r="A112" i="33"/>
  <c r="A111" i="33"/>
  <c r="A110" i="33"/>
  <c r="A109" i="33"/>
  <c r="A108" i="33"/>
  <c r="A107" i="33"/>
  <c r="A106" i="33"/>
  <c r="A105" i="33"/>
  <c r="A104" i="33"/>
  <c r="A103" i="33"/>
  <c r="A102" i="33"/>
  <c r="A101" i="33"/>
  <c r="A100" i="33"/>
  <c r="A99" i="33"/>
  <c r="A98" i="33"/>
  <c r="A97" i="33"/>
  <c r="A96" i="33"/>
  <c r="A95" i="33"/>
  <c r="A94" i="33"/>
  <c r="A93" i="33"/>
  <c r="A92" i="33"/>
  <c r="A91" i="33"/>
  <c r="A90" i="33"/>
  <c r="A89" i="33"/>
  <c r="A88" i="33"/>
  <c r="A87" i="33"/>
  <c r="A86" i="33"/>
  <c r="A85" i="33"/>
  <c r="A84" i="33"/>
  <c r="A83" i="33"/>
  <c r="A82" i="33"/>
  <c r="A81" i="33"/>
  <c r="A80" i="33"/>
  <c r="A79" i="33"/>
  <c r="A78" i="33"/>
  <c r="A77" i="33"/>
  <c r="A76" i="33"/>
  <c r="A75" i="33"/>
  <c r="A74" i="33"/>
  <c r="A73" i="33"/>
  <c r="A72" i="33"/>
  <c r="A71" i="33"/>
  <c r="A70" i="33"/>
  <c r="A69" i="33"/>
  <c r="A68" i="33"/>
  <c r="A67" i="33"/>
  <c r="A66" i="33"/>
  <c r="A65" i="33"/>
  <c r="A64" i="33"/>
  <c r="A63" i="33"/>
  <c r="A62" i="33"/>
  <c r="A61" i="33"/>
  <c r="A60" i="33"/>
  <c r="A59" i="33"/>
  <c r="A58" i="33"/>
  <c r="A57" i="33"/>
  <c r="A56" i="33"/>
  <c r="A55" i="33"/>
  <c r="A54" i="33"/>
  <c r="A53" i="33"/>
  <c r="A52" i="33"/>
  <c r="A51" i="33"/>
  <c r="A50" i="33"/>
  <c r="A49" i="33"/>
  <c r="A48" i="33"/>
  <c r="A47" i="33"/>
  <c r="A46" i="33"/>
  <c r="A45" i="33"/>
  <c r="A44" i="33"/>
  <c r="A43" i="33"/>
  <c r="A42" i="33"/>
  <c r="A41" i="33"/>
  <c r="A40" i="33"/>
  <c r="A39" i="33"/>
  <c r="A38" i="33"/>
  <c r="A37" i="33"/>
  <c r="A36" i="33"/>
  <c r="A35" i="33"/>
  <c r="A34" i="33"/>
  <c r="A33" i="33"/>
  <c r="A32" i="33"/>
  <c r="A31" i="33"/>
  <c r="A30" i="33"/>
  <c r="A29" i="33"/>
  <c r="A28" i="33"/>
  <c r="A27" i="33"/>
  <c r="A26" i="33"/>
  <c r="A25" i="33"/>
  <c r="A23" i="33"/>
  <c r="A22" i="33"/>
  <c r="A21" i="33"/>
  <c r="A20" i="33"/>
  <c r="A19" i="33"/>
  <c r="A18" i="33"/>
  <c r="A17" i="33"/>
  <c r="A16" i="33"/>
  <c r="A15" i="33"/>
  <c r="A14" i="33"/>
  <c r="A13" i="33"/>
  <c r="A12" i="33"/>
  <c r="A11" i="33"/>
  <c r="A10" i="33"/>
  <c r="A9" i="33"/>
  <c r="A8" i="33"/>
  <c r="A7" i="33"/>
  <c r="A6" i="33"/>
  <c r="A5" i="33"/>
  <c r="A4" i="33"/>
  <c r="F2" i="33"/>
  <c r="G4" i="46"/>
  <c r="A6" i="51" l="1"/>
  <c r="A5" i="31"/>
  <c r="A7" i="31"/>
  <c r="M3" i="44"/>
  <c r="D16" i="14" s="1"/>
  <c r="F59" i="43"/>
  <c r="G59" i="43" s="1"/>
  <c r="K59" i="43" s="1"/>
  <c r="F109" i="43"/>
  <c r="G109" i="43" s="1"/>
  <c r="K109" i="43" s="1"/>
  <c r="F57" i="38"/>
  <c r="G57" i="38" s="1"/>
  <c r="K57" i="38" s="1"/>
  <c r="F201" i="35"/>
  <c r="G201" i="35" s="1"/>
  <c r="K201" i="35" s="1"/>
  <c r="M3" i="21"/>
  <c r="D27" i="14" s="1"/>
  <c r="F29" i="23"/>
  <c r="G29" i="23" s="1"/>
  <c r="K29" i="23" s="1"/>
  <c r="G128" i="40"/>
  <c r="H128" i="40" s="1"/>
  <c r="L128" i="40" s="1"/>
  <c r="F13" i="43"/>
  <c r="G13" i="43" s="1"/>
  <c r="K13" i="43" s="1"/>
  <c r="F21" i="43"/>
  <c r="G21" i="43" s="1"/>
  <c r="K21" i="43" s="1"/>
  <c r="F119" i="22"/>
  <c r="G119" i="22" s="1"/>
  <c r="K119" i="22" s="1"/>
  <c r="F67" i="38"/>
  <c r="G67" i="38" s="1"/>
  <c r="K67" i="38" s="1"/>
  <c r="F247" i="35"/>
  <c r="G247" i="35" s="1"/>
  <c r="K247" i="35" s="1"/>
  <c r="F72" i="37"/>
  <c r="G72" i="37" s="1"/>
  <c r="K72" i="37" s="1"/>
  <c r="F156" i="35"/>
  <c r="G156" i="35" s="1"/>
  <c r="K156" i="35" s="1"/>
  <c r="F191" i="35"/>
  <c r="G191" i="35" s="1"/>
  <c r="K191" i="35" s="1"/>
  <c r="H127" i="27"/>
  <c r="I127" i="27" s="1"/>
  <c r="M127" i="27" s="1"/>
  <c r="F88" i="35"/>
  <c r="G88" i="35" s="1"/>
  <c r="K88" i="35" s="1"/>
  <c r="F111" i="35"/>
  <c r="G111" i="35" s="1"/>
  <c r="K111" i="35" s="1"/>
  <c r="F24" i="43"/>
  <c r="G24" i="43" s="1"/>
  <c r="K24" i="43" s="1"/>
  <c r="F49" i="38"/>
  <c r="G49" i="38" s="1"/>
  <c r="K49" i="38" s="1"/>
  <c r="G173" i="40"/>
  <c r="H173" i="40" s="1"/>
  <c r="L173" i="40" s="1"/>
  <c r="F217" i="49"/>
  <c r="G217" i="49" s="1"/>
  <c r="K217" i="49" s="1"/>
  <c r="F20" i="49"/>
  <c r="G20" i="49" s="1"/>
  <c r="K20" i="49" s="1"/>
  <c r="F180" i="31"/>
  <c r="G180" i="31" s="1"/>
  <c r="K180" i="31" s="1"/>
  <c r="F74" i="22"/>
  <c r="G74" i="22" s="1"/>
  <c r="K74" i="22" s="1"/>
  <c r="G143" i="40"/>
  <c r="H143" i="40" s="1"/>
  <c r="L143" i="40" s="1"/>
  <c r="F70" i="43"/>
  <c r="G70" i="43" s="1"/>
  <c r="K70" i="43" s="1"/>
  <c r="F79" i="43"/>
  <c r="G79" i="43" s="1"/>
  <c r="K79" i="43" s="1"/>
  <c r="F123" i="31"/>
  <c r="G123" i="31" s="1"/>
  <c r="K123" i="31" s="1"/>
  <c r="F29" i="22"/>
  <c r="G29" i="22" s="1"/>
  <c r="K29" i="22" s="1"/>
  <c r="G23" i="40"/>
  <c r="H23" i="40" s="1"/>
  <c r="L23" i="40" s="1"/>
  <c r="G200" i="40"/>
  <c r="H200" i="40" s="1"/>
  <c r="L200" i="40" s="1"/>
  <c r="F15" i="43"/>
  <c r="G15" i="43" s="1"/>
  <c r="K15" i="43" s="1"/>
  <c r="F24" i="35"/>
  <c r="G24" i="35" s="1"/>
  <c r="K24" i="35" s="1"/>
  <c r="F46" i="35"/>
  <c r="G46" i="35" s="1"/>
  <c r="K46" i="35" s="1"/>
  <c r="F194" i="35"/>
  <c r="G194" i="35" s="1"/>
  <c r="K194" i="35" s="1"/>
  <c r="F20" i="22"/>
  <c r="G20" i="22" s="1"/>
  <c r="K20" i="22" s="1"/>
  <c r="G56" i="40"/>
  <c r="H56" i="40" s="1"/>
  <c r="L56" i="40" s="1"/>
  <c r="F71" i="43"/>
  <c r="G71" i="43" s="1"/>
  <c r="K71" i="43" s="1"/>
  <c r="F24" i="38"/>
  <c r="G24" i="38" s="1"/>
  <c r="K24" i="38" s="1"/>
  <c r="F59" i="38"/>
  <c r="G59" i="38" s="1"/>
  <c r="K59" i="38" s="1"/>
  <c r="F128" i="49"/>
  <c r="G128" i="49" s="1"/>
  <c r="K128" i="49" s="1"/>
  <c r="F163" i="49"/>
  <c r="G163" i="49" s="1"/>
  <c r="K163" i="49" s="1"/>
  <c r="G14" i="40"/>
  <c r="H14" i="40" s="1"/>
  <c r="L14" i="40" s="1"/>
  <c r="G191" i="40"/>
  <c r="H191" i="40" s="1"/>
  <c r="L191" i="40" s="1"/>
  <c r="F29" i="43"/>
  <c r="G29" i="43" s="1"/>
  <c r="K29" i="43" s="1"/>
  <c r="F41" i="43"/>
  <c r="G41" i="43" s="1"/>
  <c r="K41" i="43" s="1"/>
  <c r="F93" i="43"/>
  <c r="G93" i="43" s="1"/>
  <c r="K93" i="43" s="1"/>
  <c r="G47" i="40"/>
  <c r="H47" i="40" s="1"/>
  <c r="L47" i="40" s="1"/>
  <c r="F53" i="43"/>
  <c r="G53" i="43" s="1"/>
  <c r="K53" i="43" s="1"/>
  <c r="F82" i="43"/>
  <c r="G82" i="43" s="1"/>
  <c r="K82" i="43" s="1"/>
  <c r="F107" i="43"/>
  <c r="G107" i="43" s="1"/>
  <c r="K107" i="43" s="1"/>
  <c r="F96" i="25"/>
  <c r="G96" i="25" s="1"/>
  <c r="K96" i="25" s="1"/>
  <c r="F15" i="38"/>
  <c r="G15" i="38" s="1"/>
  <c r="K15" i="38" s="1"/>
  <c r="F152" i="35"/>
  <c r="G152" i="35" s="1"/>
  <c r="K152" i="35" s="1"/>
  <c r="F119" i="49"/>
  <c r="G119" i="49" s="1"/>
  <c r="K119" i="49" s="1"/>
  <c r="F23" i="52"/>
  <c r="G23" i="52" s="1"/>
  <c r="K23" i="52" s="1"/>
  <c r="G239" i="40"/>
  <c r="H239" i="40" s="1"/>
  <c r="L239" i="40" s="1"/>
  <c r="F73" i="43"/>
  <c r="G73" i="43" s="1"/>
  <c r="K73" i="43" s="1"/>
  <c r="F84" i="38"/>
  <c r="G84" i="38" s="1"/>
  <c r="K84" i="38" s="1"/>
  <c r="F220" i="35"/>
  <c r="G220" i="35" s="1"/>
  <c r="K220" i="35" s="1"/>
  <c r="F38" i="49"/>
  <c r="G38" i="49" s="1"/>
  <c r="K38" i="49" s="1"/>
  <c r="G80" i="40"/>
  <c r="H80" i="40" s="1"/>
  <c r="L80" i="40" s="1"/>
  <c r="F43" i="43"/>
  <c r="G43" i="43" s="1"/>
  <c r="K43" i="43" s="1"/>
  <c r="F28" i="35"/>
  <c r="G28" i="35" s="1"/>
  <c r="K28" i="35" s="1"/>
  <c r="F62" i="35"/>
  <c r="G62" i="35" s="1"/>
  <c r="K62" i="35" s="1"/>
  <c r="F166" i="49"/>
  <c r="G166" i="49" s="1"/>
  <c r="K166" i="49" s="1"/>
  <c r="F18" i="38"/>
  <c r="G18" i="38" s="1"/>
  <c r="K18" i="38" s="1"/>
  <c r="F23" i="48"/>
  <c r="G23" i="48" s="1"/>
  <c r="K23" i="48" s="1"/>
  <c r="F29" i="49"/>
  <c r="G29" i="49" s="1"/>
  <c r="K29" i="49" s="1"/>
  <c r="F25" i="52"/>
  <c r="G25" i="52" s="1"/>
  <c r="K25" i="52" s="1"/>
  <c r="G29" i="40"/>
  <c r="H29" i="40" s="1"/>
  <c r="L29" i="40" s="1"/>
  <c r="G71" i="40"/>
  <c r="H71" i="40" s="1"/>
  <c r="L71" i="40" s="1"/>
  <c r="F67" i="43"/>
  <c r="G67" i="43" s="1"/>
  <c r="K67" i="43" s="1"/>
  <c r="F8" i="38"/>
  <c r="G8" i="38" s="1"/>
  <c r="K8" i="38" s="1"/>
  <c r="F20" i="35"/>
  <c r="G20" i="35" s="1"/>
  <c r="K20" i="35" s="1"/>
  <c r="F133" i="35"/>
  <c r="G133" i="35" s="1"/>
  <c r="K133" i="35" s="1"/>
  <c r="F64" i="49"/>
  <c r="G64" i="49" s="1"/>
  <c r="K64" i="49" s="1"/>
  <c r="F179" i="49"/>
  <c r="G179" i="49" s="1"/>
  <c r="K179" i="49" s="1"/>
  <c r="F189" i="31"/>
  <c r="G189" i="31" s="1"/>
  <c r="K189" i="31" s="1"/>
  <c r="F26" i="22"/>
  <c r="G26" i="22" s="1"/>
  <c r="K26" i="22" s="1"/>
  <c r="F83" i="22"/>
  <c r="G83" i="22" s="1"/>
  <c r="K83" i="22" s="1"/>
  <c r="F35" i="41"/>
  <c r="G35" i="41" s="1"/>
  <c r="K35" i="41" s="1"/>
  <c r="G62" i="40"/>
  <c r="H62" i="40" s="1"/>
  <c r="L62" i="40" s="1"/>
  <c r="G152" i="40"/>
  <c r="H152" i="40" s="1"/>
  <c r="L152" i="40" s="1"/>
  <c r="H92" i="27"/>
  <c r="I92" i="27" s="1"/>
  <c r="M92" i="27" s="1"/>
  <c r="H152" i="27"/>
  <c r="I152" i="27" s="1"/>
  <c r="M152" i="27" s="1"/>
  <c r="F18" i="25"/>
  <c r="G18" i="25" s="1"/>
  <c r="K18" i="25" s="1"/>
  <c r="F31" i="25"/>
  <c r="G31" i="25" s="1"/>
  <c r="K31" i="25" s="1"/>
  <c r="F44" i="25"/>
  <c r="G44" i="25" s="1"/>
  <c r="K44" i="25" s="1"/>
  <c r="H118" i="27"/>
  <c r="I118" i="27" s="1"/>
  <c r="M118" i="27" s="1"/>
  <c r="H194" i="27"/>
  <c r="I194" i="27" s="1"/>
  <c r="M194" i="27" s="1"/>
  <c r="H219" i="27"/>
  <c r="I219" i="27" s="1"/>
  <c r="M219" i="27" s="1"/>
  <c r="H259" i="27"/>
  <c r="I259" i="27" s="1"/>
  <c r="M259" i="27" s="1"/>
  <c r="H282" i="27"/>
  <c r="I282" i="27" s="1"/>
  <c r="M282" i="27" s="1"/>
  <c r="F130" i="25"/>
  <c r="G130" i="25" s="1"/>
  <c r="K130" i="25" s="1"/>
  <c r="H81" i="27"/>
  <c r="I81" i="27" s="1"/>
  <c r="M81" i="27" s="1"/>
  <c r="H107" i="27"/>
  <c r="I107" i="27" s="1"/>
  <c r="M107" i="27" s="1"/>
  <c r="H168" i="27"/>
  <c r="I168" i="27" s="1"/>
  <c r="M168" i="27" s="1"/>
  <c r="H296" i="27"/>
  <c r="I296" i="27" s="1"/>
  <c r="M296" i="27" s="1"/>
  <c r="H156" i="27"/>
  <c r="I156" i="27" s="1"/>
  <c r="M156" i="27" s="1"/>
  <c r="F123" i="25"/>
  <c r="G123" i="25" s="1"/>
  <c r="K123" i="25" s="1"/>
  <c r="H14" i="27"/>
  <c r="I14" i="27" s="1"/>
  <c r="M14" i="27" s="1"/>
  <c r="H122" i="27"/>
  <c r="I122" i="27" s="1"/>
  <c r="M122" i="27" s="1"/>
  <c r="H86" i="27"/>
  <c r="I86" i="27" s="1"/>
  <c r="M86" i="27" s="1"/>
  <c r="F65" i="25"/>
  <c r="G65" i="25" s="1"/>
  <c r="K65" i="25" s="1"/>
  <c r="H29" i="27"/>
  <c r="I29" i="27" s="1"/>
  <c r="M29" i="27" s="1"/>
  <c r="H101" i="27"/>
  <c r="I101" i="27" s="1"/>
  <c r="M101" i="27" s="1"/>
  <c r="H318" i="27"/>
  <c r="I318" i="27" s="1"/>
  <c r="M318" i="27" s="1"/>
  <c r="F174" i="25"/>
  <c r="G174" i="25" s="1"/>
  <c r="K174" i="25" s="1"/>
  <c r="H75" i="27"/>
  <c r="I75" i="27" s="1"/>
  <c r="M75" i="27" s="1"/>
  <c r="H215" i="27"/>
  <c r="I215" i="27" s="1"/>
  <c r="M215" i="27" s="1"/>
  <c r="F105" i="25"/>
  <c r="G105" i="25" s="1"/>
  <c r="K105" i="25" s="1"/>
  <c r="H116" i="27"/>
  <c r="I116" i="27" s="1"/>
  <c r="M116" i="27" s="1"/>
  <c r="H202" i="27"/>
  <c r="I202" i="27" s="1"/>
  <c r="M202" i="27" s="1"/>
  <c r="F55" i="25"/>
  <c r="G55" i="25" s="1"/>
  <c r="K55" i="25" s="1"/>
  <c r="F128" i="25"/>
  <c r="G128" i="25" s="1"/>
  <c r="K128" i="25" s="1"/>
  <c r="F16" i="24"/>
  <c r="G16" i="24" s="1"/>
  <c r="K16" i="24" s="1"/>
  <c r="F18" i="36"/>
  <c r="G18" i="36" s="1"/>
  <c r="K18" i="36" s="1"/>
  <c r="F44" i="36"/>
  <c r="G44" i="36" s="1"/>
  <c r="K44" i="36" s="1"/>
  <c r="F34" i="36"/>
  <c r="G34" i="36" s="1"/>
  <c r="K34" i="36" s="1"/>
  <c r="F25" i="36"/>
  <c r="G25" i="36" s="1"/>
  <c r="K25" i="36" s="1"/>
  <c r="F17" i="36"/>
  <c r="G17" i="36" s="1"/>
  <c r="K17" i="36" s="1"/>
  <c r="F8" i="36"/>
  <c r="G8" i="36" s="1"/>
  <c r="K8" i="36" s="1"/>
  <c r="F50" i="36"/>
  <c r="G50" i="36" s="1"/>
  <c r="K50" i="36" s="1"/>
  <c r="F41" i="36"/>
  <c r="G41" i="36" s="1"/>
  <c r="K41" i="36" s="1"/>
  <c r="F31" i="36"/>
  <c r="G31" i="36" s="1"/>
  <c r="K31" i="36" s="1"/>
  <c r="F14" i="36"/>
  <c r="G14" i="36" s="1"/>
  <c r="K14" i="36" s="1"/>
  <c r="F22" i="36"/>
  <c r="G22" i="36" s="1"/>
  <c r="K22" i="36" s="1"/>
  <c r="F5" i="36"/>
  <c r="G5" i="36" s="1"/>
  <c r="K5" i="36" s="1"/>
  <c r="F47" i="36"/>
  <c r="G47" i="36" s="1"/>
  <c r="K47" i="36" s="1"/>
  <c r="F38" i="36"/>
  <c r="G38" i="36" s="1"/>
  <c r="K38" i="36" s="1"/>
  <c r="F114" i="31"/>
  <c r="G114" i="31" s="1"/>
  <c r="K114" i="31" s="1"/>
  <c r="F365" i="31"/>
  <c r="G365" i="31" s="1"/>
  <c r="K365" i="31" s="1"/>
  <c r="F51" i="23"/>
  <c r="G51" i="23" s="1"/>
  <c r="K51" i="23" s="1"/>
  <c r="F25" i="24"/>
  <c r="G25" i="24" s="1"/>
  <c r="K25" i="24" s="1"/>
  <c r="F16" i="41"/>
  <c r="G16" i="41" s="1"/>
  <c r="K16" i="41" s="1"/>
  <c r="F16" i="32"/>
  <c r="G16" i="32" s="1"/>
  <c r="K16" i="32" s="1"/>
  <c r="F49" i="32"/>
  <c r="G49" i="32" s="1"/>
  <c r="K49" i="32" s="1"/>
  <c r="F37" i="24"/>
  <c r="G37" i="24" s="1"/>
  <c r="K37" i="24" s="1"/>
  <c r="G8" i="40"/>
  <c r="H8" i="40" s="1"/>
  <c r="L8" i="40" s="1"/>
  <c r="G101" i="40"/>
  <c r="H101" i="40" s="1"/>
  <c r="L101" i="40" s="1"/>
  <c r="G119" i="40"/>
  <c r="H119" i="40" s="1"/>
  <c r="L119" i="40" s="1"/>
  <c r="F77" i="22"/>
  <c r="G77" i="22" s="1"/>
  <c r="K77" i="22" s="1"/>
  <c r="F27" i="41"/>
  <c r="G27" i="41" s="1"/>
  <c r="K27" i="41" s="1"/>
  <c r="G32" i="40"/>
  <c r="H32" i="40" s="1"/>
  <c r="L32" i="40" s="1"/>
  <c r="G167" i="40"/>
  <c r="H167" i="40" s="1"/>
  <c r="L167" i="40" s="1"/>
  <c r="G176" i="40"/>
  <c r="H176" i="40" s="1"/>
  <c r="L176" i="40" s="1"/>
  <c r="F138" i="25"/>
  <c r="G138" i="25" s="1"/>
  <c r="K138" i="25" s="1"/>
  <c r="F122" i="25"/>
  <c r="G122" i="25" s="1"/>
  <c r="K122" i="25" s="1"/>
  <c r="F57" i="25"/>
  <c r="G57" i="25" s="1"/>
  <c r="K57" i="25" s="1"/>
  <c r="F49" i="25"/>
  <c r="G49" i="25" s="1"/>
  <c r="K49" i="25" s="1"/>
  <c r="F23" i="25"/>
  <c r="G23" i="25" s="1"/>
  <c r="K23" i="25" s="1"/>
  <c r="F17" i="25"/>
  <c r="G17" i="25" s="1"/>
  <c r="K17" i="25" s="1"/>
  <c r="F184" i="25"/>
  <c r="G184" i="25" s="1"/>
  <c r="K184" i="25" s="1"/>
  <c r="F160" i="25"/>
  <c r="G160" i="25" s="1"/>
  <c r="K160" i="25" s="1"/>
  <c r="F111" i="25"/>
  <c r="G111" i="25" s="1"/>
  <c r="K111" i="25" s="1"/>
  <c r="F83" i="25"/>
  <c r="G83" i="25" s="1"/>
  <c r="K83" i="25" s="1"/>
  <c r="F74" i="25"/>
  <c r="G74" i="25" s="1"/>
  <c r="K74" i="25" s="1"/>
  <c r="F43" i="25"/>
  <c r="G43" i="25" s="1"/>
  <c r="K43" i="25" s="1"/>
  <c r="F37" i="25"/>
  <c r="G37" i="25" s="1"/>
  <c r="K37" i="25" s="1"/>
  <c r="F30" i="25"/>
  <c r="G30" i="25" s="1"/>
  <c r="K30" i="25" s="1"/>
  <c r="F9" i="25"/>
  <c r="G9" i="25" s="1"/>
  <c r="K9" i="25" s="1"/>
  <c r="F229" i="25"/>
  <c r="G229" i="25" s="1"/>
  <c r="K229" i="25" s="1"/>
  <c r="F170" i="25"/>
  <c r="G170" i="25" s="1"/>
  <c r="K170" i="25" s="1"/>
  <c r="F110" i="25"/>
  <c r="G110" i="25" s="1"/>
  <c r="K110" i="25" s="1"/>
  <c r="F102" i="25"/>
  <c r="G102" i="25" s="1"/>
  <c r="K102" i="25" s="1"/>
  <c r="F82" i="25"/>
  <c r="G82" i="25" s="1"/>
  <c r="K82" i="25" s="1"/>
  <c r="F48" i="25"/>
  <c r="G48" i="25" s="1"/>
  <c r="K48" i="25" s="1"/>
  <c r="F42" i="25"/>
  <c r="G42" i="25" s="1"/>
  <c r="K42" i="25" s="1"/>
  <c r="F35" i="25"/>
  <c r="G35" i="25" s="1"/>
  <c r="K35" i="25" s="1"/>
  <c r="F72" i="25"/>
  <c r="G72" i="25" s="1"/>
  <c r="K72" i="25" s="1"/>
  <c r="F64" i="25"/>
  <c r="G64" i="25" s="1"/>
  <c r="K64" i="25" s="1"/>
  <c r="F28" i="25"/>
  <c r="G28" i="25" s="1"/>
  <c r="K28" i="25" s="1"/>
  <c r="F21" i="25"/>
  <c r="G21" i="25" s="1"/>
  <c r="K21" i="25" s="1"/>
  <c r="F15" i="25"/>
  <c r="G15" i="25" s="1"/>
  <c r="K15" i="25" s="1"/>
  <c r="F144" i="25"/>
  <c r="G144" i="25" s="1"/>
  <c r="K144" i="25" s="1"/>
  <c r="F134" i="25"/>
  <c r="G134" i="25" s="1"/>
  <c r="K134" i="25" s="1"/>
  <c r="F53" i="25"/>
  <c r="G53" i="25" s="1"/>
  <c r="K53" i="25" s="1"/>
  <c r="F47" i="25"/>
  <c r="G47" i="25" s="1"/>
  <c r="K47" i="25" s="1"/>
  <c r="F34" i="25"/>
  <c r="G34" i="25" s="1"/>
  <c r="K34" i="25" s="1"/>
  <c r="F125" i="25"/>
  <c r="G125" i="25" s="1"/>
  <c r="K125" i="25" s="1"/>
  <c r="F108" i="25"/>
  <c r="G108" i="25" s="1"/>
  <c r="K108" i="25" s="1"/>
  <c r="F79" i="25"/>
  <c r="G79" i="25" s="1"/>
  <c r="K79" i="25" s="1"/>
  <c r="F71" i="25"/>
  <c r="G71" i="25" s="1"/>
  <c r="K71" i="25" s="1"/>
  <c r="F40" i="25"/>
  <c r="G40" i="25" s="1"/>
  <c r="K40" i="25" s="1"/>
  <c r="F27" i="25"/>
  <c r="G27" i="25" s="1"/>
  <c r="K27" i="25" s="1"/>
  <c r="F20" i="25"/>
  <c r="G20" i="25" s="1"/>
  <c r="K20" i="25" s="1"/>
  <c r="F6" i="25"/>
  <c r="G6" i="25" s="1"/>
  <c r="K6" i="25" s="1"/>
  <c r="F260" i="25"/>
  <c r="G260" i="25" s="1"/>
  <c r="K260" i="25" s="1"/>
  <c r="F99" i="25"/>
  <c r="G99" i="25" s="1"/>
  <c r="K99" i="25" s="1"/>
  <c r="F61" i="25"/>
  <c r="G61" i="25" s="1"/>
  <c r="K61" i="25" s="1"/>
  <c r="F45" i="25"/>
  <c r="G45" i="25" s="1"/>
  <c r="K45" i="25" s="1"/>
  <c r="F188" i="25"/>
  <c r="G188" i="25" s="1"/>
  <c r="K188" i="25" s="1"/>
  <c r="F124" i="25"/>
  <c r="G124" i="25" s="1"/>
  <c r="K124" i="25" s="1"/>
  <c r="F107" i="25"/>
  <c r="G107" i="25" s="1"/>
  <c r="K107" i="25" s="1"/>
  <c r="F78" i="25"/>
  <c r="G78" i="25" s="1"/>
  <c r="K78" i="25" s="1"/>
  <c r="F52" i="25"/>
  <c r="G52" i="25" s="1"/>
  <c r="K52" i="25" s="1"/>
  <c r="F39" i="25"/>
  <c r="G39" i="25" s="1"/>
  <c r="K39" i="25" s="1"/>
  <c r="F33" i="25"/>
  <c r="G33" i="25" s="1"/>
  <c r="K33" i="25" s="1"/>
  <c r="F25" i="25"/>
  <c r="G25" i="25" s="1"/>
  <c r="K25" i="25" s="1"/>
  <c r="F12" i="25"/>
  <c r="G12" i="25" s="1"/>
  <c r="K12" i="25" s="1"/>
  <c r="F69" i="25"/>
  <c r="G69" i="25" s="1"/>
  <c r="K69" i="25" s="1"/>
  <c r="F60" i="25"/>
  <c r="G60" i="25" s="1"/>
  <c r="K60" i="25" s="1"/>
  <c r="F38" i="25"/>
  <c r="G38" i="25" s="1"/>
  <c r="K38" i="25" s="1"/>
  <c r="F122" i="22"/>
  <c r="G122" i="22" s="1"/>
  <c r="K122" i="22" s="1"/>
  <c r="F44" i="23"/>
  <c r="G44" i="23" s="1"/>
  <c r="K44" i="23" s="1"/>
  <c r="F137" i="23"/>
  <c r="G137" i="23" s="1"/>
  <c r="K137" i="23" s="1"/>
  <c r="F38" i="41"/>
  <c r="G38" i="41" s="1"/>
  <c r="K38" i="41" s="1"/>
  <c r="G206" i="40"/>
  <c r="H206" i="40" s="1"/>
  <c r="L206" i="40" s="1"/>
  <c r="F51" i="25"/>
  <c r="G51" i="25" s="1"/>
  <c r="K51" i="25" s="1"/>
  <c r="F76" i="25"/>
  <c r="G76" i="25" s="1"/>
  <c r="K76" i="25" s="1"/>
  <c r="F28" i="36"/>
  <c r="G28" i="36" s="1"/>
  <c r="K28" i="36" s="1"/>
  <c r="F23" i="22"/>
  <c r="G23" i="22" s="1"/>
  <c r="K23" i="22" s="1"/>
  <c r="F23" i="23"/>
  <c r="G23" i="23" s="1"/>
  <c r="K23" i="23" s="1"/>
  <c r="F18" i="24"/>
  <c r="G18" i="24" s="1"/>
  <c r="K18" i="24" s="1"/>
  <c r="G59" i="40"/>
  <c r="H59" i="40" s="1"/>
  <c r="L59" i="40" s="1"/>
  <c r="G215" i="40"/>
  <c r="H215" i="40" s="1"/>
  <c r="L215" i="40" s="1"/>
  <c r="G224" i="40"/>
  <c r="H224" i="40" s="1"/>
  <c r="L224" i="40" s="1"/>
  <c r="G267" i="40"/>
  <c r="H267" i="40" s="1"/>
  <c r="L267" i="40" s="1"/>
  <c r="F186" i="31"/>
  <c r="G186" i="31" s="1"/>
  <c r="K186" i="31" s="1"/>
  <c r="F363" i="31"/>
  <c r="G363" i="31" s="1"/>
  <c r="K363" i="31" s="1"/>
  <c r="F19" i="32"/>
  <c r="G19" i="32" s="1"/>
  <c r="K19" i="32" s="1"/>
  <c r="F55" i="23"/>
  <c r="G55" i="23" s="1"/>
  <c r="K55" i="23" s="1"/>
  <c r="F41" i="24"/>
  <c r="G41" i="24" s="1"/>
  <c r="K41" i="24" s="1"/>
  <c r="F177" i="31"/>
  <c r="G177" i="31" s="1"/>
  <c r="K177" i="31" s="1"/>
  <c r="F80" i="22"/>
  <c r="G80" i="22" s="1"/>
  <c r="K80" i="22" s="1"/>
  <c r="F11" i="41"/>
  <c r="G11" i="41" s="1"/>
  <c r="K11" i="41" s="1"/>
  <c r="G243" i="40"/>
  <c r="H243" i="40" s="1"/>
  <c r="L243" i="40" s="1"/>
  <c r="G212" i="40"/>
  <c r="H212" i="40" s="1"/>
  <c r="L212" i="40" s="1"/>
  <c r="G179" i="40"/>
  <c r="H179" i="40" s="1"/>
  <c r="L179" i="40" s="1"/>
  <c r="G140" i="40"/>
  <c r="H140" i="40" s="1"/>
  <c r="L140" i="40" s="1"/>
  <c r="G107" i="40"/>
  <c r="H107" i="40" s="1"/>
  <c r="L107" i="40" s="1"/>
  <c r="G218" i="40"/>
  <c r="H218" i="40" s="1"/>
  <c r="L218" i="40" s="1"/>
  <c r="G185" i="40"/>
  <c r="H185" i="40" s="1"/>
  <c r="L185" i="40" s="1"/>
  <c r="G146" i="40"/>
  <c r="H146" i="40" s="1"/>
  <c r="L146" i="40" s="1"/>
  <c r="G113" i="40"/>
  <c r="H113" i="40" s="1"/>
  <c r="L113" i="40" s="1"/>
  <c r="G74" i="40"/>
  <c r="H74" i="40" s="1"/>
  <c r="L74" i="40" s="1"/>
  <c r="G41" i="40"/>
  <c r="H41" i="40" s="1"/>
  <c r="L41" i="40" s="1"/>
  <c r="G230" i="40"/>
  <c r="H230" i="40" s="1"/>
  <c r="L230" i="40" s="1"/>
  <c r="G197" i="40"/>
  <c r="H197" i="40" s="1"/>
  <c r="L197" i="40" s="1"/>
  <c r="G158" i="40"/>
  <c r="H158" i="40" s="1"/>
  <c r="L158" i="40" s="1"/>
  <c r="G125" i="40"/>
  <c r="H125" i="40" s="1"/>
  <c r="L125" i="40" s="1"/>
  <c r="G86" i="40"/>
  <c r="H86" i="40" s="1"/>
  <c r="L86" i="40" s="1"/>
  <c r="G236" i="40"/>
  <c r="H236" i="40" s="1"/>
  <c r="L236" i="40" s="1"/>
  <c r="G203" i="40"/>
  <c r="H203" i="40" s="1"/>
  <c r="L203" i="40" s="1"/>
  <c r="G164" i="40"/>
  <c r="H164" i="40" s="1"/>
  <c r="L164" i="40" s="1"/>
  <c r="G131" i="40"/>
  <c r="H131" i="40" s="1"/>
  <c r="L131" i="40" s="1"/>
  <c r="G92" i="40"/>
  <c r="H92" i="40" s="1"/>
  <c r="L92" i="40" s="1"/>
  <c r="G242" i="40"/>
  <c r="H242" i="40" s="1"/>
  <c r="L242" i="40" s="1"/>
  <c r="G209" i="40"/>
  <c r="H209" i="40" s="1"/>
  <c r="L209" i="40" s="1"/>
  <c r="G170" i="40"/>
  <c r="H170" i="40" s="1"/>
  <c r="L170" i="40" s="1"/>
  <c r="G137" i="40"/>
  <c r="H137" i="40" s="1"/>
  <c r="L137" i="40" s="1"/>
  <c r="G98" i="40"/>
  <c r="H98" i="40" s="1"/>
  <c r="L98" i="40" s="1"/>
  <c r="G65" i="40"/>
  <c r="H65" i="40" s="1"/>
  <c r="L65" i="40" s="1"/>
  <c r="G26" i="40"/>
  <c r="H26" i="40" s="1"/>
  <c r="L26" i="40" s="1"/>
  <c r="G249" i="40"/>
  <c r="H249" i="40" s="1"/>
  <c r="L249" i="40" s="1"/>
  <c r="G221" i="40"/>
  <c r="H221" i="40" s="1"/>
  <c r="L221" i="40" s="1"/>
  <c r="G182" i="40"/>
  <c r="H182" i="40" s="1"/>
  <c r="L182" i="40" s="1"/>
  <c r="G149" i="40"/>
  <c r="H149" i="40" s="1"/>
  <c r="L149" i="40" s="1"/>
  <c r="G110" i="40"/>
  <c r="H110" i="40" s="1"/>
  <c r="L110" i="40" s="1"/>
  <c r="G77" i="40"/>
  <c r="H77" i="40" s="1"/>
  <c r="L77" i="40" s="1"/>
  <c r="G38" i="40"/>
  <c r="H38" i="40" s="1"/>
  <c r="L38" i="40" s="1"/>
  <c r="G5" i="40"/>
  <c r="H5" i="40" s="1"/>
  <c r="L5" i="40" s="1"/>
  <c r="G227" i="40"/>
  <c r="H227" i="40" s="1"/>
  <c r="L227" i="40" s="1"/>
  <c r="G188" i="40"/>
  <c r="H188" i="40" s="1"/>
  <c r="L188" i="40" s="1"/>
  <c r="G155" i="40"/>
  <c r="H155" i="40" s="1"/>
  <c r="L155" i="40" s="1"/>
  <c r="G116" i="40"/>
  <c r="H116" i="40" s="1"/>
  <c r="L116" i="40" s="1"/>
  <c r="G83" i="40"/>
  <c r="H83" i="40" s="1"/>
  <c r="L83" i="40" s="1"/>
  <c r="G44" i="40"/>
  <c r="H44" i="40" s="1"/>
  <c r="L44" i="40" s="1"/>
  <c r="G11" i="40"/>
  <c r="H11" i="40" s="1"/>
  <c r="L11" i="40" s="1"/>
  <c r="G233" i="40"/>
  <c r="H233" i="40" s="1"/>
  <c r="L233" i="40" s="1"/>
  <c r="G194" i="40"/>
  <c r="H194" i="40" s="1"/>
  <c r="L194" i="40" s="1"/>
  <c r="G161" i="40"/>
  <c r="H161" i="40" s="1"/>
  <c r="L161" i="40" s="1"/>
  <c r="G122" i="40"/>
  <c r="H122" i="40" s="1"/>
  <c r="L122" i="40" s="1"/>
  <c r="G89" i="40"/>
  <c r="H89" i="40" s="1"/>
  <c r="L89" i="40" s="1"/>
  <c r="G50" i="40"/>
  <c r="H50" i="40" s="1"/>
  <c r="L50" i="40" s="1"/>
  <c r="G17" i="40"/>
  <c r="H17" i="40" s="1"/>
  <c r="L17" i="40" s="1"/>
  <c r="G20" i="40"/>
  <c r="H20" i="40" s="1"/>
  <c r="L20" i="40" s="1"/>
  <c r="G95" i="40"/>
  <c r="H95" i="40" s="1"/>
  <c r="L95" i="40" s="1"/>
  <c r="G104" i="40"/>
  <c r="H104" i="40" s="1"/>
  <c r="L104" i="40" s="1"/>
  <c r="F20" i="36"/>
  <c r="G20" i="36" s="1"/>
  <c r="K20" i="36" s="1"/>
  <c r="F120" i="31"/>
  <c r="G120" i="31" s="1"/>
  <c r="K120" i="31" s="1"/>
  <c r="F268" i="31"/>
  <c r="G268" i="31" s="1"/>
  <c r="K268" i="31" s="1"/>
  <c r="F125" i="22"/>
  <c r="G125" i="22" s="1"/>
  <c r="K125" i="22" s="1"/>
  <c r="F47" i="23"/>
  <c r="G47" i="23" s="1"/>
  <c r="K47" i="23" s="1"/>
  <c r="F12" i="24"/>
  <c r="G12" i="24" s="1"/>
  <c r="K12" i="24" s="1"/>
  <c r="G35" i="40"/>
  <c r="H35" i="40" s="1"/>
  <c r="L35" i="40" s="1"/>
  <c r="G53" i="40"/>
  <c r="H53" i="40" s="1"/>
  <c r="L53" i="40" s="1"/>
  <c r="G134" i="40"/>
  <c r="H134" i="40" s="1"/>
  <c r="L134" i="40" s="1"/>
  <c r="F68" i="25"/>
  <c r="G68" i="25" s="1"/>
  <c r="K68" i="25" s="1"/>
  <c r="F212" i="25"/>
  <c r="G212" i="25" s="1"/>
  <c r="K212" i="25" s="1"/>
  <c r="F21" i="24"/>
  <c r="G21" i="24" s="1"/>
  <c r="K21" i="24" s="1"/>
  <c r="F32" i="24"/>
  <c r="G32" i="24" s="1"/>
  <c r="K32" i="24" s="1"/>
  <c r="F23" i="41"/>
  <c r="G23" i="41" s="1"/>
  <c r="K23" i="41" s="1"/>
  <c r="F11" i="36"/>
  <c r="G11" i="36" s="1"/>
  <c r="K11" i="36" s="1"/>
  <c r="F20" i="29"/>
  <c r="G20" i="29" s="1"/>
  <c r="K20" i="29" s="1"/>
  <c r="F25" i="29"/>
  <c r="G25" i="29" s="1"/>
  <c r="K25" i="29" s="1"/>
  <c r="F23" i="29"/>
  <c r="G23" i="29" s="1"/>
  <c r="K23" i="29" s="1"/>
  <c r="F17" i="29"/>
  <c r="G17" i="29" s="1"/>
  <c r="K17" i="29" s="1"/>
  <c r="F15" i="29"/>
  <c r="G15" i="29" s="1"/>
  <c r="K15" i="29" s="1"/>
  <c r="F9" i="29"/>
  <c r="G9" i="29" s="1"/>
  <c r="K9" i="29" s="1"/>
  <c r="F7" i="29"/>
  <c r="G7" i="29" s="1"/>
  <c r="K7" i="29" s="1"/>
  <c r="F13" i="32"/>
  <c r="G13" i="32" s="1"/>
  <c r="K13" i="32" s="1"/>
  <c r="F46" i="32"/>
  <c r="G46" i="32" s="1"/>
  <c r="K46" i="32" s="1"/>
  <c r="G9" i="42"/>
  <c r="H9" i="42" s="1"/>
  <c r="L9" i="42" s="1"/>
  <c r="G18" i="42"/>
  <c r="H18" i="42" s="1"/>
  <c r="L18" i="42" s="1"/>
  <c r="G27" i="42"/>
  <c r="H27" i="42" s="1"/>
  <c r="L27" i="42" s="1"/>
  <c r="G36" i="42"/>
  <c r="H36" i="42" s="1"/>
  <c r="L36" i="42" s="1"/>
  <c r="G45" i="42"/>
  <c r="H45" i="42" s="1"/>
  <c r="L45" i="42" s="1"/>
  <c r="G54" i="42"/>
  <c r="H54" i="42" s="1"/>
  <c r="L54" i="42" s="1"/>
  <c r="G63" i="42"/>
  <c r="H63" i="42" s="1"/>
  <c r="L63" i="42" s="1"/>
  <c r="G72" i="42"/>
  <c r="H72" i="42" s="1"/>
  <c r="L72" i="42" s="1"/>
  <c r="G81" i="42"/>
  <c r="H81" i="42" s="1"/>
  <c r="L81" i="42" s="1"/>
  <c r="G90" i="42"/>
  <c r="H90" i="42" s="1"/>
  <c r="L90" i="42" s="1"/>
  <c r="G99" i="42"/>
  <c r="H99" i="42" s="1"/>
  <c r="L99" i="42" s="1"/>
  <c r="G108" i="42"/>
  <c r="H108" i="42" s="1"/>
  <c r="L108" i="42" s="1"/>
  <c r="G117" i="42"/>
  <c r="H117" i="42" s="1"/>
  <c r="L117" i="42" s="1"/>
  <c r="G126" i="42"/>
  <c r="H126" i="42" s="1"/>
  <c r="L126" i="42" s="1"/>
  <c r="G135" i="42"/>
  <c r="H135" i="42" s="1"/>
  <c r="L135" i="42" s="1"/>
  <c r="G144" i="42"/>
  <c r="H144" i="42" s="1"/>
  <c r="L144" i="42" s="1"/>
  <c r="G153" i="42"/>
  <c r="H153" i="42" s="1"/>
  <c r="L153" i="42" s="1"/>
  <c r="G162" i="42"/>
  <c r="H162" i="42" s="1"/>
  <c r="L162" i="42" s="1"/>
  <c r="G171" i="42"/>
  <c r="H171" i="42" s="1"/>
  <c r="L171" i="42" s="1"/>
  <c r="G180" i="42"/>
  <c r="H180" i="42" s="1"/>
  <c r="L180" i="42" s="1"/>
  <c r="G189" i="42"/>
  <c r="H189" i="42" s="1"/>
  <c r="L189" i="42" s="1"/>
  <c r="G198" i="42"/>
  <c r="H198" i="42" s="1"/>
  <c r="L198" i="42" s="1"/>
  <c r="G207" i="42"/>
  <c r="H207" i="42" s="1"/>
  <c r="L207" i="42" s="1"/>
  <c r="G216" i="42"/>
  <c r="H216" i="42" s="1"/>
  <c r="L216" i="42" s="1"/>
  <c r="G225" i="42"/>
  <c r="H225" i="42" s="1"/>
  <c r="L225" i="42" s="1"/>
  <c r="F27" i="43"/>
  <c r="G27" i="43" s="1"/>
  <c r="K27" i="43" s="1"/>
  <c r="F37" i="43"/>
  <c r="G37" i="43" s="1"/>
  <c r="K37" i="43" s="1"/>
  <c r="F51" i="43"/>
  <c r="G51" i="43" s="1"/>
  <c r="K51" i="43" s="1"/>
  <c r="F65" i="43"/>
  <c r="G65" i="43" s="1"/>
  <c r="K65" i="43" s="1"/>
  <c r="F101" i="43"/>
  <c r="G101" i="43" s="1"/>
  <c r="K101" i="43" s="1"/>
  <c r="H17" i="27"/>
  <c r="I17" i="27" s="1"/>
  <c r="M17" i="27" s="1"/>
  <c r="H111" i="27"/>
  <c r="I111" i="27" s="1"/>
  <c r="M111" i="27" s="1"/>
  <c r="H119" i="27"/>
  <c r="I119" i="27" s="1"/>
  <c r="M119" i="27" s="1"/>
  <c r="H128" i="27"/>
  <c r="I128" i="27" s="1"/>
  <c r="M128" i="27" s="1"/>
  <c r="H136" i="27"/>
  <c r="I136" i="27" s="1"/>
  <c r="M136" i="27" s="1"/>
  <c r="H145" i="27"/>
  <c r="I145" i="27" s="1"/>
  <c r="M145" i="27" s="1"/>
  <c r="H253" i="27"/>
  <c r="I253" i="27" s="1"/>
  <c r="M253" i="27" s="1"/>
  <c r="H334" i="27"/>
  <c r="I334" i="27" s="1"/>
  <c r="M334" i="27" s="1"/>
  <c r="F25" i="38"/>
  <c r="G25" i="38" s="1"/>
  <c r="K25" i="38" s="1"/>
  <c r="F87" i="38"/>
  <c r="G87" i="38" s="1"/>
  <c r="K87" i="38" s="1"/>
  <c r="F233" i="35"/>
  <c r="G233" i="35" s="1"/>
  <c r="K233" i="35" s="1"/>
  <c r="F17" i="48"/>
  <c r="G17" i="48" s="1"/>
  <c r="K17" i="48" s="1"/>
  <c r="F33" i="48"/>
  <c r="G33" i="48" s="1"/>
  <c r="K33" i="48" s="1"/>
  <c r="F42" i="48"/>
  <c r="G42" i="48" s="1"/>
  <c r="K42" i="48" s="1"/>
  <c r="F77" i="49"/>
  <c r="G77" i="49" s="1"/>
  <c r="K77" i="49" s="1"/>
  <c r="F86" i="49"/>
  <c r="G86" i="49" s="1"/>
  <c r="K86" i="49" s="1"/>
  <c r="F172" i="49"/>
  <c r="G172" i="49" s="1"/>
  <c r="K172" i="49" s="1"/>
  <c r="F223" i="49"/>
  <c r="G223" i="49" s="1"/>
  <c r="K223" i="49" s="1"/>
  <c r="F9" i="43"/>
  <c r="G9" i="43" s="1"/>
  <c r="K9" i="43" s="1"/>
  <c r="F16" i="43"/>
  <c r="G16" i="43" s="1"/>
  <c r="K16" i="43" s="1"/>
  <c r="F58" i="43"/>
  <c r="G58" i="43" s="1"/>
  <c r="K58" i="43" s="1"/>
  <c r="F88" i="43"/>
  <c r="G88" i="43" s="1"/>
  <c r="K88" i="43" s="1"/>
  <c r="F110" i="43"/>
  <c r="G110" i="43" s="1"/>
  <c r="K110" i="43" s="1"/>
  <c r="F118" i="43"/>
  <c r="G118" i="43" s="1"/>
  <c r="K118" i="43" s="1"/>
  <c r="H84" i="27"/>
  <c r="I84" i="27" s="1"/>
  <c r="M84" i="27" s="1"/>
  <c r="H93" i="27"/>
  <c r="I93" i="27" s="1"/>
  <c r="M93" i="27" s="1"/>
  <c r="H195" i="27"/>
  <c r="I195" i="27" s="1"/>
  <c r="M195" i="27" s="1"/>
  <c r="H427" i="27"/>
  <c r="I427" i="27" s="1"/>
  <c r="M427" i="27" s="1"/>
  <c r="H544" i="27"/>
  <c r="I544" i="27" s="1"/>
  <c r="M544" i="27" s="1"/>
  <c r="F33" i="38"/>
  <c r="G33" i="38" s="1"/>
  <c r="K33" i="38" s="1"/>
  <c r="F61" i="38"/>
  <c r="G61" i="38" s="1"/>
  <c r="K61" i="38" s="1"/>
  <c r="F68" i="38"/>
  <c r="G68" i="38" s="1"/>
  <c r="K68" i="38" s="1"/>
  <c r="F96" i="38"/>
  <c r="G96" i="38" s="1"/>
  <c r="K96" i="38" s="1"/>
  <c r="F115" i="38"/>
  <c r="G115" i="38" s="1"/>
  <c r="K115" i="38" s="1"/>
  <c r="F71" i="35"/>
  <c r="G71" i="35" s="1"/>
  <c r="K71" i="35" s="1"/>
  <c r="F81" i="35"/>
  <c r="G81" i="35" s="1"/>
  <c r="K81" i="35" s="1"/>
  <c r="F174" i="35"/>
  <c r="G174" i="35" s="1"/>
  <c r="K174" i="35" s="1"/>
  <c r="F13" i="49"/>
  <c r="G13" i="49" s="1"/>
  <c r="K13" i="49" s="1"/>
  <c r="F70" i="49"/>
  <c r="G70" i="49" s="1"/>
  <c r="K70" i="49" s="1"/>
  <c r="F95" i="43"/>
  <c r="G95" i="43" s="1"/>
  <c r="K95" i="43" s="1"/>
  <c r="H11" i="27"/>
  <c r="I11" i="27" s="1"/>
  <c r="M11" i="27" s="1"/>
  <c r="H103" i="27"/>
  <c r="I103" i="27" s="1"/>
  <c r="M103" i="27" s="1"/>
  <c r="H112" i="27"/>
  <c r="I112" i="27" s="1"/>
  <c r="M112" i="27" s="1"/>
  <c r="H137" i="27"/>
  <c r="I137" i="27" s="1"/>
  <c r="M137" i="27" s="1"/>
  <c r="H231" i="27"/>
  <c r="I231" i="27" s="1"/>
  <c r="M231" i="27" s="1"/>
  <c r="H288" i="27"/>
  <c r="I288" i="27" s="1"/>
  <c r="M288" i="27" s="1"/>
  <c r="H301" i="27"/>
  <c r="I301" i="27" s="1"/>
  <c r="M301" i="27" s="1"/>
  <c r="H452" i="27"/>
  <c r="I452" i="27" s="1"/>
  <c r="M452" i="27" s="1"/>
  <c r="F11" i="38"/>
  <c r="G11" i="38" s="1"/>
  <c r="K11" i="38" s="1"/>
  <c r="F26" i="38"/>
  <c r="G26" i="38" s="1"/>
  <c r="K26" i="38" s="1"/>
  <c r="F42" i="38"/>
  <c r="G42" i="38" s="1"/>
  <c r="K42" i="38" s="1"/>
  <c r="F106" i="38"/>
  <c r="G106" i="38" s="1"/>
  <c r="K106" i="38" s="1"/>
  <c r="F42" i="35"/>
  <c r="G42" i="35" s="1"/>
  <c r="K42" i="35" s="1"/>
  <c r="F91" i="35"/>
  <c r="G91" i="35" s="1"/>
  <c r="K91" i="35" s="1"/>
  <c r="F146" i="35"/>
  <c r="G146" i="35" s="1"/>
  <c r="K146" i="35" s="1"/>
  <c r="F214" i="35"/>
  <c r="G214" i="35" s="1"/>
  <c r="K214" i="35" s="1"/>
  <c r="F23" i="49"/>
  <c r="G23" i="49" s="1"/>
  <c r="K23" i="49" s="1"/>
  <c r="F32" i="49"/>
  <c r="G32" i="49" s="1"/>
  <c r="K32" i="49" s="1"/>
  <c r="F41" i="49"/>
  <c r="G41" i="49" s="1"/>
  <c r="K41" i="49" s="1"/>
  <c r="F122" i="49"/>
  <c r="G122" i="49" s="1"/>
  <c r="K122" i="49" s="1"/>
  <c r="F131" i="49"/>
  <c r="G131" i="49" s="1"/>
  <c r="K131" i="49" s="1"/>
  <c r="F182" i="49"/>
  <c r="G182" i="49" s="1"/>
  <c r="K182" i="49" s="1"/>
  <c r="F20" i="38"/>
  <c r="G20" i="38" s="1"/>
  <c r="K20" i="38" s="1"/>
  <c r="F53" i="38"/>
  <c r="G53" i="38" s="1"/>
  <c r="K53" i="38" s="1"/>
  <c r="F69" i="38"/>
  <c r="G69" i="38" s="1"/>
  <c r="K69" i="38" s="1"/>
  <c r="G12" i="42"/>
  <c r="H12" i="42" s="1"/>
  <c r="L12" i="42" s="1"/>
  <c r="G21" i="42"/>
  <c r="H21" i="42" s="1"/>
  <c r="L21" i="42" s="1"/>
  <c r="G30" i="42"/>
  <c r="H30" i="42" s="1"/>
  <c r="L30" i="42" s="1"/>
  <c r="G39" i="42"/>
  <c r="H39" i="42" s="1"/>
  <c r="L39" i="42" s="1"/>
  <c r="G48" i="42"/>
  <c r="H48" i="42" s="1"/>
  <c r="L48" i="42" s="1"/>
  <c r="G57" i="42"/>
  <c r="H57" i="42" s="1"/>
  <c r="L57" i="42" s="1"/>
  <c r="G66" i="42"/>
  <c r="H66" i="42" s="1"/>
  <c r="L66" i="42" s="1"/>
  <c r="G75" i="42"/>
  <c r="H75" i="42" s="1"/>
  <c r="L75" i="42" s="1"/>
  <c r="G84" i="42"/>
  <c r="H84" i="42" s="1"/>
  <c r="L84" i="42" s="1"/>
  <c r="G93" i="42"/>
  <c r="H93" i="42" s="1"/>
  <c r="L93" i="42" s="1"/>
  <c r="G102" i="42"/>
  <c r="H102" i="42" s="1"/>
  <c r="L102" i="42" s="1"/>
  <c r="G111" i="42"/>
  <c r="H111" i="42" s="1"/>
  <c r="L111" i="42" s="1"/>
  <c r="G120" i="42"/>
  <c r="H120" i="42" s="1"/>
  <c r="L120" i="42" s="1"/>
  <c r="G129" i="42"/>
  <c r="H129" i="42" s="1"/>
  <c r="L129" i="42" s="1"/>
  <c r="G138" i="42"/>
  <c r="H138" i="42" s="1"/>
  <c r="L138" i="42" s="1"/>
  <c r="G147" i="42"/>
  <c r="H147" i="42" s="1"/>
  <c r="L147" i="42" s="1"/>
  <c r="G156" i="42"/>
  <c r="H156" i="42" s="1"/>
  <c r="L156" i="42" s="1"/>
  <c r="G165" i="42"/>
  <c r="H165" i="42" s="1"/>
  <c r="L165" i="42" s="1"/>
  <c r="G174" i="42"/>
  <c r="H174" i="42" s="1"/>
  <c r="L174" i="42" s="1"/>
  <c r="G183" i="42"/>
  <c r="H183" i="42" s="1"/>
  <c r="L183" i="42" s="1"/>
  <c r="G192" i="42"/>
  <c r="H192" i="42" s="1"/>
  <c r="L192" i="42" s="1"/>
  <c r="G201" i="42"/>
  <c r="H201" i="42" s="1"/>
  <c r="L201" i="42" s="1"/>
  <c r="G210" i="42"/>
  <c r="H210" i="42" s="1"/>
  <c r="L210" i="42" s="1"/>
  <c r="G219" i="42"/>
  <c r="H219" i="42" s="1"/>
  <c r="L219" i="42" s="1"/>
  <c r="F23" i="43"/>
  <c r="G23" i="43" s="1"/>
  <c r="K23" i="43" s="1"/>
  <c r="F40" i="43"/>
  <c r="G40" i="43" s="1"/>
  <c r="K40" i="43" s="1"/>
  <c r="F96" i="43"/>
  <c r="G96" i="43" s="1"/>
  <c r="K96" i="43" s="1"/>
  <c r="H96" i="27"/>
  <c r="I96" i="27" s="1"/>
  <c r="M96" i="27" s="1"/>
  <c r="H105" i="27"/>
  <c r="I105" i="27" s="1"/>
  <c r="M105" i="27" s="1"/>
  <c r="H131" i="27"/>
  <c r="I131" i="27" s="1"/>
  <c r="M131" i="27" s="1"/>
  <c r="H208" i="27"/>
  <c r="I208" i="27" s="1"/>
  <c r="M208" i="27" s="1"/>
  <c r="F90" i="38"/>
  <c r="G90" i="38" s="1"/>
  <c r="K90" i="38" s="1"/>
  <c r="F128" i="38"/>
  <c r="G128" i="38" s="1"/>
  <c r="K128" i="38" s="1"/>
  <c r="F65" i="35"/>
  <c r="G65" i="35" s="1"/>
  <c r="K65" i="35" s="1"/>
  <c r="F126" i="35"/>
  <c r="G126" i="35" s="1"/>
  <c r="K126" i="35" s="1"/>
  <c r="F27" i="48"/>
  <c r="G27" i="48" s="1"/>
  <c r="K27" i="48" s="1"/>
  <c r="F36" i="48"/>
  <c r="G36" i="48" s="1"/>
  <c r="K36" i="48" s="1"/>
  <c r="F80" i="49"/>
  <c r="G80" i="49" s="1"/>
  <c r="K80" i="49" s="1"/>
  <c r="F226" i="49"/>
  <c r="G226" i="49" s="1"/>
  <c r="K226" i="49" s="1"/>
  <c r="F17" i="43"/>
  <c r="G17" i="43" s="1"/>
  <c r="K17" i="43" s="1"/>
  <c r="F31" i="43"/>
  <c r="G31" i="43" s="1"/>
  <c r="K31" i="43" s="1"/>
  <c r="F47" i="43"/>
  <c r="G47" i="43" s="1"/>
  <c r="K47" i="43" s="1"/>
  <c r="F55" i="43"/>
  <c r="G55" i="43" s="1"/>
  <c r="K55" i="43" s="1"/>
  <c r="F83" i="43"/>
  <c r="G83" i="43" s="1"/>
  <c r="K83" i="43" s="1"/>
  <c r="H5" i="27"/>
  <c r="I5" i="27" s="1"/>
  <c r="M5" i="27" s="1"/>
  <c r="H77" i="27"/>
  <c r="I77" i="27" s="1"/>
  <c r="M77" i="27" s="1"/>
  <c r="H114" i="27"/>
  <c r="I114" i="27" s="1"/>
  <c r="M114" i="27" s="1"/>
  <c r="H176" i="27"/>
  <c r="I176" i="27" s="1"/>
  <c r="M176" i="27" s="1"/>
  <c r="H247" i="27"/>
  <c r="I247" i="27" s="1"/>
  <c r="M247" i="27" s="1"/>
  <c r="H304" i="27"/>
  <c r="I304" i="27" s="1"/>
  <c r="M304" i="27" s="1"/>
  <c r="F27" i="38"/>
  <c r="G27" i="38" s="1"/>
  <c r="K27" i="38" s="1"/>
  <c r="F177" i="35"/>
  <c r="G177" i="35" s="1"/>
  <c r="K177" i="35" s="1"/>
  <c r="F272" i="35"/>
  <c r="G272" i="35" s="1"/>
  <c r="K272" i="35" s="1"/>
  <c r="F20" i="48"/>
  <c r="G20" i="48" s="1"/>
  <c r="K20" i="48" s="1"/>
  <c r="F7" i="49"/>
  <c r="G7" i="49" s="1"/>
  <c r="K7" i="49" s="1"/>
  <c r="F16" i="49"/>
  <c r="G16" i="49" s="1"/>
  <c r="K16" i="49" s="1"/>
  <c r="F43" i="52"/>
  <c r="G43" i="52" s="1"/>
  <c r="K43" i="52" s="1"/>
  <c r="F75" i="43"/>
  <c r="G75" i="43" s="1"/>
  <c r="K75" i="43" s="1"/>
  <c r="F91" i="43"/>
  <c r="G91" i="43" s="1"/>
  <c r="K91" i="43" s="1"/>
  <c r="H52" i="27"/>
  <c r="I52" i="27" s="1"/>
  <c r="M52" i="27" s="1"/>
  <c r="H88" i="27"/>
  <c r="I88" i="27" s="1"/>
  <c r="M88" i="27" s="1"/>
  <c r="H97" i="27"/>
  <c r="I97" i="27" s="1"/>
  <c r="M97" i="27" s="1"/>
  <c r="H164" i="27"/>
  <c r="I164" i="27" s="1"/>
  <c r="M164" i="27" s="1"/>
  <c r="H199" i="27"/>
  <c r="I199" i="27" s="1"/>
  <c r="M199" i="27" s="1"/>
  <c r="F5" i="38"/>
  <c r="G5" i="38" s="1"/>
  <c r="K5" i="38" s="1"/>
  <c r="F21" i="38"/>
  <c r="G21" i="38" s="1"/>
  <c r="K21" i="38" s="1"/>
  <c r="F37" i="38"/>
  <c r="G37" i="38" s="1"/>
  <c r="K37" i="38" s="1"/>
  <c r="F46" i="38"/>
  <c r="G46" i="38" s="1"/>
  <c r="K46" i="38" s="1"/>
  <c r="F64" i="38"/>
  <c r="G64" i="38" s="1"/>
  <c r="K64" i="38" s="1"/>
  <c r="F109" i="38"/>
  <c r="G109" i="38" s="1"/>
  <c r="K109" i="38" s="1"/>
  <c r="F94" i="35"/>
  <c r="G94" i="35" s="1"/>
  <c r="K94" i="35" s="1"/>
  <c r="F149" i="35"/>
  <c r="G149" i="35" s="1"/>
  <c r="K149" i="35" s="1"/>
  <c r="F188" i="35"/>
  <c r="G188" i="35" s="1"/>
  <c r="K188" i="35" s="1"/>
  <c r="F207" i="35"/>
  <c r="G207" i="35" s="1"/>
  <c r="K207" i="35" s="1"/>
  <c r="F217" i="35"/>
  <c r="G217" i="35" s="1"/>
  <c r="K217" i="35" s="1"/>
  <c r="F26" i="49"/>
  <c r="G26" i="49" s="1"/>
  <c r="K26" i="49" s="1"/>
  <c r="F35" i="49"/>
  <c r="G35" i="49" s="1"/>
  <c r="K35" i="49" s="1"/>
  <c r="F44" i="49"/>
  <c r="G44" i="49" s="1"/>
  <c r="K44" i="49" s="1"/>
  <c r="F73" i="49"/>
  <c r="G73" i="49" s="1"/>
  <c r="K73" i="49" s="1"/>
  <c r="F125" i="49"/>
  <c r="G125" i="49" s="1"/>
  <c r="K125" i="49" s="1"/>
  <c r="F176" i="49"/>
  <c r="G176" i="49" s="1"/>
  <c r="K176" i="49" s="1"/>
  <c r="F185" i="49"/>
  <c r="G185" i="49" s="1"/>
  <c r="K185" i="49" s="1"/>
  <c r="F95" i="52"/>
  <c r="G95" i="52" s="1"/>
  <c r="K95" i="52" s="1"/>
  <c r="F220" i="49"/>
  <c r="G220" i="49" s="1"/>
  <c r="K220" i="49" s="1"/>
  <c r="G6" i="42"/>
  <c r="H6" i="42" s="1"/>
  <c r="L6" i="42" s="1"/>
  <c r="G15" i="42"/>
  <c r="H15" i="42" s="1"/>
  <c r="L15" i="42" s="1"/>
  <c r="G24" i="42"/>
  <c r="H24" i="42" s="1"/>
  <c r="L24" i="42" s="1"/>
  <c r="G33" i="42"/>
  <c r="H33" i="42" s="1"/>
  <c r="L33" i="42" s="1"/>
  <c r="G42" i="42"/>
  <c r="H42" i="42" s="1"/>
  <c r="L42" i="42" s="1"/>
  <c r="G51" i="42"/>
  <c r="H51" i="42" s="1"/>
  <c r="L51" i="42" s="1"/>
  <c r="G60" i="42"/>
  <c r="H60" i="42" s="1"/>
  <c r="L60" i="42" s="1"/>
  <c r="G69" i="42"/>
  <c r="H69" i="42" s="1"/>
  <c r="L69" i="42" s="1"/>
  <c r="G78" i="42"/>
  <c r="H78" i="42" s="1"/>
  <c r="L78" i="42" s="1"/>
  <c r="G87" i="42"/>
  <c r="H87" i="42" s="1"/>
  <c r="L87" i="42" s="1"/>
  <c r="G96" i="42"/>
  <c r="H96" i="42" s="1"/>
  <c r="L96" i="42" s="1"/>
  <c r="G105" i="42"/>
  <c r="H105" i="42" s="1"/>
  <c r="L105" i="42" s="1"/>
  <c r="G114" i="42"/>
  <c r="H114" i="42" s="1"/>
  <c r="L114" i="42" s="1"/>
  <c r="G123" i="42"/>
  <c r="H123" i="42" s="1"/>
  <c r="L123" i="42" s="1"/>
  <c r="G132" i="42"/>
  <c r="H132" i="42" s="1"/>
  <c r="L132" i="42" s="1"/>
  <c r="G141" i="42"/>
  <c r="H141" i="42" s="1"/>
  <c r="L141" i="42" s="1"/>
  <c r="G150" i="42"/>
  <c r="H150" i="42" s="1"/>
  <c r="L150" i="42" s="1"/>
  <c r="G159" i="42"/>
  <c r="H159" i="42" s="1"/>
  <c r="L159" i="42" s="1"/>
  <c r="G168" i="42"/>
  <c r="H168" i="42" s="1"/>
  <c r="L168" i="42" s="1"/>
  <c r="G177" i="42"/>
  <c r="H177" i="42" s="1"/>
  <c r="L177" i="42" s="1"/>
  <c r="G186" i="42"/>
  <c r="H186" i="42" s="1"/>
  <c r="L186" i="42" s="1"/>
  <c r="G195" i="42"/>
  <c r="H195" i="42" s="1"/>
  <c r="L195" i="42" s="1"/>
  <c r="G204" i="42"/>
  <c r="H204" i="42" s="1"/>
  <c r="L204" i="42" s="1"/>
  <c r="G213" i="42"/>
  <c r="H213" i="42" s="1"/>
  <c r="L213" i="42" s="1"/>
  <c r="G222" i="42"/>
  <c r="H222" i="42" s="1"/>
  <c r="L222" i="42" s="1"/>
  <c r="G352" i="42"/>
  <c r="H352" i="42" s="1"/>
  <c r="L352" i="42" s="1"/>
  <c r="F5" i="43"/>
  <c r="G5" i="43" s="1"/>
  <c r="K5" i="43" s="1"/>
  <c r="F19" i="43"/>
  <c r="G19" i="43" s="1"/>
  <c r="K19" i="43" s="1"/>
  <c r="F98" i="43"/>
  <c r="G98" i="43" s="1"/>
  <c r="K98" i="43" s="1"/>
  <c r="F115" i="43"/>
  <c r="G115" i="43" s="1"/>
  <c r="K115" i="43" s="1"/>
  <c r="H80" i="27"/>
  <c r="I80" i="27" s="1"/>
  <c r="M80" i="27" s="1"/>
  <c r="H89" i="27"/>
  <c r="I89" i="27" s="1"/>
  <c r="M89" i="27" s="1"/>
  <c r="H126" i="27"/>
  <c r="I126" i="27" s="1"/>
  <c r="M126" i="27" s="1"/>
  <c r="H142" i="27"/>
  <c r="I142" i="27" s="1"/>
  <c r="M142" i="27" s="1"/>
  <c r="H192" i="27"/>
  <c r="I192" i="27" s="1"/>
  <c r="M192" i="27" s="1"/>
  <c r="H224" i="27"/>
  <c r="I224" i="27" s="1"/>
  <c r="M224" i="27" s="1"/>
  <c r="H295" i="27"/>
  <c r="I295" i="27" s="1"/>
  <c r="M295" i="27" s="1"/>
  <c r="F65" i="38"/>
  <c r="G65" i="38" s="1"/>
  <c r="K65" i="38" s="1"/>
  <c r="F93" i="38"/>
  <c r="G93" i="38" s="1"/>
  <c r="K93" i="38" s="1"/>
  <c r="F102" i="38"/>
  <c r="G102" i="38" s="1"/>
  <c r="K102" i="38" s="1"/>
  <c r="F121" i="38"/>
  <c r="G121" i="38" s="1"/>
  <c r="K121" i="38" s="1"/>
  <c r="F159" i="35"/>
  <c r="G159" i="35" s="1"/>
  <c r="K159" i="35" s="1"/>
  <c r="F170" i="35"/>
  <c r="G170" i="35" s="1"/>
  <c r="K170" i="35" s="1"/>
  <c r="F30" i="48"/>
  <c r="G30" i="48" s="1"/>
  <c r="K30" i="48" s="1"/>
  <c r="F39" i="48"/>
  <c r="G39" i="48" s="1"/>
  <c r="K39" i="48" s="1"/>
  <c r="F67" i="49"/>
  <c r="G67" i="49" s="1"/>
  <c r="K67" i="49" s="1"/>
  <c r="F83" i="49"/>
  <c r="G83" i="49" s="1"/>
  <c r="K83" i="49" s="1"/>
  <c r="F169" i="49"/>
  <c r="G169" i="49" s="1"/>
  <c r="K169" i="49" s="1"/>
  <c r="G388" i="42"/>
  <c r="H388" i="42" s="1"/>
  <c r="L388" i="42" s="1"/>
  <c r="F25" i="43"/>
  <c r="G25" i="43" s="1"/>
  <c r="K25" i="43" s="1"/>
  <c r="F35" i="43"/>
  <c r="G35" i="43" s="1"/>
  <c r="K35" i="43" s="1"/>
  <c r="F49" i="43"/>
  <c r="G49" i="43" s="1"/>
  <c r="K49" i="43" s="1"/>
  <c r="F56" i="43"/>
  <c r="G56" i="43" s="1"/>
  <c r="K56" i="43" s="1"/>
  <c r="F63" i="43"/>
  <c r="G63" i="43" s="1"/>
  <c r="K63" i="43" s="1"/>
  <c r="H8" i="27"/>
  <c r="I8" i="27" s="1"/>
  <c r="M8" i="27" s="1"/>
  <c r="H99" i="27"/>
  <c r="I99" i="27" s="1"/>
  <c r="M99" i="27" s="1"/>
  <c r="H108" i="27"/>
  <c r="I108" i="27" s="1"/>
  <c r="M108" i="27" s="1"/>
  <c r="H135" i="27"/>
  <c r="I135" i="27" s="1"/>
  <c r="M135" i="27" s="1"/>
  <c r="F30" i="38"/>
  <c r="G30" i="38" s="1"/>
  <c r="K30" i="38" s="1"/>
  <c r="F38" i="38"/>
  <c r="G38" i="38" s="1"/>
  <c r="K38" i="38" s="1"/>
  <c r="F38" i="35"/>
  <c r="G38" i="35" s="1"/>
  <c r="K38" i="35" s="1"/>
  <c r="F68" i="35"/>
  <c r="G68" i="35" s="1"/>
  <c r="K68" i="35" s="1"/>
  <c r="F78" i="35"/>
  <c r="G78" i="35" s="1"/>
  <c r="K78" i="35" s="1"/>
  <c r="F10" i="49"/>
  <c r="G10" i="49" s="1"/>
  <c r="K10" i="49" s="1"/>
  <c r="F229" i="49"/>
  <c r="G229" i="49" s="1"/>
  <c r="K229" i="49" s="1"/>
  <c r="F262" i="31"/>
  <c r="G262" i="31" s="1"/>
  <c r="K262" i="31" s="1"/>
  <c r="F371" i="31"/>
  <c r="G371" i="31" s="1"/>
  <c r="K371" i="31" s="1"/>
  <c r="F45" i="31"/>
  <c r="G45" i="31" s="1"/>
  <c r="K45" i="31" s="1"/>
  <c r="F54" i="31"/>
  <c r="G54" i="31" s="1"/>
  <c r="K54" i="31" s="1"/>
  <c r="F266" i="31"/>
  <c r="G266" i="31" s="1"/>
  <c r="K266" i="31" s="1"/>
  <c r="F361" i="31"/>
  <c r="G361" i="31" s="1"/>
  <c r="K361" i="31" s="1"/>
  <c r="F256" i="31"/>
  <c r="G256" i="31" s="1"/>
  <c r="K256" i="31" s="1"/>
  <c r="F260" i="31"/>
  <c r="G260" i="31" s="1"/>
  <c r="K260" i="31" s="1"/>
  <c r="F369" i="31"/>
  <c r="G369" i="31" s="1"/>
  <c r="K369" i="31" s="1"/>
  <c r="F264" i="31"/>
  <c r="G264" i="31" s="1"/>
  <c r="K264" i="31" s="1"/>
  <c r="F359" i="31"/>
  <c r="G359" i="31" s="1"/>
  <c r="K359" i="31" s="1"/>
  <c r="F48" i="31"/>
  <c r="G48" i="31" s="1"/>
  <c r="K48" i="31" s="1"/>
  <c r="F57" i="31"/>
  <c r="G57" i="31" s="1"/>
  <c r="K57" i="31" s="1"/>
  <c r="F117" i="31"/>
  <c r="G117" i="31" s="1"/>
  <c r="K117" i="31" s="1"/>
  <c r="F126" i="31"/>
  <c r="G126" i="31" s="1"/>
  <c r="K126" i="31" s="1"/>
  <c r="F183" i="31"/>
  <c r="G183" i="31" s="1"/>
  <c r="K183" i="31" s="1"/>
  <c r="F254" i="31"/>
  <c r="G254" i="31" s="1"/>
  <c r="K254" i="31" s="1"/>
  <c r="F42" i="31"/>
  <c r="G42" i="31" s="1"/>
  <c r="K42" i="31" s="1"/>
  <c r="F51" i="31"/>
  <c r="G51" i="31" s="1"/>
  <c r="K51" i="31" s="1"/>
  <c r="F258" i="31"/>
  <c r="G258" i="31" s="1"/>
  <c r="K258" i="31" s="1"/>
  <c r="F367" i="31"/>
  <c r="G367" i="31" s="1"/>
  <c r="K367" i="31" s="1"/>
  <c r="G109" i="51"/>
  <c r="H109" i="51" s="1"/>
  <c r="L109" i="51" s="1"/>
  <c r="G124" i="51"/>
  <c r="H124" i="51" s="1"/>
  <c r="L124" i="51" s="1"/>
  <c r="F48" i="52"/>
  <c r="G48" i="52" s="1"/>
  <c r="K48" i="52" s="1"/>
  <c r="F98" i="52"/>
  <c r="G98" i="52" s="1"/>
  <c r="K98" i="52" s="1"/>
  <c r="F50" i="52"/>
  <c r="G50" i="52" s="1"/>
  <c r="K50" i="52" s="1"/>
  <c r="F104" i="52"/>
  <c r="G104" i="52" s="1"/>
  <c r="K104" i="52" s="1"/>
  <c r="F53" i="52"/>
  <c r="G53" i="52" s="1"/>
  <c r="K53" i="52" s="1"/>
  <c r="F106" i="52"/>
  <c r="G106" i="52" s="1"/>
  <c r="K106" i="52" s="1"/>
  <c r="F58" i="52"/>
  <c r="G58" i="52" s="1"/>
  <c r="K58" i="52" s="1"/>
  <c r="F109" i="52"/>
  <c r="G109" i="52" s="1"/>
  <c r="K109" i="52" s="1"/>
  <c r="F61" i="52"/>
  <c r="G61" i="52" s="1"/>
  <c r="K61" i="52" s="1"/>
  <c r="F114" i="52"/>
  <c r="G114" i="52" s="1"/>
  <c r="K114" i="52" s="1"/>
  <c r="F64" i="52"/>
  <c r="G64" i="52" s="1"/>
  <c r="K64" i="52" s="1"/>
  <c r="F117" i="52"/>
  <c r="G117" i="52" s="1"/>
  <c r="K117" i="52" s="1"/>
  <c r="F73" i="52"/>
  <c r="G73" i="52" s="1"/>
  <c r="K73" i="52" s="1"/>
  <c r="F120" i="52"/>
  <c r="G120" i="52" s="1"/>
  <c r="K120" i="52" s="1"/>
  <c r="F27" i="52"/>
  <c r="G27" i="52" s="1"/>
  <c r="K27" i="52" s="1"/>
  <c r="F75" i="52"/>
  <c r="G75" i="52" s="1"/>
  <c r="K75" i="52" s="1"/>
  <c r="F21" i="52"/>
  <c r="G21" i="52" s="1"/>
  <c r="K21" i="52" s="1"/>
  <c r="F31" i="52"/>
  <c r="G31" i="52" s="1"/>
  <c r="K31" i="52" s="1"/>
  <c r="F80" i="52"/>
  <c r="G80" i="52" s="1"/>
  <c r="K80" i="52" s="1"/>
  <c r="F37" i="52"/>
  <c r="G37" i="52" s="1"/>
  <c r="K37" i="52" s="1"/>
  <c r="F86" i="52"/>
  <c r="G86" i="52" s="1"/>
  <c r="K86" i="52" s="1"/>
  <c r="F41" i="52"/>
  <c r="G41" i="52" s="1"/>
  <c r="K41" i="52" s="1"/>
  <c r="F92" i="52"/>
  <c r="G92" i="52" s="1"/>
  <c r="K92" i="52" s="1"/>
  <c r="F29" i="52"/>
  <c r="G29" i="52" s="1"/>
  <c r="K29" i="52" s="1"/>
  <c r="F51" i="52"/>
  <c r="G51" i="52" s="1"/>
  <c r="K51" i="52" s="1"/>
  <c r="F62" i="52"/>
  <c r="G62" i="52" s="1"/>
  <c r="K62" i="52" s="1"/>
  <c r="F74" i="52"/>
  <c r="G74" i="52" s="1"/>
  <c r="K74" i="52" s="1"/>
  <c r="F83" i="52"/>
  <c r="G83" i="52" s="1"/>
  <c r="K83" i="52" s="1"/>
  <c r="F96" i="52"/>
  <c r="G96" i="52" s="1"/>
  <c r="K96" i="52" s="1"/>
  <c r="F107" i="52"/>
  <c r="G107" i="52" s="1"/>
  <c r="K107" i="52" s="1"/>
  <c r="F118" i="52"/>
  <c r="G118" i="52" s="1"/>
  <c r="K118" i="52" s="1"/>
  <c r="F30" i="52"/>
  <c r="G30" i="52" s="1"/>
  <c r="K30" i="52" s="1"/>
  <c r="F42" i="52"/>
  <c r="G42" i="52" s="1"/>
  <c r="K42" i="52" s="1"/>
  <c r="F52" i="52"/>
  <c r="G52" i="52" s="1"/>
  <c r="K52" i="52" s="1"/>
  <c r="F63" i="52"/>
  <c r="G63" i="52" s="1"/>
  <c r="K63" i="52" s="1"/>
  <c r="F85" i="52"/>
  <c r="G85" i="52" s="1"/>
  <c r="K85" i="52" s="1"/>
  <c r="F97" i="52"/>
  <c r="G97" i="52" s="1"/>
  <c r="K97" i="52" s="1"/>
  <c r="F108" i="52"/>
  <c r="G108" i="52" s="1"/>
  <c r="K108" i="52" s="1"/>
  <c r="F119" i="52"/>
  <c r="G119" i="52" s="1"/>
  <c r="K119" i="52" s="1"/>
  <c r="F32" i="52"/>
  <c r="G32" i="52" s="1"/>
  <c r="K32" i="52" s="1"/>
  <c r="F44" i="52"/>
  <c r="G44" i="52" s="1"/>
  <c r="K44" i="52" s="1"/>
  <c r="F65" i="52"/>
  <c r="G65" i="52" s="1"/>
  <c r="K65" i="52" s="1"/>
  <c r="F76" i="52"/>
  <c r="G76" i="52" s="1"/>
  <c r="K76" i="52" s="1"/>
  <c r="F87" i="52"/>
  <c r="G87" i="52" s="1"/>
  <c r="K87" i="52" s="1"/>
  <c r="F100" i="52"/>
  <c r="G100" i="52" s="1"/>
  <c r="K100" i="52" s="1"/>
  <c r="F121" i="52"/>
  <c r="G121" i="52" s="1"/>
  <c r="K121" i="52" s="1"/>
  <c r="F33" i="52"/>
  <c r="G33" i="52" s="1"/>
  <c r="K33" i="52" s="1"/>
  <c r="F45" i="52"/>
  <c r="G45" i="52" s="1"/>
  <c r="K45" i="52" s="1"/>
  <c r="F66" i="52"/>
  <c r="G66" i="52" s="1"/>
  <c r="K66" i="52" s="1"/>
  <c r="F77" i="52"/>
  <c r="G77" i="52" s="1"/>
  <c r="K77" i="52" s="1"/>
  <c r="F88" i="52"/>
  <c r="G88" i="52" s="1"/>
  <c r="K88" i="52" s="1"/>
  <c r="F101" i="52"/>
  <c r="G101" i="52" s="1"/>
  <c r="K101" i="52" s="1"/>
  <c r="F110" i="52"/>
  <c r="G110" i="52" s="1"/>
  <c r="K110" i="52" s="1"/>
  <c r="F122" i="52"/>
  <c r="G122" i="52" s="1"/>
  <c r="K122" i="52" s="1"/>
  <c r="F34" i="52"/>
  <c r="G34" i="52" s="1"/>
  <c r="K34" i="52" s="1"/>
  <c r="F55" i="52"/>
  <c r="G55" i="52" s="1"/>
  <c r="K55" i="52" s="1"/>
  <c r="F67" i="52"/>
  <c r="G67" i="52" s="1"/>
  <c r="K67" i="52" s="1"/>
  <c r="F78" i="52"/>
  <c r="G78" i="52" s="1"/>
  <c r="K78" i="52" s="1"/>
  <c r="F89" i="52"/>
  <c r="G89" i="52" s="1"/>
  <c r="K89" i="52" s="1"/>
  <c r="F123" i="52"/>
  <c r="G123" i="52" s="1"/>
  <c r="K123" i="52" s="1"/>
  <c r="F35" i="52"/>
  <c r="G35" i="52" s="1"/>
  <c r="K35" i="52" s="1"/>
  <c r="F46" i="52"/>
  <c r="G46" i="52" s="1"/>
  <c r="K46" i="52" s="1"/>
  <c r="F56" i="52"/>
  <c r="G56" i="52" s="1"/>
  <c r="K56" i="52" s="1"/>
  <c r="F68" i="52"/>
  <c r="G68" i="52" s="1"/>
  <c r="K68" i="52" s="1"/>
  <c r="F90" i="52"/>
  <c r="G90" i="52" s="1"/>
  <c r="K90" i="52" s="1"/>
  <c r="F102" i="52"/>
  <c r="G102" i="52" s="1"/>
  <c r="K102" i="52" s="1"/>
  <c r="F112" i="52"/>
  <c r="G112" i="52" s="1"/>
  <c r="K112" i="52" s="1"/>
  <c r="F124" i="52"/>
  <c r="G124" i="52" s="1"/>
  <c r="K124" i="52" s="1"/>
  <c r="F36" i="52"/>
  <c r="G36" i="52" s="1"/>
  <c r="K36" i="52" s="1"/>
  <c r="F47" i="52"/>
  <c r="G47" i="52" s="1"/>
  <c r="K47" i="52" s="1"/>
  <c r="F57" i="52"/>
  <c r="G57" i="52" s="1"/>
  <c r="K57" i="52" s="1"/>
  <c r="F70" i="52"/>
  <c r="G70" i="52" s="1"/>
  <c r="K70" i="52" s="1"/>
  <c r="F79" i="52"/>
  <c r="G79" i="52" s="1"/>
  <c r="K79" i="52" s="1"/>
  <c r="F91" i="52"/>
  <c r="G91" i="52" s="1"/>
  <c r="K91" i="52" s="1"/>
  <c r="F103" i="52"/>
  <c r="G103" i="52" s="1"/>
  <c r="K103" i="52" s="1"/>
  <c r="F113" i="52"/>
  <c r="G113" i="52" s="1"/>
  <c r="K113" i="52" s="1"/>
  <c r="F14" i="52"/>
  <c r="G14" i="52" s="1"/>
  <c r="K14" i="52" s="1"/>
  <c r="F38" i="52"/>
  <c r="G38" i="52" s="1"/>
  <c r="K38" i="52" s="1"/>
  <c r="F49" i="52"/>
  <c r="G49" i="52" s="1"/>
  <c r="K49" i="52" s="1"/>
  <c r="F59" i="52"/>
  <c r="G59" i="52" s="1"/>
  <c r="K59" i="52" s="1"/>
  <c r="F71" i="52"/>
  <c r="G71" i="52" s="1"/>
  <c r="K71" i="52" s="1"/>
  <c r="F81" i="52"/>
  <c r="G81" i="52" s="1"/>
  <c r="K81" i="52" s="1"/>
  <c r="F93" i="52"/>
  <c r="G93" i="52" s="1"/>
  <c r="K93" i="52" s="1"/>
  <c r="F105" i="52"/>
  <c r="G105" i="52" s="1"/>
  <c r="K105" i="52" s="1"/>
  <c r="F115" i="52"/>
  <c r="G115" i="52" s="1"/>
  <c r="K115" i="52" s="1"/>
  <c r="F39" i="52"/>
  <c r="G39" i="52" s="1"/>
  <c r="K39" i="52" s="1"/>
  <c r="F60" i="52"/>
  <c r="G60" i="52" s="1"/>
  <c r="K60" i="52" s="1"/>
  <c r="F72" i="52"/>
  <c r="G72" i="52" s="1"/>
  <c r="K72" i="52" s="1"/>
  <c r="F82" i="52"/>
  <c r="G82" i="52" s="1"/>
  <c r="K82" i="52" s="1"/>
  <c r="F94" i="52"/>
  <c r="G94" i="52" s="1"/>
  <c r="K94" i="52" s="1"/>
  <c r="F1285" i="33"/>
  <c r="G1285" i="33" s="1"/>
  <c r="K1285" i="33" s="1"/>
  <c r="F1282" i="33"/>
  <c r="G1282" i="33" s="1"/>
  <c r="K1282" i="33" s="1"/>
  <c r="F1279" i="33"/>
  <c r="G1279" i="33" s="1"/>
  <c r="K1279" i="33" s="1"/>
  <c r="F1276" i="33"/>
  <c r="G1276" i="33" s="1"/>
  <c r="K1276" i="33" s="1"/>
  <c r="F1225" i="33"/>
  <c r="G1225" i="33" s="1"/>
  <c r="K1225" i="33" s="1"/>
  <c r="F1222" i="33"/>
  <c r="G1222" i="33" s="1"/>
  <c r="K1222" i="33" s="1"/>
  <c r="F1219" i="33"/>
  <c r="G1219" i="33" s="1"/>
  <c r="K1219" i="33" s="1"/>
  <c r="F1198" i="33"/>
  <c r="G1198" i="33" s="1"/>
  <c r="K1198" i="33" s="1"/>
  <c r="F1195" i="33"/>
  <c r="G1195" i="33" s="1"/>
  <c r="K1195" i="33" s="1"/>
  <c r="F1192" i="33"/>
  <c r="G1192" i="33" s="1"/>
  <c r="K1192" i="33" s="1"/>
  <c r="F1165" i="33"/>
  <c r="G1165" i="33" s="1"/>
  <c r="K1165" i="33" s="1"/>
  <c r="F1162" i="33"/>
  <c r="G1162" i="33" s="1"/>
  <c r="K1162" i="33" s="1"/>
  <c r="F1099" i="33"/>
  <c r="G1099" i="33" s="1"/>
  <c r="K1099" i="33" s="1"/>
  <c r="F1096" i="33"/>
  <c r="G1096" i="33" s="1"/>
  <c r="K1096" i="33" s="1"/>
  <c r="F1093" i="33"/>
  <c r="G1093" i="33" s="1"/>
  <c r="K1093" i="33" s="1"/>
  <c r="F1032" i="33"/>
  <c r="G1032" i="33" s="1"/>
  <c r="K1032" i="33" s="1"/>
  <c r="F1028" i="33"/>
  <c r="G1028" i="33" s="1"/>
  <c r="K1028" i="33" s="1"/>
  <c r="F1023" i="33"/>
  <c r="G1023" i="33" s="1"/>
  <c r="K1023" i="33" s="1"/>
  <c r="F974" i="33"/>
  <c r="G974" i="33" s="1"/>
  <c r="K974" i="33" s="1"/>
  <c r="F947" i="33"/>
  <c r="G947" i="33" s="1"/>
  <c r="K947" i="33" s="1"/>
  <c r="F944" i="33"/>
  <c r="G944" i="33" s="1"/>
  <c r="K944" i="33" s="1"/>
  <c r="F923" i="33"/>
  <c r="G923" i="33" s="1"/>
  <c r="K923" i="33" s="1"/>
  <c r="F899" i="33"/>
  <c r="G899" i="33" s="1"/>
  <c r="K899" i="33" s="1"/>
  <c r="F896" i="33"/>
  <c r="G896" i="33" s="1"/>
  <c r="K896" i="33" s="1"/>
  <c r="F893" i="33"/>
  <c r="G893" i="33" s="1"/>
  <c r="K893" i="33" s="1"/>
  <c r="F890" i="33"/>
  <c r="G890" i="33" s="1"/>
  <c r="K890" i="33" s="1"/>
  <c r="F857" i="33"/>
  <c r="G857" i="33" s="1"/>
  <c r="K857" i="33" s="1"/>
  <c r="F827" i="33"/>
  <c r="G827" i="33" s="1"/>
  <c r="K827" i="33" s="1"/>
  <c r="F824" i="33"/>
  <c r="G824" i="33" s="1"/>
  <c r="K824" i="33" s="1"/>
  <c r="F815" i="33"/>
  <c r="G815" i="33" s="1"/>
  <c r="K815" i="33" s="1"/>
  <c r="F1272" i="33"/>
  <c r="G1272" i="33" s="1"/>
  <c r="K1272" i="33" s="1"/>
  <c r="F1269" i="33"/>
  <c r="G1269" i="33" s="1"/>
  <c r="K1269" i="33" s="1"/>
  <c r="F1266" i="33"/>
  <c r="G1266" i="33" s="1"/>
  <c r="K1266" i="33" s="1"/>
  <c r="F1263" i="33"/>
  <c r="G1263" i="33" s="1"/>
  <c r="K1263" i="33" s="1"/>
  <c r="F1215" i="33"/>
  <c r="G1215" i="33" s="1"/>
  <c r="K1215" i="33" s="1"/>
  <c r="F1212" i="33"/>
  <c r="G1212" i="33" s="1"/>
  <c r="K1212" i="33" s="1"/>
  <c r="F1188" i="33"/>
  <c r="G1188" i="33" s="1"/>
  <c r="K1188" i="33" s="1"/>
  <c r="F1158" i="33"/>
  <c r="G1158" i="33" s="1"/>
  <c r="K1158" i="33" s="1"/>
  <c r="F1155" i="33"/>
  <c r="G1155" i="33" s="1"/>
  <c r="K1155" i="33" s="1"/>
  <c r="F1152" i="33"/>
  <c r="G1152" i="33" s="1"/>
  <c r="K1152" i="33" s="1"/>
  <c r="F1149" i="33"/>
  <c r="G1149" i="33" s="1"/>
  <c r="K1149" i="33" s="1"/>
  <c r="F1146" i="33"/>
  <c r="G1146" i="33" s="1"/>
  <c r="K1146" i="33" s="1"/>
  <c r="F1143" i="33"/>
  <c r="G1143" i="33" s="1"/>
  <c r="K1143" i="33" s="1"/>
  <c r="F1140" i="33"/>
  <c r="G1140" i="33" s="1"/>
  <c r="K1140" i="33" s="1"/>
  <c r="F1137" i="33"/>
  <c r="G1137" i="33" s="1"/>
  <c r="K1137" i="33" s="1"/>
  <c r="F1134" i="33"/>
  <c r="G1134" i="33" s="1"/>
  <c r="K1134" i="33" s="1"/>
  <c r="F1089" i="33"/>
  <c r="G1089" i="33" s="1"/>
  <c r="K1089" i="33" s="1"/>
  <c r="F1086" i="33"/>
  <c r="G1086" i="33" s="1"/>
  <c r="K1086" i="33" s="1"/>
  <c r="F1083" i="33"/>
  <c r="G1083" i="33" s="1"/>
  <c r="K1083" i="33" s="1"/>
  <c r="F1080" i="33"/>
  <c r="G1080" i="33" s="1"/>
  <c r="K1080" i="33" s="1"/>
  <c r="F1077" i="33"/>
  <c r="G1077" i="33" s="1"/>
  <c r="K1077" i="33" s="1"/>
  <c r="F1018" i="33"/>
  <c r="G1018" i="33" s="1"/>
  <c r="K1018" i="33" s="1"/>
  <c r="F1015" i="33"/>
  <c r="G1015" i="33" s="1"/>
  <c r="K1015" i="33" s="1"/>
  <c r="F1012" i="33"/>
  <c r="G1012" i="33" s="1"/>
  <c r="K1012" i="33" s="1"/>
  <c r="F1009" i="33"/>
  <c r="G1009" i="33" s="1"/>
  <c r="K1009" i="33" s="1"/>
  <c r="F1006" i="33"/>
  <c r="G1006" i="33" s="1"/>
  <c r="K1006" i="33" s="1"/>
  <c r="F970" i="33"/>
  <c r="G970" i="33" s="1"/>
  <c r="K970" i="33" s="1"/>
  <c r="F967" i="33"/>
  <c r="G967" i="33" s="1"/>
  <c r="K967" i="33" s="1"/>
  <c r="F940" i="33"/>
  <c r="G940" i="33" s="1"/>
  <c r="K940" i="33" s="1"/>
  <c r="F886" i="33"/>
  <c r="G886" i="33" s="1"/>
  <c r="K886" i="33" s="1"/>
  <c r="F883" i="33"/>
  <c r="G883" i="33" s="1"/>
  <c r="K883" i="33" s="1"/>
  <c r="F880" i="33"/>
  <c r="G880" i="33" s="1"/>
  <c r="K880" i="33" s="1"/>
  <c r="F877" i="33"/>
  <c r="G877" i="33" s="1"/>
  <c r="K877" i="33" s="1"/>
  <c r="F874" i="33"/>
  <c r="G874" i="33" s="1"/>
  <c r="K874" i="33" s="1"/>
  <c r="F853" i="33"/>
  <c r="G853" i="33" s="1"/>
  <c r="K853" i="33" s="1"/>
  <c r="F850" i="33"/>
  <c r="G850" i="33" s="1"/>
  <c r="K850" i="33" s="1"/>
  <c r="F847" i="33"/>
  <c r="G847" i="33" s="1"/>
  <c r="K847" i="33" s="1"/>
  <c r="F811" i="33"/>
  <c r="G811" i="33" s="1"/>
  <c r="K811" i="33" s="1"/>
  <c r="F805" i="33"/>
  <c r="G805" i="33" s="1"/>
  <c r="K805" i="33" s="1"/>
  <c r="F1313" i="33"/>
  <c r="G1313" i="33" s="1"/>
  <c r="K1313" i="33" s="1"/>
  <c r="F1310" i="33"/>
  <c r="G1310" i="33" s="1"/>
  <c r="K1310" i="33" s="1"/>
  <c r="F1307" i="33"/>
  <c r="G1307" i="33" s="1"/>
  <c r="K1307" i="33" s="1"/>
  <c r="F1304" i="33"/>
  <c r="G1304" i="33" s="1"/>
  <c r="K1304" i="33" s="1"/>
  <c r="F1259" i="33"/>
  <c r="G1259" i="33" s="1"/>
  <c r="K1259" i="33" s="1"/>
  <c r="F1256" i="33"/>
  <c r="G1256" i="33" s="1"/>
  <c r="K1256" i="33" s="1"/>
  <c r="F1253" i="33"/>
  <c r="G1253" i="33" s="1"/>
  <c r="K1253" i="33" s="1"/>
  <c r="F1250" i="33"/>
  <c r="G1250" i="33" s="1"/>
  <c r="K1250" i="33" s="1"/>
  <c r="F1247" i="33"/>
  <c r="G1247" i="33" s="1"/>
  <c r="K1247" i="33" s="1"/>
  <c r="F1208" i="33"/>
  <c r="G1208" i="33" s="1"/>
  <c r="K1208" i="33" s="1"/>
  <c r="F1184" i="33"/>
  <c r="G1184" i="33" s="1"/>
  <c r="K1184" i="33" s="1"/>
  <c r="F1181" i="33"/>
  <c r="G1181" i="33" s="1"/>
  <c r="K1181" i="33" s="1"/>
  <c r="F1130" i="33"/>
  <c r="G1130" i="33" s="1"/>
  <c r="K1130" i="33" s="1"/>
  <c r="F1127" i="33"/>
  <c r="G1127" i="33" s="1"/>
  <c r="K1127" i="33" s="1"/>
  <c r="F1073" i="33"/>
  <c r="G1073" i="33" s="1"/>
  <c r="K1073" i="33" s="1"/>
  <c r="F1070" i="33"/>
  <c r="G1070" i="33" s="1"/>
  <c r="K1070" i="33" s="1"/>
  <c r="F1002" i="33"/>
  <c r="G1002" i="33" s="1"/>
  <c r="K1002" i="33" s="1"/>
  <c r="F999" i="33"/>
  <c r="G999" i="33" s="1"/>
  <c r="K999" i="33" s="1"/>
  <c r="F996" i="33"/>
  <c r="G996" i="33" s="1"/>
  <c r="K996" i="33" s="1"/>
  <c r="F963" i="33"/>
  <c r="G963" i="33" s="1"/>
  <c r="K963" i="33" s="1"/>
  <c r="F960" i="33"/>
  <c r="G960" i="33" s="1"/>
  <c r="K960" i="33" s="1"/>
  <c r="F936" i="33"/>
  <c r="G936" i="33" s="1"/>
  <c r="K936" i="33" s="1"/>
  <c r="F933" i="33"/>
  <c r="G933" i="33" s="1"/>
  <c r="K933" i="33" s="1"/>
  <c r="F918" i="33"/>
  <c r="G918" i="33" s="1"/>
  <c r="K918" i="33" s="1"/>
  <c r="F870" i="33"/>
  <c r="G870" i="33" s="1"/>
  <c r="K870" i="33" s="1"/>
  <c r="F843" i="33"/>
  <c r="G843" i="33" s="1"/>
  <c r="K843" i="33" s="1"/>
  <c r="F840" i="33"/>
  <c r="G840" i="33" s="1"/>
  <c r="K840" i="33" s="1"/>
  <c r="F820" i="33"/>
  <c r="G820" i="33" s="1"/>
  <c r="K820" i="33" s="1"/>
  <c r="F817" i="33"/>
  <c r="G817" i="33" s="1"/>
  <c r="K817" i="33" s="1"/>
  <c r="F802" i="33"/>
  <c r="G802" i="33" s="1"/>
  <c r="K802" i="33" s="1"/>
  <c r="F1300" i="33"/>
  <c r="G1300" i="33" s="1"/>
  <c r="K1300" i="33" s="1"/>
  <c r="F1297" i="33"/>
  <c r="G1297" i="33" s="1"/>
  <c r="K1297" i="33" s="1"/>
  <c r="F1294" i="33"/>
  <c r="G1294" i="33" s="1"/>
  <c r="K1294" i="33" s="1"/>
  <c r="F1291" i="33"/>
  <c r="G1291" i="33" s="1"/>
  <c r="K1291" i="33" s="1"/>
  <c r="F1243" i="33"/>
  <c r="G1243" i="33" s="1"/>
  <c r="K1243" i="33" s="1"/>
  <c r="F1240" i="33"/>
  <c r="G1240" i="33" s="1"/>
  <c r="K1240" i="33" s="1"/>
  <c r="F1237" i="33"/>
  <c r="G1237" i="33" s="1"/>
  <c r="K1237" i="33" s="1"/>
  <c r="F1234" i="33"/>
  <c r="G1234" i="33" s="1"/>
  <c r="K1234" i="33" s="1"/>
  <c r="F1231" i="33"/>
  <c r="G1231" i="33" s="1"/>
  <c r="K1231" i="33" s="1"/>
  <c r="F1204" i="33"/>
  <c r="G1204" i="33" s="1"/>
  <c r="K1204" i="33" s="1"/>
  <c r="F1201" i="33"/>
  <c r="G1201" i="33" s="1"/>
  <c r="K1201" i="33" s="1"/>
  <c r="F1177" i="33"/>
  <c r="G1177" i="33" s="1"/>
  <c r="K1177" i="33" s="1"/>
  <c r="F1174" i="33"/>
  <c r="G1174" i="33" s="1"/>
  <c r="K1174" i="33" s="1"/>
  <c r="F1171" i="33"/>
  <c r="G1171" i="33" s="1"/>
  <c r="K1171" i="33" s="1"/>
  <c r="F1168" i="33"/>
  <c r="G1168" i="33" s="1"/>
  <c r="K1168" i="33" s="1"/>
  <c r="F1123" i="33"/>
  <c r="G1123" i="33" s="1"/>
  <c r="K1123" i="33" s="1"/>
  <c r="F1120" i="33"/>
  <c r="G1120" i="33" s="1"/>
  <c r="K1120" i="33" s="1"/>
  <c r="F1117" i="33"/>
  <c r="G1117" i="33" s="1"/>
  <c r="K1117" i="33" s="1"/>
  <c r="F1114" i="33"/>
  <c r="G1114" i="33" s="1"/>
  <c r="K1114" i="33" s="1"/>
  <c r="F1111" i="33"/>
  <c r="G1111" i="33" s="1"/>
  <c r="K1111" i="33" s="1"/>
  <c r="F1108" i="33"/>
  <c r="G1108" i="33" s="1"/>
  <c r="K1108" i="33" s="1"/>
  <c r="F1105" i="33"/>
  <c r="G1105" i="33" s="1"/>
  <c r="K1105" i="33" s="1"/>
  <c r="F1102" i="33"/>
  <c r="G1102" i="33" s="1"/>
  <c r="K1102" i="33" s="1"/>
  <c r="F1066" i="33"/>
  <c r="G1066" i="33" s="1"/>
  <c r="K1066" i="33" s="1"/>
  <c r="F1063" i="33"/>
  <c r="G1063" i="33" s="1"/>
  <c r="K1063" i="33" s="1"/>
  <c r="F1059" i="33"/>
  <c r="G1059" i="33" s="1"/>
  <c r="K1059" i="33" s="1"/>
  <c r="F1056" i="33"/>
  <c r="G1056" i="33" s="1"/>
  <c r="K1056" i="33" s="1"/>
  <c r="F1052" i="33"/>
  <c r="G1052" i="33" s="1"/>
  <c r="K1052" i="33" s="1"/>
  <c r="F1049" i="33"/>
  <c r="G1049" i="33" s="1"/>
  <c r="K1049" i="33" s="1"/>
  <c r="F1045" i="33"/>
  <c r="G1045" i="33" s="1"/>
  <c r="K1045" i="33" s="1"/>
  <c r="F1042" i="33"/>
  <c r="G1042" i="33" s="1"/>
  <c r="K1042" i="33" s="1"/>
  <c r="F1038" i="33"/>
  <c r="G1038" i="33" s="1"/>
  <c r="K1038" i="33" s="1"/>
  <c r="F992" i="33"/>
  <c r="G992" i="33" s="1"/>
  <c r="K992" i="33" s="1"/>
  <c r="F989" i="33"/>
  <c r="G989" i="33" s="1"/>
  <c r="K989" i="33" s="1"/>
  <c r="F986" i="33"/>
  <c r="G986" i="33" s="1"/>
  <c r="K986" i="33" s="1"/>
  <c r="F983" i="33"/>
  <c r="G983" i="33" s="1"/>
  <c r="K983" i="33" s="1"/>
  <c r="F980" i="33"/>
  <c r="G980" i="33" s="1"/>
  <c r="K980" i="33" s="1"/>
  <c r="F956" i="33"/>
  <c r="G956" i="33" s="1"/>
  <c r="K956" i="33" s="1"/>
  <c r="F953" i="33"/>
  <c r="G953" i="33" s="1"/>
  <c r="K953" i="33" s="1"/>
  <c r="F929" i="33"/>
  <c r="G929" i="33" s="1"/>
  <c r="K929" i="33" s="1"/>
  <c r="F914" i="33"/>
  <c r="G914" i="33" s="1"/>
  <c r="K914" i="33" s="1"/>
  <c r="F911" i="33"/>
  <c r="G911" i="33" s="1"/>
  <c r="K911" i="33" s="1"/>
  <c r="F908" i="33"/>
  <c r="G908" i="33" s="1"/>
  <c r="K908" i="33" s="1"/>
  <c r="F905" i="33"/>
  <c r="G905" i="33" s="1"/>
  <c r="K905" i="33" s="1"/>
  <c r="F902" i="33"/>
  <c r="G902" i="33" s="1"/>
  <c r="K902" i="33" s="1"/>
  <c r="F866" i="33"/>
  <c r="G866" i="33" s="1"/>
  <c r="K866" i="33" s="1"/>
  <c r="F863" i="33"/>
  <c r="G863" i="33" s="1"/>
  <c r="K863" i="33" s="1"/>
  <c r="F836" i="33"/>
  <c r="G836" i="33" s="1"/>
  <c r="K836" i="33" s="1"/>
  <c r="F833" i="33"/>
  <c r="G833" i="33" s="1"/>
  <c r="K833" i="33" s="1"/>
  <c r="F830" i="33"/>
  <c r="G830" i="33" s="1"/>
  <c r="K830" i="33" s="1"/>
  <c r="F808" i="33"/>
  <c r="G808" i="33" s="1"/>
  <c r="K808" i="33" s="1"/>
  <c r="F1287" i="33"/>
  <c r="G1287" i="33" s="1"/>
  <c r="K1287" i="33" s="1"/>
  <c r="F1284" i="33"/>
  <c r="G1284" i="33" s="1"/>
  <c r="K1284" i="33" s="1"/>
  <c r="F1281" i="33"/>
  <c r="G1281" i="33" s="1"/>
  <c r="K1281" i="33" s="1"/>
  <c r="F1278" i="33"/>
  <c r="G1278" i="33" s="1"/>
  <c r="K1278" i="33" s="1"/>
  <c r="F1227" i="33"/>
  <c r="G1227" i="33" s="1"/>
  <c r="K1227" i="33" s="1"/>
  <c r="F1224" i="33"/>
  <c r="G1224" i="33" s="1"/>
  <c r="K1224" i="33" s="1"/>
  <c r="F1221" i="33"/>
  <c r="G1221" i="33" s="1"/>
  <c r="K1221" i="33" s="1"/>
  <c r="F1197" i="33"/>
  <c r="G1197" i="33" s="1"/>
  <c r="K1197" i="33" s="1"/>
  <c r="F1194" i="33"/>
  <c r="G1194" i="33" s="1"/>
  <c r="K1194" i="33" s="1"/>
  <c r="F1191" i="33"/>
  <c r="G1191" i="33" s="1"/>
  <c r="K1191" i="33" s="1"/>
  <c r="F1164" i="33"/>
  <c r="G1164" i="33" s="1"/>
  <c r="K1164" i="33" s="1"/>
  <c r="F1161" i="33"/>
  <c r="G1161" i="33" s="1"/>
  <c r="K1161" i="33" s="1"/>
  <c r="F1098" i="33"/>
  <c r="G1098" i="33" s="1"/>
  <c r="K1098" i="33" s="1"/>
  <c r="F1095" i="33"/>
  <c r="G1095" i="33" s="1"/>
  <c r="K1095" i="33" s="1"/>
  <c r="F1092" i="33"/>
  <c r="G1092" i="33" s="1"/>
  <c r="K1092" i="33" s="1"/>
  <c r="F1034" i="33"/>
  <c r="G1034" i="33" s="1"/>
  <c r="K1034" i="33" s="1"/>
  <c r="F1031" i="33"/>
  <c r="G1031" i="33" s="1"/>
  <c r="K1031" i="33" s="1"/>
  <c r="F1026" i="33"/>
  <c r="G1026" i="33" s="1"/>
  <c r="K1026" i="33" s="1"/>
  <c r="F1021" i="33"/>
  <c r="G1021" i="33" s="1"/>
  <c r="K1021" i="33" s="1"/>
  <c r="F976" i="33"/>
  <c r="G976" i="33" s="1"/>
  <c r="K976" i="33" s="1"/>
  <c r="F973" i="33"/>
  <c r="G973" i="33" s="1"/>
  <c r="K973" i="33" s="1"/>
  <c r="F949" i="33"/>
  <c r="G949" i="33" s="1"/>
  <c r="K949" i="33" s="1"/>
  <c r="F946" i="33"/>
  <c r="G946" i="33" s="1"/>
  <c r="K946" i="33" s="1"/>
  <c r="F925" i="33"/>
  <c r="G925" i="33" s="1"/>
  <c r="K925" i="33" s="1"/>
  <c r="F898" i="33"/>
  <c r="G898" i="33" s="1"/>
  <c r="K898" i="33" s="1"/>
  <c r="F895" i="33"/>
  <c r="G895" i="33" s="1"/>
  <c r="K895" i="33" s="1"/>
  <c r="F892" i="33"/>
  <c r="G892" i="33" s="1"/>
  <c r="K892" i="33" s="1"/>
  <c r="F889" i="33"/>
  <c r="G889" i="33" s="1"/>
  <c r="K889" i="33" s="1"/>
  <c r="F859" i="33"/>
  <c r="G859" i="33" s="1"/>
  <c r="K859" i="33" s="1"/>
  <c r="F856" i="33"/>
  <c r="G856" i="33" s="1"/>
  <c r="K856" i="33" s="1"/>
  <c r="F826" i="33"/>
  <c r="G826" i="33" s="1"/>
  <c r="K826" i="33" s="1"/>
  <c r="F1274" i="33"/>
  <c r="G1274" i="33" s="1"/>
  <c r="K1274" i="33" s="1"/>
  <c r="F1271" i="33"/>
  <c r="G1271" i="33" s="1"/>
  <c r="K1271" i="33" s="1"/>
  <c r="F1268" i="33"/>
  <c r="G1268" i="33" s="1"/>
  <c r="K1268" i="33" s="1"/>
  <c r="F1265" i="33"/>
  <c r="G1265" i="33" s="1"/>
  <c r="K1265" i="33" s="1"/>
  <c r="F1217" i="33"/>
  <c r="G1217" i="33" s="1"/>
  <c r="K1217" i="33" s="1"/>
  <c r="F1214" i="33"/>
  <c r="G1214" i="33" s="1"/>
  <c r="K1214" i="33" s="1"/>
  <c r="F1211" i="33"/>
  <c r="G1211" i="33" s="1"/>
  <c r="K1211" i="33" s="1"/>
  <c r="F1157" i="33"/>
  <c r="G1157" i="33" s="1"/>
  <c r="K1157" i="33" s="1"/>
  <c r="F1154" i="33"/>
  <c r="G1154" i="33" s="1"/>
  <c r="K1154" i="33" s="1"/>
  <c r="F1151" i="33"/>
  <c r="G1151" i="33" s="1"/>
  <c r="K1151" i="33" s="1"/>
  <c r="F1148" i="33"/>
  <c r="G1148" i="33" s="1"/>
  <c r="K1148" i="33" s="1"/>
  <c r="F1145" i="33"/>
  <c r="G1145" i="33" s="1"/>
  <c r="K1145" i="33" s="1"/>
  <c r="F1142" i="33"/>
  <c r="G1142" i="33" s="1"/>
  <c r="K1142" i="33" s="1"/>
  <c r="F1139" i="33"/>
  <c r="G1139" i="33" s="1"/>
  <c r="K1139" i="33" s="1"/>
  <c r="F1136" i="33"/>
  <c r="G1136" i="33" s="1"/>
  <c r="K1136" i="33" s="1"/>
  <c r="F1088" i="33"/>
  <c r="G1088" i="33" s="1"/>
  <c r="K1088" i="33" s="1"/>
  <c r="F1085" i="33"/>
  <c r="G1085" i="33" s="1"/>
  <c r="K1085" i="33" s="1"/>
  <c r="F1082" i="33"/>
  <c r="G1082" i="33" s="1"/>
  <c r="K1082" i="33" s="1"/>
  <c r="F1079" i="33"/>
  <c r="G1079" i="33" s="1"/>
  <c r="K1079" i="33" s="1"/>
  <c r="F1017" i="33"/>
  <c r="G1017" i="33" s="1"/>
  <c r="K1017" i="33" s="1"/>
  <c r="F1014" i="33"/>
  <c r="G1014" i="33" s="1"/>
  <c r="K1014" i="33" s="1"/>
  <c r="F1011" i="33"/>
  <c r="G1011" i="33" s="1"/>
  <c r="K1011" i="33" s="1"/>
  <c r="F1008" i="33"/>
  <c r="G1008" i="33" s="1"/>
  <c r="K1008" i="33" s="1"/>
  <c r="F1005" i="33"/>
  <c r="G1005" i="33" s="1"/>
  <c r="K1005" i="33" s="1"/>
  <c r="F969" i="33"/>
  <c r="G969" i="33" s="1"/>
  <c r="K969" i="33" s="1"/>
  <c r="F966" i="33"/>
  <c r="G966" i="33" s="1"/>
  <c r="K966" i="33" s="1"/>
  <c r="F942" i="33"/>
  <c r="G942" i="33" s="1"/>
  <c r="K942" i="33" s="1"/>
  <c r="F939" i="33"/>
  <c r="G939" i="33" s="1"/>
  <c r="K939" i="33" s="1"/>
  <c r="F921" i="33"/>
  <c r="G921" i="33" s="1"/>
  <c r="K921" i="33" s="1"/>
  <c r="F885" i="33"/>
  <c r="G885" i="33" s="1"/>
  <c r="K885" i="33" s="1"/>
  <c r="F882" i="33"/>
  <c r="G882" i="33" s="1"/>
  <c r="K882" i="33" s="1"/>
  <c r="F879" i="33"/>
  <c r="G879" i="33" s="1"/>
  <c r="K879" i="33" s="1"/>
  <c r="F876" i="33"/>
  <c r="G876" i="33" s="1"/>
  <c r="K876" i="33" s="1"/>
  <c r="F873" i="33"/>
  <c r="G873" i="33" s="1"/>
  <c r="K873" i="33" s="1"/>
  <c r="F852" i="33"/>
  <c r="G852" i="33" s="1"/>
  <c r="K852" i="33" s="1"/>
  <c r="F849" i="33"/>
  <c r="G849" i="33" s="1"/>
  <c r="K849" i="33" s="1"/>
  <c r="F846" i="33"/>
  <c r="G846" i="33" s="1"/>
  <c r="K846" i="33" s="1"/>
  <c r="F823" i="33"/>
  <c r="G823" i="33" s="1"/>
  <c r="K823" i="33" s="1"/>
  <c r="F813" i="33"/>
  <c r="G813" i="33" s="1"/>
  <c r="K813" i="33" s="1"/>
  <c r="F810" i="33"/>
  <c r="G810" i="33" s="1"/>
  <c r="K810" i="33" s="1"/>
  <c r="F804" i="33"/>
  <c r="G804" i="33" s="1"/>
  <c r="K804" i="33" s="1"/>
  <c r="F1312" i="33"/>
  <c r="G1312" i="33" s="1"/>
  <c r="K1312" i="33" s="1"/>
  <c r="F1309" i="33"/>
  <c r="G1309" i="33" s="1"/>
  <c r="K1309" i="33" s="1"/>
  <c r="F1306" i="33"/>
  <c r="G1306" i="33" s="1"/>
  <c r="K1306" i="33" s="1"/>
  <c r="F1303" i="33"/>
  <c r="G1303" i="33" s="1"/>
  <c r="K1303" i="33" s="1"/>
  <c r="F1261" i="33"/>
  <c r="G1261" i="33" s="1"/>
  <c r="K1261" i="33" s="1"/>
  <c r="F1258" i="33"/>
  <c r="G1258" i="33" s="1"/>
  <c r="K1258" i="33" s="1"/>
  <c r="F1255" i="33"/>
  <c r="G1255" i="33" s="1"/>
  <c r="K1255" i="33" s="1"/>
  <c r="F1252" i="33"/>
  <c r="G1252" i="33" s="1"/>
  <c r="K1252" i="33" s="1"/>
  <c r="F1249" i="33"/>
  <c r="G1249" i="33" s="1"/>
  <c r="K1249" i="33" s="1"/>
  <c r="F1246" i="33"/>
  <c r="G1246" i="33" s="1"/>
  <c r="K1246" i="33" s="1"/>
  <c r="F1186" i="33"/>
  <c r="G1186" i="33" s="1"/>
  <c r="K1186" i="33" s="1"/>
  <c r="F1183" i="33"/>
  <c r="G1183" i="33" s="1"/>
  <c r="K1183" i="33" s="1"/>
  <c r="F1180" i="33"/>
  <c r="G1180" i="33" s="1"/>
  <c r="K1180" i="33" s="1"/>
  <c r="F1132" i="33"/>
  <c r="G1132" i="33" s="1"/>
  <c r="K1132" i="33" s="1"/>
  <c r="F1129" i="33"/>
  <c r="G1129" i="33" s="1"/>
  <c r="K1129" i="33" s="1"/>
  <c r="F1126" i="33"/>
  <c r="G1126" i="33" s="1"/>
  <c r="K1126" i="33" s="1"/>
  <c r="F1075" i="33"/>
  <c r="G1075" i="33" s="1"/>
  <c r="K1075" i="33" s="1"/>
  <c r="F1072" i="33"/>
  <c r="G1072" i="33" s="1"/>
  <c r="K1072" i="33" s="1"/>
  <c r="F1069" i="33"/>
  <c r="G1069" i="33" s="1"/>
  <c r="K1069" i="33" s="1"/>
  <c r="F1001" i="33"/>
  <c r="G1001" i="33" s="1"/>
  <c r="K1001" i="33" s="1"/>
  <c r="F998" i="33"/>
  <c r="G998" i="33" s="1"/>
  <c r="K998" i="33" s="1"/>
  <c r="F995" i="33"/>
  <c r="G995" i="33" s="1"/>
  <c r="K995" i="33" s="1"/>
  <c r="F962" i="33"/>
  <c r="G962" i="33" s="1"/>
  <c r="K962" i="33" s="1"/>
  <c r="F959" i="33"/>
  <c r="G959" i="33" s="1"/>
  <c r="K959" i="33" s="1"/>
  <c r="F935" i="33"/>
  <c r="G935" i="33" s="1"/>
  <c r="K935" i="33" s="1"/>
  <c r="F932" i="33"/>
  <c r="G932" i="33" s="1"/>
  <c r="K932" i="33" s="1"/>
  <c r="F869" i="33"/>
  <c r="G869" i="33" s="1"/>
  <c r="K869" i="33" s="1"/>
  <c r="F842" i="33"/>
  <c r="G842" i="33" s="1"/>
  <c r="K842" i="33" s="1"/>
  <c r="F839" i="33"/>
  <c r="G839" i="33" s="1"/>
  <c r="K839" i="33" s="1"/>
  <c r="F819" i="33"/>
  <c r="G819" i="33" s="1"/>
  <c r="K819" i="33" s="1"/>
  <c r="F1299" i="33"/>
  <c r="G1299" i="33" s="1"/>
  <c r="K1299" i="33" s="1"/>
  <c r="F1296" i="33"/>
  <c r="G1296" i="33" s="1"/>
  <c r="K1296" i="33" s="1"/>
  <c r="F1293" i="33"/>
  <c r="G1293" i="33" s="1"/>
  <c r="K1293" i="33" s="1"/>
  <c r="F1290" i="33"/>
  <c r="G1290" i="33" s="1"/>
  <c r="K1290" i="33" s="1"/>
  <c r="F1242" i="33"/>
  <c r="G1242" i="33" s="1"/>
  <c r="K1242" i="33" s="1"/>
  <c r="F1239" i="33"/>
  <c r="G1239" i="33" s="1"/>
  <c r="K1239" i="33" s="1"/>
  <c r="F1236" i="33"/>
  <c r="G1236" i="33" s="1"/>
  <c r="K1236" i="33" s="1"/>
  <c r="F1233" i="33"/>
  <c r="G1233" i="33" s="1"/>
  <c r="K1233" i="33" s="1"/>
  <c r="F1230" i="33"/>
  <c r="G1230" i="33" s="1"/>
  <c r="K1230" i="33" s="1"/>
  <c r="F1206" i="33"/>
  <c r="G1206" i="33" s="1"/>
  <c r="K1206" i="33" s="1"/>
  <c r="F1203" i="33"/>
  <c r="G1203" i="33" s="1"/>
  <c r="K1203" i="33" s="1"/>
  <c r="F1176" i="33"/>
  <c r="G1176" i="33" s="1"/>
  <c r="K1176" i="33" s="1"/>
  <c r="F1173" i="33"/>
  <c r="G1173" i="33" s="1"/>
  <c r="K1173" i="33" s="1"/>
  <c r="F1170" i="33"/>
  <c r="G1170" i="33" s="1"/>
  <c r="K1170" i="33" s="1"/>
  <c r="F1122" i="33"/>
  <c r="G1122" i="33" s="1"/>
  <c r="K1122" i="33" s="1"/>
  <c r="F1119" i="33"/>
  <c r="G1119" i="33" s="1"/>
  <c r="K1119" i="33" s="1"/>
  <c r="F1116" i="33"/>
  <c r="G1116" i="33" s="1"/>
  <c r="K1116" i="33" s="1"/>
  <c r="F1113" i="33"/>
  <c r="G1113" i="33" s="1"/>
  <c r="K1113" i="33" s="1"/>
  <c r="F1110" i="33"/>
  <c r="G1110" i="33" s="1"/>
  <c r="K1110" i="33" s="1"/>
  <c r="F1107" i="33"/>
  <c r="G1107" i="33" s="1"/>
  <c r="K1107" i="33" s="1"/>
  <c r="F1104" i="33"/>
  <c r="G1104" i="33" s="1"/>
  <c r="K1104" i="33" s="1"/>
  <c r="F1065" i="33"/>
  <c r="G1065" i="33" s="1"/>
  <c r="K1065" i="33" s="1"/>
  <c r="F1062" i="33"/>
  <c r="G1062" i="33" s="1"/>
  <c r="K1062" i="33" s="1"/>
  <c r="F1058" i="33"/>
  <c r="G1058" i="33" s="1"/>
  <c r="K1058" i="33" s="1"/>
  <c r="F1055" i="33"/>
  <c r="G1055" i="33" s="1"/>
  <c r="K1055" i="33" s="1"/>
  <c r="F1051" i="33"/>
  <c r="G1051" i="33" s="1"/>
  <c r="K1051" i="33" s="1"/>
  <c r="F1048" i="33"/>
  <c r="G1048" i="33" s="1"/>
  <c r="K1048" i="33" s="1"/>
  <c r="F1044" i="33"/>
  <c r="G1044" i="33" s="1"/>
  <c r="K1044" i="33" s="1"/>
  <c r="F1041" i="33"/>
  <c r="G1041" i="33" s="1"/>
  <c r="K1041" i="33" s="1"/>
  <c r="F1037" i="33"/>
  <c r="G1037" i="33" s="1"/>
  <c r="K1037" i="33" s="1"/>
  <c r="F991" i="33"/>
  <c r="G991" i="33" s="1"/>
  <c r="K991" i="33" s="1"/>
  <c r="F988" i="33"/>
  <c r="G988" i="33" s="1"/>
  <c r="K988" i="33" s="1"/>
  <c r="F985" i="33"/>
  <c r="G985" i="33" s="1"/>
  <c r="K985" i="33" s="1"/>
  <c r="F982" i="33"/>
  <c r="G982" i="33" s="1"/>
  <c r="K982" i="33" s="1"/>
  <c r="F979" i="33"/>
  <c r="G979" i="33" s="1"/>
  <c r="K979" i="33" s="1"/>
  <c r="F955" i="33"/>
  <c r="G955" i="33" s="1"/>
  <c r="K955" i="33" s="1"/>
  <c r="F952" i="33"/>
  <c r="G952" i="33" s="1"/>
  <c r="K952" i="33" s="1"/>
  <c r="F928" i="33"/>
  <c r="G928" i="33" s="1"/>
  <c r="K928" i="33" s="1"/>
  <c r="F916" i="33"/>
  <c r="G916" i="33" s="1"/>
  <c r="K916" i="33" s="1"/>
  <c r="F913" i="33"/>
  <c r="G913" i="33" s="1"/>
  <c r="K913" i="33" s="1"/>
  <c r="F910" i="33"/>
  <c r="G910" i="33" s="1"/>
  <c r="K910" i="33" s="1"/>
  <c r="F907" i="33"/>
  <c r="G907" i="33" s="1"/>
  <c r="K907" i="33" s="1"/>
  <c r="F904" i="33"/>
  <c r="G904" i="33" s="1"/>
  <c r="K904" i="33" s="1"/>
  <c r="F901" i="33"/>
  <c r="G901" i="33" s="1"/>
  <c r="K901" i="33" s="1"/>
  <c r="F865" i="33"/>
  <c r="G865" i="33" s="1"/>
  <c r="K865" i="33" s="1"/>
  <c r="F862" i="33"/>
  <c r="G862" i="33" s="1"/>
  <c r="K862" i="33" s="1"/>
  <c r="F835" i="33"/>
  <c r="G835" i="33" s="1"/>
  <c r="K835" i="33" s="1"/>
  <c r="F832" i="33"/>
  <c r="G832" i="33" s="1"/>
  <c r="K832" i="33" s="1"/>
  <c r="F816" i="33"/>
  <c r="G816" i="33" s="1"/>
  <c r="K816" i="33" s="1"/>
  <c r="F1286" i="33"/>
  <c r="G1286" i="33" s="1"/>
  <c r="K1286" i="33" s="1"/>
  <c r="F1283" i="33"/>
  <c r="G1283" i="33" s="1"/>
  <c r="K1283" i="33" s="1"/>
  <c r="F1280" i="33"/>
  <c r="G1280" i="33" s="1"/>
  <c r="K1280" i="33" s="1"/>
  <c r="F1277" i="33"/>
  <c r="G1277" i="33" s="1"/>
  <c r="K1277" i="33" s="1"/>
  <c r="F1226" i="33"/>
  <c r="G1226" i="33" s="1"/>
  <c r="K1226" i="33" s="1"/>
  <c r="F1223" i="33"/>
  <c r="G1223" i="33" s="1"/>
  <c r="K1223" i="33" s="1"/>
  <c r="F1220" i="33"/>
  <c r="G1220" i="33" s="1"/>
  <c r="K1220" i="33" s="1"/>
  <c r="F1199" i="33"/>
  <c r="G1199" i="33" s="1"/>
  <c r="K1199" i="33" s="1"/>
  <c r="F1196" i="33"/>
  <c r="G1196" i="33" s="1"/>
  <c r="K1196" i="33" s="1"/>
  <c r="F1193" i="33"/>
  <c r="G1193" i="33" s="1"/>
  <c r="K1193" i="33" s="1"/>
  <c r="F1166" i="33"/>
  <c r="G1166" i="33" s="1"/>
  <c r="K1166" i="33" s="1"/>
  <c r="F1163" i="33"/>
  <c r="G1163" i="33" s="1"/>
  <c r="K1163" i="33" s="1"/>
  <c r="F1160" i="33"/>
  <c r="G1160" i="33" s="1"/>
  <c r="K1160" i="33" s="1"/>
  <c r="F1100" i="33"/>
  <c r="G1100" i="33" s="1"/>
  <c r="K1100" i="33" s="1"/>
  <c r="F1097" i="33"/>
  <c r="G1097" i="33" s="1"/>
  <c r="K1097" i="33" s="1"/>
  <c r="F1094" i="33"/>
  <c r="G1094" i="33" s="1"/>
  <c r="K1094" i="33" s="1"/>
  <c r="F1033" i="33"/>
  <c r="G1033" i="33" s="1"/>
  <c r="K1033" i="33" s="1"/>
  <c r="F1030" i="33"/>
  <c r="G1030" i="33" s="1"/>
  <c r="K1030" i="33" s="1"/>
  <c r="F1025" i="33"/>
  <c r="G1025" i="33" s="1"/>
  <c r="K1025" i="33" s="1"/>
  <c r="F975" i="33"/>
  <c r="G975" i="33" s="1"/>
  <c r="K975" i="33" s="1"/>
  <c r="F972" i="33"/>
  <c r="G972" i="33" s="1"/>
  <c r="K972" i="33" s="1"/>
  <c r="F948" i="33"/>
  <c r="G948" i="33" s="1"/>
  <c r="K948" i="33" s="1"/>
  <c r="F945" i="33"/>
  <c r="G945" i="33" s="1"/>
  <c r="K945" i="33" s="1"/>
  <c r="F924" i="33"/>
  <c r="G924" i="33" s="1"/>
  <c r="K924" i="33" s="1"/>
  <c r="F897" i="33"/>
  <c r="G897" i="33" s="1"/>
  <c r="K897" i="33" s="1"/>
  <c r="F894" i="33"/>
  <c r="G894" i="33" s="1"/>
  <c r="K894" i="33" s="1"/>
  <c r="F891" i="33"/>
  <c r="G891" i="33" s="1"/>
  <c r="K891" i="33" s="1"/>
  <c r="F888" i="33"/>
  <c r="G888" i="33" s="1"/>
  <c r="K888" i="33" s="1"/>
  <c r="F858" i="33"/>
  <c r="G858" i="33" s="1"/>
  <c r="K858" i="33" s="1"/>
  <c r="F855" i="33"/>
  <c r="G855" i="33" s="1"/>
  <c r="K855" i="33" s="1"/>
  <c r="F828" i="33"/>
  <c r="G828" i="33" s="1"/>
  <c r="K828" i="33" s="1"/>
  <c r="F825" i="33"/>
  <c r="G825" i="33" s="1"/>
  <c r="K825" i="33" s="1"/>
  <c r="F807" i="33"/>
  <c r="G807" i="33" s="1"/>
  <c r="K807" i="33" s="1"/>
  <c r="F1273" i="33"/>
  <c r="G1273" i="33" s="1"/>
  <c r="K1273" i="33" s="1"/>
  <c r="F1270" i="33"/>
  <c r="G1270" i="33" s="1"/>
  <c r="K1270" i="33" s="1"/>
  <c r="F1267" i="33"/>
  <c r="G1267" i="33" s="1"/>
  <c r="K1267" i="33" s="1"/>
  <c r="F1264" i="33"/>
  <c r="G1264" i="33" s="1"/>
  <c r="K1264" i="33" s="1"/>
  <c r="F1216" i="33"/>
  <c r="G1216" i="33" s="1"/>
  <c r="K1216" i="33" s="1"/>
  <c r="F1213" i="33"/>
  <c r="G1213" i="33" s="1"/>
  <c r="K1213" i="33" s="1"/>
  <c r="F1189" i="33"/>
  <c r="G1189" i="33" s="1"/>
  <c r="K1189" i="33" s="1"/>
  <c r="F1156" i="33"/>
  <c r="G1156" i="33" s="1"/>
  <c r="K1156" i="33" s="1"/>
  <c r="F1153" i="33"/>
  <c r="G1153" i="33" s="1"/>
  <c r="K1153" i="33" s="1"/>
  <c r="F1150" i="33"/>
  <c r="G1150" i="33" s="1"/>
  <c r="K1150" i="33" s="1"/>
  <c r="F1147" i="33"/>
  <c r="G1147" i="33" s="1"/>
  <c r="K1147" i="33" s="1"/>
  <c r="F1144" i="33"/>
  <c r="G1144" i="33" s="1"/>
  <c r="K1144" i="33" s="1"/>
  <c r="F1141" i="33"/>
  <c r="G1141" i="33" s="1"/>
  <c r="K1141" i="33" s="1"/>
  <c r="F1138" i="33"/>
  <c r="G1138" i="33" s="1"/>
  <c r="K1138" i="33" s="1"/>
  <c r="F1135" i="33"/>
  <c r="G1135" i="33" s="1"/>
  <c r="K1135" i="33" s="1"/>
  <c r="F1090" i="33"/>
  <c r="G1090" i="33" s="1"/>
  <c r="K1090" i="33" s="1"/>
  <c r="F1087" i="33"/>
  <c r="G1087" i="33" s="1"/>
  <c r="K1087" i="33" s="1"/>
  <c r="F1084" i="33"/>
  <c r="G1084" i="33" s="1"/>
  <c r="K1084" i="33" s="1"/>
  <c r="F1081" i="33"/>
  <c r="G1081" i="33" s="1"/>
  <c r="K1081" i="33" s="1"/>
  <c r="F1078" i="33"/>
  <c r="G1078" i="33" s="1"/>
  <c r="K1078" i="33" s="1"/>
  <c r="F1019" i="33"/>
  <c r="G1019" i="33" s="1"/>
  <c r="K1019" i="33" s="1"/>
  <c r="F1016" i="33"/>
  <c r="G1016" i="33" s="1"/>
  <c r="K1016" i="33" s="1"/>
  <c r="F1013" i="33"/>
  <c r="G1013" i="33" s="1"/>
  <c r="K1013" i="33" s="1"/>
  <c r="F1010" i="33"/>
  <c r="G1010" i="33" s="1"/>
  <c r="K1010" i="33" s="1"/>
  <c r="F1007" i="33"/>
  <c r="G1007" i="33" s="1"/>
  <c r="K1007" i="33" s="1"/>
  <c r="F1004" i="33"/>
  <c r="G1004" i="33" s="1"/>
  <c r="K1004" i="33" s="1"/>
  <c r="F968" i="33"/>
  <c r="G968" i="33" s="1"/>
  <c r="K968" i="33" s="1"/>
  <c r="F965" i="33"/>
  <c r="G965" i="33" s="1"/>
  <c r="K965" i="33" s="1"/>
  <c r="F941" i="33"/>
  <c r="G941" i="33" s="1"/>
  <c r="K941" i="33" s="1"/>
  <c r="F938" i="33"/>
  <c r="G938" i="33" s="1"/>
  <c r="K938" i="33" s="1"/>
  <c r="F920" i="33"/>
  <c r="G920" i="33" s="1"/>
  <c r="K920" i="33" s="1"/>
  <c r="F884" i="33"/>
  <c r="G884" i="33" s="1"/>
  <c r="K884" i="33" s="1"/>
  <c r="F881" i="33"/>
  <c r="G881" i="33" s="1"/>
  <c r="K881" i="33" s="1"/>
  <c r="F878" i="33"/>
  <c r="G878" i="33" s="1"/>
  <c r="K878" i="33" s="1"/>
  <c r="F875" i="33"/>
  <c r="G875" i="33" s="1"/>
  <c r="K875" i="33" s="1"/>
  <c r="F872" i="33"/>
  <c r="G872" i="33" s="1"/>
  <c r="K872" i="33" s="1"/>
  <c r="F851" i="33"/>
  <c r="G851" i="33" s="1"/>
  <c r="K851" i="33" s="1"/>
  <c r="F848" i="33"/>
  <c r="G848" i="33" s="1"/>
  <c r="K848" i="33" s="1"/>
  <c r="F845" i="33"/>
  <c r="G845" i="33" s="1"/>
  <c r="K845" i="33" s="1"/>
  <c r="F812" i="33"/>
  <c r="G812" i="33" s="1"/>
  <c r="K812" i="33" s="1"/>
  <c r="F803" i="33"/>
  <c r="G803" i="33" s="1"/>
  <c r="K803" i="33" s="1"/>
  <c r="F1311" i="33"/>
  <c r="G1311" i="33" s="1"/>
  <c r="K1311" i="33" s="1"/>
  <c r="F1308" i="33"/>
  <c r="G1308" i="33" s="1"/>
  <c r="K1308" i="33" s="1"/>
  <c r="F1305" i="33"/>
  <c r="G1305" i="33" s="1"/>
  <c r="K1305" i="33" s="1"/>
  <c r="F1302" i="33"/>
  <c r="G1302" i="33" s="1"/>
  <c r="K1302" i="33" s="1"/>
  <c r="F1260" i="33"/>
  <c r="G1260" i="33" s="1"/>
  <c r="K1260" i="33" s="1"/>
  <c r="F1257" i="33"/>
  <c r="G1257" i="33" s="1"/>
  <c r="K1257" i="33" s="1"/>
  <c r="F1254" i="33"/>
  <c r="G1254" i="33" s="1"/>
  <c r="K1254" i="33" s="1"/>
  <c r="F1251" i="33"/>
  <c r="G1251" i="33" s="1"/>
  <c r="K1251" i="33" s="1"/>
  <c r="F1248" i="33"/>
  <c r="G1248" i="33" s="1"/>
  <c r="K1248" i="33" s="1"/>
  <c r="F1209" i="33"/>
  <c r="G1209" i="33" s="1"/>
  <c r="K1209" i="33" s="1"/>
  <c r="F1185" i="33"/>
  <c r="G1185" i="33" s="1"/>
  <c r="K1185" i="33" s="1"/>
  <c r="F1182" i="33"/>
  <c r="G1182" i="33" s="1"/>
  <c r="K1182" i="33" s="1"/>
  <c r="F1179" i="33"/>
  <c r="G1179" i="33" s="1"/>
  <c r="K1179" i="33" s="1"/>
  <c r="F1131" i="33"/>
  <c r="G1131" i="33" s="1"/>
  <c r="K1131" i="33" s="1"/>
  <c r="F1128" i="33"/>
  <c r="G1128" i="33" s="1"/>
  <c r="K1128" i="33" s="1"/>
  <c r="F1125" i="33"/>
  <c r="G1125" i="33" s="1"/>
  <c r="K1125" i="33" s="1"/>
  <c r="F1074" i="33"/>
  <c r="G1074" i="33" s="1"/>
  <c r="K1074" i="33" s="1"/>
  <c r="F1071" i="33"/>
  <c r="G1071" i="33" s="1"/>
  <c r="K1071" i="33" s="1"/>
  <c r="F1000" i="33"/>
  <c r="G1000" i="33" s="1"/>
  <c r="K1000" i="33" s="1"/>
  <c r="F997" i="33"/>
  <c r="G997" i="33" s="1"/>
  <c r="K997" i="33" s="1"/>
  <c r="F994" i="33"/>
  <c r="G994" i="33" s="1"/>
  <c r="K994" i="33" s="1"/>
  <c r="F961" i="33"/>
  <c r="G961" i="33" s="1"/>
  <c r="K961" i="33" s="1"/>
  <c r="F958" i="33"/>
  <c r="G958" i="33" s="1"/>
  <c r="K958" i="33" s="1"/>
  <c r="F934" i="33"/>
  <c r="G934" i="33" s="1"/>
  <c r="K934" i="33" s="1"/>
  <c r="F841" i="33"/>
  <c r="G841" i="33" s="1"/>
  <c r="K841" i="33" s="1"/>
  <c r="F838" i="33"/>
  <c r="G838" i="33" s="1"/>
  <c r="K838" i="33" s="1"/>
  <c r="F821" i="33"/>
  <c r="G821" i="33" s="1"/>
  <c r="K821" i="33" s="1"/>
  <c r="F818" i="33"/>
  <c r="G818" i="33" s="1"/>
  <c r="K818" i="33" s="1"/>
  <c r="F809" i="33"/>
  <c r="G809" i="33" s="1"/>
  <c r="K809" i="33" s="1"/>
  <c r="F909" i="33"/>
  <c r="G909" i="33" s="1"/>
  <c r="K909" i="33" s="1"/>
  <c r="F792" i="33"/>
  <c r="G792" i="33" s="1"/>
  <c r="K792" i="33" s="1"/>
  <c r="F789" i="33"/>
  <c r="G789" i="33" s="1"/>
  <c r="K789" i="33" s="1"/>
  <c r="F764" i="33"/>
  <c r="G764" i="33" s="1"/>
  <c r="K764" i="33" s="1"/>
  <c r="F761" i="33"/>
  <c r="G761" i="33" s="1"/>
  <c r="K761" i="33" s="1"/>
  <c r="F737" i="33"/>
  <c r="G737" i="33" s="1"/>
  <c r="K737" i="33" s="1"/>
  <c r="F710" i="33"/>
  <c r="G710" i="33" s="1"/>
  <c r="K710" i="33" s="1"/>
  <c r="F689" i="33"/>
  <c r="G689" i="33" s="1"/>
  <c r="K689" i="33" s="1"/>
  <c r="F661" i="33"/>
  <c r="G661" i="33" s="1"/>
  <c r="K661" i="33" s="1"/>
  <c r="F658" i="33"/>
  <c r="G658" i="33" s="1"/>
  <c r="K658" i="33" s="1"/>
  <c r="F655" i="33"/>
  <c r="G655" i="33" s="1"/>
  <c r="K655" i="33" s="1"/>
  <c r="F652" i="33"/>
  <c r="G652" i="33" s="1"/>
  <c r="K652" i="33" s="1"/>
  <c r="F610" i="33"/>
  <c r="G610" i="33" s="1"/>
  <c r="K610" i="33" s="1"/>
  <c r="F607" i="33"/>
  <c r="G607" i="33" s="1"/>
  <c r="K607" i="33" s="1"/>
  <c r="F604" i="33"/>
  <c r="G604" i="33" s="1"/>
  <c r="K604" i="33" s="1"/>
  <c r="F601" i="33"/>
  <c r="G601" i="33" s="1"/>
  <c r="K601" i="33" s="1"/>
  <c r="F553" i="33"/>
  <c r="G553" i="33" s="1"/>
  <c r="K553" i="33" s="1"/>
  <c r="F550" i="33"/>
  <c r="G550" i="33" s="1"/>
  <c r="K550" i="33" s="1"/>
  <c r="F547" i="33"/>
  <c r="G547" i="33" s="1"/>
  <c r="K547" i="33" s="1"/>
  <c r="F434" i="33"/>
  <c r="G434" i="33" s="1"/>
  <c r="K434" i="33" s="1"/>
  <c r="F431" i="33"/>
  <c r="G431" i="33" s="1"/>
  <c r="K431" i="33" s="1"/>
  <c r="F428" i="33"/>
  <c r="G428" i="33" s="1"/>
  <c r="K428" i="33" s="1"/>
  <c r="F395" i="33"/>
  <c r="G395" i="33" s="1"/>
  <c r="K395" i="33" s="1"/>
  <c r="F392" i="33"/>
  <c r="G392" i="33" s="1"/>
  <c r="K392" i="33" s="1"/>
  <c r="F368" i="33"/>
  <c r="G368" i="33" s="1"/>
  <c r="K368" i="33" s="1"/>
  <c r="F335" i="33"/>
  <c r="G335" i="33" s="1"/>
  <c r="K335" i="33" s="1"/>
  <c r="F332" i="33"/>
  <c r="G332" i="33" s="1"/>
  <c r="K332" i="33" s="1"/>
  <c r="F329" i="33"/>
  <c r="G329" i="33" s="1"/>
  <c r="K329" i="33" s="1"/>
  <c r="F326" i="33"/>
  <c r="G326" i="33" s="1"/>
  <c r="K326" i="33" s="1"/>
  <c r="F323" i="33"/>
  <c r="G323" i="33" s="1"/>
  <c r="K323" i="33" s="1"/>
  <c r="F299" i="33"/>
  <c r="G299" i="33" s="1"/>
  <c r="K299" i="33" s="1"/>
  <c r="F296" i="33"/>
  <c r="G296" i="33" s="1"/>
  <c r="K296" i="33" s="1"/>
  <c r="F272" i="33"/>
  <c r="G272" i="33" s="1"/>
  <c r="K272" i="33" s="1"/>
  <c r="F257" i="33"/>
  <c r="G257" i="33" s="1"/>
  <c r="K257" i="33" s="1"/>
  <c r="F254" i="33"/>
  <c r="G254" i="33" s="1"/>
  <c r="K254" i="33" s="1"/>
  <c r="F251" i="33"/>
  <c r="G251" i="33" s="1"/>
  <c r="K251" i="33" s="1"/>
  <c r="F248" i="33"/>
  <c r="G248" i="33" s="1"/>
  <c r="K248" i="33" s="1"/>
  <c r="F245" i="33"/>
  <c r="G245" i="33" s="1"/>
  <c r="K245" i="33" s="1"/>
  <c r="F209" i="33"/>
  <c r="G209" i="33" s="1"/>
  <c r="K209" i="33" s="1"/>
  <c r="F206" i="33"/>
  <c r="G206" i="33" s="1"/>
  <c r="K206" i="33" s="1"/>
  <c r="F179" i="33"/>
  <c r="G179" i="33" s="1"/>
  <c r="K179" i="33" s="1"/>
  <c r="F176" i="33"/>
  <c r="G176" i="33" s="1"/>
  <c r="K176" i="33" s="1"/>
  <c r="F173" i="33"/>
  <c r="G173" i="33" s="1"/>
  <c r="K173" i="33" s="1"/>
  <c r="F146" i="33"/>
  <c r="G146" i="33" s="1"/>
  <c r="K146" i="33" s="1"/>
  <c r="F133" i="33"/>
  <c r="G133" i="33" s="1"/>
  <c r="K133" i="33" s="1"/>
  <c r="F1292" i="33"/>
  <c r="G1292" i="33" s="1"/>
  <c r="K1292" i="33" s="1"/>
  <c r="F1205" i="33"/>
  <c r="G1205" i="33" s="1"/>
  <c r="K1205" i="33" s="1"/>
  <c r="F1175" i="33"/>
  <c r="G1175" i="33" s="1"/>
  <c r="K1175" i="33" s="1"/>
  <c r="F1118" i="33"/>
  <c r="G1118" i="33" s="1"/>
  <c r="K1118" i="33" s="1"/>
  <c r="F1109" i="33"/>
  <c r="G1109" i="33" s="1"/>
  <c r="K1109" i="33" s="1"/>
  <c r="F987" i="33"/>
  <c r="G987" i="33" s="1"/>
  <c r="K987" i="33" s="1"/>
  <c r="F978" i="33"/>
  <c r="G978" i="33" s="1"/>
  <c r="K978" i="33" s="1"/>
  <c r="F785" i="33"/>
  <c r="G785" i="33" s="1"/>
  <c r="K785" i="33" s="1"/>
  <c r="F757" i="33"/>
  <c r="G757" i="33" s="1"/>
  <c r="K757" i="33" s="1"/>
  <c r="F733" i="33"/>
  <c r="G733" i="33" s="1"/>
  <c r="K733" i="33" s="1"/>
  <c r="F730" i="33"/>
  <c r="G730" i="33" s="1"/>
  <c r="K730" i="33" s="1"/>
  <c r="F706" i="33"/>
  <c r="G706" i="33" s="1"/>
  <c r="K706" i="33" s="1"/>
  <c r="F703" i="33"/>
  <c r="G703" i="33" s="1"/>
  <c r="K703" i="33" s="1"/>
  <c r="F685" i="33"/>
  <c r="G685" i="33" s="1"/>
  <c r="K685" i="33" s="1"/>
  <c r="F648" i="33"/>
  <c r="G648" i="33" s="1"/>
  <c r="K648" i="33" s="1"/>
  <c r="F645" i="33"/>
  <c r="G645" i="33" s="1"/>
  <c r="K645" i="33" s="1"/>
  <c r="F642" i="33"/>
  <c r="G642" i="33" s="1"/>
  <c r="K642" i="33" s="1"/>
  <c r="F639" i="33"/>
  <c r="G639" i="33" s="1"/>
  <c r="K639" i="33" s="1"/>
  <c r="F597" i="33"/>
  <c r="G597" i="33" s="1"/>
  <c r="K597" i="33" s="1"/>
  <c r="F594" i="33"/>
  <c r="G594" i="33" s="1"/>
  <c r="K594" i="33" s="1"/>
  <c r="F591" i="33"/>
  <c r="G591" i="33" s="1"/>
  <c r="K591" i="33" s="1"/>
  <c r="F588" i="33"/>
  <c r="G588" i="33" s="1"/>
  <c r="K588" i="33" s="1"/>
  <c r="F585" i="33"/>
  <c r="G585" i="33" s="1"/>
  <c r="K585" i="33" s="1"/>
  <c r="F582" i="33"/>
  <c r="G582" i="33" s="1"/>
  <c r="K582" i="33" s="1"/>
  <c r="F522" i="33"/>
  <c r="G522" i="33" s="1"/>
  <c r="K522" i="33" s="1"/>
  <c r="F519" i="33"/>
  <c r="G519" i="33" s="1"/>
  <c r="K519" i="33" s="1"/>
  <c r="F516" i="33"/>
  <c r="G516" i="33" s="1"/>
  <c r="K516" i="33" s="1"/>
  <c r="F493" i="33"/>
  <c r="G493" i="33" s="1"/>
  <c r="K493" i="33" s="1"/>
  <c r="F490" i="33"/>
  <c r="G490" i="33" s="1"/>
  <c r="K490" i="33" s="1"/>
  <c r="F487" i="33"/>
  <c r="G487" i="33" s="1"/>
  <c r="K487" i="33" s="1"/>
  <c r="F484" i="33"/>
  <c r="G484" i="33" s="1"/>
  <c r="K484" i="33" s="1"/>
  <c r="F481" i="33"/>
  <c r="G481" i="33" s="1"/>
  <c r="K481" i="33" s="1"/>
  <c r="F478" i="33"/>
  <c r="G478" i="33" s="1"/>
  <c r="K478" i="33" s="1"/>
  <c r="F475" i="33"/>
  <c r="G475" i="33" s="1"/>
  <c r="K475" i="33" s="1"/>
  <c r="F472" i="33"/>
  <c r="G472" i="33" s="1"/>
  <c r="K472" i="33" s="1"/>
  <c r="F424" i="33"/>
  <c r="G424" i="33" s="1"/>
  <c r="K424" i="33" s="1"/>
  <c r="F421" i="33"/>
  <c r="G421" i="33" s="1"/>
  <c r="K421" i="33" s="1"/>
  <c r="F418" i="33"/>
  <c r="G418" i="33" s="1"/>
  <c r="K418" i="33" s="1"/>
  <c r="F415" i="33"/>
  <c r="G415" i="33" s="1"/>
  <c r="K415" i="33" s="1"/>
  <c r="F388" i="33"/>
  <c r="G388" i="33" s="1"/>
  <c r="K388" i="33" s="1"/>
  <c r="F385" i="33"/>
  <c r="G385" i="33" s="1"/>
  <c r="K385" i="33" s="1"/>
  <c r="F319" i="33"/>
  <c r="G319" i="33" s="1"/>
  <c r="K319" i="33" s="1"/>
  <c r="F316" i="33"/>
  <c r="G316" i="33" s="1"/>
  <c r="K316" i="33" s="1"/>
  <c r="F292" i="33"/>
  <c r="G292" i="33" s="1"/>
  <c r="K292" i="33" s="1"/>
  <c r="F289" i="33"/>
  <c r="G289" i="33" s="1"/>
  <c r="K289" i="33" s="1"/>
  <c r="F268" i="33"/>
  <c r="G268" i="33" s="1"/>
  <c r="K268" i="33" s="1"/>
  <c r="F241" i="33"/>
  <c r="G241" i="33" s="1"/>
  <c r="K241" i="33" s="1"/>
  <c r="F238" i="33"/>
  <c r="G238" i="33" s="1"/>
  <c r="K238" i="33" s="1"/>
  <c r="F235" i="33"/>
  <c r="G235" i="33" s="1"/>
  <c r="K235" i="33" s="1"/>
  <c r="F232" i="33"/>
  <c r="G232" i="33" s="1"/>
  <c r="K232" i="33" s="1"/>
  <c r="F202" i="33"/>
  <c r="G202" i="33" s="1"/>
  <c r="K202" i="33" s="1"/>
  <c r="F199" i="33"/>
  <c r="G199" i="33" s="1"/>
  <c r="K199" i="33" s="1"/>
  <c r="F169" i="33"/>
  <c r="G169" i="33" s="1"/>
  <c r="K169" i="33" s="1"/>
  <c r="F166" i="33"/>
  <c r="G166" i="33" s="1"/>
  <c r="K166" i="33" s="1"/>
  <c r="F129" i="33"/>
  <c r="G129" i="33" s="1"/>
  <c r="K129" i="33" s="1"/>
  <c r="F1060" i="33"/>
  <c r="G1060" i="33" s="1"/>
  <c r="K1060" i="33" s="1"/>
  <c r="F1050" i="33"/>
  <c r="G1050" i="33" s="1"/>
  <c r="K1050" i="33" s="1"/>
  <c r="F1040" i="33"/>
  <c r="G1040" i="33" s="1"/>
  <c r="K1040" i="33" s="1"/>
  <c r="F927" i="33"/>
  <c r="G927" i="33" s="1"/>
  <c r="K927" i="33" s="1"/>
  <c r="F861" i="33"/>
  <c r="G861" i="33" s="1"/>
  <c r="K861" i="33" s="1"/>
  <c r="F831" i="33"/>
  <c r="G831" i="33" s="1"/>
  <c r="K831" i="33" s="1"/>
  <c r="F780" i="33"/>
  <c r="G780" i="33" s="1"/>
  <c r="K780" i="33" s="1"/>
  <c r="F753" i="33"/>
  <c r="G753" i="33" s="1"/>
  <c r="K753" i="33" s="1"/>
  <c r="F726" i="33"/>
  <c r="G726" i="33" s="1"/>
  <c r="K726" i="33" s="1"/>
  <c r="F723" i="33"/>
  <c r="G723" i="33" s="1"/>
  <c r="K723" i="33" s="1"/>
  <c r="F699" i="33"/>
  <c r="G699" i="33" s="1"/>
  <c r="K699" i="33" s="1"/>
  <c r="F680" i="33"/>
  <c r="G680" i="33" s="1"/>
  <c r="K680" i="33" s="1"/>
  <c r="F677" i="33"/>
  <c r="G677" i="33" s="1"/>
  <c r="K677" i="33" s="1"/>
  <c r="F674" i="33"/>
  <c r="G674" i="33" s="1"/>
  <c r="K674" i="33" s="1"/>
  <c r="F671" i="33"/>
  <c r="G671" i="33" s="1"/>
  <c r="K671" i="33" s="1"/>
  <c r="F668" i="33"/>
  <c r="G668" i="33" s="1"/>
  <c r="K668" i="33" s="1"/>
  <c r="F635" i="33"/>
  <c r="G635" i="33" s="1"/>
  <c r="K635" i="33" s="1"/>
  <c r="F632" i="33"/>
  <c r="G632" i="33" s="1"/>
  <c r="K632" i="33" s="1"/>
  <c r="F629" i="33"/>
  <c r="G629" i="33" s="1"/>
  <c r="K629" i="33" s="1"/>
  <c r="F626" i="33"/>
  <c r="G626" i="33" s="1"/>
  <c r="K626" i="33" s="1"/>
  <c r="F578" i="33"/>
  <c r="G578" i="33" s="1"/>
  <c r="K578" i="33" s="1"/>
  <c r="F575" i="33"/>
  <c r="G575" i="33" s="1"/>
  <c r="K575" i="33" s="1"/>
  <c r="F572" i="33"/>
  <c r="G572" i="33" s="1"/>
  <c r="K572" i="33" s="1"/>
  <c r="F569" i="33"/>
  <c r="G569" i="33" s="1"/>
  <c r="K569" i="33" s="1"/>
  <c r="F566" i="33"/>
  <c r="G566" i="33" s="1"/>
  <c r="K566" i="33" s="1"/>
  <c r="F542" i="33"/>
  <c r="G542" i="33" s="1"/>
  <c r="K542" i="33" s="1"/>
  <c r="F539" i="33"/>
  <c r="G539" i="33" s="1"/>
  <c r="K539" i="33" s="1"/>
  <c r="F512" i="33"/>
  <c r="G512" i="33" s="1"/>
  <c r="K512" i="33" s="1"/>
  <c r="F509" i="33"/>
  <c r="G509" i="33" s="1"/>
  <c r="K509" i="33" s="1"/>
  <c r="F506" i="33"/>
  <c r="G506" i="33" s="1"/>
  <c r="K506" i="33" s="1"/>
  <c r="F468" i="33"/>
  <c r="G468" i="33" s="1"/>
  <c r="K468" i="33" s="1"/>
  <c r="F465" i="33"/>
  <c r="G465" i="33" s="1"/>
  <c r="K465" i="33" s="1"/>
  <c r="F462" i="33"/>
  <c r="G462" i="33" s="1"/>
  <c r="K462" i="33" s="1"/>
  <c r="F411" i="33"/>
  <c r="G411" i="33" s="1"/>
  <c r="K411" i="33" s="1"/>
  <c r="F408" i="33"/>
  <c r="G408" i="33" s="1"/>
  <c r="K408" i="33" s="1"/>
  <c r="F405" i="33"/>
  <c r="G405" i="33" s="1"/>
  <c r="K405" i="33" s="1"/>
  <c r="F381" i="33"/>
  <c r="G381" i="33" s="1"/>
  <c r="K381" i="33" s="1"/>
  <c r="F378" i="33"/>
  <c r="G378" i="33" s="1"/>
  <c r="K378" i="33" s="1"/>
  <c r="F363" i="33"/>
  <c r="G363" i="33" s="1"/>
  <c r="K363" i="33" s="1"/>
  <c r="F360" i="33"/>
  <c r="G360" i="33" s="1"/>
  <c r="K360" i="33" s="1"/>
  <c r="F357" i="33"/>
  <c r="G357" i="33" s="1"/>
  <c r="K357" i="33" s="1"/>
  <c r="F354" i="33"/>
  <c r="G354" i="33" s="1"/>
  <c r="K354" i="33" s="1"/>
  <c r="F351" i="33"/>
  <c r="G351" i="33" s="1"/>
  <c r="K351" i="33" s="1"/>
  <c r="F348" i="33"/>
  <c r="G348" i="33" s="1"/>
  <c r="K348" i="33" s="1"/>
  <c r="F312" i="33"/>
  <c r="G312" i="33" s="1"/>
  <c r="K312" i="33" s="1"/>
  <c r="F309" i="33"/>
  <c r="G309" i="33" s="1"/>
  <c r="K309" i="33" s="1"/>
  <c r="F285" i="33"/>
  <c r="G285" i="33" s="1"/>
  <c r="K285" i="33" s="1"/>
  <c r="F282" i="33"/>
  <c r="G282" i="33" s="1"/>
  <c r="K282" i="33" s="1"/>
  <c r="F264" i="33"/>
  <c r="G264" i="33" s="1"/>
  <c r="K264" i="33" s="1"/>
  <c r="F228" i="33"/>
  <c r="G228" i="33" s="1"/>
  <c r="K228" i="33" s="1"/>
  <c r="F225" i="33"/>
  <c r="G225" i="33" s="1"/>
  <c r="K225" i="33" s="1"/>
  <c r="F222" i="33"/>
  <c r="G222" i="33" s="1"/>
  <c r="K222" i="33" s="1"/>
  <c r="F219" i="33"/>
  <c r="G219" i="33" s="1"/>
  <c r="K219" i="33" s="1"/>
  <c r="F216" i="33"/>
  <c r="G216" i="33" s="1"/>
  <c r="K216" i="33" s="1"/>
  <c r="F195" i="33"/>
  <c r="G195" i="33" s="1"/>
  <c r="K195" i="33" s="1"/>
  <c r="F192" i="33"/>
  <c r="G192" i="33" s="1"/>
  <c r="K192" i="33" s="1"/>
  <c r="F189" i="33"/>
  <c r="G189" i="33" s="1"/>
  <c r="K189" i="33" s="1"/>
  <c r="F162" i="33"/>
  <c r="G162" i="33" s="1"/>
  <c r="K162" i="33" s="1"/>
  <c r="F159" i="33"/>
  <c r="G159" i="33" s="1"/>
  <c r="K159" i="33" s="1"/>
  <c r="F143" i="33"/>
  <c r="G143" i="33" s="1"/>
  <c r="K143" i="33" s="1"/>
  <c r="F125" i="33"/>
  <c r="G125" i="33" s="1"/>
  <c r="K125" i="33" s="1"/>
  <c r="F1241" i="33"/>
  <c r="G1241" i="33" s="1"/>
  <c r="K1241" i="33" s="1"/>
  <c r="F1232" i="33"/>
  <c r="G1232" i="33" s="1"/>
  <c r="K1232" i="33" s="1"/>
  <c r="F798" i="33"/>
  <c r="G798" i="33" s="1"/>
  <c r="K798" i="33" s="1"/>
  <c r="F795" i="33"/>
  <c r="G795" i="33" s="1"/>
  <c r="K795" i="33" s="1"/>
  <c r="F776" i="33"/>
  <c r="G776" i="33" s="1"/>
  <c r="K776" i="33" s="1"/>
  <c r="F773" i="33"/>
  <c r="G773" i="33" s="1"/>
  <c r="K773" i="33" s="1"/>
  <c r="F770" i="33"/>
  <c r="G770" i="33" s="1"/>
  <c r="K770" i="33" s="1"/>
  <c r="F767" i="33"/>
  <c r="G767" i="33" s="1"/>
  <c r="K767" i="33" s="1"/>
  <c r="F749" i="33"/>
  <c r="G749" i="33" s="1"/>
  <c r="K749" i="33" s="1"/>
  <c r="F746" i="33"/>
  <c r="G746" i="33" s="1"/>
  <c r="K746" i="33" s="1"/>
  <c r="F743" i="33"/>
  <c r="G743" i="33" s="1"/>
  <c r="K743" i="33" s="1"/>
  <c r="F719" i="33"/>
  <c r="G719" i="33" s="1"/>
  <c r="K719" i="33" s="1"/>
  <c r="F716" i="33"/>
  <c r="G716" i="33" s="1"/>
  <c r="K716" i="33" s="1"/>
  <c r="F713" i="33"/>
  <c r="G713" i="33" s="1"/>
  <c r="K713" i="33" s="1"/>
  <c r="F695" i="33"/>
  <c r="G695" i="33" s="1"/>
  <c r="K695" i="33" s="1"/>
  <c r="F692" i="33"/>
  <c r="G692" i="33" s="1"/>
  <c r="K692" i="33" s="1"/>
  <c r="F622" i="33"/>
  <c r="G622" i="33" s="1"/>
  <c r="K622" i="33" s="1"/>
  <c r="F619" i="33"/>
  <c r="G619" i="33" s="1"/>
  <c r="K619" i="33" s="1"/>
  <c r="F616" i="33"/>
  <c r="G616" i="33" s="1"/>
  <c r="K616" i="33" s="1"/>
  <c r="F613" i="33"/>
  <c r="G613" i="33" s="1"/>
  <c r="K613" i="33" s="1"/>
  <c r="F562" i="33"/>
  <c r="G562" i="33" s="1"/>
  <c r="K562" i="33" s="1"/>
  <c r="F559" i="33"/>
  <c r="G559" i="33" s="1"/>
  <c r="K559" i="33" s="1"/>
  <c r="F556" i="33"/>
  <c r="G556" i="33" s="1"/>
  <c r="K556" i="33" s="1"/>
  <c r="F535" i="33"/>
  <c r="G535" i="33" s="1"/>
  <c r="K535" i="33" s="1"/>
  <c r="F532" i="33"/>
  <c r="G532" i="33" s="1"/>
  <c r="K532" i="33" s="1"/>
  <c r="F529" i="33"/>
  <c r="G529" i="33" s="1"/>
  <c r="K529" i="33" s="1"/>
  <c r="F502" i="33"/>
  <c r="G502" i="33" s="1"/>
  <c r="K502" i="33" s="1"/>
  <c r="F499" i="33"/>
  <c r="G499" i="33" s="1"/>
  <c r="K499" i="33" s="1"/>
  <c r="F496" i="33"/>
  <c r="G496" i="33" s="1"/>
  <c r="K496" i="33" s="1"/>
  <c r="F458" i="33"/>
  <c r="G458" i="33" s="1"/>
  <c r="K458" i="33" s="1"/>
  <c r="F455" i="33"/>
  <c r="G455" i="33" s="1"/>
  <c r="K455" i="33" s="1"/>
  <c r="F452" i="33"/>
  <c r="G452" i="33" s="1"/>
  <c r="K452" i="33" s="1"/>
  <c r="F449" i="33"/>
  <c r="G449" i="33" s="1"/>
  <c r="K449" i="33" s="1"/>
  <c r="F446" i="33"/>
  <c r="G446" i="33" s="1"/>
  <c r="K446" i="33" s="1"/>
  <c r="F443" i="33"/>
  <c r="G443" i="33" s="1"/>
  <c r="K443" i="33" s="1"/>
  <c r="F440" i="33"/>
  <c r="G440" i="33" s="1"/>
  <c r="K440" i="33" s="1"/>
  <c r="F401" i="33"/>
  <c r="G401" i="33" s="1"/>
  <c r="K401" i="33" s="1"/>
  <c r="F398" i="33"/>
  <c r="G398" i="33" s="1"/>
  <c r="K398" i="33" s="1"/>
  <c r="F374" i="33"/>
  <c r="G374" i="33" s="1"/>
  <c r="K374" i="33" s="1"/>
  <c r="F371" i="33"/>
  <c r="G371" i="33" s="1"/>
  <c r="K371" i="33" s="1"/>
  <c r="F344" i="33"/>
  <c r="G344" i="33" s="1"/>
  <c r="K344" i="33" s="1"/>
  <c r="F341" i="33"/>
  <c r="G341" i="33" s="1"/>
  <c r="K341" i="33" s="1"/>
  <c r="F338" i="33"/>
  <c r="G338" i="33" s="1"/>
  <c r="K338" i="33" s="1"/>
  <c r="F305" i="33"/>
  <c r="G305" i="33" s="1"/>
  <c r="K305" i="33" s="1"/>
  <c r="F302" i="33"/>
  <c r="G302" i="33" s="1"/>
  <c r="K302" i="33" s="1"/>
  <c r="F278" i="33"/>
  <c r="G278" i="33" s="1"/>
  <c r="K278" i="33" s="1"/>
  <c r="F275" i="33"/>
  <c r="G275" i="33" s="1"/>
  <c r="K275" i="33" s="1"/>
  <c r="F212" i="33"/>
  <c r="G212" i="33" s="1"/>
  <c r="K212" i="33" s="1"/>
  <c r="F185" i="33"/>
  <c r="G185" i="33" s="1"/>
  <c r="K185" i="33" s="1"/>
  <c r="F182" i="33"/>
  <c r="G182" i="33" s="1"/>
  <c r="K182" i="33" s="1"/>
  <c r="F155" i="33"/>
  <c r="G155" i="33" s="1"/>
  <c r="K155" i="33" s="1"/>
  <c r="F152" i="33"/>
  <c r="G152" i="33" s="1"/>
  <c r="K152" i="33" s="1"/>
  <c r="F139" i="33"/>
  <c r="G139" i="33" s="1"/>
  <c r="K139" i="33" s="1"/>
  <c r="F120" i="33"/>
  <c r="G120" i="33" s="1"/>
  <c r="K120" i="33" s="1"/>
  <c r="F117" i="33"/>
  <c r="G117" i="33" s="1"/>
  <c r="K117" i="33" s="1"/>
  <c r="F114" i="33"/>
  <c r="G114" i="33" s="1"/>
  <c r="K114" i="33" s="1"/>
  <c r="F111" i="33"/>
  <c r="G111" i="33" s="1"/>
  <c r="K111" i="33" s="1"/>
  <c r="F915" i="33"/>
  <c r="G915" i="33" s="1"/>
  <c r="K915" i="33" s="1"/>
  <c r="F906" i="33"/>
  <c r="G906" i="33" s="1"/>
  <c r="K906" i="33" s="1"/>
  <c r="F791" i="33"/>
  <c r="G791" i="33" s="1"/>
  <c r="K791" i="33" s="1"/>
  <c r="F763" i="33"/>
  <c r="G763" i="33" s="1"/>
  <c r="K763" i="33" s="1"/>
  <c r="F760" i="33"/>
  <c r="G760" i="33" s="1"/>
  <c r="K760" i="33" s="1"/>
  <c r="F739" i="33"/>
  <c r="G739" i="33" s="1"/>
  <c r="K739" i="33" s="1"/>
  <c r="F736" i="33"/>
  <c r="G736" i="33" s="1"/>
  <c r="K736" i="33" s="1"/>
  <c r="F709" i="33"/>
  <c r="G709" i="33" s="1"/>
  <c r="K709" i="33" s="1"/>
  <c r="F688" i="33"/>
  <c r="G688" i="33" s="1"/>
  <c r="K688" i="33" s="1"/>
  <c r="F663" i="33"/>
  <c r="G663" i="33" s="1"/>
  <c r="K663" i="33" s="1"/>
  <c r="F660" i="33"/>
  <c r="G660" i="33" s="1"/>
  <c r="K660" i="33" s="1"/>
  <c r="F657" i="33"/>
  <c r="G657" i="33" s="1"/>
  <c r="K657" i="33" s="1"/>
  <c r="F654" i="33"/>
  <c r="G654" i="33" s="1"/>
  <c r="K654" i="33" s="1"/>
  <c r="F609" i="33"/>
  <c r="G609" i="33" s="1"/>
  <c r="K609" i="33" s="1"/>
  <c r="F606" i="33"/>
  <c r="G606" i="33" s="1"/>
  <c r="K606" i="33" s="1"/>
  <c r="F603" i="33"/>
  <c r="G603" i="33" s="1"/>
  <c r="K603" i="33" s="1"/>
  <c r="F600" i="33"/>
  <c r="G600" i="33" s="1"/>
  <c r="K600" i="33" s="1"/>
  <c r="F552" i="33"/>
  <c r="G552" i="33" s="1"/>
  <c r="K552" i="33" s="1"/>
  <c r="F549" i="33"/>
  <c r="G549" i="33" s="1"/>
  <c r="K549" i="33" s="1"/>
  <c r="F525" i="33"/>
  <c r="G525" i="33" s="1"/>
  <c r="K525" i="33" s="1"/>
  <c r="F436" i="33"/>
  <c r="G436" i="33" s="1"/>
  <c r="K436" i="33" s="1"/>
  <c r="F433" i="33"/>
  <c r="G433" i="33" s="1"/>
  <c r="K433" i="33" s="1"/>
  <c r="F430" i="33"/>
  <c r="G430" i="33" s="1"/>
  <c r="K430" i="33" s="1"/>
  <c r="F394" i="33"/>
  <c r="G394" i="33" s="1"/>
  <c r="K394" i="33" s="1"/>
  <c r="F391" i="33"/>
  <c r="G391" i="33" s="1"/>
  <c r="K391" i="33" s="1"/>
  <c r="F367" i="33"/>
  <c r="G367" i="33" s="1"/>
  <c r="K367" i="33" s="1"/>
  <c r="F334" i="33"/>
  <c r="G334" i="33" s="1"/>
  <c r="K334" i="33" s="1"/>
  <c r="F331" i="33"/>
  <c r="G331" i="33" s="1"/>
  <c r="K331" i="33" s="1"/>
  <c r="F328" i="33"/>
  <c r="G328" i="33" s="1"/>
  <c r="K328" i="33" s="1"/>
  <c r="F325" i="33"/>
  <c r="G325" i="33" s="1"/>
  <c r="K325" i="33" s="1"/>
  <c r="F322" i="33"/>
  <c r="G322" i="33" s="1"/>
  <c r="K322" i="33" s="1"/>
  <c r="F298" i="33"/>
  <c r="G298" i="33" s="1"/>
  <c r="K298" i="33" s="1"/>
  <c r="F295" i="33"/>
  <c r="G295" i="33" s="1"/>
  <c r="K295" i="33" s="1"/>
  <c r="F271" i="33"/>
  <c r="G271" i="33" s="1"/>
  <c r="K271" i="33" s="1"/>
  <c r="F259" i="33"/>
  <c r="G259" i="33" s="1"/>
  <c r="K259" i="33" s="1"/>
  <c r="F256" i="33"/>
  <c r="G256" i="33" s="1"/>
  <c r="K256" i="33" s="1"/>
  <c r="F253" i="33"/>
  <c r="G253" i="33" s="1"/>
  <c r="K253" i="33" s="1"/>
  <c r="F250" i="33"/>
  <c r="G250" i="33" s="1"/>
  <c r="K250" i="33" s="1"/>
  <c r="F247" i="33"/>
  <c r="G247" i="33" s="1"/>
  <c r="K247" i="33" s="1"/>
  <c r="F244" i="33"/>
  <c r="G244" i="33" s="1"/>
  <c r="K244" i="33" s="1"/>
  <c r="F208" i="33"/>
  <c r="G208" i="33" s="1"/>
  <c r="K208" i="33" s="1"/>
  <c r="F205" i="33"/>
  <c r="G205" i="33" s="1"/>
  <c r="K205" i="33" s="1"/>
  <c r="F178" i="33"/>
  <c r="G178" i="33" s="1"/>
  <c r="K178" i="33" s="1"/>
  <c r="F175" i="33"/>
  <c r="G175" i="33" s="1"/>
  <c r="K175" i="33" s="1"/>
  <c r="F148" i="33"/>
  <c r="G148" i="33" s="1"/>
  <c r="K148" i="33" s="1"/>
  <c r="F135" i="33"/>
  <c r="G135" i="33" s="1"/>
  <c r="K135" i="33" s="1"/>
  <c r="F132" i="33"/>
  <c r="G132" i="33" s="1"/>
  <c r="K132" i="33" s="1"/>
  <c r="F1298" i="33"/>
  <c r="G1298" i="33" s="1"/>
  <c r="K1298" i="33" s="1"/>
  <c r="F1289" i="33"/>
  <c r="G1289" i="33" s="1"/>
  <c r="K1289" i="33" s="1"/>
  <c r="F1202" i="33"/>
  <c r="G1202" i="33" s="1"/>
  <c r="K1202" i="33" s="1"/>
  <c r="F1172" i="33"/>
  <c r="G1172" i="33" s="1"/>
  <c r="K1172" i="33" s="1"/>
  <c r="F1115" i="33"/>
  <c r="G1115" i="33" s="1"/>
  <c r="K1115" i="33" s="1"/>
  <c r="F1106" i="33"/>
  <c r="G1106" i="33" s="1"/>
  <c r="K1106" i="33" s="1"/>
  <c r="F984" i="33"/>
  <c r="G984" i="33" s="1"/>
  <c r="K984" i="33" s="1"/>
  <c r="F954" i="33"/>
  <c r="G954" i="33" s="1"/>
  <c r="K954" i="33" s="1"/>
  <c r="F801" i="33"/>
  <c r="G801" i="33" s="1"/>
  <c r="K801" i="33" s="1"/>
  <c r="F787" i="33"/>
  <c r="G787" i="33" s="1"/>
  <c r="K787" i="33" s="1"/>
  <c r="F732" i="33"/>
  <c r="G732" i="33" s="1"/>
  <c r="K732" i="33" s="1"/>
  <c r="F729" i="33"/>
  <c r="G729" i="33" s="1"/>
  <c r="K729" i="33" s="1"/>
  <c r="F705" i="33"/>
  <c r="G705" i="33" s="1"/>
  <c r="K705" i="33" s="1"/>
  <c r="F683" i="33"/>
  <c r="G683" i="33" s="1"/>
  <c r="K683" i="33" s="1"/>
  <c r="F650" i="33"/>
  <c r="G650" i="33" s="1"/>
  <c r="K650" i="33" s="1"/>
  <c r="F647" i="33"/>
  <c r="G647" i="33" s="1"/>
  <c r="K647" i="33" s="1"/>
  <c r="F644" i="33"/>
  <c r="G644" i="33" s="1"/>
  <c r="K644" i="33" s="1"/>
  <c r="F641" i="33"/>
  <c r="G641" i="33" s="1"/>
  <c r="K641" i="33" s="1"/>
  <c r="F596" i="33"/>
  <c r="G596" i="33" s="1"/>
  <c r="K596" i="33" s="1"/>
  <c r="F593" i="33"/>
  <c r="G593" i="33" s="1"/>
  <c r="K593" i="33" s="1"/>
  <c r="F590" i="33"/>
  <c r="G590" i="33" s="1"/>
  <c r="K590" i="33" s="1"/>
  <c r="F587" i="33"/>
  <c r="G587" i="33" s="1"/>
  <c r="K587" i="33" s="1"/>
  <c r="F584" i="33"/>
  <c r="G584" i="33" s="1"/>
  <c r="K584" i="33" s="1"/>
  <c r="F545" i="33"/>
  <c r="G545" i="33" s="1"/>
  <c r="K545" i="33" s="1"/>
  <c r="F521" i="33"/>
  <c r="G521" i="33" s="1"/>
  <c r="K521" i="33" s="1"/>
  <c r="F518" i="33"/>
  <c r="G518" i="33" s="1"/>
  <c r="K518" i="33" s="1"/>
  <c r="F515" i="33"/>
  <c r="G515" i="33" s="1"/>
  <c r="K515" i="33" s="1"/>
  <c r="F492" i="33"/>
  <c r="G492" i="33" s="1"/>
  <c r="K492" i="33" s="1"/>
  <c r="F489" i="33"/>
  <c r="G489" i="33" s="1"/>
  <c r="K489" i="33" s="1"/>
  <c r="F486" i="33"/>
  <c r="G486" i="33" s="1"/>
  <c r="K486" i="33" s="1"/>
  <c r="F483" i="33"/>
  <c r="G483" i="33" s="1"/>
  <c r="K483" i="33" s="1"/>
  <c r="F480" i="33"/>
  <c r="G480" i="33" s="1"/>
  <c r="K480" i="33" s="1"/>
  <c r="F477" i="33"/>
  <c r="G477" i="33" s="1"/>
  <c r="K477" i="33" s="1"/>
  <c r="F474" i="33"/>
  <c r="G474" i="33" s="1"/>
  <c r="K474" i="33" s="1"/>
  <c r="F471" i="33"/>
  <c r="G471" i="33" s="1"/>
  <c r="K471" i="33" s="1"/>
  <c r="F426" i="33"/>
  <c r="G426" i="33" s="1"/>
  <c r="K426" i="33" s="1"/>
  <c r="F423" i="33"/>
  <c r="G423" i="33" s="1"/>
  <c r="K423" i="33" s="1"/>
  <c r="F420" i="33"/>
  <c r="G420" i="33" s="1"/>
  <c r="K420" i="33" s="1"/>
  <c r="F417" i="33"/>
  <c r="G417" i="33" s="1"/>
  <c r="K417" i="33" s="1"/>
  <c r="F414" i="33"/>
  <c r="G414" i="33" s="1"/>
  <c r="K414" i="33" s="1"/>
  <c r="F387" i="33"/>
  <c r="G387" i="33" s="1"/>
  <c r="K387" i="33" s="1"/>
  <c r="F384" i="33"/>
  <c r="G384" i="33" s="1"/>
  <c r="K384" i="33" s="1"/>
  <c r="F318" i="33"/>
  <c r="G318" i="33" s="1"/>
  <c r="K318" i="33" s="1"/>
  <c r="F291" i="33"/>
  <c r="G291" i="33" s="1"/>
  <c r="K291" i="33" s="1"/>
  <c r="F288" i="33"/>
  <c r="G288" i="33" s="1"/>
  <c r="K288" i="33" s="1"/>
  <c r="F267" i="33"/>
  <c r="G267" i="33" s="1"/>
  <c r="K267" i="33" s="1"/>
  <c r="F240" i="33"/>
  <c r="G240" i="33" s="1"/>
  <c r="K240" i="33" s="1"/>
  <c r="F237" i="33"/>
  <c r="G237" i="33" s="1"/>
  <c r="K237" i="33" s="1"/>
  <c r="F234" i="33"/>
  <c r="G234" i="33" s="1"/>
  <c r="K234" i="33" s="1"/>
  <c r="F231" i="33"/>
  <c r="G231" i="33" s="1"/>
  <c r="K231" i="33" s="1"/>
  <c r="F201" i="33"/>
  <c r="G201" i="33" s="1"/>
  <c r="K201" i="33" s="1"/>
  <c r="F198" i="33"/>
  <c r="G198" i="33" s="1"/>
  <c r="K198" i="33" s="1"/>
  <c r="F171" i="33"/>
  <c r="G171" i="33" s="1"/>
  <c r="K171" i="33" s="1"/>
  <c r="F168" i="33"/>
  <c r="G168" i="33" s="1"/>
  <c r="K168" i="33" s="1"/>
  <c r="F145" i="33"/>
  <c r="G145" i="33" s="1"/>
  <c r="K145" i="33" s="1"/>
  <c r="F128" i="33"/>
  <c r="G128" i="33" s="1"/>
  <c r="K128" i="33" s="1"/>
  <c r="F1067" i="33"/>
  <c r="G1067" i="33" s="1"/>
  <c r="K1067" i="33" s="1"/>
  <c r="F1057" i="33"/>
  <c r="G1057" i="33" s="1"/>
  <c r="K1057" i="33" s="1"/>
  <c r="F1047" i="33"/>
  <c r="G1047" i="33" s="1"/>
  <c r="K1047" i="33" s="1"/>
  <c r="F1036" i="33"/>
  <c r="G1036" i="33" s="1"/>
  <c r="K1036" i="33" s="1"/>
  <c r="F867" i="33"/>
  <c r="G867" i="33" s="1"/>
  <c r="K867" i="33" s="1"/>
  <c r="F783" i="33"/>
  <c r="G783" i="33" s="1"/>
  <c r="K783" i="33" s="1"/>
  <c r="F755" i="33"/>
  <c r="G755" i="33" s="1"/>
  <c r="K755" i="33" s="1"/>
  <c r="F752" i="33"/>
  <c r="G752" i="33" s="1"/>
  <c r="K752" i="33" s="1"/>
  <c r="F725" i="33"/>
  <c r="G725" i="33" s="1"/>
  <c r="K725" i="33" s="1"/>
  <c r="F722" i="33"/>
  <c r="G722" i="33" s="1"/>
  <c r="K722" i="33" s="1"/>
  <c r="F701" i="33"/>
  <c r="G701" i="33" s="1"/>
  <c r="K701" i="33" s="1"/>
  <c r="F698" i="33"/>
  <c r="G698" i="33" s="1"/>
  <c r="K698" i="33" s="1"/>
  <c r="F679" i="33"/>
  <c r="G679" i="33" s="1"/>
  <c r="K679" i="33" s="1"/>
  <c r="F676" i="33"/>
  <c r="G676" i="33" s="1"/>
  <c r="K676" i="33" s="1"/>
  <c r="F673" i="33"/>
  <c r="G673" i="33" s="1"/>
  <c r="K673" i="33" s="1"/>
  <c r="F670" i="33"/>
  <c r="G670" i="33" s="1"/>
  <c r="K670" i="33" s="1"/>
  <c r="F667" i="33"/>
  <c r="G667" i="33" s="1"/>
  <c r="K667" i="33" s="1"/>
  <c r="F637" i="33"/>
  <c r="G637" i="33" s="1"/>
  <c r="K637" i="33" s="1"/>
  <c r="F634" i="33"/>
  <c r="G634" i="33" s="1"/>
  <c r="K634" i="33" s="1"/>
  <c r="F631" i="33"/>
  <c r="G631" i="33" s="1"/>
  <c r="K631" i="33" s="1"/>
  <c r="F628" i="33"/>
  <c r="G628" i="33" s="1"/>
  <c r="K628" i="33" s="1"/>
  <c r="F580" i="33"/>
  <c r="G580" i="33" s="1"/>
  <c r="K580" i="33" s="1"/>
  <c r="F577" i="33"/>
  <c r="G577" i="33" s="1"/>
  <c r="K577" i="33" s="1"/>
  <c r="F574" i="33"/>
  <c r="G574" i="33" s="1"/>
  <c r="K574" i="33" s="1"/>
  <c r="F571" i="33"/>
  <c r="G571" i="33" s="1"/>
  <c r="K571" i="33" s="1"/>
  <c r="F568" i="33"/>
  <c r="G568" i="33" s="1"/>
  <c r="K568" i="33" s="1"/>
  <c r="F565" i="33"/>
  <c r="G565" i="33" s="1"/>
  <c r="K565" i="33" s="1"/>
  <c r="F541" i="33"/>
  <c r="G541" i="33" s="1"/>
  <c r="K541" i="33" s="1"/>
  <c r="F538" i="33"/>
  <c r="G538" i="33" s="1"/>
  <c r="K538" i="33" s="1"/>
  <c r="F511" i="33"/>
  <c r="G511" i="33" s="1"/>
  <c r="K511" i="33" s="1"/>
  <c r="F508" i="33"/>
  <c r="G508" i="33" s="1"/>
  <c r="K508" i="33" s="1"/>
  <c r="F505" i="33"/>
  <c r="G505" i="33" s="1"/>
  <c r="K505" i="33" s="1"/>
  <c r="F467" i="33"/>
  <c r="G467" i="33" s="1"/>
  <c r="K467" i="33" s="1"/>
  <c r="F464" i="33"/>
  <c r="G464" i="33" s="1"/>
  <c r="K464" i="33" s="1"/>
  <c r="F461" i="33"/>
  <c r="G461" i="33" s="1"/>
  <c r="K461" i="33" s="1"/>
  <c r="F410" i="33"/>
  <c r="G410" i="33" s="1"/>
  <c r="K410" i="33" s="1"/>
  <c r="F407" i="33"/>
  <c r="G407" i="33" s="1"/>
  <c r="K407" i="33" s="1"/>
  <c r="F380" i="33"/>
  <c r="G380" i="33" s="1"/>
  <c r="K380" i="33" s="1"/>
  <c r="F377" i="33"/>
  <c r="G377" i="33" s="1"/>
  <c r="K377" i="33" s="1"/>
  <c r="F362" i="33"/>
  <c r="G362" i="33" s="1"/>
  <c r="K362" i="33" s="1"/>
  <c r="F359" i="33"/>
  <c r="G359" i="33" s="1"/>
  <c r="K359" i="33" s="1"/>
  <c r="F356" i="33"/>
  <c r="G356" i="33" s="1"/>
  <c r="K356" i="33" s="1"/>
  <c r="F353" i="33"/>
  <c r="G353" i="33" s="1"/>
  <c r="K353" i="33" s="1"/>
  <c r="F350" i="33"/>
  <c r="G350" i="33" s="1"/>
  <c r="K350" i="33" s="1"/>
  <c r="F314" i="33"/>
  <c r="G314" i="33" s="1"/>
  <c r="K314" i="33" s="1"/>
  <c r="F311" i="33"/>
  <c r="G311" i="33" s="1"/>
  <c r="K311" i="33" s="1"/>
  <c r="F308" i="33"/>
  <c r="G308" i="33" s="1"/>
  <c r="K308" i="33" s="1"/>
  <c r="F284" i="33"/>
  <c r="G284" i="33" s="1"/>
  <c r="K284" i="33" s="1"/>
  <c r="F281" i="33"/>
  <c r="G281" i="33" s="1"/>
  <c r="K281" i="33" s="1"/>
  <c r="F263" i="33"/>
  <c r="G263" i="33" s="1"/>
  <c r="K263" i="33" s="1"/>
  <c r="F227" i="33"/>
  <c r="G227" i="33" s="1"/>
  <c r="K227" i="33" s="1"/>
  <c r="F224" i="33"/>
  <c r="G224" i="33" s="1"/>
  <c r="K224" i="33" s="1"/>
  <c r="F221" i="33"/>
  <c r="G221" i="33" s="1"/>
  <c r="K221" i="33" s="1"/>
  <c r="F218" i="33"/>
  <c r="G218" i="33" s="1"/>
  <c r="K218" i="33" s="1"/>
  <c r="F215" i="33"/>
  <c r="G215" i="33" s="1"/>
  <c r="K215" i="33" s="1"/>
  <c r="F194" i="33"/>
  <c r="G194" i="33" s="1"/>
  <c r="K194" i="33" s="1"/>
  <c r="F191" i="33"/>
  <c r="G191" i="33" s="1"/>
  <c r="K191" i="33" s="1"/>
  <c r="F188" i="33"/>
  <c r="G188" i="33" s="1"/>
  <c r="K188" i="33" s="1"/>
  <c r="F164" i="33"/>
  <c r="G164" i="33" s="1"/>
  <c r="K164" i="33" s="1"/>
  <c r="F161" i="33"/>
  <c r="G161" i="33" s="1"/>
  <c r="K161" i="33" s="1"/>
  <c r="F158" i="33"/>
  <c r="G158" i="33" s="1"/>
  <c r="K158" i="33" s="1"/>
  <c r="F123" i="33"/>
  <c r="G123" i="33" s="1"/>
  <c r="K123" i="33" s="1"/>
  <c r="F1238" i="33"/>
  <c r="G1238" i="33" s="1"/>
  <c r="K1238" i="33" s="1"/>
  <c r="F1229" i="33"/>
  <c r="G1229" i="33" s="1"/>
  <c r="K1229" i="33" s="1"/>
  <c r="F797" i="33"/>
  <c r="G797" i="33" s="1"/>
  <c r="K797" i="33" s="1"/>
  <c r="F794" i="33"/>
  <c r="G794" i="33" s="1"/>
  <c r="K794" i="33" s="1"/>
  <c r="F778" i="33"/>
  <c r="G778" i="33" s="1"/>
  <c r="K778" i="33" s="1"/>
  <c r="F775" i="33"/>
  <c r="G775" i="33" s="1"/>
  <c r="K775" i="33" s="1"/>
  <c r="F772" i="33"/>
  <c r="G772" i="33" s="1"/>
  <c r="K772" i="33" s="1"/>
  <c r="F769" i="33"/>
  <c r="G769" i="33" s="1"/>
  <c r="K769" i="33" s="1"/>
  <c r="F748" i="33"/>
  <c r="G748" i="33" s="1"/>
  <c r="K748" i="33" s="1"/>
  <c r="F745" i="33"/>
  <c r="G745" i="33" s="1"/>
  <c r="K745" i="33" s="1"/>
  <c r="F742" i="33"/>
  <c r="G742" i="33" s="1"/>
  <c r="K742" i="33" s="1"/>
  <c r="F718" i="33"/>
  <c r="G718" i="33" s="1"/>
  <c r="K718" i="33" s="1"/>
  <c r="F715" i="33"/>
  <c r="G715" i="33" s="1"/>
  <c r="K715" i="33" s="1"/>
  <c r="F694" i="33"/>
  <c r="G694" i="33" s="1"/>
  <c r="K694" i="33" s="1"/>
  <c r="F624" i="33"/>
  <c r="G624" i="33" s="1"/>
  <c r="K624" i="33" s="1"/>
  <c r="F621" i="33"/>
  <c r="G621" i="33" s="1"/>
  <c r="K621" i="33" s="1"/>
  <c r="F618" i="33"/>
  <c r="G618" i="33" s="1"/>
  <c r="K618" i="33" s="1"/>
  <c r="F615" i="33"/>
  <c r="G615" i="33" s="1"/>
  <c r="K615" i="33" s="1"/>
  <c r="F561" i="33"/>
  <c r="G561" i="33" s="1"/>
  <c r="K561" i="33" s="1"/>
  <c r="F558" i="33"/>
  <c r="G558" i="33" s="1"/>
  <c r="K558" i="33" s="1"/>
  <c r="F555" i="33"/>
  <c r="G555" i="33" s="1"/>
  <c r="K555" i="33" s="1"/>
  <c r="F534" i="33"/>
  <c r="G534" i="33" s="1"/>
  <c r="K534" i="33" s="1"/>
  <c r="F531" i="33"/>
  <c r="G531" i="33" s="1"/>
  <c r="K531" i="33" s="1"/>
  <c r="F528" i="33"/>
  <c r="G528" i="33" s="1"/>
  <c r="K528" i="33" s="1"/>
  <c r="F501" i="33"/>
  <c r="G501" i="33" s="1"/>
  <c r="K501" i="33" s="1"/>
  <c r="F498" i="33"/>
  <c r="G498" i="33" s="1"/>
  <c r="K498" i="33" s="1"/>
  <c r="F457" i="33"/>
  <c r="G457" i="33" s="1"/>
  <c r="K457" i="33" s="1"/>
  <c r="F454" i="33"/>
  <c r="G454" i="33" s="1"/>
  <c r="K454" i="33" s="1"/>
  <c r="F451" i="33"/>
  <c r="G451" i="33" s="1"/>
  <c r="K451" i="33" s="1"/>
  <c r="F448" i="33"/>
  <c r="G448" i="33" s="1"/>
  <c r="K448" i="33" s="1"/>
  <c r="F445" i="33"/>
  <c r="G445" i="33" s="1"/>
  <c r="K445" i="33" s="1"/>
  <c r="F442" i="33"/>
  <c r="G442" i="33" s="1"/>
  <c r="K442" i="33" s="1"/>
  <c r="F439" i="33"/>
  <c r="G439" i="33" s="1"/>
  <c r="K439" i="33" s="1"/>
  <c r="F403" i="33"/>
  <c r="G403" i="33" s="1"/>
  <c r="K403" i="33" s="1"/>
  <c r="F400" i="33"/>
  <c r="G400" i="33" s="1"/>
  <c r="K400" i="33" s="1"/>
  <c r="F373" i="33"/>
  <c r="G373" i="33" s="1"/>
  <c r="K373" i="33" s="1"/>
  <c r="F370" i="33"/>
  <c r="G370" i="33" s="1"/>
  <c r="K370" i="33" s="1"/>
  <c r="F346" i="33"/>
  <c r="G346" i="33" s="1"/>
  <c r="K346" i="33" s="1"/>
  <c r="F343" i="33"/>
  <c r="G343" i="33" s="1"/>
  <c r="K343" i="33" s="1"/>
  <c r="F340" i="33"/>
  <c r="G340" i="33" s="1"/>
  <c r="K340" i="33" s="1"/>
  <c r="F304" i="33"/>
  <c r="G304" i="33" s="1"/>
  <c r="K304" i="33" s="1"/>
  <c r="F301" i="33"/>
  <c r="G301" i="33" s="1"/>
  <c r="K301" i="33" s="1"/>
  <c r="F277" i="33"/>
  <c r="G277" i="33" s="1"/>
  <c r="K277" i="33" s="1"/>
  <c r="F184" i="33"/>
  <c r="G184" i="33" s="1"/>
  <c r="K184" i="33" s="1"/>
  <c r="F181" i="33"/>
  <c r="G181" i="33" s="1"/>
  <c r="K181" i="33" s="1"/>
  <c r="F154" i="33"/>
  <c r="G154" i="33" s="1"/>
  <c r="K154" i="33" s="1"/>
  <c r="F151" i="33"/>
  <c r="G151" i="33" s="1"/>
  <c r="K151" i="33" s="1"/>
  <c r="F141" i="33"/>
  <c r="G141" i="33" s="1"/>
  <c r="K141" i="33" s="1"/>
  <c r="F138" i="33"/>
  <c r="G138" i="33" s="1"/>
  <c r="K138" i="33" s="1"/>
  <c r="F119" i="33"/>
  <c r="G119" i="33" s="1"/>
  <c r="K119" i="33" s="1"/>
  <c r="F116" i="33"/>
  <c r="G116" i="33" s="1"/>
  <c r="K116" i="33" s="1"/>
  <c r="F113" i="33"/>
  <c r="G113" i="33" s="1"/>
  <c r="K113" i="33" s="1"/>
  <c r="F912" i="33"/>
  <c r="G912" i="33" s="1"/>
  <c r="K912" i="33" s="1"/>
  <c r="F903" i="33"/>
  <c r="G903" i="33" s="1"/>
  <c r="K903" i="33" s="1"/>
  <c r="F790" i="33"/>
  <c r="G790" i="33" s="1"/>
  <c r="K790" i="33" s="1"/>
  <c r="F765" i="33"/>
  <c r="G765" i="33" s="1"/>
  <c r="K765" i="33" s="1"/>
  <c r="F762" i="33"/>
  <c r="G762" i="33" s="1"/>
  <c r="K762" i="33" s="1"/>
  <c r="F759" i="33"/>
  <c r="G759" i="33" s="1"/>
  <c r="K759" i="33" s="1"/>
  <c r="F738" i="33"/>
  <c r="G738" i="33" s="1"/>
  <c r="K738" i="33" s="1"/>
  <c r="F711" i="33"/>
  <c r="G711" i="33" s="1"/>
  <c r="K711" i="33" s="1"/>
  <c r="F708" i="33"/>
  <c r="G708" i="33" s="1"/>
  <c r="K708" i="33" s="1"/>
  <c r="F690" i="33"/>
  <c r="G690" i="33" s="1"/>
  <c r="K690" i="33" s="1"/>
  <c r="F662" i="33"/>
  <c r="G662" i="33" s="1"/>
  <c r="K662" i="33" s="1"/>
  <c r="F659" i="33"/>
  <c r="G659" i="33" s="1"/>
  <c r="K659" i="33" s="1"/>
  <c r="F656" i="33"/>
  <c r="G656" i="33" s="1"/>
  <c r="K656" i="33" s="1"/>
  <c r="F653" i="33"/>
  <c r="G653" i="33" s="1"/>
  <c r="K653" i="33" s="1"/>
  <c r="F611" i="33"/>
  <c r="G611" i="33" s="1"/>
  <c r="K611" i="33" s="1"/>
  <c r="F608" i="33"/>
  <c r="G608" i="33" s="1"/>
  <c r="K608" i="33" s="1"/>
  <c r="F605" i="33"/>
  <c r="G605" i="33" s="1"/>
  <c r="K605" i="33" s="1"/>
  <c r="F602" i="33"/>
  <c r="G602" i="33" s="1"/>
  <c r="K602" i="33" s="1"/>
  <c r="F599" i="33"/>
  <c r="G599" i="33" s="1"/>
  <c r="K599" i="33" s="1"/>
  <c r="F551" i="33"/>
  <c r="G551" i="33" s="1"/>
  <c r="K551" i="33" s="1"/>
  <c r="F548" i="33"/>
  <c r="G548" i="33" s="1"/>
  <c r="K548" i="33" s="1"/>
  <c r="F524" i="33"/>
  <c r="G524" i="33" s="1"/>
  <c r="K524" i="33" s="1"/>
  <c r="F435" i="33"/>
  <c r="G435" i="33" s="1"/>
  <c r="K435" i="33" s="1"/>
  <c r="F432" i="33"/>
  <c r="G432" i="33" s="1"/>
  <c r="K432" i="33" s="1"/>
  <c r="F429" i="33"/>
  <c r="G429" i="33" s="1"/>
  <c r="K429" i="33" s="1"/>
  <c r="F396" i="33"/>
  <c r="G396" i="33" s="1"/>
  <c r="K396" i="33" s="1"/>
  <c r="F393" i="33"/>
  <c r="G393" i="33" s="1"/>
  <c r="K393" i="33" s="1"/>
  <c r="F390" i="33"/>
  <c r="G390" i="33" s="1"/>
  <c r="K390" i="33" s="1"/>
  <c r="F336" i="33"/>
  <c r="G336" i="33" s="1"/>
  <c r="K336" i="33" s="1"/>
  <c r="F333" i="33"/>
  <c r="G333" i="33" s="1"/>
  <c r="K333" i="33" s="1"/>
  <c r="F330" i="33"/>
  <c r="G330" i="33" s="1"/>
  <c r="K330" i="33" s="1"/>
  <c r="F327" i="33"/>
  <c r="G327" i="33" s="1"/>
  <c r="K327" i="33" s="1"/>
  <c r="F324" i="33"/>
  <c r="G324" i="33" s="1"/>
  <c r="K324" i="33" s="1"/>
  <c r="F297" i="33"/>
  <c r="G297" i="33" s="1"/>
  <c r="K297" i="33" s="1"/>
  <c r="F294" i="33"/>
  <c r="G294" i="33" s="1"/>
  <c r="K294" i="33" s="1"/>
  <c r="F273" i="33"/>
  <c r="G273" i="33" s="1"/>
  <c r="K273" i="33" s="1"/>
  <c r="F270" i="33"/>
  <c r="G270" i="33" s="1"/>
  <c r="K270" i="33" s="1"/>
  <c r="F258" i="33"/>
  <c r="G258" i="33" s="1"/>
  <c r="K258" i="33" s="1"/>
  <c r="F255" i="33"/>
  <c r="G255" i="33" s="1"/>
  <c r="K255" i="33" s="1"/>
  <c r="F252" i="33"/>
  <c r="G252" i="33" s="1"/>
  <c r="K252" i="33" s="1"/>
  <c r="F249" i="33"/>
  <c r="G249" i="33" s="1"/>
  <c r="K249" i="33" s="1"/>
  <c r="F246" i="33"/>
  <c r="G246" i="33" s="1"/>
  <c r="K246" i="33" s="1"/>
  <c r="F210" i="33"/>
  <c r="G210" i="33" s="1"/>
  <c r="K210" i="33" s="1"/>
  <c r="F207" i="33"/>
  <c r="G207" i="33" s="1"/>
  <c r="K207" i="33" s="1"/>
  <c r="F204" i="33"/>
  <c r="G204" i="33" s="1"/>
  <c r="K204" i="33" s="1"/>
  <c r="F177" i="33"/>
  <c r="G177" i="33" s="1"/>
  <c r="K177" i="33" s="1"/>
  <c r="F174" i="33"/>
  <c r="G174" i="33" s="1"/>
  <c r="K174" i="33" s="1"/>
  <c r="F147" i="33"/>
  <c r="G147" i="33" s="1"/>
  <c r="K147" i="33" s="1"/>
  <c r="F134" i="33"/>
  <c r="G134" i="33" s="1"/>
  <c r="K134" i="33" s="1"/>
  <c r="F1295" i="33"/>
  <c r="G1295" i="33" s="1"/>
  <c r="K1295" i="33" s="1"/>
  <c r="F1169" i="33"/>
  <c r="G1169" i="33" s="1"/>
  <c r="K1169" i="33" s="1"/>
  <c r="F1121" i="33"/>
  <c r="G1121" i="33" s="1"/>
  <c r="K1121" i="33" s="1"/>
  <c r="F1112" i="33"/>
  <c r="G1112" i="33" s="1"/>
  <c r="K1112" i="33" s="1"/>
  <c r="F1103" i="33"/>
  <c r="G1103" i="33" s="1"/>
  <c r="K1103" i="33" s="1"/>
  <c r="F990" i="33"/>
  <c r="G990" i="33" s="1"/>
  <c r="K990" i="33" s="1"/>
  <c r="F981" i="33"/>
  <c r="G981" i="33" s="1"/>
  <c r="K981" i="33" s="1"/>
  <c r="F951" i="33"/>
  <c r="G951" i="33" s="1"/>
  <c r="K951" i="33" s="1"/>
  <c r="F786" i="33"/>
  <c r="G786" i="33" s="1"/>
  <c r="K786" i="33" s="1"/>
  <c r="F734" i="33"/>
  <c r="G734" i="33" s="1"/>
  <c r="K734" i="33" s="1"/>
  <c r="F731" i="33"/>
  <c r="G731" i="33" s="1"/>
  <c r="K731" i="33" s="1"/>
  <c r="F728" i="33"/>
  <c r="G728" i="33" s="1"/>
  <c r="K728" i="33" s="1"/>
  <c r="F704" i="33"/>
  <c r="G704" i="33" s="1"/>
  <c r="K704" i="33" s="1"/>
  <c r="F686" i="33"/>
  <c r="G686" i="33" s="1"/>
  <c r="K686" i="33" s="1"/>
  <c r="F649" i="33"/>
  <c r="G649" i="33" s="1"/>
  <c r="K649" i="33" s="1"/>
  <c r="F646" i="33"/>
  <c r="G646" i="33" s="1"/>
  <c r="K646" i="33" s="1"/>
  <c r="F643" i="33"/>
  <c r="G643" i="33" s="1"/>
  <c r="K643" i="33" s="1"/>
  <c r="F640" i="33"/>
  <c r="G640" i="33" s="1"/>
  <c r="K640" i="33" s="1"/>
  <c r="F595" i="33"/>
  <c r="G595" i="33" s="1"/>
  <c r="K595" i="33" s="1"/>
  <c r="F592" i="33"/>
  <c r="G592" i="33" s="1"/>
  <c r="K592" i="33" s="1"/>
  <c r="F589" i="33"/>
  <c r="G589" i="33" s="1"/>
  <c r="K589" i="33" s="1"/>
  <c r="F586" i="33"/>
  <c r="G586" i="33" s="1"/>
  <c r="K586" i="33" s="1"/>
  <c r="F583" i="33"/>
  <c r="G583" i="33" s="1"/>
  <c r="K583" i="33" s="1"/>
  <c r="F544" i="33"/>
  <c r="G544" i="33" s="1"/>
  <c r="K544" i="33" s="1"/>
  <c r="F520" i="33"/>
  <c r="G520" i="33" s="1"/>
  <c r="K520" i="33" s="1"/>
  <c r="F517" i="33"/>
  <c r="G517" i="33" s="1"/>
  <c r="K517" i="33" s="1"/>
  <c r="F494" i="33"/>
  <c r="G494" i="33" s="1"/>
  <c r="K494" i="33" s="1"/>
  <c r="F491" i="33"/>
  <c r="G491" i="33" s="1"/>
  <c r="K491" i="33" s="1"/>
  <c r="F488" i="33"/>
  <c r="G488" i="33" s="1"/>
  <c r="K488" i="33" s="1"/>
  <c r="F485" i="33"/>
  <c r="G485" i="33" s="1"/>
  <c r="K485" i="33" s="1"/>
  <c r="F482" i="33"/>
  <c r="G482" i="33" s="1"/>
  <c r="K482" i="33" s="1"/>
  <c r="F479" i="33"/>
  <c r="G479" i="33" s="1"/>
  <c r="K479" i="33" s="1"/>
  <c r="F476" i="33"/>
  <c r="G476" i="33" s="1"/>
  <c r="K476" i="33" s="1"/>
  <c r="F473" i="33"/>
  <c r="G473" i="33" s="1"/>
  <c r="K473" i="33" s="1"/>
  <c r="F470" i="33"/>
  <c r="G470" i="33" s="1"/>
  <c r="K470" i="33" s="1"/>
  <c r="F425" i="33"/>
  <c r="G425" i="33" s="1"/>
  <c r="K425" i="33" s="1"/>
  <c r="F422" i="33"/>
  <c r="G422" i="33" s="1"/>
  <c r="K422" i="33" s="1"/>
  <c r="F419" i="33"/>
  <c r="G419" i="33" s="1"/>
  <c r="K419" i="33" s="1"/>
  <c r="F416" i="33"/>
  <c r="G416" i="33" s="1"/>
  <c r="K416" i="33" s="1"/>
  <c r="F413" i="33"/>
  <c r="G413" i="33" s="1"/>
  <c r="K413" i="33" s="1"/>
  <c r="F386" i="33"/>
  <c r="G386" i="33" s="1"/>
  <c r="K386" i="33" s="1"/>
  <c r="F383" i="33"/>
  <c r="G383" i="33" s="1"/>
  <c r="K383" i="33" s="1"/>
  <c r="F365" i="33"/>
  <c r="G365" i="33" s="1"/>
  <c r="K365" i="33" s="1"/>
  <c r="F320" i="33"/>
  <c r="G320" i="33" s="1"/>
  <c r="K320" i="33" s="1"/>
  <c r="F317" i="33"/>
  <c r="G317" i="33" s="1"/>
  <c r="K317" i="33" s="1"/>
  <c r="F290" i="33"/>
  <c r="G290" i="33" s="1"/>
  <c r="K290" i="33" s="1"/>
  <c r="F287" i="33"/>
  <c r="G287" i="33" s="1"/>
  <c r="K287" i="33" s="1"/>
  <c r="F266" i="33"/>
  <c r="G266" i="33" s="1"/>
  <c r="K266" i="33" s="1"/>
  <c r="F242" i="33"/>
  <c r="G242" i="33" s="1"/>
  <c r="K242" i="33" s="1"/>
  <c r="F239" i="33"/>
  <c r="G239" i="33" s="1"/>
  <c r="K239" i="33" s="1"/>
  <c r="F236" i="33"/>
  <c r="G236" i="33" s="1"/>
  <c r="K236" i="33" s="1"/>
  <c r="F233" i="33"/>
  <c r="G233" i="33" s="1"/>
  <c r="K233" i="33" s="1"/>
  <c r="F200" i="33"/>
  <c r="G200" i="33" s="1"/>
  <c r="K200" i="33" s="1"/>
  <c r="F170" i="33"/>
  <c r="G170" i="33" s="1"/>
  <c r="K170" i="33" s="1"/>
  <c r="F167" i="33"/>
  <c r="G167" i="33" s="1"/>
  <c r="K167" i="33" s="1"/>
  <c r="F144" i="33"/>
  <c r="G144" i="33" s="1"/>
  <c r="K144" i="33" s="1"/>
  <c r="F130" i="33"/>
  <c r="G130" i="33" s="1"/>
  <c r="K130" i="33" s="1"/>
  <c r="F1064" i="33"/>
  <c r="G1064" i="33" s="1"/>
  <c r="K1064" i="33" s="1"/>
  <c r="F1054" i="33"/>
  <c r="G1054" i="33" s="1"/>
  <c r="K1054" i="33" s="1"/>
  <c r="F1043" i="33"/>
  <c r="G1043" i="33" s="1"/>
  <c r="K1043" i="33" s="1"/>
  <c r="F930" i="33"/>
  <c r="G930" i="33" s="1"/>
  <c r="K930" i="33" s="1"/>
  <c r="F864" i="33"/>
  <c r="G864" i="33" s="1"/>
  <c r="K864" i="33" s="1"/>
  <c r="F834" i="33"/>
  <c r="G834" i="33" s="1"/>
  <c r="K834" i="33" s="1"/>
  <c r="F800" i="33"/>
  <c r="G800" i="33" s="1"/>
  <c r="K800" i="33" s="1"/>
  <c r="F782" i="33"/>
  <c r="G782" i="33" s="1"/>
  <c r="K782" i="33" s="1"/>
  <c r="F754" i="33"/>
  <c r="G754" i="33" s="1"/>
  <c r="K754" i="33" s="1"/>
  <c r="F751" i="33"/>
  <c r="G751" i="33" s="1"/>
  <c r="K751" i="33" s="1"/>
  <c r="F724" i="33"/>
  <c r="G724" i="33" s="1"/>
  <c r="K724" i="33" s="1"/>
  <c r="F721" i="33"/>
  <c r="G721" i="33" s="1"/>
  <c r="K721" i="33" s="1"/>
  <c r="F700" i="33"/>
  <c r="G700" i="33" s="1"/>
  <c r="K700" i="33" s="1"/>
  <c r="F697" i="33"/>
  <c r="G697" i="33" s="1"/>
  <c r="K697" i="33" s="1"/>
  <c r="F681" i="33"/>
  <c r="G681" i="33" s="1"/>
  <c r="K681" i="33" s="1"/>
  <c r="F678" i="33"/>
  <c r="G678" i="33" s="1"/>
  <c r="K678" i="33" s="1"/>
  <c r="F675" i="33"/>
  <c r="G675" i="33" s="1"/>
  <c r="K675" i="33" s="1"/>
  <c r="F672" i="33"/>
  <c r="G672" i="33" s="1"/>
  <c r="K672" i="33" s="1"/>
  <c r="F669" i="33"/>
  <c r="G669" i="33" s="1"/>
  <c r="K669" i="33" s="1"/>
  <c r="F666" i="33"/>
  <c r="G666" i="33" s="1"/>
  <c r="K666" i="33" s="1"/>
  <c r="F636" i="33"/>
  <c r="G636" i="33" s="1"/>
  <c r="K636" i="33" s="1"/>
  <c r="F633" i="33"/>
  <c r="G633" i="33" s="1"/>
  <c r="K633" i="33" s="1"/>
  <c r="F630" i="33"/>
  <c r="G630" i="33" s="1"/>
  <c r="K630" i="33" s="1"/>
  <c r="F627" i="33"/>
  <c r="G627" i="33" s="1"/>
  <c r="K627" i="33" s="1"/>
  <c r="F579" i="33"/>
  <c r="G579" i="33" s="1"/>
  <c r="K579" i="33" s="1"/>
  <c r="F576" i="33"/>
  <c r="G576" i="33" s="1"/>
  <c r="K576" i="33" s="1"/>
  <c r="F573" i="33"/>
  <c r="G573" i="33" s="1"/>
  <c r="K573" i="33" s="1"/>
  <c r="F570" i="33"/>
  <c r="G570" i="33" s="1"/>
  <c r="K570" i="33" s="1"/>
  <c r="F567" i="33"/>
  <c r="G567" i="33" s="1"/>
  <c r="K567" i="33" s="1"/>
  <c r="F540" i="33"/>
  <c r="G540" i="33" s="1"/>
  <c r="K540" i="33" s="1"/>
  <c r="F537" i="33"/>
  <c r="G537" i="33" s="1"/>
  <c r="K537" i="33" s="1"/>
  <c r="F513" i="33"/>
  <c r="G513" i="33" s="1"/>
  <c r="K513" i="33" s="1"/>
  <c r="F510" i="33"/>
  <c r="G510" i="33" s="1"/>
  <c r="K510" i="33" s="1"/>
  <c r="F507" i="33"/>
  <c r="G507" i="33" s="1"/>
  <c r="K507" i="33" s="1"/>
  <c r="F504" i="33"/>
  <c r="G504" i="33" s="1"/>
  <c r="K504" i="33" s="1"/>
  <c r="F466" i="33"/>
  <c r="G466" i="33" s="1"/>
  <c r="K466" i="33" s="1"/>
  <c r="F463" i="33"/>
  <c r="G463" i="33" s="1"/>
  <c r="K463" i="33" s="1"/>
  <c r="F409" i="33"/>
  <c r="G409" i="33" s="1"/>
  <c r="K409" i="33" s="1"/>
  <c r="F406" i="33"/>
  <c r="G406" i="33" s="1"/>
  <c r="K406" i="33" s="1"/>
  <c r="F379" i="33"/>
  <c r="G379" i="33" s="1"/>
  <c r="K379" i="33" s="1"/>
  <c r="F376" i="33"/>
  <c r="G376" i="33" s="1"/>
  <c r="K376" i="33" s="1"/>
  <c r="F361" i="33"/>
  <c r="G361" i="33" s="1"/>
  <c r="K361" i="33" s="1"/>
  <c r="F358" i="33"/>
  <c r="G358" i="33" s="1"/>
  <c r="K358" i="33" s="1"/>
  <c r="F355" i="33"/>
  <c r="G355" i="33" s="1"/>
  <c r="K355" i="33" s="1"/>
  <c r="F352" i="33"/>
  <c r="G352" i="33" s="1"/>
  <c r="K352" i="33" s="1"/>
  <c r="F349" i="33"/>
  <c r="G349" i="33" s="1"/>
  <c r="K349" i="33" s="1"/>
  <c r="F313" i="33"/>
  <c r="G313" i="33" s="1"/>
  <c r="K313" i="33" s="1"/>
  <c r="F310" i="33"/>
  <c r="G310" i="33" s="1"/>
  <c r="K310" i="33" s="1"/>
  <c r="F283" i="33"/>
  <c r="G283" i="33" s="1"/>
  <c r="K283" i="33" s="1"/>
  <c r="F229" i="33"/>
  <c r="G229" i="33" s="1"/>
  <c r="K229" i="33" s="1"/>
  <c r="F226" i="33"/>
  <c r="G226" i="33" s="1"/>
  <c r="K226" i="33" s="1"/>
  <c r="F223" i="33"/>
  <c r="G223" i="33" s="1"/>
  <c r="K223" i="33" s="1"/>
  <c r="F220" i="33"/>
  <c r="G220" i="33" s="1"/>
  <c r="K220" i="33" s="1"/>
  <c r="F217" i="33"/>
  <c r="G217" i="33" s="1"/>
  <c r="K217" i="33" s="1"/>
  <c r="F196" i="33"/>
  <c r="G196" i="33" s="1"/>
  <c r="K196" i="33" s="1"/>
  <c r="F193" i="33"/>
  <c r="G193" i="33" s="1"/>
  <c r="K193" i="33" s="1"/>
  <c r="F190" i="33"/>
  <c r="G190" i="33" s="1"/>
  <c r="K190" i="33" s="1"/>
  <c r="F163" i="33"/>
  <c r="G163" i="33" s="1"/>
  <c r="K163" i="33" s="1"/>
  <c r="F160" i="33"/>
  <c r="G160" i="33" s="1"/>
  <c r="K160" i="33" s="1"/>
  <c r="F126" i="33"/>
  <c r="G126" i="33" s="1"/>
  <c r="K126" i="33" s="1"/>
  <c r="F32" i="33"/>
  <c r="G32" i="33" s="1"/>
  <c r="K32" i="33" s="1"/>
  <c r="F35" i="33"/>
  <c r="G35" i="33" s="1"/>
  <c r="K35" i="33" s="1"/>
  <c r="F53" i="33"/>
  <c r="G53" i="33" s="1"/>
  <c r="K53" i="33" s="1"/>
  <c r="F56" i="33"/>
  <c r="G56" i="33" s="1"/>
  <c r="K56" i="33" s="1"/>
  <c r="F59" i="33"/>
  <c r="G59" i="33" s="1"/>
  <c r="K59" i="33" s="1"/>
  <c r="F83" i="33"/>
  <c r="G83" i="33" s="1"/>
  <c r="K83" i="33" s="1"/>
  <c r="F86" i="33"/>
  <c r="G86" i="33" s="1"/>
  <c r="K86" i="33" s="1"/>
  <c r="F89" i="33"/>
  <c r="G89" i="33" s="1"/>
  <c r="K89" i="33" s="1"/>
  <c r="F101" i="33"/>
  <c r="G101" i="33" s="1"/>
  <c r="K101" i="33" s="1"/>
  <c r="F104" i="33"/>
  <c r="G104" i="33" s="1"/>
  <c r="K104" i="33" s="1"/>
  <c r="F107" i="33"/>
  <c r="G107" i="33" s="1"/>
  <c r="K107" i="33" s="1"/>
  <c r="F153" i="33"/>
  <c r="G153" i="33" s="1"/>
  <c r="K153" i="33" s="1"/>
  <c r="F372" i="33"/>
  <c r="G372" i="33" s="1"/>
  <c r="K372" i="33" s="1"/>
  <c r="F402" i="33"/>
  <c r="G402" i="33" s="1"/>
  <c r="K402" i="33" s="1"/>
  <c r="F441" i="33"/>
  <c r="G441" i="33" s="1"/>
  <c r="K441" i="33" s="1"/>
  <c r="F450" i="33"/>
  <c r="G450" i="33" s="1"/>
  <c r="K450" i="33" s="1"/>
  <c r="F459" i="33"/>
  <c r="G459" i="33" s="1"/>
  <c r="K459" i="33" s="1"/>
  <c r="F497" i="33"/>
  <c r="G497" i="33" s="1"/>
  <c r="K497" i="33" s="1"/>
  <c r="F8" i="33"/>
  <c r="G8" i="33" s="1"/>
  <c r="K8" i="33" s="1"/>
  <c r="F11" i="33"/>
  <c r="G11" i="33" s="1"/>
  <c r="K11" i="33" s="1"/>
  <c r="F14" i="33"/>
  <c r="G14" i="33" s="1"/>
  <c r="K14" i="33" s="1"/>
  <c r="F17" i="33"/>
  <c r="G17" i="33" s="1"/>
  <c r="K17" i="33" s="1"/>
  <c r="F20" i="33"/>
  <c r="G20" i="33" s="1"/>
  <c r="K20" i="33" s="1"/>
  <c r="F39" i="33"/>
  <c r="G39" i="33" s="1"/>
  <c r="K39" i="33" s="1"/>
  <c r="F63" i="33"/>
  <c r="G63" i="33" s="1"/>
  <c r="K63" i="33" s="1"/>
  <c r="F66" i="33"/>
  <c r="G66" i="33" s="1"/>
  <c r="K66" i="33" s="1"/>
  <c r="F137" i="33"/>
  <c r="G137" i="33" s="1"/>
  <c r="K137" i="33" s="1"/>
  <c r="F183" i="33"/>
  <c r="G183" i="33" s="1"/>
  <c r="K183" i="33" s="1"/>
  <c r="F213" i="33"/>
  <c r="G213" i="33" s="1"/>
  <c r="K213" i="33" s="1"/>
  <c r="F617" i="33"/>
  <c r="G617" i="33" s="1"/>
  <c r="K617" i="33" s="1"/>
  <c r="F25" i="33"/>
  <c r="G25" i="33" s="1"/>
  <c r="K25" i="33" s="1"/>
  <c r="F43" i="33"/>
  <c r="G43" i="33" s="1"/>
  <c r="K43" i="33" s="1"/>
  <c r="F46" i="33"/>
  <c r="G46" i="33" s="1"/>
  <c r="K46" i="33" s="1"/>
  <c r="F70" i="33"/>
  <c r="G70" i="33" s="1"/>
  <c r="K70" i="33" s="1"/>
  <c r="F73" i="33"/>
  <c r="G73" i="33" s="1"/>
  <c r="K73" i="33" s="1"/>
  <c r="F94" i="33"/>
  <c r="G94" i="33" s="1"/>
  <c r="K94" i="33" s="1"/>
  <c r="F97" i="33"/>
  <c r="G97" i="33" s="1"/>
  <c r="K97" i="33" s="1"/>
  <c r="F303" i="33"/>
  <c r="G303" i="33" s="1"/>
  <c r="K303" i="33" s="1"/>
  <c r="F741" i="33"/>
  <c r="G741" i="33" s="1"/>
  <c r="K741" i="33" s="1"/>
  <c r="F1244" i="33"/>
  <c r="G1244" i="33" s="1"/>
  <c r="K1244" i="33" s="1"/>
  <c r="F29" i="33"/>
  <c r="G29" i="33" s="1"/>
  <c r="K29" i="33" s="1"/>
  <c r="F50" i="33"/>
  <c r="G50" i="33" s="1"/>
  <c r="K50" i="33" s="1"/>
  <c r="F77" i="33"/>
  <c r="G77" i="33" s="1"/>
  <c r="K77" i="33" s="1"/>
  <c r="F112" i="33"/>
  <c r="G112" i="33" s="1"/>
  <c r="K112" i="33" s="1"/>
  <c r="F118" i="33"/>
  <c r="G118" i="33" s="1"/>
  <c r="K118" i="33" s="1"/>
  <c r="F342" i="33"/>
  <c r="G342" i="33" s="1"/>
  <c r="K342" i="33" s="1"/>
  <c r="F530" i="33"/>
  <c r="G530" i="33" s="1"/>
  <c r="K530" i="33" s="1"/>
  <c r="F560" i="33"/>
  <c r="G560" i="33" s="1"/>
  <c r="K560" i="33" s="1"/>
  <c r="F771" i="33"/>
  <c r="G771" i="33" s="1"/>
  <c r="K771" i="33" s="1"/>
  <c r="F33" i="33"/>
  <c r="G33" i="33" s="1"/>
  <c r="K33" i="33" s="1"/>
  <c r="F54" i="33"/>
  <c r="G54" i="33" s="1"/>
  <c r="K54" i="33" s="1"/>
  <c r="F57" i="33"/>
  <c r="G57" i="33" s="1"/>
  <c r="K57" i="33" s="1"/>
  <c r="F81" i="33"/>
  <c r="G81" i="33" s="1"/>
  <c r="K81" i="33" s="1"/>
  <c r="F84" i="33"/>
  <c r="G84" i="33" s="1"/>
  <c r="K84" i="33" s="1"/>
  <c r="F87" i="33"/>
  <c r="G87" i="33" s="1"/>
  <c r="K87" i="33" s="1"/>
  <c r="F102" i="33"/>
  <c r="G102" i="33" s="1"/>
  <c r="K102" i="33" s="1"/>
  <c r="F105" i="33"/>
  <c r="G105" i="33" s="1"/>
  <c r="K105" i="33" s="1"/>
  <c r="F156" i="33"/>
  <c r="G156" i="33" s="1"/>
  <c r="K156" i="33" s="1"/>
  <c r="F444" i="33"/>
  <c r="G444" i="33" s="1"/>
  <c r="K444" i="33" s="1"/>
  <c r="F453" i="33"/>
  <c r="G453" i="33" s="1"/>
  <c r="K453" i="33" s="1"/>
  <c r="F500" i="33"/>
  <c r="G500" i="33" s="1"/>
  <c r="K500" i="33" s="1"/>
  <c r="F1235" i="33"/>
  <c r="G1235" i="33" s="1"/>
  <c r="K1235" i="33" s="1"/>
  <c r="F6" i="33"/>
  <c r="G6" i="33" s="1"/>
  <c r="K6" i="33" s="1"/>
  <c r="F9" i="33"/>
  <c r="G9" i="33" s="1"/>
  <c r="K9" i="33" s="1"/>
  <c r="F12" i="33"/>
  <c r="G12" i="33" s="1"/>
  <c r="K12" i="33" s="1"/>
  <c r="F15" i="33"/>
  <c r="G15" i="33" s="1"/>
  <c r="K15" i="33" s="1"/>
  <c r="F18" i="33"/>
  <c r="G18" i="33" s="1"/>
  <c r="K18" i="33" s="1"/>
  <c r="F21" i="33"/>
  <c r="G21" i="33" s="1"/>
  <c r="K21" i="33" s="1"/>
  <c r="F37" i="33"/>
  <c r="G37" i="33" s="1"/>
  <c r="K37" i="33" s="1"/>
  <c r="F40" i="33"/>
  <c r="G40" i="33" s="1"/>
  <c r="K40" i="33" s="1"/>
  <c r="F61" i="33"/>
  <c r="G61" i="33" s="1"/>
  <c r="K61" i="33" s="1"/>
  <c r="F64" i="33"/>
  <c r="G64" i="33" s="1"/>
  <c r="K64" i="33" s="1"/>
  <c r="F91" i="33"/>
  <c r="G91" i="33" s="1"/>
  <c r="K91" i="33" s="1"/>
  <c r="F109" i="33"/>
  <c r="G109" i="33" s="1"/>
  <c r="K109" i="33" s="1"/>
  <c r="F140" i="33"/>
  <c r="G140" i="33" s="1"/>
  <c r="K140" i="33" s="1"/>
  <c r="F186" i="33"/>
  <c r="G186" i="33" s="1"/>
  <c r="K186" i="33" s="1"/>
  <c r="F276" i="33"/>
  <c r="G276" i="33" s="1"/>
  <c r="K276" i="33" s="1"/>
  <c r="F620" i="33"/>
  <c r="G620" i="33" s="1"/>
  <c r="K620" i="33" s="1"/>
  <c r="F693" i="33"/>
  <c r="G693" i="33" s="1"/>
  <c r="K693" i="33" s="1"/>
  <c r="F26" i="33"/>
  <c r="G26" i="33" s="1"/>
  <c r="K26" i="33" s="1"/>
  <c r="F44" i="33"/>
  <c r="G44" i="33" s="1"/>
  <c r="K44" i="33" s="1"/>
  <c r="F68" i="33"/>
  <c r="G68" i="33" s="1"/>
  <c r="K68" i="33" s="1"/>
  <c r="F71" i="33"/>
  <c r="G71" i="33" s="1"/>
  <c r="K71" i="33" s="1"/>
  <c r="F74" i="33"/>
  <c r="G74" i="33" s="1"/>
  <c r="K74" i="33" s="1"/>
  <c r="F95" i="33"/>
  <c r="G95" i="33" s="1"/>
  <c r="K95" i="33" s="1"/>
  <c r="F306" i="33"/>
  <c r="G306" i="33" s="1"/>
  <c r="K306" i="33" s="1"/>
  <c r="F714" i="33"/>
  <c r="G714" i="33" s="1"/>
  <c r="K714" i="33" s="1"/>
  <c r="F744" i="33"/>
  <c r="G744" i="33" s="1"/>
  <c r="K744" i="33" s="1"/>
  <c r="F30" i="33"/>
  <c r="G30" i="33" s="1"/>
  <c r="K30" i="33" s="1"/>
  <c r="F48" i="33"/>
  <c r="G48" i="33" s="1"/>
  <c r="K48" i="33" s="1"/>
  <c r="F51" i="33"/>
  <c r="G51" i="33" s="1"/>
  <c r="K51" i="33" s="1"/>
  <c r="F78" i="33"/>
  <c r="G78" i="33" s="1"/>
  <c r="K78" i="33" s="1"/>
  <c r="F99" i="33"/>
  <c r="G99" i="33" s="1"/>
  <c r="K99" i="33" s="1"/>
  <c r="F121" i="33"/>
  <c r="G121" i="33" s="1"/>
  <c r="K121" i="33" s="1"/>
  <c r="F345" i="33"/>
  <c r="G345" i="33" s="1"/>
  <c r="K345" i="33" s="1"/>
  <c r="F533" i="33"/>
  <c r="G533" i="33" s="1"/>
  <c r="K533" i="33" s="1"/>
  <c r="F563" i="33"/>
  <c r="G563" i="33" s="1"/>
  <c r="K563" i="33" s="1"/>
  <c r="F774" i="33"/>
  <c r="G774" i="33" s="1"/>
  <c r="K774" i="33" s="1"/>
  <c r="F34" i="33"/>
  <c r="G34" i="33" s="1"/>
  <c r="K34" i="33" s="1"/>
  <c r="F55" i="33"/>
  <c r="G55" i="33" s="1"/>
  <c r="K55" i="33" s="1"/>
  <c r="F58" i="33"/>
  <c r="G58" i="33" s="1"/>
  <c r="K58" i="33" s="1"/>
  <c r="F82" i="33"/>
  <c r="G82" i="33" s="1"/>
  <c r="K82" i="33" s="1"/>
  <c r="F85" i="33"/>
  <c r="G85" i="33" s="1"/>
  <c r="K85" i="33" s="1"/>
  <c r="F88" i="33"/>
  <c r="G88" i="33" s="1"/>
  <c r="K88" i="33" s="1"/>
  <c r="F103" i="33"/>
  <c r="G103" i="33" s="1"/>
  <c r="K103" i="33" s="1"/>
  <c r="F106" i="33"/>
  <c r="G106" i="33" s="1"/>
  <c r="K106" i="33" s="1"/>
  <c r="F150" i="33"/>
  <c r="G150" i="33" s="1"/>
  <c r="K150" i="33" s="1"/>
  <c r="F399" i="33"/>
  <c r="G399" i="33" s="1"/>
  <c r="K399" i="33" s="1"/>
  <c r="F438" i="33"/>
  <c r="G438" i="33" s="1"/>
  <c r="K438" i="33" s="1"/>
  <c r="F447" i="33"/>
  <c r="G447" i="33" s="1"/>
  <c r="K447" i="33" s="1"/>
  <c r="F456" i="33"/>
  <c r="G456" i="33" s="1"/>
  <c r="K456" i="33" s="1"/>
  <c r="F7" i="33"/>
  <c r="G7" i="33" s="1"/>
  <c r="K7" i="33" s="1"/>
  <c r="F10" i="33"/>
  <c r="G10" i="33" s="1"/>
  <c r="K10" i="33" s="1"/>
  <c r="F13" i="33"/>
  <c r="G13" i="33" s="1"/>
  <c r="K13" i="33" s="1"/>
  <c r="F16" i="33"/>
  <c r="G16" i="33" s="1"/>
  <c r="K16" i="33" s="1"/>
  <c r="F19" i="33"/>
  <c r="G19" i="33" s="1"/>
  <c r="K19" i="33" s="1"/>
  <c r="F38" i="33"/>
  <c r="G38" i="33" s="1"/>
  <c r="K38" i="33" s="1"/>
  <c r="F41" i="33"/>
  <c r="G41" i="33" s="1"/>
  <c r="K41" i="33" s="1"/>
  <c r="F62" i="33"/>
  <c r="G62" i="33" s="1"/>
  <c r="K62" i="33" s="1"/>
  <c r="F65" i="33"/>
  <c r="G65" i="33" s="1"/>
  <c r="K65" i="33" s="1"/>
  <c r="F110" i="33"/>
  <c r="G110" i="33" s="1"/>
  <c r="K110" i="33" s="1"/>
  <c r="F279" i="33"/>
  <c r="G279" i="33" s="1"/>
  <c r="K279" i="33" s="1"/>
  <c r="F614" i="33"/>
  <c r="G614" i="33" s="1"/>
  <c r="K614" i="33" s="1"/>
  <c r="F623" i="33"/>
  <c r="G623" i="33" s="1"/>
  <c r="K623" i="33" s="1"/>
  <c r="F796" i="33"/>
  <c r="G796" i="33" s="1"/>
  <c r="K796" i="33" s="1"/>
  <c r="F23" i="33"/>
  <c r="G23" i="33" s="1"/>
  <c r="K23" i="33" s="1"/>
  <c r="F45" i="33"/>
  <c r="G45" i="33" s="1"/>
  <c r="K45" i="33" s="1"/>
  <c r="F69" i="33"/>
  <c r="G69" i="33" s="1"/>
  <c r="K69" i="33" s="1"/>
  <c r="F72" i="33"/>
  <c r="G72" i="33" s="1"/>
  <c r="K72" i="33" s="1"/>
  <c r="F93" i="33"/>
  <c r="G93" i="33" s="1"/>
  <c r="K93" i="33" s="1"/>
  <c r="F96" i="33"/>
  <c r="G96" i="33" s="1"/>
  <c r="K96" i="33" s="1"/>
  <c r="F115" i="33"/>
  <c r="G115" i="33" s="1"/>
  <c r="K115" i="33" s="1"/>
  <c r="F717" i="33"/>
  <c r="G717" i="33" s="1"/>
  <c r="K717" i="33" s="1"/>
  <c r="F747" i="33"/>
  <c r="G747" i="33" s="1"/>
  <c r="K747" i="33" s="1"/>
  <c r="F28" i="33"/>
  <c r="G28" i="33" s="1"/>
  <c r="K28" i="33" s="1"/>
  <c r="F49" i="33"/>
  <c r="G49" i="33" s="1"/>
  <c r="K49" i="33" s="1"/>
  <c r="F76" i="33"/>
  <c r="G76" i="33" s="1"/>
  <c r="K76" i="33" s="1"/>
  <c r="F79" i="33"/>
  <c r="G79" i="33" s="1"/>
  <c r="K79" i="33" s="1"/>
  <c r="F261" i="33"/>
  <c r="G261" i="33" s="1"/>
  <c r="K261" i="33" s="1"/>
  <c r="F339" i="33"/>
  <c r="G339" i="33" s="1"/>
  <c r="K339" i="33" s="1"/>
  <c r="F527" i="33"/>
  <c r="G527" i="33" s="1"/>
  <c r="K527" i="33" s="1"/>
  <c r="F557" i="33"/>
  <c r="G557" i="33" s="1"/>
  <c r="K557" i="33" s="1"/>
  <c r="F768" i="33"/>
  <c r="G768" i="33" s="1"/>
  <c r="K768" i="33" s="1"/>
  <c r="F777" i="33"/>
  <c r="G777" i="33" s="1"/>
  <c r="K777" i="33" s="1"/>
  <c r="G55" i="51"/>
  <c r="H55" i="51" s="1"/>
  <c r="L55" i="51" s="1"/>
  <c r="G28" i="51"/>
  <c r="H28" i="51" s="1"/>
  <c r="L28" i="51" s="1"/>
  <c r="G127" i="51"/>
  <c r="H127" i="51" s="1"/>
  <c r="L127" i="51" s="1"/>
  <c r="G58" i="51"/>
  <c r="H58" i="51" s="1"/>
  <c r="L58" i="51" s="1"/>
  <c r="G31" i="51"/>
  <c r="H31" i="51" s="1"/>
  <c r="L31" i="51" s="1"/>
  <c r="G372" i="51"/>
  <c r="H372" i="51" s="1"/>
  <c r="L372" i="51" s="1"/>
  <c r="G369" i="51"/>
  <c r="H369" i="51" s="1"/>
  <c r="L369" i="51" s="1"/>
  <c r="G354" i="51"/>
  <c r="H354" i="51" s="1"/>
  <c r="L354" i="51" s="1"/>
  <c r="G342" i="51"/>
  <c r="H342" i="51" s="1"/>
  <c r="L342" i="51" s="1"/>
  <c r="G327" i="51"/>
  <c r="H327" i="51" s="1"/>
  <c r="L327" i="51" s="1"/>
  <c r="G324" i="51"/>
  <c r="H324" i="51" s="1"/>
  <c r="L324" i="51" s="1"/>
  <c r="G303" i="51"/>
  <c r="H303" i="51" s="1"/>
  <c r="L303" i="51" s="1"/>
  <c r="G285" i="51"/>
  <c r="H285" i="51" s="1"/>
  <c r="L285" i="51" s="1"/>
  <c r="G273" i="51"/>
  <c r="H273" i="51" s="1"/>
  <c r="L273" i="51" s="1"/>
  <c r="G270" i="51"/>
  <c r="H270" i="51" s="1"/>
  <c r="L270" i="51" s="1"/>
  <c r="G231" i="51"/>
  <c r="H231" i="51" s="1"/>
  <c r="L231" i="51" s="1"/>
  <c r="G228" i="51"/>
  <c r="H228" i="51" s="1"/>
  <c r="L228" i="51" s="1"/>
  <c r="G197" i="51"/>
  <c r="H197" i="51" s="1"/>
  <c r="L197" i="51" s="1"/>
  <c r="G194" i="51"/>
  <c r="H194" i="51" s="1"/>
  <c r="L194" i="51" s="1"/>
  <c r="G164" i="51"/>
  <c r="H164" i="51" s="1"/>
  <c r="L164" i="51" s="1"/>
  <c r="G365" i="51"/>
  <c r="H365" i="51" s="1"/>
  <c r="L365" i="51" s="1"/>
  <c r="G362" i="51"/>
  <c r="H362" i="51" s="1"/>
  <c r="L362" i="51" s="1"/>
  <c r="G320" i="51"/>
  <c r="H320" i="51" s="1"/>
  <c r="L320" i="51" s="1"/>
  <c r="G317" i="51"/>
  <c r="H317" i="51" s="1"/>
  <c r="L317" i="51" s="1"/>
  <c r="G299" i="51"/>
  <c r="H299" i="51" s="1"/>
  <c r="L299" i="51" s="1"/>
  <c r="G281" i="51"/>
  <c r="H281" i="51" s="1"/>
  <c r="L281" i="51" s="1"/>
  <c r="G266" i="51"/>
  <c r="H266" i="51" s="1"/>
  <c r="L266" i="51" s="1"/>
  <c r="G263" i="51"/>
  <c r="H263" i="51" s="1"/>
  <c r="L263" i="51" s="1"/>
  <c r="G248" i="51"/>
  <c r="H248" i="51" s="1"/>
  <c r="L248" i="51" s="1"/>
  <c r="G224" i="51"/>
  <c r="H224" i="51" s="1"/>
  <c r="L224" i="51" s="1"/>
  <c r="G221" i="51"/>
  <c r="H221" i="51" s="1"/>
  <c r="L221" i="51" s="1"/>
  <c r="G217" i="51"/>
  <c r="H217" i="51" s="1"/>
  <c r="L217" i="51" s="1"/>
  <c r="G214" i="51"/>
  <c r="H214" i="51" s="1"/>
  <c r="L214" i="51" s="1"/>
  <c r="G172" i="51"/>
  <c r="H172" i="51" s="1"/>
  <c r="L172" i="51" s="1"/>
  <c r="G358" i="51"/>
  <c r="H358" i="51" s="1"/>
  <c r="L358" i="51" s="1"/>
  <c r="G349" i="51"/>
  <c r="H349" i="51" s="1"/>
  <c r="L349" i="51" s="1"/>
  <c r="G337" i="51"/>
  <c r="H337" i="51" s="1"/>
  <c r="L337" i="51" s="1"/>
  <c r="G313" i="51"/>
  <c r="H313" i="51" s="1"/>
  <c r="L313" i="51" s="1"/>
  <c r="G310" i="51"/>
  <c r="H310" i="51" s="1"/>
  <c r="L310" i="51" s="1"/>
  <c r="G295" i="51"/>
  <c r="H295" i="51" s="1"/>
  <c r="L295" i="51" s="1"/>
  <c r="G277" i="51"/>
  <c r="H277" i="51" s="1"/>
  <c r="L277" i="51" s="1"/>
  <c r="G259" i="51"/>
  <c r="H259" i="51" s="1"/>
  <c r="L259" i="51" s="1"/>
  <c r="G244" i="51"/>
  <c r="H244" i="51" s="1"/>
  <c r="L244" i="51" s="1"/>
  <c r="G241" i="51"/>
  <c r="H241" i="51" s="1"/>
  <c r="L241" i="51" s="1"/>
  <c r="G210" i="51"/>
  <c r="H210" i="51" s="1"/>
  <c r="L210" i="51" s="1"/>
  <c r="G207" i="51"/>
  <c r="H207" i="51" s="1"/>
  <c r="L207" i="51" s="1"/>
  <c r="G189" i="51"/>
  <c r="H189" i="51" s="1"/>
  <c r="L189" i="51" s="1"/>
  <c r="G186" i="51"/>
  <c r="H186" i="51" s="1"/>
  <c r="L186" i="51" s="1"/>
  <c r="G345" i="51"/>
  <c r="H345" i="51" s="1"/>
  <c r="L345" i="51" s="1"/>
  <c r="G333" i="51"/>
  <c r="H333" i="51" s="1"/>
  <c r="L333" i="51" s="1"/>
  <c r="G330" i="51"/>
  <c r="H330" i="51" s="1"/>
  <c r="L330" i="51" s="1"/>
  <c r="G306" i="51"/>
  <c r="H306" i="51" s="1"/>
  <c r="L306" i="51" s="1"/>
  <c r="G291" i="51"/>
  <c r="H291" i="51" s="1"/>
  <c r="L291" i="51" s="1"/>
  <c r="G255" i="51"/>
  <c r="H255" i="51" s="1"/>
  <c r="L255" i="51" s="1"/>
  <c r="G237" i="51"/>
  <c r="H237" i="51" s="1"/>
  <c r="L237" i="51" s="1"/>
  <c r="G234" i="51"/>
  <c r="H234" i="51" s="1"/>
  <c r="L234" i="51" s="1"/>
  <c r="G203" i="51"/>
  <c r="H203" i="51" s="1"/>
  <c r="L203" i="51" s="1"/>
  <c r="G200" i="51"/>
  <c r="H200" i="51" s="1"/>
  <c r="L200" i="51" s="1"/>
  <c r="G182" i="51"/>
  <c r="H182" i="51" s="1"/>
  <c r="L182" i="51" s="1"/>
  <c r="G179" i="51"/>
  <c r="H179" i="51" s="1"/>
  <c r="L179" i="51" s="1"/>
  <c r="G167" i="51"/>
  <c r="H167" i="51" s="1"/>
  <c r="L167" i="51" s="1"/>
  <c r="G371" i="51"/>
  <c r="H371" i="51" s="1"/>
  <c r="L371" i="51" s="1"/>
  <c r="G368" i="51"/>
  <c r="H368" i="51" s="1"/>
  <c r="L368" i="51" s="1"/>
  <c r="G326" i="51"/>
  <c r="H326" i="51" s="1"/>
  <c r="L326" i="51" s="1"/>
  <c r="G323" i="51"/>
  <c r="H323" i="51" s="1"/>
  <c r="L323" i="51" s="1"/>
  <c r="G302" i="51"/>
  <c r="H302" i="51" s="1"/>
  <c r="L302" i="51" s="1"/>
  <c r="G287" i="51"/>
  <c r="H287" i="51" s="1"/>
  <c r="L287" i="51" s="1"/>
  <c r="G284" i="51"/>
  <c r="H284" i="51" s="1"/>
  <c r="L284" i="51" s="1"/>
  <c r="G272" i="51"/>
  <c r="H272" i="51" s="1"/>
  <c r="L272" i="51" s="1"/>
  <c r="G269" i="51"/>
  <c r="H269" i="51" s="1"/>
  <c r="L269" i="51" s="1"/>
  <c r="G251" i="51"/>
  <c r="H251" i="51" s="1"/>
  <c r="L251" i="51" s="1"/>
  <c r="G230" i="51"/>
  <c r="H230" i="51" s="1"/>
  <c r="L230" i="51" s="1"/>
  <c r="G227" i="51"/>
  <c r="H227" i="51" s="1"/>
  <c r="L227" i="51" s="1"/>
  <c r="G196" i="51"/>
  <c r="H196" i="51" s="1"/>
  <c r="L196" i="51" s="1"/>
  <c r="G193" i="51"/>
  <c r="H193" i="51" s="1"/>
  <c r="L193" i="51" s="1"/>
  <c r="G175" i="51"/>
  <c r="H175" i="51" s="1"/>
  <c r="L175" i="51" s="1"/>
  <c r="G364" i="51"/>
  <c r="H364" i="51" s="1"/>
  <c r="L364" i="51" s="1"/>
  <c r="G361" i="51"/>
  <c r="H361" i="51" s="1"/>
  <c r="L361" i="51" s="1"/>
  <c r="G352" i="51"/>
  <c r="H352" i="51" s="1"/>
  <c r="L352" i="51" s="1"/>
  <c r="G340" i="51"/>
  <c r="H340" i="51" s="1"/>
  <c r="L340" i="51" s="1"/>
  <c r="G319" i="51"/>
  <c r="H319" i="51" s="1"/>
  <c r="L319" i="51" s="1"/>
  <c r="G316" i="51"/>
  <c r="H316" i="51" s="1"/>
  <c r="L316" i="51" s="1"/>
  <c r="G298" i="51"/>
  <c r="H298" i="51" s="1"/>
  <c r="L298" i="51" s="1"/>
  <c r="G280" i="51"/>
  <c r="H280" i="51" s="1"/>
  <c r="L280" i="51" s="1"/>
  <c r="G265" i="51"/>
  <c r="H265" i="51" s="1"/>
  <c r="L265" i="51" s="1"/>
  <c r="G262" i="51"/>
  <c r="H262" i="51" s="1"/>
  <c r="L262" i="51" s="1"/>
  <c r="G223" i="51"/>
  <c r="H223" i="51" s="1"/>
  <c r="L223" i="51" s="1"/>
  <c r="G220" i="51"/>
  <c r="H220" i="51" s="1"/>
  <c r="L220" i="51" s="1"/>
  <c r="G216" i="51"/>
  <c r="H216" i="51" s="1"/>
  <c r="L216" i="51" s="1"/>
  <c r="G213" i="51"/>
  <c r="H213" i="51" s="1"/>
  <c r="L213" i="51" s="1"/>
  <c r="G312" i="51"/>
  <c r="H312" i="51" s="1"/>
  <c r="L312" i="51" s="1"/>
  <c r="G258" i="51"/>
  <c r="H258" i="51" s="1"/>
  <c r="L258" i="51" s="1"/>
  <c r="G246" i="51"/>
  <c r="H246" i="51" s="1"/>
  <c r="L246" i="51" s="1"/>
  <c r="G243" i="51"/>
  <c r="H243" i="51" s="1"/>
  <c r="L243" i="51" s="1"/>
  <c r="G209" i="51"/>
  <c r="H209" i="51" s="1"/>
  <c r="L209" i="51" s="1"/>
  <c r="G356" i="51"/>
  <c r="H356" i="51" s="1"/>
  <c r="L356" i="51" s="1"/>
  <c r="G347" i="51"/>
  <c r="H347" i="51" s="1"/>
  <c r="L347" i="51" s="1"/>
  <c r="G335" i="51"/>
  <c r="H335" i="51" s="1"/>
  <c r="L335" i="51" s="1"/>
  <c r="G332" i="51"/>
  <c r="H332" i="51" s="1"/>
  <c r="L332" i="51" s="1"/>
  <c r="G308" i="51"/>
  <c r="H308" i="51" s="1"/>
  <c r="L308" i="51" s="1"/>
  <c r="G305" i="51"/>
  <c r="H305" i="51" s="1"/>
  <c r="L305" i="51" s="1"/>
  <c r="G293" i="51"/>
  <c r="H293" i="51" s="1"/>
  <c r="L293" i="51" s="1"/>
  <c r="G290" i="51"/>
  <c r="H290" i="51" s="1"/>
  <c r="L290" i="51" s="1"/>
  <c r="G275" i="51"/>
  <c r="H275" i="51" s="1"/>
  <c r="L275" i="51" s="1"/>
  <c r="G254" i="51"/>
  <c r="H254" i="51" s="1"/>
  <c r="L254" i="51" s="1"/>
  <c r="G239" i="51"/>
  <c r="H239" i="51" s="1"/>
  <c r="L239" i="51" s="1"/>
  <c r="G236" i="51"/>
  <c r="H236" i="51" s="1"/>
  <c r="L236" i="51" s="1"/>
  <c r="G202" i="51"/>
  <c r="H202" i="51" s="1"/>
  <c r="L202" i="51" s="1"/>
  <c r="G199" i="51"/>
  <c r="H199" i="51" s="1"/>
  <c r="L199" i="51" s="1"/>
  <c r="G181" i="51"/>
  <c r="H181" i="51" s="1"/>
  <c r="L181" i="51" s="1"/>
  <c r="G178" i="51"/>
  <c r="H178" i="51" s="1"/>
  <c r="L178" i="51" s="1"/>
  <c r="G166" i="51"/>
  <c r="H166" i="51" s="1"/>
  <c r="L166" i="51" s="1"/>
  <c r="G373" i="51"/>
  <c r="H373" i="51" s="1"/>
  <c r="L373" i="51" s="1"/>
  <c r="G370" i="51"/>
  <c r="H370" i="51" s="1"/>
  <c r="L370" i="51" s="1"/>
  <c r="G343" i="51"/>
  <c r="H343" i="51" s="1"/>
  <c r="L343" i="51" s="1"/>
  <c r="G328" i="51"/>
  <c r="H328" i="51" s="1"/>
  <c r="L328" i="51" s="1"/>
  <c r="G325" i="51"/>
  <c r="H325" i="51" s="1"/>
  <c r="L325" i="51" s="1"/>
  <c r="G301" i="51"/>
  <c r="H301" i="51" s="1"/>
  <c r="L301" i="51" s="1"/>
  <c r="G286" i="51"/>
  <c r="H286" i="51" s="1"/>
  <c r="L286" i="51" s="1"/>
  <c r="G271" i="51"/>
  <c r="H271" i="51" s="1"/>
  <c r="L271" i="51" s="1"/>
  <c r="G268" i="51"/>
  <c r="H268" i="51" s="1"/>
  <c r="L268" i="51" s="1"/>
  <c r="G250" i="51"/>
  <c r="H250" i="51" s="1"/>
  <c r="L250" i="51" s="1"/>
  <c r="G232" i="51"/>
  <c r="H232" i="51" s="1"/>
  <c r="L232" i="51" s="1"/>
  <c r="G229" i="51"/>
  <c r="H229" i="51" s="1"/>
  <c r="L229" i="51" s="1"/>
  <c r="G195" i="51"/>
  <c r="H195" i="51" s="1"/>
  <c r="L195" i="51" s="1"/>
  <c r="G192" i="51"/>
  <c r="H192" i="51" s="1"/>
  <c r="L192" i="51" s="1"/>
  <c r="G174" i="51"/>
  <c r="H174" i="51" s="1"/>
  <c r="L174" i="51" s="1"/>
  <c r="G366" i="51"/>
  <c r="H366" i="51" s="1"/>
  <c r="L366" i="51" s="1"/>
  <c r="G363" i="51"/>
  <c r="H363" i="51" s="1"/>
  <c r="L363" i="51" s="1"/>
  <c r="G351" i="51"/>
  <c r="H351" i="51" s="1"/>
  <c r="L351" i="51" s="1"/>
  <c r="G339" i="51"/>
  <c r="H339" i="51" s="1"/>
  <c r="L339" i="51" s="1"/>
  <c r="G321" i="51"/>
  <c r="H321" i="51" s="1"/>
  <c r="L321" i="51" s="1"/>
  <c r="G318" i="51"/>
  <c r="H318" i="51" s="1"/>
  <c r="L318" i="51" s="1"/>
  <c r="G282" i="51"/>
  <c r="H282" i="51" s="1"/>
  <c r="L282" i="51" s="1"/>
  <c r="G264" i="51"/>
  <c r="H264" i="51" s="1"/>
  <c r="L264" i="51" s="1"/>
  <c r="G225" i="51"/>
  <c r="H225" i="51" s="1"/>
  <c r="L225" i="51" s="1"/>
  <c r="G222" i="51"/>
  <c r="H222" i="51" s="1"/>
  <c r="L222" i="51" s="1"/>
  <c r="G218" i="51"/>
  <c r="H218" i="51" s="1"/>
  <c r="L218" i="51" s="1"/>
  <c r="G215" i="51"/>
  <c r="H215" i="51" s="1"/>
  <c r="L215" i="51" s="1"/>
  <c r="G161" i="51"/>
  <c r="H161" i="51" s="1"/>
  <c r="L161" i="51" s="1"/>
  <c r="G359" i="51"/>
  <c r="H359" i="51" s="1"/>
  <c r="L359" i="51" s="1"/>
  <c r="G314" i="51"/>
  <c r="H314" i="51" s="1"/>
  <c r="L314" i="51" s="1"/>
  <c r="G311" i="51"/>
  <c r="H311" i="51" s="1"/>
  <c r="L311" i="51" s="1"/>
  <c r="G296" i="51"/>
  <c r="H296" i="51" s="1"/>
  <c r="L296" i="51" s="1"/>
  <c r="G278" i="51"/>
  <c r="H278" i="51" s="1"/>
  <c r="L278" i="51" s="1"/>
  <c r="G260" i="51"/>
  <c r="H260" i="51" s="1"/>
  <c r="L260" i="51" s="1"/>
  <c r="G257" i="51"/>
  <c r="H257" i="51" s="1"/>
  <c r="L257" i="51" s="1"/>
  <c r="G245" i="51"/>
  <c r="H245" i="51" s="1"/>
  <c r="L245" i="51" s="1"/>
  <c r="G242" i="51"/>
  <c r="H242" i="51" s="1"/>
  <c r="L242" i="51" s="1"/>
  <c r="G211" i="51"/>
  <c r="H211" i="51" s="1"/>
  <c r="L211" i="51" s="1"/>
  <c r="G208" i="51"/>
  <c r="H208" i="51" s="1"/>
  <c r="L208" i="51" s="1"/>
  <c r="G187" i="51"/>
  <c r="H187" i="51" s="1"/>
  <c r="L187" i="51" s="1"/>
  <c r="G184" i="51"/>
  <c r="H184" i="51" s="1"/>
  <c r="L184" i="51" s="1"/>
  <c r="G169" i="51"/>
  <c r="H169" i="51" s="1"/>
  <c r="L169" i="51" s="1"/>
  <c r="G334" i="51"/>
  <c r="H334" i="51" s="1"/>
  <c r="L334" i="51" s="1"/>
  <c r="G180" i="51"/>
  <c r="H180" i="51" s="1"/>
  <c r="L180" i="51" s="1"/>
  <c r="G147" i="51"/>
  <c r="H147" i="51" s="1"/>
  <c r="L147" i="51" s="1"/>
  <c r="G144" i="51"/>
  <c r="H144" i="51" s="1"/>
  <c r="L144" i="51" s="1"/>
  <c r="G120" i="51"/>
  <c r="H120" i="51" s="1"/>
  <c r="L120" i="51" s="1"/>
  <c r="G105" i="51"/>
  <c r="H105" i="51" s="1"/>
  <c r="L105" i="51" s="1"/>
  <c r="G102" i="51"/>
  <c r="H102" i="51" s="1"/>
  <c r="L102" i="51" s="1"/>
  <c r="G69" i="51"/>
  <c r="H69" i="51" s="1"/>
  <c r="L69" i="51" s="1"/>
  <c r="G51" i="51"/>
  <c r="H51" i="51" s="1"/>
  <c r="L51" i="51" s="1"/>
  <c r="G48" i="51"/>
  <c r="H48" i="51" s="1"/>
  <c r="L48" i="51" s="1"/>
  <c r="G24" i="51"/>
  <c r="H24" i="51" s="1"/>
  <c r="L24" i="51" s="1"/>
  <c r="G21" i="51"/>
  <c r="H21" i="51" s="1"/>
  <c r="L21" i="51" s="1"/>
  <c r="G204" i="51"/>
  <c r="H204" i="51" s="1"/>
  <c r="L204" i="51" s="1"/>
  <c r="G188" i="51"/>
  <c r="H188" i="51" s="1"/>
  <c r="L188" i="51" s="1"/>
  <c r="G158" i="51"/>
  <c r="H158" i="51" s="1"/>
  <c r="L158" i="51" s="1"/>
  <c r="G155" i="51"/>
  <c r="H155" i="51" s="1"/>
  <c r="L155" i="51" s="1"/>
  <c r="G140" i="51"/>
  <c r="H140" i="51" s="1"/>
  <c r="L140" i="51" s="1"/>
  <c r="G137" i="51"/>
  <c r="H137" i="51" s="1"/>
  <c r="L137" i="51" s="1"/>
  <c r="G116" i="51"/>
  <c r="H116" i="51" s="1"/>
  <c r="L116" i="51" s="1"/>
  <c r="G98" i="51"/>
  <c r="H98" i="51" s="1"/>
  <c r="L98" i="51" s="1"/>
  <c r="G86" i="51"/>
  <c r="H86" i="51" s="1"/>
  <c r="L86" i="51" s="1"/>
  <c r="G83" i="51"/>
  <c r="H83" i="51" s="1"/>
  <c r="L83" i="51" s="1"/>
  <c r="G65" i="51"/>
  <c r="H65" i="51" s="1"/>
  <c r="L65" i="51" s="1"/>
  <c r="G44" i="51"/>
  <c r="H44" i="51" s="1"/>
  <c r="L44" i="51" s="1"/>
  <c r="G41" i="51"/>
  <c r="H41" i="51" s="1"/>
  <c r="L41" i="51" s="1"/>
  <c r="G17" i="51"/>
  <c r="H17" i="51" s="1"/>
  <c r="L17" i="51" s="1"/>
  <c r="G14" i="51"/>
  <c r="H14" i="51" s="1"/>
  <c r="L14" i="51" s="1"/>
  <c r="G253" i="51"/>
  <c r="H253" i="51" s="1"/>
  <c r="L253" i="51" s="1"/>
  <c r="G162" i="51"/>
  <c r="H162" i="51" s="1"/>
  <c r="L162" i="51" s="1"/>
  <c r="G133" i="51"/>
  <c r="H133" i="51" s="1"/>
  <c r="L133" i="51" s="1"/>
  <c r="G130" i="51"/>
  <c r="H130" i="51" s="1"/>
  <c r="L130" i="51" s="1"/>
  <c r="G112" i="51"/>
  <c r="H112" i="51" s="1"/>
  <c r="L112" i="51" s="1"/>
  <c r="G94" i="51"/>
  <c r="H94" i="51" s="1"/>
  <c r="L94" i="51" s="1"/>
  <c r="G79" i="51"/>
  <c r="H79" i="51" s="1"/>
  <c r="L79" i="51" s="1"/>
  <c r="G76" i="51"/>
  <c r="H76" i="51" s="1"/>
  <c r="L76" i="51" s="1"/>
  <c r="G37" i="51"/>
  <c r="H37" i="51" s="1"/>
  <c r="L37" i="51" s="1"/>
  <c r="G34" i="51"/>
  <c r="H34" i="51" s="1"/>
  <c r="L34" i="51" s="1"/>
  <c r="G10" i="51"/>
  <c r="H10" i="51" s="1"/>
  <c r="L10" i="51" s="1"/>
  <c r="G7" i="51"/>
  <c r="H7" i="51" s="1"/>
  <c r="L7" i="51" s="1"/>
  <c r="G292" i="51"/>
  <c r="H292" i="51" s="1"/>
  <c r="L292" i="51" s="1"/>
  <c r="G170" i="51"/>
  <c r="H170" i="51" s="1"/>
  <c r="L170" i="51" s="1"/>
  <c r="G150" i="51"/>
  <c r="H150" i="51" s="1"/>
  <c r="L150" i="51" s="1"/>
  <c r="G126" i="51"/>
  <c r="H126" i="51" s="1"/>
  <c r="L126" i="51" s="1"/>
  <c r="G123" i="51"/>
  <c r="H123" i="51" s="1"/>
  <c r="L123" i="51" s="1"/>
  <c r="G108" i="51"/>
  <c r="H108" i="51" s="1"/>
  <c r="L108" i="51" s="1"/>
  <c r="G90" i="51"/>
  <c r="H90" i="51" s="1"/>
  <c r="L90" i="51" s="1"/>
  <c r="G72" i="51"/>
  <c r="H72" i="51" s="1"/>
  <c r="L72" i="51" s="1"/>
  <c r="G60" i="51"/>
  <c r="H60" i="51" s="1"/>
  <c r="L60" i="51" s="1"/>
  <c r="G57" i="51"/>
  <c r="H57" i="51" s="1"/>
  <c r="L57" i="51" s="1"/>
  <c r="G30" i="51"/>
  <c r="H30" i="51" s="1"/>
  <c r="L30" i="51" s="1"/>
  <c r="G27" i="51"/>
  <c r="H27" i="51" s="1"/>
  <c r="L27" i="51" s="1"/>
  <c r="G331" i="51"/>
  <c r="H331" i="51" s="1"/>
  <c r="L331" i="51" s="1"/>
  <c r="G146" i="51"/>
  <c r="H146" i="51" s="1"/>
  <c r="L146" i="51" s="1"/>
  <c r="G143" i="51"/>
  <c r="H143" i="51" s="1"/>
  <c r="L143" i="51" s="1"/>
  <c r="G119" i="51"/>
  <c r="H119" i="51" s="1"/>
  <c r="L119" i="51" s="1"/>
  <c r="G104" i="51"/>
  <c r="H104" i="51" s="1"/>
  <c r="L104" i="51" s="1"/>
  <c r="G68" i="51"/>
  <c r="H68" i="51" s="1"/>
  <c r="L68" i="51" s="1"/>
  <c r="G53" i="51"/>
  <c r="H53" i="51" s="1"/>
  <c r="L53" i="51" s="1"/>
  <c r="G50" i="51"/>
  <c r="H50" i="51" s="1"/>
  <c r="L50" i="51" s="1"/>
  <c r="G23" i="51"/>
  <c r="H23" i="51" s="1"/>
  <c r="L23" i="51" s="1"/>
  <c r="G20" i="51"/>
  <c r="H20" i="51" s="1"/>
  <c r="L20" i="51" s="1"/>
  <c r="G185" i="51"/>
  <c r="H185" i="51" s="1"/>
  <c r="L185" i="51" s="1"/>
  <c r="G177" i="51"/>
  <c r="H177" i="51" s="1"/>
  <c r="L177" i="51" s="1"/>
  <c r="G157" i="51"/>
  <c r="H157" i="51" s="1"/>
  <c r="L157" i="51" s="1"/>
  <c r="G139" i="51"/>
  <c r="H139" i="51" s="1"/>
  <c r="L139" i="51" s="1"/>
  <c r="G136" i="51"/>
  <c r="H136" i="51" s="1"/>
  <c r="L136" i="51" s="1"/>
  <c r="G115" i="51"/>
  <c r="H115" i="51" s="1"/>
  <c r="L115" i="51" s="1"/>
  <c r="G100" i="51"/>
  <c r="H100" i="51" s="1"/>
  <c r="L100" i="51" s="1"/>
  <c r="G97" i="51"/>
  <c r="H97" i="51" s="1"/>
  <c r="L97" i="51" s="1"/>
  <c r="G85" i="51"/>
  <c r="H85" i="51" s="1"/>
  <c r="L85" i="51" s="1"/>
  <c r="G82" i="51"/>
  <c r="H82" i="51" s="1"/>
  <c r="L82" i="51" s="1"/>
  <c r="G64" i="51"/>
  <c r="H64" i="51" s="1"/>
  <c r="L64" i="51" s="1"/>
  <c r="G46" i="51"/>
  <c r="H46" i="51" s="1"/>
  <c r="L46" i="51" s="1"/>
  <c r="G43" i="51"/>
  <c r="H43" i="51" s="1"/>
  <c r="L43" i="51" s="1"/>
  <c r="G16" i="51"/>
  <c r="H16" i="51" s="1"/>
  <c r="L16" i="51" s="1"/>
  <c r="G13" i="51"/>
  <c r="H13" i="51" s="1"/>
  <c r="L13" i="51" s="1"/>
  <c r="G201" i="51"/>
  <c r="H201" i="51" s="1"/>
  <c r="L201" i="51" s="1"/>
  <c r="G153" i="51"/>
  <c r="H153" i="51" s="1"/>
  <c r="L153" i="51" s="1"/>
  <c r="G132" i="51"/>
  <c r="H132" i="51" s="1"/>
  <c r="L132" i="51" s="1"/>
  <c r="G129" i="51"/>
  <c r="H129" i="51" s="1"/>
  <c r="L129" i="51" s="1"/>
  <c r="G111" i="51"/>
  <c r="H111" i="51" s="1"/>
  <c r="L111" i="51" s="1"/>
  <c r="G93" i="51"/>
  <c r="H93" i="51" s="1"/>
  <c r="L93" i="51" s="1"/>
  <c r="G78" i="51"/>
  <c r="H78" i="51" s="1"/>
  <c r="L78" i="51" s="1"/>
  <c r="G39" i="51"/>
  <c r="H39" i="51" s="1"/>
  <c r="L39" i="51" s="1"/>
  <c r="G36" i="51"/>
  <c r="H36" i="51" s="1"/>
  <c r="L36" i="51" s="1"/>
  <c r="G9" i="51"/>
  <c r="H9" i="51" s="1"/>
  <c r="L9" i="51" s="1"/>
  <c r="G6" i="51"/>
  <c r="H6" i="51" s="1"/>
  <c r="L6" i="51" s="1"/>
  <c r="G289" i="51"/>
  <c r="H289" i="51" s="1"/>
  <c r="L289" i="51" s="1"/>
  <c r="G238" i="51"/>
  <c r="H238" i="51" s="1"/>
  <c r="L238" i="51" s="1"/>
  <c r="G125" i="51"/>
  <c r="H125" i="51" s="1"/>
  <c r="L125" i="51" s="1"/>
  <c r="G74" i="51"/>
  <c r="H74" i="51" s="1"/>
  <c r="L74" i="51" s="1"/>
  <c r="G71" i="51"/>
  <c r="H71" i="51" s="1"/>
  <c r="L71" i="51" s="1"/>
  <c r="G59" i="51"/>
  <c r="H59" i="51" s="1"/>
  <c r="L59" i="51" s="1"/>
  <c r="G56" i="51"/>
  <c r="H56" i="51" s="1"/>
  <c r="L56" i="51" s="1"/>
  <c r="G32" i="51"/>
  <c r="H32" i="51" s="1"/>
  <c r="L32" i="51" s="1"/>
  <c r="G29" i="51"/>
  <c r="H29" i="51" s="1"/>
  <c r="L29" i="51" s="1"/>
  <c r="G160" i="51"/>
  <c r="H160" i="51" s="1"/>
  <c r="L160" i="51" s="1"/>
  <c r="G148" i="51"/>
  <c r="H148" i="51" s="1"/>
  <c r="L148" i="51" s="1"/>
  <c r="G145" i="51"/>
  <c r="H145" i="51" s="1"/>
  <c r="L145" i="51" s="1"/>
  <c r="G121" i="51"/>
  <c r="H121" i="51" s="1"/>
  <c r="L121" i="51" s="1"/>
  <c r="G118" i="51"/>
  <c r="H118" i="51" s="1"/>
  <c r="L118" i="51" s="1"/>
  <c r="G106" i="51"/>
  <c r="H106" i="51" s="1"/>
  <c r="L106" i="51" s="1"/>
  <c r="G103" i="51"/>
  <c r="H103" i="51" s="1"/>
  <c r="L103" i="51" s="1"/>
  <c r="G88" i="51"/>
  <c r="H88" i="51" s="1"/>
  <c r="L88" i="51" s="1"/>
  <c r="G67" i="51"/>
  <c r="H67" i="51" s="1"/>
  <c r="L67" i="51" s="1"/>
  <c r="G52" i="51"/>
  <c r="H52" i="51" s="1"/>
  <c r="L52" i="51" s="1"/>
  <c r="G49" i="51"/>
  <c r="H49" i="51" s="1"/>
  <c r="L49" i="51" s="1"/>
  <c r="G25" i="51"/>
  <c r="H25" i="51" s="1"/>
  <c r="L25" i="51" s="1"/>
  <c r="G22" i="51"/>
  <c r="H22" i="51" s="1"/>
  <c r="L22" i="51" s="1"/>
  <c r="G307" i="51"/>
  <c r="H307" i="51" s="1"/>
  <c r="L307" i="51" s="1"/>
  <c r="G156" i="51"/>
  <c r="H156" i="51" s="1"/>
  <c r="L156" i="51" s="1"/>
  <c r="G141" i="51"/>
  <c r="H141" i="51" s="1"/>
  <c r="L141" i="51" s="1"/>
  <c r="G138" i="51"/>
  <c r="H138" i="51" s="1"/>
  <c r="L138" i="51" s="1"/>
  <c r="G114" i="51"/>
  <c r="H114" i="51" s="1"/>
  <c r="L114" i="51" s="1"/>
  <c r="G99" i="51"/>
  <c r="H99" i="51" s="1"/>
  <c r="L99" i="51" s="1"/>
  <c r="G84" i="51"/>
  <c r="H84" i="51" s="1"/>
  <c r="L84" i="51" s="1"/>
  <c r="G81" i="51"/>
  <c r="H81" i="51" s="1"/>
  <c r="L81" i="51" s="1"/>
  <c r="G45" i="51"/>
  <c r="H45" i="51" s="1"/>
  <c r="L45" i="51" s="1"/>
  <c r="G42" i="51"/>
  <c r="H42" i="51" s="1"/>
  <c r="L42" i="51" s="1"/>
  <c r="G18" i="51"/>
  <c r="H18" i="51" s="1"/>
  <c r="L18" i="51" s="1"/>
  <c r="G15" i="51"/>
  <c r="H15" i="51" s="1"/>
  <c r="L15" i="51" s="1"/>
  <c r="G346" i="51"/>
  <c r="H346" i="51" s="1"/>
  <c r="L346" i="51" s="1"/>
  <c r="G206" i="51"/>
  <c r="H206" i="51" s="1"/>
  <c r="L206" i="51" s="1"/>
  <c r="G152" i="51"/>
  <c r="H152" i="51" s="1"/>
  <c r="L152" i="51" s="1"/>
  <c r="G134" i="51"/>
  <c r="H134" i="51" s="1"/>
  <c r="L134" i="51" s="1"/>
  <c r="G131" i="51"/>
  <c r="H131" i="51" s="1"/>
  <c r="L131" i="51" s="1"/>
  <c r="G95" i="51"/>
  <c r="H95" i="51" s="1"/>
  <c r="L95" i="51" s="1"/>
  <c r="G77" i="51"/>
  <c r="H77" i="51" s="1"/>
  <c r="L77" i="51" s="1"/>
  <c r="G62" i="51"/>
  <c r="H62" i="51" s="1"/>
  <c r="L62" i="51" s="1"/>
  <c r="G38" i="51"/>
  <c r="H38" i="51" s="1"/>
  <c r="L38" i="51" s="1"/>
  <c r="G35" i="51"/>
  <c r="H35" i="51" s="1"/>
  <c r="L35" i="51" s="1"/>
  <c r="G11" i="51"/>
  <c r="H11" i="51" s="1"/>
  <c r="L11" i="51" s="1"/>
  <c r="G8" i="51"/>
  <c r="H8" i="51" s="1"/>
  <c r="L8" i="51" s="1"/>
  <c r="G73" i="51"/>
  <c r="H73" i="51" s="1"/>
  <c r="L73" i="51" s="1"/>
  <c r="G235" i="51"/>
  <c r="H235" i="51" s="1"/>
  <c r="L235" i="51" s="1"/>
  <c r="F61" i="31"/>
  <c r="G61" i="31" s="1"/>
  <c r="K61" i="31" s="1"/>
  <c r="F64" i="31"/>
  <c r="G64" i="31" s="1"/>
  <c r="K64" i="31" s="1"/>
  <c r="F67" i="31"/>
  <c r="G67" i="31" s="1"/>
  <c r="K67" i="31" s="1"/>
  <c r="F70" i="31"/>
  <c r="G70" i="31" s="1"/>
  <c r="K70" i="31" s="1"/>
  <c r="F73" i="31"/>
  <c r="G73" i="31" s="1"/>
  <c r="K73" i="31" s="1"/>
  <c r="F130" i="31"/>
  <c r="G130" i="31" s="1"/>
  <c r="K130" i="31" s="1"/>
  <c r="F133" i="31"/>
  <c r="G133" i="31" s="1"/>
  <c r="K133" i="31" s="1"/>
  <c r="F136" i="31"/>
  <c r="G136" i="31" s="1"/>
  <c r="K136" i="31" s="1"/>
  <c r="F139" i="31"/>
  <c r="G139" i="31" s="1"/>
  <c r="K139" i="31" s="1"/>
  <c r="F142" i="31"/>
  <c r="G142" i="31" s="1"/>
  <c r="K142" i="31" s="1"/>
  <c r="F193" i="31"/>
  <c r="G193" i="31" s="1"/>
  <c r="K193" i="31" s="1"/>
  <c r="F196" i="31"/>
  <c r="G196" i="31" s="1"/>
  <c r="K196" i="31" s="1"/>
  <c r="F199" i="31"/>
  <c r="G199" i="31" s="1"/>
  <c r="K199" i="31" s="1"/>
  <c r="F202" i="31"/>
  <c r="G202" i="31" s="1"/>
  <c r="K202" i="31" s="1"/>
  <c r="F232" i="31"/>
  <c r="G232" i="31" s="1"/>
  <c r="K232" i="31" s="1"/>
  <c r="F271" i="31"/>
  <c r="G271" i="31" s="1"/>
  <c r="K271" i="31" s="1"/>
  <c r="F273" i="31"/>
  <c r="G273" i="31" s="1"/>
  <c r="K273" i="31" s="1"/>
  <c r="F275" i="31"/>
  <c r="G275" i="31" s="1"/>
  <c r="K275" i="31" s="1"/>
  <c r="F277" i="31"/>
  <c r="G277" i="31" s="1"/>
  <c r="K277" i="31" s="1"/>
  <c r="F279" i="31"/>
  <c r="G279" i="31" s="1"/>
  <c r="K279" i="31" s="1"/>
  <c r="F281" i="31"/>
  <c r="G281" i="31" s="1"/>
  <c r="K281" i="31" s="1"/>
  <c r="F283" i="31"/>
  <c r="G283" i="31" s="1"/>
  <c r="K283" i="31" s="1"/>
  <c r="F285" i="31"/>
  <c r="G285" i="31" s="1"/>
  <c r="K285" i="31" s="1"/>
  <c r="F287" i="31"/>
  <c r="G287" i="31" s="1"/>
  <c r="K287" i="31" s="1"/>
  <c r="F374" i="31"/>
  <c r="G374" i="31" s="1"/>
  <c r="K374" i="31" s="1"/>
  <c r="F376" i="31"/>
  <c r="G376" i="31" s="1"/>
  <c r="K376" i="31" s="1"/>
  <c r="F378" i="31"/>
  <c r="G378" i="31" s="1"/>
  <c r="K378" i="31" s="1"/>
  <c r="F380" i="31"/>
  <c r="G380" i="31" s="1"/>
  <c r="K380" i="31" s="1"/>
  <c r="F382" i="31"/>
  <c r="G382" i="31" s="1"/>
  <c r="K382" i="31" s="1"/>
  <c r="F384" i="31"/>
  <c r="G384" i="31" s="1"/>
  <c r="K384" i="31" s="1"/>
  <c r="F386" i="31"/>
  <c r="G386" i="31" s="1"/>
  <c r="K386" i="31" s="1"/>
  <c r="F23" i="32"/>
  <c r="G23" i="32" s="1"/>
  <c r="K23" i="32" s="1"/>
  <c r="F26" i="32"/>
  <c r="G26" i="32" s="1"/>
  <c r="K26" i="32" s="1"/>
  <c r="F53" i="32"/>
  <c r="G53" i="32" s="1"/>
  <c r="K53" i="32" s="1"/>
  <c r="F56" i="32"/>
  <c r="G56" i="32" s="1"/>
  <c r="K56" i="32" s="1"/>
  <c r="F59" i="32"/>
  <c r="G59" i="32" s="1"/>
  <c r="K59" i="32" s="1"/>
  <c r="F5" i="31"/>
  <c r="G5" i="31" s="1"/>
  <c r="K5" i="31" s="1"/>
  <c r="F8" i="31"/>
  <c r="G8" i="31" s="1"/>
  <c r="K8" i="31" s="1"/>
  <c r="F11" i="31"/>
  <c r="G11" i="31" s="1"/>
  <c r="K11" i="31" s="1"/>
  <c r="F14" i="31"/>
  <c r="G14" i="31" s="1"/>
  <c r="K14" i="31" s="1"/>
  <c r="F17" i="31"/>
  <c r="G17" i="31" s="1"/>
  <c r="K17" i="31" s="1"/>
  <c r="F20" i="31"/>
  <c r="G20" i="31" s="1"/>
  <c r="K20" i="31" s="1"/>
  <c r="F77" i="31"/>
  <c r="G77" i="31" s="1"/>
  <c r="K77" i="31" s="1"/>
  <c r="F80" i="31"/>
  <c r="G80" i="31" s="1"/>
  <c r="K80" i="31" s="1"/>
  <c r="F83" i="31"/>
  <c r="G83" i="31" s="1"/>
  <c r="K83" i="31" s="1"/>
  <c r="F86" i="31"/>
  <c r="G86" i="31" s="1"/>
  <c r="K86" i="31" s="1"/>
  <c r="F89" i="31"/>
  <c r="G89" i="31" s="1"/>
  <c r="K89" i="31" s="1"/>
  <c r="F92" i="31"/>
  <c r="G92" i="31" s="1"/>
  <c r="K92" i="31" s="1"/>
  <c r="F146" i="31"/>
  <c r="G146" i="31" s="1"/>
  <c r="K146" i="31" s="1"/>
  <c r="F149" i="31"/>
  <c r="G149" i="31" s="1"/>
  <c r="K149" i="31" s="1"/>
  <c r="F152" i="31"/>
  <c r="G152" i="31" s="1"/>
  <c r="K152" i="31" s="1"/>
  <c r="F155" i="31"/>
  <c r="G155" i="31" s="1"/>
  <c r="K155" i="31" s="1"/>
  <c r="F158" i="31"/>
  <c r="G158" i="31" s="1"/>
  <c r="K158" i="31" s="1"/>
  <c r="F206" i="31"/>
  <c r="G206" i="31" s="1"/>
  <c r="K206" i="31" s="1"/>
  <c r="F290" i="31"/>
  <c r="G290" i="31" s="1"/>
  <c r="K290" i="31" s="1"/>
  <c r="F292" i="31"/>
  <c r="G292" i="31" s="1"/>
  <c r="K292" i="31" s="1"/>
  <c r="F294" i="31"/>
  <c r="G294" i="31" s="1"/>
  <c r="K294" i="31" s="1"/>
  <c r="F296" i="31"/>
  <c r="G296" i="31" s="1"/>
  <c r="K296" i="31" s="1"/>
  <c r="F298" i="31"/>
  <c r="G298" i="31" s="1"/>
  <c r="K298" i="31" s="1"/>
  <c r="F300" i="31"/>
  <c r="G300" i="31" s="1"/>
  <c r="K300" i="31" s="1"/>
  <c r="F302" i="31"/>
  <c r="G302" i="31" s="1"/>
  <c r="K302" i="31" s="1"/>
  <c r="F304" i="31"/>
  <c r="G304" i="31" s="1"/>
  <c r="K304" i="31" s="1"/>
  <c r="F389" i="31"/>
  <c r="G389" i="31" s="1"/>
  <c r="K389" i="31" s="1"/>
  <c r="F391" i="31"/>
  <c r="G391" i="31" s="1"/>
  <c r="K391" i="31" s="1"/>
  <c r="F393" i="31"/>
  <c r="G393" i="31" s="1"/>
  <c r="K393" i="31" s="1"/>
  <c r="F395" i="31"/>
  <c r="G395" i="31" s="1"/>
  <c r="K395" i="31" s="1"/>
  <c r="F397" i="31"/>
  <c r="G397" i="31" s="1"/>
  <c r="K397" i="31" s="1"/>
  <c r="F399" i="31"/>
  <c r="G399" i="31" s="1"/>
  <c r="K399" i="31" s="1"/>
  <c r="F401" i="31"/>
  <c r="G401" i="31" s="1"/>
  <c r="K401" i="31" s="1"/>
  <c r="F30" i="32"/>
  <c r="G30" i="32" s="1"/>
  <c r="K30" i="32" s="1"/>
  <c r="F33" i="32"/>
  <c r="G33" i="32" s="1"/>
  <c r="K33" i="32" s="1"/>
  <c r="F63" i="32"/>
  <c r="G63" i="32" s="1"/>
  <c r="K63" i="32" s="1"/>
  <c r="F66" i="32"/>
  <c r="G66" i="32" s="1"/>
  <c r="K66" i="32" s="1"/>
  <c r="F110" i="32"/>
  <c r="G110" i="32" s="1"/>
  <c r="K110" i="32" s="1"/>
  <c r="F24" i="31"/>
  <c r="G24" i="31" s="1"/>
  <c r="K24" i="31" s="1"/>
  <c r="F27" i="31"/>
  <c r="G27" i="31" s="1"/>
  <c r="K27" i="31" s="1"/>
  <c r="F30" i="31"/>
  <c r="G30" i="31" s="1"/>
  <c r="K30" i="31" s="1"/>
  <c r="F33" i="31"/>
  <c r="G33" i="31" s="1"/>
  <c r="K33" i="31" s="1"/>
  <c r="F36" i="31"/>
  <c r="G36" i="31" s="1"/>
  <c r="K36" i="31" s="1"/>
  <c r="F39" i="31"/>
  <c r="G39" i="31" s="1"/>
  <c r="K39" i="31" s="1"/>
  <c r="F96" i="31"/>
  <c r="G96" i="31" s="1"/>
  <c r="K96" i="31" s="1"/>
  <c r="F99" i="31"/>
  <c r="G99" i="31" s="1"/>
  <c r="K99" i="31" s="1"/>
  <c r="F102" i="31"/>
  <c r="G102" i="31" s="1"/>
  <c r="K102" i="31" s="1"/>
  <c r="F105" i="31"/>
  <c r="G105" i="31" s="1"/>
  <c r="K105" i="31" s="1"/>
  <c r="F108" i="31"/>
  <c r="G108" i="31" s="1"/>
  <c r="K108" i="31" s="1"/>
  <c r="F162" i="31"/>
  <c r="G162" i="31" s="1"/>
  <c r="K162" i="31" s="1"/>
  <c r="F165" i="31"/>
  <c r="G165" i="31" s="1"/>
  <c r="K165" i="31" s="1"/>
  <c r="F168" i="31"/>
  <c r="G168" i="31" s="1"/>
  <c r="K168" i="31" s="1"/>
  <c r="F171" i="31"/>
  <c r="G171" i="31" s="1"/>
  <c r="K171" i="31" s="1"/>
  <c r="F174" i="31"/>
  <c r="G174" i="31" s="1"/>
  <c r="K174" i="31" s="1"/>
  <c r="F210" i="31"/>
  <c r="G210" i="31" s="1"/>
  <c r="K210" i="31" s="1"/>
  <c r="F213" i="31"/>
  <c r="G213" i="31" s="1"/>
  <c r="K213" i="31" s="1"/>
  <c r="F229" i="31"/>
  <c r="G229" i="31" s="1"/>
  <c r="K229" i="31" s="1"/>
  <c r="F307" i="31"/>
  <c r="G307" i="31" s="1"/>
  <c r="K307" i="31" s="1"/>
  <c r="F309" i="31"/>
  <c r="G309" i="31" s="1"/>
  <c r="K309" i="31" s="1"/>
  <c r="F311" i="31"/>
  <c r="G311" i="31" s="1"/>
  <c r="K311" i="31" s="1"/>
  <c r="F313" i="31"/>
  <c r="G313" i="31" s="1"/>
  <c r="K313" i="31" s="1"/>
  <c r="F315" i="31"/>
  <c r="G315" i="31" s="1"/>
  <c r="K315" i="31" s="1"/>
  <c r="F317" i="31"/>
  <c r="G317" i="31" s="1"/>
  <c r="K317" i="31" s="1"/>
  <c r="F319" i="31"/>
  <c r="G319" i="31" s="1"/>
  <c r="K319" i="31" s="1"/>
  <c r="F321" i="31"/>
  <c r="G321" i="31" s="1"/>
  <c r="K321" i="31" s="1"/>
  <c r="F404" i="31"/>
  <c r="G404" i="31" s="1"/>
  <c r="K404" i="31" s="1"/>
  <c r="F406" i="31"/>
  <c r="G406" i="31" s="1"/>
  <c r="K406" i="31" s="1"/>
  <c r="F408" i="31"/>
  <c r="G408" i="31" s="1"/>
  <c r="K408" i="31" s="1"/>
  <c r="F410" i="31"/>
  <c r="G410" i="31" s="1"/>
  <c r="K410" i="31" s="1"/>
  <c r="F412" i="31"/>
  <c r="G412" i="31" s="1"/>
  <c r="K412" i="31" s="1"/>
  <c r="F414" i="31"/>
  <c r="G414" i="31" s="1"/>
  <c r="K414" i="31" s="1"/>
  <c r="F416" i="31"/>
  <c r="G416" i="31" s="1"/>
  <c r="K416" i="31" s="1"/>
  <c r="F7" i="32"/>
  <c r="G7" i="32" s="1"/>
  <c r="K7" i="32" s="1"/>
  <c r="F10" i="32"/>
  <c r="G10" i="32" s="1"/>
  <c r="K10" i="32" s="1"/>
  <c r="F37" i="32"/>
  <c r="G37" i="32" s="1"/>
  <c r="K37" i="32" s="1"/>
  <c r="F40" i="32"/>
  <c r="G40" i="32" s="1"/>
  <c r="K40" i="32" s="1"/>
  <c r="F43" i="32"/>
  <c r="G43" i="32" s="1"/>
  <c r="K43" i="32" s="1"/>
  <c r="F70" i="32"/>
  <c r="G70" i="32" s="1"/>
  <c r="K70" i="32" s="1"/>
  <c r="F43" i="31"/>
  <c r="G43" i="31" s="1"/>
  <c r="K43" i="31" s="1"/>
  <c r="F46" i="31"/>
  <c r="G46" i="31" s="1"/>
  <c r="K46" i="31" s="1"/>
  <c r="F49" i="31"/>
  <c r="G49" i="31" s="1"/>
  <c r="K49" i="31" s="1"/>
  <c r="F52" i="31"/>
  <c r="G52" i="31" s="1"/>
  <c r="K52" i="31" s="1"/>
  <c r="F55" i="31"/>
  <c r="G55" i="31" s="1"/>
  <c r="K55" i="31" s="1"/>
  <c r="F112" i="31"/>
  <c r="G112" i="31" s="1"/>
  <c r="K112" i="31" s="1"/>
  <c r="F115" i="31"/>
  <c r="G115" i="31" s="1"/>
  <c r="K115" i="31" s="1"/>
  <c r="F118" i="31"/>
  <c r="G118" i="31" s="1"/>
  <c r="K118" i="31" s="1"/>
  <c r="F121" i="31"/>
  <c r="G121" i="31" s="1"/>
  <c r="K121" i="31" s="1"/>
  <c r="F124" i="31"/>
  <c r="G124" i="31" s="1"/>
  <c r="K124" i="31" s="1"/>
  <c r="F127" i="31"/>
  <c r="G127" i="31" s="1"/>
  <c r="K127" i="31" s="1"/>
  <c r="F178" i="31"/>
  <c r="G178" i="31" s="1"/>
  <c r="K178" i="31" s="1"/>
  <c r="F181" i="31"/>
  <c r="G181" i="31" s="1"/>
  <c r="K181" i="31" s="1"/>
  <c r="F184" i="31"/>
  <c r="G184" i="31" s="1"/>
  <c r="K184" i="31" s="1"/>
  <c r="F187" i="31"/>
  <c r="G187" i="31" s="1"/>
  <c r="K187" i="31" s="1"/>
  <c r="F190" i="31"/>
  <c r="G190" i="31" s="1"/>
  <c r="K190" i="31" s="1"/>
  <c r="F217" i="31"/>
  <c r="G217" i="31" s="1"/>
  <c r="K217" i="31" s="1"/>
  <c r="F219" i="31"/>
  <c r="G219" i="31" s="1"/>
  <c r="K219" i="31" s="1"/>
  <c r="F221" i="31"/>
  <c r="G221" i="31" s="1"/>
  <c r="K221" i="31" s="1"/>
  <c r="F223" i="31"/>
  <c r="G223" i="31" s="1"/>
  <c r="K223" i="31" s="1"/>
  <c r="F225" i="31"/>
  <c r="G225" i="31" s="1"/>
  <c r="K225" i="31" s="1"/>
  <c r="F227" i="31"/>
  <c r="G227" i="31" s="1"/>
  <c r="K227" i="31" s="1"/>
  <c r="F324" i="31"/>
  <c r="G324" i="31" s="1"/>
  <c r="K324" i="31" s="1"/>
  <c r="F326" i="31"/>
  <c r="G326" i="31" s="1"/>
  <c r="K326" i="31" s="1"/>
  <c r="F328" i="31"/>
  <c r="G328" i="31" s="1"/>
  <c r="K328" i="31" s="1"/>
  <c r="F330" i="31"/>
  <c r="G330" i="31" s="1"/>
  <c r="K330" i="31" s="1"/>
  <c r="F332" i="31"/>
  <c r="G332" i="31" s="1"/>
  <c r="K332" i="31" s="1"/>
  <c r="F334" i="31"/>
  <c r="G334" i="31" s="1"/>
  <c r="K334" i="31" s="1"/>
  <c r="F336" i="31"/>
  <c r="G336" i="31" s="1"/>
  <c r="K336" i="31" s="1"/>
  <c r="F338" i="31"/>
  <c r="G338" i="31" s="1"/>
  <c r="K338" i="31" s="1"/>
  <c r="F419" i="31"/>
  <c r="G419" i="31" s="1"/>
  <c r="K419" i="31" s="1"/>
  <c r="F107" i="32"/>
  <c r="G107" i="32" s="1"/>
  <c r="K107" i="32" s="1"/>
  <c r="F105" i="32"/>
  <c r="G105" i="32" s="1"/>
  <c r="K105" i="32" s="1"/>
  <c r="F103" i="32"/>
  <c r="G103" i="32" s="1"/>
  <c r="K103" i="32" s="1"/>
  <c r="F101" i="32"/>
  <c r="G101" i="32" s="1"/>
  <c r="K101" i="32" s="1"/>
  <c r="F147" i="32"/>
  <c r="G147" i="32" s="1"/>
  <c r="K147" i="32" s="1"/>
  <c r="F145" i="32"/>
  <c r="G145" i="32" s="1"/>
  <c r="K145" i="32" s="1"/>
  <c r="F143" i="32"/>
  <c r="G143" i="32" s="1"/>
  <c r="K143" i="32" s="1"/>
  <c r="F141" i="32"/>
  <c r="G141" i="32" s="1"/>
  <c r="K141" i="32" s="1"/>
  <c r="F98" i="32"/>
  <c r="G98" i="32" s="1"/>
  <c r="K98" i="32" s="1"/>
  <c r="F96" i="32"/>
  <c r="G96" i="32" s="1"/>
  <c r="K96" i="32" s="1"/>
  <c r="F94" i="32"/>
  <c r="G94" i="32" s="1"/>
  <c r="K94" i="32" s="1"/>
  <c r="F138" i="32"/>
  <c r="G138" i="32" s="1"/>
  <c r="K138" i="32" s="1"/>
  <c r="F136" i="32"/>
  <c r="G136" i="32" s="1"/>
  <c r="K136" i="32" s="1"/>
  <c r="F134" i="32"/>
  <c r="G134" i="32" s="1"/>
  <c r="K134" i="32" s="1"/>
  <c r="F91" i="32"/>
  <c r="G91" i="32" s="1"/>
  <c r="K91" i="32" s="1"/>
  <c r="F131" i="32"/>
  <c r="G131" i="32" s="1"/>
  <c r="K131" i="32" s="1"/>
  <c r="F129" i="32"/>
  <c r="G129" i="32" s="1"/>
  <c r="K129" i="32" s="1"/>
  <c r="F127" i="32"/>
  <c r="G127" i="32" s="1"/>
  <c r="K127" i="32" s="1"/>
  <c r="F125" i="32"/>
  <c r="G125" i="32" s="1"/>
  <c r="K125" i="32" s="1"/>
  <c r="F122" i="32"/>
  <c r="G122" i="32" s="1"/>
  <c r="K122" i="32" s="1"/>
  <c r="F120" i="32"/>
  <c r="G120" i="32" s="1"/>
  <c r="K120" i="32" s="1"/>
  <c r="F118" i="32"/>
  <c r="G118" i="32" s="1"/>
  <c r="K118" i="32" s="1"/>
  <c r="F115" i="32"/>
  <c r="G115" i="32" s="1"/>
  <c r="K115" i="32" s="1"/>
  <c r="F113" i="32"/>
  <c r="G113" i="32" s="1"/>
  <c r="K113" i="32" s="1"/>
  <c r="F111" i="32"/>
  <c r="G111" i="32" s="1"/>
  <c r="K111" i="32" s="1"/>
  <c r="F109" i="32"/>
  <c r="G109" i="32" s="1"/>
  <c r="K109" i="32" s="1"/>
  <c r="F106" i="32"/>
  <c r="G106" i="32" s="1"/>
  <c r="K106" i="32" s="1"/>
  <c r="F104" i="32"/>
  <c r="G104" i="32" s="1"/>
  <c r="K104" i="32" s="1"/>
  <c r="F102" i="32"/>
  <c r="G102" i="32" s="1"/>
  <c r="K102" i="32" s="1"/>
  <c r="F146" i="32"/>
  <c r="G146" i="32" s="1"/>
  <c r="K146" i="32" s="1"/>
  <c r="F144" i="32"/>
  <c r="G144" i="32" s="1"/>
  <c r="K144" i="32" s="1"/>
  <c r="F142" i="32"/>
  <c r="G142" i="32" s="1"/>
  <c r="K142" i="32" s="1"/>
  <c r="F99" i="32"/>
  <c r="G99" i="32" s="1"/>
  <c r="K99" i="32" s="1"/>
  <c r="F97" i="32"/>
  <c r="G97" i="32" s="1"/>
  <c r="K97" i="32" s="1"/>
  <c r="F95" i="32"/>
  <c r="G95" i="32" s="1"/>
  <c r="K95" i="32" s="1"/>
  <c r="F93" i="32"/>
  <c r="G93" i="32" s="1"/>
  <c r="K93" i="32" s="1"/>
  <c r="F139" i="32"/>
  <c r="G139" i="32" s="1"/>
  <c r="K139" i="32" s="1"/>
  <c r="F137" i="32"/>
  <c r="G137" i="32" s="1"/>
  <c r="K137" i="32" s="1"/>
  <c r="F135" i="32"/>
  <c r="G135" i="32" s="1"/>
  <c r="K135" i="32" s="1"/>
  <c r="F133" i="32"/>
  <c r="G133" i="32" s="1"/>
  <c r="K133" i="32" s="1"/>
  <c r="F90" i="32"/>
  <c r="G90" i="32" s="1"/>
  <c r="K90" i="32" s="1"/>
  <c r="F130" i="32"/>
  <c r="G130" i="32" s="1"/>
  <c r="K130" i="32" s="1"/>
  <c r="F128" i="32"/>
  <c r="G128" i="32" s="1"/>
  <c r="K128" i="32" s="1"/>
  <c r="F126" i="32"/>
  <c r="G126" i="32" s="1"/>
  <c r="K126" i="32" s="1"/>
  <c r="F123" i="32"/>
  <c r="G123" i="32" s="1"/>
  <c r="K123" i="32" s="1"/>
  <c r="F121" i="32"/>
  <c r="G121" i="32" s="1"/>
  <c r="K121" i="32" s="1"/>
  <c r="F119" i="32"/>
  <c r="G119" i="32" s="1"/>
  <c r="K119" i="32" s="1"/>
  <c r="F117" i="32"/>
  <c r="G117" i="32" s="1"/>
  <c r="K117" i="32" s="1"/>
  <c r="F14" i="32"/>
  <c r="G14" i="32" s="1"/>
  <c r="K14" i="32" s="1"/>
  <c r="F17" i="32"/>
  <c r="F47" i="32"/>
  <c r="G47" i="32" s="1"/>
  <c r="K47" i="32" s="1"/>
  <c r="F50" i="32"/>
  <c r="G50" i="32" s="1"/>
  <c r="K50" i="32" s="1"/>
  <c r="F77" i="32"/>
  <c r="G77" i="32" s="1"/>
  <c r="K77" i="32" s="1"/>
  <c r="F79" i="32"/>
  <c r="G79" i="32" s="1"/>
  <c r="K79" i="32" s="1"/>
  <c r="F81" i="32"/>
  <c r="G81" i="32" s="1"/>
  <c r="K81" i="32" s="1"/>
  <c r="F83" i="32"/>
  <c r="G83" i="32" s="1"/>
  <c r="K83" i="32" s="1"/>
  <c r="F114" i="32"/>
  <c r="G114" i="32" s="1"/>
  <c r="K114" i="32" s="1"/>
  <c r="F59" i="31"/>
  <c r="G59" i="31" s="1"/>
  <c r="K59" i="31" s="1"/>
  <c r="F62" i="31"/>
  <c r="G62" i="31" s="1"/>
  <c r="K62" i="31" s="1"/>
  <c r="F65" i="31"/>
  <c r="G65" i="31" s="1"/>
  <c r="K65" i="31" s="1"/>
  <c r="F68" i="31"/>
  <c r="G68" i="31" s="1"/>
  <c r="K68" i="31" s="1"/>
  <c r="F71" i="31"/>
  <c r="G71" i="31" s="1"/>
  <c r="K71" i="31" s="1"/>
  <c r="F74" i="31"/>
  <c r="G74" i="31" s="1"/>
  <c r="K74" i="31" s="1"/>
  <c r="F131" i="31"/>
  <c r="G131" i="31" s="1"/>
  <c r="K131" i="31" s="1"/>
  <c r="F134" i="31"/>
  <c r="G134" i="31" s="1"/>
  <c r="K134" i="31" s="1"/>
  <c r="F137" i="31"/>
  <c r="G137" i="31" s="1"/>
  <c r="K137" i="31" s="1"/>
  <c r="F140" i="31"/>
  <c r="G140" i="31" s="1"/>
  <c r="K140" i="31" s="1"/>
  <c r="F143" i="31"/>
  <c r="G143" i="31" s="1"/>
  <c r="K143" i="31" s="1"/>
  <c r="F194" i="31"/>
  <c r="G194" i="31" s="1"/>
  <c r="K194" i="31" s="1"/>
  <c r="F197" i="31"/>
  <c r="G197" i="31" s="1"/>
  <c r="K197" i="31" s="1"/>
  <c r="F200" i="31"/>
  <c r="G200" i="31" s="1"/>
  <c r="K200" i="31" s="1"/>
  <c r="F203" i="31"/>
  <c r="G203" i="31" s="1"/>
  <c r="K203" i="31" s="1"/>
  <c r="F236" i="31"/>
  <c r="G236" i="31" s="1"/>
  <c r="K236" i="31" s="1"/>
  <c r="F238" i="31"/>
  <c r="G238" i="31" s="1"/>
  <c r="K238" i="31" s="1"/>
  <c r="F240" i="31"/>
  <c r="G240" i="31" s="1"/>
  <c r="K240" i="31" s="1"/>
  <c r="F242" i="31"/>
  <c r="G242" i="31" s="1"/>
  <c r="K242" i="31" s="1"/>
  <c r="F244" i="31"/>
  <c r="G244" i="31" s="1"/>
  <c r="K244" i="31" s="1"/>
  <c r="F246" i="31"/>
  <c r="G246" i="31" s="1"/>
  <c r="K246" i="31" s="1"/>
  <c r="F248" i="31"/>
  <c r="G248" i="31" s="1"/>
  <c r="K248" i="31" s="1"/>
  <c r="F250" i="31"/>
  <c r="G250" i="31" s="1"/>
  <c r="K250" i="31" s="1"/>
  <c r="F341" i="31"/>
  <c r="G341" i="31" s="1"/>
  <c r="K341" i="31" s="1"/>
  <c r="F343" i="31"/>
  <c r="G343" i="31" s="1"/>
  <c r="K343" i="31" s="1"/>
  <c r="F345" i="31"/>
  <c r="G345" i="31" s="1"/>
  <c r="K345" i="31" s="1"/>
  <c r="F347" i="31"/>
  <c r="G347" i="31" s="1"/>
  <c r="K347" i="31" s="1"/>
  <c r="F349" i="31"/>
  <c r="G349" i="31" s="1"/>
  <c r="K349" i="31" s="1"/>
  <c r="F351" i="31"/>
  <c r="G351" i="31" s="1"/>
  <c r="K351" i="31" s="1"/>
  <c r="F353" i="31"/>
  <c r="G353" i="31" s="1"/>
  <c r="K353" i="31" s="1"/>
  <c r="F355" i="31"/>
  <c r="G355" i="31" s="1"/>
  <c r="K355" i="31" s="1"/>
  <c r="F422" i="31"/>
  <c r="G422" i="31" s="1"/>
  <c r="K422" i="31" s="1"/>
  <c r="F424" i="31"/>
  <c r="G424" i="31" s="1"/>
  <c r="K424" i="31" s="1"/>
  <c r="F426" i="31"/>
  <c r="G426" i="31" s="1"/>
  <c r="K426" i="31" s="1"/>
  <c r="F21" i="32"/>
  <c r="G21" i="32" s="1"/>
  <c r="K21" i="32" s="1"/>
  <c r="F24" i="32"/>
  <c r="G24" i="32" s="1"/>
  <c r="K24" i="32" s="1"/>
  <c r="F27" i="32"/>
  <c r="G27" i="32" s="1"/>
  <c r="K27" i="32" s="1"/>
  <c r="F54" i="32"/>
  <c r="G54" i="32" s="1"/>
  <c r="K54" i="32" s="1"/>
  <c r="F57" i="32"/>
  <c r="G57" i="32" s="1"/>
  <c r="K57" i="32" s="1"/>
  <c r="F86" i="32"/>
  <c r="G86" i="32" s="1"/>
  <c r="K86" i="32" s="1"/>
  <c r="F88" i="32"/>
  <c r="G88" i="32" s="1"/>
  <c r="K88" i="32" s="1"/>
  <c r="F6" i="31"/>
  <c r="G6" i="31" s="1"/>
  <c r="K6" i="31" s="1"/>
  <c r="F9" i="31"/>
  <c r="G9" i="31" s="1"/>
  <c r="K9" i="31" s="1"/>
  <c r="F12" i="31"/>
  <c r="G12" i="31" s="1"/>
  <c r="K12" i="31" s="1"/>
  <c r="F15" i="31"/>
  <c r="G15" i="31" s="1"/>
  <c r="K15" i="31" s="1"/>
  <c r="F18" i="31"/>
  <c r="G18" i="31" s="1"/>
  <c r="K18" i="31" s="1"/>
  <c r="F21" i="31"/>
  <c r="G21" i="31" s="1"/>
  <c r="K21" i="31" s="1"/>
  <c r="F78" i="31"/>
  <c r="G78" i="31" s="1"/>
  <c r="K78" i="31" s="1"/>
  <c r="F81" i="31"/>
  <c r="G81" i="31" s="1"/>
  <c r="K81" i="31" s="1"/>
  <c r="F84" i="31"/>
  <c r="G84" i="31" s="1"/>
  <c r="K84" i="31" s="1"/>
  <c r="F87" i="31"/>
  <c r="G87" i="31" s="1"/>
  <c r="K87" i="31" s="1"/>
  <c r="F90" i="31"/>
  <c r="G90" i="31" s="1"/>
  <c r="K90" i="31" s="1"/>
  <c r="F93" i="31"/>
  <c r="G93" i="31" s="1"/>
  <c r="K93" i="31" s="1"/>
  <c r="F147" i="31"/>
  <c r="G147" i="31" s="1"/>
  <c r="K147" i="31" s="1"/>
  <c r="F150" i="31"/>
  <c r="G150" i="31" s="1"/>
  <c r="K150" i="31" s="1"/>
  <c r="F153" i="31"/>
  <c r="G153" i="31" s="1"/>
  <c r="K153" i="31" s="1"/>
  <c r="F156" i="31"/>
  <c r="G156" i="31" s="1"/>
  <c r="K156" i="31" s="1"/>
  <c r="F159" i="31"/>
  <c r="G159" i="31" s="1"/>
  <c r="K159" i="31" s="1"/>
  <c r="F207" i="31"/>
  <c r="G207" i="31" s="1"/>
  <c r="K207" i="31" s="1"/>
  <c r="F230" i="31"/>
  <c r="G230" i="31" s="1"/>
  <c r="K230" i="31" s="1"/>
  <c r="F233" i="31"/>
  <c r="G233" i="31" s="1"/>
  <c r="K233" i="31" s="1"/>
  <c r="F253" i="31"/>
  <c r="G253" i="31" s="1"/>
  <c r="K253" i="31" s="1"/>
  <c r="F255" i="31"/>
  <c r="G255" i="31" s="1"/>
  <c r="K255" i="31" s="1"/>
  <c r="F257" i="31"/>
  <c r="G257" i="31" s="1"/>
  <c r="K257" i="31" s="1"/>
  <c r="F259" i="31"/>
  <c r="G259" i="31" s="1"/>
  <c r="K259" i="31" s="1"/>
  <c r="F261" i="31"/>
  <c r="G261" i="31" s="1"/>
  <c r="K261" i="31" s="1"/>
  <c r="F263" i="31"/>
  <c r="G263" i="31" s="1"/>
  <c r="K263" i="31" s="1"/>
  <c r="F265" i="31"/>
  <c r="G265" i="31" s="1"/>
  <c r="K265" i="31" s="1"/>
  <c r="F267" i="31"/>
  <c r="G267" i="31" s="1"/>
  <c r="K267" i="31" s="1"/>
  <c r="F269" i="31"/>
  <c r="G269" i="31" s="1"/>
  <c r="K269" i="31" s="1"/>
  <c r="F358" i="31"/>
  <c r="G358" i="31" s="1"/>
  <c r="K358" i="31" s="1"/>
  <c r="F360" i="31"/>
  <c r="G360" i="31" s="1"/>
  <c r="K360" i="31" s="1"/>
  <c r="F362" i="31"/>
  <c r="G362" i="31" s="1"/>
  <c r="K362" i="31" s="1"/>
  <c r="F364" i="31"/>
  <c r="G364" i="31" s="1"/>
  <c r="K364" i="31" s="1"/>
  <c r="F366" i="31"/>
  <c r="G366" i="31" s="1"/>
  <c r="K366" i="31" s="1"/>
  <c r="F368" i="31"/>
  <c r="G368" i="31" s="1"/>
  <c r="K368" i="31" s="1"/>
  <c r="F370" i="31"/>
  <c r="G370" i="31" s="1"/>
  <c r="K370" i="31" s="1"/>
  <c r="F372" i="31"/>
  <c r="G372" i="31" s="1"/>
  <c r="K372" i="31" s="1"/>
  <c r="F31" i="32"/>
  <c r="G31" i="32" s="1"/>
  <c r="K31" i="32" s="1"/>
  <c r="F34" i="32"/>
  <c r="G34" i="32" s="1"/>
  <c r="K34" i="32" s="1"/>
  <c r="F61" i="32"/>
  <c r="G61" i="32" s="1"/>
  <c r="K61" i="32" s="1"/>
  <c r="F64" i="32"/>
  <c r="G64" i="32" s="1"/>
  <c r="K64" i="32" s="1"/>
  <c r="F67" i="32"/>
  <c r="G67" i="32" s="1"/>
  <c r="K67" i="32" s="1"/>
  <c r="F25" i="31"/>
  <c r="G25" i="31" s="1"/>
  <c r="K25" i="31" s="1"/>
  <c r="F28" i="31"/>
  <c r="G28" i="31" s="1"/>
  <c r="K28" i="31" s="1"/>
  <c r="F31" i="31"/>
  <c r="G31" i="31" s="1"/>
  <c r="K31" i="31" s="1"/>
  <c r="F34" i="31"/>
  <c r="G34" i="31" s="1"/>
  <c r="K34" i="31" s="1"/>
  <c r="F37" i="31"/>
  <c r="G37" i="31" s="1"/>
  <c r="K37" i="31" s="1"/>
  <c r="F97" i="31"/>
  <c r="G97" i="31" s="1"/>
  <c r="K97" i="31" s="1"/>
  <c r="F100" i="31"/>
  <c r="G100" i="31" s="1"/>
  <c r="K100" i="31" s="1"/>
  <c r="F103" i="31"/>
  <c r="G103" i="31" s="1"/>
  <c r="K103" i="31" s="1"/>
  <c r="F106" i="31"/>
  <c r="G106" i="31" s="1"/>
  <c r="K106" i="31" s="1"/>
  <c r="F109" i="31"/>
  <c r="G109" i="31" s="1"/>
  <c r="K109" i="31" s="1"/>
  <c r="F163" i="31"/>
  <c r="G163" i="31" s="1"/>
  <c r="K163" i="31" s="1"/>
  <c r="F166" i="31"/>
  <c r="G166" i="31" s="1"/>
  <c r="K166" i="31" s="1"/>
  <c r="F169" i="31"/>
  <c r="G169" i="31" s="1"/>
  <c r="K169" i="31" s="1"/>
  <c r="F172" i="31"/>
  <c r="G172" i="31" s="1"/>
  <c r="K172" i="31" s="1"/>
  <c r="F175" i="31"/>
  <c r="G175" i="31" s="1"/>
  <c r="K175" i="31" s="1"/>
  <c r="F211" i="31"/>
  <c r="G211" i="31" s="1"/>
  <c r="K211" i="31" s="1"/>
  <c r="F214" i="31"/>
  <c r="G214" i="31" s="1"/>
  <c r="K214" i="31" s="1"/>
  <c r="F272" i="31"/>
  <c r="G272" i="31" s="1"/>
  <c r="K272" i="31" s="1"/>
  <c r="F274" i="31"/>
  <c r="G274" i="31" s="1"/>
  <c r="K274" i="31" s="1"/>
  <c r="F276" i="31"/>
  <c r="G276" i="31" s="1"/>
  <c r="K276" i="31" s="1"/>
  <c r="F278" i="31"/>
  <c r="G278" i="31" s="1"/>
  <c r="K278" i="31" s="1"/>
  <c r="F280" i="31"/>
  <c r="G280" i="31" s="1"/>
  <c r="K280" i="31" s="1"/>
  <c r="F282" i="31"/>
  <c r="G282" i="31" s="1"/>
  <c r="K282" i="31" s="1"/>
  <c r="F284" i="31"/>
  <c r="G284" i="31" s="1"/>
  <c r="K284" i="31" s="1"/>
  <c r="F286" i="31"/>
  <c r="G286" i="31" s="1"/>
  <c r="K286" i="31" s="1"/>
  <c r="F375" i="31"/>
  <c r="G375" i="31" s="1"/>
  <c r="K375" i="31" s="1"/>
  <c r="F377" i="31"/>
  <c r="G377" i="31" s="1"/>
  <c r="K377" i="31" s="1"/>
  <c r="F379" i="31"/>
  <c r="G379" i="31" s="1"/>
  <c r="K379" i="31" s="1"/>
  <c r="F381" i="31"/>
  <c r="G381" i="31" s="1"/>
  <c r="K381" i="31" s="1"/>
  <c r="F383" i="31"/>
  <c r="G383" i="31" s="1"/>
  <c r="K383" i="31" s="1"/>
  <c r="F385" i="31"/>
  <c r="G385" i="31" s="1"/>
  <c r="K385" i="31" s="1"/>
  <c r="F387" i="31"/>
  <c r="G387" i="31" s="1"/>
  <c r="K387" i="31" s="1"/>
  <c r="F5" i="32"/>
  <c r="G5" i="32" s="1"/>
  <c r="K5" i="32" s="1"/>
  <c r="F8" i="32"/>
  <c r="G8" i="32" s="1"/>
  <c r="K8" i="32" s="1"/>
  <c r="F11" i="32"/>
  <c r="G11" i="32" s="1"/>
  <c r="K11" i="32" s="1"/>
  <c r="F38" i="32"/>
  <c r="G38" i="32" s="1"/>
  <c r="K38" i="32" s="1"/>
  <c r="F41" i="32"/>
  <c r="G41" i="32" s="1"/>
  <c r="K41" i="32" s="1"/>
  <c r="F71" i="32"/>
  <c r="G71" i="32" s="1"/>
  <c r="K71" i="32" s="1"/>
  <c r="F74" i="32"/>
  <c r="G74" i="32" s="1"/>
  <c r="K74" i="32" s="1"/>
  <c r="F41" i="31"/>
  <c r="G41" i="31" s="1"/>
  <c r="K41" i="31" s="1"/>
  <c r="F44" i="31"/>
  <c r="G44" i="31" s="1"/>
  <c r="K44" i="31" s="1"/>
  <c r="F47" i="31"/>
  <c r="G47" i="31" s="1"/>
  <c r="K47" i="31" s="1"/>
  <c r="F50" i="31"/>
  <c r="G50" i="31" s="1"/>
  <c r="K50" i="31" s="1"/>
  <c r="F53" i="31"/>
  <c r="G53" i="31" s="1"/>
  <c r="K53" i="31" s="1"/>
  <c r="F56" i="31"/>
  <c r="G56" i="31" s="1"/>
  <c r="K56" i="31" s="1"/>
  <c r="F113" i="31"/>
  <c r="G113" i="31" s="1"/>
  <c r="K113" i="31" s="1"/>
  <c r="F116" i="31"/>
  <c r="G116" i="31" s="1"/>
  <c r="K116" i="31" s="1"/>
  <c r="F119" i="31"/>
  <c r="G119" i="31" s="1"/>
  <c r="K119" i="31" s="1"/>
  <c r="F122" i="31"/>
  <c r="G122" i="31" s="1"/>
  <c r="K122" i="31" s="1"/>
  <c r="F125" i="31"/>
  <c r="G125" i="31" s="1"/>
  <c r="K125" i="31" s="1"/>
  <c r="F179" i="31"/>
  <c r="G179" i="31" s="1"/>
  <c r="K179" i="31" s="1"/>
  <c r="F182" i="31"/>
  <c r="G182" i="31" s="1"/>
  <c r="K182" i="31" s="1"/>
  <c r="F185" i="31"/>
  <c r="G185" i="31" s="1"/>
  <c r="K185" i="31" s="1"/>
  <c r="F188" i="31"/>
  <c r="G188" i="31" s="1"/>
  <c r="K188" i="31" s="1"/>
  <c r="F289" i="31"/>
  <c r="G289" i="31" s="1"/>
  <c r="K289" i="31" s="1"/>
  <c r="F291" i="31"/>
  <c r="G291" i="31" s="1"/>
  <c r="K291" i="31" s="1"/>
  <c r="F293" i="31"/>
  <c r="G293" i="31" s="1"/>
  <c r="K293" i="31" s="1"/>
  <c r="F295" i="31"/>
  <c r="G295" i="31" s="1"/>
  <c r="K295" i="31" s="1"/>
  <c r="F297" i="31"/>
  <c r="G297" i="31" s="1"/>
  <c r="K297" i="31" s="1"/>
  <c r="F299" i="31"/>
  <c r="G299" i="31" s="1"/>
  <c r="K299" i="31" s="1"/>
  <c r="F301" i="31"/>
  <c r="G301" i="31" s="1"/>
  <c r="K301" i="31" s="1"/>
  <c r="F303" i="31"/>
  <c r="G303" i="31" s="1"/>
  <c r="K303" i="31" s="1"/>
  <c r="F305" i="31"/>
  <c r="G305" i="31" s="1"/>
  <c r="K305" i="31" s="1"/>
  <c r="F390" i="31"/>
  <c r="G390" i="31" s="1"/>
  <c r="K390" i="31" s="1"/>
  <c r="F392" i="31"/>
  <c r="G392" i="31" s="1"/>
  <c r="K392" i="31" s="1"/>
  <c r="F394" i="31"/>
  <c r="G394" i="31" s="1"/>
  <c r="K394" i="31" s="1"/>
  <c r="F396" i="31"/>
  <c r="G396" i="31" s="1"/>
  <c r="K396" i="31" s="1"/>
  <c r="F398" i="31"/>
  <c r="G398" i="31" s="1"/>
  <c r="K398" i="31" s="1"/>
  <c r="F400" i="31"/>
  <c r="G400" i="31" s="1"/>
  <c r="K400" i="31" s="1"/>
  <c r="F402" i="31"/>
  <c r="G402" i="31" s="1"/>
  <c r="K402" i="31" s="1"/>
  <c r="F15" i="32"/>
  <c r="G15" i="32" s="1"/>
  <c r="K15" i="32" s="1"/>
  <c r="F18" i="32"/>
  <c r="G18" i="32" s="1"/>
  <c r="K18" i="32" s="1"/>
  <c r="F45" i="32"/>
  <c r="G45" i="32" s="1"/>
  <c r="K45" i="32" s="1"/>
  <c r="F48" i="32"/>
  <c r="G48" i="32" s="1"/>
  <c r="K48" i="32" s="1"/>
  <c r="F51" i="32"/>
  <c r="G51" i="32" s="1"/>
  <c r="K51" i="32" s="1"/>
  <c r="F60" i="31"/>
  <c r="G60" i="31" s="1"/>
  <c r="K60" i="31" s="1"/>
  <c r="F63" i="31"/>
  <c r="G63" i="31" s="1"/>
  <c r="K63" i="31" s="1"/>
  <c r="F66" i="31"/>
  <c r="G66" i="31" s="1"/>
  <c r="K66" i="31" s="1"/>
  <c r="F69" i="31"/>
  <c r="G69" i="31" s="1"/>
  <c r="K69" i="31" s="1"/>
  <c r="F72" i="31"/>
  <c r="G72" i="31" s="1"/>
  <c r="K72" i="31" s="1"/>
  <c r="F75" i="31"/>
  <c r="G75" i="31" s="1"/>
  <c r="K75" i="31" s="1"/>
  <c r="F129" i="31"/>
  <c r="G129" i="31" s="1"/>
  <c r="K129" i="31" s="1"/>
  <c r="F132" i="31"/>
  <c r="G132" i="31" s="1"/>
  <c r="K132" i="31" s="1"/>
  <c r="F135" i="31"/>
  <c r="G135" i="31" s="1"/>
  <c r="K135" i="31" s="1"/>
  <c r="F138" i="31"/>
  <c r="G138" i="31" s="1"/>
  <c r="K138" i="31" s="1"/>
  <c r="F141" i="31"/>
  <c r="G141" i="31" s="1"/>
  <c r="K141" i="31" s="1"/>
  <c r="F144" i="31"/>
  <c r="G144" i="31" s="1"/>
  <c r="K144" i="31" s="1"/>
  <c r="F192" i="31"/>
  <c r="G192" i="31" s="1"/>
  <c r="K192" i="31" s="1"/>
  <c r="F195" i="31"/>
  <c r="G195" i="31" s="1"/>
  <c r="K195" i="31" s="1"/>
  <c r="F198" i="31"/>
  <c r="G198" i="31" s="1"/>
  <c r="K198" i="31" s="1"/>
  <c r="F201" i="31"/>
  <c r="G201" i="31" s="1"/>
  <c r="K201" i="31" s="1"/>
  <c r="F204" i="31"/>
  <c r="G204" i="31" s="1"/>
  <c r="K204" i="31" s="1"/>
  <c r="F231" i="31"/>
  <c r="G231" i="31" s="1"/>
  <c r="K231" i="31" s="1"/>
  <c r="F308" i="31"/>
  <c r="G308" i="31" s="1"/>
  <c r="K308" i="31" s="1"/>
  <c r="F310" i="31"/>
  <c r="G310" i="31" s="1"/>
  <c r="K310" i="31" s="1"/>
  <c r="F312" i="31"/>
  <c r="G312" i="31" s="1"/>
  <c r="K312" i="31" s="1"/>
  <c r="F314" i="31"/>
  <c r="G314" i="31" s="1"/>
  <c r="K314" i="31" s="1"/>
  <c r="F316" i="31"/>
  <c r="G316" i="31" s="1"/>
  <c r="K316" i="31" s="1"/>
  <c r="F318" i="31"/>
  <c r="G318" i="31" s="1"/>
  <c r="K318" i="31" s="1"/>
  <c r="F320" i="31"/>
  <c r="G320" i="31" s="1"/>
  <c r="K320" i="31" s="1"/>
  <c r="F322" i="31"/>
  <c r="G322" i="31" s="1"/>
  <c r="K322" i="31" s="1"/>
  <c r="F405" i="31"/>
  <c r="G405" i="31" s="1"/>
  <c r="K405" i="31" s="1"/>
  <c r="F407" i="31"/>
  <c r="G407" i="31" s="1"/>
  <c r="K407" i="31" s="1"/>
  <c r="F409" i="31"/>
  <c r="G409" i="31" s="1"/>
  <c r="K409" i="31" s="1"/>
  <c r="F411" i="31"/>
  <c r="G411" i="31" s="1"/>
  <c r="K411" i="31" s="1"/>
  <c r="F413" i="31"/>
  <c r="G413" i="31" s="1"/>
  <c r="K413" i="31" s="1"/>
  <c r="F415" i="31"/>
  <c r="G415" i="31" s="1"/>
  <c r="K415" i="31" s="1"/>
  <c r="F22" i="32"/>
  <c r="G22" i="32" s="1"/>
  <c r="K22" i="32" s="1"/>
  <c r="F25" i="32"/>
  <c r="G25" i="32" s="1"/>
  <c r="K25" i="32" s="1"/>
  <c r="F55" i="32"/>
  <c r="G55" i="32" s="1"/>
  <c r="K55" i="32" s="1"/>
  <c r="F58" i="32"/>
  <c r="G58" i="32" s="1"/>
  <c r="K58" i="32" s="1"/>
  <c r="F112" i="32"/>
  <c r="G112" i="32" s="1"/>
  <c r="K112" i="32" s="1"/>
  <c r="F7" i="31"/>
  <c r="G7" i="31" s="1"/>
  <c r="K7" i="31" s="1"/>
  <c r="F10" i="31"/>
  <c r="G10" i="31" s="1"/>
  <c r="K10" i="31" s="1"/>
  <c r="F13" i="31"/>
  <c r="G13" i="31" s="1"/>
  <c r="K13" i="31" s="1"/>
  <c r="F16" i="31"/>
  <c r="G16" i="31" s="1"/>
  <c r="K16" i="31" s="1"/>
  <c r="F19" i="31"/>
  <c r="G19" i="31" s="1"/>
  <c r="K19" i="31" s="1"/>
  <c r="F79" i="31"/>
  <c r="G79" i="31" s="1"/>
  <c r="K79" i="31" s="1"/>
  <c r="F82" i="31"/>
  <c r="G82" i="31" s="1"/>
  <c r="K82" i="31" s="1"/>
  <c r="F85" i="31"/>
  <c r="G85" i="31" s="1"/>
  <c r="K85" i="31" s="1"/>
  <c r="F88" i="31"/>
  <c r="G88" i="31" s="1"/>
  <c r="K88" i="31" s="1"/>
  <c r="F91" i="31"/>
  <c r="G91" i="31" s="1"/>
  <c r="K91" i="31" s="1"/>
  <c r="F148" i="31"/>
  <c r="G148" i="31" s="1"/>
  <c r="K148" i="31" s="1"/>
  <c r="F151" i="31"/>
  <c r="G151" i="31" s="1"/>
  <c r="K151" i="31" s="1"/>
  <c r="F154" i="31"/>
  <c r="G154" i="31" s="1"/>
  <c r="K154" i="31" s="1"/>
  <c r="F157" i="31"/>
  <c r="G157" i="31" s="1"/>
  <c r="K157" i="31" s="1"/>
  <c r="F160" i="31"/>
  <c r="G160" i="31" s="1"/>
  <c r="K160" i="31" s="1"/>
  <c r="F208" i="31"/>
  <c r="G208" i="31" s="1"/>
  <c r="K208" i="31" s="1"/>
  <c r="F218" i="31"/>
  <c r="G218" i="31" s="1"/>
  <c r="K218" i="31" s="1"/>
  <c r="F220" i="31"/>
  <c r="G220" i="31" s="1"/>
  <c r="K220" i="31" s="1"/>
  <c r="F222" i="31"/>
  <c r="G222" i="31" s="1"/>
  <c r="K222" i="31" s="1"/>
  <c r="F224" i="31"/>
  <c r="G224" i="31" s="1"/>
  <c r="K224" i="31" s="1"/>
  <c r="F226" i="31"/>
  <c r="G226" i="31" s="1"/>
  <c r="K226" i="31" s="1"/>
  <c r="F228" i="31"/>
  <c r="G228" i="31" s="1"/>
  <c r="K228" i="31" s="1"/>
  <c r="F325" i="31"/>
  <c r="G325" i="31" s="1"/>
  <c r="K325" i="31" s="1"/>
  <c r="F327" i="31"/>
  <c r="G327" i="31" s="1"/>
  <c r="K327" i="31" s="1"/>
  <c r="F329" i="31"/>
  <c r="G329" i="31" s="1"/>
  <c r="K329" i="31" s="1"/>
  <c r="F331" i="31"/>
  <c r="G331" i="31" s="1"/>
  <c r="K331" i="31" s="1"/>
  <c r="F333" i="31"/>
  <c r="G333" i="31" s="1"/>
  <c r="K333" i="31" s="1"/>
  <c r="F335" i="31"/>
  <c r="G335" i="31" s="1"/>
  <c r="K335" i="31" s="1"/>
  <c r="F337" i="31"/>
  <c r="G337" i="31" s="1"/>
  <c r="K337" i="31" s="1"/>
  <c r="F339" i="31"/>
  <c r="G339" i="31" s="1"/>
  <c r="K339" i="31" s="1"/>
  <c r="F418" i="31"/>
  <c r="G418" i="31" s="1"/>
  <c r="K418" i="31" s="1"/>
  <c r="F420" i="31"/>
  <c r="G420" i="31" s="1"/>
  <c r="K420" i="31" s="1"/>
  <c r="F29" i="32"/>
  <c r="G29" i="32" s="1"/>
  <c r="K29" i="32" s="1"/>
  <c r="F32" i="32"/>
  <c r="G32" i="32" s="1"/>
  <c r="K32" i="32" s="1"/>
  <c r="F35" i="32"/>
  <c r="G35" i="32" s="1"/>
  <c r="K35" i="32" s="1"/>
  <c r="F62" i="32"/>
  <c r="G62" i="32" s="1"/>
  <c r="K62" i="32" s="1"/>
  <c r="F65" i="32"/>
  <c r="G65" i="32" s="1"/>
  <c r="K65" i="32" s="1"/>
  <c r="F78" i="32"/>
  <c r="G78" i="32" s="1"/>
  <c r="K78" i="32" s="1"/>
  <c r="F80" i="32"/>
  <c r="G80" i="32" s="1"/>
  <c r="K80" i="32" s="1"/>
  <c r="F82" i="32"/>
  <c r="G82" i="32" s="1"/>
  <c r="K82" i="32" s="1"/>
  <c r="F89" i="32"/>
  <c r="G89" i="32" s="1"/>
  <c r="K89" i="32" s="1"/>
  <c r="F23" i="31"/>
  <c r="G23" i="31" s="1"/>
  <c r="K23" i="31" s="1"/>
  <c r="F26" i="31"/>
  <c r="G26" i="31" s="1"/>
  <c r="K26" i="31" s="1"/>
  <c r="F29" i="31"/>
  <c r="G29" i="31" s="1"/>
  <c r="K29" i="31" s="1"/>
  <c r="F32" i="31"/>
  <c r="G32" i="31" s="1"/>
  <c r="K32" i="31" s="1"/>
  <c r="F35" i="31"/>
  <c r="G35" i="31" s="1"/>
  <c r="K35" i="31" s="1"/>
  <c r="F38" i="31"/>
  <c r="G38" i="31" s="1"/>
  <c r="K38" i="31" s="1"/>
  <c r="F95" i="31"/>
  <c r="G95" i="31" s="1"/>
  <c r="K95" i="31" s="1"/>
  <c r="F98" i="31"/>
  <c r="G98" i="31" s="1"/>
  <c r="K98" i="31" s="1"/>
  <c r="F101" i="31"/>
  <c r="G101" i="31" s="1"/>
  <c r="K101" i="31" s="1"/>
  <c r="F104" i="31"/>
  <c r="G104" i="31" s="1"/>
  <c r="K104" i="31" s="1"/>
  <c r="F107" i="31"/>
  <c r="G107" i="31" s="1"/>
  <c r="K107" i="31" s="1"/>
  <c r="F110" i="31"/>
  <c r="G110" i="31" s="1"/>
  <c r="K110" i="31" s="1"/>
  <c r="F164" i="31"/>
  <c r="G164" i="31" s="1"/>
  <c r="K164" i="31" s="1"/>
  <c r="F167" i="31"/>
  <c r="G167" i="31" s="1"/>
  <c r="K167" i="31" s="1"/>
  <c r="F170" i="31"/>
  <c r="G170" i="31" s="1"/>
  <c r="K170" i="31" s="1"/>
  <c r="F173" i="31"/>
  <c r="G173" i="31" s="1"/>
  <c r="K173" i="31" s="1"/>
  <c r="F212" i="31"/>
  <c r="G212" i="31" s="1"/>
  <c r="K212" i="31" s="1"/>
  <c r="F215" i="31"/>
  <c r="G215" i="31" s="1"/>
  <c r="K215" i="31" s="1"/>
  <c r="F235" i="31"/>
  <c r="G235" i="31" s="1"/>
  <c r="K235" i="31" s="1"/>
  <c r="F237" i="31"/>
  <c r="G237" i="31" s="1"/>
  <c r="K237" i="31" s="1"/>
  <c r="F239" i="31"/>
  <c r="G239" i="31" s="1"/>
  <c r="K239" i="31" s="1"/>
  <c r="F241" i="31"/>
  <c r="G241" i="31" s="1"/>
  <c r="K241" i="31" s="1"/>
  <c r="F243" i="31"/>
  <c r="G243" i="31" s="1"/>
  <c r="K243" i="31" s="1"/>
  <c r="F245" i="31"/>
  <c r="G245" i="31" s="1"/>
  <c r="K245" i="31" s="1"/>
  <c r="F247" i="31"/>
  <c r="G247" i="31" s="1"/>
  <c r="K247" i="31" s="1"/>
  <c r="F249" i="31"/>
  <c r="G249" i="31" s="1"/>
  <c r="K249" i="31" s="1"/>
  <c r="F251" i="31"/>
  <c r="G251" i="31" s="1"/>
  <c r="K251" i="31" s="1"/>
  <c r="F342" i="31"/>
  <c r="G342" i="31" s="1"/>
  <c r="K342" i="31" s="1"/>
  <c r="F344" i="31"/>
  <c r="G344" i="31" s="1"/>
  <c r="K344" i="31" s="1"/>
  <c r="F346" i="31"/>
  <c r="G346" i="31" s="1"/>
  <c r="K346" i="31" s="1"/>
  <c r="F348" i="31"/>
  <c r="G348" i="31" s="1"/>
  <c r="K348" i="31" s="1"/>
  <c r="F350" i="31"/>
  <c r="G350" i="31" s="1"/>
  <c r="K350" i="31" s="1"/>
  <c r="F352" i="31"/>
  <c r="G352" i="31" s="1"/>
  <c r="K352" i="31" s="1"/>
  <c r="F354" i="31"/>
  <c r="G354" i="31" s="1"/>
  <c r="K354" i="31" s="1"/>
  <c r="F356" i="31"/>
  <c r="G356" i="31" s="1"/>
  <c r="K356" i="31" s="1"/>
  <c r="F423" i="31"/>
  <c r="G423" i="31" s="1"/>
  <c r="K423" i="31" s="1"/>
  <c r="F425" i="31"/>
  <c r="G425" i="31" s="1"/>
  <c r="K425" i="31" s="1"/>
  <c r="F6" i="32"/>
  <c r="G6" i="32" s="1"/>
  <c r="K6" i="32" s="1"/>
  <c r="F9" i="32"/>
  <c r="G9" i="32" s="1"/>
  <c r="K9" i="32" s="1"/>
  <c r="F39" i="32"/>
  <c r="G39" i="32" s="1"/>
  <c r="K39" i="32" s="1"/>
  <c r="F42" i="32"/>
  <c r="G42" i="32" s="1"/>
  <c r="K42" i="32" s="1"/>
  <c r="F69" i="32"/>
  <c r="G69" i="32" s="1"/>
  <c r="K69" i="32" s="1"/>
  <c r="F72" i="32"/>
  <c r="G72" i="32" s="1"/>
  <c r="K72" i="32" s="1"/>
  <c r="F75" i="32"/>
  <c r="G75" i="32" s="1"/>
  <c r="K75" i="32" s="1"/>
  <c r="F85" i="32"/>
  <c r="G85" i="32" s="1"/>
  <c r="K85" i="32" s="1"/>
  <c r="F87" i="32"/>
  <c r="G87" i="32" s="1"/>
  <c r="K87" i="32" s="1"/>
  <c r="F33" i="22"/>
  <c r="G33" i="22" s="1"/>
  <c r="K33" i="22" s="1"/>
  <c r="F36" i="22"/>
  <c r="G36" i="22" s="1"/>
  <c r="K36" i="22" s="1"/>
  <c r="F39" i="22"/>
  <c r="G39" i="22" s="1"/>
  <c r="K39" i="22" s="1"/>
  <c r="F42" i="22"/>
  <c r="G42" i="22" s="1"/>
  <c r="K42" i="22" s="1"/>
  <c r="F87" i="22"/>
  <c r="G87" i="22" s="1"/>
  <c r="K87" i="22" s="1"/>
  <c r="F90" i="22"/>
  <c r="G90" i="22" s="1"/>
  <c r="K90" i="22" s="1"/>
  <c r="F93" i="22"/>
  <c r="G93" i="22" s="1"/>
  <c r="K93" i="22" s="1"/>
  <c r="F129" i="22"/>
  <c r="G129" i="22" s="1"/>
  <c r="K129" i="22" s="1"/>
  <c r="F132" i="22"/>
  <c r="G132" i="22" s="1"/>
  <c r="K132" i="22" s="1"/>
  <c r="F5" i="23"/>
  <c r="G5" i="23" s="1"/>
  <c r="K5" i="23" s="1"/>
  <c r="F8" i="23"/>
  <c r="G8" i="23" s="1"/>
  <c r="K8" i="23" s="1"/>
  <c r="F11" i="23"/>
  <c r="G11" i="23" s="1"/>
  <c r="K11" i="23" s="1"/>
  <c r="F14" i="23"/>
  <c r="G14" i="23" s="1"/>
  <c r="K14" i="23" s="1"/>
  <c r="F33" i="23"/>
  <c r="G33" i="23" s="1"/>
  <c r="K33" i="23" s="1"/>
  <c r="F46" i="22"/>
  <c r="G46" i="22" s="1"/>
  <c r="K46" i="22" s="1"/>
  <c r="F49" i="22"/>
  <c r="G49" i="22" s="1"/>
  <c r="K49" i="22" s="1"/>
  <c r="F52" i="22"/>
  <c r="G52" i="22" s="1"/>
  <c r="K52" i="22" s="1"/>
  <c r="F55" i="22"/>
  <c r="G55" i="22" s="1"/>
  <c r="K55" i="22" s="1"/>
  <c r="F58" i="22"/>
  <c r="G58" i="22" s="1"/>
  <c r="K58" i="22" s="1"/>
  <c r="F97" i="22"/>
  <c r="G97" i="22" s="1"/>
  <c r="K97" i="22" s="1"/>
  <c r="F100" i="22"/>
  <c r="G100" i="22" s="1"/>
  <c r="K100" i="22" s="1"/>
  <c r="F103" i="22"/>
  <c r="G103" i="22" s="1"/>
  <c r="K103" i="22" s="1"/>
  <c r="F106" i="22"/>
  <c r="G106" i="22" s="1"/>
  <c r="K106" i="22" s="1"/>
  <c r="F136" i="22"/>
  <c r="G136" i="22" s="1"/>
  <c r="K136" i="22" s="1"/>
  <c r="F139" i="22"/>
  <c r="G139" i="22" s="1"/>
  <c r="K139" i="22" s="1"/>
  <c r="F18" i="23"/>
  <c r="G18" i="23" s="1"/>
  <c r="K18" i="23" s="1"/>
  <c r="F37" i="23"/>
  <c r="G37" i="23" s="1"/>
  <c r="K37" i="23" s="1"/>
  <c r="F61" i="23"/>
  <c r="G61" i="23" s="1"/>
  <c r="K61" i="23" s="1"/>
  <c r="F81" i="23"/>
  <c r="G81" i="23" s="1"/>
  <c r="K81" i="23" s="1"/>
  <c r="F95" i="23"/>
  <c r="G95" i="23" s="1"/>
  <c r="K95" i="23" s="1"/>
  <c r="F287" i="23"/>
  <c r="G287" i="23" s="1"/>
  <c r="K287" i="23" s="1"/>
  <c r="F317" i="23"/>
  <c r="G317" i="23" s="1"/>
  <c r="K317" i="23" s="1"/>
  <c r="F5" i="22"/>
  <c r="G5" i="22" s="1"/>
  <c r="K5" i="22" s="1"/>
  <c r="F8" i="22"/>
  <c r="G8" i="22" s="1"/>
  <c r="K8" i="22" s="1"/>
  <c r="F11" i="22"/>
  <c r="G11" i="22" s="1"/>
  <c r="K11" i="22" s="1"/>
  <c r="F14" i="22"/>
  <c r="G14" i="22" s="1"/>
  <c r="K14" i="22" s="1"/>
  <c r="F62" i="22"/>
  <c r="G62" i="22" s="1"/>
  <c r="K62" i="22" s="1"/>
  <c r="F65" i="22"/>
  <c r="G65" i="22" s="1"/>
  <c r="K65" i="22" s="1"/>
  <c r="F68" i="22"/>
  <c r="G68" i="22" s="1"/>
  <c r="K68" i="22" s="1"/>
  <c r="F110" i="22"/>
  <c r="G110" i="22" s="1"/>
  <c r="K110" i="22" s="1"/>
  <c r="F113" i="22"/>
  <c r="G113" i="22" s="1"/>
  <c r="K113" i="22" s="1"/>
  <c r="F116" i="22"/>
  <c r="G116" i="22" s="1"/>
  <c r="K116" i="22" s="1"/>
  <c r="F41" i="23"/>
  <c r="G41" i="23" s="1"/>
  <c r="K41" i="23" s="1"/>
  <c r="F67" i="23"/>
  <c r="G67" i="23" s="1"/>
  <c r="K67" i="23" s="1"/>
  <c r="F18" i="22"/>
  <c r="G18" i="22" s="1"/>
  <c r="K18" i="22" s="1"/>
  <c r="F21" i="22"/>
  <c r="G21" i="22" s="1"/>
  <c r="K21" i="22" s="1"/>
  <c r="F24" i="22"/>
  <c r="G24" i="22" s="1"/>
  <c r="K24" i="22" s="1"/>
  <c r="F27" i="22"/>
  <c r="G27" i="22" s="1"/>
  <c r="K27" i="22" s="1"/>
  <c r="F30" i="22"/>
  <c r="G30" i="22" s="1"/>
  <c r="K30" i="22" s="1"/>
  <c r="F72" i="22"/>
  <c r="G72" i="22" s="1"/>
  <c r="K72" i="22" s="1"/>
  <c r="F75" i="22"/>
  <c r="G75" i="22" s="1"/>
  <c r="K75" i="22" s="1"/>
  <c r="F78" i="22"/>
  <c r="G78" i="22" s="1"/>
  <c r="K78" i="22" s="1"/>
  <c r="F81" i="22"/>
  <c r="G81" i="22" s="1"/>
  <c r="K81" i="22" s="1"/>
  <c r="F120" i="22"/>
  <c r="G120" i="22" s="1"/>
  <c r="K120" i="22" s="1"/>
  <c r="F123" i="22"/>
  <c r="G123" i="22" s="1"/>
  <c r="K123" i="22" s="1"/>
  <c r="F27" i="23"/>
  <c r="G27" i="23" s="1"/>
  <c r="K27" i="23" s="1"/>
  <c r="F45" i="23"/>
  <c r="G45" i="23" s="1"/>
  <c r="K45" i="23" s="1"/>
  <c r="F48" i="23"/>
  <c r="G48" i="23" s="1"/>
  <c r="K48" i="23" s="1"/>
  <c r="F57" i="23"/>
  <c r="G57" i="23" s="1"/>
  <c r="K57" i="23" s="1"/>
  <c r="F82" i="23"/>
  <c r="G82" i="23" s="1"/>
  <c r="K82" i="23" s="1"/>
  <c r="F89" i="23"/>
  <c r="G89" i="23" s="1"/>
  <c r="K89" i="23" s="1"/>
  <c r="F248" i="23"/>
  <c r="G248" i="23" s="1"/>
  <c r="K248" i="23" s="1"/>
  <c r="F34" i="22"/>
  <c r="G34" i="22" s="1"/>
  <c r="K34" i="22" s="1"/>
  <c r="F37" i="22"/>
  <c r="G37" i="22" s="1"/>
  <c r="K37" i="22" s="1"/>
  <c r="F40" i="22"/>
  <c r="G40" i="22" s="1"/>
  <c r="K40" i="22" s="1"/>
  <c r="F85" i="22"/>
  <c r="G85" i="22" s="1"/>
  <c r="K85" i="22" s="1"/>
  <c r="F88" i="22"/>
  <c r="G88" i="22" s="1"/>
  <c r="K88" i="22" s="1"/>
  <c r="F91" i="22"/>
  <c r="G91" i="22" s="1"/>
  <c r="K91" i="22" s="1"/>
  <c r="F94" i="22"/>
  <c r="G94" i="22" s="1"/>
  <c r="K94" i="22" s="1"/>
  <c r="F127" i="22"/>
  <c r="G127" i="22" s="1"/>
  <c r="K127" i="22" s="1"/>
  <c r="F130" i="22"/>
  <c r="G130" i="22" s="1"/>
  <c r="K130" i="22" s="1"/>
  <c r="F133" i="22"/>
  <c r="G133" i="22" s="1"/>
  <c r="K133" i="22" s="1"/>
  <c r="F6" i="23"/>
  <c r="G6" i="23" s="1"/>
  <c r="K6" i="23" s="1"/>
  <c r="F9" i="23"/>
  <c r="G9" i="23" s="1"/>
  <c r="K9" i="23" s="1"/>
  <c r="F12" i="23"/>
  <c r="G12" i="23" s="1"/>
  <c r="K12" i="23" s="1"/>
  <c r="F15" i="23"/>
  <c r="G15" i="23" s="1"/>
  <c r="K15" i="23" s="1"/>
  <c r="F31" i="23"/>
  <c r="G31" i="23" s="1"/>
  <c r="K31" i="23" s="1"/>
  <c r="F53" i="23"/>
  <c r="G53" i="23" s="1"/>
  <c r="K53" i="23" s="1"/>
  <c r="F140" i="23"/>
  <c r="G140" i="23" s="1"/>
  <c r="K140" i="23" s="1"/>
  <c r="F188" i="23"/>
  <c r="G188" i="23" s="1"/>
  <c r="K188" i="23" s="1"/>
  <c r="F44" i="22"/>
  <c r="G44" i="22" s="1"/>
  <c r="K44" i="22" s="1"/>
  <c r="F47" i="22"/>
  <c r="G47" i="22" s="1"/>
  <c r="K47" i="22" s="1"/>
  <c r="F50" i="22"/>
  <c r="G50" i="22" s="1"/>
  <c r="K50" i="22" s="1"/>
  <c r="F53" i="22"/>
  <c r="G53" i="22" s="1"/>
  <c r="K53" i="22" s="1"/>
  <c r="F56" i="22"/>
  <c r="G56" i="22" s="1"/>
  <c r="K56" i="22" s="1"/>
  <c r="F98" i="22"/>
  <c r="G98" i="22" s="1"/>
  <c r="K98" i="22" s="1"/>
  <c r="F101" i="22"/>
  <c r="G101" i="22" s="1"/>
  <c r="K101" i="22" s="1"/>
  <c r="F104" i="22"/>
  <c r="G104" i="22" s="1"/>
  <c r="K104" i="22" s="1"/>
  <c r="F137" i="22"/>
  <c r="G137" i="22" s="1"/>
  <c r="K137" i="22" s="1"/>
  <c r="F140" i="22"/>
  <c r="G140" i="22" s="1"/>
  <c r="K140" i="22" s="1"/>
  <c r="F20" i="23"/>
  <c r="G20" i="23" s="1"/>
  <c r="K20" i="23" s="1"/>
  <c r="F35" i="23"/>
  <c r="G35" i="23" s="1"/>
  <c r="K35" i="23" s="1"/>
  <c r="F77" i="23"/>
  <c r="G77" i="23" s="1"/>
  <c r="K77" i="23" s="1"/>
  <c r="F290" i="23"/>
  <c r="G290" i="23" s="1"/>
  <c r="K290" i="23" s="1"/>
  <c r="F320" i="23"/>
  <c r="G320" i="23" s="1"/>
  <c r="K320" i="23" s="1"/>
  <c r="F6" i="22"/>
  <c r="G6" i="22" s="1"/>
  <c r="K6" i="22" s="1"/>
  <c r="F9" i="22"/>
  <c r="G9" i="22" s="1"/>
  <c r="K9" i="22" s="1"/>
  <c r="F12" i="22"/>
  <c r="G12" i="22" s="1"/>
  <c r="K12" i="22" s="1"/>
  <c r="F15" i="22"/>
  <c r="G15" i="22" s="1"/>
  <c r="K15" i="22" s="1"/>
  <c r="F60" i="22"/>
  <c r="G60" i="22" s="1"/>
  <c r="K60" i="22" s="1"/>
  <c r="F63" i="22"/>
  <c r="G63" i="22" s="1"/>
  <c r="K63" i="22" s="1"/>
  <c r="F66" i="22"/>
  <c r="G66" i="22" s="1"/>
  <c r="K66" i="22" s="1"/>
  <c r="F69" i="22"/>
  <c r="G69" i="22" s="1"/>
  <c r="K69" i="22" s="1"/>
  <c r="F108" i="22"/>
  <c r="G108" i="22" s="1"/>
  <c r="K108" i="22" s="1"/>
  <c r="F111" i="22"/>
  <c r="G111" i="22" s="1"/>
  <c r="K111" i="22" s="1"/>
  <c r="F114" i="22"/>
  <c r="G114" i="22" s="1"/>
  <c r="K114" i="22" s="1"/>
  <c r="F24" i="23"/>
  <c r="G24" i="23" s="1"/>
  <c r="K24" i="23" s="1"/>
  <c r="F39" i="23"/>
  <c r="G39" i="23" s="1"/>
  <c r="K39" i="23" s="1"/>
  <c r="F42" i="23"/>
  <c r="G42" i="23" s="1"/>
  <c r="K42" i="23" s="1"/>
  <c r="F98" i="23"/>
  <c r="G98" i="23" s="1"/>
  <c r="K98" i="23" s="1"/>
  <c r="F107" i="23"/>
  <c r="G107" i="23" s="1"/>
  <c r="K107" i="23" s="1"/>
  <c r="F116" i="23"/>
  <c r="G116" i="23" s="1"/>
  <c r="K116" i="23" s="1"/>
  <c r="F134" i="23"/>
  <c r="G134" i="23" s="1"/>
  <c r="K134" i="23" s="1"/>
  <c r="F170" i="23"/>
  <c r="G170" i="23" s="1"/>
  <c r="K170" i="23" s="1"/>
  <c r="F19" i="22"/>
  <c r="G19" i="22" s="1"/>
  <c r="K19" i="22" s="1"/>
  <c r="F22" i="22"/>
  <c r="G22" i="22" s="1"/>
  <c r="K22" i="22" s="1"/>
  <c r="F25" i="22"/>
  <c r="G25" i="22" s="1"/>
  <c r="K25" i="22" s="1"/>
  <c r="F28" i="22"/>
  <c r="G28" i="22" s="1"/>
  <c r="K28" i="22" s="1"/>
  <c r="F73" i="22"/>
  <c r="G73" i="22" s="1"/>
  <c r="K73" i="22" s="1"/>
  <c r="F76" i="22"/>
  <c r="G76" i="22" s="1"/>
  <c r="K76" i="22" s="1"/>
  <c r="F79" i="22"/>
  <c r="G79" i="22" s="1"/>
  <c r="K79" i="22" s="1"/>
  <c r="F82" i="22"/>
  <c r="G82" i="22" s="1"/>
  <c r="K82" i="22" s="1"/>
  <c r="F118" i="22"/>
  <c r="G118" i="22" s="1"/>
  <c r="K118" i="22" s="1"/>
  <c r="F121" i="22"/>
  <c r="G121" i="22" s="1"/>
  <c r="K121" i="22" s="1"/>
  <c r="F124" i="22"/>
  <c r="G124" i="22" s="1"/>
  <c r="K124" i="22" s="1"/>
  <c r="F28" i="23"/>
  <c r="G28" i="23" s="1"/>
  <c r="K28" i="23" s="1"/>
  <c r="F46" i="23"/>
  <c r="G46" i="23" s="1"/>
  <c r="K46" i="23" s="1"/>
  <c r="F70" i="23"/>
  <c r="G70" i="23" s="1"/>
  <c r="K70" i="23" s="1"/>
  <c r="F84" i="23"/>
  <c r="G84" i="23" s="1"/>
  <c r="K84" i="23" s="1"/>
  <c r="F32" i="22"/>
  <c r="G32" i="22" s="1"/>
  <c r="K32" i="22" s="1"/>
  <c r="F35" i="22"/>
  <c r="G35" i="22" s="1"/>
  <c r="K35" i="22" s="1"/>
  <c r="F38" i="22"/>
  <c r="G38" i="22" s="1"/>
  <c r="K38" i="22" s="1"/>
  <c r="F41" i="22"/>
  <c r="G41" i="22" s="1"/>
  <c r="K41" i="22" s="1"/>
  <c r="F86" i="22"/>
  <c r="G86" i="22" s="1"/>
  <c r="K86" i="22" s="1"/>
  <c r="F89" i="22"/>
  <c r="G89" i="22" s="1"/>
  <c r="K89" i="22" s="1"/>
  <c r="F92" i="22"/>
  <c r="G92" i="22" s="1"/>
  <c r="K92" i="22" s="1"/>
  <c r="F95" i="22"/>
  <c r="G95" i="22" s="1"/>
  <c r="K95" i="22" s="1"/>
  <c r="F128" i="22"/>
  <c r="G128" i="22" s="1"/>
  <c r="K128" i="22" s="1"/>
  <c r="F131" i="22"/>
  <c r="G131" i="22" s="1"/>
  <c r="K131" i="22" s="1"/>
  <c r="F134" i="22"/>
  <c r="G134" i="22" s="1"/>
  <c r="K134" i="22" s="1"/>
  <c r="F338" i="23"/>
  <c r="G338" i="23" s="1"/>
  <c r="K338" i="23" s="1"/>
  <c r="F335" i="23"/>
  <c r="G335" i="23" s="1"/>
  <c r="K335" i="23" s="1"/>
  <c r="F332" i="23"/>
  <c r="G332" i="23" s="1"/>
  <c r="K332" i="23" s="1"/>
  <c r="F329" i="23"/>
  <c r="G329" i="23" s="1"/>
  <c r="K329" i="23" s="1"/>
  <c r="F364" i="23"/>
  <c r="G364" i="23" s="1"/>
  <c r="K364" i="23" s="1"/>
  <c r="F361" i="23"/>
  <c r="G361" i="23" s="1"/>
  <c r="K361" i="23" s="1"/>
  <c r="F325" i="23"/>
  <c r="G325" i="23" s="1"/>
  <c r="K325" i="23" s="1"/>
  <c r="F357" i="23"/>
  <c r="G357" i="23" s="1"/>
  <c r="K357" i="23" s="1"/>
  <c r="F354" i="23"/>
  <c r="G354" i="23" s="1"/>
  <c r="K354" i="23" s="1"/>
  <c r="F351" i="23"/>
  <c r="G351" i="23" s="1"/>
  <c r="K351" i="23" s="1"/>
  <c r="F347" i="23"/>
  <c r="G347" i="23" s="1"/>
  <c r="K347" i="23" s="1"/>
  <c r="F344" i="23"/>
  <c r="G344" i="23" s="1"/>
  <c r="K344" i="23" s="1"/>
  <c r="F341" i="23"/>
  <c r="G341" i="23" s="1"/>
  <c r="K341" i="23" s="1"/>
  <c r="F337" i="23"/>
  <c r="G337" i="23" s="1"/>
  <c r="K337" i="23" s="1"/>
  <c r="F334" i="23"/>
  <c r="G334" i="23" s="1"/>
  <c r="K334" i="23" s="1"/>
  <c r="F331" i="23"/>
  <c r="G331" i="23" s="1"/>
  <c r="K331" i="23" s="1"/>
  <c r="F328" i="23"/>
  <c r="G328" i="23" s="1"/>
  <c r="K328" i="23" s="1"/>
  <c r="F363" i="23"/>
  <c r="G363" i="23" s="1"/>
  <c r="K363" i="23" s="1"/>
  <c r="F360" i="23"/>
  <c r="G360" i="23" s="1"/>
  <c r="K360" i="23" s="1"/>
  <c r="F324" i="23"/>
  <c r="G324" i="23" s="1"/>
  <c r="K324" i="23" s="1"/>
  <c r="F356" i="23"/>
  <c r="G356" i="23" s="1"/>
  <c r="K356" i="23" s="1"/>
  <c r="F353" i="23"/>
  <c r="G353" i="23" s="1"/>
  <c r="K353" i="23" s="1"/>
  <c r="F350" i="23"/>
  <c r="G350" i="23" s="1"/>
  <c r="K350" i="23" s="1"/>
  <c r="F346" i="23"/>
  <c r="G346" i="23" s="1"/>
  <c r="K346" i="23" s="1"/>
  <c r="F343" i="23"/>
  <c r="G343" i="23" s="1"/>
  <c r="K343" i="23" s="1"/>
  <c r="F340" i="23"/>
  <c r="G340" i="23" s="1"/>
  <c r="K340" i="23" s="1"/>
  <c r="F352" i="23"/>
  <c r="G352" i="23" s="1"/>
  <c r="K352" i="23" s="1"/>
  <c r="F283" i="23"/>
  <c r="G283" i="23" s="1"/>
  <c r="K283" i="23" s="1"/>
  <c r="F259" i="23"/>
  <c r="G259" i="23" s="1"/>
  <c r="K259" i="23" s="1"/>
  <c r="F244" i="23"/>
  <c r="G244" i="23" s="1"/>
  <c r="K244" i="23" s="1"/>
  <c r="F229" i="23"/>
  <c r="G229" i="23" s="1"/>
  <c r="K229" i="23" s="1"/>
  <c r="F220" i="23"/>
  <c r="G220" i="23" s="1"/>
  <c r="K220" i="23" s="1"/>
  <c r="F184" i="23"/>
  <c r="G184" i="23" s="1"/>
  <c r="K184" i="23" s="1"/>
  <c r="F166" i="23"/>
  <c r="G166" i="23" s="1"/>
  <c r="K166" i="23" s="1"/>
  <c r="F154" i="23"/>
  <c r="G154" i="23" s="1"/>
  <c r="K154" i="23" s="1"/>
  <c r="F151" i="23"/>
  <c r="G151" i="23" s="1"/>
  <c r="K151" i="23" s="1"/>
  <c r="F148" i="23"/>
  <c r="G148" i="23" s="1"/>
  <c r="K148" i="23" s="1"/>
  <c r="F145" i="23"/>
  <c r="G145" i="23" s="1"/>
  <c r="K145" i="23" s="1"/>
  <c r="F112" i="23"/>
  <c r="G112" i="23" s="1"/>
  <c r="K112" i="23" s="1"/>
  <c r="F91" i="23"/>
  <c r="G91" i="23" s="1"/>
  <c r="K91" i="23" s="1"/>
  <c r="F72" i="23"/>
  <c r="G72" i="23" s="1"/>
  <c r="K72" i="23" s="1"/>
  <c r="F359" i="23"/>
  <c r="G359" i="23" s="1"/>
  <c r="K359" i="23" s="1"/>
  <c r="F345" i="23"/>
  <c r="G345" i="23" s="1"/>
  <c r="K345" i="23" s="1"/>
  <c r="F309" i="23"/>
  <c r="G309" i="23" s="1"/>
  <c r="K309" i="23" s="1"/>
  <c r="F297" i="23"/>
  <c r="G297" i="23" s="1"/>
  <c r="K297" i="23" s="1"/>
  <c r="F279" i="23"/>
  <c r="G279" i="23" s="1"/>
  <c r="K279" i="23" s="1"/>
  <c r="F276" i="23"/>
  <c r="G276" i="23" s="1"/>
  <c r="K276" i="23" s="1"/>
  <c r="F273" i="23"/>
  <c r="G273" i="23" s="1"/>
  <c r="K273" i="23" s="1"/>
  <c r="F240" i="23"/>
  <c r="G240" i="23" s="1"/>
  <c r="K240" i="23" s="1"/>
  <c r="F216" i="23"/>
  <c r="G216" i="23" s="1"/>
  <c r="K216" i="23" s="1"/>
  <c r="F213" i="23"/>
  <c r="G213" i="23" s="1"/>
  <c r="K213" i="23" s="1"/>
  <c r="F210" i="23"/>
  <c r="G210" i="23" s="1"/>
  <c r="K210" i="23" s="1"/>
  <c r="F207" i="23"/>
  <c r="G207" i="23" s="1"/>
  <c r="K207" i="23" s="1"/>
  <c r="F180" i="23"/>
  <c r="G180" i="23" s="1"/>
  <c r="K180" i="23" s="1"/>
  <c r="F177" i="23"/>
  <c r="G177" i="23" s="1"/>
  <c r="K177" i="23" s="1"/>
  <c r="F162" i="23"/>
  <c r="G162" i="23" s="1"/>
  <c r="K162" i="23" s="1"/>
  <c r="F141" i="23"/>
  <c r="G141" i="23" s="1"/>
  <c r="K141" i="23" s="1"/>
  <c r="F138" i="23"/>
  <c r="G138" i="23" s="1"/>
  <c r="K138" i="23" s="1"/>
  <c r="F135" i="23"/>
  <c r="G135" i="23" s="1"/>
  <c r="K135" i="23" s="1"/>
  <c r="F108" i="23"/>
  <c r="G108" i="23" s="1"/>
  <c r="K108" i="23" s="1"/>
  <c r="F87" i="23"/>
  <c r="G87" i="23" s="1"/>
  <c r="K87" i="23" s="1"/>
  <c r="F68" i="23"/>
  <c r="G68" i="23" s="1"/>
  <c r="K68" i="23" s="1"/>
  <c r="F65" i="23"/>
  <c r="G65" i="23" s="1"/>
  <c r="K65" i="23" s="1"/>
  <c r="F62" i="23"/>
  <c r="G62" i="23" s="1"/>
  <c r="K62" i="23" s="1"/>
  <c r="F327" i="23"/>
  <c r="G327" i="23" s="1"/>
  <c r="K327" i="23" s="1"/>
  <c r="F305" i="23"/>
  <c r="G305" i="23" s="1"/>
  <c r="K305" i="23" s="1"/>
  <c r="F293" i="23"/>
  <c r="G293" i="23" s="1"/>
  <c r="K293" i="23" s="1"/>
  <c r="F269" i="23"/>
  <c r="G269" i="23" s="1"/>
  <c r="K269" i="23" s="1"/>
  <c r="F254" i="23"/>
  <c r="G254" i="23" s="1"/>
  <c r="K254" i="23" s="1"/>
  <c r="F251" i="23"/>
  <c r="G251" i="23" s="1"/>
  <c r="K251" i="23" s="1"/>
  <c r="F236" i="23"/>
  <c r="G236" i="23" s="1"/>
  <c r="K236" i="23" s="1"/>
  <c r="F224" i="23"/>
  <c r="G224" i="23" s="1"/>
  <c r="K224" i="23" s="1"/>
  <c r="F203" i="23"/>
  <c r="G203" i="23" s="1"/>
  <c r="K203" i="23" s="1"/>
  <c r="F200" i="23"/>
  <c r="G200" i="23" s="1"/>
  <c r="K200" i="23" s="1"/>
  <c r="F197" i="23"/>
  <c r="G197" i="23" s="1"/>
  <c r="K197" i="23" s="1"/>
  <c r="F194" i="23"/>
  <c r="G194" i="23" s="1"/>
  <c r="K194" i="23" s="1"/>
  <c r="F173" i="23"/>
  <c r="G173" i="23" s="1"/>
  <c r="K173" i="23" s="1"/>
  <c r="F158" i="23"/>
  <c r="G158" i="23" s="1"/>
  <c r="K158" i="23" s="1"/>
  <c r="F131" i="23"/>
  <c r="G131" i="23" s="1"/>
  <c r="K131" i="23" s="1"/>
  <c r="F128" i="23"/>
  <c r="G128" i="23" s="1"/>
  <c r="K128" i="23" s="1"/>
  <c r="F125" i="23"/>
  <c r="G125" i="23" s="1"/>
  <c r="K125" i="23" s="1"/>
  <c r="F122" i="23"/>
  <c r="G122" i="23" s="1"/>
  <c r="K122" i="23" s="1"/>
  <c r="F104" i="23"/>
  <c r="G104" i="23" s="1"/>
  <c r="K104" i="23" s="1"/>
  <c r="F101" i="23"/>
  <c r="G101" i="23" s="1"/>
  <c r="K101" i="23" s="1"/>
  <c r="F83" i="23"/>
  <c r="G83" i="23" s="1"/>
  <c r="K83" i="23" s="1"/>
  <c r="F58" i="23"/>
  <c r="G58" i="23" s="1"/>
  <c r="K58" i="23" s="1"/>
  <c r="F322" i="23"/>
  <c r="G322" i="23" s="1"/>
  <c r="K322" i="23" s="1"/>
  <c r="F319" i="23"/>
  <c r="G319" i="23" s="1"/>
  <c r="K319" i="23" s="1"/>
  <c r="F316" i="23"/>
  <c r="G316" i="23" s="1"/>
  <c r="K316" i="23" s="1"/>
  <c r="F289" i="23"/>
  <c r="G289" i="23" s="1"/>
  <c r="K289" i="23" s="1"/>
  <c r="F286" i="23"/>
  <c r="G286" i="23" s="1"/>
  <c r="K286" i="23" s="1"/>
  <c r="F265" i="23"/>
  <c r="G265" i="23" s="1"/>
  <c r="K265" i="23" s="1"/>
  <c r="F262" i="23"/>
  <c r="G262" i="23" s="1"/>
  <c r="K262" i="23" s="1"/>
  <c r="F247" i="23"/>
  <c r="G247" i="23" s="1"/>
  <c r="K247" i="23" s="1"/>
  <c r="F190" i="23"/>
  <c r="G190" i="23" s="1"/>
  <c r="K190" i="23" s="1"/>
  <c r="F169" i="23"/>
  <c r="G169" i="23" s="1"/>
  <c r="K169" i="23" s="1"/>
  <c r="F118" i="23"/>
  <c r="G118" i="23" s="1"/>
  <c r="K118" i="23" s="1"/>
  <c r="F97" i="23"/>
  <c r="G97" i="23" s="1"/>
  <c r="K97" i="23" s="1"/>
  <c r="F79" i="23"/>
  <c r="G79" i="23" s="1"/>
  <c r="K79" i="23" s="1"/>
  <c r="F336" i="23"/>
  <c r="G336" i="23" s="1"/>
  <c r="K336" i="23" s="1"/>
  <c r="F312" i="23"/>
  <c r="G312" i="23" s="1"/>
  <c r="K312" i="23" s="1"/>
  <c r="F300" i="23"/>
  <c r="G300" i="23" s="1"/>
  <c r="K300" i="23" s="1"/>
  <c r="F282" i="23"/>
  <c r="G282" i="23" s="1"/>
  <c r="K282" i="23" s="1"/>
  <c r="F243" i="23"/>
  <c r="G243" i="23" s="1"/>
  <c r="K243" i="23" s="1"/>
  <c r="F231" i="23"/>
  <c r="G231" i="23" s="1"/>
  <c r="K231" i="23" s="1"/>
  <c r="F219" i="23"/>
  <c r="G219" i="23" s="1"/>
  <c r="K219" i="23" s="1"/>
  <c r="F186" i="23"/>
  <c r="G186" i="23" s="1"/>
  <c r="K186" i="23" s="1"/>
  <c r="F183" i="23"/>
  <c r="G183" i="23" s="1"/>
  <c r="K183" i="23" s="1"/>
  <c r="F165" i="23"/>
  <c r="G165" i="23" s="1"/>
  <c r="K165" i="23" s="1"/>
  <c r="F153" i="23"/>
  <c r="G153" i="23" s="1"/>
  <c r="K153" i="23" s="1"/>
  <c r="F150" i="23"/>
  <c r="G150" i="23" s="1"/>
  <c r="K150" i="23" s="1"/>
  <c r="F147" i="23"/>
  <c r="G147" i="23" s="1"/>
  <c r="K147" i="23" s="1"/>
  <c r="F144" i="23"/>
  <c r="G144" i="23" s="1"/>
  <c r="K144" i="23" s="1"/>
  <c r="F114" i="23"/>
  <c r="G114" i="23" s="1"/>
  <c r="K114" i="23" s="1"/>
  <c r="F111" i="23"/>
  <c r="G111" i="23" s="1"/>
  <c r="K111" i="23" s="1"/>
  <c r="F93" i="23"/>
  <c r="G93" i="23" s="1"/>
  <c r="K93" i="23" s="1"/>
  <c r="F75" i="23"/>
  <c r="G75" i="23" s="1"/>
  <c r="K75" i="23" s="1"/>
  <c r="F330" i="23"/>
  <c r="G330" i="23" s="1"/>
  <c r="K330" i="23" s="1"/>
  <c r="F308" i="23"/>
  <c r="G308" i="23" s="1"/>
  <c r="K308" i="23" s="1"/>
  <c r="F278" i="23"/>
  <c r="G278" i="23" s="1"/>
  <c r="K278" i="23" s="1"/>
  <c r="F275" i="23"/>
  <c r="G275" i="23" s="1"/>
  <c r="K275" i="23" s="1"/>
  <c r="F272" i="23"/>
  <c r="G272" i="23" s="1"/>
  <c r="K272" i="23" s="1"/>
  <c r="F257" i="23"/>
  <c r="G257" i="23" s="1"/>
  <c r="K257" i="23" s="1"/>
  <c r="F239" i="23"/>
  <c r="G239" i="23" s="1"/>
  <c r="K239" i="23" s="1"/>
  <c r="F227" i="23"/>
  <c r="G227" i="23" s="1"/>
  <c r="K227" i="23" s="1"/>
  <c r="F215" i="23"/>
  <c r="G215" i="23" s="1"/>
  <c r="K215" i="23" s="1"/>
  <c r="F212" i="23"/>
  <c r="G212" i="23" s="1"/>
  <c r="K212" i="23" s="1"/>
  <c r="F209" i="23"/>
  <c r="G209" i="23" s="1"/>
  <c r="K209" i="23" s="1"/>
  <c r="F206" i="23"/>
  <c r="G206" i="23" s="1"/>
  <c r="K206" i="23" s="1"/>
  <c r="F179" i="23"/>
  <c r="G179" i="23" s="1"/>
  <c r="K179" i="23" s="1"/>
  <c r="F161" i="23"/>
  <c r="G161" i="23" s="1"/>
  <c r="K161" i="23" s="1"/>
  <c r="F295" i="23"/>
  <c r="G295" i="23" s="1"/>
  <c r="K295" i="23" s="1"/>
  <c r="F292" i="23"/>
  <c r="G292" i="23" s="1"/>
  <c r="K292" i="23" s="1"/>
  <c r="F268" i="23"/>
  <c r="G268" i="23" s="1"/>
  <c r="K268" i="23" s="1"/>
  <c r="F253" i="23"/>
  <c r="G253" i="23" s="1"/>
  <c r="K253" i="23" s="1"/>
  <c r="F235" i="23"/>
  <c r="G235" i="23" s="1"/>
  <c r="K235" i="23" s="1"/>
  <c r="F202" i="23"/>
  <c r="G202" i="23" s="1"/>
  <c r="K202" i="23" s="1"/>
  <c r="F199" i="23"/>
  <c r="G199" i="23" s="1"/>
  <c r="K199" i="23" s="1"/>
  <c r="F196" i="23"/>
  <c r="G196" i="23" s="1"/>
  <c r="K196" i="23" s="1"/>
  <c r="F193" i="23"/>
  <c r="G193" i="23" s="1"/>
  <c r="K193" i="23" s="1"/>
  <c r="F175" i="23"/>
  <c r="G175" i="23" s="1"/>
  <c r="K175" i="23" s="1"/>
  <c r="F130" i="23"/>
  <c r="G130" i="23" s="1"/>
  <c r="K130" i="23" s="1"/>
  <c r="F127" i="23"/>
  <c r="G127" i="23" s="1"/>
  <c r="K127" i="23" s="1"/>
  <c r="F124" i="23"/>
  <c r="G124" i="23" s="1"/>
  <c r="K124" i="23" s="1"/>
  <c r="F121" i="23"/>
  <c r="G121" i="23" s="1"/>
  <c r="K121" i="23" s="1"/>
  <c r="F103" i="23"/>
  <c r="G103" i="23" s="1"/>
  <c r="K103" i="23" s="1"/>
  <c r="F100" i="23"/>
  <c r="G100" i="23" s="1"/>
  <c r="K100" i="23" s="1"/>
  <c r="F355" i="23"/>
  <c r="G355" i="23" s="1"/>
  <c r="K355" i="23" s="1"/>
  <c r="F348" i="23"/>
  <c r="G348" i="23" s="1"/>
  <c r="K348" i="23" s="1"/>
  <c r="F342" i="23"/>
  <c r="G342" i="23" s="1"/>
  <c r="K342" i="23" s="1"/>
  <c r="F321" i="23"/>
  <c r="G321" i="23" s="1"/>
  <c r="K321" i="23" s="1"/>
  <c r="F318" i="23"/>
  <c r="G318" i="23" s="1"/>
  <c r="K318" i="23" s="1"/>
  <c r="F315" i="23"/>
  <c r="G315" i="23" s="1"/>
  <c r="K315" i="23" s="1"/>
  <c r="F303" i="23"/>
  <c r="G303" i="23" s="1"/>
  <c r="K303" i="23" s="1"/>
  <c r="F288" i="23"/>
  <c r="G288" i="23" s="1"/>
  <c r="K288" i="23" s="1"/>
  <c r="F264" i="23"/>
  <c r="G264" i="23" s="1"/>
  <c r="K264" i="23" s="1"/>
  <c r="F249" i="23"/>
  <c r="G249" i="23" s="1"/>
  <c r="K249" i="23" s="1"/>
  <c r="F222" i="23"/>
  <c r="G222" i="23" s="1"/>
  <c r="K222" i="23" s="1"/>
  <c r="F189" i="23"/>
  <c r="G189" i="23" s="1"/>
  <c r="K189" i="23" s="1"/>
  <c r="F171" i="23"/>
  <c r="G171" i="23" s="1"/>
  <c r="K171" i="23" s="1"/>
  <c r="F168" i="23"/>
  <c r="G168" i="23" s="1"/>
  <c r="K168" i="23" s="1"/>
  <c r="F156" i="23"/>
  <c r="G156" i="23" s="1"/>
  <c r="K156" i="23" s="1"/>
  <c r="F117" i="23"/>
  <c r="G117" i="23" s="1"/>
  <c r="K117" i="23" s="1"/>
  <c r="F96" i="23"/>
  <c r="G96" i="23" s="1"/>
  <c r="K96" i="23" s="1"/>
  <c r="F78" i="23"/>
  <c r="G78" i="23" s="1"/>
  <c r="K78" i="23" s="1"/>
  <c r="F362" i="23"/>
  <c r="G362" i="23" s="1"/>
  <c r="K362" i="23" s="1"/>
  <c r="F311" i="23"/>
  <c r="G311" i="23" s="1"/>
  <c r="K311" i="23" s="1"/>
  <c r="F299" i="23"/>
  <c r="G299" i="23" s="1"/>
  <c r="K299" i="23" s="1"/>
  <c r="F284" i="23"/>
  <c r="G284" i="23" s="1"/>
  <c r="K284" i="23" s="1"/>
  <c r="F281" i="23"/>
  <c r="G281" i="23" s="1"/>
  <c r="K281" i="23" s="1"/>
  <c r="F260" i="23"/>
  <c r="G260" i="23" s="1"/>
  <c r="K260" i="23" s="1"/>
  <c r="F245" i="23"/>
  <c r="G245" i="23" s="1"/>
  <c r="K245" i="23" s="1"/>
  <c r="F230" i="23"/>
  <c r="G230" i="23" s="1"/>
  <c r="K230" i="23" s="1"/>
  <c r="F185" i="23"/>
  <c r="G185" i="23" s="1"/>
  <c r="K185" i="23" s="1"/>
  <c r="F182" i="23"/>
  <c r="G182" i="23" s="1"/>
  <c r="K182" i="23" s="1"/>
  <c r="F164" i="23"/>
  <c r="G164" i="23" s="1"/>
  <c r="K164" i="23" s="1"/>
  <c r="F152" i="23"/>
  <c r="G152" i="23" s="1"/>
  <c r="K152" i="23" s="1"/>
  <c r="F149" i="23"/>
  <c r="G149" i="23" s="1"/>
  <c r="K149" i="23" s="1"/>
  <c r="F146" i="23"/>
  <c r="G146" i="23" s="1"/>
  <c r="K146" i="23" s="1"/>
  <c r="F143" i="23"/>
  <c r="G143" i="23" s="1"/>
  <c r="K143" i="23" s="1"/>
  <c r="F113" i="23"/>
  <c r="G113" i="23" s="1"/>
  <c r="K113" i="23" s="1"/>
  <c r="F92" i="23"/>
  <c r="G92" i="23" s="1"/>
  <c r="K92" i="23" s="1"/>
  <c r="F74" i="23"/>
  <c r="G74" i="23" s="1"/>
  <c r="K74" i="23" s="1"/>
  <c r="F307" i="23"/>
  <c r="G307" i="23" s="1"/>
  <c r="K307" i="23" s="1"/>
  <c r="F277" i="23"/>
  <c r="G277" i="23" s="1"/>
  <c r="K277" i="23" s="1"/>
  <c r="F274" i="23"/>
  <c r="G274" i="23" s="1"/>
  <c r="K274" i="23" s="1"/>
  <c r="F271" i="23"/>
  <c r="G271" i="23" s="1"/>
  <c r="K271" i="23" s="1"/>
  <c r="F241" i="23"/>
  <c r="G241" i="23" s="1"/>
  <c r="K241" i="23" s="1"/>
  <c r="F238" i="23"/>
  <c r="G238" i="23" s="1"/>
  <c r="K238" i="23" s="1"/>
  <c r="F217" i="23"/>
  <c r="G217" i="23" s="1"/>
  <c r="K217" i="23" s="1"/>
  <c r="F214" i="23"/>
  <c r="G214" i="23" s="1"/>
  <c r="K214" i="23" s="1"/>
  <c r="F211" i="23"/>
  <c r="G211" i="23" s="1"/>
  <c r="K211" i="23" s="1"/>
  <c r="F208" i="23"/>
  <c r="G208" i="23" s="1"/>
  <c r="K208" i="23" s="1"/>
  <c r="F178" i="23"/>
  <c r="G178" i="23" s="1"/>
  <c r="K178" i="23" s="1"/>
  <c r="F139" i="23"/>
  <c r="G139" i="23" s="1"/>
  <c r="K139" i="23" s="1"/>
  <c r="F136" i="23"/>
  <c r="G136" i="23" s="1"/>
  <c r="K136" i="23" s="1"/>
  <c r="F133" i="23"/>
  <c r="G133" i="23" s="1"/>
  <c r="K133" i="23" s="1"/>
  <c r="F109" i="23"/>
  <c r="G109" i="23" s="1"/>
  <c r="K109" i="23" s="1"/>
  <c r="F106" i="23"/>
  <c r="G106" i="23" s="1"/>
  <c r="K106" i="23" s="1"/>
  <c r="F88" i="23"/>
  <c r="G88" i="23" s="1"/>
  <c r="K88" i="23" s="1"/>
  <c r="F69" i="23"/>
  <c r="G69" i="23" s="1"/>
  <c r="K69" i="23" s="1"/>
  <c r="F66" i="23"/>
  <c r="G66" i="23" s="1"/>
  <c r="K66" i="23" s="1"/>
  <c r="F63" i="23"/>
  <c r="G63" i="23" s="1"/>
  <c r="K63" i="23" s="1"/>
  <c r="F60" i="23"/>
  <c r="G60" i="23" s="1"/>
  <c r="K60" i="23" s="1"/>
  <c r="F333" i="23"/>
  <c r="G333" i="23" s="1"/>
  <c r="K333" i="23" s="1"/>
  <c r="F294" i="23"/>
  <c r="G294" i="23" s="1"/>
  <c r="K294" i="23" s="1"/>
  <c r="F267" i="23"/>
  <c r="G267" i="23" s="1"/>
  <c r="K267" i="23" s="1"/>
  <c r="F255" i="23"/>
  <c r="G255" i="23" s="1"/>
  <c r="K255" i="23" s="1"/>
  <c r="F252" i="23"/>
  <c r="G252" i="23" s="1"/>
  <c r="K252" i="23" s="1"/>
  <c r="F225" i="23"/>
  <c r="G225" i="23" s="1"/>
  <c r="K225" i="23" s="1"/>
  <c r="F204" i="23"/>
  <c r="G204" i="23" s="1"/>
  <c r="K204" i="23" s="1"/>
  <c r="F201" i="23"/>
  <c r="G201" i="23" s="1"/>
  <c r="K201" i="23" s="1"/>
  <c r="F198" i="23"/>
  <c r="G198" i="23" s="1"/>
  <c r="K198" i="23" s="1"/>
  <c r="F195" i="23"/>
  <c r="G195" i="23" s="1"/>
  <c r="K195" i="23" s="1"/>
  <c r="F174" i="23"/>
  <c r="G174" i="23" s="1"/>
  <c r="K174" i="23" s="1"/>
  <c r="F159" i="23"/>
  <c r="G159" i="23" s="1"/>
  <c r="K159" i="23" s="1"/>
  <c r="F129" i="23"/>
  <c r="G129" i="23" s="1"/>
  <c r="K129" i="23" s="1"/>
  <c r="F126" i="23"/>
  <c r="G126" i="23" s="1"/>
  <c r="K126" i="23" s="1"/>
  <c r="F123" i="23"/>
  <c r="G123" i="23" s="1"/>
  <c r="K123" i="23" s="1"/>
  <c r="F120" i="23"/>
  <c r="G120" i="23" s="1"/>
  <c r="K120" i="23" s="1"/>
  <c r="F102" i="23"/>
  <c r="G102" i="23" s="1"/>
  <c r="K102" i="23" s="1"/>
  <c r="F7" i="23"/>
  <c r="G7" i="23" s="1"/>
  <c r="K7" i="23" s="1"/>
  <c r="F10" i="23"/>
  <c r="G10" i="23" s="1"/>
  <c r="K10" i="23" s="1"/>
  <c r="F13" i="23"/>
  <c r="G13" i="23" s="1"/>
  <c r="K13" i="23" s="1"/>
  <c r="F16" i="23"/>
  <c r="G16" i="23" s="1"/>
  <c r="K16" i="23" s="1"/>
  <c r="F32" i="23"/>
  <c r="G32" i="23" s="1"/>
  <c r="K32" i="23" s="1"/>
  <c r="F50" i="23"/>
  <c r="G50" i="23" s="1"/>
  <c r="K50" i="23" s="1"/>
  <c r="F54" i="23"/>
  <c r="G54" i="23" s="1"/>
  <c r="K54" i="23" s="1"/>
  <c r="F64" i="23"/>
  <c r="G64" i="23" s="1"/>
  <c r="K64" i="23" s="1"/>
  <c r="F191" i="23"/>
  <c r="G191" i="23" s="1"/>
  <c r="K191" i="23" s="1"/>
  <c r="F263" i="23"/>
  <c r="G263" i="23" s="1"/>
  <c r="K263" i="23" s="1"/>
  <c r="F45" i="22"/>
  <c r="G45" i="22" s="1"/>
  <c r="K45" i="22" s="1"/>
  <c r="F48" i="22"/>
  <c r="G48" i="22" s="1"/>
  <c r="K48" i="22" s="1"/>
  <c r="F51" i="22"/>
  <c r="G51" i="22" s="1"/>
  <c r="K51" i="22" s="1"/>
  <c r="F54" i="22"/>
  <c r="G54" i="22" s="1"/>
  <c r="K54" i="22" s="1"/>
  <c r="F57" i="22"/>
  <c r="G57" i="22" s="1"/>
  <c r="K57" i="22" s="1"/>
  <c r="F99" i="22"/>
  <c r="G99" i="22" s="1"/>
  <c r="K99" i="22" s="1"/>
  <c r="F102" i="22"/>
  <c r="G102" i="22" s="1"/>
  <c r="K102" i="22" s="1"/>
  <c r="F105" i="22"/>
  <c r="G105" i="22" s="1"/>
  <c r="K105" i="22" s="1"/>
  <c r="F138" i="22"/>
  <c r="G138" i="22" s="1"/>
  <c r="K138" i="22" s="1"/>
  <c r="F141" i="22"/>
  <c r="G141" i="22" s="1"/>
  <c r="K141" i="22" s="1"/>
  <c r="F21" i="23"/>
  <c r="G21" i="23" s="1"/>
  <c r="K21" i="23" s="1"/>
  <c r="F36" i="23"/>
  <c r="G36" i="23" s="1"/>
  <c r="K36" i="23" s="1"/>
  <c r="F233" i="23"/>
  <c r="G233" i="23" s="1"/>
  <c r="K233" i="23" s="1"/>
  <c r="F314" i="23"/>
  <c r="G314" i="23" s="1"/>
  <c r="K314" i="23" s="1"/>
  <c r="F323" i="23"/>
  <c r="G323" i="23" s="1"/>
  <c r="K323" i="23" s="1"/>
  <c r="F4" i="22"/>
  <c r="G4" i="22" s="1"/>
  <c r="K4" i="22" s="1"/>
  <c r="F7" i="22"/>
  <c r="G7" i="22" s="1"/>
  <c r="K7" i="22" s="1"/>
  <c r="F10" i="22"/>
  <c r="G10" i="22" s="1"/>
  <c r="K10" i="22" s="1"/>
  <c r="F13" i="22"/>
  <c r="G13" i="22" s="1"/>
  <c r="K13" i="22" s="1"/>
  <c r="F16" i="22"/>
  <c r="G16" i="22" s="1"/>
  <c r="K16" i="22" s="1"/>
  <c r="F61" i="22"/>
  <c r="G61" i="22" s="1"/>
  <c r="K61" i="22" s="1"/>
  <c r="F64" i="22"/>
  <c r="G64" i="22" s="1"/>
  <c r="K64" i="22" s="1"/>
  <c r="F67" i="22"/>
  <c r="G67" i="22" s="1"/>
  <c r="K67" i="22" s="1"/>
  <c r="F70" i="22"/>
  <c r="G70" i="22" s="1"/>
  <c r="K70" i="22" s="1"/>
  <c r="F109" i="22"/>
  <c r="G109" i="22" s="1"/>
  <c r="K109" i="22" s="1"/>
  <c r="F112" i="22"/>
  <c r="G112" i="22" s="1"/>
  <c r="K112" i="22" s="1"/>
  <c r="F25" i="23"/>
  <c r="G25" i="23" s="1"/>
  <c r="K25" i="23" s="1"/>
  <c r="F40" i="23"/>
  <c r="G40" i="23" s="1"/>
  <c r="K40" i="23" s="1"/>
  <c r="F86" i="23"/>
  <c r="G86" i="23" s="1"/>
  <c r="K86" i="23" s="1"/>
  <c r="F110" i="37"/>
  <c r="G110" i="37" s="1"/>
  <c r="K110" i="37" s="1"/>
  <c r="F126" i="37"/>
  <c r="G126" i="37" s="1"/>
  <c r="K126" i="37" s="1"/>
  <c r="F94" i="26"/>
  <c r="G94" i="26" s="1"/>
  <c r="K94" i="26" s="1"/>
  <c r="F82" i="26"/>
  <c r="G82" i="26" s="1"/>
  <c r="K82" i="26" s="1"/>
  <c r="F70" i="26"/>
  <c r="G70" i="26" s="1"/>
  <c r="K70" i="26" s="1"/>
  <c r="F67" i="26"/>
  <c r="G67" i="26" s="1"/>
  <c r="K67" i="26" s="1"/>
  <c r="F49" i="26"/>
  <c r="G49" i="26" s="1"/>
  <c r="K49" i="26" s="1"/>
  <c r="F37" i="26"/>
  <c r="G37" i="26" s="1"/>
  <c r="K37" i="26" s="1"/>
  <c r="F25" i="26"/>
  <c r="G25" i="26" s="1"/>
  <c r="K25" i="26" s="1"/>
  <c r="F7" i="26"/>
  <c r="G7" i="26" s="1"/>
  <c r="K7" i="26" s="1"/>
  <c r="F78" i="26"/>
  <c r="G78" i="26" s="1"/>
  <c r="K78" i="26" s="1"/>
  <c r="F63" i="26"/>
  <c r="G63" i="26" s="1"/>
  <c r="K63" i="26" s="1"/>
  <c r="F21" i="26"/>
  <c r="G21" i="26" s="1"/>
  <c r="K21" i="26" s="1"/>
  <c r="F18" i="26"/>
  <c r="G18" i="26" s="1"/>
  <c r="K18" i="26" s="1"/>
  <c r="F89" i="26"/>
  <c r="G89" i="26" s="1"/>
  <c r="K89" i="26" s="1"/>
  <c r="F74" i="26"/>
  <c r="G74" i="26" s="1"/>
  <c r="K74" i="26" s="1"/>
  <c r="F59" i="26"/>
  <c r="G59" i="26" s="1"/>
  <c r="K59" i="26" s="1"/>
  <c r="F56" i="26"/>
  <c r="G56" i="26" s="1"/>
  <c r="K56" i="26" s="1"/>
  <c r="F44" i="26"/>
  <c r="G44" i="26" s="1"/>
  <c r="K44" i="26" s="1"/>
  <c r="F32" i="26"/>
  <c r="G32" i="26" s="1"/>
  <c r="K32" i="26" s="1"/>
  <c r="F14" i="26"/>
  <c r="G14" i="26" s="1"/>
  <c r="K14" i="26" s="1"/>
  <c r="F97" i="26"/>
  <c r="G97" i="26" s="1"/>
  <c r="K97" i="26" s="1"/>
  <c r="F85" i="26"/>
  <c r="G85" i="26" s="1"/>
  <c r="K85" i="26" s="1"/>
  <c r="F40" i="26"/>
  <c r="G40" i="26" s="1"/>
  <c r="K40" i="26" s="1"/>
  <c r="F28" i="26"/>
  <c r="G28" i="26" s="1"/>
  <c r="K28" i="26" s="1"/>
  <c r="F81" i="26"/>
  <c r="G81" i="26" s="1"/>
  <c r="K81" i="26" s="1"/>
  <c r="F69" i="26"/>
  <c r="G69" i="26" s="1"/>
  <c r="K69" i="26" s="1"/>
  <c r="F51" i="26"/>
  <c r="G51" i="26" s="1"/>
  <c r="K51" i="26" s="1"/>
  <c r="F48" i="26"/>
  <c r="G48" i="26" s="1"/>
  <c r="K48" i="26" s="1"/>
  <c r="F24" i="26"/>
  <c r="G24" i="26" s="1"/>
  <c r="K24" i="26" s="1"/>
  <c r="F9" i="26"/>
  <c r="G9" i="26" s="1"/>
  <c r="K9" i="26" s="1"/>
  <c r="F6" i="26"/>
  <c r="G6" i="26" s="1"/>
  <c r="K6" i="26" s="1"/>
  <c r="F92" i="26"/>
  <c r="G92" i="26" s="1"/>
  <c r="K92" i="26" s="1"/>
  <c r="F77" i="26"/>
  <c r="G77" i="26" s="1"/>
  <c r="K77" i="26" s="1"/>
  <c r="F65" i="26"/>
  <c r="G65" i="26" s="1"/>
  <c r="K65" i="26" s="1"/>
  <c r="F62" i="26"/>
  <c r="G62" i="26" s="1"/>
  <c r="K62" i="26" s="1"/>
  <c r="F35" i="26"/>
  <c r="G35" i="26" s="1"/>
  <c r="K35" i="26" s="1"/>
  <c r="F20" i="26"/>
  <c r="G20" i="26" s="1"/>
  <c r="K20" i="26" s="1"/>
  <c r="F73" i="26"/>
  <c r="G73" i="26" s="1"/>
  <c r="K73" i="26" s="1"/>
  <c r="F58" i="26"/>
  <c r="G58" i="26" s="1"/>
  <c r="K58" i="26" s="1"/>
  <c r="F43" i="26"/>
  <c r="G43" i="26" s="1"/>
  <c r="K43" i="26" s="1"/>
  <c r="F31" i="26"/>
  <c r="G31" i="26" s="1"/>
  <c r="K31" i="26" s="1"/>
  <c r="F16" i="26"/>
  <c r="G16" i="26" s="1"/>
  <c r="K16" i="26" s="1"/>
  <c r="F87" i="26"/>
  <c r="G87" i="26" s="1"/>
  <c r="K87" i="26" s="1"/>
  <c r="F54" i="26"/>
  <c r="G54" i="26" s="1"/>
  <c r="K54" i="26" s="1"/>
  <c r="F27" i="26"/>
  <c r="G27" i="26" s="1"/>
  <c r="K27" i="26" s="1"/>
  <c r="F12" i="26"/>
  <c r="G12" i="26" s="1"/>
  <c r="K12" i="26" s="1"/>
  <c r="F95" i="26"/>
  <c r="G95" i="26" s="1"/>
  <c r="K95" i="26" s="1"/>
  <c r="F83" i="26"/>
  <c r="G83" i="26" s="1"/>
  <c r="K83" i="26" s="1"/>
  <c r="F68" i="26"/>
  <c r="G68" i="26" s="1"/>
  <c r="K68" i="26" s="1"/>
  <c r="F50" i="26"/>
  <c r="G50" i="26" s="1"/>
  <c r="K50" i="26" s="1"/>
  <c r="F38" i="26"/>
  <c r="G38" i="26" s="1"/>
  <c r="K38" i="26" s="1"/>
  <c r="F23" i="26"/>
  <c r="G23" i="26" s="1"/>
  <c r="K23" i="26" s="1"/>
  <c r="F8" i="26"/>
  <c r="G8" i="26" s="1"/>
  <c r="K8" i="26" s="1"/>
  <c r="F29" i="37"/>
  <c r="G29" i="37" s="1"/>
  <c r="K29" i="37" s="1"/>
  <c r="F78" i="37"/>
  <c r="G78" i="37" s="1"/>
  <c r="K78" i="37" s="1"/>
  <c r="F19" i="26"/>
  <c r="G19" i="26" s="1"/>
  <c r="K19" i="26" s="1"/>
  <c r="F75" i="26"/>
  <c r="G75" i="26" s="1"/>
  <c r="K75" i="26" s="1"/>
  <c r="F90" i="26"/>
  <c r="G90" i="26" s="1"/>
  <c r="K90" i="26" s="1"/>
  <c r="F98" i="26"/>
  <c r="G98" i="26" s="1"/>
  <c r="K98" i="26" s="1"/>
  <c r="F51" i="37"/>
  <c r="G51" i="37" s="1"/>
  <c r="K51" i="37" s="1"/>
  <c r="F95" i="37"/>
  <c r="G95" i="37" s="1"/>
  <c r="K95" i="37" s="1"/>
  <c r="F14" i="37"/>
  <c r="G14" i="37" s="1"/>
  <c r="K14" i="37" s="1"/>
  <c r="F57" i="37"/>
  <c r="G57" i="37" s="1"/>
  <c r="K57" i="37" s="1"/>
  <c r="F117" i="37"/>
  <c r="G117" i="37" s="1"/>
  <c r="K117" i="37" s="1"/>
  <c r="F53" i="26"/>
  <c r="G53" i="26" s="1"/>
  <c r="K53" i="26" s="1"/>
  <c r="F30" i="26"/>
  <c r="G30" i="26" s="1"/>
  <c r="K30" i="26" s="1"/>
  <c r="F61" i="26"/>
  <c r="G61" i="26" s="1"/>
  <c r="K61" i="26" s="1"/>
  <c r="F128" i="37"/>
  <c r="G128" i="37" s="1"/>
  <c r="K128" i="37" s="1"/>
  <c r="F100" i="37"/>
  <c r="G100" i="37" s="1"/>
  <c r="K100" i="37" s="1"/>
  <c r="F84" i="37"/>
  <c r="G84" i="37" s="1"/>
  <c r="K84" i="37" s="1"/>
  <c r="F65" i="37"/>
  <c r="G65" i="37" s="1"/>
  <c r="K65" i="37" s="1"/>
  <c r="F32" i="37"/>
  <c r="G32" i="37" s="1"/>
  <c r="K32" i="37" s="1"/>
  <c r="F16" i="37"/>
  <c r="G16" i="37" s="1"/>
  <c r="K16" i="37" s="1"/>
  <c r="F131" i="37"/>
  <c r="G131" i="37" s="1"/>
  <c r="K131" i="37" s="1"/>
  <c r="F119" i="37"/>
  <c r="G119" i="37" s="1"/>
  <c r="K119" i="37" s="1"/>
  <c r="F103" i="37"/>
  <c r="G103" i="37" s="1"/>
  <c r="K103" i="37" s="1"/>
  <c r="F87" i="37"/>
  <c r="G87" i="37" s="1"/>
  <c r="K87" i="37" s="1"/>
  <c r="F74" i="37"/>
  <c r="G74" i="37" s="1"/>
  <c r="K74" i="37" s="1"/>
  <c r="F60" i="37"/>
  <c r="G60" i="37" s="1"/>
  <c r="K60" i="37" s="1"/>
  <c r="F43" i="37"/>
  <c r="G43" i="37" s="1"/>
  <c r="K43" i="37" s="1"/>
  <c r="F23" i="37"/>
  <c r="G23" i="37" s="1"/>
  <c r="K23" i="37" s="1"/>
  <c r="F19" i="37"/>
  <c r="G19" i="37" s="1"/>
  <c r="K19" i="37" s="1"/>
  <c r="F7" i="37"/>
  <c r="G7" i="37" s="1"/>
  <c r="K7" i="37" s="1"/>
  <c r="F122" i="37"/>
  <c r="G122" i="37" s="1"/>
  <c r="K122" i="37" s="1"/>
  <c r="F106" i="37"/>
  <c r="G106" i="37" s="1"/>
  <c r="K106" i="37" s="1"/>
  <c r="F90" i="37"/>
  <c r="G90" i="37" s="1"/>
  <c r="K90" i="37" s="1"/>
  <c r="F68" i="37"/>
  <c r="G68" i="37" s="1"/>
  <c r="K68" i="37" s="1"/>
  <c r="F46" i="37"/>
  <c r="G46" i="37" s="1"/>
  <c r="K46" i="37" s="1"/>
  <c r="F34" i="37"/>
  <c r="G34" i="37" s="1"/>
  <c r="K34" i="37" s="1"/>
  <c r="F10" i="37"/>
  <c r="G10" i="37" s="1"/>
  <c r="K10" i="37" s="1"/>
  <c r="F109" i="37"/>
  <c r="G109" i="37" s="1"/>
  <c r="K109" i="37" s="1"/>
  <c r="F77" i="37"/>
  <c r="G77" i="37" s="1"/>
  <c r="K77" i="37" s="1"/>
  <c r="F62" i="37"/>
  <c r="G62" i="37" s="1"/>
  <c r="K62" i="37" s="1"/>
  <c r="F49" i="37"/>
  <c r="G49" i="37" s="1"/>
  <c r="K49" i="37" s="1"/>
  <c r="F37" i="37"/>
  <c r="G37" i="37" s="1"/>
  <c r="K37" i="37" s="1"/>
  <c r="F25" i="37"/>
  <c r="G25" i="37" s="1"/>
  <c r="K25" i="37" s="1"/>
  <c r="F124" i="37"/>
  <c r="G124" i="37" s="1"/>
  <c r="K124" i="37" s="1"/>
  <c r="F112" i="37"/>
  <c r="G112" i="37" s="1"/>
  <c r="K112" i="37" s="1"/>
  <c r="F96" i="37"/>
  <c r="G96" i="37" s="1"/>
  <c r="K96" i="37" s="1"/>
  <c r="F92" i="37"/>
  <c r="G92" i="37" s="1"/>
  <c r="K92" i="37" s="1"/>
  <c r="F71" i="37"/>
  <c r="G71" i="37" s="1"/>
  <c r="K71" i="37" s="1"/>
  <c r="F52" i="37"/>
  <c r="G52" i="37" s="1"/>
  <c r="K52" i="37" s="1"/>
  <c r="F28" i="37"/>
  <c r="G28" i="37" s="1"/>
  <c r="K28" i="37" s="1"/>
  <c r="F12" i="37"/>
  <c r="G12" i="37" s="1"/>
  <c r="K12" i="37" s="1"/>
  <c r="F127" i="37"/>
  <c r="G127" i="37" s="1"/>
  <c r="K127" i="37" s="1"/>
  <c r="F115" i="37"/>
  <c r="G115" i="37" s="1"/>
  <c r="K115" i="37" s="1"/>
  <c r="F99" i="37"/>
  <c r="G99" i="37" s="1"/>
  <c r="K99" i="37" s="1"/>
  <c r="F83" i="37"/>
  <c r="G83" i="37" s="1"/>
  <c r="K83" i="37" s="1"/>
  <c r="F79" i="37"/>
  <c r="G79" i="37" s="1"/>
  <c r="K79" i="37" s="1"/>
  <c r="F64" i="37"/>
  <c r="G64" i="37" s="1"/>
  <c r="K64" i="37" s="1"/>
  <c r="F55" i="37"/>
  <c r="G55" i="37" s="1"/>
  <c r="K55" i="37" s="1"/>
  <c r="F39" i="37"/>
  <c r="G39" i="37" s="1"/>
  <c r="K39" i="37" s="1"/>
  <c r="F15" i="37"/>
  <c r="G15" i="37" s="1"/>
  <c r="K15" i="37" s="1"/>
  <c r="F118" i="37"/>
  <c r="G118" i="37" s="1"/>
  <c r="K118" i="37" s="1"/>
  <c r="F102" i="37"/>
  <c r="G102" i="37" s="1"/>
  <c r="K102" i="37" s="1"/>
  <c r="F86" i="37"/>
  <c r="G86" i="37" s="1"/>
  <c r="K86" i="37" s="1"/>
  <c r="F73" i="37"/>
  <c r="G73" i="37" s="1"/>
  <c r="K73" i="37" s="1"/>
  <c r="F58" i="37"/>
  <c r="G58" i="37" s="1"/>
  <c r="K58" i="37" s="1"/>
  <c r="F42" i="37"/>
  <c r="G42" i="37" s="1"/>
  <c r="K42" i="37" s="1"/>
  <c r="F30" i="37"/>
  <c r="G30" i="37" s="1"/>
  <c r="K30" i="37" s="1"/>
  <c r="F18" i="37"/>
  <c r="G18" i="37" s="1"/>
  <c r="K18" i="37" s="1"/>
  <c r="F6" i="37"/>
  <c r="G6" i="37" s="1"/>
  <c r="K6" i="37" s="1"/>
  <c r="F129" i="37"/>
  <c r="G129" i="37" s="1"/>
  <c r="K129" i="37" s="1"/>
  <c r="F105" i="37"/>
  <c r="G105" i="37" s="1"/>
  <c r="K105" i="37" s="1"/>
  <c r="F67" i="37"/>
  <c r="G67" i="37" s="1"/>
  <c r="K67" i="37" s="1"/>
  <c r="F45" i="37"/>
  <c r="G45" i="37" s="1"/>
  <c r="K45" i="37" s="1"/>
  <c r="F33" i="37"/>
  <c r="G33" i="37" s="1"/>
  <c r="K33" i="37" s="1"/>
  <c r="F132" i="37"/>
  <c r="G132" i="37" s="1"/>
  <c r="K132" i="37" s="1"/>
  <c r="F120" i="37"/>
  <c r="G120" i="37" s="1"/>
  <c r="K120" i="37" s="1"/>
  <c r="F88" i="37"/>
  <c r="G88" i="37" s="1"/>
  <c r="K88" i="37" s="1"/>
  <c r="F75" i="37"/>
  <c r="G75" i="37" s="1"/>
  <c r="K75" i="37" s="1"/>
  <c r="F61" i="37"/>
  <c r="G61" i="37" s="1"/>
  <c r="K61" i="37" s="1"/>
  <c r="F48" i="37"/>
  <c r="G48" i="37" s="1"/>
  <c r="K48" i="37" s="1"/>
  <c r="F36" i="37"/>
  <c r="G36" i="37" s="1"/>
  <c r="K36" i="37" s="1"/>
  <c r="F24" i="37"/>
  <c r="G24" i="37" s="1"/>
  <c r="K24" i="37" s="1"/>
  <c r="F20" i="37"/>
  <c r="G20" i="37" s="1"/>
  <c r="K20" i="37" s="1"/>
  <c r="F8" i="37"/>
  <c r="G8" i="37" s="1"/>
  <c r="K8" i="37" s="1"/>
  <c r="F41" i="37"/>
  <c r="G41" i="37" s="1"/>
  <c r="K41" i="37" s="1"/>
  <c r="F46" i="26"/>
  <c r="G46" i="26" s="1"/>
  <c r="K46" i="26" s="1"/>
  <c r="F26" i="37"/>
  <c r="G26" i="37" s="1"/>
  <c r="K26" i="37" s="1"/>
  <c r="F107" i="37"/>
  <c r="G107" i="37" s="1"/>
  <c r="K107" i="37" s="1"/>
  <c r="F123" i="37"/>
  <c r="G123" i="37" s="1"/>
  <c r="K123" i="37" s="1"/>
  <c r="F15" i="26"/>
  <c r="G15" i="26" s="1"/>
  <c r="K15" i="26" s="1"/>
  <c r="F86" i="26"/>
  <c r="G86" i="26" s="1"/>
  <c r="K86" i="26" s="1"/>
  <c r="F69" i="37"/>
  <c r="G69" i="37" s="1"/>
  <c r="K69" i="37" s="1"/>
  <c r="F91" i="37"/>
  <c r="G91" i="37" s="1"/>
  <c r="K91" i="37" s="1"/>
  <c r="F97" i="37"/>
  <c r="G97" i="37" s="1"/>
  <c r="K97" i="37" s="1"/>
  <c r="F113" i="37"/>
  <c r="G113" i="37" s="1"/>
  <c r="K113" i="37" s="1"/>
  <c r="F54" i="37"/>
  <c r="G54" i="37" s="1"/>
  <c r="K54" i="37" s="1"/>
  <c r="F79" i="26"/>
  <c r="G79" i="26" s="1"/>
  <c r="K79" i="26" s="1"/>
  <c r="F11" i="37"/>
  <c r="G11" i="37" s="1"/>
  <c r="K11" i="37" s="1"/>
  <c r="F82" i="37"/>
  <c r="G82" i="37" s="1"/>
  <c r="K82" i="37" s="1"/>
  <c r="F33" i="26"/>
  <c r="G33" i="26" s="1"/>
  <c r="K33" i="26" s="1"/>
  <c r="F41" i="26"/>
  <c r="G41" i="26" s="1"/>
  <c r="K41" i="26" s="1"/>
  <c r="F64" i="26"/>
  <c r="G64" i="26" s="1"/>
  <c r="K64" i="26" s="1"/>
  <c r="F38" i="37"/>
  <c r="G38" i="37" s="1"/>
  <c r="K38" i="37" s="1"/>
  <c r="F57" i="26"/>
  <c r="G57" i="26" s="1"/>
  <c r="K57" i="26" s="1"/>
  <c r="F5" i="24"/>
  <c r="G5" i="24" s="1"/>
  <c r="F9" i="24"/>
  <c r="G9" i="24" s="1"/>
  <c r="K9" i="24" s="1"/>
  <c r="F29" i="24"/>
  <c r="G29" i="24" s="1"/>
  <c r="K29" i="24" s="1"/>
  <c r="F5" i="41"/>
  <c r="G5" i="41" s="1"/>
  <c r="K5" i="41" s="1"/>
  <c r="F32" i="41"/>
  <c r="G32" i="41" s="1"/>
  <c r="K32" i="41" s="1"/>
  <c r="G246" i="40"/>
  <c r="H246" i="40" s="1"/>
  <c r="L246" i="40" s="1"/>
  <c r="G264" i="40"/>
  <c r="H264" i="40" s="1"/>
  <c r="L264" i="40" s="1"/>
  <c r="F13" i="24"/>
  <c r="G13" i="24" s="1"/>
  <c r="K13" i="24" s="1"/>
  <c r="F33" i="24"/>
  <c r="G33" i="24" s="1"/>
  <c r="K33" i="24" s="1"/>
  <c r="F38" i="24"/>
  <c r="G38" i="24" s="1"/>
  <c r="K38" i="24" s="1"/>
  <c r="F42" i="24"/>
  <c r="G42" i="24" s="1"/>
  <c r="K42" i="24" s="1"/>
  <c r="F9" i="41"/>
  <c r="G9" i="41" s="1"/>
  <c r="K9" i="41" s="1"/>
  <c r="F21" i="41"/>
  <c r="G21" i="41" s="1"/>
  <c r="K21" i="41" s="1"/>
  <c r="F36" i="41"/>
  <c r="G36" i="41" s="1"/>
  <c r="K36" i="41" s="1"/>
  <c r="G6" i="40"/>
  <c r="H6" i="40" s="1"/>
  <c r="L6" i="40" s="1"/>
  <c r="G9" i="40"/>
  <c r="H9" i="40" s="1"/>
  <c r="L9" i="40" s="1"/>
  <c r="G12" i="40"/>
  <c r="H12" i="40" s="1"/>
  <c r="L12" i="40" s="1"/>
  <c r="G15" i="40"/>
  <c r="H15" i="40" s="1"/>
  <c r="L15" i="40" s="1"/>
  <c r="G18" i="40"/>
  <c r="H18" i="40" s="1"/>
  <c r="L18" i="40" s="1"/>
  <c r="G21" i="40"/>
  <c r="H21" i="40" s="1"/>
  <c r="L21" i="40" s="1"/>
  <c r="G24" i="40"/>
  <c r="H24" i="40" s="1"/>
  <c r="L24" i="40" s="1"/>
  <c r="G27" i="40"/>
  <c r="H27" i="40" s="1"/>
  <c r="L27" i="40" s="1"/>
  <c r="G30" i="40"/>
  <c r="H30" i="40" s="1"/>
  <c r="L30" i="40" s="1"/>
  <c r="G33" i="40"/>
  <c r="H33" i="40" s="1"/>
  <c r="L33" i="40" s="1"/>
  <c r="G36" i="40"/>
  <c r="H36" i="40" s="1"/>
  <c r="L36" i="40" s="1"/>
  <c r="G39" i="40"/>
  <c r="H39" i="40" s="1"/>
  <c r="L39" i="40" s="1"/>
  <c r="G42" i="40"/>
  <c r="H42" i="40" s="1"/>
  <c r="L42" i="40" s="1"/>
  <c r="G45" i="40"/>
  <c r="H45" i="40" s="1"/>
  <c r="L45" i="40" s="1"/>
  <c r="G48" i="40"/>
  <c r="H48" i="40" s="1"/>
  <c r="L48" i="40" s="1"/>
  <c r="G51" i="40"/>
  <c r="H51" i="40" s="1"/>
  <c r="L51" i="40" s="1"/>
  <c r="G54" i="40"/>
  <c r="H54" i="40" s="1"/>
  <c r="L54" i="40" s="1"/>
  <c r="G57" i="40"/>
  <c r="H57" i="40" s="1"/>
  <c r="L57" i="40" s="1"/>
  <c r="G60" i="40"/>
  <c r="H60" i="40" s="1"/>
  <c r="L60" i="40" s="1"/>
  <c r="G63" i="40"/>
  <c r="H63" i="40" s="1"/>
  <c r="L63" i="40" s="1"/>
  <c r="G66" i="40"/>
  <c r="H66" i="40" s="1"/>
  <c r="L66" i="40" s="1"/>
  <c r="G69" i="40"/>
  <c r="H69" i="40" s="1"/>
  <c r="L69" i="40" s="1"/>
  <c r="G72" i="40"/>
  <c r="H72" i="40" s="1"/>
  <c r="L72" i="40" s="1"/>
  <c r="G75" i="40"/>
  <c r="H75" i="40" s="1"/>
  <c r="L75" i="40" s="1"/>
  <c r="G78" i="40"/>
  <c r="H78" i="40" s="1"/>
  <c r="L78" i="40" s="1"/>
  <c r="G81" i="40"/>
  <c r="H81" i="40" s="1"/>
  <c r="L81" i="40" s="1"/>
  <c r="G84" i="40"/>
  <c r="H84" i="40" s="1"/>
  <c r="L84" i="40" s="1"/>
  <c r="G87" i="40"/>
  <c r="H87" i="40" s="1"/>
  <c r="L87" i="40" s="1"/>
  <c r="G90" i="40"/>
  <c r="H90" i="40" s="1"/>
  <c r="L90" i="40" s="1"/>
  <c r="G93" i="40"/>
  <c r="H93" i="40" s="1"/>
  <c r="L93" i="40" s="1"/>
  <c r="G96" i="40"/>
  <c r="H96" i="40" s="1"/>
  <c r="L96" i="40" s="1"/>
  <c r="G99" i="40"/>
  <c r="H99" i="40" s="1"/>
  <c r="L99" i="40" s="1"/>
  <c r="G102" i="40"/>
  <c r="H102" i="40" s="1"/>
  <c r="L102" i="40" s="1"/>
  <c r="G105" i="40"/>
  <c r="H105" i="40" s="1"/>
  <c r="L105" i="40" s="1"/>
  <c r="G108" i="40"/>
  <c r="H108" i="40" s="1"/>
  <c r="L108" i="40" s="1"/>
  <c r="G111" i="40"/>
  <c r="H111" i="40" s="1"/>
  <c r="L111" i="40" s="1"/>
  <c r="G114" i="40"/>
  <c r="H114" i="40" s="1"/>
  <c r="L114" i="40" s="1"/>
  <c r="G117" i="40"/>
  <c r="H117" i="40" s="1"/>
  <c r="L117" i="40" s="1"/>
  <c r="G120" i="40"/>
  <c r="H120" i="40" s="1"/>
  <c r="L120" i="40" s="1"/>
  <c r="G123" i="40"/>
  <c r="H123" i="40" s="1"/>
  <c r="L123" i="40" s="1"/>
  <c r="G126" i="40"/>
  <c r="H126" i="40" s="1"/>
  <c r="L126" i="40" s="1"/>
  <c r="G129" i="40"/>
  <c r="H129" i="40" s="1"/>
  <c r="L129" i="40" s="1"/>
  <c r="G132" i="40"/>
  <c r="H132" i="40" s="1"/>
  <c r="L132" i="40" s="1"/>
  <c r="G135" i="40"/>
  <c r="H135" i="40" s="1"/>
  <c r="L135" i="40" s="1"/>
  <c r="G138" i="40"/>
  <c r="H138" i="40" s="1"/>
  <c r="L138" i="40" s="1"/>
  <c r="G141" i="40"/>
  <c r="H141" i="40" s="1"/>
  <c r="L141" i="40" s="1"/>
  <c r="G144" i="40"/>
  <c r="H144" i="40" s="1"/>
  <c r="L144" i="40" s="1"/>
  <c r="G147" i="40"/>
  <c r="H147" i="40" s="1"/>
  <c r="L147" i="40" s="1"/>
  <c r="G150" i="40"/>
  <c r="H150" i="40" s="1"/>
  <c r="L150" i="40" s="1"/>
  <c r="G153" i="40"/>
  <c r="H153" i="40" s="1"/>
  <c r="L153" i="40" s="1"/>
  <c r="G156" i="40"/>
  <c r="H156" i="40" s="1"/>
  <c r="L156" i="40" s="1"/>
  <c r="G159" i="40"/>
  <c r="H159" i="40" s="1"/>
  <c r="L159" i="40" s="1"/>
  <c r="G162" i="40"/>
  <c r="H162" i="40" s="1"/>
  <c r="L162" i="40" s="1"/>
  <c r="G165" i="40"/>
  <c r="H165" i="40" s="1"/>
  <c r="L165" i="40" s="1"/>
  <c r="G168" i="40"/>
  <c r="H168" i="40" s="1"/>
  <c r="L168" i="40" s="1"/>
  <c r="G171" i="40"/>
  <c r="H171" i="40" s="1"/>
  <c r="L171" i="40" s="1"/>
  <c r="G174" i="40"/>
  <c r="H174" i="40" s="1"/>
  <c r="L174" i="40" s="1"/>
  <c r="G177" i="40"/>
  <c r="H177" i="40" s="1"/>
  <c r="L177" i="40" s="1"/>
  <c r="G180" i="40"/>
  <c r="H180" i="40" s="1"/>
  <c r="L180" i="40" s="1"/>
  <c r="G183" i="40"/>
  <c r="H183" i="40" s="1"/>
  <c r="L183" i="40" s="1"/>
  <c r="G186" i="40"/>
  <c r="H186" i="40" s="1"/>
  <c r="L186" i="40" s="1"/>
  <c r="G189" i="40"/>
  <c r="H189" i="40" s="1"/>
  <c r="L189" i="40" s="1"/>
  <c r="G192" i="40"/>
  <c r="H192" i="40" s="1"/>
  <c r="L192" i="40" s="1"/>
  <c r="G195" i="40"/>
  <c r="H195" i="40" s="1"/>
  <c r="L195" i="40" s="1"/>
  <c r="G198" i="40"/>
  <c r="H198" i="40" s="1"/>
  <c r="L198" i="40" s="1"/>
  <c r="G201" i="40"/>
  <c r="H201" i="40" s="1"/>
  <c r="L201" i="40" s="1"/>
  <c r="G204" i="40"/>
  <c r="H204" i="40" s="1"/>
  <c r="L204" i="40" s="1"/>
  <c r="G207" i="40"/>
  <c r="H207" i="40" s="1"/>
  <c r="L207" i="40" s="1"/>
  <c r="G210" i="40"/>
  <c r="H210" i="40" s="1"/>
  <c r="L210" i="40" s="1"/>
  <c r="G213" i="40"/>
  <c r="H213" i="40" s="1"/>
  <c r="L213" i="40" s="1"/>
  <c r="G216" i="40"/>
  <c r="H216" i="40" s="1"/>
  <c r="L216" i="40" s="1"/>
  <c r="G219" i="40"/>
  <c r="H219" i="40" s="1"/>
  <c r="L219" i="40" s="1"/>
  <c r="G222" i="40"/>
  <c r="H222" i="40" s="1"/>
  <c r="L222" i="40" s="1"/>
  <c r="G225" i="40"/>
  <c r="H225" i="40" s="1"/>
  <c r="L225" i="40" s="1"/>
  <c r="G228" i="40"/>
  <c r="H228" i="40" s="1"/>
  <c r="L228" i="40" s="1"/>
  <c r="G231" i="40"/>
  <c r="H231" i="40" s="1"/>
  <c r="L231" i="40" s="1"/>
  <c r="G234" i="40"/>
  <c r="H234" i="40" s="1"/>
  <c r="L234" i="40" s="1"/>
  <c r="G237" i="40"/>
  <c r="H237" i="40" s="1"/>
  <c r="L237" i="40" s="1"/>
  <c r="G240" i="40"/>
  <c r="H240" i="40" s="1"/>
  <c r="L240" i="40" s="1"/>
  <c r="F13" i="41"/>
  <c r="G13" i="41" s="1"/>
  <c r="K13" i="41" s="1"/>
  <c r="F25" i="41"/>
  <c r="G25" i="41" s="1"/>
  <c r="K25" i="41" s="1"/>
  <c r="G478" i="40"/>
  <c r="H478" i="40" s="1"/>
  <c r="L478" i="40" s="1"/>
  <c r="G475" i="40"/>
  <c r="H475" i="40" s="1"/>
  <c r="L475" i="40" s="1"/>
  <c r="G472" i="40"/>
  <c r="H472" i="40" s="1"/>
  <c r="L472" i="40" s="1"/>
  <c r="G469" i="40"/>
  <c r="H469" i="40" s="1"/>
  <c r="L469" i="40" s="1"/>
  <c r="G466" i="40"/>
  <c r="H466" i="40" s="1"/>
  <c r="L466" i="40" s="1"/>
  <c r="G463" i="40"/>
  <c r="H463" i="40" s="1"/>
  <c r="L463" i="40" s="1"/>
  <c r="G460" i="40"/>
  <c r="H460" i="40" s="1"/>
  <c r="L460" i="40" s="1"/>
  <c r="G457" i="40"/>
  <c r="H457" i="40" s="1"/>
  <c r="L457" i="40" s="1"/>
  <c r="G454" i="40"/>
  <c r="H454" i="40" s="1"/>
  <c r="L454" i="40" s="1"/>
  <c r="G451" i="40"/>
  <c r="H451" i="40" s="1"/>
  <c r="L451" i="40" s="1"/>
  <c r="G448" i="40"/>
  <c r="H448" i="40" s="1"/>
  <c r="L448" i="40" s="1"/>
  <c r="G445" i="40"/>
  <c r="H445" i="40" s="1"/>
  <c r="L445" i="40" s="1"/>
  <c r="G442" i="40"/>
  <c r="H442" i="40" s="1"/>
  <c r="L442" i="40" s="1"/>
  <c r="G439" i="40"/>
  <c r="H439" i="40" s="1"/>
  <c r="L439" i="40" s="1"/>
  <c r="G436" i="40"/>
  <c r="H436" i="40" s="1"/>
  <c r="L436" i="40" s="1"/>
  <c r="G433" i="40"/>
  <c r="H433" i="40" s="1"/>
  <c r="L433" i="40" s="1"/>
  <c r="G430" i="40"/>
  <c r="H430" i="40" s="1"/>
  <c r="L430" i="40" s="1"/>
  <c r="G427" i="40"/>
  <c r="H427" i="40" s="1"/>
  <c r="L427" i="40" s="1"/>
  <c r="G424" i="40"/>
  <c r="H424" i="40" s="1"/>
  <c r="L424" i="40" s="1"/>
  <c r="G421" i="40"/>
  <c r="H421" i="40" s="1"/>
  <c r="L421" i="40" s="1"/>
  <c r="G418" i="40"/>
  <c r="H418" i="40" s="1"/>
  <c r="L418" i="40" s="1"/>
  <c r="G415" i="40"/>
  <c r="H415" i="40" s="1"/>
  <c r="L415" i="40" s="1"/>
  <c r="G412" i="40"/>
  <c r="H412" i="40" s="1"/>
  <c r="L412" i="40" s="1"/>
  <c r="G409" i="40"/>
  <c r="H409" i="40" s="1"/>
  <c r="L409" i="40" s="1"/>
  <c r="G406" i="40"/>
  <c r="H406" i="40" s="1"/>
  <c r="L406" i="40" s="1"/>
  <c r="G403" i="40"/>
  <c r="H403" i="40" s="1"/>
  <c r="L403" i="40" s="1"/>
  <c r="G400" i="40"/>
  <c r="H400" i="40" s="1"/>
  <c r="L400" i="40" s="1"/>
  <c r="G397" i="40"/>
  <c r="H397" i="40" s="1"/>
  <c r="L397" i="40" s="1"/>
  <c r="G394" i="40"/>
  <c r="H394" i="40" s="1"/>
  <c r="L394" i="40" s="1"/>
  <c r="G391" i="40"/>
  <c r="H391" i="40" s="1"/>
  <c r="L391" i="40" s="1"/>
  <c r="G388" i="40"/>
  <c r="H388" i="40" s="1"/>
  <c r="L388" i="40" s="1"/>
  <c r="G385" i="40"/>
  <c r="H385" i="40" s="1"/>
  <c r="L385" i="40" s="1"/>
  <c r="G382" i="40"/>
  <c r="H382" i="40" s="1"/>
  <c r="L382" i="40" s="1"/>
  <c r="G379" i="40"/>
  <c r="H379" i="40" s="1"/>
  <c r="L379" i="40" s="1"/>
  <c r="G376" i="40"/>
  <c r="H376" i="40" s="1"/>
  <c r="L376" i="40" s="1"/>
  <c r="G373" i="40"/>
  <c r="H373" i="40" s="1"/>
  <c r="L373" i="40" s="1"/>
  <c r="G370" i="40"/>
  <c r="H370" i="40" s="1"/>
  <c r="L370" i="40" s="1"/>
  <c r="G367" i="40"/>
  <c r="H367" i="40" s="1"/>
  <c r="L367" i="40" s="1"/>
  <c r="G364" i="40"/>
  <c r="H364" i="40" s="1"/>
  <c r="L364" i="40" s="1"/>
  <c r="G361" i="40"/>
  <c r="H361" i="40" s="1"/>
  <c r="L361" i="40" s="1"/>
  <c r="G358" i="40"/>
  <c r="H358" i="40" s="1"/>
  <c r="L358" i="40" s="1"/>
  <c r="G355" i="40"/>
  <c r="H355" i="40" s="1"/>
  <c r="L355" i="40" s="1"/>
  <c r="G352" i="40"/>
  <c r="H352" i="40" s="1"/>
  <c r="L352" i="40" s="1"/>
  <c r="G349" i="40"/>
  <c r="H349" i="40" s="1"/>
  <c r="L349" i="40" s="1"/>
  <c r="G346" i="40"/>
  <c r="H346" i="40" s="1"/>
  <c r="L346" i="40" s="1"/>
  <c r="G343" i="40"/>
  <c r="H343" i="40" s="1"/>
  <c r="L343" i="40" s="1"/>
  <c r="G340" i="40"/>
  <c r="H340" i="40" s="1"/>
  <c r="L340" i="40" s="1"/>
  <c r="G337" i="40"/>
  <c r="H337" i="40" s="1"/>
  <c r="L337" i="40" s="1"/>
  <c r="G334" i="40"/>
  <c r="H334" i="40" s="1"/>
  <c r="L334" i="40" s="1"/>
  <c r="G331" i="40"/>
  <c r="H331" i="40" s="1"/>
  <c r="L331" i="40" s="1"/>
  <c r="G328" i="40"/>
  <c r="H328" i="40" s="1"/>
  <c r="L328" i="40" s="1"/>
  <c r="G325" i="40"/>
  <c r="H325" i="40" s="1"/>
  <c r="L325" i="40" s="1"/>
  <c r="G322" i="40"/>
  <c r="H322" i="40" s="1"/>
  <c r="L322" i="40" s="1"/>
  <c r="G319" i="40"/>
  <c r="H319" i="40" s="1"/>
  <c r="L319" i="40" s="1"/>
  <c r="G316" i="40"/>
  <c r="H316" i="40" s="1"/>
  <c r="L316" i="40" s="1"/>
  <c r="G313" i="40"/>
  <c r="H313" i="40" s="1"/>
  <c r="L313" i="40" s="1"/>
  <c r="G310" i="40"/>
  <c r="H310" i="40" s="1"/>
  <c r="L310" i="40" s="1"/>
  <c r="G307" i="40"/>
  <c r="H307" i="40" s="1"/>
  <c r="L307" i="40" s="1"/>
  <c r="G304" i="40"/>
  <c r="H304" i="40" s="1"/>
  <c r="L304" i="40" s="1"/>
  <c r="G301" i="40"/>
  <c r="H301" i="40" s="1"/>
  <c r="L301" i="40" s="1"/>
  <c r="G298" i="40"/>
  <c r="H298" i="40" s="1"/>
  <c r="L298" i="40" s="1"/>
  <c r="G295" i="40"/>
  <c r="H295" i="40" s="1"/>
  <c r="L295" i="40" s="1"/>
  <c r="G292" i="40"/>
  <c r="H292" i="40" s="1"/>
  <c r="L292" i="40" s="1"/>
  <c r="G289" i="40"/>
  <c r="H289" i="40" s="1"/>
  <c r="L289" i="40" s="1"/>
  <c r="G286" i="40"/>
  <c r="H286" i="40" s="1"/>
  <c r="L286" i="40" s="1"/>
  <c r="G283" i="40"/>
  <c r="H283" i="40" s="1"/>
  <c r="L283" i="40" s="1"/>
  <c r="G280" i="40"/>
  <c r="H280" i="40" s="1"/>
  <c r="L280" i="40" s="1"/>
  <c r="G277" i="40"/>
  <c r="H277" i="40" s="1"/>
  <c r="L277" i="40" s="1"/>
  <c r="G274" i="40"/>
  <c r="H274" i="40" s="1"/>
  <c r="L274" i="40" s="1"/>
  <c r="G271" i="40"/>
  <c r="H271" i="40" s="1"/>
  <c r="L271" i="40" s="1"/>
  <c r="G268" i="40"/>
  <c r="H268" i="40" s="1"/>
  <c r="L268" i="40" s="1"/>
  <c r="G265" i="40"/>
  <c r="H265" i="40" s="1"/>
  <c r="L265" i="40" s="1"/>
  <c r="G262" i="40"/>
  <c r="H262" i="40" s="1"/>
  <c r="L262" i="40" s="1"/>
  <c r="G259" i="40"/>
  <c r="H259" i="40" s="1"/>
  <c r="L259" i="40" s="1"/>
  <c r="G256" i="40"/>
  <c r="H256" i="40" s="1"/>
  <c r="L256" i="40" s="1"/>
  <c r="G253" i="40"/>
  <c r="H253" i="40" s="1"/>
  <c r="L253" i="40" s="1"/>
  <c r="G250" i="40"/>
  <c r="H250" i="40" s="1"/>
  <c r="L250" i="40" s="1"/>
  <c r="G247" i="40"/>
  <c r="H247" i="40" s="1"/>
  <c r="L247" i="40" s="1"/>
  <c r="G244" i="40"/>
  <c r="H244" i="40" s="1"/>
  <c r="L244" i="40" s="1"/>
  <c r="G477" i="40"/>
  <c r="H477" i="40" s="1"/>
  <c r="L477" i="40" s="1"/>
  <c r="G474" i="40"/>
  <c r="H474" i="40" s="1"/>
  <c r="L474" i="40" s="1"/>
  <c r="G471" i="40"/>
  <c r="H471" i="40" s="1"/>
  <c r="L471" i="40" s="1"/>
  <c r="G468" i="40"/>
  <c r="H468" i="40" s="1"/>
  <c r="L468" i="40" s="1"/>
  <c r="G465" i="40"/>
  <c r="H465" i="40" s="1"/>
  <c r="L465" i="40" s="1"/>
  <c r="G462" i="40"/>
  <c r="H462" i="40" s="1"/>
  <c r="L462" i="40" s="1"/>
  <c r="G459" i="40"/>
  <c r="H459" i="40" s="1"/>
  <c r="L459" i="40" s="1"/>
  <c r="G456" i="40"/>
  <c r="H456" i="40" s="1"/>
  <c r="L456" i="40" s="1"/>
  <c r="G453" i="40"/>
  <c r="H453" i="40" s="1"/>
  <c r="L453" i="40" s="1"/>
  <c r="G450" i="40"/>
  <c r="H450" i="40" s="1"/>
  <c r="L450" i="40" s="1"/>
  <c r="G447" i="40"/>
  <c r="H447" i="40" s="1"/>
  <c r="L447" i="40" s="1"/>
  <c r="G444" i="40"/>
  <c r="H444" i="40" s="1"/>
  <c r="L444" i="40" s="1"/>
  <c r="G441" i="40"/>
  <c r="H441" i="40" s="1"/>
  <c r="L441" i="40" s="1"/>
  <c r="G438" i="40"/>
  <c r="H438" i="40" s="1"/>
  <c r="L438" i="40" s="1"/>
  <c r="G435" i="40"/>
  <c r="H435" i="40" s="1"/>
  <c r="L435" i="40" s="1"/>
  <c r="G432" i="40"/>
  <c r="H432" i="40" s="1"/>
  <c r="L432" i="40" s="1"/>
  <c r="G429" i="40"/>
  <c r="H429" i="40" s="1"/>
  <c r="L429" i="40" s="1"/>
  <c r="G426" i="40"/>
  <c r="H426" i="40" s="1"/>
  <c r="L426" i="40" s="1"/>
  <c r="G423" i="40"/>
  <c r="H423" i="40" s="1"/>
  <c r="L423" i="40" s="1"/>
  <c r="G420" i="40"/>
  <c r="H420" i="40" s="1"/>
  <c r="L420" i="40" s="1"/>
  <c r="G417" i="40"/>
  <c r="H417" i="40" s="1"/>
  <c r="L417" i="40" s="1"/>
  <c r="G414" i="40"/>
  <c r="H414" i="40" s="1"/>
  <c r="L414" i="40" s="1"/>
  <c r="G411" i="40"/>
  <c r="H411" i="40" s="1"/>
  <c r="L411" i="40" s="1"/>
  <c r="G408" i="40"/>
  <c r="H408" i="40" s="1"/>
  <c r="L408" i="40" s="1"/>
  <c r="G405" i="40"/>
  <c r="H405" i="40" s="1"/>
  <c r="L405" i="40" s="1"/>
  <c r="G402" i="40"/>
  <c r="H402" i="40" s="1"/>
  <c r="L402" i="40" s="1"/>
  <c r="G399" i="40"/>
  <c r="H399" i="40" s="1"/>
  <c r="L399" i="40" s="1"/>
  <c r="G396" i="40"/>
  <c r="H396" i="40" s="1"/>
  <c r="L396" i="40" s="1"/>
  <c r="G393" i="40"/>
  <c r="H393" i="40" s="1"/>
  <c r="L393" i="40" s="1"/>
  <c r="G390" i="40"/>
  <c r="H390" i="40" s="1"/>
  <c r="L390" i="40" s="1"/>
  <c r="G387" i="40"/>
  <c r="H387" i="40" s="1"/>
  <c r="L387" i="40" s="1"/>
  <c r="G384" i="40"/>
  <c r="H384" i="40" s="1"/>
  <c r="L384" i="40" s="1"/>
  <c r="G381" i="40"/>
  <c r="H381" i="40" s="1"/>
  <c r="L381" i="40" s="1"/>
  <c r="G378" i="40"/>
  <c r="H378" i="40" s="1"/>
  <c r="L378" i="40" s="1"/>
  <c r="G375" i="40"/>
  <c r="H375" i="40" s="1"/>
  <c r="L375" i="40" s="1"/>
  <c r="G372" i="40"/>
  <c r="H372" i="40" s="1"/>
  <c r="L372" i="40" s="1"/>
  <c r="G369" i="40"/>
  <c r="H369" i="40" s="1"/>
  <c r="L369" i="40" s="1"/>
  <c r="G366" i="40"/>
  <c r="H366" i="40" s="1"/>
  <c r="L366" i="40" s="1"/>
  <c r="G363" i="40"/>
  <c r="H363" i="40" s="1"/>
  <c r="L363" i="40" s="1"/>
  <c r="G360" i="40"/>
  <c r="H360" i="40" s="1"/>
  <c r="L360" i="40" s="1"/>
  <c r="G357" i="40"/>
  <c r="H357" i="40" s="1"/>
  <c r="L357" i="40" s="1"/>
  <c r="G354" i="40"/>
  <c r="H354" i="40" s="1"/>
  <c r="L354" i="40" s="1"/>
  <c r="G351" i="40"/>
  <c r="H351" i="40" s="1"/>
  <c r="L351" i="40" s="1"/>
  <c r="G348" i="40"/>
  <c r="H348" i="40" s="1"/>
  <c r="L348" i="40" s="1"/>
  <c r="G345" i="40"/>
  <c r="H345" i="40" s="1"/>
  <c r="L345" i="40" s="1"/>
  <c r="G342" i="40"/>
  <c r="H342" i="40" s="1"/>
  <c r="L342" i="40" s="1"/>
  <c r="G339" i="40"/>
  <c r="H339" i="40" s="1"/>
  <c r="L339" i="40" s="1"/>
  <c r="G336" i="40"/>
  <c r="H336" i="40" s="1"/>
  <c r="L336" i="40" s="1"/>
  <c r="G333" i="40"/>
  <c r="H333" i="40" s="1"/>
  <c r="L333" i="40" s="1"/>
  <c r="G330" i="40"/>
  <c r="H330" i="40" s="1"/>
  <c r="L330" i="40" s="1"/>
  <c r="G327" i="40"/>
  <c r="H327" i="40" s="1"/>
  <c r="L327" i="40" s="1"/>
  <c r="G324" i="40"/>
  <c r="H324" i="40" s="1"/>
  <c r="L324" i="40" s="1"/>
  <c r="G321" i="40"/>
  <c r="H321" i="40" s="1"/>
  <c r="L321" i="40" s="1"/>
  <c r="G318" i="40"/>
  <c r="H318" i="40" s="1"/>
  <c r="L318" i="40" s="1"/>
  <c r="G315" i="40"/>
  <c r="H315" i="40" s="1"/>
  <c r="L315" i="40" s="1"/>
  <c r="G312" i="40"/>
  <c r="H312" i="40" s="1"/>
  <c r="L312" i="40" s="1"/>
  <c r="G309" i="40"/>
  <c r="H309" i="40" s="1"/>
  <c r="L309" i="40" s="1"/>
  <c r="G306" i="40"/>
  <c r="H306" i="40" s="1"/>
  <c r="L306" i="40" s="1"/>
  <c r="G303" i="40"/>
  <c r="H303" i="40" s="1"/>
  <c r="L303" i="40" s="1"/>
  <c r="G300" i="40"/>
  <c r="H300" i="40" s="1"/>
  <c r="L300" i="40" s="1"/>
  <c r="G297" i="40"/>
  <c r="H297" i="40" s="1"/>
  <c r="L297" i="40" s="1"/>
  <c r="G294" i="40"/>
  <c r="H294" i="40" s="1"/>
  <c r="L294" i="40" s="1"/>
  <c r="G291" i="40"/>
  <c r="H291" i="40" s="1"/>
  <c r="L291" i="40" s="1"/>
  <c r="G288" i="40"/>
  <c r="H288" i="40" s="1"/>
  <c r="L288" i="40" s="1"/>
  <c r="G285" i="40"/>
  <c r="H285" i="40" s="1"/>
  <c r="L285" i="40" s="1"/>
  <c r="G282" i="40"/>
  <c r="H282" i="40" s="1"/>
  <c r="L282" i="40" s="1"/>
  <c r="G279" i="40"/>
  <c r="H279" i="40" s="1"/>
  <c r="L279" i="40" s="1"/>
  <c r="G276" i="40"/>
  <c r="H276" i="40" s="1"/>
  <c r="L276" i="40" s="1"/>
  <c r="G479" i="40"/>
  <c r="H479" i="40" s="1"/>
  <c r="L479" i="40" s="1"/>
  <c r="G476" i="40"/>
  <c r="H476" i="40" s="1"/>
  <c r="L476" i="40" s="1"/>
  <c r="G473" i="40"/>
  <c r="H473" i="40" s="1"/>
  <c r="L473" i="40" s="1"/>
  <c r="G470" i="40"/>
  <c r="H470" i="40" s="1"/>
  <c r="L470" i="40" s="1"/>
  <c r="G467" i="40"/>
  <c r="H467" i="40" s="1"/>
  <c r="L467" i="40" s="1"/>
  <c r="G464" i="40"/>
  <c r="H464" i="40" s="1"/>
  <c r="L464" i="40" s="1"/>
  <c r="G461" i="40"/>
  <c r="H461" i="40" s="1"/>
  <c r="L461" i="40" s="1"/>
  <c r="G458" i="40"/>
  <c r="H458" i="40" s="1"/>
  <c r="L458" i="40" s="1"/>
  <c r="G455" i="40"/>
  <c r="H455" i="40" s="1"/>
  <c r="L455" i="40" s="1"/>
  <c r="G452" i="40"/>
  <c r="H452" i="40" s="1"/>
  <c r="L452" i="40" s="1"/>
  <c r="G449" i="40"/>
  <c r="H449" i="40" s="1"/>
  <c r="L449" i="40" s="1"/>
  <c r="G446" i="40"/>
  <c r="H446" i="40" s="1"/>
  <c r="L446" i="40" s="1"/>
  <c r="G443" i="40"/>
  <c r="H443" i="40" s="1"/>
  <c r="L443" i="40" s="1"/>
  <c r="G440" i="40"/>
  <c r="H440" i="40" s="1"/>
  <c r="L440" i="40" s="1"/>
  <c r="G437" i="40"/>
  <c r="H437" i="40" s="1"/>
  <c r="L437" i="40" s="1"/>
  <c r="G434" i="40"/>
  <c r="H434" i="40" s="1"/>
  <c r="L434" i="40" s="1"/>
  <c r="G431" i="40"/>
  <c r="H431" i="40" s="1"/>
  <c r="L431" i="40" s="1"/>
  <c r="G428" i="40"/>
  <c r="H428" i="40" s="1"/>
  <c r="L428" i="40" s="1"/>
  <c r="G425" i="40"/>
  <c r="H425" i="40" s="1"/>
  <c r="L425" i="40" s="1"/>
  <c r="G422" i="40"/>
  <c r="H422" i="40" s="1"/>
  <c r="L422" i="40" s="1"/>
  <c r="G419" i="40"/>
  <c r="H419" i="40" s="1"/>
  <c r="L419" i="40" s="1"/>
  <c r="G416" i="40"/>
  <c r="H416" i="40" s="1"/>
  <c r="L416" i="40" s="1"/>
  <c r="G413" i="40"/>
  <c r="H413" i="40" s="1"/>
  <c r="L413" i="40" s="1"/>
  <c r="G410" i="40"/>
  <c r="H410" i="40" s="1"/>
  <c r="L410" i="40" s="1"/>
  <c r="G407" i="40"/>
  <c r="H407" i="40" s="1"/>
  <c r="L407" i="40" s="1"/>
  <c r="G404" i="40"/>
  <c r="H404" i="40" s="1"/>
  <c r="L404" i="40" s="1"/>
  <c r="G401" i="40"/>
  <c r="H401" i="40" s="1"/>
  <c r="L401" i="40" s="1"/>
  <c r="G398" i="40"/>
  <c r="H398" i="40" s="1"/>
  <c r="L398" i="40" s="1"/>
  <c r="G395" i="40"/>
  <c r="H395" i="40" s="1"/>
  <c r="L395" i="40" s="1"/>
  <c r="G392" i="40"/>
  <c r="H392" i="40" s="1"/>
  <c r="L392" i="40" s="1"/>
  <c r="G389" i="40"/>
  <c r="H389" i="40" s="1"/>
  <c r="L389" i="40" s="1"/>
  <c r="G386" i="40"/>
  <c r="H386" i="40" s="1"/>
  <c r="L386" i="40" s="1"/>
  <c r="G383" i="40"/>
  <c r="H383" i="40" s="1"/>
  <c r="L383" i="40" s="1"/>
  <c r="G380" i="40"/>
  <c r="H380" i="40" s="1"/>
  <c r="L380" i="40" s="1"/>
  <c r="G377" i="40"/>
  <c r="H377" i="40" s="1"/>
  <c r="L377" i="40" s="1"/>
  <c r="G374" i="40"/>
  <c r="H374" i="40" s="1"/>
  <c r="L374" i="40" s="1"/>
  <c r="G371" i="40"/>
  <c r="H371" i="40" s="1"/>
  <c r="L371" i="40" s="1"/>
  <c r="G368" i="40"/>
  <c r="H368" i="40" s="1"/>
  <c r="L368" i="40" s="1"/>
  <c r="G365" i="40"/>
  <c r="H365" i="40" s="1"/>
  <c r="L365" i="40" s="1"/>
  <c r="G362" i="40"/>
  <c r="H362" i="40" s="1"/>
  <c r="L362" i="40" s="1"/>
  <c r="G359" i="40"/>
  <c r="H359" i="40" s="1"/>
  <c r="L359" i="40" s="1"/>
  <c r="G356" i="40"/>
  <c r="H356" i="40" s="1"/>
  <c r="L356" i="40" s="1"/>
  <c r="G353" i="40"/>
  <c r="H353" i="40" s="1"/>
  <c r="L353" i="40" s="1"/>
  <c r="G350" i="40"/>
  <c r="H350" i="40" s="1"/>
  <c r="L350" i="40" s="1"/>
  <c r="G347" i="40"/>
  <c r="H347" i="40" s="1"/>
  <c r="L347" i="40" s="1"/>
  <c r="G344" i="40"/>
  <c r="H344" i="40" s="1"/>
  <c r="L344" i="40" s="1"/>
  <c r="G341" i="40"/>
  <c r="H341" i="40" s="1"/>
  <c r="L341" i="40" s="1"/>
  <c r="G338" i="40"/>
  <c r="H338" i="40" s="1"/>
  <c r="L338" i="40" s="1"/>
  <c r="G335" i="40"/>
  <c r="H335" i="40" s="1"/>
  <c r="L335" i="40" s="1"/>
  <c r="G332" i="40"/>
  <c r="H332" i="40" s="1"/>
  <c r="L332" i="40" s="1"/>
  <c r="G329" i="40"/>
  <c r="H329" i="40" s="1"/>
  <c r="L329" i="40" s="1"/>
  <c r="G326" i="40"/>
  <c r="H326" i="40" s="1"/>
  <c r="L326" i="40" s="1"/>
  <c r="G323" i="40"/>
  <c r="H323" i="40" s="1"/>
  <c r="L323" i="40" s="1"/>
  <c r="G320" i="40"/>
  <c r="H320" i="40" s="1"/>
  <c r="L320" i="40" s="1"/>
  <c r="G317" i="40"/>
  <c r="H317" i="40" s="1"/>
  <c r="L317" i="40" s="1"/>
  <c r="G314" i="40"/>
  <c r="H314" i="40" s="1"/>
  <c r="L314" i="40" s="1"/>
  <c r="G311" i="40"/>
  <c r="H311" i="40" s="1"/>
  <c r="L311" i="40" s="1"/>
  <c r="G308" i="40"/>
  <c r="H308" i="40" s="1"/>
  <c r="L308" i="40" s="1"/>
  <c r="G305" i="40"/>
  <c r="H305" i="40" s="1"/>
  <c r="L305" i="40" s="1"/>
  <c r="G302" i="40"/>
  <c r="H302" i="40" s="1"/>
  <c r="L302" i="40" s="1"/>
  <c r="G299" i="40"/>
  <c r="H299" i="40" s="1"/>
  <c r="L299" i="40" s="1"/>
  <c r="G296" i="40"/>
  <c r="H296" i="40" s="1"/>
  <c r="L296" i="40" s="1"/>
  <c r="G293" i="40"/>
  <c r="H293" i="40" s="1"/>
  <c r="L293" i="40" s="1"/>
  <c r="G290" i="40"/>
  <c r="H290" i="40" s="1"/>
  <c r="L290" i="40" s="1"/>
  <c r="G287" i="40"/>
  <c r="H287" i="40" s="1"/>
  <c r="L287" i="40" s="1"/>
  <c r="G284" i="40"/>
  <c r="H284" i="40" s="1"/>
  <c r="L284" i="40" s="1"/>
  <c r="G281" i="40"/>
  <c r="H281" i="40" s="1"/>
  <c r="L281" i="40" s="1"/>
  <c r="G278" i="40"/>
  <c r="H278" i="40" s="1"/>
  <c r="L278" i="40" s="1"/>
  <c r="G275" i="40"/>
  <c r="H275" i="40" s="1"/>
  <c r="L275" i="40" s="1"/>
  <c r="G272" i="40"/>
  <c r="H272" i="40" s="1"/>
  <c r="L272" i="40" s="1"/>
  <c r="G269" i="40"/>
  <c r="H269" i="40" s="1"/>
  <c r="L269" i="40" s="1"/>
  <c r="G266" i="40"/>
  <c r="H266" i="40" s="1"/>
  <c r="L266" i="40" s="1"/>
  <c r="G263" i="40"/>
  <c r="H263" i="40" s="1"/>
  <c r="L263" i="40" s="1"/>
  <c r="G260" i="40"/>
  <c r="H260" i="40" s="1"/>
  <c r="L260" i="40" s="1"/>
  <c r="G257" i="40"/>
  <c r="H257" i="40" s="1"/>
  <c r="L257" i="40" s="1"/>
  <c r="G254" i="40"/>
  <c r="H254" i="40" s="1"/>
  <c r="L254" i="40" s="1"/>
  <c r="G251" i="40"/>
  <c r="H251" i="40" s="1"/>
  <c r="L251" i="40" s="1"/>
  <c r="G248" i="40"/>
  <c r="H248" i="40" s="1"/>
  <c r="L248" i="40" s="1"/>
  <c r="G261" i="40"/>
  <c r="H261" i="40" s="1"/>
  <c r="L261" i="40" s="1"/>
  <c r="F22" i="24"/>
  <c r="G22" i="24" s="1"/>
  <c r="K22" i="24" s="1"/>
  <c r="F17" i="41"/>
  <c r="G17" i="41" s="1"/>
  <c r="K17" i="41" s="1"/>
  <c r="F29" i="41"/>
  <c r="G29" i="41" s="1"/>
  <c r="K29" i="41" s="1"/>
  <c r="F6" i="24"/>
  <c r="G6" i="24" s="1"/>
  <c r="K6" i="24" s="1"/>
  <c r="F27" i="24"/>
  <c r="G27" i="24" s="1"/>
  <c r="K27" i="24" s="1"/>
  <c r="F6" i="41"/>
  <c r="G6" i="41" s="1"/>
  <c r="K6" i="41" s="1"/>
  <c r="F33" i="41"/>
  <c r="G33" i="41" s="1"/>
  <c r="K33" i="41" s="1"/>
  <c r="G258" i="40"/>
  <c r="H258" i="40" s="1"/>
  <c r="L258" i="40" s="1"/>
  <c r="F11" i="24"/>
  <c r="G11" i="24" s="1"/>
  <c r="K11" i="24" s="1"/>
  <c r="F15" i="24"/>
  <c r="G15" i="24" s="1"/>
  <c r="K15" i="24" s="1"/>
  <c r="F31" i="24"/>
  <c r="G31" i="24" s="1"/>
  <c r="K31" i="24" s="1"/>
  <c r="F35" i="24"/>
  <c r="G35" i="24" s="1"/>
  <c r="K35" i="24" s="1"/>
  <c r="F39" i="24"/>
  <c r="G39" i="24" s="1"/>
  <c r="K39" i="24" s="1"/>
  <c r="F43" i="24"/>
  <c r="G43" i="24" s="1"/>
  <c r="K43" i="24" s="1"/>
  <c r="F10" i="41"/>
  <c r="G10" i="41" s="1"/>
  <c r="K10" i="41" s="1"/>
  <c r="F22" i="41"/>
  <c r="G22" i="41" s="1"/>
  <c r="K22" i="41" s="1"/>
  <c r="F37" i="41"/>
  <c r="G37" i="41" s="1"/>
  <c r="K37" i="41" s="1"/>
  <c r="G4" i="40"/>
  <c r="H4" i="40" s="1"/>
  <c r="L4" i="40" s="1"/>
  <c r="G7" i="40"/>
  <c r="H7" i="40" s="1"/>
  <c r="L7" i="40" s="1"/>
  <c r="G10" i="40"/>
  <c r="H10" i="40" s="1"/>
  <c r="L10" i="40" s="1"/>
  <c r="G13" i="40"/>
  <c r="H13" i="40" s="1"/>
  <c r="L13" i="40" s="1"/>
  <c r="G16" i="40"/>
  <c r="H16" i="40" s="1"/>
  <c r="L16" i="40" s="1"/>
  <c r="G19" i="40"/>
  <c r="H19" i="40" s="1"/>
  <c r="L19" i="40" s="1"/>
  <c r="G22" i="40"/>
  <c r="H22" i="40" s="1"/>
  <c r="L22" i="40" s="1"/>
  <c r="G25" i="40"/>
  <c r="H25" i="40" s="1"/>
  <c r="L25" i="40" s="1"/>
  <c r="G28" i="40"/>
  <c r="H28" i="40" s="1"/>
  <c r="L28" i="40" s="1"/>
  <c r="G31" i="40"/>
  <c r="H31" i="40" s="1"/>
  <c r="L31" i="40" s="1"/>
  <c r="G34" i="40"/>
  <c r="H34" i="40" s="1"/>
  <c r="L34" i="40" s="1"/>
  <c r="G37" i="40"/>
  <c r="H37" i="40" s="1"/>
  <c r="L37" i="40" s="1"/>
  <c r="G40" i="40"/>
  <c r="H40" i="40" s="1"/>
  <c r="L40" i="40" s="1"/>
  <c r="G43" i="40"/>
  <c r="H43" i="40" s="1"/>
  <c r="L43" i="40" s="1"/>
  <c r="G46" i="40"/>
  <c r="H46" i="40" s="1"/>
  <c r="L46" i="40" s="1"/>
  <c r="G49" i="40"/>
  <c r="H49" i="40" s="1"/>
  <c r="L49" i="40" s="1"/>
  <c r="G52" i="40"/>
  <c r="H52" i="40" s="1"/>
  <c r="L52" i="40" s="1"/>
  <c r="G55" i="40"/>
  <c r="H55" i="40" s="1"/>
  <c r="L55" i="40" s="1"/>
  <c r="G58" i="40"/>
  <c r="H58" i="40" s="1"/>
  <c r="L58" i="40" s="1"/>
  <c r="G61" i="40"/>
  <c r="H61" i="40" s="1"/>
  <c r="L61" i="40" s="1"/>
  <c r="G64" i="40"/>
  <c r="H64" i="40" s="1"/>
  <c r="L64" i="40" s="1"/>
  <c r="G67" i="40"/>
  <c r="H67" i="40" s="1"/>
  <c r="L67" i="40" s="1"/>
  <c r="G70" i="40"/>
  <c r="H70" i="40" s="1"/>
  <c r="L70" i="40" s="1"/>
  <c r="G73" i="40"/>
  <c r="H73" i="40" s="1"/>
  <c r="L73" i="40" s="1"/>
  <c r="G76" i="40"/>
  <c r="H76" i="40" s="1"/>
  <c r="L76" i="40" s="1"/>
  <c r="G79" i="40"/>
  <c r="H79" i="40" s="1"/>
  <c r="L79" i="40" s="1"/>
  <c r="G82" i="40"/>
  <c r="H82" i="40" s="1"/>
  <c r="L82" i="40" s="1"/>
  <c r="G85" i="40"/>
  <c r="H85" i="40" s="1"/>
  <c r="L85" i="40" s="1"/>
  <c r="G88" i="40"/>
  <c r="H88" i="40" s="1"/>
  <c r="L88" i="40" s="1"/>
  <c r="G91" i="40"/>
  <c r="H91" i="40" s="1"/>
  <c r="L91" i="40" s="1"/>
  <c r="G94" i="40"/>
  <c r="H94" i="40" s="1"/>
  <c r="L94" i="40" s="1"/>
  <c r="G97" i="40"/>
  <c r="H97" i="40" s="1"/>
  <c r="L97" i="40" s="1"/>
  <c r="G100" i="40"/>
  <c r="H100" i="40" s="1"/>
  <c r="L100" i="40" s="1"/>
  <c r="G103" i="40"/>
  <c r="H103" i="40" s="1"/>
  <c r="L103" i="40" s="1"/>
  <c r="G106" i="40"/>
  <c r="H106" i="40" s="1"/>
  <c r="L106" i="40" s="1"/>
  <c r="G109" i="40"/>
  <c r="H109" i="40" s="1"/>
  <c r="L109" i="40" s="1"/>
  <c r="G112" i="40"/>
  <c r="H112" i="40" s="1"/>
  <c r="L112" i="40" s="1"/>
  <c r="G115" i="40"/>
  <c r="H115" i="40" s="1"/>
  <c r="L115" i="40" s="1"/>
  <c r="G118" i="40"/>
  <c r="H118" i="40" s="1"/>
  <c r="L118" i="40" s="1"/>
  <c r="G121" i="40"/>
  <c r="H121" i="40" s="1"/>
  <c r="L121" i="40" s="1"/>
  <c r="G124" i="40"/>
  <c r="H124" i="40" s="1"/>
  <c r="L124" i="40" s="1"/>
  <c r="G127" i="40"/>
  <c r="H127" i="40" s="1"/>
  <c r="L127" i="40" s="1"/>
  <c r="G130" i="40"/>
  <c r="H130" i="40" s="1"/>
  <c r="L130" i="40" s="1"/>
  <c r="G133" i="40"/>
  <c r="H133" i="40" s="1"/>
  <c r="L133" i="40" s="1"/>
  <c r="G136" i="40"/>
  <c r="H136" i="40" s="1"/>
  <c r="L136" i="40" s="1"/>
  <c r="G139" i="40"/>
  <c r="H139" i="40" s="1"/>
  <c r="L139" i="40" s="1"/>
  <c r="G142" i="40"/>
  <c r="H142" i="40" s="1"/>
  <c r="L142" i="40" s="1"/>
  <c r="G145" i="40"/>
  <c r="H145" i="40" s="1"/>
  <c r="L145" i="40" s="1"/>
  <c r="G148" i="40"/>
  <c r="H148" i="40" s="1"/>
  <c r="L148" i="40" s="1"/>
  <c r="G151" i="40"/>
  <c r="H151" i="40" s="1"/>
  <c r="L151" i="40" s="1"/>
  <c r="G154" i="40"/>
  <c r="H154" i="40" s="1"/>
  <c r="L154" i="40" s="1"/>
  <c r="G157" i="40"/>
  <c r="H157" i="40" s="1"/>
  <c r="L157" i="40" s="1"/>
  <c r="G160" i="40"/>
  <c r="H160" i="40" s="1"/>
  <c r="L160" i="40" s="1"/>
  <c r="G163" i="40"/>
  <c r="H163" i="40" s="1"/>
  <c r="L163" i="40" s="1"/>
  <c r="G166" i="40"/>
  <c r="H166" i="40" s="1"/>
  <c r="L166" i="40" s="1"/>
  <c r="G169" i="40"/>
  <c r="H169" i="40" s="1"/>
  <c r="L169" i="40" s="1"/>
  <c r="G172" i="40"/>
  <c r="H172" i="40" s="1"/>
  <c r="L172" i="40" s="1"/>
  <c r="G175" i="40"/>
  <c r="H175" i="40" s="1"/>
  <c r="L175" i="40" s="1"/>
  <c r="G178" i="40"/>
  <c r="H178" i="40" s="1"/>
  <c r="L178" i="40" s="1"/>
  <c r="G181" i="40"/>
  <c r="H181" i="40" s="1"/>
  <c r="L181" i="40" s="1"/>
  <c r="G184" i="40"/>
  <c r="H184" i="40" s="1"/>
  <c r="L184" i="40" s="1"/>
  <c r="G187" i="40"/>
  <c r="H187" i="40" s="1"/>
  <c r="L187" i="40" s="1"/>
  <c r="G190" i="40"/>
  <c r="H190" i="40" s="1"/>
  <c r="L190" i="40" s="1"/>
  <c r="G193" i="40"/>
  <c r="H193" i="40" s="1"/>
  <c r="L193" i="40" s="1"/>
  <c r="G196" i="40"/>
  <c r="H196" i="40" s="1"/>
  <c r="L196" i="40" s="1"/>
  <c r="G199" i="40"/>
  <c r="H199" i="40" s="1"/>
  <c r="L199" i="40" s="1"/>
  <c r="G202" i="40"/>
  <c r="H202" i="40" s="1"/>
  <c r="L202" i="40" s="1"/>
  <c r="G205" i="40"/>
  <c r="H205" i="40" s="1"/>
  <c r="L205" i="40" s="1"/>
  <c r="G208" i="40"/>
  <c r="H208" i="40" s="1"/>
  <c r="L208" i="40" s="1"/>
  <c r="G211" i="40"/>
  <c r="H211" i="40" s="1"/>
  <c r="L211" i="40" s="1"/>
  <c r="G214" i="40"/>
  <c r="H214" i="40" s="1"/>
  <c r="L214" i="40" s="1"/>
  <c r="G217" i="40"/>
  <c r="H217" i="40" s="1"/>
  <c r="L217" i="40" s="1"/>
  <c r="G220" i="40"/>
  <c r="H220" i="40" s="1"/>
  <c r="L220" i="40" s="1"/>
  <c r="G223" i="40"/>
  <c r="H223" i="40" s="1"/>
  <c r="L223" i="40" s="1"/>
  <c r="G226" i="40"/>
  <c r="H226" i="40" s="1"/>
  <c r="L226" i="40" s="1"/>
  <c r="G229" i="40"/>
  <c r="H229" i="40" s="1"/>
  <c r="L229" i="40" s="1"/>
  <c r="G232" i="40"/>
  <c r="H232" i="40" s="1"/>
  <c r="L232" i="40" s="1"/>
  <c r="G235" i="40"/>
  <c r="H235" i="40" s="1"/>
  <c r="L235" i="40" s="1"/>
  <c r="G238" i="40"/>
  <c r="H238" i="40" s="1"/>
  <c r="L238" i="40" s="1"/>
  <c r="G241" i="40"/>
  <c r="H241" i="40" s="1"/>
  <c r="L241" i="40" s="1"/>
  <c r="F19" i="24"/>
  <c r="G19" i="24" s="1"/>
  <c r="K19" i="24" s="1"/>
  <c r="F26" i="41"/>
  <c r="G26" i="41" s="1"/>
  <c r="K26" i="41" s="1"/>
  <c r="G255" i="40"/>
  <c r="H255" i="40" s="1"/>
  <c r="L255" i="40" s="1"/>
  <c r="G273" i="40"/>
  <c r="H273" i="40" s="1"/>
  <c r="L273" i="40" s="1"/>
  <c r="F23" i="24"/>
  <c r="G23" i="24" s="1"/>
  <c r="K23" i="24" s="1"/>
  <c r="F15" i="41"/>
  <c r="G15" i="41" s="1"/>
  <c r="K15" i="41" s="1"/>
  <c r="F7" i="24"/>
  <c r="G7" i="24" s="1"/>
  <c r="K7" i="24" s="1"/>
  <c r="F7" i="41"/>
  <c r="G7" i="41" s="1"/>
  <c r="K7" i="41" s="1"/>
  <c r="F19" i="41"/>
  <c r="G19" i="41" s="1"/>
  <c r="K19" i="41" s="1"/>
  <c r="G245" i="40"/>
  <c r="H245" i="40" s="1"/>
  <c r="L245" i="40" s="1"/>
  <c r="G252" i="40"/>
  <c r="H252" i="40" s="1"/>
  <c r="L252" i="40" s="1"/>
  <c r="G270" i="40"/>
  <c r="H270" i="40" s="1"/>
  <c r="L270" i="40" s="1"/>
  <c r="G235" i="42"/>
  <c r="H235" i="42" s="1"/>
  <c r="L235" i="42" s="1"/>
  <c r="G247" i="42"/>
  <c r="H247" i="42" s="1"/>
  <c r="L247" i="42" s="1"/>
  <c r="G259" i="42"/>
  <c r="H259" i="42" s="1"/>
  <c r="L259" i="42" s="1"/>
  <c r="G271" i="42"/>
  <c r="H271" i="42" s="1"/>
  <c r="L271" i="42" s="1"/>
  <c r="G283" i="42"/>
  <c r="H283" i="42" s="1"/>
  <c r="L283" i="42" s="1"/>
  <c r="G287" i="42"/>
  <c r="H287" i="42" s="1"/>
  <c r="L287" i="42" s="1"/>
  <c r="G296" i="42"/>
  <c r="H296" i="42" s="1"/>
  <c r="L296" i="42" s="1"/>
  <c r="G239" i="42"/>
  <c r="H239" i="42" s="1"/>
  <c r="L239" i="42" s="1"/>
  <c r="G251" i="42"/>
  <c r="H251" i="42" s="1"/>
  <c r="L251" i="42" s="1"/>
  <c r="G263" i="42"/>
  <c r="H263" i="42" s="1"/>
  <c r="L263" i="42" s="1"/>
  <c r="G275" i="42"/>
  <c r="H275" i="42" s="1"/>
  <c r="L275" i="42" s="1"/>
  <c r="G292" i="42"/>
  <c r="H292" i="42" s="1"/>
  <c r="L292" i="42" s="1"/>
  <c r="G319" i="42"/>
  <c r="H319" i="42" s="1"/>
  <c r="L319" i="42" s="1"/>
  <c r="G345" i="42"/>
  <c r="H345" i="42" s="1"/>
  <c r="L345" i="42" s="1"/>
  <c r="G681" i="42"/>
  <c r="H681" i="42" s="1"/>
  <c r="L681" i="42" s="1"/>
  <c r="G678" i="42"/>
  <c r="H678" i="42" s="1"/>
  <c r="L678" i="42" s="1"/>
  <c r="G675" i="42"/>
  <c r="H675" i="42" s="1"/>
  <c r="L675" i="42" s="1"/>
  <c r="G672" i="42"/>
  <c r="H672" i="42" s="1"/>
  <c r="L672" i="42" s="1"/>
  <c r="G669" i="42"/>
  <c r="H669" i="42" s="1"/>
  <c r="L669" i="42" s="1"/>
  <c r="G666" i="42"/>
  <c r="H666" i="42" s="1"/>
  <c r="L666" i="42" s="1"/>
  <c r="G663" i="42"/>
  <c r="H663" i="42" s="1"/>
  <c r="L663" i="42" s="1"/>
  <c r="G660" i="42"/>
  <c r="H660" i="42" s="1"/>
  <c r="L660" i="42" s="1"/>
  <c r="G657" i="42"/>
  <c r="H657" i="42" s="1"/>
  <c r="L657" i="42" s="1"/>
  <c r="G654" i="42"/>
  <c r="H654" i="42" s="1"/>
  <c r="L654" i="42" s="1"/>
  <c r="G651" i="42"/>
  <c r="H651" i="42" s="1"/>
  <c r="L651" i="42" s="1"/>
  <c r="G648" i="42"/>
  <c r="H648" i="42" s="1"/>
  <c r="L648" i="42" s="1"/>
  <c r="G645" i="42"/>
  <c r="H645" i="42" s="1"/>
  <c r="L645" i="42" s="1"/>
  <c r="G642" i="42"/>
  <c r="H642" i="42" s="1"/>
  <c r="L642" i="42" s="1"/>
  <c r="G639" i="42"/>
  <c r="H639" i="42" s="1"/>
  <c r="L639" i="42" s="1"/>
  <c r="G636" i="42"/>
  <c r="H636" i="42" s="1"/>
  <c r="L636" i="42" s="1"/>
  <c r="G633" i="42"/>
  <c r="H633" i="42" s="1"/>
  <c r="L633" i="42" s="1"/>
  <c r="G630" i="42"/>
  <c r="H630" i="42" s="1"/>
  <c r="L630" i="42" s="1"/>
  <c r="G627" i="42"/>
  <c r="H627" i="42" s="1"/>
  <c r="L627" i="42" s="1"/>
  <c r="G624" i="42"/>
  <c r="H624" i="42" s="1"/>
  <c r="L624" i="42" s="1"/>
  <c r="G621" i="42"/>
  <c r="H621" i="42" s="1"/>
  <c r="L621" i="42" s="1"/>
  <c r="G618" i="42"/>
  <c r="H618" i="42" s="1"/>
  <c r="L618" i="42" s="1"/>
  <c r="G615" i="42"/>
  <c r="H615" i="42" s="1"/>
  <c r="L615" i="42" s="1"/>
  <c r="G612" i="42"/>
  <c r="H612" i="42" s="1"/>
  <c r="L612" i="42" s="1"/>
  <c r="G609" i="42"/>
  <c r="H609" i="42" s="1"/>
  <c r="L609" i="42" s="1"/>
  <c r="G606" i="42"/>
  <c r="H606" i="42" s="1"/>
  <c r="L606" i="42" s="1"/>
  <c r="G603" i="42"/>
  <c r="H603" i="42" s="1"/>
  <c r="L603" i="42" s="1"/>
  <c r="G600" i="42"/>
  <c r="H600" i="42" s="1"/>
  <c r="L600" i="42" s="1"/>
  <c r="G597" i="42"/>
  <c r="H597" i="42" s="1"/>
  <c r="L597" i="42" s="1"/>
  <c r="G594" i="42"/>
  <c r="H594" i="42" s="1"/>
  <c r="L594" i="42" s="1"/>
  <c r="G591" i="42"/>
  <c r="H591" i="42" s="1"/>
  <c r="L591" i="42" s="1"/>
  <c r="G588" i="42"/>
  <c r="H588" i="42" s="1"/>
  <c r="L588" i="42" s="1"/>
  <c r="G585" i="42"/>
  <c r="H585" i="42" s="1"/>
  <c r="L585" i="42" s="1"/>
  <c r="G582" i="42"/>
  <c r="H582" i="42" s="1"/>
  <c r="L582" i="42" s="1"/>
  <c r="G579" i="42"/>
  <c r="H579" i="42" s="1"/>
  <c r="L579" i="42" s="1"/>
  <c r="G576" i="42"/>
  <c r="H576" i="42" s="1"/>
  <c r="L576" i="42" s="1"/>
  <c r="G573" i="42"/>
  <c r="H573" i="42" s="1"/>
  <c r="L573" i="42" s="1"/>
  <c r="G570" i="42"/>
  <c r="H570" i="42" s="1"/>
  <c r="L570" i="42" s="1"/>
  <c r="G567" i="42"/>
  <c r="H567" i="42" s="1"/>
  <c r="L567" i="42" s="1"/>
  <c r="G564" i="42"/>
  <c r="H564" i="42" s="1"/>
  <c r="L564" i="42" s="1"/>
  <c r="G561" i="42"/>
  <c r="H561" i="42" s="1"/>
  <c r="L561" i="42" s="1"/>
  <c r="G558" i="42"/>
  <c r="H558" i="42" s="1"/>
  <c r="L558" i="42" s="1"/>
  <c r="G653" i="42"/>
  <c r="H653" i="42" s="1"/>
  <c r="L653" i="42" s="1"/>
  <c r="G649" i="42"/>
  <c r="H649" i="42" s="1"/>
  <c r="L649" i="42" s="1"/>
  <c r="G644" i="42"/>
  <c r="H644" i="42" s="1"/>
  <c r="L644" i="42" s="1"/>
  <c r="G623" i="42"/>
  <c r="H623" i="42" s="1"/>
  <c r="L623" i="42" s="1"/>
  <c r="G610" i="42"/>
  <c r="H610" i="42" s="1"/>
  <c r="L610" i="42" s="1"/>
  <c r="G587" i="42"/>
  <c r="H587" i="42" s="1"/>
  <c r="L587" i="42" s="1"/>
  <c r="G574" i="42"/>
  <c r="H574" i="42" s="1"/>
  <c r="L574" i="42" s="1"/>
  <c r="G682" i="42"/>
  <c r="H682" i="42" s="1"/>
  <c r="L682" i="42" s="1"/>
  <c r="G676" i="42"/>
  <c r="H676" i="42" s="1"/>
  <c r="L676" i="42" s="1"/>
  <c r="G670" i="42"/>
  <c r="H670" i="42" s="1"/>
  <c r="L670" i="42" s="1"/>
  <c r="G664" i="42"/>
  <c r="H664" i="42" s="1"/>
  <c r="L664" i="42" s="1"/>
  <c r="G640" i="42"/>
  <c r="H640" i="42" s="1"/>
  <c r="L640" i="42" s="1"/>
  <c r="G626" i="42"/>
  <c r="H626" i="42" s="1"/>
  <c r="L626" i="42" s="1"/>
  <c r="G613" i="42"/>
  <c r="H613" i="42" s="1"/>
  <c r="L613" i="42" s="1"/>
  <c r="G590" i="42"/>
  <c r="H590" i="42" s="1"/>
  <c r="L590" i="42" s="1"/>
  <c r="G577" i="42"/>
  <c r="H577" i="42" s="1"/>
  <c r="L577" i="42" s="1"/>
  <c r="G658" i="42"/>
  <c r="H658" i="42" s="1"/>
  <c r="L658" i="42" s="1"/>
  <c r="G629" i="42"/>
  <c r="H629" i="42" s="1"/>
  <c r="L629" i="42" s="1"/>
  <c r="G616" i="42"/>
  <c r="H616" i="42" s="1"/>
  <c r="L616" i="42" s="1"/>
  <c r="G593" i="42"/>
  <c r="H593" i="42" s="1"/>
  <c r="L593" i="42" s="1"/>
  <c r="G580" i="42"/>
  <c r="H580" i="42" s="1"/>
  <c r="L580" i="42" s="1"/>
  <c r="G557" i="42"/>
  <c r="H557" i="42" s="1"/>
  <c r="L557" i="42" s="1"/>
  <c r="G554" i="42"/>
  <c r="H554" i="42" s="1"/>
  <c r="L554" i="42" s="1"/>
  <c r="G551" i="42"/>
  <c r="H551" i="42" s="1"/>
  <c r="L551" i="42" s="1"/>
  <c r="G548" i="42"/>
  <c r="H548" i="42" s="1"/>
  <c r="L548" i="42" s="1"/>
  <c r="G545" i="42"/>
  <c r="H545" i="42" s="1"/>
  <c r="L545" i="42" s="1"/>
  <c r="G542" i="42"/>
  <c r="H542" i="42" s="1"/>
  <c r="L542" i="42" s="1"/>
  <c r="G539" i="42"/>
  <c r="H539" i="42" s="1"/>
  <c r="L539" i="42" s="1"/>
  <c r="G536" i="42"/>
  <c r="H536" i="42" s="1"/>
  <c r="L536" i="42" s="1"/>
  <c r="G533" i="42"/>
  <c r="H533" i="42" s="1"/>
  <c r="L533" i="42" s="1"/>
  <c r="G530" i="42"/>
  <c r="H530" i="42" s="1"/>
  <c r="L530" i="42" s="1"/>
  <c r="G527" i="42"/>
  <c r="H527" i="42" s="1"/>
  <c r="L527" i="42" s="1"/>
  <c r="G524" i="42"/>
  <c r="H524" i="42" s="1"/>
  <c r="L524" i="42" s="1"/>
  <c r="G521" i="42"/>
  <c r="H521" i="42" s="1"/>
  <c r="L521" i="42" s="1"/>
  <c r="G518" i="42"/>
  <c r="H518" i="42" s="1"/>
  <c r="L518" i="42" s="1"/>
  <c r="G515" i="42"/>
  <c r="H515" i="42" s="1"/>
  <c r="L515" i="42" s="1"/>
  <c r="G512" i="42"/>
  <c r="H512" i="42" s="1"/>
  <c r="L512" i="42" s="1"/>
  <c r="G509" i="42"/>
  <c r="H509" i="42" s="1"/>
  <c r="L509" i="42" s="1"/>
  <c r="G506" i="42"/>
  <c r="H506" i="42" s="1"/>
  <c r="L506" i="42" s="1"/>
  <c r="G503" i="42"/>
  <c r="H503" i="42" s="1"/>
  <c r="L503" i="42" s="1"/>
  <c r="G500" i="42"/>
  <c r="H500" i="42" s="1"/>
  <c r="L500" i="42" s="1"/>
  <c r="G497" i="42"/>
  <c r="H497" i="42" s="1"/>
  <c r="L497" i="42" s="1"/>
  <c r="G494" i="42"/>
  <c r="H494" i="42" s="1"/>
  <c r="L494" i="42" s="1"/>
  <c r="G491" i="42"/>
  <c r="H491" i="42" s="1"/>
  <c r="L491" i="42" s="1"/>
  <c r="G488" i="42"/>
  <c r="H488" i="42" s="1"/>
  <c r="L488" i="42" s="1"/>
  <c r="G485" i="42"/>
  <c r="H485" i="42" s="1"/>
  <c r="L485" i="42" s="1"/>
  <c r="G482" i="42"/>
  <c r="H482" i="42" s="1"/>
  <c r="L482" i="42" s="1"/>
  <c r="G479" i="42"/>
  <c r="H479" i="42" s="1"/>
  <c r="L479" i="42" s="1"/>
  <c r="G476" i="42"/>
  <c r="H476" i="42" s="1"/>
  <c r="L476" i="42" s="1"/>
  <c r="G473" i="42"/>
  <c r="H473" i="42" s="1"/>
  <c r="L473" i="42" s="1"/>
  <c r="G470" i="42"/>
  <c r="H470" i="42" s="1"/>
  <c r="L470" i="42" s="1"/>
  <c r="G467" i="42"/>
  <c r="H467" i="42" s="1"/>
  <c r="L467" i="42" s="1"/>
  <c r="G464" i="42"/>
  <c r="H464" i="42" s="1"/>
  <c r="L464" i="42" s="1"/>
  <c r="G461" i="42"/>
  <c r="H461" i="42" s="1"/>
  <c r="L461" i="42" s="1"/>
  <c r="G458" i="42"/>
  <c r="H458" i="42" s="1"/>
  <c r="L458" i="42" s="1"/>
  <c r="G455" i="42"/>
  <c r="H455" i="42" s="1"/>
  <c r="L455" i="42" s="1"/>
  <c r="G452" i="42"/>
  <c r="H452" i="42" s="1"/>
  <c r="L452" i="42" s="1"/>
  <c r="G449" i="42"/>
  <c r="H449" i="42" s="1"/>
  <c r="L449" i="42" s="1"/>
  <c r="G446" i="42"/>
  <c r="H446" i="42" s="1"/>
  <c r="L446" i="42" s="1"/>
  <c r="G443" i="42"/>
  <c r="H443" i="42" s="1"/>
  <c r="L443" i="42" s="1"/>
  <c r="G440" i="42"/>
  <c r="H440" i="42" s="1"/>
  <c r="L440" i="42" s="1"/>
  <c r="G437" i="42"/>
  <c r="H437" i="42" s="1"/>
  <c r="L437" i="42" s="1"/>
  <c r="G434" i="42"/>
  <c r="H434" i="42" s="1"/>
  <c r="L434" i="42" s="1"/>
  <c r="G431" i="42"/>
  <c r="H431" i="42" s="1"/>
  <c r="L431" i="42" s="1"/>
  <c r="G428" i="42"/>
  <c r="H428" i="42" s="1"/>
  <c r="L428" i="42" s="1"/>
  <c r="G425" i="42"/>
  <c r="H425" i="42" s="1"/>
  <c r="L425" i="42" s="1"/>
  <c r="G422" i="42"/>
  <c r="H422" i="42" s="1"/>
  <c r="L422" i="42" s="1"/>
  <c r="G419" i="42"/>
  <c r="H419" i="42" s="1"/>
  <c r="L419" i="42" s="1"/>
  <c r="G416" i="42"/>
  <c r="H416" i="42" s="1"/>
  <c r="L416" i="42" s="1"/>
  <c r="G413" i="42"/>
  <c r="H413" i="42" s="1"/>
  <c r="L413" i="42" s="1"/>
  <c r="G410" i="42"/>
  <c r="H410" i="42" s="1"/>
  <c r="L410" i="42" s="1"/>
  <c r="G407" i="42"/>
  <c r="H407" i="42" s="1"/>
  <c r="L407" i="42" s="1"/>
  <c r="G404" i="42"/>
  <c r="H404" i="42" s="1"/>
  <c r="L404" i="42" s="1"/>
  <c r="G401" i="42"/>
  <c r="H401" i="42" s="1"/>
  <c r="L401" i="42" s="1"/>
  <c r="G398" i="42"/>
  <c r="H398" i="42" s="1"/>
  <c r="L398" i="42" s="1"/>
  <c r="G395" i="42"/>
  <c r="H395" i="42" s="1"/>
  <c r="L395" i="42" s="1"/>
  <c r="G392" i="42"/>
  <c r="H392" i="42" s="1"/>
  <c r="L392" i="42" s="1"/>
  <c r="G389" i="42"/>
  <c r="H389" i="42" s="1"/>
  <c r="L389" i="42" s="1"/>
  <c r="G386" i="42"/>
  <c r="H386" i="42" s="1"/>
  <c r="L386" i="42" s="1"/>
  <c r="G383" i="42"/>
  <c r="H383" i="42" s="1"/>
  <c r="L383" i="42" s="1"/>
  <c r="G380" i="42"/>
  <c r="H380" i="42" s="1"/>
  <c r="L380" i="42" s="1"/>
  <c r="G377" i="42"/>
  <c r="H377" i="42" s="1"/>
  <c r="L377" i="42" s="1"/>
  <c r="G374" i="42"/>
  <c r="H374" i="42" s="1"/>
  <c r="L374" i="42" s="1"/>
  <c r="G371" i="42"/>
  <c r="H371" i="42" s="1"/>
  <c r="L371" i="42" s="1"/>
  <c r="G368" i="42"/>
  <c r="H368" i="42" s="1"/>
  <c r="L368" i="42" s="1"/>
  <c r="G365" i="42"/>
  <c r="H365" i="42" s="1"/>
  <c r="L365" i="42" s="1"/>
  <c r="G362" i="42"/>
  <c r="H362" i="42" s="1"/>
  <c r="L362" i="42" s="1"/>
  <c r="G359" i="42"/>
  <c r="H359" i="42" s="1"/>
  <c r="L359" i="42" s="1"/>
  <c r="G356" i="42"/>
  <c r="H356" i="42" s="1"/>
  <c r="L356" i="42" s="1"/>
  <c r="G353" i="42"/>
  <c r="H353" i="42" s="1"/>
  <c r="L353" i="42" s="1"/>
  <c r="G350" i="42"/>
  <c r="H350" i="42" s="1"/>
  <c r="L350" i="42" s="1"/>
  <c r="G347" i="42"/>
  <c r="H347" i="42" s="1"/>
  <c r="L347" i="42" s="1"/>
  <c r="G344" i="42"/>
  <c r="H344" i="42" s="1"/>
  <c r="L344" i="42" s="1"/>
  <c r="G341" i="42"/>
  <c r="H341" i="42" s="1"/>
  <c r="L341" i="42" s="1"/>
  <c r="G338" i="42"/>
  <c r="H338" i="42" s="1"/>
  <c r="L338" i="42" s="1"/>
  <c r="G335" i="42"/>
  <c r="H335" i="42" s="1"/>
  <c r="L335" i="42" s="1"/>
  <c r="G332" i="42"/>
  <c r="H332" i="42" s="1"/>
  <c r="L332" i="42" s="1"/>
  <c r="G329" i="42"/>
  <c r="H329" i="42" s="1"/>
  <c r="L329" i="42" s="1"/>
  <c r="G326" i="42"/>
  <c r="H326" i="42" s="1"/>
  <c r="L326" i="42" s="1"/>
  <c r="G323" i="42"/>
  <c r="H323" i="42" s="1"/>
  <c r="L323" i="42" s="1"/>
  <c r="G320" i="42"/>
  <c r="H320" i="42" s="1"/>
  <c r="L320" i="42" s="1"/>
  <c r="G317" i="42"/>
  <c r="H317" i="42" s="1"/>
  <c r="L317" i="42" s="1"/>
  <c r="G314" i="42"/>
  <c r="H314" i="42" s="1"/>
  <c r="L314" i="42" s="1"/>
  <c r="G311" i="42"/>
  <c r="H311" i="42" s="1"/>
  <c r="L311" i="42" s="1"/>
  <c r="G308" i="42"/>
  <c r="H308" i="42" s="1"/>
  <c r="L308" i="42" s="1"/>
  <c r="G305" i="42"/>
  <c r="H305" i="42" s="1"/>
  <c r="L305" i="42" s="1"/>
  <c r="G302" i="42"/>
  <c r="H302" i="42" s="1"/>
  <c r="L302" i="42" s="1"/>
  <c r="G299" i="42"/>
  <c r="H299" i="42" s="1"/>
  <c r="L299" i="42" s="1"/>
  <c r="G632" i="42"/>
  <c r="H632" i="42" s="1"/>
  <c r="L632" i="42" s="1"/>
  <c r="G619" i="42"/>
  <c r="H619" i="42" s="1"/>
  <c r="L619" i="42" s="1"/>
  <c r="G596" i="42"/>
  <c r="H596" i="42" s="1"/>
  <c r="L596" i="42" s="1"/>
  <c r="G583" i="42"/>
  <c r="H583" i="42" s="1"/>
  <c r="L583" i="42" s="1"/>
  <c r="G560" i="42"/>
  <c r="H560" i="42" s="1"/>
  <c r="L560" i="42" s="1"/>
  <c r="G680" i="42"/>
  <c r="H680" i="42" s="1"/>
  <c r="L680" i="42" s="1"/>
  <c r="G674" i="42"/>
  <c r="H674" i="42" s="1"/>
  <c r="L674" i="42" s="1"/>
  <c r="G668" i="42"/>
  <c r="H668" i="42" s="1"/>
  <c r="L668" i="42" s="1"/>
  <c r="G662" i="42"/>
  <c r="H662" i="42" s="1"/>
  <c r="L662" i="42" s="1"/>
  <c r="G652" i="42"/>
  <c r="H652" i="42" s="1"/>
  <c r="L652" i="42" s="1"/>
  <c r="G647" i="42"/>
  <c r="H647" i="42" s="1"/>
  <c r="L647" i="42" s="1"/>
  <c r="G643" i="42"/>
  <c r="H643" i="42" s="1"/>
  <c r="L643" i="42" s="1"/>
  <c r="G622" i="42"/>
  <c r="H622" i="42" s="1"/>
  <c r="L622" i="42" s="1"/>
  <c r="G599" i="42"/>
  <c r="H599" i="42" s="1"/>
  <c r="L599" i="42" s="1"/>
  <c r="G586" i="42"/>
  <c r="H586" i="42" s="1"/>
  <c r="L586" i="42" s="1"/>
  <c r="G563" i="42"/>
  <c r="H563" i="42" s="1"/>
  <c r="L563" i="42" s="1"/>
  <c r="G650" i="42"/>
  <c r="H650" i="42" s="1"/>
  <c r="L650" i="42" s="1"/>
  <c r="G646" i="42"/>
  <c r="H646" i="42" s="1"/>
  <c r="L646" i="42" s="1"/>
  <c r="G611" i="42"/>
  <c r="H611" i="42" s="1"/>
  <c r="L611" i="42" s="1"/>
  <c r="G598" i="42"/>
  <c r="H598" i="42" s="1"/>
  <c r="L598" i="42" s="1"/>
  <c r="G575" i="42"/>
  <c r="H575" i="42" s="1"/>
  <c r="L575" i="42" s="1"/>
  <c r="G562" i="42"/>
  <c r="H562" i="42" s="1"/>
  <c r="L562" i="42" s="1"/>
  <c r="G604" i="42"/>
  <c r="H604" i="42" s="1"/>
  <c r="L604" i="42" s="1"/>
  <c r="G568" i="42"/>
  <c r="H568" i="42" s="1"/>
  <c r="L568" i="42" s="1"/>
  <c r="G547" i="42"/>
  <c r="H547" i="42" s="1"/>
  <c r="L547" i="42" s="1"/>
  <c r="G537" i="42"/>
  <c r="H537" i="42" s="1"/>
  <c r="L537" i="42" s="1"/>
  <c r="G511" i="42"/>
  <c r="H511" i="42" s="1"/>
  <c r="L511" i="42" s="1"/>
  <c r="G501" i="42"/>
  <c r="H501" i="42" s="1"/>
  <c r="L501" i="42" s="1"/>
  <c r="G475" i="42"/>
  <c r="H475" i="42" s="1"/>
  <c r="L475" i="42" s="1"/>
  <c r="G394" i="42"/>
  <c r="H394" i="42" s="1"/>
  <c r="L394" i="42" s="1"/>
  <c r="G384" i="42"/>
  <c r="H384" i="42" s="1"/>
  <c r="L384" i="42" s="1"/>
  <c r="G361" i="42"/>
  <c r="H361" i="42" s="1"/>
  <c r="L361" i="42" s="1"/>
  <c r="G348" i="42"/>
  <c r="H348" i="42" s="1"/>
  <c r="L348" i="42" s="1"/>
  <c r="G325" i="42"/>
  <c r="H325" i="42" s="1"/>
  <c r="L325" i="42" s="1"/>
  <c r="G312" i="42"/>
  <c r="H312" i="42" s="1"/>
  <c r="L312" i="42" s="1"/>
  <c r="G677" i="42"/>
  <c r="H677" i="42" s="1"/>
  <c r="L677" i="42" s="1"/>
  <c r="G661" i="42"/>
  <c r="H661" i="42" s="1"/>
  <c r="L661" i="42" s="1"/>
  <c r="G634" i="42"/>
  <c r="H634" i="42" s="1"/>
  <c r="L634" i="42" s="1"/>
  <c r="G608" i="42"/>
  <c r="H608" i="42" s="1"/>
  <c r="L608" i="42" s="1"/>
  <c r="G572" i="42"/>
  <c r="H572" i="42" s="1"/>
  <c r="L572" i="42" s="1"/>
  <c r="G552" i="42"/>
  <c r="H552" i="42" s="1"/>
  <c r="L552" i="42" s="1"/>
  <c r="G526" i="42"/>
  <c r="H526" i="42" s="1"/>
  <c r="L526" i="42" s="1"/>
  <c r="G516" i="42"/>
  <c r="H516" i="42" s="1"/>
  <c r="L516" i="42" s="1"/>
  <c r="G490" i="42"/>
  <c r="H490" i="42" s="1"/>
  <c r="L490" i="42" s="1"/>
  <c r="G480" i="42"/>
  <c r="H480" i="42" s="1"/>
  <c r="L480" i="42" s="1"/>
  <c r="G387" i="42"/>
  <c r="H387" i="42" s="1"/>
  <c r="L387" i="42" s="1"/>
  <c r="G364" i="42"/>
  <c r="H364" i="42" s="1"/>
  <c r="L364" i="42" s="1"/>
  <c r="G351" i="42"/>
  <c r="H351" i="42" s="1"/>
  <c r="L351" i="42" s="1"/>
  <c r="G328" i="42"/>
  <c r="H328" i="42" s="1"/>
  <c r="L328" i="42" s="1"/>
  <c r="G315" i="42"/>
  <c r="H315" i="42" s="1"/>
  <c r="L315" i="42" s="1"/>
  <c r="G541" i="42"/>
  <c r="H541" i="42" s="1"/>
  <c r="L541" i="42" s="1"/>
  <c r="G531" i="42"/>
  <c r="H531" i="42" s="1"/>
  <c r="L531" i="42" s="1"/>
  <c r="G505" i="42"/>
  <c r="H505" i="42" s="1"/>
  <c r="L505" i="42" s="1"/>
  <c r="G495" i="42"/>
  <c r="H495" i="42" s="1"/>
  <c r="L495" i="42" s="1"/>
  <c r="G465" i="42"/>
  <c r="H465" i="42" s="1"/>
  <c r="L465" i="42" s="1"/>
  <c r="G456" i="42"/>
  <c r="H456" i="42" s="1"/>
  <c r="L456" i="42" s="1"/>
  <c r="G447" i="42"/>
  <c r="H447" i="42" s="1"/>
  <c r="L447" i="42" s="1"/>
  <c r="G438" i="42"/>
  <c r="H438" i="42" s="1"/>
  <c r="L438" i="42" s="1"/>
  <c r="G429" i="42"/>
  <c r="H429" i="42" s="1"/>
  <c r="L429" i="42" s="1"/>
  <c r="G420" i="42"/>
  <c r="H420" i="42" s="1"/>
  <c r="L420" i="42" s="1"/>
  <c r="G411" i="42"/>
  <c r="H411" i="42" s="1"/>
  <c r="L411" i="42" s="1"/>
  <c r="G402" i="42"/>
  <c r="H402" i="42" s="1"/>
  <c r="L402" i="42" s="1"/>
  <c r="G390" i="42"/>
  <c r="H390" i="42" s="1"/>
  <c r="L390" i="42" s="1"/>
  <c r="G367" i="42"/>
  <c r="H367" i="42" s="1"/>
  <c r="L367" i="42" s="1"/>
  <c r="G354" i="42"/>
  <c r="H354" i="42" s="1"/>
  <c r="L354" i="42" s="1"/>
  <c r="G331" i="42"/>
  <c r="H331" i="42" s="1"/>
  <c r="L331" i="42" s="1"/>
  <c r="G638" i="42"/>
  <c r="H638" i="42" s="1"/>
  <c r="L638" i="42" s="1"/>
  <c r="G628" i="42"/>
  <c r="H628" i="42" s="1"/>
  <c r="L628" i="42" s="1"/>
  <c r="G602" i="42"/>
  <c r="H602" i="42" s="1"/>
  <c r="L602" i="42" s="1"/>
  <c r="G592" i="42"/>
  <c r="H592" i="42" s="1"/>
  <c r="L592" i="42" s="1"/>
  <c r="G566" i="42"/>
  <c r="H566" i="42" s="1"/>
  <c r="L566" i="42" s="1"/>
  <c r="G556" i="42"/>
  <c r="H556" i="42" s="1"/>
  <c r="L556" i="42" s="1"/>
  <c r="G546" i="42"/>
  <c r="H546" i="42" s="1"/>
  <c r="L546" i="42" s="1"/>
  <c r="G520" i="42"/>
  <c r="H520" i="42" s="1"/>
  <c r="L520" i="42" s="1"/>
  <c r="G510" i="42"/>
  <c r="H510" i="42" s="1"/>
  <c r="L510" i="42" s="1"/>
  <c r="G484" i="42"/>
  <c r="H484" i="42" s="1"/>
  <c r="L484" i="42" s="1"/>
  <c r="G474" i="42"/>
  <c r="H474" i="42" s="1"/>
  <c r="L474" i="42" s="1"/>
  <c r="G469" i="42"/>
  <c r="H469" i="42" s="1"/>
  <c r="L469" i="42" s="1"/>
  <c r="G460" i="42"/>
  <c r="H460" i="42" s="1"/>
  <c r="L460" i="42" s="1"/>
  <c r="G451" i="42"/>
  <c r="H451" i="42" s="1"/>
  <c r="L451" i="42" s="1"/>
  <c r="G442" i="42"/>
  <c r="H442" i="42" s="1"/>
  <c r="L442" i="42" s="1"/>
  <c r="G433" i="42"/>
  <c r="H433" i="42" s="1"/>
  <c r="L433" i="42" s="1"/>
  <c r="G424" i="42"/>
  <c r="H424" i="42" s="1"/>
  <c r="L424" i="42" s="1"/>
  <c r="G415" i="42"/>
  <c r="H415" i="42" s="1"/>
  <c r="L415" i="42" s="1"/>
  <c r="G406" i="42"/>
  <c r="H406" i="42" s="1"/>
  <c r="L406" i="42" s="1"/>
  <c r="G397" i="42"/>
  <c r="H397" i="42" s="1"/>
  <c r="L397" i="42" s="1"/>
  <c r="G393" i="42"/>
  <c r="H393" i="42" s="1"/>
  <c r="L393" i="42" s="1"/>
  <c r="G370" i="42"/>
  <c r="H370" i="42" s="1"/>
  <c r="L370" i="42" s="1"/>
  <c r="G357" i="42"/>
  <c r="H357" i="42" s="1"/>
  <c r="L357" i="42" s="1"/>
  <c r="G683" i="42"/>
  <c r="H683" i="42" s="1"/>
  <c r="L683" i="42" s="1"/>
  <c r="G667" i="42"/>
  <c r="H667" i="42" s="1"/>
  <c r="L667" i="42" s="1"/>
  <c r="G659" i="42"/>
  <c r="H659" i="42" s="1"/>
  <c r="L659" i="42" s="1"/>
  <c r="G535" i="42"/>
  <c r="H535" i="42" s="1"/>
  <c r="L535" i="42" s="1"/>
  <c r="G525" i="42"/>
  <c r="H525" i="42" s="1"/>
  <c r="L525" i="42" s="1"/>
  <c r="G499" i="42"/>
  <c r="H499" i="42" s="1"/>
  <c r="L499" i="42" s="1"/>
  <c r="G489" i="42"/>
  <c r="H489" i="42" s="1"/>
  <c r="L489" i="42" s="1"/>
  <c r="G373" i="42"/>
  <c r="H373" i="42" s="1"/>
  <c r="L373" i="42" s="1"/>
  <c r="G360" i="42"/>
  <c r="H360" i="42" s="1"/>
  <c r="L360" i="42" s="1"/>
  <c r="G337" i="42"/>
  <c r="H337" i="42" s="1"/>
  <c r="L337" i="42" s="1"/>
  <c r="G324" i="42"/>
  <c r="H324" i="42" s="1"/>
  <c r="L324" i="42" s="1"/>
  <c r="G301" i="42"/>
  <c r="H301" i="42" s="1"/>
  <c r="L301" i="42" s="1"/>
  <c r="G617" i="42"/>
  <c r="H617" i="42" s="1"/>
  <c r="L617" i="42" s="1"/>
  <c r="G607" i="42"/>
  <c r="H607" i="42" s="1"/>
  <c r="L607" i="42" s="1"/>
  <c r="G581" i="42"/>
  <c r="H581" i="42" s="1"/>
  <c r="L581" i="42" s="1"/>
  <c r="G571" i="42"/>
  <c r="H571" i="42" s="1"/>
  <c r="L571" i="42" s="1"/>
  <c r="G550" i="42"/>
  <c r="H550" i="42" s="1"/>
  <c r="L550" i="42" s="1"/>
  <c r="G540" i="42"/>
  <c r="H540" i="42" s="1"/>
  <c r="L540" i="42" s="1"/>
  <c r="G514" i="42"/>
  <c r="H514" i="42" s="1"/>
  <c r="L514" i="42" s="1"/>
  <c r="G504" i="42"/>
  <c r="H504" i="42" s="1"/>
  <c r="L504" i="42" s="1"/>
  <c r="G478" i="42"/>
  <c r="H478" i="42" s="1"/>
  <c r="L478" i="42" s="1"/>
  <c r="G376" i="42"/>
  <c r="H376" i="42" s="1"/>
  <c r="L376" i="42" s="1"/>
  <c r="G363" i="42"/>
  <c r="H363" i="42" s="1"/>
  <c r="L363" i="42" s="1"/>
  <c r="G340" i="42"/>
  <c r="H340" i="42" s="1"/>
  <c r="L340" i="42" s="1"/>
  <c r="G327" i="42"/>
  <c r="H327" i="42" s="1"/>
  <c r="L327" i="42" s="1"/>
  <c r="G304" i="42"/>
  <c r="H304" i="42" s="1"/>
  <c r="L304" i="42" s="1"/>
  <c r="G601" i="42"/>
  <c r="H601" i="42" s="1"/>
  <c r="L601" i="42" s="1"/>
  <c r="G565" i="42"/>
  <c r="H565" i="42" s="1"/>
  <c r="L565" i="42" s="1"/>
  <c r="G555" i="42"/>
  <c r="H555" i="42" s="1"/>
  <c r="L555" i="42" s="1"/>
  <c r="G529" i="42"/>
  <c r="H529" i="42" s="1"/>
  <c r="L529" i="42" s="1"/>
  <c r="G519" i="42"/>
  <c r="H519" i="42" s="1"/>
  <c r="L519" i="42" s="1"/>
  <c r="G493" i="42"/>
  <c r="H493" i="42" s="1"/>
  <c r="L493" i="42" s="1"/>
  <c r="G483" i="42"/>
  <c r="H483" i="42" s="1"/>
  <c r="L483" i="42" s="1"/>
  <c r="G468" i="42"/>
  <c r="H468" i="42" s="1"/>
  <c r="L468" i="42" s="1"/>
  <c r="G459" i="42"/>
  <c r="H459" i="42" s="1"/>
  <c r="L459" i="42" s="1"/>
  <c r="G450" i="42"/>
  <c r="H450" i="42" s="1"/>
  <c r="L450" i="42" s="1"/>
  <c r="G441" i="42"/>
  <c r="H441" i="42" s="1"/>
  <c r="L441" i="42" s="1"/>
  <c r="G432" i="42"/>
  <c r="H432" i="42" s="1"/>
  <c r="L432" i="42" s="1"/>
  <c r="G423" i="42"/>
  <c r="H423" i="42" s="1"/>
  <c r="L423" i="42" s="1"/>
  <c r="G414" i="42"/>
  <c r="H414" i="42" s="1"/>
  <c r="L414" i="42" s="1"/>
  <c r="G405" i="42"/>
  <c r="H405" i="42" s="1"/>
  <c r="L405" i="42" s="1"/>
  <c r="G396" i="42"/>
  <c r="H396" i="42" s="1"/>
  <c r="L396" i="42" s="1"/>
  <c r="G379" i="42"/>
  <c r="H379" i="42" s="1"/>
  <c r="L379" i="42" s="1"/>
  <c r="G366" i="42"/>
  <c r="H366" i="42" s="1"/>
  <c r="L366" i="42" s="1"/>
  <c r="G343" i="42"/>
  <c r="H343" i="42" s="1"/>
  <c r="L343" i="42" s="1"/>
  <c r="G330" i="42"/>
  <c r="H330" i="42" s="1"/>
  <c r="L330" i="42" s="1"/>
  <c r="G307" i="42"/>
  <c r="H307" i="42" s="1"/>
  <c r="L307" i="42" s="1"/>
  <c r="G673" i="42"/>
  <c r="H673" i="42" s="1"/>
  <c r="L673" i="42" s="1"/>
  <c r="G665" i="42"/>
  <c r="H665" i="42" s="1"/>
  <c r="L665" i="42" s="1"/>
  <c r="G637" i="42"/>
  <c r="H637" i="42" s="1"/>
  <c r="L637" i="42" s="1"/>
  <c r="G544" i="42"/>
  <c r="H544" i="42" s="1"/>
  <c r="L544" i="42" s="1"/>
  <c r="G534" i="42"/>
  <c r="H534" i="42" s="1"/>
  <c r="L534" i="42" s="1"/>
  <c r="G508" i="42"/>
  <c r="H508" i="42" s="1"/>
  <c r="L508" i="42" s="1"/>
  <c r="G498" i="42"/>
  <c r="H498" i="42" s="1"/>
  <c r="L498" i="42" s="1"/>
  <c r="G472" i="42"/>
  <c r="H472" i="42" s="1"/>
  <c r="L472" i="42" s="1"/>
  <c r="G463" i="42"/>
  <c r="H463" i="42" s="1"/>
  <c r="L463" i="42" s="1"/>
  <c r="G454" i="42"/>
  <c r="H454" i="42" s="1"/>
  <c r="L454" i="42" s="1"/>
  <c r="G445" i="42"/>
  <c r="H445" i="42" s="1"/>
  <c r="L445" i="42" s="1"/>
  <c r="G436" i="42"/>
  <c r="H436" i="42" s="1"/>
  <c r="L436" i="42" s="1"/>
  <c r="G427" i="42"/>
  <c r="H427" i="42" s="1"/>
  <c r="L427" i="42" s="1"/>
  <c r="G418" i="42"/>
  <c r="H418" i="42" s="1"/>
  <c r="L418" i="42" s="1"/>
  <c r="G409" i="42"/>
  <c r="H409" i="42" s="1"/>
  <c r="L409" i="42" s="1"/>
  <c r="G400" i="42"/>
  <c r="H400" i="42" s="1"/>
  <c r="L400" i="42" s="1"/>
  <c r="G382" i="42"/>
  <c r="H382" i="42" s="1"/>
  <c r="L382" i="42" s="1"/>
  <c r="G369" i="42"/>
  <c r="H369" i="42" s="1"/>
  <c r="L369" i="42" s="1"/>
  <c r="G346" i="42"/>
  <c r="H346" i="42" s="1"/>
  <c r="L346" i="42" s="1"/>
  <c r="G333" i="42"/>
  <c r="H333" i="42" s="1"/>
  <c r="L333" i="42" s="1"/>
  <c r="G310" i="42"/>
  <c r="H310" i="42" s="1"/>
  <c r="L310" i="42" s="1"/>
  <c r="G297" i="42"/>
  <c r="H297" i="42" s="1"/>
  <c r="L297" i="42" s="1"/>
  <c r="G294" i="42"/>
  <c r="H294" i="42" s="1"/>
  <c r="L294" i="42" s="1"/>
  <c r="G291" i="42"/>
  <c r="H291" i="42" s="1"/>
  <c r="L291" i="42" s="1"/>
  <c r="G288" i="42"/>
  <c r="H288" i="42" s="1"/>
  <c r="L288" i="42" s="1"/>
  <c r="G285" i="42"/>
  <c r="H285" i="42" s="1"/>
  <c r="L285" i="42" s="1"/>
  <c r="G282" i="42"/>
  <c r="H282" i="42" s="1"/>
  <c r="L282" i="42" s="1"/>
  <c r="G279" i="42"/>
  <c r="H279" i="42" s="1"/>
  <c r="L279" i="42" s="1"/>
  <c r="G276" i="42"/>
  <c r="H276" i="42" s="1"/>
  <c r="L276" i="42" s="1"/>
  <c r="G273" i="42"/>
  <c r="H273" i="42" s="1"/>
  <c r="L273" i="42" s="1"/>
  <c r="G270" i="42"/>
  <c r="H270" i="42" s="1"/>
  <c r="L270" i="42" s="1"/>
  <c r="G267" i="42"/>
  <c r="H267" i="42" s="1"/>
  <c r="L267" i="42" s="1"/>
  <c r="G264" i="42"/>
  <c r="H264" i="42" s="1"/>
  <c r="L264" i="42" s="1"/>
  <c r="G261" i="42"/>
  <c r="H261" i="42" s="1"/>
  <c r="L261" i="42" s="1"/>
  <c r="G258" i="42"/>
  <c r="H258" i="42" s="1"/>
  <c r="L258" i="42" s="1"/>
  <c r="G255" i="42"/>
  <c r="H255" i="42" s="1"/>
  <c r="L255" i="42" s="1"/>
  <c r="G252" i="42"/>
  <c r="H252" i="42" s="1"/>
  <c r="L252" i="42" s="1"/>
  <c r="G249" i="42"/>
  <c r="H249" i="42" s="1"/>
  <c r="L249" i="42" s="1"/>
  <c r="G246" i="42"/>
  <c r="H246" i="42" s="1"/>
  <c r="L246" i="42" s="1"/>
  <c r="G243" i="42"/>
  <c r="H243" i="42" s="1"/>
  <c r="L243" i="42" s="1"/>
  <c r="G240" i="42"/>
  <c r="H240" i="42" s="1"/>
  <c r="L240" i="42" s="1"/>
  <c r="G237" i="42"/>
  <c r="H237" i="42" s="1"/>
  <c r="L237" i="42" s="1"/>
  <c r="G234" i="42"/>
  <c r="H234" i="42" s="1"/>
  <c r="L234" i="42" s="1"/>
  <c r="G231" i="42"/>
  <c r="H231" i="42" s="1"/>
  <c r="L231" i="42" s="1"/>
  <c r="G228" i="42"/>
  <c r="H228" i="42" s="1"/>
  <c r="L228" i="42" s="1"/>
  <c r="G656" i="42"/>
  <c r="H656" i="42" s="1"/>
  <c r="L656" i="42" s="1"/>
  <c r="G631" i="42"/>
  <c r="H631" i="42" s="1"/>
  <c r="L631" i="42" s="1"/>
  <c r="G595" i="42"/>
  <c r="H595" i="42" s="1"/>
  <c r="L595" i="42" s="1"/>
  <c r="G559" i="42"/>
  <c r="H559" i="42" s="1"/>
  <c r="L559" i="42" s="1"/>
  <c r="G549" i="42"/>
  <c r="H549" i="42" s="1"/>
  <c r="L549" i="42" s="1"/>
  <c r="G523" i="42"/>
  <c r="H523" i="42" s="1"/>
  <c r="L523" i="42" s="1"/>
  <c r="G513" i="42"/>
  <c r="H513" i="42" s="1"/>
  <c r="L513" i="42" s="1"/>
  <c r="G487" i="42"/>
  <c r="H487" i="42" s="1"/>
  <c r="L487" i="42" s="1"/>
  <c r="G477" i="42"/>
  <c r="H477" i="42" s="1"/>
  <c r="L477" i="42" s="1"/>
  <c r="G385" i="42"/>
  <c r="H385" i="42" s="1"/>
  <c r="L385" i="42" s="1"/>
  <c r="G372" i="42"/>
  <c r="H372" i="42" s="1"/>
  <c r="L372" i="42" s="1"/>
  <c r="G349" i="42"/>
  <c r="H349" i="42" s="1"/>
  <c r="L349" i="42" s="1"/>
  <c r="G336" i="42"/>
  <c r="H336" i="42" s="1"/>
  <c r="L336" i="42" s="1"/>
  <c r="G313" i="42"/>
  <c r="H313" i="42" s="1"/>
  <c r="L313" i="42" s="1"/>
  <c r="G300" i="42"/>
  <c r="H300" i="42" s="1"/>
  <c r="L300" i="42" s="1"/>
  <c r="G679" i="42"/>
  <c r="H679" i="42" s="1"/>
  <c r="L679" i="42" s="1"/>
  <c r="G671" i="42"/>
  <c r="H671" i="42" s="1"/>
  <c r="L671" i="42" s="1"/>
  <c r="G635" i="42"/>
  <c r="H635" i="42" s="1"/>
  <c r="L635" i="42" s="1"/>
  <c r="G620" i="42"/>
  <c r="H620" i="42" s="1"/>
  <c r="L620" i="42" s="1"/>
  <c r="G584" i="42"/>
  <c r="H584" i="42" s="1"/>
  <c r="L584" i="42" s="1"/>
  <c r="G553" i="42"/>
  <c r="H553" i="42" s="1"/>
  <c r="L553" i="42" s="1"/>
  <c r="G543" i="42"/>
  <c r="H543" i="42" s="1"/>
  <c r="L543" i="42" s="1"/>
  <c r="G517" i="42"/>
  <c r="H517" i="42" s="1"/>
  <c r="L517" i="42" s="1"/>
  <c r="G507" i="42"/>
  <c r="H507" i="42" s="1"/>
  <c r="L507" i="42" s="1"/>
  <c r="G481" i="42"/>
  <c r="H481" i="42" s="1"/>
  <c r="L481" i="42" s="1"/>
  <c r="G471" i="42"/>
  <c r="H471" i="42" s="1"/>
  <c r="L471" i="42" s="1"/>
  <c r="G462" i="42"/>
  <c r="H462" i="42" s="1"/>
  <c r="L462" i="42" s="1"/>
  <c r="G453" i="42"/>
  <c r="H453" i="42" s="1"/>
  <c r="L453" i="42" s="1"/>
  <c r="G444" i="42"/>
  <c r="H444" i="42" s="1"/>
  <c r="L444" i="42" s="1"/>
  <c r="G435" i="42"/>
  <c r="H435" i="42" s="1"/>
  <c r="L435" i="42" s="1"/>
  <c r="G426" i="42"/>
  <c r="H426" i="42" s="1"/>
  <c r="L426" i="42" s="1"/>
  <c r="G417" i="42"/>
  <c r="H417" i="42" s="1"/>
  <c r="L417" i="42" s="1"/>
  <c r="G408" i="42"/>
  <c r="H408" i="42" s="1"/>
  <c r="L408" i="42" s="1"/>
  <c r="G399" i="42"/>
  <c r="H399" i="42" s="1"/>
  <c r="L399" i="42" s="1"/>
  <c r="G391" i="42"/>
  <c r="H391" i="42" s="1"/>
  <c r="L391" i="42" s="1"/>
  <c r="G378" i="42"/>
  <c r="H378" i="42" s="1"/>
  <c r="L378" i="42" s="1"/>
  <c r="G655" i="42"/>
  <c r="H655" i="42" s="1"/>
  <c r="L655" i="42" s="1"/>
  <c r="G614" i="42"/>
  <c r="H614" i="42" s="1"/>
  <c r="L614" i="42" s="1"/>
  <c r="G578" i="42"/>
  <c r="H578" i="42" s="1"/>
  <c r="L578" i="42" s="1"/>
  <c r="G532" i="42"/>
  <c r="H532" i="42" s="1"/>
  <c r="L532" i="42" s="1"/>
  <c r="G522" i="42"/>
  <c r="H522" i="42" s="1"/>
  <c r="L522" i="42" s="1"/>
  <c r="G496" i="42"/>
  <c r="H496" i="42" s="1"/>
  <c r="L496" i="42" s="1"/>
  <c r="G486" i="42"/>
  <c r="H486" i="42" s="1"/>
  <c r="L486" i="42" s="1"/>
  <c r="G466" i="42"/>
  <c r="H466" i="42" s="1"/>
  <c r="L466" i="42" s="1"/>
  <c r="G457" i="42"/>
  <c r="H457" i="42" s="1"/>
  <c r="L457" i="42" s="1"/>
  <c r="G448" i="42"/>
  <c r="H448" i="42" s="1"/>
  <c r="L448" i="42" s="1"/>
  <c r="G439" i="42"/>
  <c r="H439" i="42" s="1"/>
  <c r="L439" i="42" s="1"/>
  <c r="G430" i="42"/>
  <c r="H430" i="42" s="1"/>
  <c r="L430" i="42" s="1"/>
  <c r="G421" i="42"/>
  <c r="H421" i="42" s="1"/>
  <c r="L421" i="42" s="1"/>
  <c r="G412" i="42"/>
  <c r="H412" i="42" s="1"/>
  <c r="L412" i="42" s="1"/>
  <c r="G403" i="42"/>
  <c r="H403" i="42" s="1"/>
  <c r="L403" i="42" s="1"/>
  <c r="G381" i="42"/>
  <c r="H381" i="42" s="1"/>
  <c r="L381" i="42" s="1"/>
  <c r="G232" i="42"/>
  <c r="H232" i="42" s="1"/>
  <c r="L232" i="42" s="1"/>
  <c r="G244" i="42"/>
  <c r="H244" i="42" s="1"/>
  <c r="L244" i="42" s="1"/>
  <c r="G256" i="42"/>
  <c r="H256" i="42" s="1"/>
  <c r="L256" i="42" s="1"/>
  <c r="G268" i="42"/>
  <c r="H268" i="42" s="1"/>
  <c r="L268" i="42" s="1"/>
  <c r="G280" i="42"/>
  <c r="H280" i="42" s="1"/>
  <c r="L280" i="42" s="1"/>
  <c r="G236" i="42"/>
  <c r="H236" i="42" s="1"/>
  <c r="L236" i="42" s="1"/>
  <c r="G248" i="42"/>
  <c r="H248" i="42" s="1"/>
  <c r="L248" i="42" s="1"/>
  <c r="G260" i="42"/>
  <c r="H260" i="42" s="1"/>
  <c r="L260" i="42" s="1"/>
  <c r="G272" i="42"/>
  <c r="H272" i="42" s="1"/>
  <c r="L272" i="42" s="1"/>
  <c r="G284" i="42"/>
  <c r="H284" i="42" s="1"/>
  <c r="L284" i="42" s="1"/>
  <c r="G293" i="42"/>
  <c r="H293" i="42" s="1"/>
  <c r="L293" i="42" s="1"/>
  <c r="G309" i="42"/>
  <c r="H309" i="42" s="1"/>
  <c r="L309" i="42" s="1"/>
  <c r="G339" i="42"/>
  <c r="H339" i="42" s="1"/>
  <c r="L339" i="42" s="1"/>
  <c r="G229" i="42"/>
  <c r="H229" i="42" s="1"/>
  <c r="L229" i="42" s="1"/>
  <c r="G289" i="42"/>
  <c r="H289" i="42" s="1"/>
  <c r="L289" i="42" s="1"/>
  <c r="G298" i="42"/>
  <c r="H298" i="42" s="1"/>
  <c r="L298" i="42" s="1"/>
  <c r="G303" i="42"/>
  <c r="H303" i="42" s="1"/>
  <c r="L303" i="42" s="1"/>
  <c r="G321" i="42"/>
  <c r="H321" i="42" s="1"/>
  <c r="L321" i="42" s="1"/>
  <c r="G502" i="42"/>
  <c r="H502" i="42" s="1"/>
  <c r="L502" i="42" s="1"/>
  <c r="G589" i="42"/>
  <c r="H589" i="42" s="1"/>
  <c r="L589" i="42" s="1"/>
  <c r="G4" i="42"/>
  <c r="H4" i="42" s="1"/>
  <c r="L4" i="42" s="1"/>
  <c r="G7" i="42"/>
  <c r="H7" i="42" s="1"/>
  <c r="L7" i="42" s="1"/>
  <c r="G10" i="42"/>
  <c r="H10" i="42" s="1"/>
  <c r="L10" i="42" s="1"/>
  <c r="G13" i="42"/>
  <c r="H13" i="42" s="1"/>
  <c r="L13" i="42" s="1"/>
  <c r="G16" i="42"/>
  <c r="H16" i="42" s="1"/>
  <c r="L16" i="42" s="1"/>
  <c r="G19" i="42"/>
  <c r="H19" i="42" s="1"/>
  <c r="L19" i="42" s="1"/>
  <c r="G22" i="42"/>
  <c r="H22" i="42" s="1"/>
  <c r="L22" i="42" s="1"/>
  <c r="G25" i="42"/>
  <c r="H25" i="42" s="1"/>
  <c r="L25" i="42" s="1"/>
  <c r="G28" i="42"/>
  <c r="H28" i="42" s="1"/>
  <c r="L28" i="42" s="1"/>
  <c r="G31" i="42"/>
  <c r="H31" i="42" s="1"/>
  <c r="L31" i="42" s="1"/>
  <c r="G34" i="42"/>
  <c r="H34" i="42" s="1"/>
  <c r="L34" i="42" s="1"/>
  <c r="G37" i="42"/>
  <c r="H37" i="42" s="1"/>
  <c r="L37" i="42" s="1"/>
  <c r="G40" i="42"/>
  <c r="H40" i="42" s="1"/>
  <c r="L40" i="42" s="1"/>
  <c r="G43" i="42"/>
  <c r="H43" i="42" s="1"/>
  <c r="L43" i="42" s="1"/>
  <c r="G46" i="42"/>
  <c r="H46" i="42" s="1"/>
  <c r="L46" i="42" s="1"/>
  <c r="G49" i="42"/>
  <c r="H49" i="42" s="1"/>
  <c r="L49" i="42" s="1"/>
  <c r="G52" i="42"/>
  <c r="H52" i="42" s="1"/>
  <c r="L52" i="42" s="1"/>
  <c r="G55" i="42"/>
  <c r="H55" i="42" s="1"/>
  <c r="L55" i="42" s="1"/>
  <c r="G58" i="42"/>
  <c r="H58" i="42" s="1"/>
  <c r="L58" i="42" s="1"/>
  <c r="G61" i="42"/>
  <c r="H61" i="42" s="1"/>
  <c r="L61" i="42" s="1"/>
  <c r="G64" i="42"/>
  <c r="H64" i="42" s="1"/>
  <c r="L64" i="42" s="1"/>
  <c r="G67" i="42"/>
  <c r="H67" i="42" s="1"/>
  <c r="L67" i="42" s="1"/>
  <c r="G70" i="42"/>
  <c r="H70" i="42" s="1"/>
  <c r="L70" i="42" s="1"/>
  <c r="G73" i="42"/>
  <c r="H73" i="42" s="1"/>
  <c r="L73" i="42" s="1"/>
  <c r="G76" i="42"/>
  <c r="H76" i="42" s="1"/>
  <c r="L76" i="42" s="1"/>
  <c r="G79" i="42"/>
  <c r="H79" i="42" s="1"/>
  <c r="L79" i="42" s="1"/>
  <c r="G82" i="42"/>
  <c r="H82" i="42" s="1"/>
  <c r="L82" i="42" s="1"/>
  <c r="G85" i="42"/>
  <c r="H85" i="42" s="1"/>
  <c r="L85" i="42" s="1"/>
  <c r="G88" i="42"/>
  <c r="H88" i="42" s="1"/>
  <c r="L88" i="42" s="1"/>
  <c r="G91" i="42"/>
  <c r="H91" i="42" s="1"/>
  <c r="L91" i="42" s="1"/>
  <c r="G94" i="42"/>
  <c r="H94" i="42" s="1"/>
  <c r="L94" i="42" s="1"/>
  <c r="G97" i="42"/>
  <c r="H97" i="42" s="1"/>
  <c r="L97" i="42" s="1"/>
  <c r="G100" i="42"/>
  <c r="H100" i="42" s="1"/>
  <c r="L100" i="42" s="1"/>
  <c r="G103" i="42"/>
  <c r="H103" i="42" s="1"/>
  <c r="L103" i="42" s="1"/>
  <c r="G106" i="42"/>
  <c r="H106" i="42" s="1"/>
  <c r="L106" i="42" s="1"/>
  <c r="G109" i="42"/>
  <c r="H109" i="42" s="1"/>
  <c r="L109" i="42" s="1"/>
  <c r="G112" i="42"/>
  <c r="H112" i="42" s="1"/>
  <c r="L112" i="42" s="1"/>
  <c r="G115" i="42"/>
  <c r="H115" i="42" s="1"/>
  <c r="L115" i="42" s="1"/>
  <c r="G118" i="42"/>
  <c r="H118" i="42" s="1"/>
  <c r="L118" i="42" s="1"/>
  <c r="G121" i="42"/>
  <c r="H121" i="42" s="1"/>
  <c r="L121" i="42" s="1"/>
  <c r="G124" i="42"/>
  <c r="H124" i="42" s="1"/>
  <c r="L124" i="42" s="1"/>
  <c r="G127" i="42"/>
  <c r="H127" i="42" s="1"/>
  <c r="L127" i="42" s="1"/>
  <c r="G130" i="42"/>
  <c r="H130" i="42" s="1"/>
  <c r="L130" i="42" s="1"/>
  <c r="G133" i="42"/>
  <c r="H133" i="42" s="1"/>
  <c r="L133" i="42" s="1"/>
  <c r="G136" i="42"/>
  <c r="H136" i="42" s="1"/>
  <c r="L136" i="42" s="1"/>
  <c r="G139" i="42"/>
  <c r="H139" i="42" s="1"/>
  <c r="L139" i="42" s="1"/>
  <c r="G142" i="42"/>
  <c r="H142" i="42" s="1"/>
  <c r="L142" i="42" s="1"/>
  <c r="G145" i="42"/>
  <c r="H145" i="42" s="1"/>
  <c r="L145" i="42" s="1"/>
  <c r="G148" i="42"/>
  <c r="H148" i="42" s="1"/>
  <c r="L148" i="42" s="1"/>
  <c r="G151" i="42"/>
  <c r="H151" i="42" s="1"/>
  <c r="L151" i="42" s="1"/>
  <c r="G154" i="42"/>
  <c r="H154" i="42" s="1"/>
  <c r="L154" i="42" s="1"/>
  <c r="G157" i="42"/>
  <c r="H157" i="42" s="1"/>
  <c r="L157" i="42" s="1"/>
  <c r="G160" i="42"/>
  <c r="H160" i="42" s="1"/>
  <c r="L160" i="42" s="1"/>
  <c r="G163" i="42"/>
  <c r="H163" i="42" s="1"/>
  <c r="L163" i="42" s="1"/>
  <c r="G166" i="42"/>
  <c r="H166" i="42" s="1"/>
  <c r="L166" i="42" s="1"/>
  <c r="G169" i="42"/>
  <c r="H169" i="42" s="1"/>
  <c r="L169" i="42" s="1"/>
  <c r="G172" i="42"/>
  <c r="H172" i="42" s="1"/>
  <c r="L172" i="42" s="1"/>
  <c r="G175" i="42"/>
  <c r="H175" i="42" s="1"/>
  <c r="L175" i="42" s="1"/>
  <c r="G178" i="42"/>
  <c r="H178" i="42" s="1"/>
  <c r="L178" i="42" s="1"/>
  <c r="G181" i="42"/>
  <c r="H181" i="42" s="1"/>
  <c r="L181" i="42" s="1"/>
  <c r="G184" i="42"/>
  <c r="H184" i="42" s="1"/>
  <c r="L184" i="42" s="1"/>
  <c r="G187" i="42"/>
  <c r="H187" i="42" s="1"/>
  <c r="L187" i="42" s="1"/>
  <c r="G190" i="42"/>
  <c r="H190" i="42" s="1"/>
  <c r="L190" i="42" s="1"/>
  <c r="G193" i="42"/>
  <c r="H193" i="42" s="1"/>
  <c r="L193" i="42" s="1"/>
  <c r="G196" i="42"/>
  <c r="H196" i="42" s="1"/>
  <c r="L196" i="42" s="1"/>
  <c r="G199" i="42"/>
  <c r="H199" i="42" s="1"/>
  <c r="L199" i="42" s="1"/>
  <c r="G202" i="42"/>
  <c r="H202" i="42" s="1"/>
  <c r="L202" i="42" s="1"/>
  <c r="G205" i="42"/>
  <c r="H205" i="42" s="1"/>
  <c r="L205" i="42" s="1"/>
  <c r="G208" i="42"/>
  <c r="H208" i="42" s="1"/>
  <c r="L208" i="42" s="1"/>
  <c r="G211" i="42"/>
  <c r="H211" i="42" s="1"/>
  <c r="L211" i="42" s="1"/>
  <c r="G214" i="42"/>
  <c r="H214" i="42" s="1"/>
  <c r="L214" i="42" s="1"/>
  <c r="G217" i="42"/>
  <c r="H217" i="42" s="1"/>
  <c r="L217" i="42" s="1"/>
  <c r="G220" i="42"/>
  <c r="H220" i="42" s="1"/>
  <c r="L220" i="42" s="1"/>
  <c r="G223" i="42"/>
  <c r="H223" i="42" s="1"/>
  <c r="L223" i="42" s="1"/>
  <c r="G226" i="42"/>
  <c r="H226" i="42" s="1"/>
  <c r="L226" i="42" s="1"/>
  <c r="G241" i="42"/>
  <c r="H241" i="42" s="1"/>
  <c r="L241" i="42" s="1"/>
  <c r="G253" i="42"/>
  <c r="H253" i="42" s="1"/>
  <c r="L253" i="42" s="1"/>
  <c r="G265" i="42"/>
  <c r="H265" i="42" s="1"/>
  <c r="L265" i="42" s="1"/>
  <c r="G277" i="42"/>
  <c r="H277" i="42" s="1"/>
  <c r="L277" i="42" s="1"/>
  <c r="G355" i="42"/>
  <c r="H355" i="42" s="1"/>
  <c r="L355" i="42" s="1"/>
  <c r="G492" i="42"/>
  <c r="H492" i="42" s="1"/>
  <c r="L492" i="42" s="1"/>
  <c r="G233" i="42"/>
  <c r="H233" i="42" s="1"/>
  <c r="L233" i="42" s="1"/>
  <c r="G245" i="42"/>
  <c r="H245" i="42" s="1"/>
  <c r="L245" i="42" s="1"/>
  <c r="G257" i="42"/>
  <c r="H257" i="42" s="1"/>
  <c r="L257" i="42" s="1"/>
  <c r="G269" i="42"/>
  <c r="H269" i="42" s="1"/>
  <c r="L269" i="42" s="1"/>
  <c r="G281" i="42"/>
  <c r="H281" i="42" s="1"/>
  <c r="L281" i="42" s="1"/>
  <c r="G334" i="42"/>
  <c r="H334" i="42" s="1"/>
  <c r="L334" i="42" s="1"/>
  <c r="G569" i="42"/>
  <c r="H569" i="42" s="1"/>
  <c r="L569" i="42" s="1"/>
  <c r="G290" i="42"/>
  <c r="H290" i="42" s="1"/>
  <c r="L290" i="42" s="1"/>
  <c r="G316" i="42"/>
  <c r="H316" i="42" s="1"/>
  <c r="L316" i="42" s="1"/>
  <c r="G322" i="42"/>
  <c r="H322" i="42" s="1"/>
  <c r="L322" i="42" s="1"/>
  <c r="G342" i="42"/>
  <c r="H342" i="42" s="1"/>
  <c r="L342" i="42" s="1"/>
  <c r="G625" i="42"/>
  <c r="H625" i="42" s="1"/>
  <c r="L625" i="42" s="1"/>
  <c r="G230" i="42"/>
  <c r="H230" i="42" s="1"/>
  <c r="L230" i="42" s="1"/>
  <c r="G238" i="42"/>
  <c r="H238" i="42" s="1"/>
  <c r="L238" i="42" s="1"/>
  <c r="G250" i="42"/>
  <c r="H250" i="42" s="1"/>
  <c r="L250" i="42" s="1"/>
  <c r="G262" i="42"/>
  <c r="H262" i="42" s="1"/>
  <c r="L262" i="42" s="1"/>
  <c r="G274" i="42"/>
  <c r="H274" i="42" s="1"/>
  <c r="L274" i="42" s="1"/>
  <c r="G286" i="42"/>
  <c r="H286" i="42" s="1"/>
  <c r="L286" i="42" s="1"/>
  <c r="G295" i="42"/>
  <c r="H295" i="42" s="1"/>
  <c r="L295" i="42" s="1"/>
  <c r="G538" i="42"/>
  <c r="H538" i="42" s="1"/>
  <c r="L538" i="42" s="1"/>
  <c r="G5" i="42"/>
  <c r="H5" i="42" s="1"/>
  <c r="L5" i="42" s="1"/>
  <c r="G8" i="42"/>
  <c r="H8" i="42" s="1"/>
  <c r="L8" i="42" s="1"/>
  <c r="G11" i="42"/>
  <c r="H11" i="42" s="1"/>
  <c r="L11" i="42" s="1"/>
  <c r="G14" i="42"/>
  <c r="H14" i="42" s="1"/>
  <c r="L14" i="42" s="1"/>
  <c r="G17" i="42"/>
  <c r="H17" i="42" s="1"/>
  <c r="L17" i="42" s="1"/>
  <c r="G20" i="42"/>
  <c r="H20" i="42" s="1"/>
  <c r="L20" i="42" s="1"/>
  <c r="G23" i="42"/>
  <c r="H23" i="42" s="1"/>
  <c r="L23" i="42" s="1"/>
  <c r="G26" i="42"/>
  <c r="H26" i="42" s="1"/>
  <c r="L26" i="42" s="1"/>
  <c r="G29" i="42"/>
  <c r="H29" i="42" s="1"/>
  <c r="L29" i="42" s="1"/>
  <c r="G32" i="42"/>
  <c r="H32" i="42" s="1"/>
  <c r="L32" i="42" s="1"/>
  <c r="G35" i="42"/>
  <c r="H35" i="42" s="1"/>
  <c r="L35" i="42" s="1"/>
  <c r="G38" i="42"/>
  <c r="H38" i="42" s="1"/>
  <c r="L38" i="42" s="1"/>
  <c r="G41" i="42"/>
  <c r="H41" i="42" s="1"/>
  <c r="L41" i="42" s="1"/>
  <c r="G44" i="42"/>
  <c r="H44" i="42" s="1"/>
  <c r="L44" i="42" s="1"/>
  <c r="G47" i="42"/>
  <c r="H47" i="42" s="1"/>
  <c r="L47" i="42" s="1"/>
  <c r="G50" i="42"/>
  <c r="H50" i="42" s="1"/>
  <c r="L50" i="42" s="1"/>
  <c r="G53" i="42"/>
  <c r="H53" i="42" s="1"/>
  <c r="L53" i="42" s="1"/>
  <c r="G56" i="42"/>
  <c r="H56" i="42" s="1"/>
  <c r="L56" i="42" s="1"/>
  <c r="G59" i="42"/>
  <c r="H59" i="42" s="1"/>
  <c r="L59" i="42" s="1"/>
  <c r="G62" i="42"/>
  <c r="H62" i="42" s="1"/>
  <c r="L62" i="42" s="1"/>
  <c r="G65" i="42"/>
  <c r="H65" i="42" s="1"/>
  <c r="L65" i="42" s="1"/>
  <c r="G68" i="42"/>
  <c r="H68" i="42" s="1"/>
  <c r="L68" i="42" s="1"/>
  <c r="G71" i="42"/>
  <c r="H71" i="42" s="1"/>
  <c r="L71" i="42" s="1"/>
  <c r="G74" i="42"/>
  <c r="H74" i="42" s="1"/>
  <c r="L74" i="42" s="1"/>
  <c r="G77" i="42"/>
  <c r="H77" i="42" s="1"/>
  <c r="L77" i="42" s="1"/>
  <c r="G80" i="42"/>
  <c r="H80" i="42" s="1"/>
  <c r="L80" i="42" s="1"/>
  <c r="G83" i="42"/>
  <c r="H83" i="42" s="1"/>
  <c r="L83" i="42" s="1"/>
  <c r="G86" i="42"/>
  <c r="H86" i="42" s="1"/>
  <c r="L86" i="42" s="1"/>
  <c r="G89" i="42"/>
  <c r="H89" i="42" s="1"/>
  <c r="L89" i="42" s="1"/>
  <c r="G92" i="42"/>
  <c r="H92" i="42" s="1"/>
  <c r="L92" i="42" s="1"/>
  <c r="G95" i="42"/>
  <c r="H95" i="42" s="1"/>
  <c r="L95" i="42" s="1"/>
  <c r="G98" i="42"/>
  <c r="H98" i="42" s="1"/>
  <c r="L98" i="42" s="1"/>
  <c r="G101" i="42"/>
  <c r="H101" i="42" s="1"/>
  <c r="L101" i="42" s="1"/>
  <c r="G104" i="42"/>
  <c r="H104" i="42" s="1"/>
  <c r="L104" i="42" s="1"/>
  <c r="G107" i="42"/>
  <c r="H107" i="42" s="1"/>
  <c r="L107" i="42" s="1"/>
  <c r="G110" i="42"/>
  <c r="H110" i="42" s="1"/>
  <c r="L110" i="42" s="1"/>
  <c r="G113" i="42"/>
  <c r="H113" i="42" s="1"/>
  <c r="L113" i="42" s="1"/>
  <c r="G116" i="42"/>
  <c r="H116" i="42" s="1"/>
  <c r="L116" i="42" s="1"/>
  <c r="G119" i="42"/>
  <c r="H119" i="42" s="1"/>
  <c r="L119" i="42" s="1"/>
  <c r="G122" i="42"/>
  <c r="H122" i="42" s="1"/>
  <c r="L122" i="42" s="1"/>
  <c r="G125" i="42"/>
  <c r="H125" i="42" s="1"/>
  <c r="L125" i="42" s="1"/>
  <c r="G128" i="42"/>
  <c r="H128" i="42" s="1"/>
  <c r="L128" i="42" s="1"/>
  <c r="G131" i="42"/>
  <c r="H131" i="42" s="1"/>
  <c r="L131" i="42" s="1"/>
  <c r="G134" i="42"/>
  <c r="H134" i="42" s="1"/>
  <c r="L134" i="42" s="1"/>
  <c r="G137" i="42"/>
  <c r="H137" i="42" s="1"/>
  <c r="L137" i="42" s="1"/>
  <c r="G140" i="42"/>
  <c r="H140" i="42" s="1"/>
  <c r="L140" i="42" s="1"/>
  <c r="G143" i="42"/>
  <c r="H143" i="42" s="1"/>
  <c r="L143" i="42" s="1"/>
  <c r="G146" i="42"/>
  <c r="H146" i="42" s="1"/>
  <c r="L146" i="42" s="1"/>
  <c r="G149" i="42"/>
  <c r="H149" i="42" s="1"/>
  <c r="L149" i="42" s="1"/>
  <c r="G152" i="42"/>
  <c r="H152" i="42" s="1"/>
  <c r="L152" i="42" s="1"/>
  <c r="G155" i="42"/>
  <c r="H155" i="42" s="1"/>
  <c r="L155" i="42" s="1"/>
  <c r="G158" i="42"/>
  <c r="H158" i="42" s="1"/>
  <c r="L158" i="42" s="1"/>
  <c r="G161" i="42"/>
  <c r="H161" i="42" s="1"/>
  <c r="L161" i="42" s="1"/>
  <c r="G164" i="42"/>
  <c r="H164" i="42" s="1"/>
  <c r="L164" i="42" s="1"/>
  <c r="G167" i="42"/>
  <c r="H167" i="42" s="1"/>
  <c r="L167" i="42" s="1"/>
  <c r="G170" i="42"/>
  <c r="H170" i="42" s="1"/>
  <c r="L170" i="42" s="1"/>
  <c r="G173" i="42"/>
  <c r="H173" i="42" s="1"/>
  <c r="L173" i="42" s="1"/>
  <c r="G176" i="42"/>
  <c r="H176" i="42" s="1"/>
  <c r="L176" i="42" s="1"/>
  <c r="G179" i="42"/>
  <c r="H179" i="42" s="1"/>
  <c r="L179" i="42" s="1"/>
  <c r="G182" i="42"/>
  <c r="H182" i="42" s="1"/>
  <c r="L182" i="42" s="1"/>
  <c r="G185" i="42"/>
  <c r="H185" i="42" s="1"/>
  <c r="L185" i="42" s="1"/>
  <c r="G188" i="42"/>
  <c r="H188" i="42" s="1"/>
  <c r="L188" i="42" s="1"/>
  <c r="G191" i="42"/>
  <c r="H191" i="42" s="1"/>
  <c r="L191" i="42" s="1"/>
  <c r="G194" i="42"/>
  <c r="H194" i="42" s="1"/>
  <c r="L194" i="42" s="1"/>
  <c r="G197" i="42"/>
  <c r="H197" i="42" s="1"/>
  <c r="L197" i="42" s="1"/>
  <c r="G200" i="42"/>
  <c r="H200" i="42" s="1"/>
  <c r="L200" i="42" s="1"/>
  <c r="G203" i="42"/>
  <c r="H203" i="42" s="1"/>
  <c r="L203" i="42" s="1"/>
  <c r="G206" i="42"/>
  <c r="H206" i="42" s="1"/>
  <c r="L206" i="42" s="1"/>
  <c r="G209" i="42"/>
  <c r="H209" i="42" s="1"/>
  <c r="L209" i="42" s="1"/>
  <c r="G212" i="42"/>
  <c r="H212" i="42" s="1"/>
  <c r="L212" i="42" s="1"/>
  <c r="G215" i="42"/>
  <c r="H215" i="42" s="1"/>
  <c r="L215" i="42" s="1"/>
  <c r="G218" i="42"/>
  <c r="H218" i="42" s="1"/>
  <c r="L218" i="42" s="1"/>
  <c r="G221" i="42"/>
  <c r="H221" i="42" s="1"/>
  <c r="L221" i="42" s="1"/>
  <c r="G224" i="42"/>
  <c r="H224" i="42" s="1"/>
  <c r="L224" i="42" s="1"/>
  <c r="G227" i="42"/>
  <c r="H227" i="42" s="1"/>
  <c r="L227" i="42" s="1"/>
  <c r="G242" i="42"/>
  <c r="H242" i="42" s="1"/>
  <c r="L242" i="42" s="1"/>
  <c r="G254" i="42"/>
  <c r="H254" i="42" s="1"/>
  <c r="L254" i="42" s="1"/>
  <c r="G266" i="42"/>
  <c r="H266" i="42" s="1"/>
  <c r="L266" i="42" s="1"/>
  <c r="G278" i="42"/>
  <c r="H278" i="42" s="1"/>
  <c r="L278" i="42" s="1"/>
  <c r="G306" i="42"/>
  <c r="H306" i="42" s="1"/>
  <c r="L306" i="42" s="1"/>
  <c r="G375" i="42"/>
  <c r="H375" i="42" s="1"/>
  <c r="L375" i="42" s="1"/>
  <c r="G528" i="42"/>
  <c r="H528" i="42" s="1"/>
  <c r="L528" i="42" s="1"/>
  <c r="G605" i="42"/>
  <c r="H605" i="42" s="1"/>
  <c r="L605" i="42" s="1"/>
  <c r="G318" i="42"/>
  <c r="H318" i="42" s="1"/>
  <c r="L318" i="42" s="1"/>
  <c r="G358" i="42"/>
  <c r="H358" i="42" s="1"/>
  <c r="L358" i="42" s="1"/>
  <c r="H33" i="27"/>
  <c r="I33" i="27" s="1"/>
  <c r="M33" i="27" s="1"/>
  <c r="H56" i="27"/>
  <c r="I56" i="27" s="1"/>
  <c r="M56" i="27" s="1"/>
  <c r="H144" i="27"/>
  <c r="I144" i="27" s="1"/>
  <c r="M144" i="27" s="1"/>
  <c r="H155" i="27"/>
  <c r="I155" i="27" s="1"/>
  <c r="M155" i="27" s="1"/>
  <c r="H167" i="27"/>
  <c r="I167" i="27" s="1"/>
  <c r="M167" i="27" s="1"/>
  <c r="H179" i="27"/>
  <c r="I179" i="27" s="1"/>
  <c r="M179" i="27" s="1"/>
  <c r="H197" i="27"/>
  <c r="I197" i="27" s="1"/>
  <c r="M197" i="27" s="1"/>
  <c r="H212" i="27"/>
  <c r="I212" i="27" s="1"/>
  <c r="M212" i="27" s="1"/>
  <c r="H228" i="27"/>
  <c r="I228" i="27" s="1"/>
  <c r="M228" i="27" s="1"/>
  <c r="H291" i="27"/>
  <c r="I291" i="27" s="1"/>
  <c r="M291" i="27" s="1"/>
  <c r="H430" i="27"/>
  <c r="I430" i="27" s="1"/>
  <c r="M430" i="27" s="1"/>
  <c r="H510" i="27"/>
  <c r="I510" i="27" s="1"/>
  <c r="M510" i="27" s="1"/>
  <c r="H507" i="27"/>
  <c r="I507" i="27" s="1"/>
  <c r="M507" i="27" s="1"/>
  <c r="H504" i="27"/>
  <c r="I504" i="27" s="1"/>
  <c r="M504" i="27" s="1"/>
  <c r="H501" i="27"/>
  <c r="I501" i="27" s="1"/>
  <c r="M501" i="27" s="1"/>
  <c r="H497" i="27"/>
  <c r="I497" i="27" s="1"/>
  <c r="M497" i="27" s="1"/>
  <c r="H494" i="27"/>
  <c r="I494" i="27" s="1"/>
  <c r="M494" i="27" s="1"/>
  <c r="H491" i="27"/>
  <c r="I491" i="27" s="1"/>
  <c r="M491" i="27" s="1"/>
  <c r="H488" i="27"/>
  <c r="I488" i="27" s="1"/>
  <c r="M488" i="27" s="1"/>
  <c r="H484" i="27"/>
  <c r="I484" i="27" s="1"/>
  <c r="M484" i="27" s="1"/>
  <c r="H481" i="27"/>
  <c r="I481" i="27" s="1"/>
  <c r="M481" i="27" s="1"/>
  <c r="H478" i="27"/>
  <c r="I478" i="27" s="1"/>
  <c r="M478" i="27" s="1"/>
  <c r="H475" i="27"/>
  <c r="I475" i="27" s="1"/>
  <c r="M475" i="27" s="1"/>
  <c r="H472" i="27"/>
  <c r="I472" i="27" s="1"/>
  <c r="M472" i="27" s="1"/>
  <c r="H468" i="27"/>
  <c r="I468" i="27" s="1"/>
  <c r="M468" i="27" s="1"/>
  <c r="H465" i="27"/>
  <c r="I465" i="27" s="1"/>
  <c r="M465" i="27" s="1"/>
  <c r="H462" i="27"/>
  <c r="I462" i="27" s="1"/>
  <c r="M462" i="27" s="1"/>
  <c r="H459" i="27"/>
  <c r="I459" i="27" s="1"/>
  <c r="M459" i="27" s="1"/>
  <c r="H456" i="27"/>
  <c r="I456" i="27" s="1"/>
  <c r="M456" i="27" s="1"/>
  <c r="H453" i="27"/>
  <c r="I453" i="27" s="1"/>
  <c r="M453" i="27" s="1"/>
  <c r="H450" i="27"/>
  <c r="I450" i="27" s="1"/>
  <c r="M450" i="27" s="1"/>
  <c r="H447" i="27"/>
  <c r="I447" i="27" s="1"/>
  <c r="M447" i="27" s="1"/>
  <c r="H443" i="27"/>
  <c r="I443" i="27" s="1"/>
  <c r="M443" i="27" s="1"/>
  <c r="H440" i="27"/>
  <c r="I440" i="27" s="1"/>
  <c r="M440" i="27" s="1"/>
  <c r="H437" i="27"/>
  <c r="I437" i="27" s="1"/>
  <c r="M437" i="27" s="1"/>
  <c r="H434" i="27"/>
  <c r="I434" i="27" s="1"/>
  <c r="M434" i="27" s="1"/>
  <c r="H431" i="27"/>
  <c r="I431" i="27" s="1"/>
  <c r="M431" i="27" s="1"/>
  <c r="H428" i="27"/>
  <c r="I428" i="27" s="1"/>
  <c r="M428" i="27" s="1"/>
  <c r="H425" i="27"/>
  <c r="I425" i="27" s="1"/>
  <c r="M425" i="27" s="1"/>
  <c r="H421" i="27"/>
  <c r="I421" i="27" s="1"/>
  <c r="M421" i="27" s="1"/>
  <c r="H418" i="27"/>
  <c r="I418" i="27" s="1"/>
  <c r="M418" i="27" s="1"/>
  <c r="H415" i="27"/>
  <c r="I415" i="27" s="1"/>
  <c r="M415" i="27" s="1"/>
  <c r="H412" i="27"/>
  <c r="I412" i="27" s="1"/>
  <c r="M412" i="27" s="1"/>
  <c r="H409" i="27"/>
  <c r="I409" i="27" s="1"/>
  <c r="M409" i="27" s="1"/>
  <c r="H405" i="27"/>
  <c r="I405" i="27" s="1"/>
  <c r="M405" i="27" s="1"/>
  <c r="H559" i="27"/>
  <c r="I559" i="27" s="1"/>
  <c r="M559" i="27" s="1"/>
  <c r="H556" i="27"/>
  <c r="I556" i="27" s="1"/>
  <c r="M556" i="27" s="1"/>
  <c r="H553" i="27"/>
  <c r="I553" i="27" s="1"/>
  <c r="M553" i="27" s="1"/>
  <c r="H550" i="27"/>
  <c r="I550" i="27" s="1"/>
  <c r="M550" i="27" s="1"/>
  <c r="H350" i="27"/>
  <c r="I350" i="27" s="1"/>
  <c r="M350" i="27" s="1"/>
  <c r="H347" i="27"/>
  <c r="I347" i="27" s="1"/>
  <c r="M347" i="27" s="1"/>
  <c r="H344" i="27"/>
  <c r="I344" i="27" s="1"/>
  <c r="M344" i="27" s="1"/>
  <c r="H340" i="27"/>
  <c r="I340" i="27" s="1"/>
  <c r="M340" i="27" s="1"/>
  <c r="H337" i="27"/>
  <c r="I337" i="27" s="1"/>
  <c r="M337" i="27" s="1"/>
  <c r="H546" i="27"/>
  <c r="I546" i="27" s="1"/>
  <c r="M546" i="27" s="1"/>
  <c r="H541" i="27"/>
  <c r="I541" i="27" s="1"/>
  <c r="M541" i="27" s="1"/>
  <c r="H537" i="27"/>
  <c r="I537" i="27" s="1"/>
  <c r="M537" i="27" s="1"/>
  <c r="H533" i="27"/>
  <c r="I533" i="27" s="1"/>
  <c r="M533" i="27" s="1"/>
  <c r="H529" i="27"/>
  <c r="I529" i="27" s="1"/>
  <c r="M529" i="27" s="1"/>
  <c r="H525" i="27"/>
  <c r="I525" i="27" s="1"/>
  <c r="M525" i="27" s="1"/>
  <c r="H521" i="27"/>
  <c r="I521" i="27" s="1"/>
  <c r="M521" i="27" s="1"/>
  <c r="H518" i="27"/>
  <c r="I518" i="27" s="1"/>
  <c r="M518" i="27" s="1"/>
  <c r="H514" i="27"/>
  <c r="I514" i="27" s="1"/>
  <c r="M514" i="27" s="1"/>
  <c r="H509" i="27"/>
  <c r="I509" i="27" s="1"/>
  <c r="M509" i="27" s="1"/>
  <c r="H506" i="27"/>
  <c r="I506" i="27" s="1"/>
  <c r="M506" i="27" s="1"/>
  <c r="H503" i="27"/>
  <c r="I503" i="27" s="1"/>
  <c r="M503" i="27" s="1"/>
  <c r="H499" i="27"/>
  <c r="I499" i="27" s="1"/>
  <c r="M499" i="27" s="1"/>
  <c r="H496" i="27"/>
  <c r="I496" i="27" s="1"/>
  <c r="M496" i="27" s="1"/>
  <c r="H493" i="27"/>
  <c r="I493" i="27" s="1"/>
  <c r="M493" i="27" s="1"/>
  <c r="H490" i="27"/>
  <c r="I490" i="27" s="1"/>
  <c r="M490" i="27" s="1"/>
  <c r="H487" i="27"/>
  <c r="I487" i="27" s="1"/>
  <c r="M487" i="27" s="1"/>
  <c r="H483" i="27"/>
  <c r="I483" i="27" s="1"/>
  <c r="M483" i="27" s="1"/>
  <c r="H480" i="27"/>
  <c r="I480" i="27" s="1"/>
  <c r="M480" i="27" s="1"/>
  <c r="H477" i="27"/>
  <c r="I477" i="27" s="1"/>
  <c r="M477" i="27" s="1"/>
  <c r="H474" i="27"/>
  <c r="I474" i="27" s="1"/>
  <c r="M474" i="27" s="1"/>
  <c r="H471" i="27"/>
  <c r="I471" i="27" s="1"/>
  <c r="M471" i="27" s="1"/>
  <c r="H467" i="27"/>
  <c r="I467" i="27" s="1"/>
  <c r="M467" i="27" s="1"/>
  <c r="H561" i="27"/>
  <c r="I561" i="27" s="1"/>
  <c r="M561" i="27" s="1"/>
  <c r="H558" i="27"/>
  <c r="I558" i="27" s="1"/>
  <c r="M558" i="27" s="1"/>
  <c r="H555" i="27"/>
  <c r="I555" i="27" s="1"/>
  <c r="M555" i="27" s="1"/>
  <c r="H552" i="27"/>
  <c r="I552" i="27" s="1"/>
  <c r="M552" i="27" s="1"/>
  <c r="H549" i="27"/>
  <c r="I549" i="27" s="1"/>
  <c r="M549" i="27" s="1"/>
  <c r="H349" i="27"/>
  <c r="I349" i="27" s="1"/>
  <c r="M349" i="27" s="1"/>
  <c r="H346" i="27"/>
  <c r="I346" i="27" s="1"/>
  <c r="M346" i="27" s="1"/>
  <c r="H342" i="27"/>
  <c r="I342" i="27" s="1"/>
  <c r="M342" i="27" s="1"/>
  <c r="H339" i="27"/>
  <c r="I339" i="27" s="1"/>
  <c r="M339" i="27" s="1"/>
  <c r="H523" i="27"/>
  <c r="I523" i="27" s="1"/>
  <c r="M523" i="27" s="1"/>
  <c r="H520" i="27"/>
  <c r="I520" i="27" s="1"/>
  <c r="M520" i="27" s="1"/>
  <c r="H517" i="27"/>
  <c r="I517" i="27" s="1"/>
  <c r="M517" i="27" s="1"/>
  <c r="H512" i="27"/>
  <c r="I512" i="27" s="1"/>
  <c r="M512" i="27" s="1"/>
  <c r="H508" i="27"/>
  <c r="I508" i="27" s="1"/>
  <c r="M508" i="27" s="1"/>
  <c r="H505" i="27"/>
  <c r="I505" i="27" s="1"/>
  <c r="M505" i="27" s="1"/>
  <c r="H502" i="27"/>
  <c r="I502" i="27" s="1"/>
  <c r="M502" i="27" s="1"/>
  <c r="H498" i="27"/>
  <c r="I498" i="27" s="1"/>
  <c r="M498" i="27" s="1"/>
  <c r="H495" i="27"/>
  <c r="I495" i="27" s="1"/>
  <c r="M495" i="27" s="1"/>
  <c r="H492" i="27"/>
  <c r="I492" i="27" s="1"/>
  <c r="M492" i="27" s="1"/>
  <c r="H489" i="27"/>
  <c r="I489" i="27" s="1"/>
  <c r="M489" i="27" s="1"/>
  <c r="H486" i="27"/>
  <c r="I486" i="27" s="1"/>
  <c r="M486" i="27" s="1"/>
  <c r="H482" i="27"/>
  <c r="I482" i="27" s="1"/>
  <c r="M482" i="27" s="1"/>
  <c r="H479" i="27"/>
  <c r="I479" i="27" s="1"/>
  <c r="M479" i="27" s="1"/>
  <c r="H476" i="27"/>
  <c r="I476" i="27" s="1"/>
  <c r="M476" i="27" s="1"/>
  <c r="H473" i="27"/>
  <c r="I473" i="27" s="1"/>
  <c r="M473" i="27" s="1"/>
  <c r="H470" i="27"/>
  <c r="I470" i="27" s="1"/>
  <c r="M470" i="27" s="1"/>
  <c r="H466" i="27"/>
  <c r="I466" i="27" s="1"/>
  <c r="M466" i="27" s="1"/>
  <c r="H463" i="27"/>
  <c r="I463" i="27" s="1"/>
  <c r="M463" i="27" s="1"/>
  <c r="H460" i="27"/>
  <c r="I460" i="27" s="1"/>
  <c r="M460" i="27" s="1"/>
  <c r="H457" i="27"/>
  <c r="I457" i="27" s="1"/>
  <c r="M457" i="27" s="1"/>
  <c r="H454" i="27"/>
  <c r="I454" i="27" s="1"/>
  <c r="M454" i="27" s="1"/>
  <c r="H451" i="27"/>
  <c r="I451" i="27" s="1"/>
  <c r="M451" i="27" s="1"/>
  <c r="H448" i="27"/>
  <c r="I448" i="27" s="1"/>
  <c r="M448" i="27" s="1"/>
  <c r="H444" i="27"/>
  <c r="I444" i="27" s="1"/>
  <c r="M444" i="27" s="1"/>
  <c r="H441" i="27"/>
  <c r="I441" i="27" s="1"/>
  <c r="M441" i="27" s="1"/>
  <c r="H560" i="27"/>
  <c r="I560" i="27" s="1"/>
  <c r="M560" i="27" s="1"/>
  <c r="H557" i="27"/>
  <c r="I557" i="27" s="1"/>
  <c r="M557" i="27" s="1"/>
  <c r="H554" i="27"/>
  <c r="I554" i="27" s="1"/>
  <c r="M554" i="27" s="1"/>
  <c r="H551" i="27"/>
  <c r="I551" i="27" s="1"/>
  <c r="M551" i="27" s="1"/>
  <c r="H548" i="27"/>
  <c r="I548" i="27" s="1"/>
  <c r="M548" i="27" s="1"/>
  <c r="H348" i="27"/>
  <c r="I348" i="27" s="1"/>
  <c r="M348" i="27" s="1"/>
  <c r="H345" i="27"/>
  <c r="I345" i="27" s="1"/>
  <c r="M345" i="27" s="1"/>
  <c r="H341" i="27"/>
  <c r="I341" i="27" s="1"/>
  <c r="M341" i="27" s="1"/>
  <c r="H338" i="27"/>
  <c r="I338" i="27" s="1"/>
  <c r="M338" i="27" s="1"/>
  <c r="H532" i="27"/>
  <c r="I532" i="27" s="1"/>
  <c r="M532" i="27" s="1"/>
  <c r="H403" i="27"/>
  <c r="I403" i="27" s="1"/>
  <c r="M403" i="27" s="1"/>
  <c r="H400" i="27"/>
  <c r="I400" i="27" s="1"/>
  <c r="M400" i="27" s="1"/>
  <c r="H397" i="27"/>
  <c r="I397" i="27" s="1"/>
  <c r="M397" i="27" s="1"/>
  <c r="H394" i="27"/>
  <c r="I394" i="27" s="1"/>
  <c r="M394" i="27" s="1"/>
  <c r="H390" i="27"/>
  <c r="I390" i="27" s="1"/>
  <c r="M390" i="27" s="1"/>
  <c r="H387" i="27"/>
  <c r="I387" i="27" s="1"/>
  <c r="M387" i="27" s="1"/>
  <c r="H382" i="27"/>
  <c r="I382" i="27" s="1"/>
  <c r="M382" i="27" s="1"/>
  <c r="H379" i="27"/>
  <c r="I379" i="27" s="1"/>
  <c r="M379" i="27" s="1"/>
  <c r="H376" i="27"/>
  <c r="I376" i="27" s="1"/>
  <c r="M376" i="27" s="1"/>
  <c r="H372" i="27"/>
  <c r="I372" i="27" s="1"/>
  <c r="M372" i="27" s="1"/>
  <c r="H368" i="27"/>
  <c r="I368" i="27" s="1"/>
  <c r="M368" i="27" s="1"/>
  <c r="H364" i="27"/>
  <c r="I364" i="27" s="1"/>
  <c r="M364" i="27" s="1"/>
  <c r="H361" i="27"/>
  <c r="I361" i="27" s="1"/>
  <c r="M361" i="27" s="1"/>
  <c r="H358" i="27"/>
  <c r="I358" i="27" s="1"/>
  <c r="M358" i="27" s="1"/>
  <c r="H355" i="27"/>
  <c r="I355" i="27" s="1"/>
  <c r="M355" i="27" s="1"/>
  <c r="H352" i="27"/>
  <c r="I352" i="27" s="1"/>
  <c r="M352" i="27" s="1"/>
  <c r="H321" i="27"/>
  <c r="I321" i="27" s="1"/>
  <c r="M321" i="27" s="1"/>
  <c r="H317" i="27"/>
  <c r="I317" i="27" s="1"/>
  <c r="M317" i="27" s="1"/>
  <c r="H313" i="27"/>
  <c r="I313" i="27" s="1"/>
  <c r="M313" i="27" s="1"/>
  <c r="H274" i="27"/>
  <c r="I274" i="27" s="1"/>
  <c r="M274" i="27" s="1"/>
  <c r="H271" i="27"/>
  <c r="I271" i="27" s="1"/>
  <c r="M271" i="27" s="1"/>
  <c r="H268" i="27"/>
  <c r="I268" i="27" s="1"/>
  <c r="M268" i="27" s="1"/>
  <c r="H265" i="27"/>
  <c r="I265" i="27" s="1"/>
  <c r="M265" i="27" s="1"/>
  <c r="H189" i="27"/>
  <c r="I189" i="27" s="1"/>
  <c r="M189" i="27" s="1"/>
  <c r="H186" i="27"/>
  <c r="I186" i="27" s="1"/>
  <c r="M186" i="27" s="1"/>
  <c r="H183" i="27"/>
  <c r="I183" i="27" s="1"/>
  <c r="M183" i="27" s="1"/>
  <c r="H73" i="27"/>
  <c r="I73" i="27" s="1"/>
  <c r="M73" i="27" s="1"/>
  <c r="H69" i="27"/>
  <c r="I69" i="27" s="1"/>
  <c r="M69" i="27" s="1"/>
  <c r="H65" i="27"/>
  <c r="I65" i="27" s="1"/>
  <c r="M65" i="27" s="1"/>
  <c r="H61" i="27"/>
  <c r="I61" i="27" s="1"/>
  <c r="M61" i="27" s="1"/>
  <c r="H58" i="27"/>
  <c r="I58" i="27" s="1"/>
  <c r="M58" i="27" s="1"/>
  <c r="H55" i="27"/>
  <c r="I55" i="27" s="1"/>
  <c r="M55" i="27" s="1"/>
  <c r="H51" i="27"/>
  <c r="I51" i="27" s="1"/>
  <c r="M51" i="27" s="1"/>
  <c r="H47" i="27"/>
  <c r="I47" i="27" s="1"/>
  <c r="M47" i="27" s="1"/>
  <c r="H43" i="27"/>
  <c r="I43" i="27" s="1"/>
  <c r="M43" i="27" s="1"/>
  <c r="H39" i="27"/>
  <c r="I39" i="27" s="1"/>
  <c r="M39" i="27" s="1"/>
  <c r="H36" i="27"/>
  <c r="I36" i="27" s="1"/>
  <c r="M36" i="27" s="1"/>
  <c r="H32" i="27"/>
  <c r="I32" i="27" s="1"/>
  <c r="M32" i="27" s="1"/>
  <c r="H28" i="27"/>
  <c r="I28" i="27" s="1"/>
  <c r="M28" i="27" s="1"/>
  <c r="H23" i="27"/>
  <c r="I23" i="27" s="1"/>
  <c r="M23" i="27" s="1"/>
  <c r="H464" i="27"/>
  <c r="I464" i="27" s="1"/>
  <c r="M464" i="27" s="1"/>
  <c r="H455" i="27"/>
  <c r="I455" i="27" s="1"/>
  <c r="M455" i="27" s="1"/>
  <c r="H446" i="27"/>
  <c r="I446" i="27" s="1"/>
  <c r="M446" i="27" s="1"/>
  <c r="H429" i="27"/>
  <c r="I429" i="27" s="1"/>
  <c r="M429" i="27" s="1"/>
  <c r="H417" i="27"/>
  <c r="I417" i="27" s="1"/>
  <c r="M417" i="27" s="1"/>
  <c r="H407" i="27"/>
  <c r="I407" i="27" s="1"/>
  <c r="M407" i="27" s="1"/>
  <c r="H261" i="27"/>
  <c r="I261" i="27" s="1"/>
  <c r="M261" i="27" s="1"/>
  <c r="H258" i="27"/>
  <c r="I258" i="27" s="1"/>
  <c r="M258" i="27" s="1"/>
  <c r="H255" i="27"/>
  <c r="I255" i="27" s="1"/>
  <c r="M255" i="27" s="1"/>
  <c r="H252" i="27"/>
  <c r="I252" i="27" s="1"/>
  <c r="M252" i="27" s="1"/>
  <c r="H249" i="27"/>
  <c r="I249" i="27" s="1"/>
  <c r="M249" i="27" s="1"/>
  <c r="H178" i="27"/>
  <c r="I178" i="27" s="1"/>
  <c r="M178" i="27" s="1"/>
  <c r="H174" i="27"/>
  <c r="I174" i="27" s="1"/>
  <c r="M174" i="27" s="1"/>
  <c r="H170" i="27"/>
  <c r="I170" i="27" s="1"/>
  <c r="M170" i="27" s="1"/>
  <c r="H165" i="27"/>
  <c r="I165" i="27" s="1"/>
  <c r="M165" i="27" s="1"/>
  <c r="H161" i="27"/>
  <c r="I161" i="27" s="1"/>
  <c r="M161" i="27" s="1"/>
  <c r="H158" i="27"/>
  <c r="I158" i="27" s="1"/>
  <c r="M158" i="27" s="1"/>
  <c r="H153" i="27"/>
  <c r="I153" i="27" s="1"/>
  <c r="M153" i="27" s="1"/>
  <c r="H149" i="27"/>
  <c r="I149" i="27" s="1"/>
  <c r="M149" i="27" s="1"/>
  <c r="H146" i="27"/>
  <c r="I146" i="27" s="1"/>
  <c r="M146" i="27" s="1"/>
  <c r="H143" i="27"/>
  <c r="I143" i="27" s="1"/>
  <c r="M143" i="27" s="1"/>
  <c r="H539" i="27"/>
  <c r="I539" i="27" s="1"/>
  <c r="M539" i="27" s="1"/>
  <c r="H531" i="27"/>
  <c r="I531" i="27" s="1"/>
  <c r="M531" i="27" s="1"/>
  <c r="H522" i="27"/>
  <c r="I522" i="27" s="1"/>
  <c r="M522" i="27" s="1"/>
  <c r="H516" i="27"/>
  <c r="I516" i="27" s="1"/>
  <c r="M516" i="27" s="1"/>
  <c r="H436" i="27"/>
  <c r="I436" i="27" s="1"/>
  <c r="M436" i="27" s="1"/>
  <c r="H410" i="27"/>
  <c r="I410" i="27" s="1"/>
  <c r="M410" i="27" s="1"/>
  <c r="H333" i="27"/>
  <c r="I333" i="27" s="1"/>
  <c r="M333" i="27" s="1"/>
  <c r="H329" i="27"/>
  <c r="I329" i="27" s="1"/>
  <c r="M329" i="27" s="1"/>
  <c r="H325" i="27"/>
  <c r="I325" i="27" s="1"/>
  <c r="M325" i="27" s="1"/>
  <c r="H245" i="27"/>
  <c r="I245" i="27" s="1"/>
  <c r="M245" i="27" s="1"/>
  <c r="H241" i="27"/>
  <c r="I241" i="27" s="1"/>
  <c r="M241" i="27" s="1"/>
  <c r="H238" i="27"/>
  <c r="I238" i="27" s="1"/>
  <c r="M238" i="27" s="1"/>
  <c r="H432" i="27"/>
  <c r="I432" i="27" s="1"/>
  <c r="M432" i="27" s="1"/>
  <c r="H420" i="27"/>
  <c r="I420" i="27" s="1"/>
  <c r="M420" i="27" s="1"/>
  <c r="H413" i="27"/>
  <c r="I413" i="27" s="1"/>
  <c r="M413" i="27" s="1"/>
  <c r="H320" i="27"/>
  <c r="I320" i="27" s="1"/>
  <c r="M320" i="27" s="1"/>
  <c r="H316" i="27"/>
  <c r="I316" i="27" s="1"/>
  <c r="M316" i="27" s="1"/>
  <c r="H312" i="27"/>
  <c r="I312" i="27" s="1"/>
  <c r="M312" i="27" s="1"/>
  <c r="H308" i="27"/>
  <c r="I308" i="27" s="1"/>
  <c r="M308" i="27" s="1"/>
  <c r="H303" i="27"/>
  <c r="I303" i="27" s="1"/>
  <c r="M303" i="27" s="1"/>
  <c r="H298" i="27"/>
  <c r="I298" i="27" s="1"/>
  <c r="M298" i="27" s="1"/>
  <c r="H293" i="27"/>
  <c r="I293" i="27" s="1"/>
  <c r="M293" i="27" s="1"/>
  <c r="H289" i="27"/>
  <c r="I289" i="27" s="1"/>
  <c r="M289" i="27" s="1"/>
  <c r="H286" i="27"/>
  <c r="I286" i="27" s="1"/>
  <c r="M286" i="27" s="1"/>
  <c r="H283" i="27"/>
  <c r="I283" i="27" s="1"/>
  <c r="M283" i="27" s="1"/>
  <c r="H280" i="27"/>
  <c r="I280" i="27" s="1"/>
  <c r="M280" i="27" s="1"/>
  <c r="H277" i="27"/>
  <c r="I277" i="27" s="1"/>
  <c r="M277" i="27" s="1"/>
  <c r="H234" i="27"/>
  <c r="I234" i="27" s="1"/>
  <c r="M234" i="27" s="1"/>
  <c r="H229" i="27"/>
  <c r="I229" i="27" s="1"/>
  <c r="M229" i="27" s="1"/>
  <c r="H225" i="27"/>
  <c r="I225" i="27" s="1"/>
  <c r="M225" i="27" s="1"/>
  <c r="H221" i="27"/>
  <c r="I221" i="27" s="1"/>
  <c r="M221" i="27" s="1"/>
  <c r="H218" i="27"/>
  <c r="I218" i="27" s="1"/>
  <c r="M218" i="27" s="1"/>
  <c r="H213" i="27"/>
  <c r="I213" i="27" s="1"/>
  <c r="M213" i="27" s="1"/>
  <c r="H209" i="27"/>
  <c r="I209" i="27" s="1"/>
  <c r="M209" i="27" s="1"/>
  <c r="H205" i="27"/>
  <c r="I205" i="27" s="1"/>
  <c r="M205" i="27" s="1"/>
  <c r="H201" i="27"/>
  <c r="I201" i="27" s="1"/>
  <c r="M201" i="27" s="1"/>
  <c r="H198" i="27"/>
  <c r="I198" i="27" s="1"/>
  <c r="M198" i="27" s="1"/>
  <c r="H538" i="27"/>
  <c r="I538" i="27" s="1"/>
  <c r="M538" i="27" s="1"/>
  <c r="H402" i="27"/>
  <c r="I402" i="27" s="1"/>
  <c r="M402" i="27" s="1"/>
  <c r="H399" i="27"/>
  <c r="I399" i="27" s="1"/>
  <c r="M399" i="27" s="1"/>
  <c r="H396" i="27"/>
  <c r="I396" i="27" s="1"/>
  <c r="M396" i="27" s="1"/>
  <c r="H392" i="27"/>
  <c r="I392" i="27" s="1"/>
  <c r="M392" i="27" s="1"/>
  <c r="H389" i="27"/>
  <c r="I389" i="27" s="1"/>
  <c r="M389" i="27" s="1"/>
  <c r="H385" i="27"/>
  <c r="I385" i="27" s="1"/>
  <c r="M385" i="27" s="1"/>
  <c r="H381" i="27"/>
  <c r="I381" i="27" s="1"/>
  <c r="M381" i="27" s="1"/>
  <c r="H378" i="27"/>
  <c r="I378" i="27" s="1"/>
  <c r="M378" i="27" s="1"/>
  <c r="H375" i="27"/>
  <c r="I375" i="27" s="1"/>
  <c r="M375" i="27" s="1"/>
  <c r="H371" i="27"/>
  <c r="I371" i="27" s="1"/>
  <c r="M371" i="27" s="1"/>
  <c r="H366" i="27"/>
  <c r="I366" i="27" s="1"/>
  <c r="M366" i="27" s="1"/>
  <c r="H363" i="27"/>
  <c r="I363" i="27" s="1"/>
  <c r="M363" i="27" s="1"/>
  <c r="H360" i="27"/>
  <c r="I360" i="27" s="1"/>
  <c r="M360" i="27" s="1"/>
  <c r="H357" i="27"/>
  <c r="I357" i="27" s="1"/>
  <c r="M357" i="27" s="1"/>
  <c r="H354" i="27"/>
  <c r="I354" i="27" s="1"/>
  <c r="M354" i="27" s="1"/>
  <c r="H273" i="27"/>
  <c r="I273" i="27" s="1"/>
  <c r="M273" i="27" s="1"/>
  <c r="H270" i="27"/>
  <c r="I270" i="27" s="1"/>
  <c r="M270" i="27" s="1"/>
  <c r="H267" i="27"/>
  <c r="I267" i="27" s="1"/>
  <c r="M267" i="27" s="1"/>
  <c r="H264" i="27"/>
  <c r="I264" i="27" s="1"/>
  <c r="M264" i="27" s="1"/>
  <c r="H188" i="27"/>
  <c r="I188" i="27" s="1"/>
  <c r="M188" i="27" s="1"/>
  <c r="H185" i="27"/>
  <c r="I185" i="27" s="1"/>
  <c r="M185" i="27" s="1"/>
  <c r="H72" i="27"/>
  <c r="I72" i="27" s="1"/>
  <c r="M72" i="27" s="1"/>
  <c r="H68" i="27"/>
  <c r="I68" i="27" s="1"/>
  <c r="M68" i="27" s="1"/>
  <c r="H64" i="27"/>
  <c r="I64" i="27" s="1"/>
  <c r="M64" i="27" s="1"/>
  <c r="H60" i="27"/>
  <c r="I60" i="27" s="1"/>
  <c r="M60" i="27" s="1"/>
  <c r="H57" i="27"/>
  <c r="I57" i="27" s="1"/>
  <c r="M57" i="27" s="1"/>
  <c r="H54" i="27"/>
  <c r="I54" i="27" s="1"/>
  <c r="M54" i="27" s="1"/>
  <c r="H50" i="27"/>
  <c r="I50" i="27" s="1"/>
  <c r="M50" i="27" s="1"/>
  <c r="H46" i="27"/>
  <c r="I46" i="27" s="1"/>
  <c r="M46" i="27" s="1"/>
  <c r="H42" i="27"/>
  <c r="I42" i="27" s="1"/>
  <c r="M42" i="27" s="1"/>
  <c r="H38" i="27"/>
  <c r="I38" i="27" s="1"/>
  <c r="M38" i="27" s="1"/>
  <c r="H34" i="27"/>
  <c r="I34" i="27" s="1"/>
  <c r="M34" i="27" s="1"/>
  <c r="H30" i="27"/>
  <c r="I30" i="27" s="1"/>
  <c r="M30" i="27" s="1"/>
  <c r="H26" i="27"/>
  <c r="I26" i="27" s="1"/>
  <c r="M26" i="27" s="1"/>
  <c r="H528" i="27"/>
  <c r="I528" i="27" s="1"/>
  <c r="M528" i="27" s="1"/>
  <c r="H458" i="27"/>
  <c r="I458" i="27" s="1"/>
  <c r="M458" i="27" s="1"/>
  <c r="H449" i="27"/>
  <c r="I449" i="27" s="1"/>
  <c r="M449" i="27" s="1"/>
  <c r="H439" i="27"/>
  <c r="I439" i="27" s="1"/>
  <c r="M439" i="27" s="1"/>
  <c r="H435" i="27"/>
  <c r="I435" i="27" s="1"/>
  <c r="M435" i="27" s="1"/>
  <c r="H424" i="27"/>
  <c r="I424" i="27" s="1"/>
  <c r="M424" i="27" s="1"/>
  <c r="H416" i="27"/>
  <c r="I416" i="27" s="1"/>
  <c r="M416" i="27" s="1"/>
  <c r="H332" i="27"/>
  <c r="I332" i="27" s="1"/>
  <c r="M332" i="27" s="1"/>
  <c r="H328" i="27"/>
  <c r="I328" i="27" s="1"/>
  <c r="M328" i="27" s="1"/>
  <c r="H324" i="27"/>
  <c r="I324" i="27" s="1"/>
  <c r="M324" i="27" s="1"/>
  <c r="H260" i="27"/>
  <c r="I260" i="27" s="1"/>
  <c r="M260" i="27" s="1"/>
  <c r="H257" i="27"/>
  <c r="I257" i="27" s="1"/>
  <c r="M257" i="27" s="1"/>
  <c r="H254" i="27"/>
  <c r="I254" i="27" s="1"/>
  <c r="M254" i="27" s="1"/>
  <c r="H251" i="27"/>
  <c r="I251" i="27" s="1"/>
  <c r="M251" i="27" s="1"/>
  <c r="H248" i="27"/>
  <c r="I248" i="27" s="1"/>
  <c r="M248" i="27" s="1"/>
  <c r="H181" i="27"/>
  <c r="I181" i="27" s="1"/>
  <c r="M181" i="27" s="1"/>
  <c r="H319" i="27"/>
  <c r="I319" i="27" s="1"/>
  <c r="M319" i="27" s="1"/>
  <c r="H315" i="27"/>
  <c r="I315" i="27" s="1"/>
  <c r="M315" i="27" s="1"/>
  <c r="H311" i="27"/>
  <c r="I311" i="27" s="1"/>
  <c r="M311" i="27" s="1"/>
  <c r="H243" i="27"/>
  <c r="I243" i="27" s="1"/>
  <c r="M243" i="27" s="1"/>
  <c r="H240" i="27"/>
  <c r="I240" i="27" s="1"/>
  <c r="M240" i="27" s="1"/>
  <c r="H237" i="27"/>
  <c r="I237" i="27" s="1"/>
  <c r="M237" i="27" s="1"/>
  <c r="H519" i="27"/>
  <c r="I519" i="27" s="1"/>
  <c r="M519" i="27" s="1"/>
  <c r="H438" i="27"/>
  <c r="I438" i="27" s="1"/>
  <c r="M438" i="27" s="1"/>
  <c r="H404" i="27"/>
  <c r="I404" i="27" s="1"/>
  <c r="M404" i="27" s="1"/>
  <c r="H401" i="27"/>
  <c r="I401" i="27" s="1"/>
  <c r="M401" i="27" s="1"/>
  <c r="H398" i="27"/>
  <c r="I398" i="27" s="1"/>
  <c r="M398" i="27" s="1"/>
  <c r="H395" i="27"/>
  <c r="I395" i="27" s="1"/>
  <c r="M395" i="27" s="1"/>
  <c r="H391" i="27"/>
  <c r="I391" i="27" s="1"/>
  <c r="M391" i="27" s="1"/>
  <c r="H388" i="27"/>
  <c r="I388" i="27" s="1"/>
  <c r="M388" i="27" s="1"/>
  <c r="H384" i="27"/>
  <c r="I384" i="27" s="1"/>
  <c r="M384" i="27" s="1"/>
  <c r="H380" i="27"/>
  <c r="I380" i="27" s="1"/>
  <c r="M380" i="27" s="1"/>
  <c r="H377" i="27"/>
  <c r="I377" i="27" s="1"/>
  <c r="M377" i="27" s="1"/>
  <c r="H373" i="27"/>
  <c r="I373" i="27" s="1"/>
  <c r="M373" i="27" s="1"/>
  <c r="H369" i="27"/>
  <c r="I369" i="27" s="1"/>
  <c r="M369" i="27" s="1"/>
  <c r="H365" i="27"/>
  <c r="I365" i="27" s="1"/>
  <c r="M365" i="27" s="1"/>
  <c r="H362" i="27"/>
  <c r="I362" i="27" s="1"/>
  <c r="M362" i="27" s="1"/>
  <c r="H359" i="27"/>
  <c r="I359" i="27" s="1"/>
  <c r="M359" i="27" s="1"/>
  <c r="H356" i="27"/>
  <c r="I356" i="27" s="1"/>
  <c r="M356" i="27" s="1"/>
  <c r="H353" i="27"/>
  <c r="I353" i="27" s="1"/>
  <c r="M353" i="27" s="1"/>
  <c r="H335" i="27"/>
  <c r="I335" i="27" s="1"/>
  <c r="M335" i="27" s="1"/>
  <c r="H331" i="27"/>
  <c r="I331" i="27" s="1"/>
  <c r="M331" i="27" s="1"/>
  <c r="H327" i="27"/>
  <c r="I327" i="27" s="1"/>
  <c r="M327" i="27" s="1"/>
  <c r="H323" i="27"/>
  <c r="I323" i="27" s="1"/>
  <c r="M323" i="27" s="1"/>
  <c r="H272" i="27"/>
  <c r="I272" i="27" s="1"/>
  <c r="M272" i="27" s="1"/>
  <c r="H269" i="27"/>
  <c r="I269" i="27" s="1"/>
  <c r="M269" i="27" s="1"/>
  <c r="H266" i="27"/>
  <c r="I266" i="27" s="1"/>
  <c r="M266" i="27" s="1"/>
  <c r="H263" i="27"/>
  <c r="I263" i="27" s="1"/>
  <c r="M263" i="27" s="1"/>
  <c r="H190" i="27"/>
  <c r="I190" i="27" s="1"/>
  <c r="M190" i="27" s="1"/>
  <c r="H187" i="27"/>
  <c r="I187" i="27" s="1"/>
  <c r="M187" i="27" s="1"/>
  <c r="H184" i="27"/>
  <c r="I184" i="27" s="1"/>
  <c r="M184" i="27" s="1"/>
  <c r="H411" i="27"/>
  <c r="I411" i="27" s="1"/>
  <c r="M411" i="27" s="1"/>
  <c r="H7" i="27"/>
  <c r="I7" i="27" s="1"/>
  <c r="M7" i="27" s="1"/>
  <c r="H10" i="27"/>
  <c r="I10" i="27" s="1"/>
  <c r="M10" i="27" s="1"/>
  <c r="H13" i="27"/>
  <c r="I13" i="27" s="1"/>
  <c r="M13" i="27" s="1"/>
  <c r="H16" i="27"/>
  <c r="I16" i="27" s="1"/>
  <c r="M16" i="27" s="1"/>
  <c r="H19" i="27"/>
  <c r="I19" i="27" s="1"/>
  <c r="M19" i="27" s="1"/>
  <c r="H130" i="27"/>
  <c r="I130" i="27" s="1"/>
  <c r="M130" i="27" s="1"/>
  <c r="H139" i="27"/>
  <c r="I139" i="27" s="1"/>
  <c r="M139" i="27" s="1"/>
  <c r="H236" i="27"/>
  <c r="I236" i="27" s="1"/>
  <c r="M236" i="27" s="1"/>
  <c r="H276" i="27"/>
  <c r="I276" i="27" s="1"/>
  <c r="M276" i="27" s="1"/>
  <c r="H287" i="27"/>
  <c r="I287" i="27" s="1"/>
  <c r="M287" i="27" s="1"/>
  <c r="H310" i="27"/>
  <c r="I310" i="27" s="1"/>
  <c r="M310" i="27" s="1"/>
  <c r="H326" i="27"/>
  <c r="I326" i="27" s="1"/>
  <c r="M326" i="27" s="1"/>
  <c r="H408" i="27"/>
  <c r="I408" i="27" s="1"/>
  <c r="M408" i="27" s="1"/>
  <c r="H20" i="27"/>
  <c r="I20" i="27" s="1"/>
  <c r="M20" i="27" s="1"/>
  <c r="H25" i="27"/>
  <c r="I25" i="27" s="1"/>
  <c r="M25" i="27" s="1"/>
  <c r="H49" i="27"/>
  <c r="I49" i="27" s="1"/>
  <c r="M49" i="27" s="1"/>
  <c r="H70" i="27"/>
  <c r="I70" i="27" s="1"/>
  <c r="M70" i="27" s="1"/>
  <c r="H141" i="27"/>
  <c r="I141" i="27" s="1"/>
  <c r="M141" i="27" s="1"/>
  <c r="H150" i="27"/>
  <c r="I150" i="27" s="1"/>
  <c r="M150" i="27" s="1"/>
  <c r="H162" i="27"/>
  <c r="I162" i="27" s="1"/>
  <c r="M162" i="27" s="1"/>
  <c r="H175" i="27"/>
  <c r="I175" i="27" s="1"/>
  <c r="M175" i="27" s="1"/>
  <c r="H278" i="27"/>
  <c r="I278" i="27" s="1"/>
  <c r="M278" i="27" s="1"/>
  <c r="H426" i="27"/>
  <c r="I426" i="27" s="1"/>
  <c r="M426" i="27" s="1"/>
  <c r="H433" i="27"/>
  <c r="I433" i="27" s="1"/>
  <c r="M433" i="27" s="1"/>
  <c r="H534" i="27"/>
  <c r="I534" i="27" s="1"/>
  <c r="M534" i="27" s="1"/>
  <c r="F6" i="43"/>
  <c r="G6" i="43" s="1"/>
  <c r="K6" i="43" s="1"/>
  <c r="F10" i="43"/>
  <c r="G10" i="43" s="1"/>
  <c r="K10" i="43" s="1"/>
  <c r="F32" i="43"/>
  <c r="G32" i="43" s="1"/>
  <c r="K32" i="43" s="1"/>
  <c r="F45" i="43"/>
  <c r="G45" i="43" s="1"/>
  <c r="K45" i="43" s="1"/>
  <c r="F61" i="43"/>
  <c r="G61" i="43" s="1"/>
  <c r="K61" i="43" s="1"/>
  <c r="F76" i="43"/>
  <c r="G76" i="43" s="1"/>
  <c r="K76" i="43" s="1"/>
  <c r="F85" i="43"/>
  <c r="G85" i="43" s="1"/>
  <c r="K85" i="43" s="1"/>
  <c r="F103" i="43"/>
  <c r="G103" i="43" s="1"/>
  <c r="K103" i="43" s="1"/>
  <c r="F112" i="43"/>
  <c r="G112" i="43" s="1"/>
  <c r="K112" i="43" s="1"/>
  <c r="H45" i="27"/>
  <c r="I45" i="27" s="1"/>
  <c r="M45" i="27" s="1"/>
  <c r="H66" i="27"/>
  <c r="I66" i="27" s="1"/>
  <c r="M66" i="27" s="1"/>
  <c r="H123" i="27"/>
  <c r="I123" i="27" s="1"/>
  <c r="M123" i="27" s="1"/>
  <c r="H132" i="27"/>
  <c r="I132" i="27" s="1"/>
  <c r="M132" i="27" s="1"/>
  <c r="H203" i="27"/>
  <c r="I203" i="27" s="1"/>
  <c r="M203" i="27" s="1"/>
  <c r="H220" i="27"/>
  <c r="I220" i="27" s="1"/>
  <c r="M220" i="27" s="1"/>
  <c r="H239" i="27"/>
  <c r="I239" i="27" s="1"/>
  <c r="M239" i="27" s="1"/>
  <c r="H284" i="27"/>
  <c r="I284" i="27" s="1"/>
  <c r="M284" i="27" s="1"/>
  <c r="H419" i="27"/>
  <c r="I419" i="27" s="1"/>
  <c r="M419" i="27" s="1"/>
  <c r="H442" i="27"/>
  <c r="I442" i="27" s="1"/>
  <c r="M442" i="27" s="1"/>
  <c r="H535" i="27"/>
  <c r="I535" i="27" s="1"/>
  <c r="M535" i="27" s="1"/>
  <c r="F69" i="43"/>
  <c r="G69" i="43" s="1"/>
  <c r="K69" i="43" s="1"/>
  <c r="F90" i="43"/>
  <c r="G90" i="43" s="1"/>
  <c r="K90" i="43" s="1"/>
  <c r="F117" i="43"/>
  <c r="G117" i="43" s="1"/>
  <c r="K117" i="43" s="1"/>
  <c r="H21" i="27"/>
  <c r="I21" i="27" s="1"/>
  <c r="M21" i="27" s="1"/>
  <c r="H41" i="27"/>
  <c r="I41" i="27" s="1"/>
  <c r="M41" i="27" s="1"/>
  <c r="H62" i="27"/>
  <c r="I62" i="27" s="1"/>
  <c r="M62" i="27" s="1"/>
  <c r="H147" i="27"/>
  <c r="I147" i="27" s="1"/>
  <c r="M147" i="27" s="1"/>
  <c r="H159" i="27"/>
  <c r="I159" i="27" s="1"/>
  <c r="M159" i="27" s="1"/>
  <c r="H171" i="27"/>
  <c r="I171" i="27" s="1"/>
  <c r="M171" i="27" s="1"/>
  <c r="H196" i="27"/>
  <c r="I196" i="27" s="1"/>
  <c r="M196" i="27" s="1"/>
  <c r="H210" i="27"/>
  <c r="I210" i="27" s="1"/>
  <c r="M210" i="27" s="1"/>
  <c r="H227" i="27"/>
  <c r="I227" i="27" s="1"/>
  <c r="M227" i="27" s="1"/>
  <c r="H279" i="27"/>
  <c r="I279" i="27" s="1"/>
  <c r="M279" i="27" s="1"/>
  <c r="H290" i="27"/>
  <c r="I290" i="27" s="1"/>
  <c r="M290" i="27" s="1"/>
  <c r="H314" i="27"/>
  <c r="I314" i="27" s="1"/>
  <c r="M314" i="27" s="1"/>
  <c r="H330" i="27"/>
  <c r="I330" i="27" s="1"/>
  <c r="M330" i="27" s="1"/>
  <c r="H461" i="27"/>
  <c r="I461" i="27" s="1"/>
  <c r="M461" i="27" s="1"/>
  <c r="H6" i="27"/>
  <c r="I6" i="27" s="1"/>
  <c r="M6" i="27" s="1"/>
  <c r="H9" i="27"/>
  <c r="I9" i="27" s="1"/>
  <c r="M9" i="27" s="1"/>
  <c r="H12" i="27"/>
  <c r="I12" i="27" s="1"/>
  <c r="M12" i="27" s="1"/>
  <c r="H15" i="27"/>
  <c r="I15" i="27" s="1"/>
  <c r="M15" i="27" s="1"/>
  <c r="H18" i="27"/>
  <c r="I18" i="27" s="1"/>
  <c r="M18" i="27" s="1"/>
  <c r="H124" i="27"/>
  <c r="I124" i="27" s="1"/>
  <c r="M124" i="27" s="1"/>
  <c r="H133" i="27"/>
  <c r="I133" i="27" s="1"/>
  <c r="M133" i="27" s="1"/>
  <c r="H200" i="27"/>
  <c r="I200" i="27" s="1"/>
  <c r="M200" i="27" s="1"/>
  <c r="H216" i="27"/>
  <c r="I216" i="27" s="1"/>
  <c r="M216" i="27" s="1"/>
  <c r="H232" i="27"/>
  <c r="I232" i="27" s="1"/>
  <c r="M232" i="27" s="1"/>
  <c r="H306" i="27"/>
  <c r="I306" i="27" s="1"/>
  <c r="M306" i="27" s="1"/>
  <c r="H527" i="27"/>
  <c r="I527" i="27" s="1"/>
  <c r="M527" i="27" s="1"/>
  <c r="F7" i="43"/>
  <c r="G7" i="43" s="1"/>
  <c r="K7" i="43" s="1"/>
  <c r="F33" i="43"/>
  <c r="G33" i="43" s="1"/>
  <c r="K33" i="43" s="1"/>
  <c r="F46" i="43"/>
  <c r="G46" i="43" s="1"/>
  <c r="K46" i="43" s="1"/>
  <c r="F62" i="43"/>
  <c r="G62" i="43" s="1"/>
  <c r="K62" i="43" s="1"/>
  <c r="F100" i="43"/>
  <c r="G100" i="43" s="1"/>
  <c r="K100" i="43" s="1"/>
  <c r="H37" i="27"/>
  <c r="I37" i="27" s="1"/>
  <c r="M37" i="27" s="1"/>
  <c r="H59" i="27"/>
  <c r="I59" i="27" s="1"/>
  <c r="M59" i="27" s="1"/>
  <c r="H121" i="27"/>
  <c r="I121" i="27" s="1"/>
  <c r="M121" i="27" s="1"/>
  <c r="H129" i="27"/>
  <c r="I129" i="27" s="1"/>
  <c r="M129" i="27" s="1"/>
  <c r="H138" i="27"/>
  <c r="I138" i="27" s="1"/>
  <c r="M138" i="27" s="1"/>
  <c r="H193" i="27"/>
  <c r="I193" i="27" s="1"/>
  <c r="M193" i="27" s="1"/>
  <c r="H285" i="27"/>
  <c r="I285" i="27" s="1"/>
  <c r="M285" i="27" s="1"/>
  <c r="H300" i="27"/>
  <c r="I300" i="27" s="1"/>
  <c r="M300" i="27" s="1"/>
  <c r="H414" i="27"/>
  <c r="I414" i="27" s="1"/>
  <c r="M414" i="27" s="1"/>
  <c r="F12" i="43"/>
  <c r="G12" i="43" s="1"/>
  <c r="K12" i="43" s="1"/>
  <c r="F38" i="43"/>
  <c r="G38" i="43" s="1"/>
  <c r="K38" i="43" s="1"/>
  <c r="F50" i="43"/>
  <c r="G50" i="43" s="1"/>
  <c r="K50" i="43" s="1"/>
  <c r="F66" i="43"/>
  <c r="G66" i="43" s="1"/>
  <c r="K66" i="43" s="1"/>
  <c r="F78" i="43"/>
  <c r="G78" i="43" s="1"/>
  <c r="K78" i="43" s="1"/>
  <c r="F87" i="43"/>
  <c r="G87" i="43" s="1"/>
  <c r="K87" i="43" s="1"/>
  <c r="F105" i="43"/>
  <c r="G105" i="43" s="1"/>
  <c r="K105" i="43" s="1"/>
  <c r="H78" i="27"/>
  <c r="I78" i="27" s="1"/>
  <c r="M78" i="27" s="1"/>
  <c r="H83" i="27"/>
  <c r="I83" i="27" s="1"/>
  <c r="M83" i="27" s="1"/>
  <c r="H87" i="27"/>
  <c r="I87" i="27" s="1"/>
  <c r="M87" i="27" s="1"/>
  <c r="H91" i="27"/>
  <c r="I91" i="27" s="1"/>
  <c r="M91" i="27" s="1"/>
  <c r="H94" i="27"/>
  <c r="I94" i="27" s="1"/>
  <c r="M94" i="27" s="1"/>
  <c r="H98" i="27"/>
  <c r="I98" i="27" s="1"/>
  <c r="M98" i="27" s="1"/>
  <c r="H102" i="27"/>
  <c r="I102" i="27" s="1"/>
  <c r="M102" i="27" s="1"/>
  <c r="H106" i="27"/>
  <c r="I106" i="27" s="1"/>
  <c r="M106" i="27" s="1"/>
  <c r="H109" i="27"/>
  <c r="I109" i="27" s="1"/>
  <c r="M109" i="27" s="1"/>
  <c r="H113" i="27"/>
  <c r="I113" i="27" s="1"/>
  <c r="M113" i="27" s="1"/>
  <c r="H117" i="27"/>
  <c r="I117" i="27" s="1"/>
  <c r="M117" i="27" s="1"/>
  <c r="H134" i="27"/>
  <c r="I134" i="27" s="1"/>
  <c r="M134" i="27" s="1"/>
  <c r="H148" i="27"/>
  <c r="I148" i="27" s="1"/>
  <c r="M148" i="27" s="1"/>
  <c r="H160" i="27"/>
  <c r="I160" i="27" s="1"/>
  <c r="M160" i="27" s="1"/>
  <c r="H172" i="27"/>
  <c r="I172" i="27" s="1"/>
  <c r="M172" i="27" s="1"/>
  <c r="H207" i="27"/>
  <c r="I207" i="27" s="1"/>
  <c r="M207" i="27" s="1"/>
  <c r="H223" i="27"/>
  <c r="I223" i="27" s="1"/>
  <c r="M223" i="27" s="1"/>
  <c r="H242" i="27"/>
  <c r="I242" i="27" s="1"/>
  <c r="M242" i="27" s="1"/>
  <c r="H250" i="27"/>
  <c r="I250" i="27" s="1"/>
  <c r="M250" i="27" s="1"/>
  <c r="H256" i="27"/>
  <c r="I256" i="27" s="1"/>
  <c r="M256" i="27" s="1"/>
  <c r="H281" i="27"/>
  <c r="I281" i="27" s="1"/>
  <c r="M281" i="27" s="1"/>
  <c r="H423" i="27"/>
  <c r="I423" i="27" s="1"/>
  <c r="M423" i="27" s="1"/>
  <c r="F252" i="25"/>
  <c r="G252" i="25" s="1"/>
  <c r="K252" i="25" s="1"/>
  <c r="F249" i="25"/>
  <c r="G249" i="25" s="1"/>
  <c r="K249" i="25" s="1"/>
  <c r="F225" i="25"/>
  <c r="G225" i="25" s="1"/>
  <c r="K225" i="25" s="1"/>
  <c r="F222" i="25"/>
  <c r="G222" i="25" s="1"/>
  <c r="K222" i="25" s="1"/>
  <c r="F142" i="25"/>
  <c r="G142" i="25" s="1"/>
  <c r="K142" i="25" s="1"/>
  <c r="F139" i="25"/>
  <c r="G139" i="25" s="1"/>
  <c r="K139" i="25" s="1"/>
  <c r="F136" i="25"/>
  <c r="G136" i="25" s="1"/>
  <c r="K136" i="25" s="1"/>
  <c r="F115" i="25"/>
  <c r="G115" i="25" s="1"/>
  <c r="K115" i="25" s="1"/>
  <c r="F112" i="25"/>
  <c r="G112" i="25" s="1"/>
  <c r="K112" i="25" s="1"/>
  <c r="F277" i="25"/>
  <c r="G277" i="25" s="1"/>
  <c r="K277" i="25" s="1"/>
  <c r="F271" i="25"/>
  <c r="G271" i="25" s="1"/>
  <c r="K271" i="25" s="1"/>
  <c r="F267" i="25"/>
  <c r="G267" i="25" s="1"/>
  <c r="K267" i="25" s="1"/>
  <c r="F262" i="25"/>
  <c r="G262" i="25" s="1"/>
  <c r="K262" i="25" s="1"/>
  <c r="F244" i="25"/>
  <c r="G244" i="25" s="1"/>
  <c r="K244" i="25" s="1"/>
  <c r="F241" i="25"/>
  <c r="G241" i="25" s="1"/>
  <c r="K241" i="25" s="1"/>
  <c r="F238" i="25"/>
  <c r="G238" i="25" s="1"/>
  <c r="K238" i="25" s="1"/>
  <c r="F208" i="25"/>
  <c r="G208" i="25" s="1"/>
  <c r="K208" i="25" s="1"/>
  <c r="F205" i="25"/>
  <c r="G205" i="25" s="1"/>
  <c r="K205" i="25" s="1"/>
  <c r="F201" i="25"/>
  <c r="G201" i="25" s="1"/>
  <c r="K201" i="25" s="1"/>
  <c r="F198" i="25"/>
  <c r="G198" i="25" s="1"/>
  <c r="K198" i="25" s="1"/>
  <c r="F258" i="25"/>
  <c r="G258" i="25" s="1"/>
  <c r="K258" i="25" s="1"/>
  <c r="F255" i="25"/>
  <c r="G255" i="25" s="1"/>
  <c r="K255" i="25" s="1"/>
  <c r="F234" i="25"/>
  <c r="G234" i="25" s="1"/>
  <c r="K234" i="25" s="1"/>
  <c r="F231" i="25"/>
  <c r="G231" i="25" s="1"/>
  <c r="K231" i="25" s="1"/>
  <c r="F151" i="25"/>
  <c r="G151" i="25" s="1"/>
  <c r="K151" i="25" s="1"/>
  <c r="F148" i="25"/>
  <c r="G148" i="25" s="1"/>
  <c r="K148" i="25" s="1"/>
  <c r="F145" i="25"/>
  <c r="G145" i="25" s="1"/>
  <c r="K145" i="25" s="1"/>
  <c r="F217" i="25"/>
  <c r="G217" i="25" s="1"/>
  <c r="K217" i="25" s="1"/>
  <c r="F214" i="25"/>
  <c r="G214" i="25" s="1"/>
  <c r="K214" i="25" s="1"/>
  <c r="F211" i="25"/>
  <c r="G211" i="25" s="1"/>
  <c r="K211" i="25" s="1"/>
  <c r="F275" i="25"/>
  <c r="G275" i="25" s="1"/>
  <c r="K275" i="25" s="1"/>
  <c r="F270" i="25"/>
  <c r="G270" i="25" s="1"/>
  <c r="K270" i="25" s="1"/>
  <c r="F265" i="25"/>
  <c r="G265" i="25" s="1"/>
  <c r="K265" i="25" s="1"/>
  <c r="F243" i="25"/>
  <c r="G243" i="25" s="1"/>
  <c r="K243" i="25" s="1"/>
  <c r="F240" i="25"/>
  <c r="G240" i="25" s="1"/>
  <c r="K240" i="25" s="1"/>
  <c r="F237" i="25"/>
  <c r="G237" i="25" s="1"/>
  <c r="K237" i="25" s="1"/>
  <c r="F207" i="25"/>
  <c r="G207" i="25" s="1"/>
  <c r="K207" i="25" s="1"/>
  <c r="F204" i="25"/>
  <c r="G204" i="25" s="1"/>
  <c r="K204" i="25" s="1"/>
  <c r="F200" i="25"/>
  <c r="G200" i="25" s="1"/>
  <c r="K200" i="25" s="1"/>
  <c r="F196" i="25"/>
  <c r="G196" i="25" s="1"/>
  <c r="K196" i="25" s="1"/>
  <c r="F193" i="25"/>
  <c r="G193" i="25" s="1"/>
  <c r="K193" i="25" s="1"/>
  <c r="F189" i="25"/>
  <c r="G189" i="25" s="1"/>
  <c r="K189" i="25" s="1"/>
  <c r="F186" i="25"/>
  <c r="G186" i="25" s="1"/>
  <c r="K186" i="25" s="1"/>
  <c r="F182" i="25"/>
  <c r="G182" i="25" s="1"/>
  <c r="K182" i="25" s="1"/>
  <c r="F179" i="25"/>
  <c r="G179" i="25" s="1"/>
  <c r="K179" i="25" s="1"/>
  <c r="F175" i="25"/>
  <c r="G175" i="25" s="1"/>
  <c r="K175" i="25" s="1"/>
  <c r="F172" i="25"/>
  <c r="G172" i="25" s="1"/>
  <c r="K172" i="25" s="1"/>
  <c r="F169" i="25"/>
  <c r="G169" i="25" s="1"/>
  <c r="K169" i="25" s="1"/>
  <c r="F165" i="25"/>
  <c r="G165" i="25" s="1"/>
  <c r="K165" i="25" s="1"/>
  <c r="F162" i="25"/>
  <c r="G162" i="25" s="1"/>
  <c r="K162" i="25" s="1"/>
  <c r="F158" i="25"/>
  <c r="G158" i="25" s="1"/>
  <c r="K158" i="25" s="1"/>
  <c r="F154" i="25"/>
  <c r="G154" i="25" s="1"/>
  <c r="K154" i="25" s="1"/>
  <c r="F127" i="25"/>
  <c r="G127" i="25" s="1"/>
  <c r="K127" i="25" s="1"/>
  <c r="F253" i="25"/>
  <c r="G253" i="25" s="1"/>
  <c r="K253" i="25" s="1"/>
  <c r="F250" i="25"/>
  <c r="G250" i="25" s="1"/>
  <c r="K250" i="25" s="1"/>
  <c r="F226" i="25"/>
  <c r="G226" i="25" s="1"/>
  <c r="K226" i="25" s="1"/>
  <c r="F223" i="25"/>
  <c r="G223" i="25" s="1"/>
  <c r="K223" i="25" s="1"/>
  <c r="F246" i="25"/>
  <c r="G246" i="25" s="1"/>
  <c r="K246" i="25" s="1"/>
  <c r="F219" i="25"/>
  <c r="G219" i="25" s="1"/>
  <c r="K219" i="25" s="1"/>
  <c r="F216" i="25"/>
  <c r="G216" i="25" s="1"/>
  <c r="K216" i="25" s="1"/>
  <c r="F213" i="25"/>
  <c r="G213" i="25" s="1"/>
  <c r="K213" i="25" s="1"/>
  <c r="F7" i="25"/>
  <c r="G7" i="25" s="1"/>
  <c r="K7" i="25" s="1"/>
  <c r="F10" i="25"/>
  <c r="G10" i="25" s="1"/>
  <c r="K10" i="25" s="1"/>
  <c r="F13" i="25"/>
  <c r="G13" i="25" s="1"/>
  <c r="K13" i="25" s="1"/>
  <c r="F86" i="25"/>
  <c r="G86" i="25" s="1"/>
  <c r="K86" i="25" s="1"/>
  <c r="F89" i="25"/>
  <c r="G89" i="25" s="1"/>
  <c r="K89" i="25" s="1"/>
  <c r="F92" i="25"/>
  <c r="G92" i="25" s="1"/>
  <c r="K92" i="25" s="1"/>
  <c r="F119" i="25"/>
  <c r="G119" i="25" s="1"/>
  <c r="K119" i="25" s="1"/>
  <c r="F164" i="25"/>
  <c r="G164" i="25" s="1"/>
  <c r="K164" i="25" s="1"/>
  <c r="F173" i="25"/>
  <c r="G173" i="25" s="1"/>
  <c r="K173" i="25" s="1"/>
  <c r="F177" i="25"/>
  <c r="G177" i="25" s="1"/>
  <c r="K177" i="25" s="1"/>
  <c r="F187" i="25"/>
  <c r="G187" i="25" s="1"/>
  <c r="K187" i="25" s="1"/>
  <c r="F192" i="25"/>
  <c r="G192" i="25" s="1"/>
  <c r="K192" i="25" s="1"/>
  <c r="F218" i="25"/>
  <c r="G218" i="25" s="1"/>
  <c r="K218" i="25" s="1"/>
  <c r="F248" i="25"/>
  <c r="G248" i="25" s="1"/>
  <c r="K248" i="25" s="1"/>
  <c r="F259" i="25"/>
  <c r="G259" i="25" s="1"/>
  <c r="K259" i="25" s="1"/>
  <c r="F135" i="25"/>
  <c r="G135" i="25" s="1"/>
  <c r="K135" i="25" s="1"/>
  <c r="F147" i="25"/>
  <c r="G147" i="25" s="1"/>
  <c r="K147" i="25" s="1"/>
  <c r="F156" i="25"/>
  <c r="G156" i="25" s="1"/>
  <c r="K156" i="25" s="1"/>
  <c r="F202" i="25"/>
  <c r="G202" i="25" s="1"/>
  <c r="K202" i="25" s="1"/>
  <c r="F224" i="25"/>
  <c r="G224" i="25" s="1"/>
  <c r="K224" i="25" s="1"/>
  <c r="F106" i="25"/>
  <c r="G106" i="25" s="1"/>
  <c r="K106" i="25" s="1"/>
  <c r="F109" i="25"/>
  <c r="G109" i="25" s="1"/>
  <c r="K109" i="25" s="1"/>
  <c r="F131" i="25"/>
  <c r="G131" i="25" s="1"/>
  <c r="K131" i="25" s="1"/>
  <c r="F161" i="25"/>
  <c r="G161" i="25" s="1"/>
  <c r="K161" i="25" s="1"/>
  <c r="F230" i="25"/>
  <c r="G230" i="25" s="1"/>
  <c r="K230" i="25" s="1"/>
  <c r="F236" i="25"/>
  <c r="G236" i="25" s="1"/>
  <c r="K236" i="25" s="1"/>
  <c r="F242" i="25"/>
  <c r="G242" i="25" s="1"/>
  <c r="K242" i="25" s="1"/>
  <c r="F268" i="25"/>
  <c r="G268" i="25" s="1"/>
  <c r="K268" i="25" s="1"/>
  <c r="F5" i="25"/>
  <c r="G5" i="25" s="1"/>
  <c r="K5" i="25" s="1"/>
  <c r="F8" i="25"/>
  <c r="G8" i="25" s="1"/>
  <c r="K8" i="25" s="1"/>
  <c r="F11" i="25"/>
  <c r="G11" i="25" s="1"/>
  <c r="K11" i="25" s="1"/>
  <c r="F87" i="25"/>
  <c r="G87" i="25" s="1"/>
  <c r="K87" i="25" s="1"/>
  <c r="F90" i="25"/>
  <c r="G90" i="25" s="1"/>
  <c r="K90" i="25" s="1"/>
  <c r="F93" i="25"/>
  <c r="G93" i="25" s="1"/>
  <c r="K93" i="25" s="1"/>
  <c r="F120" i="25"/>
  <c r="G120" i="25" s="1"/>
  <c r="K120" i="25" s="1"/>
  <c r="F157" i="25"/>
  <c r="G157" i="25" s="1"/>
  <c r="K157" i="25" s="1"/>
  <c r="F97" i="25"/>
  <c r="G97" i="25" s="1"/>
  <c r="K97" i="25" s="1"/>
  <c r="F100" i="25"/>
  <c r="G100" i="25" s="1"/>
  <c r="K100" i="25" s="1"/>
  <c r="F103" i="25"/>
  <c r="G103" i="25" s="1"/>
  <c r="K103" i="25" s="1"/>
  <c r="F113" i="25"/>
  <c r="G113" i="25" s="1"/>
  <c r="K113" i="25" s="1"/>
  <c r="F117" i="25"/>
  <c r="G117" i="25" s="1"/>
  <c r="K117" i="25" s="1"/>
  <c r="F140" i="25"/>
  <c r="G140" i="25" s="1"/>
  <c r="K140" i="25" s="1"/>
  <c r="F152" i="25"/>
  <c r="G152" i="25" s="1"/>
  <c r="K152" i="25" s="1"/>
  <c r="F199" i="25"/>
  <c r="G199" i="25" s="1"/>
  <c r="K199" i="25" s="1"/>
  <c r="F209" i="25"/>
  <c r="G209" i="25" s="1"/>
  <c r="K209" i="25" s="1"/>
  <c r="F215" i="25"/>
  <c r="G215" i="25" s="1"/>
  <c r="K215" i="25" s="1"/>
  <c r="F256" i="25"/>
  <c r="G256" i="25" s="1"/>
  <c r="K256" i="25" s="1"/>
  <c r="F132" i="25"/>
  <c r="G132" i="25" s="1"/>
  <c r="K132" i="25" s="1"/>
  <c r="F166" i="25"/>
  <c r="G166" i="25" s="1"/>
  <c r="K166" i="25" s="1"/>
  <c r="F171" i="25"/>
  <c r="G171" i="25" s="1"/>
  <c r="K171" i="25" s="1"/>
  <c r="F180" i="25"/>
  <c r="G180" i="25" s="1"/>
  <c r="K180" i="25" s="1"/>
  <c r="F185" i="25"/>
  <c r="G185" i="25" s="1"/>
  <c r="K185" i="25" s="1"/>
  <c r="F194" i="25"/>
  <c r="G194" i="25" s="1"/>
  <c r="K194" i="25" s="1"/>
  <c r="F221" i="25"/>
  <c r="G221" i="25" s="1"/>
  <c r="K221" i="25" s="1"/>
  <c r="F232" i="25"/>
  <c r="G232" i="25" s="1"/>
  <c r="K232" i="25" s="1"/>
  <c r="F58" i="25"/>
  <c r="G58" i="25" s="1"/>
  <c r="K58" i="25" s="1"/>
  <c r="F62" i="25"/>
  <c r="G62" i="25" s="1"/>
  <c r="K62" i="25" s="1"/>
  <c r="F66" i="25"/>
  <c r="G66" i="25" s="1"/>
  <c r="K66" i="25" s="1"/>
  <c r="F70" i="25"/>
  <c r="G70" i="25" s="1"/>
  <c r="K70" i="25" s="1"/>
  <c r="F73" i="25"/>
  <c r="G73" i="25" s="1"/>
  <c r="K73" i="25" s="1"/>
  <c r="F77" i="25"/>
  <c r="G77" i="25" s="1"/>
  <c r="K77" i="25" s="1"/>
  <c r="F81" i="25"/>
  <c r="G81" i="25" s="1"/>
  <c r="K81" i="25" s="1"/>
  <c r="F121" i="25"/>
  <c r="G121" i="25" s="1"/>
  <c r="K121" i="25" s="1"/>
  <c r="F149" i="25"/>
  <c r="G149" i="25" s="1"/>
  <c r="K149" i="25" s="1"/>
  <c r="F251" i="25"/>
  <c r="G251" i="25" s="1"/>
  <c r="K251" i="25" s="1"/>
  <c r="F85" i="25"/>
  <c r="G85" i="25" s="1"/>
  <c r="K85" i="25" s="1"/>
  <c r="F88" i="25"/>
  <c r="G88" i="25" s="1"/>
  <c r="K88" i="25" s="1"/>
  <c r="F91" i="25"/>
  <c r="G91" i="25" s="1"/>
  <c r="K91" i="25" s="1"/>
  <c r="F118" i="25"/>
  <c r="G118" i="25" s="1"/>
  <c r="K118" i="25" s="1"/>
  <c r="F137" i="25"/>
  <c r="G137" i="25" s="1"/>
  <c r="K137" i="25" s="1"/>
  <c r="F141" i="25"/>
  <c r="G141" i="25" s="1"/>
  <c r="K141" i="25" s="1"/>
  <c r="F227" i="25"/>
  <c r="G227" i="25" s="1"/>
  <c r="K227" i="25" s="1"/>
  <c r="F239" i="25"/>
  <c r="G239" i="25" s="1"/>
  <c r="K239" i="25" s="1"/>
  <c r="F257" i="25"/>
  <c r="G257" i="25" s="1"/>
  <c r="K257" i="25" s="1"/>
  <c r="F264" i="25"/>
  <c r="G264" i="25" s="1"/>
  <c r="K264" i="25" s="1"/>
  <c r="F273" i="25"/>
  <c r="G273" i="25" s="1"/>
  <c r="K273" i="25" s="1"/>
  <c r="F16" i="25"/>
  <c r="G16" i="25" s="1"/>
  <c r="K16" i="25" s="1"/>
  <c r="F19" i="25"/>
  <c r="G19" i="25" s="1"/>
  <c r="K19" i="25" s="1"/>
  <c r="F22" i="25"/>
  <c r="G22" i="25" s="1"/>
  <c r="K22" i="25" s="1"/>
  <c r="F95" i="25"/>
  <c r="G95" i="25" s="1"/>
  <c r="K95" i="25" s="1"/>
  <c r="F98" i="25"/>
  <c r="G98" i="25" s="1"/>
  <c r="K98" i="25" s="1"/>
  <c r="F101" i="25"/>
  <c r="G101" i="25" s="1"/>
  <c r="K101" i="25" s="1"/>
  <c r="F114" i="25"/>
  <c r="G114" i="25" s="1"/>
  <c r="K114" i="25" s="1"/>
  <c r="F146" i="25"/>
  <c r="G146" i="25" s="1"/>
  <c r="K146" i="25" s="1"/>
  <c r="F163" i="25"/>
  <c r="G163" i="25" s="1"/>
  <c r="K163" i="25" s="1"/>
  <c r="F168" i="25"/>
  <c r="G168" i="25" s="1"/>
  <c r="K168" i="25" s="1"/>
  <c r="F176" i="25"/>
  <c r="G176" i="25" s="1"/>
  <c r="K176" i="25" s="1"/>
  <c r="F181" i="25"/>
  <c r="G181" i="25" s="1"/>
  <c r="K181" i="25" s="1"/>
  <c r="F191" i="25"/>
  <c r="G191" i="25" s="1"/>
  <c r="K191" i="25" s="1"/>
  <c r="F195" i="25"/>
  <c r="G195" i="25" s="1"/>
  <c r="K195" i="25" s="1"/>
  <c r="F206" i="25"/>
  <c r="G206" i="25" s="1"/>
  <c r="K206" i="25" s="1"/>
  <c r="F233" i="25"/>
  <c r="G233" i="25" s="1"/>
  <c r="K233" i="25" s="1"/>
  <c r="F236" i="35"/>
  <c r="G236" i="35" s="1"/>
  <c r="K236" i="35" s="1"/>
  <c r="F242" i="35"/>
  <c r="G242" i="35" s="1"/>
  <c r="K242" i="35" s="1"/>
  <c r="F258" i="35"/>
  <c r="G258" i="35" s="1"/>
  <c r="K258" i="35" s="1"/>
  <c r="F265" i="35"/>
  <c r="G265" i="35" s="1"/>
  <c r="K265" i="35" s="1"/>
  <c r="F6" i="38"/>
  <c r="G6" i="38" s="1"/>
  <c r="K6" i="38" s="1"/>
  <c r="F9" i="38"/>
  <c r="G9" i="38" s="1"/>
  <c r="K9" i="38" s="1"/>
  <c r="F12" i="38"/>
  <c r="G12" i="38" s="1"/>
  <c r="K12" i="38" s="1"/>
  <c r="F31" i="38"/>
  <c r="G31" i="38" s="1"/>
  <c r="K31" i="38" s="1"/>
  <c r="F35" i="38"/>
  <c r="G35" i="38" s="1"/>
  <c r="K35" i="38" s="1"/>
  <c r="F43" i="38"/>
  <c r="G43" i="38" s="1"/>
  <c r="K43" i="38" s="1"/>
  <c r="F47" i="38"/>
  <c r="G47" i="38" s="1"/>
  <c r="K47" i="38" s="1"/>
  <c r="F50" i="38"/>
  <c r="G50" i="38" s="1"/>
  <c r="K50" i="38" s="1"/>
  <c r="F58" i="38"/>
  <c r="G58" i="38" s="1"/>
  <c r="K58" i="38" s="1"/>
  <c r="F66" i="38"/>
  <c r="G66" i="38" s="1"/>
  <c r="K66" i="38" s="1"/>
  <c r="F99" i="38"/>
  <c r="G99" i="38" s="1"/>
  <c r="K99" i="38" s="1"/>
  <c r="F17" i="38"/>
  <c r="G17" i="38" s="1"/>
  <c r="K17" i="38" s="1"/>
  <c r="F54" i="38"/>
  <c r="G54" i="38" s="1"/>
  <c r="K54" i="38" s="1"/>
  <c r="F62" i="38"/>
  <c r="G62" i="38" s="1"/>
  <c r="K62" i="38" s="1"/>
  <c r="F71" i="38"/>
  <c r="G71" i="38" s="1"/>
  <c r="K71" i="38" s="1"/>
  <c r="F124" i="38"/>
  <c r="G124" i="38" s="1"/>
  <c r="K124" i="38" s="1"/>
  <c r="F277" i="35"/>
  <c r="G277" i="35" s="1"/>
  <c r="K277" i="35" s="1"/>
  <c r="F266" i="35"/>
  <c r="G266" i="35" s="1"/>
  <c r="K266" i="35" s="1"/>
  <c r="F278" i="35"/>
  <c r="G278" i="35" s="1"/>
  <c r="K278" i="35" s="1"/>
  <c r="F250" i="35"/>
  <c r="G250" i="35" s="1"/>
  <c r="K250" i="35" s="1"/>
  <c r="F229" i="35"/>
  <c r="G229" i="35" s="1"/>
  <c r="K229" i="35" s="1"/>
  <c r="F226" i="35"/>
  <c r="G226" i="35" s="1"/>
  <c r="K226" i="35" s="1"/>
  <c r="F223" i="35"/>
  <c r="G223" i="35" s="1"/>
  <c r="K223" i="35" s="1"/>
  <c r="F184" i="35"/>
  <c r="G184" i="35" s="1"/>
  <c r="K184" i="35" s="1"/>
  <c r="F166" i="35"/>
  <c r="G166" i="35" s="1"/>
  <c r="K166" i="35" s="1"/>
  <c r="F118" i="35"/>
  <c r="G118" i="35" s="1"/>
  <c r="K118" i="35" s="1"/>
  <c r="F106" i="35"/>
  <c r="G106" i="35" s="1"/>
  <c r="K106" i="35" s="1"/>
  <c r="F103" i="35"/>
  <c r="G103" i="35" s="1"/>
  <c r="K103" i="35" s="1"/>
  <c r="F100" i="35"/>
  <c r="G100" i="35" s="1"/>
  <c r="K100" i="35" s="1"/>
  <c r="F97" i="35"/>
  <c r="G97" i="35" s="1"/>
  <c r="K97" i="35" s="1"/>
  <c r="F58" i="35"/>
  <c r="G58" i="35" s="1"/>
  <c r="K58" i="35" s="1"/>
  <c r="F55" i="35"/>
  <c r="G55" i="35" s="1"/>
  <c r="K55" i="35" s="1"/>
  <c r="F52" i="35"/>
  <c r="G52" i="35" s="1"/>
  <c r="K52" i="35" s="1"/>
  <c r="F49" i="35"/>
  <c r="G49" i="35" s="1"/>
  <c r="K49" i="35" s="1"/>
  <c r="F34" i="35"/>
  <c r="G34" i="35" s="1"/>
  <c r="K34" i="35" s="1"/>
  <c r="F31" i="35"/>
  <c r="G31" i="35" s="1"/>
  <c r="K31" i="35" s="1"/>
  <c r="F16" i="35"/>
  <c r="G16" i="35" s="1"/>
  <c r="K16" i="35" s="1"/>
  <c r="F13" i="35"/>
  <c r="G13" i="35" s="1"/>
  <c r="K13" i="35" s="1"/>
  <c r="F10" i="35"/>
  <c r="G10" i="35" s="1"/>
  <c r="K10" i="35" s="1"/>
  <c r="F7" i="35"/>
  <c r="G7" i="35" s="1"/>
  <c r="K7" i="35" s="1"/>
  <c r="F274" i="35"/>
  <c r="G274" i="35" s="1"/>
  <c r="K274" i="35" s="1"/>
  <c r="F271" i="35"/>
  <c r="G271" i="35" s="1"/>
  <c r="K271" i="35" s="1"/>
  <c r="F264" i="35"/>
  <c r="G264" i="35" s="1"/>
  <c r="K264" i="35" s="1"/>
  <c r="F219" i="35"/>
  <c r="G219" i="35" s="1"/>
  <c r="K219" i="35" s="1"/>
  <c r="F216" i="35"/>
  <c r="G216" i="35" s="1"/>
  <c r="K216" i="35" s="1"/>
  <c r="F213" i="35"/>
  <c r="G213" i="35" s="1"/>
  <c r="K213" i="35" s="1"/>
  <c r="F210" i="35"/>
  <c r="G210" i="35" s="1"/>
  <c r="K210" i="35" s="1"/>
  <c r="F180" i="35"/>
  <c r="G180" i="35" s="1"/>
  <c r="K180" i="35" s="1"/>
  <c r="F162" i="35"/>
  <c r="G162" i="35" s="1"/>
  <c r="K162" i="35" s="1"/>
  <c r="F141" i="35"/>
  <c r="G141" i="35" s="1"/>
  <c r="K141" i="35" s="1"/>
  <c r="F138" i="35"/>
  <c r="G138" i="35" s="1"/>
  <c r="K138" i="35" s="1"/>
  <c r="F135" i="35"/>
  <c r="G135" i="35" s="1"/>
  <c r="K135" i="35" s="1"/>
  <c r="F132" i="35"/>
  <c r="G132" i="35" s="1"/>
  <c r="K132" i="35" s="1"/>
  <c r="F114" i="35"/>
  <c r="G114" i="35" s="1"/>
  <c r="K114" i="35" s="1"/>
  <c r="F93" i="35"/>
  <c r="G93" i="35" s="1"/>
  <c r="K93" i="35" s="1"/>
  <c r="F90" i="35"/>
  <c r="G90" i="35" s="1"/>
  <c r="K90" i="35" s="1"/>
  <c r="F87" i="35"/>
  <c r="G87" i="35" s="1"/>
  <c r="K87" i="35" s="1"/>
  <c r="F45" i="35"/>
  <c r="G45" i="35" s="1"/>
  <c r="K45" i="35" s="1"/>
  <c r="F27" i="35"/>
  <c r="G27" i="35" s="1"/>
  <c r="K27" i="35" s="1"/>
  <c r="F267" i="35"/>
  <c r="G267" i="35" s="1"/>
  <c r="K267" i="35" s="1"/>
  <c r="F260" i="35"/>
  <c r="G260" i="35" s="1"/>
  <c r="K260" i="35" s="1"/>
  <c r="F245" i="35"/>
  <c r="G245" i="35" s="1"/>
  <c r="K245" i="35" s="1"/>
  <c r="F206" i="35"/>
  <c r="G206" i="35" s="1"/>
  <c r="K206" i="35" s="1"/>
  <c r="F203" i="35"/>
  <c r="G203" i="35" s="1"/>
  <c r="K203" i="35" s="1"/>
  <c r="F200" i="35"/>
  <c r="G200" i="35" s="1"/>
  <c r="K200" i="35" s="1"/>
  <c r="F176" i="35"/>
  <c r="G176" i="35" s="1"/>
  <c r="K176" i="35" s="1"/>
  <c r="F173" i="35"/>
  <c r="G173" i="35" s="1"/>
  <c r="K173" i="35" s="1"/>
  <c r="F158" i="35"/>
  <c r="G158" i="35" s="1"/>
  <c r="K158" i="35" s="1"/>
  <c r="F155" i="35"/>
  <c r="G155" i="35" s="1"/>
  <c r="K155" i="35" s="1"/>
  <c r="F128" i="35"/>
  <c r="G128" i="35" s="1"/>
  <c r="K128" i="35" s="1"/>
  <c r="F110" i="35"/>
  <c r="G110" i="35" s="1"/>
  <c r="K110" i="35" s="1"/>
  <c r="F83" i="35"/>
  <c r="G83" i="35" s="1"/>
  <c r="K83" i="35" s="1"/>
  <c r="F80" i="35"/>
  <c r="G80" i="35" s="1"/>
  <c r="K80" i="35" s="1"/>
  <c r="F77" i="35"/>
  <c r="G77" i="35" s="1"/>
  <c r="K77" i="35" s="1"/>
  <c r="F74" i="35"/>
  <c r="G74" i="35" s="1"/>
  <c r="K74" i="35" s="1"/>
  <c r="F256" i="35"/>
  <c r="G256" i="35" s="1"/>
  <c r="K256" i="35" s="1"/>
  <c r="F253" i="35"/>
  <c r="G253" i="35" s="1"/>
  <c r="K253" i="35" s="1"/>
  <c r="F241" i="35"/>
  <c r="G241" i="35" s="1"/>
  <c r="K241" i="35" s="1"/>
  <c r="F238" i="35"/>
  <c r="G238" i="35" s="1"/>
  <c r="K238" i="35" s="1"/>
  <c r="F235" i="35"/>
  <c r="G235" i="35" s="1"/>
  <c r="K235" i="35" s="1"/>
  <c r="F196" i="35"/>
  <c r="G196" i="35" s="1"/>
  <c r="K196" i="35" s="1"/>
  <c r="F193" i="35"/>
  <c r="G193" i="35" s="1"/>
  <c r="K193" i="35" s="1"/>
  <c r="F190" i="35"/>
  <c r="G190" i="35" s="1"/>
  <c r="K190" i="35" s="1"/>
  <c r="F187" i="35"/>
  <c r="G187" i="35" s="1"/>
  <c r="K187" i="35" s="1"/>
  <c r="F169" i="35"/>
  <c r="G169" i="35" s="1"/>
  <c r="K169" i="35" s="1"/>
  <c r="F151" i="35"/>
  <c r="G151" i="35" s="1"/>
  <c r="K151" i="35" s="1"/>
  <c r="F148" i="35"/>
  <c r="G148" i="35" s="1"/>
  <c r="K148" i="35" s="1"/>
  <c r="F145" i="35"/>
  <c r="G145" i="35" s="1"/>
  <c r="K145" i="35" s="1"/>
  <c r="F124" i="35"/>
  <c r="G124" i="35" s="1"/>
  <c r="K124" i="35" s="1"/>
  <c r="F121" i="35"/>
  <c r="G121" i="35" s="1"/>
  <c r="K121" i="35" s="1"/>
  <c r="F70" i="35"/>
  <c r="G70" i="35" s="1"/>
  <c r="K70" i="35" s="1"/>
  <c r="F67" i="35"/>
  <c r="G67" i="35" s="1"/>
  <c r="K67" i="35" s="1"/>
  <c r="F64" i="35"/>
  <c r="G64" i="35" s="1"/>
  <c r="K64" i="35" s="1"/>
  <c r="F61" i="35"/>
  <c r="G61" i="35" s="1"/>
  <c r="K61" i="35" s="1"/>
  <c r="F40" i="35"/>
  <c r="G40" i="35" s="1"/>
  <c r="K40" i="35" s="1"/>
  <c r="F37" i="35"/>
  <c r="G37" i="35" s="1"/>
  <c r="K37" i="35" s="1"/>
  <c r="F22" i="35"/>
  <c r="G22" i="35" s="1"/>
  <c r="K22" i="35" s="1"/>
  <c r="F19" i="35"/>
  <c r="G19" i="35" s="1"/>
  <c r="K19" i="35" s="1"/>
  <c r="F231" i="35"/>
  <c r="G231" i="35" s="1"/>
  <c r="K231" i="35" s="1"/>
  <c r="F228" i="35"/>
  <c r="G228" i="35" s="1"/>
  <c r="K228" i="35" s="1"/>
  <c r="F225" i="35"/>
  <c r="G225" i="35" s="1"/>
  <c r="K225" i="35" s="1"/>
  <c r="F222" i="35"/>
  <c r="G222" i="35" s="1"/>
  <c r="K222" i="35" s="1"/>
  <c r="F183" i="35"/>
  <c r="G183" i="35" s="1"/>
  <c r="K183" i="35" s="1"/>
  <c r="F165" i="35"/>
  <c r="G165" i="35" s="1"/>
  <c r="K165" i="35" s="1"/>
  <c r="F117" i="35"/>
  <c r="G117" i="35" s="1"/>
  <c r="K117" i="35" s="1"/>
  <c r="F105" i="35"/>
  <c r="G105" i="35" s="1"/>
  <c r="K105" i="35" s="1"/>
  <c r="F102" i="35"/>
  <c r="G102" i="35" s="1"/>
  <c r="K102" i="35" s="1"/>
  <c r="F99" i="35"/>
  <c r="G99" i="35" s="1"/>
  <c r="K99" i="35" s="1"/>
  <c r="F96" i="35"/>
  <c r="G96" i="35" s="1"/>
  <c r="K96" i="35" s="1"/>
  <c r="F57" i="35"/>
  <c r="G57" i="35" s="1"/>
  <c r="K57" i="35" s="1"/>
  <c r="F54" i="35"/>
  <c r="G54" i="35" s="1"/>
  <c r="K54" i="35" s="1"/>
  <c r="F51" i="35"/>
  <c r="G51" i="35" s="1"/>
  <c r="K51" i="35" s="1"/>
  <c r="F33" i="35"/>
  <c r="G33" i="35" s="1"/>
  <c r="K33" i="35" s="1"/>
  <c r="F15" i="35"/>
  <c r="G15" i="35" s="1"/>
  <c r="K15" i="35" s="1"/>
  <c r="F12" i="35"/>
  <c r="G12" i="35" s="1"/>
  <c r="K12" i="35" s="1"/>
  <c r="F9" i="35"/>
  <c r="G9" i="35" s="1"/>
  <c r="K9" i="35" s="1"/>
  <c r="F6" i="35"/>
  <c r="G6" i="35" s="1"/>
  <c r="K6" i="35" s="1"/>
  <c r="F276" i="35"/>
  <c r="G276" i="35" s="1"/>
  <c r="K276" i="35" s="1"/>
  <c r="F273" i="35"/>
  <c r="G273" i="35" s="1"/>
  <c r="K273" i="35" s="1"/>
  <c r="F270" i="35"/>
  <c r="G270" i="35" s="1"/>
  <c r="K270" i="35" s="1"/>
  <c r="F248" i="35"/>
  <c r="G248" i="35" s="1"/>
  <c r="K248" i="35" s="1"/>
  <c r="F218" i="35"/>
  <c r="G218" i="35" s="1"/>
  <c r="K218" i="35" s="1"/>
  <c r="F215" i="35"/>
  <c r="G215" i="35" s="1"/>
  <c r="K215" i="35" s="1"/>
  <c r="F212" i="35"/>
  <c r="G212" i="35" s="1"/>
  <c r="K212" i="35" s="1"/>
  <c r="F179" i="35"/>
  <c r="G179" i="35" s="1"/>
  <c r="K179" i="35" s="1"/>
  <c r="F161" i="35"/>
  <c r="G161" i="35" s="1"/>
  <c r="K161" i="35" s="1"/>
  <c r="F140" i="35"/>
  <c r="G140" i="35" s="1"/>
  <c r="K140" i="35" s="1"/>
  <c r="F137" i="35"/>
  <c r="G137" i="35" s="1"/>
  <c r="K137" i="35" s="1"/>
  <c r="F134" i="35"/>
  <c r="G134" i="35" s="1"/>
  <c r="K134" i="35" s="1"/>
  <c r="F131" i="35"/>
  <c r="G131" i="35" s="1"/>
  <c r="K131" i="35" s="1"/>
  <c r="F113" i="35"/>
  <c r="G113" i="35" s="1"/>
  <c r="K113" i="35" s="1"/>
  <c r="F92" i="35"/>
  <c r="G92" i="35" s="1"/>
  <c r="K92" i="35" s="1"/>
  <c r="F89" i="35"/>
  <c r="G89" i="35" s="1"/>
  <c r="K89" i="35" s="1"/>
  <c r="F86" i="35"/>
  <c r="G86" i="35" s="1"/>
  <c r="K86" i="35" s="1"/>
  <c r="F47" i="35"/>
  <c r="G47" i="35" s="1"/>
  <c r="K47" i="35" s="1"/>
  <c r="F29" i="35"/>
  <c r="G29" i="35" s="1"/>
  <c r="K29" i="35" s="1"/>
  <c r="F262" i="35"/>
  <c r="G262" i="35" s="1"/>
  <c r="K262" i="35" s="1"/>
  <c r="F259" i="35"/>
  <c r="G259" i="35" s="1"/>
  <c r="K259" i="35" s="1"/>
  <c r="F208" i="35"/>
  <c r="G208" i="35" s="1"/>
  <c r="K208" i="35" s="1"/>
  <c r="F205" i="35"/>
  <c r="G205" i="35" s="1"/>
  <c r="K205" i="35" s="1"/>
  <c r="F202" i="35"/>
  <c r="G202" i="35" s="1"/>
  <c r="K202" i="35" s="1"/>
  <c r="F199" i="35"/>
  <c r="G199" i="35" s="1"/>
  <c r="K199" i="35" s="1"/>
  <c r="F175" i="35"/>
  <c r="G175" i="35" s="1"/>
  <c r="K175" i="35" s="1"/>
  <c r="F157" i="35"/>
  <c r="G157" i="35" s="1"/>
  <c r="K157" i="35" s="1"/>
  <c r="F127" i="35"/>
  <c r="G127" i="35" s="1"/>
  <c r="K127" i="35" s="1"/>
  <c r="F82" i="35"/>
  <c r="G82" i="35" s="1"/>
  <c r="K82" i="35" s="1"/>
  <c r="F79" i="35"/>
  <c r="G79" i="35" s="1"/>
  <c r="K79" i="35" s="1"/>
  <c r="F76" i="35"/>
  <c r="G76" i="35" s="1"/>
  <c r="K76" i="35" s="1"/>
  <c r="F73" i="35"/>
  <c r="G73" i="35" s="1"/>
  <c r="K73" i="35" s="1"/>
  <c r="F43" i="35"/>
  <c r="G43" i="35" s="1"/>
  <c r="K43" i="35" s="1"/>
  <c r="F25" i="35"/>
  <c r="G25" i="35" s="1"/>
  <c r="K25" i="35" s="1"/>
  <c r="F255" i="35"/>
  <c r="G255" i="35" s="1"/>
  <c r="K255" i="35" s="1"/>
  <c r="F243" i="35"/>
  <c r="G243" i="35" s="1"/>
  <c r="K243" i="35" s="1"/>
  <c r="F240" i="35"/>
  <c r="G240" i="35" s="1"/>
  <c r="K240" i="35" s="1"/>
  <c r="F237" i="35"/>
  <c r="G237" i="35" s="1"/>
  <c r="K237" i="35" s="1"/>
  <c r="F234" i="35"/>
  <c r="G234" i="35" s="1"/>
  <c r="K234" i="35" s="1"/>
  <c r="F195" i="35"/>
  <c r="G195" i="35" s="1"/>
  <c r="K195" i="35" s="1"/>
  <c r="F192" i="35"/>
  <c r="G192" i="35" s="1"/>
  <c r="K192" i="35" s="1"/>
  <c r="F189" i="35"/>
  <c r="G189" i="35" s="1"/>
  <c r="K189" i="35" s="1"/>
  <c r="F186" i="35"/>
  <c r="G186" i="35" s="1"/>
  <c r="K186" i="35" s="1"/>
  <c r="F171" i="35"/>
  <c r="G171" i="35" s="1"/>
  <c r="K171" i="35" s="1"/>
  <c r="F168" i="35"/>
  <c r="G168" i="35" s="1"/>
  <c r="K168" i="35" s="1"/>
  <c r="F153" i="35"/>
  <c r="G153" i="35" s="1"/>
  <c r="K153" i="35" s="1"/>
  <c r="F150" i="35"/>
  <c r="G150" i="35" s="1"/>
  <c r="K150" i="35" s="1"/>
  <c r="F147" i="35"/>
  <c r="G147" i="35" s="1"/>
  <c r="K147" i="35" s="1"/>
  <c r="F144" i="35"/>
  <c r="G144" i="35" s="1"/>
  <c r="K144" i="35" s="1"/>
  <c r="F123" i="35"/>
  <c r="G123" i="35" s="1"/>
  <c r="K123" i="35" s="1"/>
  <c r="F108" i="35"/>
  <c r="G108" i="35" s="1"/>
  <c r="K108" i="35" s="1"/>
  <c r="F69" i="35"/>
  <c r="G69" i="35" s="1"/>
  <c r="K69" i="35" s="1"/>
  <c r="F66" i="35"/>
  <c r="G66" i="35" s="1"/>
  <c r="K66" i="35" s="1"/>
  <c r="F63" i="35"/>
  <c r="G63" i="35" s="1"/>
  <c r="K63" i="35" s="1"/>
  <c r="F39" i="35"/>
  <c r="G39" i="35" s="1"/>
  <c r="K39" i="35" s="1"/>
  <c r="F36" i="35"/>
  <c r="G36" i="35" s="1"/>
  <c r="K36" i="35" s="1"/>
  <c r="F21" i="35"/>
  <c r="G21" i="35" s="1"/>
  <c r="K21" i="35" s="1"/>
  <c r="F18" i="35"/>
  <c r="G18" i="35" s="1"/>
  <c r="K18" i="35" s="1"/>
  <c r="F251" i="35"/>
  <c r="G251" i="35" s="1"/>
  <c r="K251" i="35" s="1"/>
  <c r="F230" i="35"/>
  <c r="G230" i="35" s="1"/>
  <c r="K230" i="35" s="1"/>
  <c r="F227" i="35"/>
  <c r="G227" i="35" s="1"/>
  <c r="K227" i="35" s="1"/>
  <c r="F224" i="35"/>
  <c r="G224" i="35" s="1"/>
  <c r="K224" i="35" s="1"/>
  <c r="F182" i="35"/>
  <c r="G182" i="35" s="1"/>
  <c r="K182" i="35" s="1"/>
  <c r="F164" i="35"/>
  <c r="G164" i="35" s="1"/>
  <c r="K164" i="35" s="1"/>
  <c r="F119" i="35"/>
  <c r="G119" i="35" s="1"/>
  <c r="K119" i="35" s="1"/>
  <c r="F116" i="35"/>
  <c r="G116" i="35" s="1"/>
  <c r="K116" i="35" s="1"/>
  <c r="F104" i="35"/>
  <c r="G104" i="35" s="1"/>
  <c r="K104" i="35" s="1"/>
  <c r="F101" i="35"/>
  <c r="G101" i="35" s="1"/>
  <c r="K101" i="35" s="1"/>
  <c r="F98" i="35"/>
  <c r="G98" i="35" s="1"/>
  <c r="K98" i="35" s="1"/>
  <c r="F59" i="35"/>
  <c r="G59" i="35" s="1"/>
  <c r="K59" i="35" s="1"/>
  <c r="F56" i="35"/>
  <c r="G56" i="35" s="1"/>
  <c r="K56" i="35" s="1"/>
  <c r="F53" i="35"/>
  <c r="G53" i="35" s="1"/>
  <c r="K53" i="35" s="1"/>
  <c r="F50" i="35"/>
  <c r="G50" i="35" s="1"/>
  <c r="K50" i="35" s="1"/>
  <c r="F32" i="35"/>
  <c r="G32" i="35" s="1"/>
  <c r="K32" i="35" s="1"/>
  <c r="F14" i="35"/>
  <c r="G14" i="35" s="1"/>
  <c r="K14" i="35" s="1"/>
  <c r="F11" i="35"/>
  <c r="G11" i="35" s="1"/>
  <c r="K11" i="35" s="1"/>
  <c r="F8" i="35"/>
  <c r="G8" i="35" s="1"/>
  <c r="K8" i="35" s="1"/>
  <c r="F122" i="35"/>
  <c r="G122" i="35" s="1"/>
  <c r="K122" i="35" s="1"/>
  <c r="F129" i="35"/>
  <c r="G129" i="35" s="1"/>
  <c r="K129" i="35" s="1"/>
  <c r="F136" i="35"/>
  <c r="G136" i="35" s="1"/>
  <c r="K136" i="35" s="1"/>
  <c r="F275" i="35"/>
  <c r="G275" i="35" s="1"/>
  <c r="K275" i="35" s="1"/>
  <c r="F112" i="38"/>
  <c r="G112" i="38" s="1"/>
  <c r="K112" i="38" s="1"/>
  <c r="F239" i="35"/>
  <c r="G239" i="35" s="1"/>
  <c r="K239" i="35" s="1"/>
  <c r="F254" i="35"/>
  <c r="G254" i="35" s="1"/>
  <c r="K254" i="35" s="1"/>
  <c r="F261" i="35"/>
  <c r="G261" i="35" s="1"/>
  <c r="K261" i="35" s="1"/>
  <c r="F269" i="35"/>
  <c r="G269" i="35" s="1"/>
  <c r="K269" i="35" s="1"/>
  <c r="F134" i="38"/>
  <c r="G134" i="38" s="1"/>
  <c r="K134" i="38" s="1"/>
  <c r="F131" i="38"/>
  <c r="G131" i="38" s="1"/>
  <c r="K131" i="38" s="1"/>
  <c r="F80" i="38"/>
  <c r="G80" i="38" s="1"/>
  <c r="K80" i="38" s="1"/>
  <c r="F77" i="38"/>
  <c r="G77" i="38" s="1"/>
  <c r="K77" i="38" s="1"/>
  <c r="F74" i="38"/>
  <c r="G74" i="38" s="1"/>
  <c r="K74" i="38" s="1"/>
  <c r="F127" i="38"/>
  <c r="G127" i="38" s="1"/>
  <c r="K127" i="38" s="1"/>
  <c r="F123" i="38"/>
  <c r="G123" i="38" s="1"/>
  <c r="K123" i="38" s="1"/>
  <c r="F120" i="38"/>
  <c r="G120" i="38" s="1"/>
  <c r="K120" i="38" s="1"/>
  <c r="F117" i="38"/>
  <c r="G117" i="38" s="1"/>
  <c r="K117" i="38" s="1"/>
  <c r="F114" i="38"/>
  <c r="G114" i="38" s="1"/>
  <c r="K114" i="38" s="1"/>
  <c r="F111" i="38"/>
  <c r="G111" i="38" s="1"/>
  <c r="K111" i="38" s="1"/>
  <c r="F108" i="38"/>
  <c r="G108" i="38" s="1"/>
  <c r="K108" i="38" s="1"/>
  <c r="F105" i="38"/>
  <c r="G105" i="38" s="1"/>
  <c r="K105" i="38" s="1"/>
  <c r="F101" i="38"/>
  <c r="G101" i="38" s="1"/>
  <c r="K101" i="38" s="1"/>
  <c r="F98" i="38"/>
  <c r="G98" i="38" s="1"/>
  <c r="K98" i="38" s="1"/>
  <c r="F95" i="38"/>
  <c r="G95" i="38" s="1"/>
  <c r="K95" i="38" s="1"/>
  <c r="F92" i="38"/>
  <c r="G92" i="38" s="1"/>
  <c r="K92" i="38" s="1"/>
  <c r="F89" i="38"/>
  <c r="G89" i="38" s="1"/>
  <c r="K89" i="38" s="1"/>
  <c r="F86" i="38"/>
  <c r="G86" i="38" s="1"/>
  <c r="K86" i="38" s="1"/>
  <c r="F136" i="38"/>
  <c r="G136" i="38" s="1"/>
  <c r="K136" i="38" s="1"/>
  <c r="F133" i="38"/>
  <c r="G133" i="38" s="1"/>
  <c r="K133" i="38" s="1"/>
  <c r="F82" i="38"/>
  <c r="G82" i="38" s="1"/>
  <c r="K82" i="38" s="1"/>
  <c r="F79" i="38"/>
  <c r="G79" i="38" s="1"/>
  <c r="K79" i="38" s="1"/>
  <c r="F76" i="38"/>
  <c r="G76" i="38" s="1"/>
  <c r="K76" i="38" s="1"/>
  <c r="F73" i="38"/>
  <c r="G73" i="38" s="1"/>
  <c r="K73" i="38" s="1"/>
  <c r="F129" i="38"/>
  <c r="G129" i="38" s="1"/>
  <c r="K129" i="38" s="1"/>
  <c r="F125" i="38"/>
  <c r="G125" i="38" s="1"/>
  <c r="K125" i="38" s="1"/>
  <c r="F122" i="38"/>
  <c r="G122" i="38" s="1"/>
  <c r="K122" i="38" s="1"/>
  <c r="F119" i="38"/>
  <c r="G119" i="38" s="1"/>
  <c r="K119" i="38" s="1"/>
  <c r="F116" i="38"/>
  <c r="G116" i="38" s="1"/>
  <c r="K116" i="38" s="1"/>
  <c r="F113" i="38"/>
  <c r="G113" i="38" s="1"/>
  <c r="K113" i="38" s="1"/>
  <c r="F110" i="38"/>
  <c r="G110" i="38" s="1"/>
  <c r="K110" i="38" s="1"/>
  <c r="F107" i="38"/>
  <c r="G107" i="38" s="1"/>
  <c r="K107" i="38" s="1"/>
  <c r="F103" i="38"/>
  <c r="G103" i="38" s="1"/>
  <c r="K103" i="38" s="1"/>
  <c r="F100" i="38"/>
  <c r="G100" i="38" s="1"/>
  <c r="K100" i="38" s="1"/>
  <c r="F97" i="38"/>
  <c r="G97" i="38" s="1"/>
  <c r="K97" i="38" s="1"/>
  <c r="F94" i="38"/>
  <c r="G94" i="38" s="1"/>
  <c r="K94" i="38" s="1"/>
  <c r="F91" i="38"/>
  <c r="G91" i="38" s="1"/>
  <c r="K91" i="38" s="1"/>
  <c r="F88" i="38"/>
  <c r="G88" i="38" s="1"/>
  <c r="K88" i="38" s="1"/>
  <c r="F85" i="38"/>
  <c r="G85" i="38" s="1"/>
  <c r="K85" i="38" s="1"/>
  <c r="F135" i="38"/>
  <c r="G135" i="38" s="1"/>
  <c r="K135" i="38" s="1"/>
  <c r="F132" i="38"/>
  <c r="G132" i="38" s="1"/>
  <c r="K132" i="38" s="1"/>
  <c r="F81" i="38"/>
  <c r="G81" i="38" s="1"/>
  <c r="K81" i="38" s="1"/>
  <c r="F78" i="38"/>
  <c r="G78" i="38" s="1"/>
  <c r="K78" i="38" s="1"/>
  <c r="F75" i="38"/>
  <c r="G75" i="38" s="1"/>
  <c r="K75" i="38" s="1"/>
  <c r="F72" i="38"/>
  <c r="G72" i="38" s="1"/>
  <c r="K72" i="38" s="1"/>
  <c r="F40" i="38"/>
  <c r="G40" i="38" s="1"/>
  <c r="K40" i="38" s="1"/>
  <c r="F7" i="38"/>
  <c r="G7" i="38" s="1"/>
  <c r="K7" i="38" s="1"/>
  <c r="F10" i="38"/>
  <c r="G10" i="38" s="1"/>
  <c r="K10" i="38" s="1"/>
  <c r="F13" i="38"/>
  <c r="G13" i="38" s="1"/>
  <c r="K13" i="38" s="1"/>
  <c r="F29" i="38"/>
  <c r="G29" i="38" s="1"/>
  <c r="K29" i="38" s="1"/>
  <c r="F32" i="38"/>
  <c r="G32" i="38" s="1"/>
  <c r="K32" i="38" s="1"/>
  <c r="F36" i="38"/>
  <c r="G36" i="38" s="1"/>
  <c r="K36" i="38" s="1"/>
  <c r="F45" i="38"/>
  <c r="G45" i="38" s="1"/>
  <c r="K45" i="38" s="1"/>
  <c r="F48" i="38"/>
  <c r="G48" i="38" s="1"/>
  <c r="K48" i="38" s="1"/>
  <c r="F51" i="38"/>
  <c r="G51" i="38" s="1"/>
  <c r="K51" i="38" s="1"/>
  <c r="F56" i="38"/>
  <c r="G56" i="38" s="1"/>
  <c r="K56" i="38" s="1"/>
  <c r="F85" i="35"/>
  <c r="G85" i="35" s="1"/>
  <c r="K85" i="35" s="1"/>
  <c r="F204" i="35"/>
  <c r="G204" i="35" s="1"/>
  <c r="K204" i="35" s="1"/>
  <c r="F211" i="35"/>
  <c r="G211" i="35" s="1"/>
  <c r="K211" i="35" s="1"/>
  <c r="F22" i="38"/>
  <c r="G22" i="38" s="1"/>
  <c r="K22" i="38" s="1"/>
  <c r="F60" i="38"/>
  <c r="G60" i="38" s="1"/>
  <c r="K60" i="38" s="1"/>
  <c r="F139" i="35"/>
  <c r="G139" i="35" s="1"/>
  <c r="K139" i="35" s="1"/>
  <c r="F198" i="35"/>
  <c r="G198" i="35" s="1"/>
  <c r="K198" i="35" s="1"/>
  <c r="F13" i="29"/>
  <c r="G13" i="29" s="1"/>
  <c r="K13" i="29" s="1"/>
  <c r="F40" i="48"/>
  <c r="G40" i="48" s="1"/>
  <c r="K40" i="48" s="1"/>
  <c r="F43" i="48"/>
  <c r="G43" i="48" s="1"/>
  <c r="K43" i="48" s="1"/>
  <c r="F46" i="48"/>
  <c r="G46" i="48" s="1"/>
  <c r="K46" i="48" s="1"/>
  <c r="F36" i="49"/>
  <c r="G36" i="49" s="1"/>
  <c r="K36" i="49" s="1"/>
  <c r="F39" i="49"/>
  <c r="G39" i="49" s="1"/>
  <c r="K39" i="49" s="1"/>
  <c r="F42" i="49"/>
  <c r="G42" i="49" s="1"/>
  <c r="K42" i="49" s="1"/>
  <c r="F45" i="49"/>
  <c r="G45" i="49" s="1"/>
  <c r="K45" i="49" s="1"/>
  <c r="F90" i="49"/>
  <c r="G90" i="49" s="1"/>
  <c r="K90" i="49" s="1"/>
  <c r="F93" i="49"/>
  <c r="G93" i="49" s="1"/>
  <c r="K93" i="49" s="1"/>
  <c r="F96" i="49"/>
  <c r="G96" i="49" s="1"/>
  <c r="K96" i="49" s="1"/>
  <c r="F99" i="49"/>
  <c r="G99" i="49" s="1"/>
  <c r="K99" i="49" s="1"/>
  <c r="F102" i="49"/>
  <c r="G102" i="49" s="1"/>
  <c r="K102" i="49" s="1"/>
  <c r="F135" i="49"/>
  <c r="G135" i="49" s="1"/>
  <c r="K135" i="49" s="1"/>
  <c r="F138" i="49"/>
  <c r="G138" i="49" s="1"/>
  <c r="K138" i="49" s="1"/>
  <c r="F141" i="49"/>
  <c r="G141" i="49" s="1"/>
  <c r="K141" i="49" s="1"/>
  <c r="F144" i="49"/>
  <c r="G144" i="49" s="1"/>
  <c r="K144" i="49" s="1"/>
  <c r="F189" i="49"/>
  <c r="G189" i="49" s="1"/>
  <c r="K189" i="49" s="1"/>
  <c r="F192" i="49"/>
  <c r="G192" i="49" s="1"/>
  <c r="K192" i="49" s="1"/>
  <c r="F195" i="49"/>
  <c r="G195" i="49" s="1"/>
  <c r="K195" i="49" s="1"/>
  <c r="F198" i="49"/>
  <c r="G198" i="49" s="1"/>
  <c r="K198" i="49" s="1"/>
  <c r="F201" i="49"/>
  <c r="G201" i="49" s="1"/>
  <c r="K201" i="49" s="1"/>
  <c r="F7" i="36"/>
  <c r="G7" i="36" s="1"/>
  <c r="K7" i="36" s="1"/>
  <c r="F10" i="36"/>
  <c r="G10" i="36" s="1"/>
  <c r="K10" i="36" s="1"/>
  <c r="F13" i="36"/>
  <c r="G13" i="36" s="1"/>
  <c r="K13" i="36" s="1"/>
  <c r="F16" i="36"/>
  <c r="G16" i="36" s="1"/>
  <c r="K16" i="36" s="1"/>
  <c r="F19" i="36"/>
  <c r="G19" i="36" s="1"/>
  <c r="K19" i="36" s="1"/>
  <c r="F22" i="29"/>
  <c r="G22" i="29" s="1"/>
  <c r="K22" i="29" s="1"/>
  <c r="F26" i="29"/>
  <c r="G26" i="29" s="1"/>
  <c r="K26" i="29" s="1"/>
  <c r="F5" i="48"/>
  <c r="G5" i="48" s="1"/>
  <c r="K5" i="48" s="1"/>
  <c r="F8" i="48"/>
  <c r="G8" i="48" s="1"/>
  <c r="K8" i="48" s="1"/>
  <c r="F11" i="48"/>
  <c r="G11" i="48" s="1"/>
  <c r="K11" i="48" s="1"/>
  <c r="F14" i="48"/>
  <c r="G14" i="48" s="1"/>
  <c r="K14" i="48" s="1"/>
  <c r="F49" i="49"/>
  <c r="G49" i="49" s="1"/>
  <c r="K49" i="49" s="1"/>
  <c r="F52" i="49"/>
  <c r="G52" i="49" s="1"/>
  <c r="K52" i="49" s="1"/>
  <c r="F55" i="49"/>
  <c r="G55" i="49" s="1"/>
  <c r="K55" i="49" s="1"/>
  <c r="F58" i="49"/>
  <c r="G58" i="49" s="1"/>
  <c r="K58" i="49" s="1"/>
  <c r="F106" i="49"/>
  <c r="G106" i="49" s="1"/>
  <c r="K106" i="49" s="1"/>
  <c r="F109" i="49"/>
  <c r="G109" i="49" s="1"/>
  <c r="K109" i="49" s="1"/>
  <c r="F112" i="49"/>
  <c r="G112" i="49" s="1"/>
  <c r="K112" i="49" s="1"/>
  <c r="F115" i="49"/>
  <c r="G115" i="49" s="1"/>
  <c r="K115" i="49" s="1"/>
  <c r="F148" i="49"/>
  <c r="G148" i="49" s="1"/>
  <c r="K148" i="49" s="1"/>
  <c r="F151" i="49"/>
  <c r="G151" i="49" s="1"/>
  <c r="K151" i="49" s="1"/>
  <c r="F154" i="49"/>
  <c r="G154" i="49" s="1"/>
  <c r="K154" i="49" s="1"/>
  <c r="F157" i="49"/>
  <c r="G157" i="49" s="1"/>
  <c r="K157" i="49" s="1"/>
  <c r="F205" i="49"/>
  <c r="G205" i="49" s="1"/>
  <c r="K205" i="49" s="1"/>
  <c r="F208" i="49"/>
  <c r="G208" i="49" s="1"/>
  <c r="K208" i="49" s="1"/>
  <c r="F211" i="49"/>
  <c r="G211" i="49" s="1"/>
  <c r="K211" i="49" s="1"/>
  <c r="F214" i="49"/>
  <c r="G214" i="49" s="1"/>
  <c r="K214" i="49" s="1"/>
  <c r="F23" i="36"/>
  <c r="G23" i="36" s="1"/>
  <c r="K23" i="36" s="1"/>
  <c r="F26" i="36"/>
  <c r="G26" i="36" s="1"/>
  <c r="K26" i="36" s="1"/>
  <c r="F29" i="36"/>
  <c r="G29" i="36" s="1"/>
  <c r="K29" i="36" s="1"/>
  <c r="F32" i="36"/>
  <c r="G32" i="36" s="1"/>
  <c r="K32" i="36" s="1"/>
  <c r="F35" i="36"/>
  <c r="G35" i="36" s="1"/>
  <c r="K35" i="36" s="1"/>
  <c r="F10" i="29"/>
  <c r="G10" i="29" s="1"/>
  <c r="K10" i="29" s="1"/>
  <c r="F18" i="29"/>
  <c r="G18" i="29" s="1"/>
  <c r="K18" i="29" s="1"/>
  <c r="F18" i="48"/>
  <c r="G18" i="48" s="1"/>
  <c r="K18" i="48" s="1"/>
  <c r="F21" i="48"/>
  <c r="G21" i="48" s="1"/>
  <c r="K21" i="48" s="1"/>
  <c r="F24" i="48"/>
  <c r="G24" i="48" s="1"/>
  <c r="K24" i="48" s="1"/>
  <c r="F8" i="49"/>
  <c r="G8" i="49" s="1"/>
  <c r="K8" i="49" s="1"/>
  <c r="F11" i="49"/>
  <c r="G11" i="49" s="1"/>
  <c r="K11" i="49" s="1"/>
  <c r="F14" i="49"/>
  <c r="G14" i="49" s="1"/>
  <c r="K14" i="49" s="1"/>
  <c r="F17" i="49"/>
  <c r="G17" i="49" s="1"/>
  <c r="K17" i="49" s="1"/>
  <c r="F62" i="49"/>
  <c r="G62" i="49" s="1"/>
  <c r="K62" i="49" s="1"/>
  <c r="F65" i="49"/>
  <c r="G65" i="49" s="1"/>
  <c r="K65" i="49" s="1"/>
  <c r="F68" i="49"/>
  <c r="G68" i="49" s="1"/>
  <c r="K68" i="49" s="1"/>
  <c r="F71" i="49"/>
  <c r="G71" i="49" s="1"/>
  <c r="K71" i="49" s="1"/>
  <c r="F74" i="49"/>
  <c r="G74" i="49" s="1"/>
  <c r="K74" i="49" s="1"/>
  <c r="F161" i="49"/>
  <c r="G161" i="49" s="1"/>
  <c r="K161" i="49" s="1"/>
  <c r="F164" i="49"/>
  <c r="G164" i="49" s="1"/>
  <c r="K164" i="49" s="1"/>
  <c r="F167" i="49"/>
  <c r="G167" i="49" s="1"/>
  <c r="K167" i="49" s="1"/>
  <c r="F170" i="49"/>
  <c r="G170" i="49" s="1"/>
  <c r="K170" i="49" s="1"/>
  <c r="F173" i="49"/>
  <c r="G173" i="49" s="1"/>
  <c r="K173" i="49" s="1"/>
  <c r="F218" i="49"/>
  <c r="G218" i="49" s="1"/>
  <c r="K218" i="49" s="1"/>
  <c r="F221" i="49"/>
  <c r="G221" i="49" s="1"/>
  <c r="K221" i="49" s="1"/>
  <c r="F224" i="49"/>
  <c r="G224" i="49" s="1"/>
  <c r="K224" i="49" s="1"/>
  <c r="F227" i="49"/>
  <c r="G227" i="49" s="1"/>
  <c r="K227" i="49" s="1"/>
  <c r="F39" i="36"/>
  <c r="G39" i="36" s="1"/>
  <c r="K39" i="36" s="1"/>
  <c r="F42" i="36"/>
  <c r="G42" i="36" s="1"/>
  <c r="K42" i="36" s="1"/>
  <c r="F45" i="36"/>
  <c r="G45" i="36" s="1"/>
  <c r="K45" i="36" s="1"/>
  <c r="F48" i="36"/>
  <c r="G48" i="36" s="1"/>
  <c r="K48" i="36" s="1"/>
  <c r="F51" i="36"/>
  <c r="G51" i="36" s="1"/>
  <c r="K51" i="36" s="1"/>
  <c r="F28" i="48"/>
  <c r="G28" i="48" s="1"/>
  <c r="K28" i="48" s="1"/>
  <c r="F31" i="48"/>
  <c r="G31" i="48" s="1"/>
  <c r="K31" i="48" s="1"/>
  <c r="F34" i="48"/>
  <c r="G34" i="48" s="1"/>
  <c r="K34" i="48" s="1"/>
  <c r="F21" i="49"/>
  <c r="G21" i="49" s="1"/>
  <c r="K21" i="49" s="1"/>
  <c r="F24" i="49"/>
  <c r="G24" i="49" s="1"/>
  <c r="K24" i="49" s="1"/>
  <c r="F27" i="49"/>
  <c r="G27" i="49" s="1"/>
  <c r="K27" i="49" s="1"/>
  <c r="F30" i="49"/>
  <c r="G30" i="49" s="1"/>
  <c r="K30" i="49" s="1"/>
  <c r="F78" i="49"/>
  <c r="G78" i="49" s="1"/>
  <c r="K78" i="49" s="1"/>
  <c r="F81" i="49"/>
  <c r="G81" i="49" s="1"/>
  <c r="K81" i="49" s="1"/>
  <c r="F84" i="49"/>
  <c r="G84" i="49" s="1"/>
  <c r="K84" i="49" s="1"/>
  <c r="F87" i="49"/>
  <c r="G87" i="49" s="1"/>
  <c r="K87" i="49" s="1"/>
  <c r="F120" i="49"/>
  <c r="G120" i="49" s="1"/>
  <c r="K120" i="49" s="1"/>
  <c r="F123" i="49"/>
  <c r="G123" i="49" s="1"/>
  <c r="K123" i="49" s="1"/>
  <c r="F126" i="49"/>
  <c r="G126" i="49" s="1"/>
  <c r="K126" i="49" s="1"/>
  <c r="F129" i="49"/>
  <c r="G129" i="49" s="1"/>
  <c r="K129" i="49" s="1"/>
  <c r="F177" i="49"/>
  <c r="G177" i="49" s="1"/>
  <c r="K177" i="49" s="1"/>
  <c r="F180" i="49"/>
  <c r="G180" i="49" s="1"/>
  <c r="K180" i="49" s="1"/>
  <c r="F183" i="49"/>
  <c r="G183" i="49" s="1"/>
  <c r="K183" i="49" s="1"/>
  <c r="F186" i="49"/>
  <c r="G186" i="49" s="1"/>
  <c r="K186" i="49" s="1"/>
  <c r="F18" i="52"/>
  <c r="G18" i="52" s="1"/>
  <c r="K18" i="52" s="1"/>
  <c r="F38" i="48"/>
  <c r="G38" i="48" s="1"/>
  <c r="K38" i="48" s="1"/>
  <c r="F41" i="48"/>
  <c r="G41" i="48" s="1"/>
  <c r="K41" i="48" s="1"/>
  <c r="F44" i="48"/>
  <c r="G44" i="48" s="1"/>
  <c r="K44" i="48" s="1"/>
  <c r="F47" i="48"/>
  <c r="G47" i="48" s="1"/>
  <c r="K47" i="48" s="1"/>
  <c r="F34" i="49"/>
  <c r="G34" i="49" s="1"/>
  <c r="K34" i="49" s="1"/>
  <c r="F37" i="49"/>
  <c r="G37" i="49" s="1"/>
  <c r="K37" i="49" s="1"/>
  <c r="F40" i="49"/>
  <c r="G40" i="49" s="1"/>
  <c r="K40" i="49" s="1"/>
  <c r="F43" i="49"/>
  <c r="G43" i="49" s="1"/>
  <c r="K43" i="49" s="1"/>
  <c r="F46" i="49"/>
  <c r="G46" i="49" s="1"/>
  <c r="K46" i="49" s="1"/>
  <c r="F91" i="49"/>
  <c r="G91" i="49" s="1"/>
  <c r="K91" i="49" s="1"/>
  <c r="F94" i="49"/>
  <c r="G94" i="49" s="1"/>
  <c r="K94" i="49" s="1"/>
  <c r="F97" i="49"/>
  <c r="G97" i="49" s="1"/>
  <c r="K97" i="49" s="1"/>
  <c r="F100" i="49"/>
  <c r="G100" i="49" s="1"/>
  <c r="K100" i="49" s="1"/>
  <c r="F133" i="49"/>
  <c r="G133" i="49" s="1"/>
  <c r="K133" i="49" s="1"/>
  <c r="F136" i="49"/>
  <c r="G136" i="49" s="1"/>
  <c r="K136" i="49" s="1"/>
  <c r="F139" i="49"/>
  <c r="G139" i="49" s="1"/>
  <c r="K139" i="49" s="1"/>
  <c r="F142" i="49"/>
  <c r="G142" i="49" s="1"/>
  <c r="K142" i="49" s="1"/>
  <c r="F145" i="49"/>
  <c r="G145" i="49" s="1"/>
  <c r="K145" i="49" s="1"/>
  <c r="F190" i="49"/>
  <c r="G190" i="49" s="1"/>
  <c r="K190" i="49" s="1"/>
  <c r="F193" i="49"/>
  <c r="G193" i="49" s="1"/>
  <c r="K193" i="49" s="1"/>
  <c r="F196" i="49"/>
  <c r="G196" i="49" s="1"/>
  <c r="K196" i="49" s="1"/>
  <c r="F199" i="49"/>
  <c r="G199" i="49" s="1"/>
  <c r="K199" i="49" s="1"/>
  <c r="F11" i="29"/>
  <c r="G11" i="29" s="1"/>
  <c r="K11" i="29" s="1"/>
  <c r="F19" i="29"/>
  <c r="G19" i="29" s="1"/>
  <c r="K19" i="29" s="1"/>
  <c r="F6" i="48"/>
  <c r="G6" i="48" s="1"/>
  <c r="K6" i="48" s="1"/>
  <c r="F9" i="48"/>
  <c r="G9" i="48" s="1"/>
  <c r="K9" i="48" s="1"/>
  <c r="F12" i="48"/>
  <c r="G12" i="48" s="1"/>
  <c r="K12" i="48" s="1"/>
  <c r="F50" i="49"/>
  <c r="G50" i="49" s="1"/>
  <c r="K50" i="49" s="1"/>
  <c r="F53" i="49"/>
  <c r="G53" i="49" s="1"/>
  <c r="K53" i="49" s="1"/>
  <c r="F56" i="49"/>
  <c r="G56" i="49" s="1"/>
  <c r="K56" i="49" s="1"/>
  <c r="F59" i="49"/>
  <c r="G59" i="49" s="1"/>
  <c r="K59" i="49" s="1"/>
  <c r="F104" i="49"/>
  <c r="G104" i="49" s="1"/>
  <c r="K104" i="49" s="1"/>
  <c r="F107" i="49"/>
  <c r="G107" i="49" s="1"/>
  <c r="K107" i="49" s="1"/>
  <c r="F110" i="49"/>
  <c r="G110" i="49" s="1"/>
  <c r="K110" i="49" s="1"/>
  <c r="F113" i="49"/>
  <c r="G113" i="49" s="1"/>
  <c r="K113" i="49" s="1"/>
  <c r="F116" i="49"/>
  <c r="G116" i="49" s="1"/>
  <c r="K116" i="49" s="1"/>
  <c r="F149" i="49"/>
  <c r="G149" i="49" s="1"/>
  <c r="K149" i="49" s="1"/>
  <c r="F152" i="49"/>
  <c r="G152" i="49" s="1"/>
  <c r="K152" i="49" s="1"/>
  <c r="F155" i="49"/>
  <c r="G155" i="49" s="1"/>
  <c r="K155" i="49" s="1"/>
  <c r="F158" i="49"/>
  <c r="G158" i="49" s="1"/>
  <c r="K158" i="49" s="1"/>
  <c r="F203" i="49"/>
  <c r="G203" i="49" s="1"/>
  <c r="K203" i="49" s="1"/>
  <c r="F206" i="49"/>
  <c r="G206" i="49" s="1"/>
  <c r="K206" i="49" s="1"/>
  <c r="F209" i="49"/>
  <c r="G209" i="49" s="1"/>
  <c r="K209" i="49" s="1"/>
  <c r="F212" i="49"/>
  <c r="G212" i="49" s="1"/>
  <c r="K212" i="49" s="1"/>
  <c r="F215" i="49"/>
  <c r="G215" i="49" s="1"/>
  <c r="K215" i="49" s="1"/>
  <c r="F24" i="36"/>
  <c r="G24" i="36" s="1"/>
  <c r="K24" i="36" s="1"/>
  <c r="F27" i="36"/>
  <c r="G27" i="36" s="1"/>
  <c r="K27" i="36" s="1"/>
  <c r="F30" i="36"/>
  <c r="G30" i="36" s="1"/>
  <c r="K30" i="36" s="1"/>
  <c r="F33" i="36"/>
  <c r="G33" i="36" s="1"/>
  <c r="K33" i="36" s="1"/>
  <c r="F36" i="36"/>
  <c r="G36" i="36" s="1"/>
  <c r="K36" i="36" s="1"/>
  <c r="F16" i="48"/>
  <c r="G16" i="48" s="1"/>
  <c r="K16" i="48" s="1"/>
  <c r="F19" i="48"/>
  <c r="G19" i="48" s="1"/>
  <c r="K19" i="48" s="1"/>
  <c r="F22" i="48"/>
  <c r="G22" i="48" s="1"/>
  <c r="K22" i="48" s="1"/>
  <c r="F25" i="48"/>
  <c r="G25" i="48" s="1"/>
  <c r="K25" i="48" s="1"/>
  <c r="F6" i="49"/>
  <c r="G6" i="49" s="1"/>
  <c r="K6" i="49" s="1"/>
  <c r="F9" i="49"/>
  <c r="G9" i="49" s="1"/>
  <c r="K9" i="49" s="1"/>
  <c r="F12" i="49"/>
  <c r="G12" i="49" s="1"/>
  <c r="K12" i="49" s="1"/>
  <c r="F15" i="49"/>
  <c r="G15" i="49" s="1"/>
  <c r="K15" i="49" s="1"/>
  <c r="F18" i="49"/>
  <c r="G18" i="49" s="1"/>
  <c r="K18" i="49" s="1"/>
  <c r="F63" i="49"/>
  <c r="G63" i="49" s="1"/>
  <c r="K63" i="49" s="1"/>
  <c r="F66" i="49"/>
  <c r="G66" i="49" s="1"/>
  <c r="K66" i="49" s="1"/>
  <c r="F69" i="49"/>
  <c r="G69" i="49" s="1"/>
  <c r="K69" i="49" s="1"/>
  <c r="F72" i="49"/>
  <c r="G72" i="49" s="1"/>
  <c r="K72" i="49" s="1"/>
  <c r="F162" i="49"/>
  <c r="G162" i="49" s="1"/>
  <c r="K162" i="49" s="1"/>
  <c r="F165" i="49"/>
  <c r="G165" i="49" s="1"/>
  <c r="K165" i="49" s="1"/>
  <c r="F168" i="49"/>
  <c r="G168" i="49" s="1"/>
  <c r="K168" i="49" s="1"/>
  <c r="F171" i="49"/>
  <c r="G171" i="49" s="1"/>
  <c r="K171" i="49" s="1"/>
  <c r="F219" i="49"/>
  <c r="G219" i="49" s="1"/>
  <c r="K219" i="49" s="1"/>
  <c r="F222" i="49"/>
  <c r="G222" i="49" s="1"/>
  <c r="K222" i="49" s="1"/>
  <c r="F225" i="49"/>
  <c r="G225" i="49" s="1"/>
  <c r="K225" i="49" s="1"/>
  <c r="F228" i="49"/>
  <c r="G228" i="49" s="1"/>
  <c r="K228" i="49" s="1"/>
  <c r="F40" i="36"/>
  <c r="G40" i="36" s="1"/>
  <c r="K40" i="36" s="1"/>
  <c r="F43" i="36"/>
  <c r="G43" i="36" s="1"/>
  <c r="K43" i="36" s="1"/>
  <c r="F46" i="36"/>
  <c r="G46" i="36" s="1"/>
  <c r="K46" i="36" s="1"/>
  <c r="F49" i="36"/>
  <c r="G49" i="36" s="1"/>
  <c r="K49" i="36" s="1"/>
  <c r="F52" i="36"/>
  <c r="G52" i="36" s="1"/>
  <c r="K52" i="36" s="1"/>
  <c r="F8" i="29"/>
  <c r="G8" i="29" s="1"/>
  <c r="K8" i="29" s="1"/>
  <c r="F16" i="29"/>
  <c r="G16" i="29" s="1"/>
  <c r="K16" i="29" s="1"/>
  <c r="F24" i="29"/>
  <c r="G24" i="29" s="1"/>
  <c r="K24" i="29" s="1"/>
  <c r="F29" i="48"/>
  <c r="G29" i="48" s="1"/>
  <c r="K29" i="48" s="1"/>
  <c r="F32" i="48"/>
  <c r="G32" i="48" s="1"/>
  <c r="K32" i="48" s="1"/>
  <c r="F35" i="48"/>
  <c r="G35" i="48" s="1"/>
  <c r="K35" i="48" s="1"/>
  <c r="F22" i="49"/>
  <c r="G22" i="49" s="1"/>
  <c r="K22" i="49" s="1"/>
  <c r="F25" i="49"/>
  <c r="G25" i="49" s="1"/>
  <c r="K25" i="49" s="1"/>
  <c r="F28" i="49"/>
  <c r="G28" i="49" s="1"/>
  <c r="K28" i="49" s="1"/>
  <c r="F31" i="49"/>
  <c r="G31" i="49" s="1"/>
  <c r="K31" i="49" s="1"/>
  <c r="F76" i="49"/>
  <c r="G76" i="49" s="1"/>
  <c r="K76" i="49" s="1"/>
  <c r="F79" i="49"/>
  <c r="G79" i="49" s="1"/>
  <c r="K79" i="49" s="1"/>
  <c r="F82" i="49"/>
  <c r="G82" i="49" s="1"/>
  <c r="K82" i="49" s="1"/>
  <c r="F85" i="49"/>
  <c r="G85" i="49" s="1"/>
  <c r="K85" i="49" s="1"/>
  <c r="F88" i="49"/>
  <c r="G88" i="49" s="1"/>
  <c r="K88" i="49" s="1"/>
  <c r="F121" i="49"/>
  <c r="G121" i="49" s="1"/>
  <c r="K121" i="49" s="1"/>
  <c r="F124" i="49"/>
  <c r="G124" i="49" s="1"/>
  <c r="K124" i="49" s="1"/>
  <c r="F127" i="49"/>
  <c r="G127" i="49" s="1"/>
  <c r="K127" i="49" s="1"/>
  <c r="F130" i="49"/>
  <c r="G130" i="49" s="1"/>
  <c r="K130" i="49" s="1"/>
  <c r="F175" i="49"/>
  <c r="G175" i="49" s="1"/>
  <c r="K175" i="49" s="1"/>
  <c r="F178" i="49"/>
  <c r="G178" i="49" s="1"/>
  <c r="K178" i="49" s="1"/>
  <c r="F181" i="49"/>
  <c r="G181" i="49" s="1"/>
  <c r="K181" i="49" s="1"/>
  <c r="F184" i="49"/>
  <c r="G184" i="49" s="1"/>
  <c r="K184" i="49" s="1"/>
  <c r="F187" i="49"/>
  <c r="G187" i="49" s="1"/>
  <c r="K187" i="49" s="1"/>
  <c r="F45" i="48"/>
  <c r="G45" i="48" s="1"/>
  <c r="K45" i="48" s="1"/>
  <c r="F92" i="49"/>
  <c r="G92" i="49" s="1"/>
  <c r="K92" i="49" s="1"/>
  <c r="F95" i="49"/>
  <c r="G95" i="49" s="1"/>
  <c r="K95" i="49" s="1"/>
  <c r="F98" i="49"/>
  <c r="G98" i="49" s="1"/>
  <c r="K98" i="49" s="1"/>
  <c r="F101" i="49"/>
  <c r="G101" i="49" s="1"/>
  <c r="K101" i="49" s="1"/>
  <c r="F134" i="49"/>
  <c r="G134" i="49" s="1"/>
  <c r="K134" i="49" s="1"/>
  <c r="F137" i="49"/>
  <c r="G137" i="49" s="1"/>
  <c r="K137" i="49" s="1"/>
  <c r="F140" i="49"/>
  <c r="G140" i="49" s="1"/>
  <c r="K140" i="49" s="1"/>
  <c r="F143" i="49"/>
  <c r="G143" i="49" s="1"/>
  <c r="K143" i="49" s="1"/>
  <c r="F191" i="49"/>
  <c r="G191" i="49" s="1"/>
  <c r="K191" i="49" s="1"/>
  <c r="F194" i="49"/>
  <c r="G194" i="49" s="1"/>
  <c r="K194" i="49" s="1"/>
  <c r="F197" i="49"/>
  <c r="G197" i="49" s="1"/>
  <c r="K197" i="49" s="1"/>
  <c r="F200" i="49"/>
  <c r="G200" i="49" s="1"/>
  <c r="K200" i="49" s="1"/>
  <c r="F6" i="36"/>
  <c r="G6" i="36" s="1"/>
  <c r="K6" i="36" s="1"/>
  <c r="F9" i="36"/>
  <c r="G9" i="36" s="1"/>
  <c r="K9" i="36" s="1"/>
  <c r="F12" i="36"/>
  <c r="G12" i="36" s="1"/>
  <c r="K12" i="36" s="1"/>
  <c r="F15" i="36"/>
  <c r="G15" i="36" s="1"/>
  <c r="K15" i="36" s="1"/>
  <c r="F5" i="29"/>
  <c r="G5" i="29" s="1"/>
  <c r="K5" i="29" s="1"/>
  <c r="F12" i="29"/>
  <c r="G12" i="29" s="1"/>
  <c r="K12" i="29" s="1"/>
  <c r="F7" i="48"/>
  <c r="G7" i="48" s="1"/>
  <c r="K7" i="48" s="1"/>
  <c r="F10" i="48"/>
  <c r="G10" i="48" s="1"/>
  <c r="K10" i="48" s="1"/>
  <c r="F48" i="49"/>
  <c r="G48" i="49" s="1"/>
  <c r="K48" i="49" s="1"/>
  <c r="F51" i="49"/>
  <c r="G51" i="49" s="1"/>
  <c r="K51" i="49" s="1"/>
  <c r="F54" i="49"/>
  <c r="G54" i="49" s="1"/>
  <c r="K54" i="49" s="1"/>
  <c r="F57" i="49"/>
  <c r="G57" i="49" s="1"/>
  <c r="K57" i="49" s="1"/>
  <c r="F60" i="49"/>
  <c r="G60" i="49" s="1"/>
  <c r="K60" i="49" s="1"/>
  <c r="F105" i="49"/>
  <c r="G105" i="49" s="1"/>
  <c r="K105" i="49" s="1"/>
  <c r="F108" i="49"/>
  <c r="G108" i="49" s="1"/>
  <c r="K108" i="49" s="1"/>
  <c r="F111" i="49"/>
  <c r="G111" i="49" s="1"/>
  <c r="K111" i="49" s="1"/>
  <c r="F114" i="49"/>
  <c r="G114" i="49" s="1"/>
  <c r="K114" i="49" s="1"/>
  <c r="F147" i="49"/>
  <c r="G147" i="49" s="1"/>
  <c r="K147" i="49" s="1"/>
  <c r="F150" i="49"/>
  <c r="G150" i="49" s="1"/>
  <c r="K150" i="49" s="1"/>
  <c r="F153" i="49"/>
  <c r="G153" i="49" s="1"/>
  <c r="K153" i="49" s="1"/>
  <c r="F156" i="49"/>
  <c r="G156" i="49" s="1"/>
  <c r="K156" i="49" s="1"/>
  <c r="F159" i="49"/>
  <c r="G159" i="49" s="1"/>
  <c r="K159" i="49" s="1"/>
  <c r="F204" i="49"/>
  <c r="G204" i="49" s="1"/>
  <c r="K204" i="49" s="1"/>
  <c r="F207" i="49"/>
  <c r="G207" i="49" s="1"/>
  <c r="K207" i="49" s="1"/>
  <c r="F210" i="49"/>
  <c r="G210" i="49" s="1"/>
  <c r="K210" i="49" s="1"/>
  <c r="F15" i="52"/>
  <c r="G15" i="52" s="1"/>
  <c r="K15" i="52" s="1"/>
  <c r="F22" i="52"/>
  <c r="G22" i="52" s="1"/>
  <c r="K22" i="52" s="1"/>
  <c r="F6" i="52"/>
  <c r="G6" i="52" s="1"/>
  <c r="K6" i="52" s="1"/>
  <c r="F9" i="52"/>
  <c r="G9" i="52" s="1"/>
  <c r="K9" i="52" s="1"/>
  <c r="F12" i="52"/>
  <c r="G12" i="52" s="1"/>
  <c r="K12" i="52" s="1"/>
  <c r="F19" i="52"/>
  <c r="G19" i="52" s="1"/>
  <c r="K19" i="52" s="1"/>
  <c r="F26" i="52"/>
  <c r="G26" i="52" s="1"/>
  <c r="K26" i="52" s="1"/>
  <c r="F7" i="52"/>
  <c r="G7" i="52" s="1"/>
  <c r="K7" i="52" s="1"/>
  <c r="F10" i="52"/>
  <c r="G10" i="52" s="1"/>
  <c r="K10" i="52" s="1"/>
  <c r="F13" i="52"/>
  <c r="G13" i="52" s="1"/>
  <c r="K13" i="52" s="1"/>
  <c r="F17" i="52"/>
  <c r="G17" i="52" s="1"/>
  <c r="K17" i="52" s="1"/>
  <c r="F20" i="52"/>
  <c r="G20" i="52" s="1"/>
  <c r="K20" i="52" s="1"/>
  <c r="F24" i="52"/>
  <c r="G24" i="52" s="1"/>
  <c r="K24" i="52" s="1"/>
  <c r="F5" i="52"/>
  <c r="G5" i="52" s="1"/>
  <c r="K5" i="52" s="1"/>
  <c r="F8" i="52"/>
  <c r="G8" i="52" s="1"/>
  <c r="K8" i="52" s="1"/>
  <c r="F11" i="52"/>
  <c r="G11" i="52" s="1"/>
  <c r="K11" i="52" s="1"/>
  <c r="K5" i="24" l="1"/>
  <c r="G17" i="32"/>
  <c r="K17" i="32" s="1"/>
  <c r="M3" i="32" s="1"/>
  <c r="D6" i="14" s="1"/>
  <c r="M3" i="36"/>
  <c r="D26" i="14" s="1"/>
  <c r="O3" i="27"/>
  <c r="D20" i="14" s="1"/>
  <c r="M3" i="29"/>
  <c r="D30" i="14" s="1"/>
  <c r="M3" i="43"/>
  <c r="D19" i="14" s="1"/>
  <c r="M3" i="22"/>
  <c r="D8" i="14" s="1"/>
  <c r="M3" i="33"/>
  <c r="D3" i="14" s="1"/>
  <c r="M3" i="41"/>
  <c r="D15" i="14" s="1"/>
  <c r="M3" i="31"/>
  <c r="D5" i="14" s="1"/>
  <c r="N3" i="40"/>
  <c r="D17" i="14" s="1"/>
  <c r="N3" i="51"/>
  <c r="D4" i="14" s="1"/>
  <c r="M3" i="25"/>
  <c r="D21" i="14" s="1"/>
  <c r="M3" i="24"/>
  <c r="D14" i="14" s="1"/>
  <c r="M3" i="37"/>
  <c r="D11" i="14" s="1"/>
  <c r="M3" i="38"/>
  <c r="D24" i="14" s="1"/>
  <c r="M3" i="23"/>
  <c r="D9" i="14" s="1"/>
  <c r="M3" i="48"/>
  <c r="N3" i="42"/>
  <c r="D18" i="14" s="1"/>
  <c r="M3" i="35"/>
  <c r="D25" i="14" s="1"/>
  <c r="M3" i="49"/>
  <c r="M3" i="26"/>
  <c r="D12" i="14" s="1"/>
  <c r="M3" i="52"/>
  <c r="D29" i="14" s="1"/>
  <c r="D31" i="14" l="1"/>
  <c r="A6" i="31" l="1"/>
  <c r="A7" i="32" l="1"/>
  <c r="A7" i="57" s="1"/>
  <c r="A5" i="22" l="1"/>
  <c r="A7" i="23" l="1"/>
  <c r="A5" i="53" l="1"/>
  <c r="A6" i="37" l="1"/>
  <c r="A6" i="26" s="1"/>
  <c r="A6" i="29" l="1"/>
  <c r="A5" i="48" l="1"/>
  <c r="I32" i="46" l="1"/>
  <c r="H77" i="46"/>
  <c r="E32" i="46"/>
  <c r="I95" i="46"/>
  <c r="D97" i="46"/>
  <c r="D110" i="46"/>
  <c r="D89" i="46"/>
  <c r="A6" i="49"/>
  <c r="E100" i="46" l="1"/>
  <c r="F22" i="46"/>
  <c r="D22" i="46"/>
  <c r="H22" i="46"/>
  <c r="I22" i="46"/>
  <c r="E22" i="46"/>
  <c r="E76" i="46"/>
  <c r="I64" i="46"/>
  <c r="E120" i="46"/>
  <c r="F114" i="46"/>
  <c r="F34" i="46"/>
  <c r="F113" i="46"/>
  <c r="D65" i="46"/>
  <c r="H89" i="46"/>
  <c r="I45" i="46"/>
  <c r="H121" i="46"/>
  <c r="D112" i="46"/>
  <c r="D26" i="46"/>
  <c r="H109" i="46"/>
  <c r="E112" i="46"/>
  <c r="D111" i="46"/>
  <c r="I69" i="46"/>
  <c r="D88" i="46"/>
  <c r="I42" i="46"/>
  <c r="F118" i="46"/>
  <c r="I28" i="46"/>
  <c r="I99" i="46"/>
  <c r="D75" i="46"/>
  <c r="D55" i="46"/>
  <c r="F44" i="46"/>
  <c r="E51" i="46"/>
  <c r="H74" i="46"/>
  <c r="E31" i="46"/>
  <c r="H56" i="46"/>
  <c r="I52" i="46"/>
  <c r="E33" i="46"/>
  <c r="F104" i="46"/>
  <c r="I102" i="46"/>
  <c r="F59" i="46"/>
  <c r="I90" i="46"/>
  <c r="E25" i="46"/>
  <c r="E41" i="46"/>
  <c r="I79" i="46"/>
  <c r="H102" i="46"/>
  <c r="D58" i="46"/>
  <c r="F107" i="46"/>
  <c r="F46" i="46"/>
  <c r="D102" i="46"/>
  <c r="D49" i="46"/>
  <c r="D82" i="46"/>
  <c r="I107" i="46"/>
  <c r="D59" i="46"/>
  <c r="F40" i="46"/>
  <c r="E59" i="46"/>
  <c r="E71" i="46"/>
  <c r="F27" i="46"/>
  <c r="H69" i="46"/>
  <c r="I73" i="46"/>
  <c r="F89" i="46"/>
  <c r="H103" i="46"/>
  <c r="F102" i="46"/>
  <c r="E97" i="46"/>
  <c r="I112" i="46"/>
  <c r="H94" i="46"/>
  <c r="D116" i="46"/>
  <c r="H70" i="46"/>
  <c r="F69" i="46"/>
  <c r="H58" i="46"/>
  <c r="D52" i="46"/>
  <c r="E109" i="46"/>
  <c r="F119" i="46"/>
  <c r="E57" i="46"/>
  <c r="F62" i="46"/>
  <c r="H111" i="46"/>
  <c r="H42" i="46"/>
  <c r="H54" i="46"/>
  <c r="F88" i="46"/>
  <c r="F86" i="46"/>
  <c r="D56" i="46"/>
  <c r="I89" i="46"/>
  <c r="H63" i="46"/>
  <c r="I82" i="46"/>
  <c r="D66" i="46"/>
  <c r="D28" i="46"/>
  <c r="E103" i="46"/>
  <c r="F79" i="46"/>
  <c r="I114" i="46"/>
  <c r="D90" i="46"/>
  <c r="I57" i="46"/>
  <c r="H114" i="46"/>
  <c r="H90" i="46"/>
  <c r="E44" i="46"/>
  <c r="E56" i="46"/>
  <c r="D70" i="46"/>
  <c r="E80" i="46"/>
  <c r="E92" i="46"/>
  <c r="F87" i="46"/>
  <c r="E118" i="46"/>
  <c r="H34" i="46"/>
  <c r="I83" i="46"/>
  <c r="E69" i="46"/>
  <c r="H55" i="46"/>
  <c r="F90" i="46"/>
  <c r="H43" i="46"/>
  <c r="D73" i="46"/>
  <c r="I91" i="46"/>
  <c r="D40" i="46"/>
  <c r="H39" i="46"/>
  <c r="H51" i="46"/>
  <c r="H25" i="46"/>
  <c r="I30" i="46"/>
  <c r="F106" i="46"/>
  <c r="H30" i="46"/>
  <c r="H75" i="46"/>
  <c r="D94" i="46"/>
  <c r="I117" i="46"/>
  <c r="H86" i="46"/>
  <c r="D81" i="46"/>
  <c r="D93" i="46"/>
  <c r="I80" i="46"/>
  <c r="F39" i="46"/>
  <c r="F51" i="46"/>
  <c r="H93" i="46"/>
  <c r="F80" i="46"/>
  <c r="D69" i="46"/>
  <c r="I77" i="46"/>
  <c r="H49" i="46"/>
  <c r="D117" i="46"/>
  <c r="H23" i="46"/>
  <c r="D78" i="46"/>
  <c r="E30" i="46"/>
  <c r="E42" i="46"/>
  <c r="F73" i="46"/>
  <c r="H40" i="46"/>
  <c r="E68" i="46"/>
  <c r="H36" i="46"/>
  <c r="D42" i="46"/>
  <c r="E46" i="46"/>
  <c r="H52" i="46"/>
  <c r="D99" i="46"/>
  <c r="I81" i="46"/>
  <c r="F84" i="46"/>
  <c r="F75" i="46"/>
  <c r="E101" i="46"/>
  <c r="H72" i="46"/>
  <c r="H46" i="46"/>
  <c r="I51" i="46"/>
  <c r="H108" i="46"/>
  <c r="E52" i="46"/>
  <c r="H96" i="46"/>
  <c r="F24" i="46"/>
  <c r="D80" i="46"/>
  <c r="I87" i="46"/>
  <c r="F94" i="46"/>
  <c r="E89" i="46"/>
  <c r="E27" i="46"/>
  <c r="I93" i="46"/>
  <c r="I105" i="46"/>
  <c r="E38" i="46"/>
  <c r="D43" i="46"/>
  <c r="F37" i="46"/>
  <c r="E91" i="46"/>
  <c r="E88" i="46"/>
  <c r="I94" i="46"/>
  <c r="I106" i="46"/>
  <c r="E75" i="46"/>
  <c r="F35" i="46"/>
  <c r="I115" i="46"/>
  <c r="F99" i="46"/>
  <c r="F111" i="46"/>
  <c r="F110" i="46"/>
  <c r="D120" i="46"/>
  <c r="D25" i="46"/>
  <c r="F101" i="46"/>
  <c r="E108" i="46"/>
  <c r="F31" i="46"/>
  <c r="E82" i="46"/>
  <c r="D92" i="46"/>
  <c r="F76" i="46"/>
  <c r="F68" i="46"/>
  <c r="F36" i="46"/>
  <c r="H98" i="46"/>
  <c r="I34" i="46"/>
  <c r="E115" i="46"/>
  <c r="H48" i="46"/>
  <c r="F29" i="46"/>
  <c r="E73" i="46"/>
  <c r="I55" i="46"/>
  <c r="E24" i="46"/>
  <c r="I27" i="46"/>
  <c r="I108" i="46"/>
  <c r="F115" i="46"/>
  <c r="E72" i="46"/>
  <c r="E48" i="46"/>
  <c r="I101" i="46"/>
  <c r="F58" i="46"/>
  <c r="H120" i="46"/>
  <c r="H38" i="46"/>
  <c r="H50" i="46"/>
  <c r="E102" i="46"/>
  <c r="F82" i="46"/>
  <c r="E78" i="46"/>
  <c r="E90" i="46"/>
  <c r="I72" i="46"/>
  <c r="I24" i="46"/>
  <c r="E70" i="46"/>
  <c r="F121" i="46"/>
  <c r="I46" i="46"/>
  <c r="H91" i="46"/>
  <c r="H79" i="46"/>
  <c r="D109" i="46"/>
  <c r="I25" i="46"/>
  <c r="I70" i="46"/>
  <c r="I116" i="46"/>
  <c r="I35" i="46"/>
  <c r="H82" i="46"/>
  <c r="H57" i="46"/>
  <c r="D63" i="46"/>
  <c r="I86" i="46"/>
  <c r="D30" i="46"/>
  <c r="H28" i="46"/>
  <c r="F60" i="46"/>
  <c r="E121" i="46"/>
  <c r="I41" i="46"/>
  <c r="I53" i="46"/>
  <c r="D76" i="46"/>
  <c r="F26" i="46"/>
  <c r="I31" i="46"/>
  <c r="E81" i="46"/>
  <c r="D119" i="46"/>
  <c r="D29" i="46"/>
  <c r="H35" i="46"/>
  <c r="F41" i="46"/>
  <c r="H59" i="46"/>
  <c r="H71" i="46"/>
  <c r="D114" i="46"/>
  <c r="F103" i="46"/>
  <c r="E110" i="46"/>
  <c r="I113" i="46"/>
  <c r="E66" i="46"/>
  <c r="D35" i="46"/>
  <c r="D47" i="46"/>
  <c r="D54" i="46"/>
  <c r="H66" i="46"/>
  <c r="I85" i="46"/>
  <c r="D53" i="46"/>
  <c r="H41" i="46"/>
  <c r="H53" i="46"/>
  <c r="H29" i="46"/>
  <c r="D105" i="46"/>
  <c r="H117" i="46"/>
  <c r="E54" i="46"/>
  <c r="D91" i="46"/>
  <c r="H76" i="46"/>
  <c r="H67" i="46"/>
  <c r="H80" i="46"/>
  <c r="F65" i="46"/>
  <c r="D121" i="46"/>
  <c r="F32" i="46"/>
  <c r="E39" i="46"/>
  <c r="H62" i="46"/>
  <c r="H24" i="46"/>
  <c r="E96" i="46"/>
  <c r="H119" i="46"/>
  <c r="I29" i="46"/>
  <c r="E107" i="46"/>
  <c r="E119" i="46"/>
  <c r="E47" i="46"/>
  <c r="I98" i="46"/>
  <c r="F105" i="46"/>
  <c r="F117" i="46"/>
  <c r="F109" i="46"/>
  <c r="I61" i="46"/>
  <c r="I67" i="46"/>
  <c r="E36" i="46"/>
  <c r="I58" i="46"/>
  <c r="J58" i="46" s="1"/>
  <c r="I49" i="46"/>
  <c r="F72" i="46"/>
  <c r="E98" i="46"/>
  <c r="F85" i="46"/>
  <c r="F97" i="46"/>
  <c r="D33" i="46"/>
  <c r="H115" i="46"/>
  <c r="F120" i="46"/>
  <c r="H68" i="46"/>
  <c r="H113" i="46"/>
  <c r="E77" i="46"/>
  <c r="I39" i="46"/>
  <c r="H97" i="46"/>
  <c r="I48" i="46"/>
  <c r="F55" i="46"/>
  <c r="E85" i="46"/>
  <c r="I66" i="46"/>
  <c r="H64" i="46"/>
  <c r="E74" i="46"/>
  <c r="H31" i="46"/>
  <c r="F53" i="46"/>
  <c r="E60" i="46"/>
  <c r="I63" i="46"/>
  <c r="I37" i="46"/>
  <c r="E105" i="46"/>
  <c r="I120" i="46"/>
  <c r="D64" i="46"/>
  <c r="D96" i="46"/>
  <c r="I119" i="46"/>
  <c r="E95" i="46"/>
  <c r="F48" i="46"/>
  <c r="H107" i="46"/>
  <c r="E83" i="46"/>
  <c r="F96" i="46"/>
  <c r="H99" i="46"/>
  <c r="I92" i="46"/>
  <c r="I103" i="46"/>
  <c r="F56" i="46"/>
  <c r="H61" i="46"/>
  <c r="F49" i="46"/>
  <c r="D86" i="46"/>
  <c r="F25" i="46"/>
  <c r="F93" i="46"/>
  <c r="H87" i="46"/>
  <c r="E63" i="46"/>
  <c r="D104" i="46"/>
  <c r="D31" i="46"/>
  <c r="F112" i="46"/>
  <c r="F74" i="46"/>
  <c r="E55" i="46"/>
  <c r="D108" i="46"/>
  <c r="H32" i="46"/>
  <c r="I65" i="46"/>
  <c r="F100" i="46"/>
  <c r="D34" i="46"/>
  <c r="I47" i="46"/>
  <c r="E79" i="46"/>
  <c r="H105" i="46"/>
  <c r="I84" i="46"/>
  <c r="E106" i="46"/>
  <c r="I75" i="46"/>
  <c r="I43" i="46"/>
  <c r="D85" i="46"/>
  <c r="D46" i="46"/>
  <c r="F63" i="46"/>
  <c r="F77" i="46"/>
  <c r="E94" i="46"/>
  <c r="H116" i="46"/>
  <c r="D72" i="46"/>
  <c r="D39" i="46"/>
  <c r="H100" i="46"/>
  <c r="D32" i="46"/>
  <c r="D50" i="46"/>
  <c r="I50" i="46"/>
  <c r="I62" i="46"/>
  <c r="E26" i="46"/>
  <c r="D100" i="46"/>
  <c r="I54" i="46"/>
  <c r="F81" i="46"/>
  <c r="H83" i="46"/>
  <c r="I33" i="46"/>
  <c r="D44" i="46"/>
  <c r="D41" i="46"/>
  <c r="I23" i="46"/>
  <c r="D115" i="46"/>
  <c r="E64" i="46"/>
  <c r="F61" i="46"/>
  <c r="F91" i="46"/>
  <c r="D37" i="46"/>
  <c r="H106" i="46"/>
  <c r="I36" i="46"/>
  <c r="D57" i="46"/>
  <c r="I56" i="46"/>
  <c r="E93" i="46"/>
  <c r="H73" i="46"/>
  <c r="H92" i="46"/>
  <c r="H47" i="46"/>
  <c r="H78" i="46"/>
  <c r="H65" i="46"/>
  <c r="D38" i="46"/>
  <c r="F70" i="46"/>
  <c r="I118" i="46"/>
  <c r="F28" i="46"/>
  <c r="D61" i="46"/>
  <c r="H84" i="46"/>
  <c r="E86" i="46"/>
  <c r="I100" i="46"/>
  <c r="F57" i="46"/>
  <c r="D45" i="46"/>
  <c r="F45" i="46"/>
  <c r="E40" i="46"/>
  <c r="I44" i="46"/>
  <c r="E65" i="46"/>
  <c r="H85" i="46"/>
  <c r="D79" i="46"/>
  <c r="H101" i="46"/>
  <c r="F67" i="46"/>
  <c r="D106" i="46"/>
  <c r="H81" i="46"/>
  <c r="E45" i="46"/>
  <c r="I110" i="46"/>
  <c r="D23" i="46"/>
  <c r="F43" i="46"/>
  <c r="E50" i="46"/>
  <c r="E62" i="46"/>
  <c r="H26" i="46"/>
  <c r="F71" i="46"/>
  <c r="E111" i="46"/>
  <c r="E99" i="46"/>
  <c r="I96" i="46"/>
  <c r="I40" i="46"/>
  <c r="E67" i="46"/>
  <c r="D48" i="46"/>
  <c r="E53" i="46"/>
  <c r="I26" i="46"/>
  <c r="H33" i="46"/>
  <c r="I59" i="46"/>
  <c r="I71" i="46"/>
  <c r="D27" i="46"/>
  <c r="H95" i="46"/>
  <c r="D101" i="46"/>
  <c r="D113" i="46"/>
  <c r="D118" i="46"/>
  <c r="I104" i="46"/>
  <c r="I121" i="46"/>
  <c r="F78" i="46"/>
  <c r="D77" i="46"/>
  <c r="F66" i="46"/>
  <c r="E61" i="46"/>
  <c r="I76" i="46"/>
  <c r="E49" i="46"/>
  <c r="F47" i="46"/>
  <c r="D103" i="46"/>
  <c r="F33" i="46"/>
  <c r="F83" i="46"/>
  <c r="F95" i="46"/>
  <c r="D24" i="46"/>
  <c r="H110" i="46"/>
  <c r="F64" i="46"/>
  <c r="E116" i="46"/>
  <c r="H45" i="46"/>
  <c r="D51" i="46"/>
  <c r="I74" i="46"/>
  <c r="H44" i="46"/>
  <c r="D62" i="46"/>
  <c r="D74" i="46"/>
  <c r="I60" i="46"/>
  <c r="D83" i="46"/>
  <c r="D95" i="46"/>
  <c r="J95" i="46" s="1"/>
  <c r="H27" i="46"/>
  <c r="I109" i="46"/>
  <c r="I88" i="46"/>
  <c r="I97" i="46"/>
  <c r="D68" i="46"/>
  <c r="E113" i="46"/>
  <c r="H37" i="46"/>
  <c r="D36" i="46"/>
  <c r="H104" i="46"/>
  <c r="E23" i="46"/>
  <c r="E35" i="46"/>
  <c r="F23" i="46"/>
  <c r="E43" i="46"/>
  <c r="D67" i="46"/>
  <c r="D98" i="46"/>
  <c r="E87" i="46"/>
  <c r="I68" i="46"/>
  <c r="E34" i="46"/>
  <c r="I78" i="46"/>
  <c r="F98" i="46"/>
  <c r="D87" i="46"/>
  <c r="F54" i="46"/>
  <c r="H60" i="46"/>
  <c r="F116" i="46"/>
  <c r="F108" i="46"/>
  <c r="E28" i="46"/>
  <c r="F42" i="46"/>
  <c r="E37" i="46"/>
  <c r="F92" i="46"/>
  <c r="D60" i="46"/>
  <c r="E117" i="46"/>
  <c r="D107" i="46"/>
  <c r="F52" i="46"/>
  <c r="E104" i="46"/>
  <c r="E114" i="46"/>
  <c r="F38" i="46"/>
  <c r="F50" i="46"/>
  <c r="D71" i="46"/>
  <c r="H112" i="46"/>
  <c r="H118" i="46"/>
  <c r="F30" i="46"/>
  <c r="E58" i="46"/>
  <c r="I111" i="46"/>
  <c r="E29" i="46"/>
  <c r="D84" i="46"/>
  <c r="E84" i="46"/>
  <c r="I38" i="46"/>
  <c r="H88" i="46"/>
  <c r="J61" i="46"/>
  <c r="J84" i="46" l="1"/>
  <c r="J45" i="46"/>
  <c r="J63" i="46"/>
  <c r="J97" i="46"/>
  <c r="J93" i="46"/>
  <c r="J91" i="46"/>
  <c r="J79" i="46"/>
  <c r="J112" i="46"/>
  <c r="J101" i="46"/>
  <c r="J121" i="46"/>
  <c r="J26" i="46"/>
  <c r="J119" i="46"/>
  <c r="J54" i="46"/>
  <c r="J90" i="46"/>
  <c r="J74" i="46"/>
  <c r="J22" i="46"/>
  <c r="J24" i="46"/>
  <c r="J23" i="46"/>
  <c r="J75" i="46"/>
  <c r="J25" i="46"/>
  <c r="J39" i="46"/>
  <c r="J56" i="46"/>
  <c r="J35" i="46"/>
  <c r="J52" i="46"/>
  <c r="J72" i="46"/>
  <c r="J92" i="46"/>
  <c r="J41" i="46"/>
  <c r="J98" i="46"/>
  <c r="J30" i="46"/>
  <c r="J27" i="46"/>
  <c r="J88" i="46"/>
  <c r="J28" i="46"/>
  <c r="J81" i="46"/>
  <c r="J49" i="46"/>
  <c r="J34" i="46"/>
  <c r="J29" i="46"/>
  <c r="J120" i="46"/>
  <c r="J66" i="46"/>
  <c r="J94" i="46"/>
  <c r="J55" i="46"/>
  <c r="J32" i="46"/>
  <c r="J68" i="46"/>
  <c r="J113" i="46"/>
  <c r="J31" i="46"/>
  <c r="J102" i="46"/>
  <c r="J100" i="46"/>
  <c r="J33" i="46"/>
  <c r="J109" i="46"/>
  <c r="J67" i="46"/>
  <c r="J87" i="46"/>
  <c r="J59" i="46"/>
  <c r="J36" i="46"/>
  <c r="J50" i="46"/>
  <c r="J76" i="46"/>
  <c r="J80" i="46"/>
  <c r="J110" i="46"/>
  <c r="J73" i="46"/>
  <c r="J86" i="46"/>
  <c r="J77" i="46"/>
  <c r="J47" i="46"/>
  <c r="J70" i="46"/>
  <c r="J107" i="46"/>
  <c r="J118" i="46"/>
  <c r="J117" i="46"/>
  <c r="J114" i="46"/>
  <c r="J82" i="46"/>
  <c r="J71" i="46"/>
  <c r="J69" i="46"/>
  <c r="J46" i="46"/>
  <c r="J96" i="46"/>
  <c r="J51" i="46"/>
  <c r="J44" i="46"/>
  <c r="J65" i="46"/>
  <c r="J38" i="46"/>
  <c r="J48" i="46"/>
  <c r="J103" i="46"/>
  <c r="J57" i="46"/>
  <c r="J89" i="46"/>
  <c r="J106" i="46"/>
  <c r="J64" i="46"/>
  <c r="J85" i="46"/>
  <c r="J53" i="46"/>
  <c r="J62" i="46"/>
  <c r="J108" i="46"/>
  <c r="J116" i="46"/>
  <c r="J42" i="46"/>
  <c r="J115" i="46"/>
  <c r="J40" i="46"/>
  <c r="J104" i="46"/>
  <c r="J99" i="46"/>
  <c r="J37" i="46"/>
  <c r="J43" i="46"/>
  <c r="J60" i="46"/>
  <c r="J78" i="46"/>
  <c r="J111" i="46"/>
  <c r="J105" i="46"/>
  <c r="J83" i="46"/>
  <c r="J20" i="46" l="1"/>
  <c r="J222" i="46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IVAN</author>
  </authors>
  <commentList>
    <comment ref="E4" authorId="0" shapeId="0" xr:uid="{8E4CA192-E07B-47F2-B8BE-1F75474FC323}">
      <text>
        <r>
          <rPr>
            <b/>
            <sz val="9"/>
            <color indexed="81"/>
            <rFont val="Tahoma"/>
            <family val="2"/>
          </rPr>
          <t>MM/DD/YY</t>
        </r>
      </text>
    </comment>
  </commentList>
</comments>
</file>

<file path=xl/sharedStrings.xml><?xml version="1.0" encoding="utf-8"?>
<sst xmlns="http://schemas.openxmlformats.org/spreadsheetml/2006/main" count="15681" uniqueCount="12590">
  <si>
    <t>Multiplier</t>
  </si>
  <si>
    <t>Net Price</t>
  </si>
  <si>
    <t>Qty</t>
  </si>
  <si>
    <t>Inner</t>
  </si>
  <si>
    <t>Master</t>
  </si>
  <si>
    <t>COUPLINGS</t>
  </si>
  <si>
    <t>P5819</t>
    <phoneticPr fontId="10" type="noConversion"/>
  </si>
  <si>
    <t>P5820</t>
  </si>
  <si>
    <t>P5821</t>
  </si>
  <si>
    <t>P5822</t>
    <phoneticPr fontId="10" type="noConversion"/>
  </si>
  <si>
    <t>P5823</t>
  </si>
  <si>
    <t>P5824</t>
    <phoneticPr fontId="10" type="noConversion"/>
  </si>
  <si>
    <t>P5825</t>
  </si>
  <si>
    <t>P5826</t>
    <phoneticPr fontId="10" type="noConversion"/>
  </si>
  <si>
    <t>P5827</t>
    <phoneticPr fontId="10" type="noConversion"/>
  </si>
  <si>
    <t>P5828</t>
  </si>
  <si>
    <t>P5829</t>
  </si>
  <si>
    <t>P5830</t>
    <phoneticPr fontId="10" type="noConversion"/>
  </si>
  <si>
    <t>REDUCING COUPLINGS</t>
  </si>
  <si>
    <t>P5953</t>
    <phoneticPr fontId="10" type="noConversion"/>
  </si>
  <si>
    <t>P5955</t>
    <phoneticPr fontId="10" type="noConversion"/>
  </si>
  <si>
    <t>P5954</t>
    <phoneticPr fontId="10" type="noConversion"/>
  </si>
  <si>
    <t>P5958</t>
    <phoneticPr fontId="10" type="noConversion"/>
  </si>
  <si>
    <t>P5957</t>
    <phoneticPr fontId="10" type="noConversion"/>
  </si>
  <si>
    <t>P5956</t>
    <phoneticPr fontId="10" type="noConversion"/>
  </si>
  <si>
    <t>P5960</t>
    <phoneticPr fontId="10" type="noConversion"/>
  </si>
  <si>
    <t>P5959</t>
    <phoneticPr fontId="10" type="noConversion"/>
  </si>
  <si>
    <t>P5964</t>
    <phoneticPr fontId="10" type="noConversion"/>
  </si>
  <si>
    <t>P5963</t>
    <phoneticPr fontId="10" type="noConversion"/>
  </si>
  <si>
    <t>P5962</t>
    <phoneticPr fontId="10" type="noConversion"/>
  </si>
  <si>
    <t>P5967</t>
    <phoneticPr fontId="10" type="noConversion"/>
  </si>
  <si>
    <t>P5966</t>
    <phoneticPr fontId="10" type="noConversion"/>
  </si>
  <si>
    <t>P5965</t>
    <phoneticPr fontId="10" type="noConversion"/>
  </si>
  <si>
    <t>P5971</t>
    <phoneticPr fontId="10" type="noConversion"/>
  </si>
  <si>
    <t>P5970</t>
    <phoneticPr fontId="10" type="noConversion"/>
  </si>
  <si>
    <t>P5969</t>
    <phoneticPr fontId="10" type="noConversion"/>
  </si>
  <si>
    <t>P5968</t>
    <phoneticPr fontId="10" type="noConversion"/>
  </si>
  <si>
    <t>P5976</t>
  </si>
  <si>
    <t>P5975</t>
  </si>
  <si>
    <t>P5974</t>
  </si>
  <si>
    <t>P5973</t>
    <phoneticPr fontId="10" type="noConversion"/>
  </si>
  <si>
    <t>P5972</t>
    <phoneticPr fontId="10" type="noConversion"/>
  </si>
  <si>
    <t>P5978</t>
    <phoneticPr fontId="10" type="noConversion"/>
  </si>
  <si>
    <t>P5977</t>
    <phoneticPr fontId="10" type="noConversion"/>
  </si>
  <si>
    <t>P5982</t>
    <phoneticPr fontId="10" type="noConversion"/>
  </si>
  <si>
    <t>P5981</t>
    <phoneticPr fontId="10" type="noConversion"/>
  </si>
  <si>
    <t>P5985</t>
    <phoneticPr fontId="10" type="noConversion"/>
  </si>
  <si>
    <t>EXTENSION PIECES</t>
    <phoneticPr fontId="10" type="noConversion"/>
  </si>
  <si>
    <t>P7637</t>
    <phoneticPr fontId="10" type="noConversion"/>
  </si>
  <si>
    <t>1/2 Brass Ext Piece</t>
    <phoneticPr fontId="10" type="noConversion"/>
  </si>
  <si>
    <t>P7638</t>
    <phoneticPr fontId="10" type="noConversion"/>
  </si>
  <si>
    <t>3/4 Brass Ext Piece</t>
  </si>
  <si>
    <t>P9253</t>
  </si>
  <si>
    <t>1/8 Brass Union</t>
  </si>
  <si>
    <t>P5917</t>
    <phoneticPr fontId="10" type="noConversion"/>
  </si>
  <si>
    <t>1/4 Brass Union</t>
  </si>
  <si>
    <t>P5918</t>
  </si>
  <si>
    <t>3/8 Brass Union</t>
  </si>
  <si>
    <t>P5919</t>
  </si>
  <si>
    <t>1/2 Brass Union</t>
  </si>
  <si>
    <t>P5920</t>
  </si>
  <si>
    <t>3/4 Brass Union</t>
  </si>
  <si>
    <t>P5921</t>
  </si>
  <si>
    <t>1 Brass Union</t>
  </si>
  <si>
    <t>P5922</t>
  </si>
  <si>
    <t>1-1/4 Brass Union</t>
  </si>
  <si>
    <t>P5923</t>
  </si>
  <si>
    <t>1-1/2 Brass Union</t>
  </si>
  <si>
    <t>P5924</t>
  </si>
  <si>
    <t>2 Brass Union</t>
  </si>
  <si>
    <t>P8359</t>
  </si>
  <si>
    <t>2-1/2 Brass Union</t>
  </si>
  <si>
    <t>P8385</t>
  </si>
  <si>
    <t>3 Brass Union</t>
  </si>
  <si>
    <t>HEX BUSHINGS</t>
  </si>
  <si>
    <t>P5992</t>
    <phoneticPr fontId="10" type="noConversion"/>
  </si>
  <si>
    <t>P5991</t>
    <phoneticPr fontId="10" type="noConversion"/>
  </si>
  <si>
    <t>P5990</t>
    <phoneticPr fontId="10" type="noConversion"/>
  </si>
  <si>
    <t>P8111</t>
  </si>
  <si>
    <t>P5995</t>
    <phoneticPr fontId="10" type="noConversion"/>
  </si>
  <si>
    <t>P5994</t>
    <phoneticPr fontId="10" type="noConversion"/>
  </si>
  <si>
    <t>P5993</t>
    <phoneticPr fontId="10" type="noConversion"/>
  </si>
  <si>
    <t>P6419</t>
  </si>
  <si>
    <t>P5998</t>
    <phoneticPr fontId="10" type="noConversion"/>
  </si>
  <si>
    <t>P5997</t>
    <phoneticPr fontId="10" type="noConversion"/>
  </si>
  <si>
    <t>P5996</t>
    <phoneticPr fontId="10" type="noConversion"/>
  </si>
  <si>
    <t>P6001</t>
    <phoneticPr fontId="10" type="noConversion"/>
  </si>
  <si>
    <t>P6000</t>
    <phoneticPr fontId="10" type="noConversion"/>
  </si>
  <si>
    <t>P5999</t>
    <phoneticPr fontId="10" type="noConversion"/>
  </si>
  <si>
    <t>P6005</t>
    <phoneticPr fontId="10" type="noConversion"/>
  </si>
  <si>
    <t>P6004</t>
    <phoneticPr fontId="10" type="noConversion"/>
  </si>
  <si>
    <t>P6003</t>
  </si>
  <si>
    <t>P6002</t>
  </si>
  <si>
    <t>P6010</t>
    <phoneticPr fontId="10" type="noConversion"/>
  </si>
  <si>
    <t>P6009</t>
    <phoneticPr fontId="10" type="noConversion"/>
  </si>
  <si>
    <t>P6008</t>
    <phoneticPr fontId="10" type="noConversion"/>
  </si>
  <si>
    <t>P6007</t>
    <phoneticPr fontId="10" type="noConversion"/>
  </si>
  <si>
    <t>P6006</t>
    <phoneticPr fontId="10" type="noConversion"/>
  </si>
  <si>
    <t>P6014</t>
  </si>
  <si>
    <t>P6013</t>
  </si>
  <si>
    <t>P6012</t>
    <phoneticPr fontId="10" type="noConversion"/>
  </si>
  <si>
    <t>P6011</t>
    <phoneticPr fontId="10" type="noConversion"/>
  </si>
  <si>
    <t>P6018</t>
  </si>
  <si>
    <t>P6017</t>
  </si>
  <si>
    <t>P6016</t>
    <phoneticPr fontId="10" type="noConversion"/>
  </si>
  <si>
    <t>P6015</t>
    <phoneticPr fontId="10" type="noConversion"/>
  </si>
  <si>
    <t>P6021</t>
    <phoneticPr fontId="10" type="noConversion"/>
  </si>
  <si>
    <t>P6020</t>
    <phoneticPr fontId="10" type="noConversion"/>
  </si>
  <si>
    <t>P6019</t>
    <phoneticPr fontId="10" type="noConversion"/>
  </si>
  <si>
    <t>ELBOWS 45 DEGREES</t>
  </si>
  <si>
    <t>P5780</t>
    <phoneticPr fontId="10" type="noConversion"/>
  </si>
  <si>
    <t>1/8 Brass 45 Elbow</t>
  </si>
  <si>
    <t>P5781</t>
  </si>
  <si>
    <t>1/4 Brass 45 Elbow</t>
  </si>
  <si>
    <t>P5782</t>
  </si>
  <si>
    <t>3/8 Brass 45 Elbow</t>
  </si>
  <si>
    <t>P5783</t>
  </si>
  <si>
    <t>1/2 Brass 45 Elbow</t>
  </si>
  <si>
    <t>P5784</t>
  </si>
  <si>
    <t>3/4 Brass 45 Elbow</t>
  </si>
  <si>
    <t>P5785</t>
  </si>
  <si>
    <t>1 Brass 45 Elbow</t>
  </si>
  <si>
    <t>P5786</t>
  </si>
  <si>
    <t>1-1/4 Brass 45 Elbow</t>
  </si>
  <si>
    <t>P5787</t>
  </si>
  <si>
    <t>1-1/2 Brass 45 Elbow</t>
  </si>
  <si>
    <t>P5788</t>
  </si>
  <si>
    <t>2 Brass 45 Elbow</t>
  </si>
  <si>
    <t>P5789</t>
  </si>
  <si>
    <t>2-1/2 Brass 45 Elbow</t>
  </si>
  <si>
    <t>P5790</t>
  </si>
  <si>
    <t>3 Brass 45 Elbow</t>
  </si>
  <si>
    <t>P5791</t>
    <phoneticPr fontId="10" type="noConversion"/>
  </si>
  <si>
    <t>4 Brass 45 Elbow</t>
  </si>
  <si>
    <t>STREET ELBOWS 45 DEGREES</t>
  </si>
  <si>
    <t>P5926</t>
    <phoneticPr fontId="10" type="noConversion"/>
  </si>
  <si>
    <t>1/8 Brass 45 St Elbow</t>
  </si>
  <si>
    <t>P5927</t>
  </si>
  <si>
    <t>1/4 Brass 45 St Elbow</t>
  </si>
  <si>
    <t>P5928</t>
  </si>
  <si>
    <t>3/8 Brass 45 St Elbow</t>
  </si>
  <si>
    <t>P5929</t>
  </si>
  <si>
    <t>1/2 Brass 45 St Elbow</t>
  </si>
  <si>
    <t>P5930</t>
  </si>
  <si>
    <t>P5931</t>
  </si>
  <si>
    <t>1 Brass 45 St Elbow</t>
  </si>
  <si>
    <t>P5932</t>
  </si>
  <si>
    <t>1-1/4 Brass 45 St Elbow</t>
  </si>
  <si>
    <t>P5933</t>
  </si>
  <si>
    <t>1-1/2 Brass 45 St Elbow</t>
  </si>
  <si>
    <t>P5934</t>
  </si>
  <si>
    <t>2 Brass 45 St Elbow</t>
  </si>
  <si>
    <t>ELBOWS 90 DEGREES</t>
  </si>
  <si>
    <t>P5768</t>
    <phoneticPr fontId="10" type="noConversion"/>
  </si>
  <si>
    <t>1/8 Brass 90 Elbow</t>
  </si>
  <si>
    <t>P5764</t>
    <phoneticPr fontId="10" type="noConversion"/>
  </si>
  <si>
    <t>1/4 Brass 90 Elbow</t>
  </si>
  <si>
    <t>P5769</t>
    <phoneticPr fontId="10" type="noConversion"/>
  </si>
  <si>
    <t>3/8 Brass 90 Elbow</t>
  </si>
  <si>
    <t>P5770</t>
    <phoneticPr fontId="10" type="noConversion"/>
  </si>
  <si>
    <t>1/2 Brass 90 Elbow</t>
  </si>
  <si>
    <t>P5771</t>
    <phoneticPr fontId="10" type="noConversion"/>
  </si>
  <si>
    <t>3/4 Brass 90 Elbow</t>
  </si>
  <si>
    <t>P5772</t>
    <phoneticPr fontId="10" type="noConversion"/>
  </si>
  <si>
    <t>1 Brass 90 Elbow</t>
  </si>
  <si>
    <t>P5773</t>
  </si>
  <si>
    <t>1-1/4 Brass 90 Elbow</t>
  </si>
  <si>
    <t>P5774</t>
  </si>
  <si>
    <t>1-1/2 Brass 90 Elbow</t>
    <phoneticPr fontId="10" type="noConversion"/>
  </si>
  <si>
    <t>P5775</t>
  </si>
  <si>
    <t>2 Brass 90 Elbow</t>
  </si>
  <si>
    <t>P5776</t>
    <phoneticPr fontId="10" type="noConversion"/>
  </si>
  <si>
    <t>2-1/2 Brass 90 Elbow</t>
  </si>
  <si>
    <t>P5777</t>
  </si>
  <si>
    <t>3 Brass 90 Elbow</t>
  </si>
  <si>
    <t>P5778</t>
  </si>
  <si>
    <t>4 Brass 90 Elbow</t>
  </si>
  <si>
    <t>P6023</t>
    <phoneticPr fontId="10" type="noConversion"/>
  </si>
  <si>
    <t>P6025</t>
    <phoneticPr fontId="10" type="noConversion"/>
  </si>
  <si>
    <t>P6024</t>
    <phoneticPr fontId="10" type="noConversion"/>
  </si>
  <si>
    <t>P6027</t>
    <phoneticPr fontId="10" type="noConversion"/>
  </si>
  <si>
    <t>P6026</t>
    <phoneticPr fontId="10" type="noConversion"/>
  </si>
  <si>
    <t>P6031</t>
    <phoneticPr fontId="10" type="noConversion"/>
  </si>
  <si>
    <t>P6030</t>
    <phoneticPr fontId="10" type="noConversion"/>
  </si>
  <si>
    <t>P6029</t>
    <phoneticPr fontId="10" type="noConversion"/>
  </si>
  <si>
    <t>P6035</t>
    <phoneticPr fontId="10" type="noConversion"/>
  </si>
  <si>
    <t>P6034</t>
    <phoneticPr fontId="10" type="noConversion"/>
  </si>
  <si>
    <t>P6033</t>
    <phoneticPr fontId="10" type="noConversion"/>
  </si>
  <si>
    <t>P6032</t>
    <phoneticPr fontId="10" type="noConversion"/>
  </si>
  <si>
    <t>P6038</t>
    <phoneticPr fontId="10" type="noConversion"/>
  </si>
  <si>
    <t>P6037</t>
    <phoneticPr fontId="10" type="noConversion"/>
  </si>
  <si>
    <t>P6036</t>
    <phoneticPr fontId="10" type="noConversion"/>
  </si>
  <si>
    <t>P6042</t>
    <phoneticPr fontId="10" type="noConversion"/>
  </si>
  <si>
    <t>P6041</t>
    <phoneticPr fontId="10" type="noConversion"/>
  </si>
  <si>
    <t>P6040</t>
    <phoneticPr fontId="10" type="noConversion"/>
  </si>
  <si>
    <t>P6039</t>
    <phoneticPr fontId="10" type="noConversion"/>
  </si>
  <si>
    <t>P6047</t>
    <phoneticPr fontId="10" type="noConversion"/>
  </si>
  <si>
    <t>P6046</t>
    <phoneticPr fontId="10" type="noConversion"/>
  </si>
  <si>
    <t>P6045</t>
    <phoneticPr fontId="10" type="noConversion"/>
  </si>
  <si>
    <t>P6044</t>
    <phoneticPr fontId="10" type="noConversion"/>
  </si>
  <si>
    <t>P6043</t>
    <phoneticPr fontId="10" type="noConversion"/>
  </si>
  <si>
    <t>P6051</t>
    <phoneticPr fontId="10" type="noConversion"/>
  </si>
  <si>
    <t>P6050</t>
    <phoneticPr fontId="10" type="noConversion"/>
  </si>
  <si>
    <t>P6049</t>
    <phoneticPr fontId="10" type="noConversion"/>
  </si>
  <si>
    <t>P6048</t>
    <phoneticPr fontId="10" type="noConversion"/>
  </si>
  <si>
    <t>STREET ELBOWS 90 DEGREES</t>
  </si>
  <si>
    <t>P5793</t>
    <phoneticPr fontId="10" type="noConversion"/>
  </si>
  <si>
    <t>P5794</t>
  </si>
  <si>
    <t>1/4 Brass 90 St Elbow</t>
  </si>
  <si>
    <t>P5795</t>
  </si>
  <si>
    <t>3/8 Brass 90 St Elbow</t>
  </si>
  <si>
    <t>P5796</t>
  </si>
  <si>
    <t>1/2 Brass 90 St Elbow</t>
  </si>
  <si>
    <t>P5797</t>
  </si>
  <si>
    <t>3/4 Brass 90 St Elbow</t>
  </si>
  <si>
    <t>P5798</t>
  </si>
  <si>
    <t>1 Brass 90 St Elbow</t>
  </si>
  <si>
    <t>P5799</t>
  </si>
  <si>
    <t>P5800</t>
  </si>
  <si>
    <t>1-1/2 Brass 90 St Elbow</t>
  </si>
  <si>
    <t>P5801</t>
  </si>
  <si>
    <t>2 Brass 90 St Elbow</t>
  </si>
  <si>
    <t>P5802</t>
  </si>
  <si>
    <t>2-1/2 Brass 90 St Elbow</t>
  </si>
  <si>
    <t>P5803</t>
  </si>
  <si>
    <t>3 Brass 90 St Elbow</t>
  </si>
  <si>
    <t>P5804</t>
    <phoneticPr fontId="10" type="noConversion"/>
  </si>
  <si>
    <t>4 Brass 90 St Elbow</t>
  </si>
  <si>
    <t>P5806</t>
    <phoneticPr fontId="10" type="noConversion"/>
  </si>
  <si>
    <t>1/8 Brass Tee</t>
  </si>
  <si>
    <t>P5807</t>
  </si>
  <si>
    <t>1/4 Brass Tee</t>
  </si>
  <si>
    <t>P5808</t>
  </si>
  <si>
    <t>3/8 Brass Tee</t>
  </si>
  <si>
    <t>P5809</t>
  </si>
  <si>
    <t>1/2 Brass Tee</t>
  </si>
  <si>
    <t>P5810</t>
  </si>
  <si>
    <t>3/4 Brass Tee</t>
  </si>
  <si>
    <t>P5811</t>
  </si>
  <si>
    <t>1 Brass Tee</t>
  </si>
  <si>
    <t>P5812</t>
  </si>
  <si>
    <t>1-1/4 Brass Tee</t>
  </si>
  <si>
    <t>P5813</t>
  </si>
  <si>
    <t>1-1/2 Brass Tee</t>
  </si>
  <si>
    <t>P5814</t>
  </si>
  <si>
    <t>2 Brass Tee</t>
  </si>
  <si>
    <t>P5815</t>
  </si>
  <si>
    <t>2-1/2 Brass Tee</t>
  </si>
  <si>
    <t>P5816</t>
  </si>
  <si>
    <t>3 Brass Tee</t>
  </si>
  <si>
    <t>P5817</t>
  </si>
  <si>
    <t>4 Brass Tee</t>
  </si>
  <si>
    <t>REDUCING TEES</t>
  </si>
  <si>
    <t>P6057</t>
  </si>
  <si>
    <t>P6056</t>
  </si>
  <si>
    <t>P6060</t>
  </si>
  <si>
    <t>P6059</t>
  </si>
  <si>
    <t>P6058</t>
  </si>
  <si>
    <t>P6066</t>
  </si>
  <si>
    <t>P6064</t>
  </si>
  <si>
    <t>P6063</t>
  </si>
  <si>
    <t>P6062</t>
  </si>
  <si>
    <t>P6065</t>
  </si>
  <si>
    <t>P6073</t>
  </si>
  <si>
    <t>P6072</t>
  </si>
  <si>
    <t>P6071</t>
  </si>
  <si>
    <t>P6070</t>
  </si>
  <si>
    <t>P6069</t>
  </si>
  <si>
    <t>P6068</t>
    <phoneticPr fontId="10" type="noConversion"/>
  </si>
  <si>
    <t>P6085</t>
    <phoneticPr fontId="10" type="noConversion"/>
  </si>
  <si>
    <t>P6084</t>
    <phoneticPr fontId="10" type="noConversion"/>
  </si>
  <si>
    <t>P6083</t>
    <phoneticPr fontId="10" type="noConversion"/>
  </si>
  <si>
    <t>P6082</t>
    <phoneticPr fontId="10" type="noConversion"/>
  </si>
  <si>
    <t>P6081</t>
    <phoneticPr fontId="10" type="noConversion"/>
  </si>
  <si>
    <t>P6080</t>
    <phoneticPr fontId="10" type="noConversion"/>
  </si>
  <si>
    <t>P6079</t>
  </si>
  <si>
    <t>P6078</t>
  </si>
  <si>
    <t>P6077</t>
  </si>
  <si>
    <t>P6076</t>
  </si>
  <si>
    <t>P6075</t>
  </si>
  <si>
    <t>P6095</t>
  </si>
  <si>
    <t>P6094</t>
  </si>
  <si>
    <t>P6093</t>
  </si>
  <si>
    <t>P6092</t>
  </si>
  <si>
    <t>P6091</t>
  </si>
  <si>
    <t>P6090</t>
  </si>
  <si>
    <t>P6089</t>
  </si>
  <si>
    <t>P6088</t>
  </si>
  <si>
    <t>P6087</t>
  </si>
  <si>
    <t>P6086</t>
  </si>
  <si>
    <t>P6106</t>
  </si>
  <si>
    <t>P6105</t>
  </si>
  <si>
    <t>P6102</t>
  </si>
  <si>
    <t>P6100</t>
  </si>
  <si>
    <t>P6099</t>
  </si>
  <si>
    <t>P7329</t>
  </si>
  <si>
    <t>P6135</t>
  </si>
  <si>
    <t>P6097</t>
  </si>
  <si>
    <t>P6096</t>
  </si>
  <si>
    <t>P6119</t>
  </si>
  <si>
    <t>P6118</t>
  </si>
  <si>
    <t>P6117</t>
  </si>
  <si>
    <t>P6113</t>
  </si>
  <si>
    <t>P6112</t>
  </si>
  <si>
    <t>P6111</t>
  </si>
  <si>
    <t>P6110</t>
  </si>
  <si>
    <t>P6109</t>
  </si>
  <si>
    <t>P6108</t>
  </si>
  <si>
    <t>P6123</t>
  </si>
  <si>
    <t>P6122</t>
  </si>
  <si>
    <t>P6121</t>
  </si>
  <si>
    <t>P6120</t>
  </si>
  <si>
    <t>P6126</t>
  </si>
  <si>
    <t>P6125</t>
  </si>
  <si>
    <t>P6124</t>
  </si>
  <si>
    <t>P6132</t>
  </si>
  <si>
    <t>P6131</t>
  </si>
  <si>
    <t>P6130</t>
  </si>
  <si>
    <t>P6129</t>
  </si>
  <si>
    <t>P6128</t>
  </si>
  <si>
    <t>P6127</t>
  </si>
  <si>
    <t>P6134</t>
  </si>
  <si>
    <t>P6133</t>
  </si>
  <si>
    <t>CAPS</t>
  </si>
  <si>
    <t>P5832</t>
    <phoneticPr fontId="10" type="noConversion"/>
  </si>
  <si>
    <t>1/8 Brass Cap</t>
  </si>
  <si>
    <t>P5833</t>
  </si>
  <si>
    <t>1/4 Brass Cap</t>
  </si>
  <si>
    <t>P5834</t>
  </si>
  <si>
    <t>3/8 Brass Cap</t>
  </si>
  <si>
    <t>P5835</t>
  </si>
  <si>
    <t>1/2 Brass Cap</t>
  </si>
  <si>
    <t>P5836</t>
  </si>
  <si>
    <t>3/4 Brass Cap</t>
  </si>
  <si>
    <t>P5837</t>
  </si>
  <si>
    <t>1 Brass Cap</t>
  </si>
  <si>
    <t>P5838</t>
  </si>
  <si>
    <t>1-1/4 Brass Cap</t>
  </si>
  <si>
    <t>P5839</t>
  </si>
  <si>
    <t>1-1/2 Brass Cap</t>
  </si>
  <si>
    <t>P5840</t>
  </si>
  <si>
    <t>2 Brass Cap</t>
  </si>
  <si>
    <t>P5841</t>
  </si>
  <si>
    <t>2-1/2 Brass Cap</t>
  </si>
  <si>
    <t>P5842</t>
  </si>
  <si>
    <t>3 Brass Cap</t>
  </si>
  <si>
    <t>P5843</t>
    <phoneticPr fontId="10" type="noConversion"/>
  </si>
  <si>
    <t>4 Brass Cap</t>
  </si>
  <si>
    <t>P5844</t>
    <phoneticPr fontId="10" type="noConversion"/>
  </si>
  <si>
    <t>1/8 Brass Cored Plug</t>
  </si>
  <si>
    <t>P5845</t>
  </si>
  <si>
    <t>1/4 Brass Cored Plug</t>
  </si>
  <si>
    <t>P5846</t>
  </si>
  <si>
    <t>3/8 Brass Cored Plug</t>
  </si>
  <si>
    <t>P5847</t>
  </si>
  <si>
    <t>1/2 Brass Cored Plug</t>
  </si>
  <si>
    <t>P5848</t>
  </si>
  <si>
    <t>3/4 Brass Cored Plug</t>
  </si>
  <si>
    <t>P5849</t>
  </si>
  <si>
    <t>1 Brass Cored Plug</t>
  </si>
  <si>
    <t>P5850</t>
  </si>
  <si>
    <t>1-1/4 Brass Cored Plug</t>
  </si>
  <si>
    <t>P5851</t>
  </si>
  <si>
    <t>1-1/2 Brass Cored Plug</t>
  </si>
  <si>
    <t>P5852</t>
  </si>
  <si>
    <t>2 Brass Cored Plug</t>
  </si>
  <si>
    <t>P5853</t>
  </si>
  <si>
    <t>2-1/2 Brass Cored Plug</t>
  </si>
  <si>
    <t>P5854</t>
  </si>
  <si>
    <t>3 Brass Cored Plug</t>
  </si>
  <si>
    <t>P5855</t>
  </si>
  <si>
    <t>4 Brass Cored Plug</t>
  </si>
  <si>
    <t>P5857</t>
    <phoneticPr fontId="10" type="noConversion"/>
  </si>
  <si>
    <t>1/8 Brass Solid Plug</t>
    <phoneticPr fontId="10" type="noConversion"/>
  </si>
  <si>
    <t>P5858</t>
  </si>
  <si>
    <t>1/4 Brass Solid Plug</t>
  </si>
  <si>
    <t>P5859</t>
  </si>
  <si>
    <t>3/8 Brass Solid Plug</t>
  </si>
  <si>
    <t>P5860</t>
  </si>
  <si>
    <t>1/2 Brass Solid Plug</t>
  </si>
  <si>
    <t>P5861</t>
  </si>
  <si>
    <t>3/4 Brass Solid Plug</t>
  </si>
  <si>
    <t>P5862</t>
  </si>
  <si>
    <t>1 Brass Solid Plug</t>
  </si>
  <si>
    <t>P5863</t>
  </si>
  <si>
    <t>1-1/4 Brass Solid Plug</t>
  </si>
  <si>
    <t>P5864</t>
  </si>
  <si>
    <t>1-1/2 Brass Solid Plug</t>
  </si>
  <si>
    <t>P5865</t>
  </si>
  <si>
    <t>2 Brass Solid Plug</t>
  </si>
  <si>
    <t>CROSSES</t>
  </si>
  <si>
    <t>P5882</t>
  </si>
  <si>
    <t>1/4 Brass Cross</t>
  </si>
  <si>
    <t>P5883</t>
  </si>
  <si>
    <t>3/8 Brass Cross</t>
  </si>
  <si>
    <t>P5884</t>
  </si>
  <si>
    <t>1/2 Brass Cross</t>
  </si>
  <si>
    <t>P5885</t>
  </si>
  <si>
    <t>3/4 Brass Cross</t>
  </si>
  <si>
    <t>P5886</t>
  </si>
  <si>
    <t>1 Brass Cross</t>
  </si>
  <si>
    <t>P5887</t>
  </si>
  <si>
    <t>1-1/4 Brass Cross</t>
  </si>
  <si>
    <t>P5888</t>
  </si>
  <si>
    <t>1-1/2 Brass Cross</t>
  </si>
  <si>
    <t>P5889</t>
  </si>
  <si>
    <t>2 Brass Cross</t>
  </si>
  <si>
    <t>FLOOR FLANGES</t>
  </si>
  <si>
    <t>P5896</t>
  </si>
  <si>
    <t>1/2 Brass Floor Flange</t>
  </si>
  <si>
    <t>P5897</t>
  </si>
  <si>
    <t>3/4 Brass Floor Flange</t>
  </si>
  <si>
    <t>P5898</t>
  </si>
  <si>
    <t>1 Brass Floor Flange</t>
  </si>
  <si>
    <t>P5899</t>
  </si>
  <si>
    <t>1-1/4 Brass Floor Flange</t>
  </si>
  <si>
    <t>P5900</t>
  </si>
  <si>
    <t>1-1/2 Brass Floor Flange</t>
  </si>
  <si>
    <t>P5901</t>
  </si>
  <si>
    <t>2 Brass Floor Flange</t>
  </si>
  <si>
    <t>P5961</t>
  </si>
  <si>
    <t>P5987</t>
  </si>
  <si>
    <t>P5988</t>
  </si>
  <si>
    <t>P5989</t>
  </si>
  <si>
    <t>Subtotal (US $)</t>
  </si>
  <si>
    <t>P6179</t>
  </si>
  <si>
    <t>P4595</t>
  </si>
  <si>
    <t>P6241</t>
  </si>
  <si>
    <t>P6188</t>
  </si>
  <si>
    <t>P6180</t>
  </si>
  <si>
    <t>P7419</t>
  </si>
  <si>
    <t>P6189</t>
  </si>
  <si>
    <t>P6330</t>
  </si>
  <si>
    <t>P5275</t>
  </si>
  <si>
    <t>P7632</t>
  </si>
  <si>
    <t>P3938</t>
  </si>
  <si>
    <t>P3710</t>
  </si>
  <si>
    <t>P8558</t>
  </si>
  <si>
    <t>P4416</t>
  </si>
  <si>
    <t>P6148</t>
  </si>
  <si>
    <t>P6190</t>
  </si>
  <si>
    <t>P6175</t>
  </si>
  <si>
    <t>P3531</t>
  </si>
  <si>
    <t>P6191</t>
  </si>
  <si>
    <t>P6192</t>
  </si>
  <si>
    <t>P6193</t>
  </si>
  <si>
    <t>P5274</t>
  </si>
  <si>
    <t>P6194</t>
  </si>
  <si>
    <t>P4350</t>
  </si>
  <si>
    <t>P9061</t>
  </si>
  <si>
    <t>P9659</t>
  </si>
  <si>
    <t>P5690</t>
  </si>
  <si>
    <t>P6139</t>
  </si>
  <si>
    <t>P6140</t>
  </si>
  <si>
    <t>P3818</t>
  </si>
  <si>
    <t>P5508</t>
  </si>
  <si>
    <t>P6195</t>
  </si>
  <si>
    <t>P6181</t>
  </si>
  <si>
    <t>P6196</t>
  </si>
  <si>
    <t>P6197</t>
  </si>
  <si>
    <t>P6198</t>
  </si>
  <si>
    <t>P6199</t>
  </si>
  <si>
    <t>P4192</t>
  </si>
  <si>
    <t>P4193</t>
  </si>
  <si>
    <t>P4635</t>
  </si>
  <si>
    <t>P3570</t>
  </si>
  <si>
    <t>P5189</t>
  </si>
  <si>
    <t>P4636</t>
  </si>
  <si>
    <t>P4637</t>
  </si>
  <si>
    <t>P6200</t>
  </si>
  <si>
    <t>P6201</t>
  </si>
  <si>
    <t>P3664</t>
  </si>
  <si>
    <t>P3665</t>
  </si>
  <si>
    <t>P9043</t>
  </si>
  <si>
    <t>P8613</t>
  </si>
  <si>
    <t>P8789</t>
  </si>
  <si>
    <t>P9503</t>
  </si>
  <si>
    <t>P4194</t>
  </si>
  <si>
    <t>P4195</t>
  </si>
  <si>
    <t>P3135</t>
  </si>
  <si>
    <t>P3666</t>
  </si>
  <si>
    <t>P4638</t>
  </si>
  <si>
    <t>P5190</t>
  </si>
  <si>
    <t>P5730</t>
  </si>
  <si>
    <t>P6141</t>
  </si>
  <si>
    <t>P6202</t>
  </si>
  <si>
    <t>P6203</t>
  </si>
  <si>
    <t>P5191</t>
  </si>
  <si>
    <t>P6142</t>
  </si>
  <si>
    <t>P6149</t>
  </si>
  <si>
    <t>P6204</t>
  </si>
  <si>
    <t>P6205</t>
  </si>
  <si>
    <t>P6206</t>
  </si>
  <si>
    <t>P6207</t>
  </si>
  <si>
    <t>P6150</t>
  </si>
  <si>
    <t>P6208</t>
  </si>
  <si>
    <t>P6209</t>
  </si>
  <si>
    <t>P6210</t>
  </si>
  <si>
    <t>P8520</t>
  </si>
  <si>
    <t>P8521</t>
  </si>
  <si>
    <t>P5192</t>
  </si>
  <si>
    <t>P5193</t>
  </si>
  <si>
    <t>P6211</t>
  </si>
  <si>
    <t>P5194</t>
  </si>
  <si>
    <t>P6212</t>
  </si>
  <si>
    <t>P5195</t>
  </si>
  <si>
    <t>P6213</t>
  </si>
  <si>
    <t>P6214</t>
  </si>
  <si>
    <t>P7469</t>
  </si>
  <si>
    <t>P5196</t>
  </si>
  <si>
    <t>P7858</t>
  </si>
  <si>
    <t>P6143</t>
  </si>
  <si>
    <t>P6215</t>
  </si>
  <si>
    <t>P6216</t>
  </si>
  <si>
    <t>P6217</t>
  </si>
  <si>
    <t>P6218</t>
  </si>
  <si>
    <t>P6219</t>
  </si>
  <si>
    <t>P6220</t>
  </si>
  <si>
    <t>P6221</t>
  </si>
  <si>
    <t>P6300</t>
  </si>
  <si>
    <t>P6151</t>
  </si>
  <si>
    <t>P6144</t>
  </si>
  <si>
    <t>P6222</t>
  </si>
  <si>
    <t>P6223</t>
  </si>
  <si>
    <t>P6224</t>
  </si>
  <si>
    <t>P6225</t>
  </si>
  <si>
    <t>P6226</t>
  </si>
  <si>
    <t>P6227</t>
  </si>
  <si>
    <t>P6228</t>
  </si>
  <si>
    <t>P6177</t>
  </si>
  <si>
    <t>P6173</t>
  </si>
  <si>
    <t>P6263</t>
  </si>
  <si>
    <t>P8117</t>
  </si>
  <si>
    <t>P8120</t>
  </si>
  <si>
    <t>P8121</t>
  </si>
  <si>
    <t>P8122</t>
  </si>
  <si>
    <t>P8123</t>
  </si>
  <si>
    <t>P6174</t>
  </si>
  <si>
    <t>P7744</t>
  </si>
  <si>
    <t>P8124</t>
  </si>
  <si>
    <t>P7745</t>
  </si>
  <si>
    <t>P7746</t>
  </si>
  <si>
    <t>P7751</t>
  </si>
  <si>
    <t>P7753</t>
  </si>
  <si>
    <t>P7755</t>
  </si>
  <si>
    <t>P7750</t>
  </si>
  <si>
    <t>P7756</t>
  </si>
  <si>
    <t>P8126</t>
  </si>
  <si>
    <t>P8127</t>
  </si>
  <si>
    <t>P8128</t>
  </si>
  <si>
    <t>P8129</t>
  </si>
  <si>
    <t>P8130</t>
  </si>
  <si>
    <t>Alro Part #</t>
  </si>
  <si>
    <t>List Price Per Piece</t>
  </si>
  <si>
    <t>P7526</t>
  </si>
  <si>
    <t>P7527</t>
  </si>
  <si>
    <t>P7528</t>
  </si>
  <si>
    <t>P7529</t>
  </si>
  <si>
    <t>P7531</t>
  </si>
  <si>
    <t>P7532</t>
  </si>
  <si>
    <t>P7533</t>
  </si>
  <si>
    <t>P7534</t>
  </si>
  <si>
    <t>P8336</t>
  </si>
  <si>
    <t/>
  </si>
  <si>
    <t>P7535</t>
  </si>
  <si>
    <t>P7536</t>
  </si>
  <si>
    <t>P7537</t>
  </si>
  <si>
    <t>P7538</t>
  </si>
  <si>
    <t>P7539</t>
  </si>
  <si>
    <t>P7540</t>
  </si>
  <si>
    <t>P7541</t>
  </si>
  <si>
    <t>P7542</t>
  </si>
  <si>
    <t>P7543</t>
  </si>
  <si>
    <t>P7544</t>
  </si>
  <si>
    <t>P7545</t>
  </si>
  <si>
    <t>P7546</t>
  </si>
  <si>
    <t>P7547</t>
  </si>
  <si>
    <t>P7548</t>
  </si>
  <si>
    <t>P7549</t>
  </si>
  <si>
    <t>P8341</t>
  </si>
  <si>
    <t>P8342</t>
  </si>
  <si>
    <t>P8343</t>
  </si>
  <si>
    <t>P8344</t>
  </si>
  <si>
    <t>P8345</t>
  </si>
  <si>
    <t>P7550</t>
  </si>
  <si>
    <t>P7551</t>
  </si>
  <si>
    <t>P7552</t>
  </si>
  <si>
    <t>P7553</t>
  </si>
  <si>
    <t>P7554</t>
  </si>
  <si>
    <t>P7555</t>
  </si>
  <si>
    <t>P7556</t>
  </si>
  <si>
    <t>P7557</t>
  </si>
  <si>
    <t>P7558</t>
  </si>
  <si>
    <t>P7559</t>
  </si>
  <si>
    <t>P7560</t>
  </si>
  <si>
    <t>P7561</t>
  </si>
  <si>
    <t>P7562</t>
  </si>
  <si>
    <t>P7563</t>
  </si>
  <si>
    <t>P7564</t>
  </si>
  <si>
    <t>P8338</t>
  </si>
  <si>
    <t>P8339</t>
  </si>
  <si>
    <t>P8340</t>
  </si>
  <si>
    <t>P7566</t>
  </si>
  <si>
    <t>P7568</t>
  </si>
  <si>
    <t>P7565</t>
  </si>
  <si>
    <t>P7567</t>
  </si>
  <si>
    <t>P7569</t>
  </si>
  <si>
    <t>P9789</t>
  </si>
  <si>
    <t>P7570</t>
  </si>
  <si>
    <t>P7571</t>
  </si>
  <si>
    <t>P7572</t>
  </si>
  <si>
    <t>P7580</t>
  </si>
  <si>
    <t>P10103</t>
  </si>
  <si>
    <t>P7576</t>
  </si>
  <si>
    <t>P7577</t>
  </si>
  <si>
    <t>P7573</t>
  </si>
  <si>
    <t>P7574</t>
  </si>
  <si>
    <t>P7575</t>
  </si>
  <si>
    <t>P7578</t>
  </si>
  <si>
    <t>P7579</t>
  </si>
  <si>
    <t>P7583</t>
  </si>
  <si>
    <t>P7584</t>
  </si>
  <si>
    <t>P7585</t>
  </si>
  <si>
    <t>P7586</t>
  </si>
  <si>
    <t>P7588</t>
  </si>
  <si>
    <t>P7589</t>
  </si>
  <si>
    <t>P7590</t>
  </si>
  <si>
    <t>P7591</t>
  </si>
  <si>
    <t>P7592</t>
  </si>
  <si>
    <t>P7594</t>
  </si>
  <si>
    <t>P7595</t>
  </si>
  <si>
    <t>P7596</t>
  </si>
  <si>
    <t>P7597</t>
  </si>
  <si>
    <t>P7598</t>
  </si>
  <si>
    <t>P7599</t>
  </si>
  <si>
    <t>P7581</t>
  </si>
  <si>
    <t>P7582</t>
  </si>
  <si>
    <t>P7587</t>
  </si>
  <si>
    <t>P7593</t>
  </si>
  <si>
    <t>P7600</t>
  </si>
  <si>
    <t>P8537</t>
  </si>
  <si>
    <t>P11154</t>
  </si>
  <si>
    <t>P11155</t>
  </si>
  <si>
    <t>P11157</t>
  </si>
  <si>
    <t>P7605</t>
  </si>
  <si>
    <t>P11158</t>
  </si>
  <si>
    <t>P11159</t>
  </si>
  <si>
    <t>P11160</t>
  </si>
  <si>
    <t>P7606</t>
  </si>
  <si>
    <t>P7607</t>
  </si>
  <si>
    <t>P7608</t>
  </si>
  <si>
    <t>P7609</t>
  </si>
  <si>
    <t>P7610</t>
  </si>
  <si>
    <t>P7611</t>
  </si>
  <si>
    <t>P7612</t>
  </si>
  <si>
    <t>P7601</t>
  </si>
  <si>
    <t>P7602</t>
  </si>
  <si>
    <t>P7603</t>
  </si>
  <si>
    <t>P7613</t>
  </si>
  <si>
    <t>P7604</t>
  </si>
  <si>
    <t>P7614</t>
  </si>
  <si>
    <t>P8349</t>
  </si>
  <si>
    <t>P8350</t>
  </si>
  <si>
    <t>P8351</t>
  </si>
  <si>
    <t>P7615</t>
  </si>
  <si>
    <t>P7616</t>
  </si>
  <si>
    <t>P8347</t>
  </si>
  <si>
    <t>P11152</t>
  </si>
  <si>
    <t>P7617</t>
  </si>
  <si>
    <t>P11153</t>
  </si>
  <si>
    <t>Net Price</t>
    <phoneticPr fontId="9" type="noConversion"/>
  </si>
  <si>
    <t>P5312</t>
  </si>
  <si>
    <t>P4656</t>
  </si>
  <si>
    <t>P4654</t>
  </si>
  <si>
    <t>P4657</t>
  </si>
  <si>
    <t>P4658</t>
  </si>
  <si>
    <t>P4659</t>
  </si>
  <si>
    <t>P4661</t>
  </si>
  <si>
    <t>P4662</t>
  </si>
  <si>
    <t>P5153</t>
  </si>
  <si>
    <t>P5154</t>
  </si>
  <si>
    <t>603R</t>
  </si>
  <si>
    <t>P6363</t>
  </si>
  <si>
    <t>P7649</t>
  </si>
  <si>
    <t>P5549</t>
  </si>
  <si>
    <t>P5347</t>
  </si>
  <si>
    <t>P4672</t>
  </si>
  <si>
    <t>P4670</t>
  </si>
  <si>
    <t>P4686</t>
  </si>
  <si>
    <t>P4705</t>
  </si>
  <si>
    <t>P4673</t>
  </si>
  <si>
    <t>P4691</t>
  </si>
  <si>
    <t>P4677</t>
  </si>
  <si>
    <t>P4676</t>
  </si>
  <si>
    <t>P4697</t>
  </si>
  <si>
    <t>P4696</t>
  </si>
  <si>
    <t>P4679</t>
  </si>
  <si>
    <t>P4702</t>
  </si>
  <si>
    <t>P4700</t>
  </si>
  <si>
    <t>P4681</t>
  </si>
  <si>
    <t>603-2</t>
  </si>
  <si>
    <t>P4663</t>
  </si>
  <si>
    <t>P4665</t>
  </si>
  <si>
    <t>P4666</t>
  </si>
  <si>
    <t>P4667</t>
  </si>
  <si>
    <t>P4668</t>
  </si>
  <si>
    <t>P4669</t>
  </si>
  <si>
    <t>P4671</t>
  </si>
  <si>
    <t>P5339</t>
  </si>
  <si>
    <t>604-2</t>
  </si>
  <si>
    <t>P4762</t>
  </si>
  <si>
    <t>P4764</t>
  </si>
  <si>
    <t>P4777</t>
  </si>
  <si>
    <t>P4766</t>
  </si>
  <si>
    <t>P4769</t>
  </si>
  <si>
    <t>P4798</t>
  </si>
  <si>
    <t>P4800</t>
  </si>
  <si>
    <t>P4802</t>
  </si>
  <si>
    <t>P5596</t>
  </si>
  <si>
    <t>P6406</t>
  </si>
  <si>
    <t>P4684</t>
  </si>
  <si>
    <t>P4685</t>
  </si>
  <si>
    <t>P4688</t>
  </si>
  <si>
    <t>P4690</t>
  </si>
  <si>
    <t>P4692</t>
  </si>
  <si>
    <t>P4694</t>
  </si>
  <si>
    <t>P4695</t>
  </si>
  <si>
    <t>P2838</t>
  </si>
  <si>
    <t>P2839</t>
  </si>
  <si>
    <t>P2840</t>
  </si>
  <si>
    <t>P4725</t>
  </si>
  <si>
    <t>604R</t>
  </si>
  <si>
    <t>P5722</t>
  </si>
  <si>
    <t>P4728</t>
  </si>
  <si>
    <t>P4727</t>
  </si>
  <si>
    <t>P4726</t>
  </si>
  <si>
    <t>P4730</t>
  </si>
  <si>
    <t>P4729</t>
  </si>
  <si>
    <t>P4744</t>
  </si>
  <si>
    <t>P4732</t>
  </si>
  <si>
    <t>P4731</t>
  </si>
  <si>
    <t>P4743</t>
  </si>
  <si>
    <t>P4747</t>
  </si>
  <si>
    <t>P4734</t>
  </si>
  <si>
    <t>P4733</t>
  </si>
  <si>
    <t>P4749</t>
  </si>
  <si>
    <t>P4735</t>
  </si>
  <si>
    <t>P4748</t>
  </si>
  <si>
    <t>P4756</t>
  </si>
  <si>
    <t>P5465</t>
  </si>
  <si>
    <t>P8206</t>
  </si>
  <si>
    <t>P6309</t>
  </si>
  <si>
    <t>P6270</t>
  </si>
  <si>
    <t>P4750</t>
  </si>
  <si>
    <t>P6304</t>
  </si>
  <si>
    <t>P4753</t>
  </si>
  <si>
    <t>P4751</t>
  </si>
  <si>
    <t>P8235</t>
  </si>
  <si>
    <t>P4757</t>
  </si>
  <si>
    <t>P4755</t>
  </si>
  <si>
    <t>P4758</t>
  </si>
  <si>
    <t>P4760</t>
  </si>
  <si>
    <t>P4761</t>
  </si>
  <si>
    <t>P6376</t>
  </si>
  <si>
    <t>P5707</t>
  </si>
  <si>
    <t>P4765</t>
  </si>
  <si>
    <t>P4767</t>
  </si>
  <si>
    <t>P6366</t>
  </si>
  <si>
    <t>P4768</t>
  </si>
  <si>
    <t>P4770</t>
  </si>
  <si>
    <t>P4771</t>
  </si>
  <si>
    <t>P4773</t>
  </si>
  <si>
    <t>P4774</t>
  </si>
  <si>
    <t>P4776</t>
  </si>
  <si>
    <t>P4778</t>
  </si>
  <si>
    <t>P4779</t>
  </si>
  <si>
    <t>P8194</t>
  </si>
  <si>
    <t>P5602</t>
  </si>
  <si>
    <t>600-RS</t>
  </si>
  <si>
    <t>P5379</t>
  </si>
  <si>
    <t>P4782</t>
  </si>
  <si>
    <t>P4783</t>
  </si>
  <si>
    <t>P5499</t>
  </si>
  <si>
    <t>P4784</t>
  </si>
  <si>
    <t>P4785</t>
  </si>
  <si>
    <t>P4786</t>
  </si>
  <si>
    <t>P4787</t>
  </si>
  <si>
    <t>P4788</t>
  </si>
  <si>
    <t>P4789</t>
  </si>
  <si>
    <t>P4790</t>
  </si>
  <si>
    <t>P4791</t>
  </si>
  <si>
    <t>P6354</t>
  </si>
  <si>
    <t>P5755</t>
  </si>
  <si>
    <t>P6417</t>
  </si>
  <si>
    <t>P4829</t>
  </si>
  <si>
    <t>P4830</t>
  </si>
  <si>
    <t>P9816</t>
  </si>
  <si>
    <t>P4831</t>
  </si>
  <si>
    <t>P4832</t>
  </si>
  <si>
    <t>P4833</t>
  </si>
  <si>
    <t>P4834</t>
  </si>
  <si>
    <t>P4835</t>
  </si>
  <si>
    <t>P4836</t>
  </si>
  <si>
    <t>P4837</t>
  </si>
  <si>
    <t>P4838</t>
  </si>
  <si>
    <t>P5733</t>
  </si>
  <si>
    <t>P6171</t>
  </si>
  <si>
    <t>600R</t>
  </si>
  <si>
    <t>P6408</t>
  </si>
  <si>
    <t>P5500</t>
  </si>
  <si>
    <t>P5538</t>
  </si>
  <si>
    <t>P5293</t>
  </si>
  <si>
    <t>P4793</t>
  </si>
  <si>
    <t>P6170</t>
  </si>
  <si>
    <t>P6409</t>
  </si>
  <si>
    <t>P5501</t>
  </si>
  <si>
    <t>P6410</t>
  </si>
  <si>
    <t>P4796</t>
  </si>
  <si>
    <t>P4794</t>
  </si>
  <si>
    <t>P5267</t>
  </si>
  <si>
    <t>P4799</t>
  </si>
  <si>
    <t>P6268</t>
  </si>
  <si>
    <t>P5585</t>
  </si>
  <si>
    <t>P4805</t>
  </si>
  <si>
    <t>P4804</t>
  </si>
  <si>
    <t>P4803</t>
  </si>
  <si>
    <t>P4809</t>
  </si>
  <si>
    <t>P4808</t>
  </si>
  <si>
    <t>P4807</t>
  </si>
  <si>
    <t>P4806</t>
  </si>
  <si>
    <t>P4814</t>
  </si>
  <si>
    <t>P4813</t>
  </si>
  <si>
    <t>P4812</t>
  </si>
  <si>
    <t>P4811</t>
  </si>
  <si>
    <t>P4810</t>
  </si>
  <si>
    <t>P4818</t>
  </si>
  <si>
    <t>P4817</t>
  </si>
  <si>
    <t>P4816</t>
  </si>
  <si>
    <t>P4815</t>
  </si>
  <si>
    <t>P4821</t>
  </si>
  <si>
    <t>P4820</t>
  </si>
  <si>
    <t>P4819</t>
  </si>
  <si>
    <t>P4824</t>
  </si>
  <si>
    <t>P4823</t>
  </si>
  <si>
    <t>P4822</t>
  </si>
  <si>
    <t>P5750</t>
  </si>
  <si>
    <t>P5749</t>
  </si>
  <si>
    <t>P5294</t>
  </si>
  <si>
    <t>P4839</t>
  </si>
  <si>
    <t>P4711</t>
  </si>
  <si>
    <t>P5498</t>
  </si>
  <si>
    <t>P4712</t>
  </si>
  <si>
    <t>P4840</t>
  </si>
  <si>
    <t>P4841</t>
  </si>
  <si>
    <t>P4842</t>
  </si>
  <si>
    <t>P4843</t>
  </si>
  <si>
    <t>P4844</t>
  </si>
  <si>
    <t>P4845</t>
  </si>
  <si>
    <t>P4846</t>
  </si>
  <si>
    <t>P5741</t>
  </si>
  <si>
    <t>P5164</t>
  </si>
  <si>
    <t>P6347</t>
  </si>
  <si>
    <t>606-2</t>
  </si>
  <si>
    <t>P4848</t>
  </si>
  <si>
    <t>P4849</t>
  </si>
  <si>
    <t>P7664</t>
  </si>
  <si>
    <t>P4850</t>
  </si>
  <si>
    <t>P4851</t>
  </si>
  <si>
    <t>P4852</t>
  </si>
  <si>
    <t>P4853</t>
  </si>
  <si>
    <t>P4854</t>
  </si>
  <si>
    <t>P4855</t>
  </si>
  <si>
    <t>P4856</t>
  </si>
  <si>
    <t>P4858</t>
  </si>
  <si>
    <t>P5594</t>
  </si>
  <si>
    <t>P5311</t>
  </si>
  <si>
    <t>P4859</t>
  </si>
  <si>
    <t>P4707</t>
  </si>
  <si>
    <t>P5495</t>
  </si>
  <si>
    <t>P4708</t>
  </si>
  <si>
    <t>P4709</t>
  </si>
  <si>
    <t>P4860</t>
  </si>
  <si>
    <t>P4861</t>
  </si>
  <si>
    <t>P4862</t>
  </si>
  <si>
    <t>P4863</t>
  </si>
  <si>
    <t>P4864</t>
  </si>
  <si>
    <t>P4865</t>
  </si>
  <si>
    <t>P5628</t>
  </si>
  <si>
    <t>P5742</t>
  </si>
  <si>
    <t>P7273</t>
  </si>
  <si>
    <t>P5699</t>
  </si>
  <si>
    <t>P5618</t>
  </si>
  <si>
    <t>P5324</t>
  </si>
  <si>
    <t>P4724</t>
  </si>
  <si>
    <t>P4868</t>
  </si>
  <si>
    <t>P4866</t>
  </si>
  <si>
    <t>P5380</t>
  </si>
  <si>
    <t>P5521</t>
  </si>
  <si>
    <t>P5493</t>
  </si>
  <si>
    <t>P6232</t>
  </si>
  <si>
    <t>607-LT</t>
  </si>
  <si>
    <t>P6167</t>
  </si>
  <si>
    <t>P5445</t>
  </si>
  <si>
    <t>P4434</t>
  </si>
  <si>
    <t>P5574</t>
  </si>
  <si>
    <t>P5271</t>
  </si>
  <si>
    <t>P5547</t>
  </si>
  <si>
    <t>P5272</t>
  </si>
  <si>
    <t>P5684</t>
  </si>
  <si>
    <t>P6305</t>
  </si>
  <si>
    <t>P7933</t>
  </si>
  <si>
    <t>P6237</t>
  </si>
  <si>
    <t>P5381</t>
  </si>
  <si>
    <t>607-2</t>
  </si>
  <si>
    <t>P4870</t>
  </si>
  <si>
    <t>P4871</t>
  </si>
  <si>
    <t>P5589</t>
  </si>
  <si>
    <t>P4872</t>
  </si>
  <si>
    <t>P4873</t>
  </si>
  <si>
    <t>P4874</t>
  </si>
  <si>
    <t>P4875</t>
  </si>
  <si>
    <t>P4876</t>
  </si>
  <si>
    <t>P4877</t>
  </si>
  <si>
    <t>P4878</t>
  </si>
  <si>
    <t>P4879</t>
  </si>
  <si>
    <t>607-2-LT</t>
  </si>
  <si>
    <t>P7176</t>
  </si>
  <si>
    <t>P5464</t>
  </si>
  <si>
    <t>P6168</t>
  </si>
  <si>
    <t>P5621</t>
  </si>
  <si>
    <t>P5634</t>
  </si>
  <si>
    <t>P5685</t>
  </si>
  <si>
    <t>P5686</t>
  </si>
  <si>
    <t>P6238</t>
  </si>
  <si>
    <t>P5619</t>
  </si>
  <si>
    <t>600-2</t>
  </si>
  <si>
    <t>P6346</t>
  </si>
  <si>
    <t>P6350</t>
  </si>
  <si>
    <t>P4916</t>
  </si>
  <si>
    <t>P6388</t>
  </si>
  <si>
    <t>P5511</t>
  </si>
  <si>
    <t>P4922</t>
  </si>
  <si>
    <t>P4917</t>
  </si>
  <si>
    <t>P5591</t>
  </si>
  <si>
    <t>P4928</t>
  </si>
  <si>
    <t>P4926</t>
  </si>
  <si>
    <t>P6413</t>
  </si>
  <si>
    <t>P4925</t>
  </si>
  <si>
    <t>P4937</t>
  </si>
  <si>
    <t>P4932</t>
  </si>
  <si>
    <t>P4930</t>
  </si>
  <si>
    <t>P4942</t>
  </si>
  <si>
    <t>P4941</t>
  </si>
  <si>
    <t>P4940</t>
  </si>
  <si>
    <t>P4938</t>
  </si>
  <si>
    <t>P4947</t>
  </si>
  <si>
    <t>P4946</t>
  </si>
  <si>
    <t>P4945</t>
  </si>
  <si>
    <t>P4944</t>
  </si>
  <si>
    <t>P4943</t>
  </si>
  <si>
    <t>P4954</t>
  </si>
  <si>
    <t>P4952</t>
  </si>
  <si>
    <t>P4950</t>
  </si>
  <si>
    <t>P4949</t>
  </si>
  <si>
    <t>P4959</t>
  </si>
  <si>
    <t>P4958</t>
  </si>
  <si>
    <t>P4957</t>
  </si>
  <si>
    <t>P4955</t>
  </si>
  <si>
    <t>P4963</t>
  </si>
  <si>
    <t>P4962</t>
  </si>
  <si>
    <t>P4961</t>
  </si>
  <si>
    <t>P5603</t>
  </si>
  <si>
    <t>P5378</t>
  </si>
  <si>
    <t>P4933</t>
  </si>
  <si>
    <t>P4714</t>
  </si>
  <si>
    <t>P5627</t>
  </si>
  <si>
    <t>P4715</t>
  </si>
  <si>
    <t>P4934</t>
  </si>
  <si>
    <t>P4935</t>
  </si>
  <si>
    <t>P4936</t>
  </si>
  <si>
    <t>P4939</t>
  </si>
  <si>
    <t>P4948</t>
  </si>
  <si>
    <t>P4951</t>
  </si>
  <si>
    <t>P4953</t>
  </si>
  <si>
    <t>P5734</t>
  </si>
  <si>
    <t>P5745</t>
  </si>
  <si>
    <t>611RR</t>
  </si>
  <si>
    <t>611BH</t>
  </si>
  <si>
    <t>P8649</t>
  </si>
  <si>
    <t>P7740</t>
  </si>
  <si>
    <t>611R</t>
  </si>
  <si>
    <t>P5513</t>
  </si>
  <si>
    <t>P5758</t>
  </si>
  <si>
    <t>P4960</t>
  </si>
  <si>
    <t>P5369</t>
  </si>
  <si>
    <t>P7295</t>
  </si>
  <si>
    <t>P5009</t>
  </si>
  <si>
    <t>P6415</t>
  </si>
  <si>
    <t>P4968</t>
  </si>
  <si>
    <t>P4966</t>
  </si>
  <si>
    <t>P5382</t>
  </si>
  <si>
    <t>P5000</t>
  </si>
  <si>
    <t>P5019</t>
  </si>
  <si>
    <t>P5017</t>
  </si>
  <si>
    <t>P5015</t>
  </si>
  <si>
    <t>P5014</t>
  </si>
  <si>
    <t>P5012</t>
  </si>
  <si>
    <t>P4975</t>
  </si>
  <si>
    <t>P4973</t>
  </si>
  <si>
    <t>P4970</t>
  </si>
  <si>
    <t>P8330</t>
  </si>
  <si>
    <t>P7264</t>
  </si>
  <si>
    <t>P5034</t>
  </si>
  <si>
    <t>P5025</t>
  </si>
  <si>
    <t>P5022</t>
  </si>
  <si>
    <t>P5020</t>
  </si>
  <si>
    <t>P5018</t>
  </si>
  <si>
    <t>P5577</t>
  </si>
  <si>
    <t>P5013</t>
  </si>
  <si>
    <t>P5011</t>
  </si>
  <si>
    <t>P5008</t>
  </si>
  <si>
    <t>P5003</t>
  </si>
  <si>
    <t>P4982</t>
  </si>
  <si>
    <t>P4979</t>
  </si>
  <si>
    <t>P4977</t>
  </si>
  <si>
    <t>P8037</t>
  </si>
  <si>
    <t>P8093</t>
  </si>
  <si>
    <t>P5037</t>
  </si>
  <si>
    <t>P5074</t>
  </si>
  <si>
    <t>P5070</t>
  </si>
  <si>
    <t>P5065</t>
  </si>
  <si>
    <t>P5063</t>
  </si>
  <si>
    <t>P5061</t>
  </si>
  <si>
    <t>P5058</t>
  </si>
  <si>
    <t>P5055</t>
  </si>
  <si>
    <t>P5053</t>
  </si>
  <si>
    <t>P5051</t>
  </si>
  <si>
    <t>P5049</t>
  </si>
  <si>
    <t>P5044</t>
  </si>
  <si>
    <t>P5040</t>
  </si>
  <si>
    <t>P5038</t>
  </si>
  <si>
    <t>P5035</t>
  </si>
  <si>
    <t>P5031</t>
  </si>
  <si>
    <t>P5029</t>
  </si>
  <si>
    <t>P4967</t>
  </si>
  <si>
    <t>P4991</t>
  </si>
  <si>
    <t>P4988</t>
  </si>
  <si>
    <t>P4987</t>
  </si>
  <si>
    <t>P5028</t>
  </si>
  <si>
    <t>P5027</t>
  </si>
  <si>
    <t>P5026</t>
  </si>
  <si>
    <t>P5039</t>
  </si>
  <si>
    <t>P5024</t>
  </si>
  <si>
    <t>P5021</t>
  </si>
  <si>
    <t>P5098</t>
  </si>
  <si>
    <t>P5097</t>
  </si>
  <si>
    <t>P5094</t>
  </si>
  <si>
    <t>P5091</t>
  </si>
  <si>
    <t>P5090</t>
  </si>
  <si>
    <t>P5088</t>
  </si>
  <si>
    <t>P5085</t>
  </si>
  <si>
    <t>P5083</t>
  </si>
  <si>
    <t>P5081</t>
  </si>
  <si>
    <t>P5077</t>
  </si>
  <si>
    <t>P4976</t>
  </si>
  <si>
    <t>P4974</t>
  </si>
  <si>
    <t>P4972</t>
  </si>
  <si>
    <t>P4971</t>
  </si>
  <si>
    <t>P4969</t>
  </si>
  <si>
    <t>P9868</t>
  </si>
  <si>
    <t>P5388</t>
  </si>
  <si>
    <t>P6245</t>
  </si>
  <si>
    <t>P6405</t>
  </si>
  <si>
    <t>P6342</t>
  </si>
  <si>
    <t>P8047</t>
  </si>
  <si>
    <t>P5515</t>
  </si>
  <si>
    <t>P4986</t>
  </si>
  <si>
    <t>P4985</t>
  </si>
  <si>
    <t>P4983</t>
  </si>
  <si>
    <t>P4981</t>
  </si>
  <si>
    <t>P4980</t>
  </si>
  <si>
    <t>P4978</t>
  </si>
  <si>
    <t>P6242</t>
  </si>
  <si>
    <t>P6340</t>
  </si>
  <si>
    <t>P6360</t>
  </si>
  <si>
    <t>P6339</t>
  </si>
  <si>
    <t>P6244</t>
  </si>
  <si>
    <t>P6243</t>
  </si>
  <si>
    <t>P6341</t>
  </si>
  <si>
    <t>P4996</t>
  </si>
  <si>
    <t>P4995</t>
  </si>
  <si>
    <t>P4994</t>
  </si>
  <si>
    <t>P4993</t>
  </si>
  <si>
    <t>P4992</t>
  </si>
  <si>
    <t>P4990</t>
  </si>
  <si>
    <t>P4989</t>
  </si>
  <si>
    <t>P6306</t>
  </si>
  <si>
    <t>P5517</t>
  </si>
  <si>
    <t>P5006</t>
  </si>
  <si>
    <t>P5005</t>
  </si>
  <si>
    <t>P5004</t>
  </si>
  <si>
    <t>P5002</t>
  </si>
  <si>
    <t>P5001</t>
  </si>
  <si>
    <t>P4999</t>
  </si>
  <si>
    <t>P4997</t>
  </si>
  <si>
    <t>P5746</t>
  </si>
  <si>
    <t>P5110</t>
  </si>
  <si>
    <t>1/2</t>
  </si>
  <si>
    <t>5/8</t>
  </si>
  <si>
    <t>P4722</t>
  </si>
  <si>
    <t>3/4</t>
  </si>
  <si>
    <t>7/8</t>
  </si>
  <si>
    <t>P5111</t>
  </si>
  <si>
    <t>1-1/8</t>
  </si>
  <si>
    <t>P5112</t>
  </si>
  <si>
    <t>1-3/8</t>
  </si>
  <si>
    <t>P5113</t>
  </si>
  <si>
    <t>1-5/8</t>
  </si>
  <si>
    <t>P5114</t>
  </si>
  <si>
    <t>2-1/8</t>
  </si>
  <si>
    <t>P5115</t>
  </si>
  <si>
    <t>2-5/8</t>
  </si>
  <si>
    <t>P5116</t>
  </si>
  <si>
    <t>3</t>
  </si>
  <si>
    <t>3-1/8</t>
  </si>
  <si>
    <t>TYPE L - 10' Copper Tube</t>
  </si>
  <si>
    <t>P7964</t>
  </si>
  <si>
    <t>P7965</t>
  </si>
  <si>
    <t>P7966</t>
  </si>
  <si>
    <t>P7967</t>
  </si>
  <si>
    <t>P7968</t>
  </si>
  <si>
    <t>P7969</t>
  </si>
  <si>
    <t>P7972</t>
  </si>
  <si>
    <t>P8050</t>
  </si>
  <si>
    <t>P7973</t>
  </si>
  <si>
    <t>TYPE M - 10' Copper Tube</t>
  </si>
  <si>
    <t>P7959</t>
  </si>
  <si>
    <t>P7960</t>
  </si>
  <si>
    <t>P7961</t>
  </si>
  <si>
    <t>P7962</t>
  </si>
  <si>
    <t>P7963</t>
  </si>
  <si>
    <t>P7958</t>
  </si>
  <si>
    <t>REFRIGERATION COIL</t>
  </si>
  <si>
    <t>P9867</t>
  </si>
  <si>
    <t>3/16" OD X 50FT Coil Ref. Tubing</t>
  </si>
  <si>
    <t>P8357</t>
  </si>
  <si>
    <t>1/4" OD X 50FT Coil Ref. Tubing</t>
  </si>
  <si>
    <t>P7848</t>
  </si>
  <si>
    <t>3/8" OD X 50FT Coil Ref. Tubing</t>
  </si>
  <si>
    <t>P7956</t>
  </si>
  <si>
    <t>1/2" OD X 50FT Coil Ref. Tubing</t>
  </si>
  <si>
    <t>P8653</t>
  </si>
  <si>
    <t>3/4" OD X 50FT Coil Ref. Tubing</t>
  </si>
  <si>
    <t>P1544</t>
  </si>
  <si>
    <t>P1545</t>
  </si>
  <si>
    <t>P1546</t>
  </si>
  <si>
    <t>P1547</t>
  </si>
  <si>
    <t>P1548</t>
  </si>
  <si>
    <t>P1549</t>
  </si>
  <si>
    <t>P1550</t>
  </si>
  <si>
    <t>P1551</t>
  </si>
  <si>
    <t>P1552</t>
  </si>
  <si>
    <t>P1553</t>
  </si>
  <si>
    <t>P1554</t>
  </si>
  <si>
    <t>P3279</t>
  </si>
  <si>
    <t>P1555</t>
  </si>
  <si>
    <t>P1556</t>
  </si>
  <si>
    <t>P1557</t>
  </si>
  <si>
    <t>P1558</t>
  </si>
  <si>
    <t>P1559</t>
  </si>
  <si>
    <t>P1560</t>
  </si>
  <si>
    <t>P3288</t>
  </si>
  <si>
    <t>P1561</t>
  </si>
  <si>
    <t>P1562</t>
  </si>
  <si>
    <t>P3282</t>
  </si>
  <si>
    <t>P3283</t>
  </si>
  <si>
    <t>P1563</t>
  </si>
  <si>
    <t>P1564</t>
  </si>
  <si>
    <t>P3284</t>
  </si>
  <si>
    <t>P3285</t>
  </si>
  <si>
    <t>P3286</t>
  </si>
  <si>
    <t>P1565</t>
  </si>
  <si>
    <t>P1566</t>
  </si>
  <si>
    <t>P1567</t>
  </si>
  <si>
    <t>P1568</t>
  </si>
  <si>
    <t>P1569</t>
  </si>
  <si>
    <t>P1570</t>
  </si>
  <si>
    <t>P1572</t>
  </si>
  <si>
    <t>P3056</t>
  </si>
  <si>
    <t>P3057</t>
  </si>
  <si>
    <t>P3058</t>
  </si>
  <si>
    <t>P3059</t>
  </si>
  <si>
    <t>P3060</t>
  </si>
  <si>
    <t>P3061</t>
  </si>
  <si>
    <t>P3062</t>
  </si>
  <si>
    <t>P3063</t>
  </si>
  <si>
    <t>P3064</t>
  </si>
  <si>
    <t>P3065</t>
  </si>
  <si>
    <t>P3066</t>
  </si>
  <si>
    <t>P1497</t>
  </si>
  <si>
    <t>P1498</t>
  </si>
  <si>
    <t>P1499</t>
  </si>
  <si>
    <t>P1500</t>
  </si>
  <si>
    <t>P1501</t>
  </si>
  <si>
    <t>P1502</t>
  </si>
  <si>
    <t>P1503</t>
  </si>
  <si>
    <t>P1504</t>
  </si>
  <si>
    <t>P1505</t>
  </si>
  <si>
    <t>P1506</t>
  </si>
  <si>
    <t>P1507</t>
  </si>
  <si>
    <t>P1486</t>
  </si>
  <si>
    <t>P1487</t>
  </si>
  <si>
    <t>P1488</t>
  </si>
  <si>
    <t>P1489</t>
  </si>
  <si>
    <t>P1490</t>
  </si>
  <si>
    <t>P1491</t>
  </si>
  <si>
    <t>P1492</t>
  </si>
  <si>
    <t>P1493</t>
  </si>
  <si>
    <t>P1494</t>
  </si>
  <si>
    <t>P1495</t>
  </si>
  <si>
    <t>P1496</t>
  </si>
  <si>
    <t>P3304</t>
  </si>
  <si>
    <t>P1508</t>
  </si>
  <si>
    <t>P1509</t>
  </si>
  <si>
    <t>P1510</t>
  </si>
  <si>
    <t>P1511</t>
  </si>
  <si>
    <t>P1512</t>
  </si>
  <si>
    <t>P1513</t>
  </si>
  <si>
    <t>P1514</t>
  </si>
  <si>
    <t>P3530</t>
  </si>
  <si>
    <t>P3305</t>
  </si>
  <si>
    <t>P1515</t>
  </si>
  <si>
    <t>P1516</t>
  </si>
  <si>
    <t>P1517</t>
  </si>
  <si>
    <t>P1518</t>
  </si>
  <si>
    <t>P1519</t>
  </si>
  <si>
    <t>P1520</t>
  </si>
  <si>
    <t>P1521</t>
  </si>
  <si>
    <t>P1522</t>
  </si>
  <si>
    <t>P1523</t>
  </si>
  <si>
    <t>P1524</t>
  </si>
  <si>
    <t>P1525</t>
  </si>
  <si>
    <t>P1529</t>
  </si>
  <si>
    <t>P1530</t>
  </si>
  <si>
    <t>P1531</t>
  </si>
  <si>
    <t>P1532</t>
  </si>
  <si>
    <t>P1533</t>
  </si>
  <si>
    <t>P3261</t>
  </si>
  <si>
    <t>P3262</t>
  </si>
  <si>
    <t>P1534</t>
  </si>
  <si>
    <t>P1535</t>
  </si>
  <si>
    <t>P3263</t>
  </si>
  <si>
    <t>P3264</t>
  </si>
  <si>
    <t>P1536</t>
  </si>
  <si>
    <t>P1537</t>
  </si>
  <si>
    <t>P1539</t>
  </si>
  <si>
    <t>P1540</t>
  </si>
  <si>
    <t>P1542</t>
  </si>
  <si>
    <t>P1543</t>
  </si>
  <si>
    <t>P1573</t>
  </si>
  <si>
    <t>P1574</t>
  </si>
  <si>
    <t>P1575</t>
  </si>
  <si>
    <t>P1576</t>
  </si>
  <si>
    <t>P1577</t>
  </si>
  <si>
    <t>P1578</t>
  </si>
  <si>
    <t>P1579</t>
  </si>
  <si>
    <t>P1580</t>
  </si>
  <si>
    <t>P1581</t>
  </si>
  <si>
    <t>P1582</t>
  </si>
  <si>
    <t>P1583</t>
  </si>
  <si>
    <t>P2431</t>
  </si>
  <si>
    <t>P2432</t>
  </si>
  <si>
    <t>P2433</t>
  </si>
  <si>
    <t>P2434</t>
  </si>
  <si>
    <t>P2435</t>
  </si>
  <si>
    <t>P2436</t>
  </si>
  <si>
    <t>P2437</t>
  </si>
  <si>
    <t>P2438</t>
  </si>
  <si>
    <t>P2439</t>
  </si>
  <si>
    <t>P2440</t>
  </si>
  <si>
    <t>P5727</t>
  </si>
  <si>
    <t>P2442</t>
  </si>
  <si>
    <t>P2443</t>
  </si>
  <si>
    <t>P2444</t>
  </si>
  <si>
    <t>P2445</t>
  </si>
  <si>
    <t>P2446</t>
  </si>
  <si>
    <t>P2447</t>
  </si>
  <si>
    <t>P4540</t>
  </si>
  <si>
    <t>P2448</t>
  </si>
  <si>
    <t>P2449</t>
  </si>
  <si>
    <t>P3457</t>
  </si>
  <si>
    <t>P3458</t>
  </si>
  <si>
    <t>P2450</t>
  </si>
  <si>
    <t>P2451</t>
  </si>
  <si>
    <t>P3473</t>
  </si>
  <si>
    <t>P4429</t>
  </si>
  <si>
    <t>P3459</t>
  </si>
  <si>
    <t>P2452</t>
  </si>
  <si>
    <t>P2453</t>
  </si>
  <si>
    <t>P2454</t>
  </si>
  <si>
    <t>P2455</t>
  </si>
  <si>
    <t>P2456</t>
  </si>
  <si>
    <t>P2457</t>
  </si>
  <si>
    <t>P2459</t>
  </si>
  <si>
    <t>P3084</t>
  </si>
  <si>
    <t>P3085</t>
  </si>
  <si>
    <t>P3086</t>
  </si>
  <si>
    <t>P3087</t>
  </si>
  <si>
    <t>P3088</t>
  </si>
  <si>
    <t>P3089</t>
  </si>
  <si>
    <t>P3090</t>
  </si>
  <si>
    <t>P3091</t>
  </si>
  <si>
    <t>P3092</t>
  </si>
  <si>
    <t>P3093</t>
  </si>
  <si>
    <t>P3094</t>
  </si>
  <si>
    <t>P2384</t>
  </si>
  <si>
    <t>P2385</t>
  </si>
  <si>
    <t>P2386</t>
  </si>
  <si>
    <t>P2387</t>
  </si>
  <si>
    <t>P2388</t>
  </si>
  <si>
    <t>P2389</t>
  </si>
  <si>
    <t>P2390</t>
  </si>
  <si>
    <t>P2391</t>
  </si>
  <si>
    <t>P2392</t>
  </si>
  <si>
    <t>P2393</t>
  </si>
  <si>
    <t>P2394</t>
  </si>
  <si>
    <t>P2373</t>
  </si>
  <si>
    <t>P2374</t>
  </si>
  <si>
    <t>P2375</t>
  </si>
  <si>
    <t>P2376</t>
  </si>
  <si>
    <t>P2377</t>
  </si>
  <si>
    <t>P2378</t>
  </si>
  <si>
    <t>P2379</t>
  </si>
  <si>
    <t>P2380</t>
  </si>
  <si>
    <t>P2381</t>
  </si>
  <si>
    <t>P2382</t>
  </si>
  <si>
    <t>P2383</t>
  </si>
  <si>
    <t>P3942</t>
  </si>
  <si>
    <t>P2395</t>
  </si>
  <si>
    <t>P2396</t>
  </si>
  <si>
    <t>P2397</t>
  </si>
  <si>
    <t>P2398</t>
  </si>
  <si>
    <t>P2399</t>
  </si>
  <si>
    <t>P2400</t>
  </si>
  <si>
    <t>P2401</t>
  </si>
  <si>
    <t>P4537</t>
  </si>
  <si>
    <t>P4538</t>
  </si>
  <si>
    <t>P2402</t>
  </si>
  <si>
    <t>P2403</t>
  </si>
  <si>
    <t>P2404</t>
  </si>
  <si>
    <t>P2405</t>
  </si>
  <si>
    <t>P2406</t>
  </si>
  <si>
    <t>P2407</t>
  </si>
  <si>
    <t>P2408</t>
  </si>
  <si>
    <t>P2409</t>
  </si>
  <si>
    <t>P2410</t>
  </si>
  <si>
    <t>P2411</t>
  </si>
  <si>
    <t>P2412</t>
  </si>
  <si>
    <t>P2416</t>
  </si>
  <si>
    <t>P2417</t>
  </si>
  <si>
    <t>P2418</t>
  </si>
  <si>
    <t>P2419</t>
  </si>
  <si>
    <t>P2420</t>
  </si>
  <si>
    <t>P3460</t>
  </si>
  <si>
    <t>P3461</t>
  </si>
  <si>
    <t>P2421</t>
  </si>
  <si>
    <t>P2422</t>
  </si>
  <si>
    <t>P3449</t>
  </si>
  <si>
    <t>P5572</t>
  </si>
  <si>
    <t>P3462</t>
  </si>
  <si>
    <t>P2423</t>
  </si>
  <si>
    <t>P2424</t>
  </si>
  <si>
    <t>P2426</t>
  </si>
  <si>
    <t>P5573</t>
  </si>
  <si>
    <t>P2429</t>
  </si>
  <si>
    <t>P2430</t>
  </si>
  <si>
    <t>P2460</t>
  </si>
  <si>
    <t>P2461</t>
  </si>
  <si>
    <t>P2462</t>
  </si>
  <si>
    <t>P2463</t>
  </si>
  <si>
    <t>P2464</t>
  </si>
  <si>
    <t>P2465</t>
  </si>
  <si>
    <t>P2466</t>
  </si>
  <si>
    <t>P2467</t>
  </si>
  <si>
    <t>P2469</t>
  </si>
  <si>
    <t>P2470</t>
  </si>
  <si>
    <t>P6679</t>
    <phoneticPr fontId="5" type="noConversion"/>
  </si>
  <si>
    <t>P6680</t>
  </si>
  <si>
    <t>P6681</t>
  </si>
  <si>
    <t>P6682</t>
  </si>
  <si>
    <t>P6683</t>
  </si>
  <si>
    <t>P6684</t>
  </si>
  <si>
    <t>P6688</t>
  </si>
  <si>
    <t>P6690</t>
  </si>
  <si>
    <t>P6691</t>
  </si>
  <si>
    <t>P6692</t>
    <phoneticPr fontId="5" type="noConversion"/>
  </si>
  <si>
    <t>P6693</t>
    <phoneticPr fontId="5" type="noConversion"/>
  </si>
  <si>
    <t>P6694</t>
    <phoneticPr fontId="5" type="noConversion"/>
  </si>
  <si>
    <t>P7525</t>
    <phoneticPr fontId="5" type="noConversion"/>
  </si>
  <si>
    <t>P7523</t>
    <phoneticPr fontId="5" type="noConversion"/>
  </si>
  <si>
    <t>P6695</t>
    <phoneticPr fontId="5" type="noConversion"/>
  </si>
  <si>
    <t>P6696</t>
  </si>
  <si>
    <t>P6697</t>
  </si>
  <si>
    <t>P6698</t>
    <phoneticPr fontId="5" type="noConversion"/>
  </si>
  <si>
    <t>P6699</t>
  </si>
  <si>
    <t>P6700</t>
  </si>
  <si>
    <t>P7344</t>
    <phoneticPr fontId="5" type="noConversion"/>
  </si>
  <si>
    <t>P6701</t>
    <phoneticPr fontId="5" type="noConversion"/>
  </si>
  <si>
    <t>P6702</t>
  </si>
  <si>
    <t>P6703</t>
  </si>
  <si>
    <t>P7728</t>
    <phoneticPr fontId="5" type="noConversion"/>
  </si>
  <si>
    <t>P7633</t>
    <phoneticPr fontId="5" type="noConversion"/>
  </si>
  <si>
    <t>P6704</t>
    <phoneticPr fontId="5" type="noConversion"/>
  </si>
  <si>
    <t>P6705</t>
    <phoneticPr fontId="5" type="noConversion"/>
  </si>
  <si>
    <t>P6706</t>
    <phoneticPr fontId="5" type="noConversion"/>
  </si>
  <si>
    <t>P6707</t>
  </si>
  <si>
    <t>P6708</t>
  </si>
  <si>
    <t>P6709</t>
    <phoneticPr fontId="5" type="noConversion"/>
  </si>
  <si>
    <t>P6710</t>
  </si>
  <si>
    <t>P6711</t>
  </si>
  <si>
    <t>P6712</t>
  </si>
  <si>
    <t>P6714</t>
    <phoneticPr fontId="5" type="noConversion"/>
  </si>
  <si>
    <t>P6715</t>
  </si>
  <si>
    <t>P6716</t>
  </si>
  <si>
    <t>P6717</t>
  </si>
  <si>
    <t>P6718</t>
  </si>
  <si>
    <t>P3771</t>
    <phoneticPr fontId="5" type="noConversion"/>
  </si>
  <si>
    <t>P6719</t>
    <phoneticPr fontId="5" type="noConversion"/>
  </si>
  <si>
    <t>P6720</t>
  </si>
  <si>
    <t>P6721</t>
  </si>
  <si>
    <t>P6722</t>
  </si>
  <si>
    <t>P3770</t>
    <phoneticPr fontId="5" type="noConversion"/>
  </si>
  <si>
    <t>P7660</t>
    <phoneticPr fontId="5" type="noConversion"/>
  </si>
  <si>
    <t>P6723</t>
    <phoneticPr fontId="5" type="noConversion"/>
  </si>
  <si>
    <t>P6724</t>
  </si>
  <si>
    <t>P6725</t>
  </si>
  <si>
    <t>P6726</t>
  </si>
  <si>
    <t>P3488</t>
    <phoneticPr fontId="5" type="noConversion"/>
  </si>
  <si>
    <t>P6325</t>
    <phoneticPr fontId="5" type="noConversion"/>
  </si>
  <si>
    <t>P6808</t>
    <phoneticPr fontId="5" type="noConversion"/>
  </si>
  <si>
    <t>P6727</t>
    <phoneticPr fontId="5" type="noConversion"/>
  </si>
  <si>
    <t>P6728</t>
    <phoneticPr fontId="5" type="noConversion"/>
  </si>
  <si>
    <t>P6729</t>
    <phoneticPr fontId="5" type="noConversion"/>
  </si>
  <si>
    <t>P1331</t>
    <phoneticPr fontId="5" type="noConversion"/>
  </si>
  <si>
    <t>P5159</t>
    <phoneticPr fontId="5" type="noConversion"/>
  </si>
  <si>
    <t>P7655</t>
    <phoneticPr fontId="5" type="noConversion"/>
  </si>
  <si>
    <t>P1248</t>
    <phoneticPr fontId="5" type="noConversion"/>
  </si>
  <si>
    <t>P6777</t>
    <phoneticPr fontId="5" type="noConversion"/>
  </si>
  <si>
    <t>P6778</t>
    <phoneticPr fontId="5" type="noConversion"/>
  </si>
  <si>
    <t>P6779</t>
    <phoneticPr fontId="5" type="noConversion"/>
  </si>
  <si>
    <t>P6780</t>
  </si>
  <si>
    <t>P6781</t>
  </si>
  <si>
    <t>P6782</t>
  </si>
  <si>
    <t>P7370</t>
    <phoneticPr fontId="5" type="noConversion"/>
  </si>
  <si>
    <t>P6795</t>
  </si>
  <si>
    <t>P6796</t>
  </si>
  <si>
    <t>P6797</t>
  </si>
  <si>
    <t>P6798</t>
  </si>
  <si>
    <t>P6799</t>
  </si>
  <si>
    <t>P6800</t>
  </si>
  <si>
    <t>P6802</t>
  </si>
  <si>
    <t>P6803</t>
  </si>
  <si>
    <t>P6804</t>
  </si>
  <si>
    <t>P6805</t>
  </si>
  <si>
    <t>P6806</t>
  </si>
  <si>
    <t>P4407</t>
    <phoneticPr fontId="5" type="noConversion"/>
  </si>
  <si>
    <t>P6730</t>
    <phoneticPr fontId="5" type="noConversion"/>
  </si>
  <si>
    <t>P6731</t>
  </si>
  <si>
    <t>P6732</t>
  </si>
  <si>
    <t>P7422</t>
    <phoneticPr fontId="5" type="noConversion"/>
  </si>
  <si>
    <t>P6733</t>
    <phoneticPr fontId="5" type="noConversion"/>
  </si>
  <si>
    <t>P6734</t>
    <phoneticPr fontId="5" type="noConversion"/>
  </si>
  <si>
    <t>P7345</t>
    <phoneticPr fontId="5" type="noConversion"/>
  </si>
  <si>
    <t>P6735</t>
    <phoneticPr fontId="5" type="noConversion"/>
  </si>
  <si>
    <t>P6736</t>
  </si>
  <si>
    <t>P6737</t>
  </si>
  <si>
    <t>P7346</t>
    <phoneticPr fontId="5" type="noConversion"/>
  </si>
  <si>
    <t>P6740</t>
    <phoneticPr fontId="5" type="noConversion"/>
  </si>
  <si>
    <t>P6741</t>
    <phoneticPr fontId="5" type="noConversion"/>
  </si>
  <si>
    <t>P6738</t>
    <phoneticPr fontId="5" type="noConversion"/>
  </si>
  <si>
    <t>P6739</t>
    <phoneticPr fontId="5" type="noConversion"/>
  </si>
  <si>
    <t>P7423</t>
    <phoneticPr fontId="5" type="noConversion"/>
  </si>
  <si>
    <t>P7347</t>
    <phoneticPr fontId="5" type="noConversion"/>
  </si>
  <si>
    <t>P6742</t>
    <phoneticPr fontId="5" type="noConversion"/>
  </si>
  <si>
    <t>P6743</t>
    <phoneticPr fontId="5" type="noConversion"/>
  </si>
  <si>
    <t>P6744</t>
    <phoneticPr fontId="5" type="noConversion"/>
  </si>
  <si>
    <t>P7524</t>
    <phoneticPr fontId="5" type="noConversion"/>
  </si>
  <si>
    <t>P7634</t>
    <phoneticPr fontId="5" type="noConversion"/>
  </si>
  <si>
    <t>P6745</t>
    <phoneticPr fontId="5" type="noConversion"/>
  </si>
  <si>
    <t>P6746</t>
  </si>
  <si>
    <t>P6747</t>
  </si>
  <si>
    <t>P6748</t>
  </si>
  <si>
    <t>P7424</t>
    <phoneticPr fontId="5" type="noConversion"/>
  </si>
  <si>
    <t>P6749</t>
    <phoneticPr fontId="5" type="noConversion"/>
  </si>
  <si>
    <t>P6750</t>
  </si>
  <si>
    <t>P6751</t>
  </si>
  <si>
    <t>P6752</t>
  </si>
  <si>
    <t>P6753</t>
  </si>
  <si>
    <t>P6754</t>
  </si>
  <si>
    <t>P6755</t>
  </si>
  <si>
    <t>P6756</t>
  </si>
  <si>
    <t>P6757</t>
  </si>
  <si>
    <t>P6758</t>
  </si>
  <si>
    <t>P6759</t>
    <phoneticPr fontId="5" type="noConversion"/>
  </si>
  <si>
    <t>P1436</t>
  </si>
  <si>
    <t>P7686</t>
    <phoneticPr fontId="5" type="noConversion"/>
  </si>
  <si>
    <t>P6760</t>
    <phoneticPr fontId="5" type="noConversion"/>
  </si>
  <si>
    <t>P6761</t>
  </si>
  <si>
    <t>P6762</t>
  </si>
  <si>
    <t>P6763</t>
  </si>
  <si>
    <t>P6764</t>
  </si>
  <si>
    <t>P4475</t>
    <phoneticPr fontId="5" type="noConversion"/>
  </si>
  <si>
    <t>P4070</t>
    <phoneticPr fontId="5" type="noConversion"/>
  </si>
  <si>
    <t>P6765</t>
    <phoneticPr fontId="5" type="noConversion"/>
  </si>
  <si>
    <t>P6766</t>
  </si>
  <si>
    <t>P6767</t>
  </si>
  <si>
    <t>P6768</t>
  </si>
  <si>
    <t>P6769</t>
  </si>
  <si>
    <t>P6770</t>
  </si>
  <si>
    <t>P4365</t>
    <phoneticPr fontId="5" type="noConversion"/>
  </si>
  <si>
    <t>P4182</t>
    <phoneticPr fontId="5" type="noConversion"/>
  </si>
  <si>
    <t>P3339</t>
    <phoneticPr fontId="5" type="noConversion"/>
  </si>
  <si>
    <t>P9664</t>
    <phoneticPr fontId="5" type="noConversion"/>
  </si>
  <si>
    <t>P7348</t>
    <phoneticPr fontId="5" type="noConversion"/>
  </si>
  <si>
    <t>P7349</t>
    <phoneticPr fontId="5" type="noConversion"/>
  </si>
  <si>
    <t>P4485</t>
    <phoneticPr fontId="5" type="noConversion"/>
  </si>
  <si>
    <t>P6488</t>
    <phoneticPr fontId="5" type="noConversion"/>
  </si>
  <si>
    <t>P6489</t>
  </si>
  <si>
    <t>P6490</t>
  </si>
  <si>
    <t>P6491</t>
  </si>
  <si>
    <t>P6492</t>
  </si>
  <si>
    <t>P6493</t>
  </si>
  <si>
    <t>P6494</t>
  </si>
  <si>
    <t>P6495</t>
  </si>
  <si>
    <t>P6496</t>
  </si>
  <si>
    <t>P6497</t>
    <phoneticPr fontId="5" type="noConversion"/>
  </si>
  <si>
    <t>P6498</t>
    <phoneticPr fontId="5" type="noConversion"/>
  </si>
  <si>
    <t>P6499</t>
    <phoneticPr fontId="5" type="noConversion"/>
  </si>
  <si>
    <t>P6500</t>
    <phoneticPr fontId="5" type="noConversion"/>
  </si>
  <si>
    <t>P6501</t>
    <phoneticPr fontId="5" type="noConversion"/>
  </si>
  <si>
    <t>P6514</t>
    <phoneticPr fontId="5" type="noConversion"/>
  </si>
  <si>
    <t>P6515</t>
  </si>
  <si>
    <t>P6516</t>
  </si>
  <si>
    <t>P6517</t>
  </si>
  <si>
    <t>P6518</t>
  </si>
  <si>
    <t>P6519</t>
  </si>
  <si>
    <t>P6520</t>
  </si>
  <si>
    <t>P6521</t>
  </si>
  <si>
    <t>P6522</t>
  </si>
  <si>
    <t>P6807</t>
    <phoneticPr fontId="5" type="noConversion"/>
  </si>
  <si>
    <t>P6812</t>
    <phoneticPr fontId="5" type="noConversion"/>
  </si>
  <si>
    <t>P6474</t>
  </si>
  <si>
    <t>P6475</t>
  </si>
  <si>
    <t>P6476</t>
  </si>
  <si>
    <t>P6477</t>
  </si>
  <si>
    <t>P6478</t>
  </si>
  <si>
    <t>P6479</t>
  </si>
  <si>
    <t>P6480</t>
  </si>
  <si>
    <t>P6481</t>
  </si>
  <si>
    <t>P6482</t>
  </si>
  <si>
    <t>P6483</t>
  </si>
  <si>
    <t>P6484</t>
  </si>
  <si>
    <t>P6485</t>
  </si>
  <si>
    <t>P6486</t>
  </si>
  <si>
    <t>P6487</t>
  </si>
  <si>
    <t>P6525</t>
  </si>
  <si>
    <t>P7291</t>
  </si>
  <si>
    <t>P6526</t>
  </si>
  <si>
    <t>P1043</t>
  </si>
  <si>
    <t>P6527</t>
  </si>
  <si>
    <t>P6528</t>
  </si>
  <si>
    <t>P1046</t>
  </si>
  <si>
    <t>P6529</t>
  </si>
  <si>
    <t>P6530</t>
  </si>
  <si>
    <t>P6531</t>
  </si>
  <si>
    <t>P3351</t>
  </si>
  <si>
    <t>P5512</t>
  </si>
  <si>
    <t>P6532</t>
  </si>
  <si>
    <t>P6533</t>
  </si>
  <si>
    <t>P6534</t>
  </si>
  <si>
    <t>P6535</t>
  </si>
  <si>
    <t>P6536</t>
  </si>
  <si>
    <t>P6537</t>
  </si>
  <si>
    <t>P6538</t>
  </si>
  <si>
    <t>P6539</t>
  </si>
  <si>
    <t>P6540</t>
  </si>
  <si>
    <t>P6541</t>
  </si>
  <si>
    <t>P7376</t>
    <phoneticPr fontId="5" type="noConversion"/>
  </si>
  <si>
    <t>P6544</t>
  </si>
  <si>
    <t>P6545</t>
  </si>
  <si>
    <t>P6546</t>
  </si>
  <si>
    <t>P4404</t>
  </si>
  <si>
    <t>P4405</t>
  </si>
  <si>
    <t>P1064</t>
  </si>
  <si>
    <t>P1065</t>
  </si>
  <si>
    <t>P1066</t>
  </si>
  <si>
    <t>P7656</t>
    <phoneticPr fontId="5" type="noConversion"/>
  </si>
  <si>
    <t>P1068</t>
  </si>
  <si>
    <t>P1069</t>
  </si>
  <si>
    <t>P1070</t>
  </si>
  <si>
    <t>P7425</t>
  </si>
  <si>
    <t>P7377</t>
  </si>
  <si>
    <t>P2883</t>
    <phoneticPr fontId="5" type="noConversion"/>
  </si>
  <si>
    <t>P7337</t>
  </si>
  <si>
    <t>P7683</t>
  </si>
  <si>
    <t>P7341</t>
  </si>
  <si>
    <t>P6502</t>
  </si>
  <si>
    <t>P6503</t>
  </si>
  <si>
    <t>P6504</t>
  </si>
  <si>
    <t>P6505</t>
  </si>
  <si>
    <t>P6506</t>
  </si>
  <si>
    <t>P6507</t>
  </si>
  <si>
    <t>P6508</t>
  </si>
  <si>
    <t>P6509</t>
  </si>
  <si>
    <t>P6510</t>
  </si>
  <si>
    <t>P6511</t>
  </si>
  <si>
    <t>P6512</t>
  </si>
  <si>
    <t>P6513</t>
  </si>
  <si>
    <t>P6523</t>
  </si>
  <si>
    <t>P6524</t>
  </si>
  <si>
    <t>P7522</t>
  </si>
  <si>
    <t>P1118</t>
  </si>
  <si>
    <t>P1119</t>
  </si>
  <si>
    <t>P1120</t>
  </si>
  <si>
    <t>P6548</t>
    <phoneticPr fontId="5" type="noConversion"/>
  </si>
  <si>
    <t>P6549</t>
  </si>
  <si>
    <t>P6550</t>
  </si>
  <si>
    <t>P6551</t>
  </si>
  <si>
    <t>P6552</t>
  </si>
  <si>
    <t>P6553</t>
  </si>
  <si>
    <t>P6554</t>
  </si>
  <si>
    <t>P6555</t>
  </si>
  <si>
    <t>P6556</t>
  </si>
  <si>
    <t>P6557</t>
  </si>
  <si>
    <t>P6558</t>
  </si>
  <si>
    <t>P6559</t>
  </si>
  <si>
    <t>P7374</t>
    <phoneticPr fontId="5" type="noConversion"/>
  </si>
  <si>
    <t>P6560</t>
  </si>
  <si>
    <t>P1135</t>
  </si>
  <si>
    <t>P6562</t>
  </si>
  <si>
    <t>P6565</t>
  </si>
  <si>
    <t>P6566</t>
  </si>
  <si>
    <t>P6567</t>
  </si>
  <si>
    <t>P6569</t>
  </si>
  <si>
    <t>P6570</t>
  </si>
  <si>
    <t>P6573</t>
  </si>
  <si>
    <t>P6574</t>
  </si>
  <si>
    <t>P6576</t>
  </si>
  <si>
    <t>P6577</t>
  </si>
  <si>
    <t>P6578</t>
  </si>
  <si>
    <t>P6579</t>
  </si>
  <si>
    <t>P6581</t>
  </si>
  <si>
    <t>P6582</t>
  </si>
  <si>
    <t>P6583</t>
  </si>
  <si>
    <t>P6584</t>
  </si>
  <si>
    <t>P6585</t>
  </si>
  <si>
    <t>P1176</t>
  </si>
  <si>
    <t>P6587</t>
  </si>
  <si>
    <t>P6588</t>
  </si>
  <si>
    <t>P6589</t>
  </si>
  <si>
    <t>P6590</t>
  </si>
  <si>
    <t>P6591</t>
  </si>
  <si>
    <t>P3442</t>
  </si>
  <si>
    <t>P6595</t>
  </si>
  <si>
    <t>P6596</t>
  </si>
  <si>
    <t>P1190</t>
  </si>
  <si>
    <t>P1201</t>
  </si>
  <si>
    <t>P6601</t>
  </si>
  <si>
    <t>P6605</t>
  </si>
  <si>
    <t>P6606</t>
  </si>
  <si>
    <t>P6607</t>
  </si>
  <si>
    <t>P6608</t>
  </si>
  <si>
    <t>P6609</t>
  </si>
  <si>
    <t>P6610</t>
  </si>
  <si>
    <t>P6611</t>
  </si>
  <si>
    <t>P6612</t>
  </si>
  <si>
    <t>P6613</t>
  </si>
  <si>
    <t>P6615</t>
  </si>
  <si>
    <t>P6616</t>
  </si>
  <si>
    <t>P6617</t>
  </si>
  <si>
    <t>P3486</t>
  </si>
  <si>
    <t>P6622</t>
  </si>
  <si>
    <t>P6623</t>
  </si>
  <si>
    <t>P6624</t>
  </si>
  <si>
    <t>P6626</t>
  </si>
  <si>
    <t>P6627</t>
  </si>
  <si>
    <t>P6628</t>
  </si>
  <si>
    <t>P6629</t>
  </si>
  <si>
    <t>P6638</t>
  </si>
  <si>
    <t>P6639</t>
  </si>
  <si>
    <t>P6640</t>
  </si>
  <si>
    <t>P3157</t>
  </si>
  <si>
    <t>P3156</t>
  </si>
  <si>
    <t>P3130</t>
  </si>
  <si>
    <t>P3374</t>
  </si>
  <si>
    <t>P7375</t>
    <phoneticPr fontId="5" type="noConversion"/>
  </si>
  <si>
    <t>P7432</t>
    <phoneticPr fontId="5" type="noConversion"/>
  </si>
  <si>
    <t>P7364</t>
    <phoneticPr fontId="5" type="noConversion"/>
  </si>
  <si>
    <t>P1245</t>
    <phoneticPr fontId="5" type="noConversion"/>
  </si>
  <si>
    <t>P1246</t>
    <phoneticPr fontId="5" type="noConversion"/>
  </si>
  <si>
    <t>P7466</t>
    <phoneticPr fontId="5" type="noConversion"/>
  </si>
  <si>
    <t>P4371</t>
    <phoneticPr fontId="5" type="noConversion"/>
  </si>
  <si>
    <t>P3194</t>
    <phoneticPr fontId="5" type="noConversion"/>
  </si>
  <si>
    <t>P7350</t>
    <phoneticPr fontId="5" type="noConversion"/>
  </si>
  <si>
    <t>P7351</t>
    <phoneticPr fontId="5" type="noConversion"/>
  </si>
  <si>
    <t>P3198</t>
    <phoneticPr fontId="5" type="noConversion"/>
  </si>
  <si>
    <t>P7352</t>
    <phoneticPr fontId="5" type="noConversion"/>
  </si>
  <si>
    <t>P3200</t>
    <phoneticPr fontId="5" type="noConversion"/>
  </si>
  <si>
    <t>P3201</t>
    <phoneticPr fontId="5" type="noConversion"/>
  </si>
  <si>
    <t>P6650</t>
  </si>
  <si>
    <t>P6651</t>
  </si>
  <si>
    <t>P6652</t>
  </si>
  <si>
    <t>P6653</t>
  </si>
  <si>
    <t>P6654</t>
  </si>
  <si>
    <t>P6655</t>
  </si>
  <si>
    <t>P6657</t>
  </si>
  <si>
    <t>P6658</t>
  </si>
  <si>
    <t>P6659</t>
  </si>
  <si>
    <t>P6660</t>
  </si>
  <si>
    <t>P6661</t>
  </si>
  <si>
    <t>P6662</t>
  </si>
  <si>
    <t>P6663</t>
  </si>
  <si>
    <t>P6664</t>
  </si>
  <si>
    <t>P6783</t>
  </si>
  <si>
    <t>P6784</t>
  </si>
  <si>
    <t>P6785</t>
  </si>
  <si>
    <t>P6786</t>
  </si>
  <si>
    <t>P6787</t>
  </si>
  <si>
    <t>P6788</t>
  </si>
  <si>
    <t>P6789</t>
  </si>
  <si>
    <t>P6790</t>
  </si>
  <si>
    <t>P6791</t>
  </si>
  <si>
    <t>P6792</t>
  </si>
  <si>
    <t>P6793</t>
  </si>
  <si>
    <t>P1395</t>
    <phoneticPr fontId="5" type="noConversion"/>
  </si>
  <si>
    <t>P6794</t>
    <phoneticPr fontId="5" type="noConversion"/>
  </si>
  <si>
    <t>P4069</t>
    <phoneticPr fontId="5" type="noConversion"/>
  </si>
  <si>
    <t>P7353</t>
    <phoneticPr fontId="5" type="noConversion"/>
  </si>
  <si>
    <t>P3213</t>
    <phoneticPr fontId="5" type="noConversion"/>
  </si>
  <si>
    <t>P1592</t>
    <phoneticPr fontId="5" type="noConversion"/>
  </si>
  <si>
    <t>P8526</t>
    <phoneticPr fontId="5" type="noConversion"/>
  </si>
  <si>
    <t>P7678</t>
    <phoneticPr fontId="5" type="noConversion"/>
  </si>
  <si>
    <t>P6671</t>
    <phoneticPr fontId="5" type="noConversion"/>
  </si>
  <si>
    <t>P6672</t>
  </si>
  <si>
    <t>P6673</t>
  </si>
  <si>
    <t>P6674</t>
  </si>
  <si>
    <t>P6675</t>
    <phoneticPr fontId="5" type="noConversion"/>
  </si>
  <si>
    <t>P6676</t>
  </si>
  <si>
    <t>P6677</t>
  </si>
  <si>
    <t>P6678</t>
  </si>
  <si>
    <t>P7467</t>
    <phoneticPr fontId="5" type="noConversion"/>
  </si>
  <si>
    <t>P1368</t>
    <phoneticPr fontId="5" type="noConversion"/>
  </si>
  <si>
    <t>P9468</t>
    <phoneticPr fontId="5" type="noConversion"/>
  </si>
  <si>
    <t>P1349</t>
    <phoneticPr fontId="5" type="noConversion"/>
  </si>
  <si>
    <t>P1350</t>
    <phoneticPr fontId="5" type="noConversion"/>
  </si>
  <si>
    <t>P1351</t>
    <phoneticPr fontId="5" type="noConversion"/>
  </si>
  <si>
    <t>P6771</t>
    <phoneticPr fontId="5" type="noConversion"/>
  </si>
  <si>
    <t>P6772</t>
    <phoneticPr fontId="5" type="noConversion"/>
  </si>
  <si>
    <t>P6773</t>
    <phoneticPr fontId="5" type="noConversion"/>
  </si>
  <si>
    <t>P6774</t>
    <phoneticPr fontId="5" type="noConversion"/>
  </si>
  <si>
    <t>P6775</t>
    <phoneticPr fontId="5" type="noConversion"/>
  </si>
  <si>
    <t>P6776</t>
    <phoneticPr fontId="5" type="noConversion"/>
  </si>
  <si>
    <t>P7690</t>
    <phoneticPr fontId="5" type="noConversion"/>
  </si>
  <si>
    <t>P7691</t>
    <phoneticPr fontId="5" type="noConversion"/>
  </si>
  <si>
    <t>P7365</t>
    <phoneticPr fontId="5" type="noConversion"/>
  </si>
  <si>
    <t>P6665</t>
    <phoneticPr fontId="5" type="noConversion"/>
  </si>
  <si>
    <t>P6666</t>
    <phoneticPr fontId="5" type="noConversion"/>
  </si>
  <si>
    <t>P6667</t>
    <phoneticPr fontId="5" type="noConversion"/>
  </si>
  <si>
    <t>P6668</t>
    <phoneticPr fontId="5" type="noConversion"/>
  </si>
  <si>
    <t>P6669</t>
  </si>
  <si>
    <t>P6670</t>
  </si>
  <si>
    <t>P3407</t>
    <phoneticPr fontId="5" type="noConversion"/>
  </si>
  <si>
    <t>P3404</t>
    <phoneticPr fontId="5" type="noConversion"/>
  </si>
  <si>
    <t>P3405</t>
    <phoneticPr fontId="5" type="noConversion"/>
  </si>
  <si>
    <t>P3230</t>
  </si>
  <si>
    <t>P3231</t>
  </si>
  <si>
    <t>P3232</t>
  </si>
  <si>
    <t>P3208</t>
    <phoneticPr fontId="5" type="noConversion"/>
  </si>
  <si>
    <t>P3406</t>
    <phoneticPr fontId="5" type="noConversion"/>
  </si>
  <si>
    <t>P3233</t>
    <phoneticPr fontId="5" type="noConversion"/>
  </si>
  <si>
    <t>P3234</t>
    <phoneticPr fontId="5" type="noConversion"/>
  </si>
  <si>
    <t>P7022</t>
  </si>
  <si>
    <t>P7023</t>
  </si>
  <si>
    <t>P7024</t>
  </si>
  <si>
    <t>P7025</t>
  </si>
  <si>
    <t>P7026</t>
  </si>
  <si>
    <t>P7027</t>
  </si>
  <si>
    <t>P7028</t>
  </si>
  <si>
    <t>P7029</t>
  </si>
  <si>
    <t>P7030</t>
  </si>
  <si>
    <t>P7031</t>
  </si>
  <si>
    <t>P7032</t>
  </si>
  <si>
    <t>P7033</t>
    <phoneticPr fontId="5" type="noConversion"/>
  </si>
  <si>
    <t>P7700</t>
    <phoneticPr fontId="5" type="noConversion"/>
  </si>
  <si>
    <t>P7662</t>
    <phoneticPr fontId="5" type="noConversion"/>
  </si>
  <si>
    <t>P7847</t>
    <phoneticPr fontId="5" type="noConversion"/>
  </si>
  <si>
    <t>P7034</t>
    <phoneticPr fontId="5" type="noConversion"/>
  </si>
  <si>
    <t>P7035</t>
  </si>
  <si>
    <t>P7036</t>
  </si>
  <si>
    <t>P7037</t>
  </si>
  <si>
    <t>P7038</t>
  </si>
  <si>
    <t>P7039</t>
  </si>
  <si>
    <t>P7707</t>
    <phoneticPr fontId="5" type="noConversion"/>
  </si>
  <si>
    <t>P7040</t>
    <phoneticPr fontId="5" type="noConversion"/>
  </si>
  <si>
    <t>P7041</t>
    <phoneticPr fontId="5" type="noConversion"/>
  </si>
  <si>
    <t>P7042</t>
    <phoneticPr fontId="5" type="noConversion"/>
  </si>
  <si>
    <t>P7708</t>
    <phoneticPr fontId="5" type="noConversion"/>
  </si>
  <si>
    <t>P7709</t>
    <phoneticPr fontId="5" type="noConversion"/>
  </si>
  <si>
    <t>P7043</t>
    <phoneticPr fontId="5" type="noConversion"/>
  </si>
  <si>
    <t>P7044</t>
  </si>
  <si>
    <t>P7046</t>
  </si>
  <si>
    <t>P7047</t>
  </si>
  <si>
    <t>P7048</t>
    <phoneticPr fontId="5" type="noConversion"/>
  </si>
  <si>
    <t>P7049</t>
  </si>
  <si>
    <t>P7050</t>
  </si>
  <si>
    <t>P7051</t>
  </si>
  <si>
    <t>P7052</t>
    <phoneticPr fontId="5" type="noConversion"/>
  </si>
  <si>
    <t>P7053</t>
  </si>
  <si>
    <t>P7054</t>
  </si>
  <si>
    <t>P7055</t>
  </si>
  <si>
    <t>P7056</t>
  </si>
  <si>
    <t>P2933</t>
    <phoneticPr fontId="5" type="noConversion"/>
  </si>
  <si>
    <t>P7057</t>
  </si>
  <si>
    <t>P7058</t>
    <phoneticPr fontId="5" type="noConversion"/>
  </si>
  <si>
    <t>P7059</t>
  </si>
  <si>
    <t>P7060</t>
  </si>
  <si>
    <t>P2934</t>
    <phoneticPr fontId="5" type="noConversion"/>
  </si>
  <si>
    <t>P7061</t>
    <phoneticPr fontId="5" type="noConversion"/>
  </si>
  <si>
    <t>P7062</t>
  </si>
  <si>
    <t>P7063</t>
  </si>
  <si>
    <t>P7064</t>
  </si>
  <si>
    <t>P6389</t>
    <phoneticPr fontId="5" type="noConversion"/>
  </si>
  <si>
    <t>P7729</t>
    <phoneticPr fontId="5" type="noConversion"/>
  </si>
  <si>
    <t>P7065</t>
    <phoneticPr fontId="5" type="noConversion"/>
  </si>
  <si>
    <t>P7066</t>
    <phoneticPr fontId="5" type="noConversion"/>
  </si>
  <si>
    <t>P7067</t>
    <phoneticPr fontId="5" type="noConversion"/>
  </si>
  <si>
    <t>P7843</t>
    <phoneticPr fontId="5" type="noConversion"/>
  </si>
  <si>
    <t>P2941</t>
    <phoneticPr fontId="5" type="noConversion"/>
  </si>
  <si>
    <t>P2228</t>
    <phoneticPr fontId="5" type="noConversion"/>
  </si>
  <si>
    <t>P7846</t>
    <phoneticPr fontId="5" type="noConversion"/>
  </si>
  <si>
    <t>P2144</t>
    <phoneticPr fontId="5" type="noConversion"/>
  </si>
  <si>
    <t>P7115</t>
    <phoneticPr fontId="5" type="noConversion"/>
  </si>
  <si>
    <t>P7116</t>
  </si>
  <si>
    <t>P7117</t>
    <phoneticPr fontId="5" type="noConversion"/>
  </si>
  <si>
    <t>P7118</t>
  </si>
  <si>
    <t>P7119</t>
  </si>
  <si>
    <t>P7120</t>
  </si>
  <si>
    <t>P7706</t>
    <phoneticPr fontId="5" type="noConversion"/>
  </si>
  <si>
    <t>P7133</t>
    <phoneticPr fontId="5" type="noConversion"/>
  </si>
  <si>
    <t>P7134</t>
  </si>
  <si>
    <t>P7135</t>
  </si>
  <si>
    <t>P7136</t>
  </si>
  <si>
    <t>P7137</t>
    <phoneticPr fontId="5" type="noConversion"/>
  </si>
  <si>
    <t>P7138</t>
  </si>
  <si>
    <t>P7139</t>
  </si>
  <si>
    <t>P7140</t>
    <phoneticPr fontId="5" type="noConversion"/>
  </si>
  <si>
    <t>P7141</t>
  </si>
  <si>
    <t>P7142</t>
  </si>
  <si>
    <t>P7143</t>
  </si>
  <si>
    <t>P7068</t>
    <phoneticPr fontId="5" type="noConversion"/>
  </si>
  <si>
    <t>P7069</t>
  </si>
  <si>
    <t>P7070</t>
  </si>
  <si>
    <t>P7710</t>
    <phoneticPr fontId="5" type="noConversion"/>
  </si>
  <si>
    <t>P7071</t>
    <phoneticPr fontId="5" type="noConversion"/>
  </si>
  <si>
    <t>P7072</t>
    <phoneticPr fontId="5" type="noConversion"/>
  </si>
  <si>
    <t>P7711</t>
    <phoneticPr fontId="5" type="noConversion"/>
  </si>
  <si>
    <t>P7073</t>
    <phoneticPr fontId="5" type="noConversion"/>
  </si>
  <si>
    <t>P7074</t>
  </si>
  <si>
    <t>P7075</t>
  </si>
  <si>
    <t>P2303</t>
    <phoneticPr fontId="5" type="noConversion"/>
  </si>
  <si>
    <t>P7078</t>
    <phoneticPr fontId="5" type="noConversion"/>
  </si>
  <si>
    <t>P7079</t>
    <phoneticPr fontId="5" type="noConversion"/>
  </si>
  <si>
    <t>P7077</t>
    <phoneticPr fontId="5" type="noConversion"/>
  </si>
  <si>
    <t>P5556</t>
    <phoneticPr fontId="5" type="noConversion"/>
  </si>
  <si>
    <t>P7712</t>
    <phoneticPr fontId="5" type="noConversion"/>
  </si>
  <si>
    <t>P7713</t>
  </si>
  <si>
    <t>P7080</t>
    <phoneticPr fontId="5" type="noConversion"/>
  </si>
  <si>
    <t>P7081</t>
    <phoneticPr fontId="5" type="noConversion"/>
  </si>
  <si>
    <t>P7082</t>
    <phoneticPr fontId="5" type="noConversion"/>
  </si>
  <si>
    <t>P2313</t>
    <phoneticPr fontId="5" type="noConversion"/>
  </si>
  <si>
    <t>P2314</t>
    <phoneticPr fontId="5" type="noConversion"/>
  </si>
  <si>
    <t>P7083</t>
    <phoneticPr fontId="5" type="noConversion"/>
  </si>
  <si>
    <t>P7084</t>
  </si>
  <si>
    <t>P7085</t>
  </si>
  <si>
    <t>P7086</t>
  </si>
  <si>
    <t>P2319</t>
    <phoneticPr fontId="5" type="noConversion"/>
  </si>
  <si>
    <t>P7714</t>
    <phoneticPr fontId="5" type="noConversion"/>
  </si>
  <si>
    <t>P7087</t>
    <phoneticPr fontId="5" type="noConversion"/>
  </si>
  <si>
    <t>P7088</t>
  </si>
  <si>
    <t>P7089</t>
  </si>
  <si>
    <t>P7090</t>
  </si>
  <si>
    <t>P7091</t>
  </si>
  <si>
    <t>P7092</t>
    <phoneticPr fontId="5" type="noConversion"/>
  </si>
  <si>
    <t>P7093</t>
  </si>
  <si>
    <t>P7094</t>
  </si>
  <si>
    <t>P7095</t>
  </si>
  <si>
    <t>P7096</t>
  </si>
  <si>
    <t>P7097</t>
  </si>
  <si>
    <t>P2332</t>
    <phoneticPr fontId="5" type="noConversion"/>
  </si>
  <si>
    <t>P2333</t>
    <phoneticPr fontId="5" type="noConversion"/>
  </si>
  <si>
    <t>P7098</t>
    <phoneticPr fontId="5" type="noConversion"/>
  </si>
  <si>
    <t>P7099</t>
  </si>
  <si>
    <t>P7100</t>
  </si>
  <si>
    <t>P7101</t>
  </si>
  <si>
    <t>P7102</t>
  </si>
  <si>
    <t>P9478</t>
    <phoneticPr fontId="5" type="noConversion"/>
  </si>
  <si>
    <t>P2339</t>
    <phoneticPr fontId="5" type="noConversion"/>
  </si>
  <si>
    <t>P2340</t>
    <phoneticPr fontId="5" type="noConversion"/>
  </si>
  <si>
    <t>P2341</t>
    <phoneticPr fontId="5" type="noConversion"/>
  </si>
  <si>
    <t>P7355</t>
    <phoneticPr fontId="5" type="noConversion"/>
  </si>
  <si>
    <t>P7103</t>
    <phoneticPr fontId="5" type="noConversion"/>
  </si>
  <si>
    <t>P7104</t>
  </si>
  <si>
    <t>P7105</t>
  </si>
  <si>
    <t>P7106</t>
  </si>
  <si>
    <t>P7107</t>
  </si>
  <si>
    <t>P7108</t>
  </si>
  <si>
    <t>P2350</t>
    <phoneticPr fontId="5" type="noConversion"/>
  </si>
  <si>
    <t>P3701</t>
    <phoneticPr fontId="5" type="noConversion"/>
  </si>
  <si>
    <t>P3702</t>
    <phoneticPr fontId="5" type="noConversion"/>
  </si>
  <si>
    <t>P7715</t>
    <phoneticPr fontId="5" type="noConversion"/>
  </si>
  <si>
    <t>P7366</t>
    <phoneticPr fontId="5" type="noConversion"/>
  </si>
  <si>
    <t>P6829</t>
    <phoneticPr fontId="5" type="noConversion"/>
  </si>
  <si>
    <t>P6830</t>
  </si>
  <si>
    <t>P6831</t>
  </si>
  <si>
    <t>P6832</t>
  </si>
  <si>
    <t>P6833</t>
  </si>
  <si>
    <t>P6834</t>
  </si>
  <si>
    <t>P6835</t>
  </si>
  <si>
    <t>P6836</t>
  </si>
  <si>
    <t>P6837</t>
  </si>
  <si>
    <t>P6838</t>
    <phoneticPr fontId="5" type="noConversion"/>
  </si>
  <si>
    <t>P6839</t>
  </si>
  <si>
    <t>P6840</t>
    <phoneticPr fontId="5" type="noConversion"/>
  </si>
  <si>
    <t>P7723</t>
    <phoneticPr fontId="5" type="noConversion"/>
  </si>
  <si>
    <t>P6841</t>
    <phoneticPr fontId="5" type="noConversion"/>
  </si>
  <si>
    <t>P6857</t>
  </si>
  <si>
    <t>P6859</t>
    <phoneticPr fontId="5" type="noConversion"/>
  </si>
  <si>
    <t>P6860</t>
  </si>
  <si>
    <t>P6861</t>
  </si>
  <si>
    <t>P6862</t>
  </si>
  <si>
    <t>P6863</t>
  </si>
  <si>
    <t>P6864</t>
  </si>
  <si>
    <t>P6865</t>
  </si>
  <si>
    <t>P6866</t>
  </si>
  <si>
    <t>P7251</t>
    <phoneticPr fontId="5" type="noConversion"/>
  </si>
  <si>
    <t>P6816</t>
  </si>
  <si>
    <t>P6817</t>
  </si>
  <si>
    <t>P6818</t>
  </si>
  <si>
    <t>P6819</t>
  </si>
  <si>
    <t>P6820</t>
  </si>
  <si>
    <t>P6821</t>
  </si>
  <si>
    <t>P6822</t>
  </si>
  <si>
    <t>P6823</t>
  </si>
  <si>
    <t>P6824</t>
  </si>
  <si>
    <t>P6825</t>
  </si>
  <si>
    <t>P6826</t>
  </si>
  <si>
    <t>P6827</t>
  </si>
  <si>
    <t>P7722</t>
  </si>
  <si>
    <t>P6828</t>
  </si>
  <si>
    <t>P5598</t>
  </si>
  <si>
    <t>P6870</t>
  </si>
  <si>
    <t>P1937</t>
  </si>
  <si>
    <t>P6871</t>
  </si>
  <si>
    <t>P1939</t>
  </si>
  <si>
    <t>P6872</t>
  </si>
  <si>
    <t>P6873</t>
  </si>
  <si>
    <t>P1942</t>
  </si>
  <si>
    <t>P6874</t>
  </si>
  <si>
    <t>P6875</t>
  </si>
  <si>
    <t>P6876</t>
  </si>
  <si>
    <t>P6877</t>
  </si>
  <si>
    <t>P6878</t>
  </si>
  <si>
    <t>P6879</t>
  </si>
  <si>
    <t>P6880</t>
  </si>
  <si>
    <t>P6881</t>
  </si>
  <si>
    <t>P6882</t>
  </si>
  <si>
    <t>P6883</t>
  </si>
  <si>
    <t>P6884</t>
  </si>
  <si>
    <t>P6885</t>
  </si>
  <si>
    <t>P6886</t>
  </si>
  <si>
    <t>P6887</t>
  </si>
  <si>
    <t>P6888</t>
  </si>
  <si>
    <t>P6889</t>
  </si>
  <si>
    <t>P6890</t>
  </si>
  <si>
    <t>P7724</t>
  </si>
  <si>
    <t>P7716</t>
  </si>
  <si>
    <t>P7717</t>
  </si>
  <si>
    <t>P7718</t>
  </si>
  <si>
    <t>P1964</t>
  </si>
  <si>
    <t>P7725</t>
  </si>
  <si>
    <t>P7626</t>
    <phoneticPr fontId="5" type="noConversion"/>
  </si>
  <si>
    <t>P7726</t>
  </si>
  <si>
    <t>P1969</t>
  </si>
  <si>
    <t>P1970</t>
  </si>
  <si>
    <t>P6842</t>
  </si>
  <si>
    <t>P6843</t>
  </si>
  <si>
    <t>P6844</t>
  </si>
  <si>
    <t>P6845</t>
  </si>
  <si>
    <t>P6846</t>
  </si>
  <si>
    <t>P6847</t>
  </si>
  <si>
    <t>P6848</t>
  </si>
  <si>
    <t>P6849</t>
  </si>
  <si>
    <t>P6850</t>
  </si>
  <si>
    <t>P6851</t>
  </si>
  <si>
    <t>P6852</t>
  </si>
  <si>
    <t>P6853</t>
  </si>
  <si>
    <t>P6868</t>
  </si>
  <si>
    <t>P7699</t>
  </si>
  <si>
    <t>P2014</t>
  </si>
  <si>
    <t>P2016</t>
  </si>
  <si>
    <t>P6891</t>
    <phoneticPr fontId="5" type="noConversion"/>
  </si>
  <si>
    <t>P6892</t>
  </si>
  <si>
    <t>P6893</t>
  </si>
  <si>
    <t>P6894</t>
  </si>
  <si>
    <t>P6895</t>
  </si>
  <si>
    <t>P6896</t>
  </si>
  <si>
    <t>P6897</t>
  </si>
  <si>
    <t>P6898</t>
  </si>
  <si>
    <t>P6899</t>
  </si>
  <si>
    <t>P6900</t>
  </si>
  <si>
    <t>P6901</t>
  </si>
  <si>
    <t>P6902</t>
  </si>
  <si>
    <t>P6903</t>
  </si>
  <si>
    <t>P7719</t>
    <phoneticPr fontId="5" type="noConversion"/>
  </si>
  <si>
    <t>P2032</t>
  </si>
  <si>
    <t>P2033</t>
  </si>
  <si>
    <t>P6904</t>
    <phoneticPr fontId="5" type="noConversion"/>
  </si>
  <si>
    <t>P6905</t>
  </si>
  <si>
    <t>P7356</t>
    <phoneticPr fontId="5" type="noConversion"/>
  </si>
  <si>
    <t>P6907</t>
    <phoneticPr fontId="5" type="noConversion"/>
  </si>
  <si>
    <t>P6908</t>
    <phoneticPr fontId="5" type="noConversion"/>
  </si>
  <si>
    <t>P6909</t>
  </si>
  <si>
    <t>P6911</t>
  </si>
  <si>
    <t>P6912</t>
  </si>
  <si>
    <t>P6913</t>
    <phoneticPr fontId="5" type="noConversion"/>
  </si>
  <si>
    <t>P6914</t>
  </si>
  <si>
    <t>P6915</t>
  </si>
  <si>
    <t>P6916</t>
    <phoneticPr fontId="5" type="noConversion"/>
  </si>
  <si>
    <t>P6917</t>
  </si>
  <si>
    <t>P6918</t>
  </si>
  <si>
    <t>P6919</t>
  </si>
  <si>
    <t>P6920</t>
    <phoneticPr fontId="5" type="noConversion"/>
  </si>
  <si>
    <t>P6921</t>
  </si>
  <si>
    <t>P6922</t>
  </si>
  <si>
    <t>P6923</t>
  </si>
  <si>
    <t>P6924</t>
  </si>
  <si>
    <t>P6925</t>
    <phoneticPr fontId="5" type="noConversion"/>
  </si>
  <si>
    <t>P6926</t>
    <phoneticPr fontId="5" type="noConversion"/>
  </si>
  <si>
    <t>P6927</t>
  </si>
  <si>
    <t>P6929</t>
    <phoneticPr fontId="5" type="noConversion"/>
  </si>
  <si>
    <t>P6931</t>
    <phoneticPr fontId="5" type="noConversion"/>
  </si>
  <si>
    <t>P6933</t>
    <phoneticPr fontId="5" type="noConversion"/>
  </si>
  <si>
    <t>P2072</t>
  </si>
  <si>
    <t>P6934</t>
    <phoneticPr fontId="5" type="noConversion"/>
  </si>
  <si>
    <t>P6935</t>
  </si>
  <si>
    <t>P6936</t>
  </si>
  <si>
    <t>P6937</t>
  </si>
  <si>
    <t>P6938</t>
  </si>
  <si>
    <t>P6939</t>
  </si>
  <si>
    <t>P4149</t>
    <phoneticPr fontId="5" type="noConversion"/>
  </si>
  <si>
    <t>P3251</t>
  </si>
  <si>
    <t>P6940</t>
    <phoneticPr fontId="5" type="noConversion"/>
  </si>
  <si>
    <t>P6941</t>
  </si>
  <si>
    <t>P6942</t>
  </si>
  <si>
    <t>P6943</t>
  </si>
  <si>
    <t>P4265</t>
    <phoneticPr fontId="5" type="noConversion"/>
  </si>
  <si>
    <t>P2902</t>
  </si>
  <si>
    <t>P2085</t>
  </si>
  <si>
    <t>P2086</t>
  </si>
  <si>
    <t>P7845</t>
    <phoneticPr fontId="5" type="noConversion"/>
  </si>
  <si>
    <t>P7844</t>
    <phoneticPr fontId="5" type="noConversion"/>
  </si>
  <si>
    <t>P6985</t>
    <phoneticPr fontId="5" type="noConversion"/>
  </si>
  <si>
    <t>P6986</t>
    <phoneticPr fontId="5" type="noConversion"/>
  </si>
  <si>
    <t>P2094</t>
  </si>
  <si>
    <t>P6944</t>
    <phoneticPr fontId="5" type="noConversion"/>
  </si>
  <si>
    <t>P6945</t>
    <phoneticPr fontId="5" type="noConversion"/>
  </si>
  <si>
    <t>P7357</t>
  </si>
  <si>
    <t>P6987</t>
  </si>
  <si>
    <t>P6946</t>
    <phoneticPr fontId="5" type="noConversion"/>
  </si>
  <si>
    <t>P6947</t>
  </si>
  <si>
    <t>P7145</t>
    <phoneticPr fontId="5" type="noConversion"/>
  </si>
  <si>
    <t>P6948</t>
    <phoneticPr fontId="5" type="noConversion"/>
  </si>
  <si>
    <t>P6949</t>
  </si>
  <si>
    <t>P6950</t>
  </si>
  <si>
    <t>P6988</t>
    <phoneticPr fontId="5" type="noConversion"/>
  </si>
  <si>
    <t>P6989</t>
    <phoneticPr fontId="5" type="noConversion"/>
  </si>
  <si>
    <t>P6990</t>
    <phoneticPr fontId="5" type="noConversion"/>
  </si>
  <si>
    <t>P6951</t>
    <phoneticPr fontId="5" type="noConversion"/>
  </si>
  <si>
    <t>P6953</t>
    <phoneticPr fontId="5" type="noConversion"/>
  </si>
  <si>
    <t>P6954</t>
  </si>
  <si>
    <t>P6955</t>
  </si>
  <si>
    <t>P6956</t>
  </si>
  <si>
    <t>P6957</t>
  </si>
  <si>
    <t>P6958</t>
  </si>
  <si>
    <t>P6959</t>
  </si>
  <si>
    <t>P6960</t>
    <phoneticPr fontId="5" type="noConversion"/>
  </si>
  <si>
    <t>P6961</t>
  </si>
  <si>
    <t>P6962</t>
  </si>
  <si>
    <t>P6963</t>
  </si>
  <si>
    <t>P6991</t>
    <phoneticPr fontId="5" type="noConversion"/>
  </si>
  <si>
    <t>P6992</t>
    <phoneticPr fontId="5" type="noConversion"/>
  </si>
  <si>
    <t>P6964</t>
    <phoneticPr fontId="5" type="noConversion"/>
  </si>
  <si>
    <t>P6966</t>
    <phoneticPr fontId="5" type="noConversion"/>
  </si>
  <si>
    <t>P6967</t>
    <phoneticPr fontId="5" type="noConversion"/>
  </si>
  <si>
    <t>P6968</t>
  </si>
  <si>
    <t>P6969</t>
  </si>
  <si>
    <t>P6970</t>
  </si>
  <si>
    <t>P6971</t>
  </si>
  <si>
    <t>P6972</t>
  </si>
  <si>
    <t>P6973</t>
  </si>
  <si>
    <t>P6974</t>
  </si>
  <si>
    <t>P6975</t>
    <phoneticPr fontId="5" type="noConversion"/>
  </si>
  <si>
    <t>P6993</t>
    <phoneticPr fontId="5" type="noConversion"/>
  </si>
  <si>
    <t>P6976</t>
    <phoneticPr fontId="5" type="noConversion"/>
  </si>
  <si>
    <t>P6977</t>
    <phoneticPr fontId="5" type="noConversion"/>
  </si>
  <si>
    <t>P4343</t>
    <phoneticPr fontId="5" type="noConversion"/>
  </si>
  <si>
    <t>P6978</t>
    <phoneticPr fontId="5" type="noConversion"/>
  </si>
  <si>
    <t>P3386</t>
  </si>
  <si>
    <t>P6979</t>
    <phoneticPr fontId="5" type="noConversion"/>
  </si>
  <si>
    <t>P6980</t>
    <phoneticPr fontId="5" type="noConversion"/>
  </si>
  <si>
    <t>P6981</t>
    <phoneticPr fontId="5" type="noConversion"/>
  </si>
  <si>
    <t>P6982</t>
    <phoneticPr fontId="5" type="noConversion"/>
  </si>
  <si>
    <t>P6983</t>
    <phoneticPr fontId="5" type="noConversion"/>
  </si>
  <si>
    <t>P6984</t>
  </si>
  <si>
    <t>P7720</t>
    <phoneticPr fontId="5" type="noConversion"/>
  </si>
  <si>
    <t>P2906</t>
  </si>
  <si>
    <t>P2908</t>
  </si>
  <si>
    <t>P2909</t>
  </si>
  <si>
    <t>P2910</t>
  </si>
  <si>
    <t>P7697</t>
    <phoneticPr fontId="5" type="noConversion"/>
  </si>
  <si>
    <t>P7654</t>
    <phoneticPr fontId="5" type="noConversion"/>
  </si>
  <si>
    <t>P7658</t>
    <phoneticPr fontId="5" type="noConversion"/>
  </si>
  <si>
    <t>P7698</t>
    <phoneticPr fontId="5" type="noConversion"/>
  </si>
  <si>
    <t>P2142</t>
    <phoneticPr fontId="5" type="noConversion"/>
  </si>
  <si>
    <t>P7694</t>
    <phoneticPr fontId="5" type="noConversion"/>
  </si>
  <si>
    <t>P7695</t>
    <phoneticPr fontId="5" type="noConversion"/>
  </si>
  <si>
    <t>P7696</t>
    <phoneticPr fontId="5" type="noConversion"/>
  </si>
  <si>
    <t>P7661</t>
    <phoneticPr fontId="5" type="noConversion"/>
  </si>
  <si>
    <t>P3204</t>
    <phoneticPr fontId="5" type="noConversion"/>
  </si>
  <si>
    <t>P7689</t>
    <phoneticPr fontId="5" type="noConversion"/>
  </si>
  <si>
    <t>P6995</t>
  </si>
  <si>
    <t>P6996</t>
  </si>
  <si>
    <t>P6997</t>
  </si>
  <si>
    <t>P6998</t>
  </si>
  <si>
    <t>P6999</t>
  </si>
  <si>
    <t>P7000</t>
  </si>
  <si>
    <t>P7001</t>
  </si>
  <si>
    <t>P7002</t>
  </si>
  <si>
    <t>P7003</t>
  </si>
  <si>
    <t>P7004</t>
  </si>
  <si>
    <t>P7005</t>
  </si>
  <si>
    <t>P7006</t>
  </si>
  <si>
    <t>P7007</t>
  </si>
  <si>
    <t>P7121</t>
  </si>
  <si>
    <t>P7122</t>
  </si>
  <si>
    <t>P7123</t>
  </si>
  <si>
    <t>P7124</t>
  </si>
  <si>
    <t>P7125</t>
  </si>
  <si>
    <t>P7126</t>
  </si>
  <si>
    <t>P7127</t>
  </si>
  <si>
    <t>P7128</t>
  </si>
  <si>
    <t>P7129</t>
  </si>
  <si>
    <t>P7130</t>
  </si>
  <si>
    <t>P7131</t>
  </si>
  <si>
    <t>P2291</t>
    <phoneticPr fontId="5" type="noConversion"/>
  </si>
  <si>
    <t>P7132</t>
  </si>
  <si>
    <t>P2930</t>
    <phoneticPr fontId="5" type="noConversion"/>
  </si>
  <si>
    <t>P7705</t>
    <phoneticPr fontId="5" type="noConversion"/>
  </si>
  <si>
    <t>P2254</t>
    <phoneticPr fontId="5" type="noConversion"/>
  </si>
  <si>
    <t>P7014</t>
    <phoneticPr fontId="5" type="noConversion"/>
  </si>
  <si>
    <t>P7015</t>
  </si>
  <si>
    <t>P7016</t>
  </si>
  <si>
    <t>P7017</t>
  </si>
  <si>
    <t>P7018</t>
    <phoneticPr fontId="5" type="noConversion"/>
  </si>
  <si>
    <t>P7019</t>
  </si>
  <si>
    <t>P7020</t>
  </si>
  <si>
    <t>P7021</t>
  </si>
  <si>
    <t>P7701</t>
    <phoneticPr fontId="5" type="noConversion"/>
  </si>
  <si>
    <t>P2264</t>
    <phoneticPr fontId="5" type="noConversion"/>
  </si>
  <si>
    <t>P2245</t>
    <phoneticPr fontId="5" type="noConversion"/>
  </si>
  <si>
    <t>P7703</t>
    <phoneticPr fontId="5" type="noConversion"/>
  </si>
  <si>
    <t>P7704</t>
  </si>
  <si>
    <t>P7109</t>
    <phoneticPr fontId="5" type="noConversion"/>
  </si>
  <si>
    <t>P7110</t>
    <phoneticPr fontId="5" type="noConversion"/>
  </si>
  <si>
    <t>P7111</t>
    <phoneticPr fontId="5" type="noConversion"/>
  </si>
  <si>
    <t>P7112</t>
  </si>
  <si>
    <t>P7113</t>
  </si>
  <si>
    <t>P7114</t>
  </si>
  <si>
    <t>P2180</t>
    <phoneticPr fontId="5" type="noConversion"/>
  </si>
  <si>
    <t>P2181</t>
    <phoneticPr fontId="5" type="noConversion"/>
  </si>
  <si>
    <t>P7702</t>
    <phoneticPr fontId="5" type="noConversion"/>
  </si>
  <si>
    <t>P7008</t>
    <phoneticPr fontId="5" type="noConversion"/>
  </si>
  <si>
    <t>P7009</t>
    <phoneticPr fontId="5" type="noConversion"/>
  </si>
  <si>
    <t>P7010</t>
    <phoneticPr fontId="5" type="noConversion"/>
  </si>
  <si>
    <t>P7011</t>
  </si>
  <si>
    <t>P7012</t>
  </si>
  <si>
    <t>P7013</t>
  </si>
  <si>
    <t>P5599</t>
    <phoneticPr fontId="5" type="noConversion"/>
  </si>
  <si>
    <t>P3244</t>
    <phoneticPr fontId="5" type="noConversion"/>
  </si>
  <si>
    <t>P5600</t>
    <phoneticPr fontId="5" type="noConversion"/>
  </si>
  <si>
    <t>P3187</t>
  </si>
  <si>
    <t>P3188</t>
  </si>
  <si>
    <t>P3189</t>
  </si>
  <si>
    <t>P3132</t>
    <phoneticPr fontId="5" type="noConversion"/>
  </si>
  <si>
    <t>P3190</t>
  </si>
  <si>
    <t>P3191</t>
  </si>
  <si>
    <t>P4622</t>
    <phoneticPr fontId="5" type="noConversion"/>
  </si>
  <si>
    <t>P5446</t>
    <phoneticPr fontId="5" type="noConversion"/>
  </si>
  <si>
    <t>P4542</t>
    <phoneticPr fontId="5" type="noConversion"/>
  </si>
  <si>
    <t>P7460</t>
  </si>
  <si>
    <t>P7461</t>
  </si>
  <si>
    <t>P7462</t>
  </si>
  <si>
    <t>P7463</t>
  </si>
  <si>
    <t>P7464</t>
  </si>
  <si>
    <t>P7465</t>
  </si>
  <si>
    <t>P10032</t>
  </si>
  <si>
    <t>P7470</t>
  </si>
  <si>
    <t>P7471</t>
  </si>
  <si>
    <t>P7472</t>
  </si>
  <si>
    <t>P7473</t>
  </si>
  <si>
    <t>P7474</t>
  </si>
  <si>
    <t>P7475</t>
  </si>
  <si>
    <t>P7476</t>
  </si>
  <si>
    <t>P7477</t>
  </si>
  <si>
    <t>P7478</t>
  </si>
  <si>
    <t>P7479</t>
  </si>
  <si>
    <t>P7480</t>
  </si>
  <si>
    <t>P7957</t>
  </si>
  <si>
    <t>P9382</t>
  </si>
  <si>
    <t>P8407</t>
  </si>
  <si>
    <t>P9403</t>
  </si>
  <si>
    <t>P7481</t>
  </si>
  <si>
    <t>P7482</t>
  </si>
  <si>
    <t>P7483</t>
  </si>
  <si>
    <t>P7484</t>
  </si>
  <si>
    <t>P7485</t>
  </si>
  <si>
    <t>P7486</t>
  </si>
  <si>
    <t>P7487</t>
  </si>
  <si>
    <t>P7488</t>
  </si>
  <si>
    <t>P8038</t>
  </si>
  <si>
    <t>P9031</t>
  </si>
  <si>
    <t>P7760</t>
  </si>
  <si>
    <t>P7489</t>
  </si>
  <si>
    <t>P7490</t>
  </si>
  <si>
    <t>P7733</t>
  </si>
  <si>
    <t>P7491</t>
  </si>
  <si>
    <t>P9242</t>
  </si>
  <si>
    <t>P7492</t>
  </si>
  <si>
    <t>P7493</t>
  </si>
  <si>
    <t>P7494</t>
  </si>
  <si>
    <t>P7495</t>
  </si>
  <si>
    <t>P7496</t>
  </si>
  <si>
    <t>P7497</t>
  </si>
  <si>
    <t>P7498</t>
  </si>
  <si>
    <t>P9404</t>
  </si>
  <si>
    <t>P7499</t>
  </si>
  <si>
    <t>P10102</t>
  </si>
  <si>
    <t>P7500</t>
  </si>
  <si>
    <t>P8059</t>
  </si>
  <si>
    <t>P9917</t>
  </si>
  <si>
    <t>P8058</t>
  </si>
  <si>
    <t>P7501</t>
  </si>
  <si>
    <t>P7502</t>
  </si>
  <si>
    <t>P7503</t>
  </si>
  <si>
    <t>P7504</t>
  </si>
  <si>
    <t>P7505</t>
  </si>
  <si>
    <t>P7506</t>
  </si>
  <si>
    <t>P7507</t>
  </si>
  <si>
    <t>P7508</t>
  </si>
  <si>
    <t>P7509</t>
  </si>
  <si>
    <t>P7510</t>
  </si>
  <si>
    <t>P7511</t>
  </si>
  <si>
    <t>P7512</t>
  </si>
  <si>
    <t>P9885</t>
  </si>
  <si>
    <t>P7513</t>
  </si>
  <si>
    <t>P7514</t>
  </si>
  <si>
    <t>P10396</t>
  </si>
  <si>
    <t>P10398</t>
  </si>
  <si>
    <t>P10400</t>
  </si>
  <si>
    <t>P10399</t>
  </si>
  <si>
    <t>P10401</t>
  </si>
  <si>
    <t>P10402</t>
  </si>
  <si>
    <t>P10403</t>
  </si>
  <si>
    <t>P10418</t>
  </si>
  <si>
    <t>P10420</t>
  </si>
  <si>
    <t>P10419</t>
  </si>
  <si>
    <t>P10421</t>
  </si>
  <si>
    <t>P10422</t>
  </si>
  <si>
    <t>P10423</t>
  </si>
  <si>
    <t>P10424</t>
  </si>
  <si>
    <t>P10414</t>
  </si>
  <si>
    <t>P10415</t>
  </si>
  <si>
    <t>P10417</t>
  </si>
  <si>
    <t>P10416</t>
  </si>
  <si>
    <t>P10404</t>
  </si>
  <si>
    <t>P10407</t>
  </si>
  <si>
    <t>P10405</t>
  </si>
  <si>
    <t>P10410</t>
  </si>
  <si>
    <t>P10409</t>
  </si>
  <si>
    <t>P10408</t>
  </si>
  <si>
    <t>P10406</t>
  </si>
  <si>
    <t>P10413</t>
  </si>
  <si>
    <t>P10412</t>
  </si>
  <si>
    <t>P10411</t>
  </si>
  <si>
    <t>PRESS COPPER FITTINGS</t>
  </si>
  <si>
    <t>45 ELBOW</t>
  </si>
  <si>
    <t>P8694</t>
  </si>
  <si>
    <t>P8799</t>
  </si>
  <si>
    <t>P8687</t>
  </si>
  <si>
    <t>P8713</t>
  </si>
  <si>
    <t>P8697</t>
  </si>
  <si>
    <t>P8727</t>
  </si>
  <si>
    <t>P8736</t>
  </si>
  <si>
    <t>P11566</t>
  </si>
  <si>
    <t>P8761</t>
  </si>
  <si>
    <t>P8783</t>
  </si>
  <si>
    <t>P8753</t>
  </si>
  <si>
    <t>P8688</t>
  </si>
  <si>
    <t>P8714</t>
  </si>
  <si>
    <t>P8698</t>
  </si>
  <si>
    <t>P8728</t>
  </si>
  <si>
    <t>P8737</t>
  </si>
  <si>
    <t>P8744</t>
  </si>
  <si>
    <t>P8762</t>
  </si>
  <si>
    <t>P8797</t>
  </si>
  <si>
    <t>P8754</t>
  </si>
  <si>
    <t>P9321</t>
  </si>
  <si>
    <t>P8853</t>
  </si>
  <si>
    <t>P8699</t>
  </si>
  <si>
    <t>P8852</t>
  </si>
  <si>
    <t>P8738</t>
  </si>
  <si>
    <t>P8745</t>
  </si>
  <si>
    <t>P8763</t>
  </si>
  <si>
    <t>P8759</t>
  </si>
  <si>
    <t>P8693</t>
  </si>
  <si>
    <t>P9018</t>
  </si>
  <si>
    <t>P8755</t>
  </si>
  <si>
    <t>P8854</t>
  </si>
  <si>
    <t>P8715</t>
  </si>
  <si>
    <t>P8700</t>
  </si>
  <si>
    <t>P8729</t>
  </si>
  <si>
    <t>P8739</t>
  </si>
  <si>
    <t>P8746</t>
  </si>
  <si>
    <t>P8764</t>
  </si>
  <si>
    <t>P9210</t>
  </si>
  <si>
    <t>P9040</t>
  </si>
  <si>
    <t>P8771</t>
  </si>
  <si>
    <t>P8773</t>
  </si>
  <si>
    <t>P8772</t>
  </si>
  <si>
    <t>P8774</t>
  </si>
  <si>
    <t>P8775</t>
  </si>
  <si>
    <t>P8776</t>
  </si>
  <si>
    <t>P8777</t>
  </si>
  <si>
    <t>P8814</t>
  </si>
  <si>
    <t>P8780</t>
  </si>
  <si>
    <t>P8684</t>
  </si>
  <si>
    <t>P8717</t>
  </si>
  <si>
    <t>P8702</t>
  </si>
  <si>
    <t>P8813</t>
  </si>
  <si>
    <t>P11574</t>
  </si>
  <si>
    <t>P11530</t>
  </si>
  <si>
    <t>P11575</t>
  </si>
  <si>
    <t>P8695</t>
  </si>
  <si>
    <t>P8756</t>
  </si>
  <si>
    <t>P8801</t>
  </si>
  <si>
    <t>P8716</t>
  </si>
  <si>
    <t>P8701</t>
  </si>
  <si>
    <t>P8726</t>
  </si>
  <si>
    <t>P8740</t>
  </si>
  <si>
    <t>P8747</t>
  </si>
  <si>
    <t>P8765</t>
  </si>
  <si>
    <t>P8758</t>
  </si>
  <si>
    <t>P8692</t>
  </si>
  <si>
    <t>P8821</t>
  </si>
  <si>
    <t>P8725</t>
  </si>
  <si>
    <t>P8721</t>
  </si>
  <si>
    <t>P8712</t>
  </si>
  <si>
    <t>P8820</t>
  </si>
  <si>
    <t>P8710</t>
  </si>
  <si>
    <t>P8735</t>
  </si>
  <si>
    <t>P8732</t>
  </si>
  <si>
    <t>P8734</t>
  </si>
  <si>
    <t>P8733</t>
  </si>
  <si>
    <t>P11752</t>
  </si>
  <si>
    <t>P11753</t>
  </si>
  <si>
    <t>P11754</t>
  </si>
  <si>
    <t>P11755</t>
  </si>
  <si>
    <t>P11756</t>
  </si>
  <si>
    <t>P11757</t>
  </si>
  <si>
    <t>P11758</t>
  </si>
  <si>
    <t>P11759</t>
  </si>
  <si>
    <t>P8767</t>
  </si>
  <si>
    <t>P11760</t>
  </si>
  <si>
    <t>P9211</t>
  </si>
  <si>
    <t>P8691</t>
  </si>
  <si>
    <t>P9240</t>
  </si>
  <si>
    <t>P8723</t>
  </si>
  <si>
    <t>P8724</t>
  </si>
  <si>
    <t>P8720</t>
  </si>
  <si>
    <t>P8711</t>
  </si>
  <si>
    <t>P8705</t>
  </si>
  <si>
    <t>P8709</t>
  </si>
  <si>
    <t>P11720</t>
  </si>
  <si>
    <t>P11721</t>
  </si>
  <si>
    <t>P11722</t>
  </si>
  <si>
    <t>P11723</t>
  </si>
  <si>
    <t>P11724</t>
  </si>
  <si>
    <t>P11725</t>
  </si>
  <si>
    <t>P11726</t>
  </si>
  <si>
    <t>P11727</t>
  </si>
  <si>
    <t>P11728</t>
  </si>
  <si>
    <t>P8751</t>
  </si>
  <si>
    <t>P11729</t>
  </si>
  <si>
    <t>P11730</t>
  </si>
  <si>
    <t>P11731</t>
  </si>
  <si>
    <t>P11732</t>
  </si>
  <si>
    <t>P9241</t>
  </si>
  <si>
    <t>P8800</t>
  </si>
  <si>
    <t>P11576</t>
  </si>
  <si>
    <t>P8818</t>
  </si>
  <si>
    <t>P9358</t>
  </si>
  <si>
    <t>P8731</t>
  </si>
  <si>
    <t>P8741</t>
  </si>
  <si>
    <t>P8748</t>
  </si>
  <si>
    <t>P8766</t>
  </si>
  <si>
    <t>P8812</t>
  </si>
  <si>
    <t>P11767</t>
  </si>
  <si>
    <t>P11768</t>
  </si>
  <si>
    <t>P8811</t>
  </si>
  <si>
    <t>P11769</t>
  </si>
  <si>
    <t>P11770</t>
  </si>
  <si>
    <t>P11771</t>
  </si>
  <si>
    <t>P11772</t>
  </si>
  <si>
    <t>P11773</t>
  </si>
  <si>
    <t>P11774</t>
  </si>
  <si>
    <t>P9212</t>
  </si>
  <si>
    <t>P11775</t>
  </si>
  <si>
    <t>P11776</t>
  </si>
  <si>
    <t>P11777</t>
  </si>
  <si>
    <t>P11778</t>
  </si>
  <si>
    <t>P11779</t>
  </si>
  <si>
    <t>P11780</t>
  </si>
  <si>
    <t>P8810</t>
  </si>
  <si>
    <t>P9192</t>
  </si>
  <si>
    <t>P11781</t>
  </si>
  <si>
    <t>P11782</t>
  </si>
  <si>
    <t>P11783</t>
  </si>
  <si>
    <t>P8807</t>
  </si>
  <si>
    <t>P11816</t>
  </si>
  <si>
    <t>P11784</t>
  </si>
  <si>
    <t>P11785</t>
  </si>
  <si>
    <t>P11786</t>
  </si>
  <si>
    <t>P8819</t>
  </si>
  <si>
    <t>P8802</t>
  </si>
  <si>
    <t>P11787</t>
  </si>
  <si>
    <t>P10829</t>
  </si>
  <si>
    <t>P8742</t>
  </si>
  <si>
    <t>P8803</t>
  </si>
  <si>
    <t>P11788</t>
  </si>
  <si>
    <t>P11789</t>
  </si>
  <si>
    <t>P11790</t>
  </si>
  <si>
    <t>P11608</t>
  </si>
  <si>
    <t>P11792</t>
  </si>
  <si>
    <t>P11793</t>
  </si>
  <si>
    <t>P11794</t>
  </si>
  <si>
    <t>P10827</t>
  </si>
  <si>
    <t>P11527</t>
  </si>
  <si>
    <t>P11795</t>
  </si>
  <si>
    <t>P11796</t>
  </si>
  <si>
    <t>P11797</t>
  </si>
  <si>
    <t>P11798</t>
  </si>
  <si>
    <t>P11799</t>
  </si>
  <si>
    <t>P11800</t>
  </si>
  <si>
    <t>MALE ADAPTER</t>
  </si>
  <si>
    <t>P8696</t>
  </si>
  <si>
    <t>P8798</t>
  </si>
  <si>
    <t>P8690</t>
  </si>
  <si>
    <t>P8719</t>
  </si>
  <si>
    <t>P8704</t>
  </si>
  <si>
    <t>P11570</t>
  </si>
  <si>
    <t>P11571</t>
  </si>
  <si>
    <t>P11572</t>
  </si>
  <si>
    <t>P11573</t>
  </si>
  <si>
    <t>P11740</t>
  </si>
  <si>
    <t>P11431</t>
  </si>
  <si>
    <t>P11741</t>
  </si>
  <si>
    <t>P11742</t>
  </si>
  <si>
    <t>P11743</t>
  </si>
  <si>
    <t>P11744</t>
  </si>
  <si>
    <t>P11745</t>
  </si>
  <si>
    <t>FEMALE ADAPTER</t>
  </si>
  <si>
    <t>P8851</t>
  </si>
  <si>
    <t>P10684</t>
  </si>
  <si>
    <t>P8689</t>
  </si>
  <si>
    <t>P8718</t>
  </si>
  <si>
    <t>P8703</t>
  </si>
  <si>
    <t>P8730</t>
  </si>
  <si>
    <t>P11567</t>
  </si>
  <si>
    <t>P11568</t>
  </si>
  <si>
    <t>P11569</t>
  </si>
  <si>
    <t>P11733</t>
  </si>
  <si>
    <t>P11746</t>
  </si>
  <si>
    <t>P11747</t>
  </si>
  <si>
    <t>P11748</t>
  </si>
  <si>
    <t>P11749</t>
  </si>
  <si>
    <t>P11750</t>
  </si>
  <si>
    <t>P11751</t>
  </si>
  <si>
    <t>P11734</t>
  </si>
  <si>
    <t>P11735</t>
  </si>
  <si>
    <t>P11736</t>
  </si>
  <si>
    <t>P11737</t>
  </si>
  <si>
    <t>P11738</t>
  </si>
  <si>
    <t>P11739</t>
  </si>
  <si>
    <t>P11761</t>
  </si>
  <si>
    <t>P11762</t>
  </si>
  <si>
    <t>P11763</t>
  </si>
  <si>
    <t>P11764</t>
  </si>
  <si>
    <t>P11765</t>
  </si>
  <si>
    <t>P11766</t>
  </si>
  <si>
    <t>P11801</t>
  </si>
  <si>
    <t>P11802</t>
  </si>
  <si>
    <t>P11803</t>
  </si>
  <si>
    <t>P11804</t>
  </si>
  <si>
    <t>P11805</t>
  </si>
  <si>
    <t>P11806</t>
  </si>
  <si>
    <t>P11807</t>
  </si>
  <si>
    <t>P8743</t>
  </si>
  <si>
    <t>P8752</t>
  </si>
  <si>
    <t>P8768</t>
  </si>
  <si>
    <t>P11808</t>
  </si>
  <si>
    <t>P11809</t>
  </si>
  <si>
    <t>P11810</t>
  </si>
  <si>
    <t>P11811</t>
  </si>
  <si>
    <t>P11812</t>
  </si>
  <si>
    <t>BLACK FULL COUPLINGS</t>
    <phoneticPr fontId="10" type="noConversion"/>
  </si>
  <si>
    <t>P1866</t>
    <phoneticPr fontId="10" type="noConversion"/>
  </si>
  <si>
    <t>P1867</t>
  </si>
  <si>
    <t>P1868</t>
  </si>
  <si>
    <t>P1869</t>
  </si>
  <si>
    <t>P1870</t>
  </si>
  <si>
    <t>P1871</t>
  </si>
  <si>
    <t>P1872</t>
  </si>
  <si>
    <t>P1873</t>
  </si>
  <si>
    <t>P1874</t>
  </si>
  <si>
    <t>P1875</t>
  </si>
  <si>
    <t>P1876</t>
  </si>
  <si>
    <t>P1877</t>
  </si>
  <si>
    <t>P1878</t>
  </si>
  <si>
    <t>P1879</t>
  </si>
  <si>
    <t>P1880</t>
  </si>
  <si>
    <t>P4623</t>
    <phoneticPr fontId="10" type="noConversion"/>
  </si>
  <si>
    <t>BLACK HALF COUPLINGS</t>
    <phoneticPr fontId="10" type="noConversion"/>
  </si>
  <si>
    <t>P1882</t>
    <phoneticPr fontId="10" type="noConversion"/>
  </si>
  <si>
    <t>P1883</t>
  </si>
  <si>
    <t>P1884</t>
  </si>
  <si>
    <t>P1885</t>
  </si>
  <si>
    <t>P1886</t>
  </si>
  <si>
    <t>P3163</t>
    <phoneticPr fontId="10" type="noConversion"/>
  </si>
  <si>
    <t>P4506</t>
    <phoneticPr fontId="10" type="noConversion"/>
  </si>
  <si>
    <t>P3164</t>
  </si>
  <si>
    <t>P3165</t>
  </si>
  <si>
    <t>P4517</t>
    <phoneticPr fontId="10" type="noConversion"/>
  </si>
  <si>
    <t>P5277</t>
    <phoneticPr fontId="10" type="noConversion"/>
  </si>
  <si>
    <t>P5467</t>
    <phoneticPr fontId="10" type="noConversion"/>
  </si>
  <si>
    <t>P4516</t>
    <phoneticPr fontId="10" type="noConversion"/>
  </si>
  <si>
    <t>P5468</t>
    <phoneticPr fontId="10" type="noConversion"/>
  </si>
  <si>
    <t>P5469</t>
    <phoneticPr fontId="10" type="noConversion"/>
  </si>
  <si>
    <t>P2748</t>
    <phoneticPr fontId="10" type="noConversion"/>
  </si>
  <si>
    <t>P4075</t>
    <phoneticPr fontId="10" type="noConversion"/>
  </si>
  <si>
    <t>P2750</t>
    <phoneticPr fontId="10" type="noConversion"/>
  </si>
  <si>
    <t>P2751</t>
  </si>
  <si>
    <t>P2752</t>
  </si>
  <si>
    <t>P2753</t>
  </si>
  <si>
    <t>P2754</t>
  </si>
  <si>
    <t>P2755</t>
  </si>
  <si>
    <t>P2756</t>
  </si>
  <si>
    <t>P2757</t>
  </si>
  <si>
    <t>P2758</t>
  </si>
  <si>
    <t>P2759</t>
  </si>
  <si>
    <t>P2760</t>
  </si>
  <si>
    <t>P2761</t>
  </si>
  <si>
    <t>P2762</t>
  </si>
  <si>
    <t>BLACK STEEL CUT LENGTHS</t>
  </si>
  <si>
    <t>P1887</t>
  </si>
  <si>
    <t>P1890</t>
  </si>
  <si>
    <t>P1891</t>
  </si>
  <si>
    <t>P1892</t>
  </si>
  <si>
    <t>P1894</t>
  </si>
  <si>
    <t>P1896</t>
  </si>
  <si>
    <t>P1897</t>
  </si>
  <si>
    <t>P1660</t>
  </si>
  <si>
    <t>P1661</t>
  </si>
  <si>
    <t>P1662</t>
  </si>
  <si>
    <t>P1663</t>
  </si>
  <si>
    <t>P1665</t>
  </si>
  <si>
    <t>P3141</t>
  </si>
  <si>
    <t>P1724</t>
  </si>
  <si>
    <t>P1725</t>
  </si>
  <si>
    <t>P1726</t>
  </si>
  <si>
    <t>P1727</t>
  </si>
  <si>
    <t>P1729</t>
  </si>
  <si>
    <t>P1730</t>
  </si>
  <si>
    <t>P3172</t>
  </si>
  <si>
    <t>P1746</t>
  </si>
  <si>
    <t>P1747</t>
  </si>
  <si>
    <t>P1748</t>
  </si>
  <si>
    <t>P1749</t>
  </si>
  <si>
    <t>P1750</t>
  </si>
  <si>
    <t>P4077</t>
  </si>
  <si>
    <t>P3385</t>
  </si>
  <si>
    <t>P1768</t>
  </si>
  <si>
    <t>P1769</t>
  </si>
  <si>
    <t>P1770</t>
  </si>
  <si>
    <t>P1771</t>
  </si>
  <si>
    <t>P1772</t>
  </si>
  <si>
    <t>P1773</t>
  </si>
  <si>
    <t>P1775</t>
  </si>
  <si>
    <t>P1793</t>
  </si>
  <si>
    <t>P1796</t>
  </si>
  <si>
    <t>P1797</t>
  </si>
  <si>
    <t>P1798</t>
  </si>
  <si>
    <t>P3179</t>
  </si>
  <si>
    <t>P1799</t>
  </si>
  <si>
    <t>P3410</t>
  </si>
  <si>
    <t>P5646</t>
  </si>
  <si>
    <t>P3732</t>
  </si>
  <si>
    <t>P4545</t>
  </si>
  <si>
    <t>P3765</t>
  </si>
  <si>
    <t>P3764</t>
  </si>
  <si>
    <t>P3766</t>
  </si>
  <si>
    <t>P4548</t>
  </si>
  <si>
    <t>P3820</t>
  </si>
  <si>
    <t>P3478</t>
  </si>
  <si>
    <t>P3477</t>
  </si>
  <si>
    <t>P3763</t>
  </si>
  <si>
    <t>P3759</t>
  </si>
  <si>
    <t>P2768</t>
  </si>
  <si>
    <t>P2771</t>
  </si>
  <si>
    <t>P2772</t>
  </si>
  <si>
    <t>P2773</t>
  </si>
  <si>
    <t>P2775</t>
  </si>
  <si>
    <t>P2777</t>
  </si>
  <si>
    <t>P2971</t>
  </si>
  <si>
    <t>P2544</t>
  </si>
  <si>
    <t>P2545</t>
  </si>
  <si>
    <t>P2546</t>
  </si>
  <si>
    <t>P2547</t>
  </si>
  <si>
    <t>P2549</t>
  </si>
  <si>
    <t>P2550</t>
  </si>
  <si>
    <t>P2968</t>
  </si>
  <si>
    <t>P2608</t>
  </si>
  <si>
    <t>P2609</t>
  </si>
  <si>
    <t>P2610</t>
  </si>
  <si>
    <t>P2611</t>
  </si>
  <si>
    <t>P2613</t>
  </si>
  <si>
    <t>P2614</t>
  </si>
  <si>
    <t>P2976</t>
  </si>
  <si>
    <t>P2630</t>
  </si>
  <si>
    <t>P2631</t>
  </si>
  <si>
    <t>P2632</t>
  </si>
  <si>
    <t>P2633</t>
  </si>
  <si>
    <t>P2634</t>
  </si>
  <si>
    <t>P2635</t>
  </si>
  <si>
    <t>P2984</t>
  </si>
  <si>
    <t>P2652</t>
  </si>
  <si>
    <t>P2653</t>
  </si>
  <si>
    <t>P2654</t>
  </si>
  <si>
    <t>P2655</t>
  </si>
  <si>
    <t>P2656</t>
  </si>
  <si>
    <t>P2657</t>
  </si>
  <si>
    <t>P2659</t>
  </si>
  <si>
    <t>P2677</t>
  </si>
  <si>
    <t>P2680</t>
  </si>
  <si>
    <t>P2681</t>
  </si>
  <si>
    <t>P2682</t>
  </si>
  <si>
    <t>P2996</t>
  </si>
  <si>
    <t>P2683</t>
  </si>
  <si>
    <t>P2997</t>
  </si>
  <si>
    <t>P3742</t>
  </si>
  <si>
    <t>P4587</t>
  </si>
  <si>
    <t>P8203</t>
  </si>
  <si>
    <t>P8358</t>
  </si>
  <si>
    <t>BLACK STEEL PIPE NIPPLES</t>
  </si>
  <si>
    <t>P1596</t>
  </si>
  <si>
    <t>P1597</t>
  </si>
  <si>
    <t>P1598</t>
  </si>
  <si>
    <t>P1599</t>
  </si>
  <si>
    <t>P1600</t>
  </si>
  <si>
    <t>P1601</t>
  </si>
  <si>
    <t>P1602</t>
  </si>
  <si>
    <t>P1603</t>
  </si>
  <si>
    <t>P1604</t>
  </si>
  <si>
    <t>P1605</t>
  </si>
  <si>
    <t>P1606</t>
  </si>
  <si>
    <t>P1607</t>
  </si>
  <si>
    <t>P1608</t>
  </si>
  <si>
    <t>P1609</t>
  </si>
  <si>
    <t>P1610</t>
  </si>
  <si>
    <t>P1611</t>
  </si>
  <si>
    <t>P1612</t>
  </si>
  <si>
    <t>P1613</t>
  </si>
  <si>
    <t>P1614</t>
  </si>
  <si>
    <t>P1615</t>
  </si>
  <si>
    <t>P1616</t>
  </si>
  <si>
    <t>P1617</t>
  </si>
  <si>
    <t>P1618</t>
  </si>
  <si>
    <t>P1619</t>
  </si>
  <si>
    <t>P1620</t>
  </si>
  <si>
    <t>P1621</t>
  </si>
  <si>
    <t>P1622</t>
  </si>
  <si>
    <t>P1623</t>
  </si>
  <si>
    <t>P3223</t>
  </si>
  <si>
    <t>P1849</t>
  </si>
  <si>
    <t>P3237</t>
  </si>
  <si>
    <t>P1851</t>
  </si>
  <si>
    <t>P3358</t>
  </si>
  <si>
    <t>P1853</t>
  </si>
  <si>
    <t>P1624</t>
  </si>
  <si>
    <t>P1625</t>
  </si>
  <si>
    <t>P1626</t>
  </si>
  <si>
    <t>P1627</t>
  </si>
  <si>
    <t>P1628</t>
  </si>
  <si>
    <t>P1629</t>
  </si>
  <si>
    <t>P1630</t>
  </si>
  <si>
    <t>P1631</t>
  </si>
  <si>
    <t>P1632</t>
  </si>
  <si>
    <t>P1633</t>
  </si>
  <si>
    <t>P1634</t>
  </si>
  <si>
    <t>P1635</t>
  </si>
  <si>
    <t>P1636</t>
  </si>
  <si>
    <t>P1637</t>
  </si>
  <si>
    <t>P1638</t>
  </si>
  <si>
    <t>P1639</t>
  </si>
  <si>
    <t>P1640</t>
  </si>
  <si>
    <t>P1667</t>
  </si>
  <si>
    <t>P1668</t>
  </si>
  <si>
    <t>P1669</t>
  </si>
  <si>
    <t>P1670</t>
  </si>
  <si>
    <t>P1671</t>
  </si>
  <si>
    <t>P1672</t>
  </si>
  <si>
    <t>P1673</t>
  </si>
  <si>
    <t>P1674</t>
  </si>
  <si>
    <t>P1675</t>
  </si>
  <si>
    <t>P1676</t>
  </si>
  <si>
    <t>P1677</t>
  </si>
  <si>
    <t>P1679</t>
  </si>
  <si>
    <t>P1680</t>
  </si>
  <si>
    <t>P1681</t>
  </si>
  <si>
    <t>P1682</t>
  </si>
  <si>
    <t>P1888</t>
  </si>
  <si>
    <t>P1889</t>
  </si>
  <si>
    <t>P1643</t>
  </si>
  <si>
    <t>P1644</t>
  </si>
  <si>
    <t>P1645</t>
  </si>
  <si>
    <t>P1646</t>
  </si>
  <si>
    <t>P1647</t>
  </si>
  <si>
    <t>P1648</t>
  </si>
  <si>
    <t>P1649</t>
  </si>
  <si>
    <t>P1650</t>
  </si>
  <si>
    <t>P1651</t>
  </si>
  <si>
    <t>P1652</t>
  </si>
  <si>
    <t>P1653</t>
  </si>
  <si>
    <t>P1654</t>
  </si>
  <si>
    <t>P1655</t>
  </si>
  <si>
    <t>P1656</t>
  </si>
  <si>
    <t>P1657</t>
  </si>
  <si>
    <t>P1658</t>
  </si>
  <si>
    <t>P1659</t>
  </si>
  <si>
    <t>P1703</t>
  </si>
  <si>
    <t>P1704</t>
  </si>
  <si>
    <t>P1705</t>
  </si>
  <si>
    <t>P1706</t>
  </si>
  <si>
    <t>P1707</t>
  </si>
  <si>
    <t>P1709</t>
  </si>
  <si>
    <t>P1710</t>
  </si>
  <si>
    <t>P1711</t>
  </si>
  <si>
    <t>P1712</t>
  </si>
  <si>
    <t>P1714</t>
  </si>
  <si>
    <t>P1716</t>
  </si>
  <si>
    <t>P1718</t>
  </si>
  <si>
    <t>P1720</t>
  </si>
  <si>
    <t>P1721</t>
  </si>
  <si>
    <t>P1722</t>
  </si>
  <si>
    <t>P1731</t>
  </si>
  <si>
    <t>P1732</t>
  </si>
  <si>
    <t>P1733</t>
  </si>
  <si>
    <t>P1734</t>
  </si>
  <si>
    <t>P1735</t>
  </si>
  <si>
    <t>P1736</t>
  </si>
  <si>
    <t>P1737</t>
  </si>
  <si>
    <t>P1738</t>
  </si>
  <si>
    <t>P1739</t>
  </si>
  <si>
    <t>P1740</t>
  </si>
  <si>
    <t>P1741</t>
  </si>
  <si>
    <t>P1742</t>
  </si>
  <si>
    <t>P1743</t>
  </si>
  <si>
    <t>P3076</t>
  </si>
  <si>
    <t>P1744</t>
  </si>
  <si>
    <t>P1745</t>
  </si>
  <si>
    <t>P1752</t>
  </si>
  <si>
    <t>P1753</t>
  </si>
  <si>
    <t>P1754</t>
  </si>
  <si>
    <t>P1755</t>
  </si>
  <si>
    <t>P1756</t>
  </si>
  <si>
    <t>P1757</t>
  </si>
  <si>
    <t>P1758</t>
  </si>
  <si>
    <t>P1759</t>
  </si>
  <si>
    <t>P1760</t>
  </si>
  <si>
    <t>P1761</t>
  </si>
  <si>
    <t>P1762</t>
  </si>
  <si>
    <t>P1763</t>
  </si>
  <si>
    <t>P1764</t>
  </si>
  <si>
    <t>P1765</t>
  </si>
  <si>
    <t>P1766</t>
  </si>
  <si>
    <t>P1767</t>
  </si>
  <si>
    <t>P1776</t>
  </si>
  <si>
    <t>P1777</t>
  </si>
  <si>
    <t>P1778</t>
  </si>
  <si>
    <t>P1779</t>
  </si>
  <si>
    <t>P1780</t>
  </si>
  <si>
    <t>P1781</t>
  </si>
  <si>
    <t>P1782</t>
  </si>
  <si>
    <t>P1783</t>
  </si>
  <si>
    <t>P1784</t>
  </si>
  <si>
    <t>P1786</t>
  </si>
  <si>
    <t>P1787</t>
  </si>
  <si>
    <t>P1788</t>
  </si>
  <si>
    <t>P1790</t>
  </si>
  <si>
    <t>P1791</t>
  </si>
  <si>
    <t>P1792</t>
  </si>
  <si>
    <t>P1800</t>
  </si>
  <si>
    <t>P1801</t>
  </si>
  <si>
    <t>P1802</t>
  </si>
  <si>
    <t>P1803</t>
  </si>
  <si>
    <t>P1804</t>
  </si>
  <si>
    <t>P1805</t>
  </si>
  <si>
    <t>P1806</t>
  </si>
  <si>
    <t>P1807</t>
  </si>
  <si>
    <t>P1808</t>
  </si>
  <si>
    <t>P1809</t>
  </si>
  <si>
    <t>P1810</t>
  </si>
  <si>
    <t>P1811</t>
  </si>
  <si>
    <t>P1812</t>
  </si>
  <si>
    <t>P1813</t>
  </si>
  <si>
    <t>P1814</t>
  </si>
  <si>
    <t>P1815</t>
  </si>
  <si>
    <t>P1816</t>
  </si>
  <si>
    <t>P1817</t>
  </si>
  <si>
    <t>P1818</t>
  </si>
  <si>
    <t>P1819</t>
  </si>
  <si>
    <t>P1820</t>
  </si>
  <si>
    <t>P1821</t>
  </si>
  <si>
    <t>P1822</t>
  </si>
  <si>
    <t>P1823</t>
  </si>
  <si>
    <t>P1824</t>
  </si>
  <si>
    <t>P1825</t>
  </si>
  <si>
    <t>P1826</t>
  </si>
  <si>
    <t>P1827</t>
  </si>
  <si>
    <t>P1828</t>
  </si>
  <si>
    <t>P8561</t>
  </si>
  <si>
    <t>P1829</t>
  </si>
  <si>
    <t>P1830</t>
  </si>
  <si>
    <t>P1831</t>
  </si>
  <si>
    <t>P1832</t>
  </si>
  <si>
    <t>P1833</t>
  </si>
  <si>
    <t>P1834</t>
  </si>
  <si>
    <t>P1835</t>
  </si>
  <si>
    <t>P1836</t>
  </si>
  <si>
    <t>P1837</t>
  </si>
  <si>
    <t>P1838</t>
  </si>
  <si>
    <t>P5729</t>
  </si>
  <si>
    <t>ASSORTMENTS (CL TO 6)</t>
  </si>
  <si>
    <t>P3170</t>
  </si>
  <si>
    <t>P3186</t>
  </si>
  <si>
    <t>P3340</t>
  </si>
  <si>
    <t>P3364</t>
  </si>
  <si>
    <t>P3363</t>
  </si>
  <si>
    <t>P4397</t>
  </si>
  <si>
    <t>P4398</t>
  </si>
  <si>
    <t>P4399</t>
  </si>
  <si>
    <t>P4470</t>
  </si>
  <si>
    <t>P2480</t>
  </si>
  <si>
    <t>P2481</t>
  </si>
  <si>
    <t>P2482</t>
  </si>
  <si>
    <t>P2483</t>
  </si>
  <si>
    <t>P2484</t>
  </si>
  <si>
    <t>P2485</t>
  </si>
  <si>
    <t>P2486</t>
  </si>
  <si>
    <t>P2487</t>
  </si>
  <si>
    <t>P2488</t>
  </si>
  <si>
    <t>P2489</t>
  </si>
  <si>
    <t>P2490</t>
  </si>
  <si>
    <t>P2491</t>
  </si>
  <si>
    <t>P2495</t>
  </si>
  <si>
    <t>P2497</t>
  </si>
  <si>
    <t>P2498</t>
  </si>
  <si>
    <t>P2499</t>
  </si>
  <si>
    <t>P2500</t>
  </si>
  <si>
    <t>P2501</t>
  </si>
  <si>
    <t>P2502</t>
  </si>
  <si>
    <t>P2503</t>
  </si>
  <si>
    <t>P2504</t>
  </si>
  <si>
    <t>P2505</t>
  </si>
  <si>
    <t>P2506</t>
  </si>
  <si>
    <t>P2507</t>
  </si>
  <si>
    <t>P2731</t>
  </si>
  <si>
    <t>P2733</t>
  </si>
  <si>
    <t>P3416</t>
  </si>
  <si>
    <t>P2735</t>
  </si>
  <si>
    <t>P3220</t>
  </si>
  <si>
    <t>P2737</t>
  </si>
  <si>
    <t>P2508</t>
  </si>
  <si>
    <t>P2509</t>
  </si>
  <si>
    <t>P2510</t>
  </si>
  <si>
    <t>P2511</t>
  </si>
  <si>
    <t>P2512</t>
  </si>
  <si>
    <t>P2513</t>
  </si>
  <si>
    <t>P2514</t>
  </si>
  <si>
    <t>P2515</t>
  </si>
  <si>
    <t>P2516</t>
  </si>
  <si>
    <t>P2517</t>
  </si>
  <si>
    <t>P2518</t>
  </si>
  <si>
    <t>P2519</t>
  </si>
  <si>
    <t>P2520</t>
  </si>
  <si>
    <t>P2521</t>
  </si>
  <si>
    <t>P2522</t>
  </si>
  <si>
    <t>P2523</t>
  </si>
  <si>
    <t>P2524</t>
  </si>
  <si>
    <t>P2551</t>
  </si>
  <si>
    <t>P2552</t>
  </si>
  <si>
    <t>P2553</t>
  </si>
  <si>
    <t>P2554</t>
  </si>
  <si>
    <t>P2555</t>
  </si>
  <si>
    <t>P2556</t>
  </si>
  <si>
    <t>P2557</t>
  </si>
  <si>
    <t>P2558</t>
  </si>
  <si>
    <t>P2559</t>
  </si>
  <si>
    <t>P2560</t>
  </si>
  <si>
    <t>P2561</t>
  </si>
  <si>
    <t>P2563</t>
  </si>
  <si>
    <t>P2564</t>
  </si>
  <si>
    <t>P2565</t>
  </si>
  <si>
    <t>P2566</t>
  </si>
  <si>
    <t>P2769</t>
  </si>
  <si>
    <t>P2770</t>
  </si>
  <si>
    <t>P2527</t>
  </si>
  <si>
    <t>P2528</t>
  </si>
  <si>
    <t>P2529</t>
  </si>
  <si>
    <t>P2530</t>
  </si>
  <si>
    <t>P2531</t>
  </si>
  <si>
    <t>P2532</t>
  </si>
  <si>
    <t>P2533</t>
  </si>
  <si>
    <t>P2534</t>
  </si>
  <si>
    <t>P2535</t>
  </si>
  <si>
    <t>P2536</t>
  </si>
  <si>
    <t>P2537</t>
  </si>
  <si>
    <t>P2538</t>
  </si>
  <si>
    <t>P2539</t>
  </si>
  <si>
    <t>P2540</t>
  </si>
  <si>
    <t>P2541</t>
  </si>
  <si>
    <t>P2542</t>
  </si>
  <si>
    <t>P2543</t>
  </si>
  <si>
    <t>P2587</t>
  </si>
  <si>
    <t>P2588</t>
  </si>
  <si>
    <t>P2589</t>
  </si>
  <si>
    <t>P2590</t>
  </si>
  <si>
    <t>P2591</t>
  </si>
  <si>
    <t>P2592</t>
  </si>
  <si>
    <t>P2593</t>
  </si>
  <si>
    <t>P2594</t>
  </si>
  <si>
    <t>P2595</t>
  </si>
  <si>
    <t>P2596</t>
  </si>
  <si>
    <t>P2598</t>
  </si>
  <si>
    <t>P2600</t>
  </si>
  <si>
    <t>P2602</t>
  </si>
  <si>
    <t>P2604</t>
  </si>
  <si>
    <t>P2605</t>
  </si>
  <si>
    <t>P2606</t>
  </si>
  <si>
    <t>P2615</t>
  </si>
  <si>
    <t>P2616</t>
  </si>
  <si>
    <t>P2617</t>
  </si>
  <si>
    <t>P2618</t>
  </si>
  <si>
    <t>P3635</t>
  </si>
  <si>
    <t>P2620</t>
  </si>
  <si>
    <t>P2621</t>
  </si>
  <si>
    <t>P2622</t>
  </si>
  <si>
    <t>P2623</t>
  </si>
  <si>
    <t>P2624</t>
  </si>
  <si>
    <t>P2978</t>
  </si>
  <si>
    <t>P2626</t>
  </si>
  <si>
    <t>P2627</t>
  </si>
  <si>
    <t>P2980</t>
  </si>
  <si>
    <t>P2628</t>
  </si>
  <si>
    <t>P2629</t>
  </si>
  <si>
    <t>P2636</t>
  </si>
  <si>
    <t>P2637</t>
  </si>
  <si>
    <t>P2638</t>
  </si>
  <si>
    <t>P2639</t>
  </si>
  <si>
    <t>P2640</t>
  </si>
  <si>
    <t>P2641</t>
  </si>
  <si>
    <t>P2642</t>
  </si>
  <si>
    <t>P2643</t>
  </si>
  <si>
    <t>P2644</t>
  </si>
  <si>
    <t>P2645</t>
  </si>
  <si>
    <t>P6327</t>
  </si>
  <si>
    <t>P2647</t>
  </si>
  <si>
    <t>P2648</t>
  </si>
  <si>
    <t>P2649</t>
  </si>
  <si>
    <t>P2650</t>
  </si>
  <si>
    <t>P2651</t>
  </si>
  <si>
    <t>P2660</t>
  </si>
  <si>
    <t>P2661</t>
  </si>
  <si>
    <t>P2662</t>
  </si>
  <si>
    <t>P2663</t>
  </si>
  <si>
    <t>P2664</t>
  </si>
  <si>
    <t>P2665</t>
  </si>
  <si>
    <t>P2666</t>
  </si>
  <si>
    <t>P2667</t>
  </si>
  <si>
    <t>P2668</t>
  </si>
  <si>
    <t>P2670</t>
  </si>
  <si>
    <t>P2671</t>
  </si>
  <si>
    <t>P2672</t>
  </si>
  <si>
    <t>P2674</t>
  </si>
  <si>
    <t>P2675</t>
  </si>
  <si>
    <t>P2676</t>
  </si>
  <si>
    <t>P2684</t>
  </si>
  <si>
    <t>P2685</t>
  </si>
  <si>
    <t>P2686</t>
  </si>
  <si>
    <t>P2687</t>
  </si>
  <si>
    <t>P2688</t>
  </si>
  <si>
    <t>P2689</t>
  </si>
  <si>
    <t>P2690</t>
  </si>
  <si>
    <t>P2691</t>
  </si>
  <si>
    <t>P2692</t>
  </si>
  <si>
    <t>P2693</t>
  </si>
  <si>
    <t>P2694</t>
  </si>
  <si>
    <t>P2695</t>
  </si>
  <si>
    <t>P2696</t>
  </si>
  <si>
    <t>P2697</t>
  </si>
  <si>
    <t>P2698</t>
  </si>
  <si>
    <t>P2699</t>
  </si>
  <si>
    <t>P3819</t>
  </si>
  <si>
    <t>P2701</t>
  </si>
  <si>
    <t>P2702</t>
  </si>
  <si>
    <t>P2703</t>
  </si>
  <si>
    <t>P2704</t>
  </si>
  <si>
    <t>P2705</t>
  </si>
  <si>
    <t>P2706</t>
  </si>
  <si>
    <t>P2707</t>
  </si>
  <si>
    <t>P2708</t>
  </si>
  <si>
    <t>P2709</t>
  </si>
  <si>
    <t>P2710</t>
  </si>
  <si>
    <t>P2711</t>
  </si>
  <si>
    <t>P2712</t>
  </si>
  <si>
    <t>P8654</t>
  </si>
  <si>
    <t>P2713</t>
  </si>
  <si>
    <t>P2714</t>
  </si>
  <si>
    <t>P2715</t>
  </si>
  <si>
    <t>P2716</t>
  </si>
  <si>
    <t>P2717</t>
  </si>
  <si>
    <t>P2718</t>
  </si>
  <si>
    <t>P2719</t>
  </si>
  <si>
    <t>P2720</t>
  </si>
  <si>
    <t>P2721</t>
  </si>
  <si>
    <t>P2722</t>
  </si>
  <si>
    <t>P2723</t>
  </si>
  <si>
    <t>P3235</t>
  </si>
  <si>
    <t>P3343</t>
  </si>
  <si>
    <t>P3344</t>
  </si>
  <si>
    <t>P3372</t>
  </si>
  <si>
    <t>P3368</t>
  </si>
  <si>
    <t>P3370</t>
  </si>
  <si>
    <t>P5597</t>
  </si>
  <si>
    <t>P3369</t>
  </si>
  <si>
    <t>P7427</t>
  </si>
  <si>
    <t>Line</t>
  </si>
  <si>
    <t>-</t>
  </si>
  <si>
    <t>Steel Nipples</t>
  </si>
  <si>
    <t>Steel Cut Lengths</t>
  </si>
  <si>
    <t>Malleable Iron Fittings</t>
  </si>
  <si>
    <t>Malleable Iron XH</t>
  </si>
  <si>
    <t>Cast Iron Fittings</t>
  </si>
  <si>
    <t>Steel Couplings</t>
  </si>
  <si>
    <t>Brass Nipples</t>
  </si>
  <si>
    <t>Brass Fittings</t>
  </si>
  <si>
    <t>Press Copper Fittings</t>
  </si>
  <si>
    <t>Copper Tubing</t>
  </si>
  <si>
    <t>P9599</t>
  </si>
  <si>
    <t>LP100-012</t>
  </si>
  <si>
    <t>P9512</t>
  </si>
  <si>
    <t>LP100-015</t>
  </si>
  <si>
    <t>P9513</t>
  </si>
  <si>
    <t>LP100-020</t>
  </si>
  <si>
    <t>P9555</t>
  </si>
  <si>
    <t>LP100-030</t>
  </si>
  <si>
    <t>P9514</t>
  </si>
  <si>
    <t>LP100-040</t>
  </si>
  <si>
    <t>P10435</t>
  </si>
  <si>
    <t>LP100-060</t>
  </si>
  <si>
    <t>P11483</t>
  </si>
  <si>
    <t>LP100-080</t>
  </si>
  <si>
    <t>LP100-100</t>
  </si>
  <si>
    <t>LP100-120</t>
  </si>
  <si>
    <t>LP101-012</t>
  </si>
  <si>
    <t>P9805</t>
  </si>
  <si>
    <t>LP101-015</t>
  </si>
  <si>
    <t>P10072</t>
  </si>
  <si>
    <t>LP101-020</t>
  </si>
  <si>
    <t>P10831</t>
  </si>
  <si>
    <t>LP101-030</t>
  </si>
  <si>
    <t>P10797</t>
  </si>
  <si>
    <t>LP101-040</t>
  </si>
  <si>
    <t>P10554</t>
  </si>
  <si>
    <t>LP101-060</t>
  </si>
  <si>
    <t>LP101-080</t>
  </si>
  <si>
    <t>LP101-212</t>
  </si>
  <si>
    <t>LP102-212</t>
  </si>
  <si>
    <t>P9488</t>
  </si>
  <si>
    <t>LP102-251</t>
  </si>
  <si>
    <t>P10745</t>
  </si>
  <si>
    <t>LP102-337</t>
  </si>
  <si>
    <t>P9671</t>
  </si>
  <si>
    <t>LP102-338</t>
  </si>
  <si>
    <t>LP102-419</t>
  </si>
  <si>
    <t>P9605</t>
  </si>
  <si>
    <t>LP102-420</t>
  </si>
  <si>
    <t>P9672</t>
  </si>
  <si>
    <t>LP102-422</t>
  </si>
  <si>
    <t>P9954</t>
  </si>
  <si>
    <t>LP102-532</t>
  </si>
  <si>
    <t>LP102-582</t>
  </si>
  <si>
    <t>LP102-585</t>
  </si>
  <si>
    <t>LP102-624</t>
  </si>
  <si>
    <t>LP102-626</t>
  </si>
  <si>
    <t>LP102-628</t>
  </si>
  <si>
    <t>LP102-668</t>
  </si>
  <si>
    <t>LP102-670</t>
  </si>
  <si>
    <t>P11464</t>
  </si>
  <si>
    <t>LP103-012</t>
  </si>
  <si>
    <t>P9725</t>
  </si>
  <si>
    <t>LP103-015</t>
  </si>
  <si>
    <t>LP103-020</t>
  </si>
  <si>
    <t>LP103-212</t>
  </si>
  <si>
    <t>LP103P-012</t>
  </si>
  <si>
    <t>P9487</t>
  </si>
  <si>
    <t>LP103P-015</t>
  </si>
  <si>
    <t>P10107</t>
  </si>
  <si>
    <t>LP103P-020</t>
  </si>
  <si>
    <t>P10868</t>
  </si>
  <si>
    <t>LP103P-212</t>
  </si>
  <si>
    <t>LP103R-015</t>
  </si>
  <si>
    <t>P10093</t>
  </si>
  <si>
    <t>LP103X-012</t>
  </si>
  <si>
    <t>P10879</t>
  </si>
  <si>
    <t>LP103X-015</t>
  </si>
  <si>
    <t>LP103X-020</t>
  </si>
  <si>
    <t>P10007</t>
  </si>
  <si>
    <t>LP103X-212</t>
  </si>
  <si>
    <t>LP104-012</t>
  </si>
  <si>
    <t>P9727</t>
  </si>
  <si>
    <t>LP104-015</t>
  </si>
  <si>
    <t>LP104-020</t>
  </si>
  <si>
    <t>LP104-212</t>
  </si>
  <si>
    <t>LP104P-012</t>
  </si>
  <si>
    <t>P9891</t>
  </si>
  <si>
    <t>LP104P-015</t>
  </si>
  <si>
    <t>P10013</t>
  </si>
  <si>
    <t>LP104P-212</t>
  </si>
  <si>
    <t>LP104P-020</t>
  </si>
  <si>
    <t>LP104X-012</t>
  </si>
  <si>
    <t>P10736</t>
  </si>
  <si>
    <t>LP104X-015</t>
  </si>
  <si>
    <t>LP104X-020</t>
  </si>
  <si>
    <t>LP104X-212</t>
  </si>
  <si>
    <t>LP105-012</t>
  </si>
  <si>
    <t>P10097</t>
  </si>
  <si>
    <t>LP105-015</t>
  </si>
  <si>
    <t>P10704</t>
  </si>
  <si>
    <t>LP105-020</t>
  </si>
  <si>
    <t>LP105-030</t>
  </si>
  <si>
    <t>P9747</t>
  </si>
  <si>
    <t>LP105-040</t>
  </si>
  <si>
    <t>LP105-060</t>
  </si>
  <si>
    <t>LP105X-012</t>
  </si>
  <si>
    <t>P10701</t>
  </si>
  <si>
    <t>LP105X-015</t>
  </si>
  <si>
    <t>P10011</t>
  </si>
  <si>
    <t>LP105X-020</t>
  </si>
  <si>
    <t>P10014</t>
  </si>
  <si>
    <t>LP105X-030</t>
  </si>
  <si>
    <t>P9993</t>
  </si>
  <si>
    <t>LP105X-040</t>
  </si>
  <si>
    <t>P11870</t>
  </si>
  <si>
    <t>LP105X-060</t>
  </si>
  <si>
    <t>P8563</t>
  </si>
  <si>
    <t>LP106-012</t>
  </si>
  <si>
    <t>P10016</t>
  </si>
  <si>
    <t>LP106-015</t>
  </si>
  <si>
    <t>P8651</t>
  </si>
  <si>
    <t>LP106-020</t>
  </si>
  <si>
    <t>P9889</t>
  </si>
  <si>
    <t>LP106-030</t>
  </si>
  <si>
    <t>P10051</t>
  </si>
  <si>
    <t>LP106-040</t>
  </si>
  <si>
    <t>P9401</t>
  </si>
  <si>
    <t>LP106-060</t>
  </si>
  <si>
    <t>LP106-080</t>
  </si>
  <si>
    <t>LP106R-015</t>
  </si>
  <si>
    <t>LP106R-020</t>
  </si>
  <si>
    <t>LP106R-030</t>
  </si>
  <si>
    <t>LP106R-040</t>
  </si>
  <si>
    <t>LP106R-060</t>
  </si>
  <si>
    <t>P9847</t>
  </si>
  <si>
    <t>LP107-212</t>
  </si>
  <si>
    <t>LP107-250</t>
  </si>
  <si>
    <t>P9729</t>
  </si>
  <si>
    <t>LP107-251</t>
  </si>
  <si>
    <t>P9489</t>
  </si>
  <si>
    <t>LP107-337</t>
  </si>
  <si>
    <t>P9490</t>
  </si>
  <si>
    <t>LP107-338</t>
  </si>
  <si>
    <t>P9744</t>
  </si>
  <si>
    <t>LP107-420</t>
  </si>
  <si>
    <t>P9719</t>
  </si>
  <si>
    <t>LP107-422</t>
  </si>
  <si>
    <t>LP107-530</t>
  </si>
  <si>
    <t>LP107-532</t>
  </si>
  <si>
    <t>LP107-582</t>
  </si>
  <si>
    <t>LP107-585</t>
  </si>
  <si>
    <t>LP107-626</t>
  </si>
  <si>
    <t>LP107-628</t>
  </si>
  <si>
    <t>LP107-666</t>
  </si>
  <si>
    <t>LP107-668</t>
  </si>
  <si>
    <t>LP108-209</t>
  </si>
  <si>
    <t>LP108-210</t>
  </si>
  <si>
    <t>LP108-212</t>
  </si>
  <si>
    <t>LP108-251</t>
  </si>
  <si>
    <t>LP108-337</t>
  </si>
  <si>
    <t>LP108-338</t>
  </si>
  <si>
    <t>LP108-628</t>
  </si>
  <si>
    <t>LP108-668</t>
  </si>
  <si>
    <t>LP109-012</t>
  </si>
  <si>
    <t>P9399</t>
  </si>
  <si>
    <t>LP109-015</t>
  </si>
  <si>
    <t>P9849</t>
  </si>
  <si>
    <t>LP109-020</t>
  </si>
  <si>
    <t>P9421</t>
  </si>
  <si>
    <t>LP109-030</t>
  </si>
  <si>
    <t>P10796</t>
  </si>
  <si>
    <t>LP109-040</t>
  </si>
  <si>
    <t>LP109-060</t>
  </si>
  <si>
    <t>LP109-169</t>
  </si>
  <si>
    <t>LP110-020</t>
  </si>
  <si>
    <t>LP110-030</t>
  </si>
  <si>
    <t>LP110-040</t>
  </si>
  <si>
    <t>LP110S-015</t>
  </si>
  <si>
    <t>LP110S-020</t>
  </si>
  <si>
    <t>LP114-012</t>
  </si>
  <si>
    <t>LP114-015</t>
  </si>
  <si>
    <t>P9850</t>
  </si>
  <si>
    <t>LP116-015</t>
  </si>
  <si>
    <t>P9852</t>
  </si>
  <si>
    <t>LP116-020</t>
  </si>
  <si>
    <t>P9853</t>
  </si>
  <si>
    <t>LP116-030</t>
  </si>
  <si>
    <t>P9692</t>
  </si>
  <si>
    <t>LP116-040</t>
  </si>
  <si>
    <t>P11206</t>
  </si>
  <si>
    <t>LP116-060</t>
  </si>
  <si>
    <t>LP116-080</t>
  </si>
  <si>
    <t>LP116-100</t>
  </si>
  <si>
    <t>LP116-120</t>
  </si>
  <si>
    <t>LP117-030</t>
  </si>
  <si>
    <t>LP117-040</t>
  </si>
  <si>
    <t>LP117-422</t>
  </si>
  <si>
    <t>LP117X-422</t>
  </si>
  <si>
    <t>LP118-020</t>
  </si>
  <si>
    <t>LP118-030</t>
  </si>
  <si>
    <t>LP118-040</t>
  </si>
  <si>
    <t>LP118-060</t>
  </si>
  <si>
    <t>LP119-015</t>
  </si>
  <si>
    <t>LP119-020</t>
  </si>
  <si>
    <t>LP119-030</t>
  </si>
  <si>
    <t>LP119-040</t>
  </si>
  <si>
    <t>LP119-251</t>
  </si>
  <si>
    <t>LP119-422</t>
  </si>
  <si>
    <t>LP123-020</t>
  </si>
  <si>
    <t>LP123-030</t>
  </si>
  <si>
    <t>P10028</t>
  </si>
  <si>
    <t>LP123-040</t>
  </si>
  <si>
    <t>LP128-015</t>
  </si>
  <si>
    <t>LP129-015</t>
  </si>
  <si>
    <t>P10828</t>
  </si>
  <si>
    <t>LP130-015</t>
  </si>
  <si>
    <t>P10099</t>
  </si>
  <si>
    <t>LP130-020</t>
  </si>
  <si>
    <t>P10030</t>
  </si>
  <si>
    <t>LP130-030</t>
  </si>
  <si>
    <t>P11873</t>
  </si>
  <si>
    <t>LP130-040</t>
  </si>
  <si>
    <t>LP130-060</t>
  </si>
  <si>
    <t>LP131-015</t>
  </si>
  <si>
    <t>LP131-020</t>
  </si>
  <si>
    <t>LP131-030</t>
  </si>
  <si>
    <t>LP131-040</t>
  </si>
  <si>
    <t>LP135-015</t>
  </si>
  <si>
    <t>LP135-020</t>
  </si>
  <si>
    <t>LP135-030</t>
  </si>
  <si>
    <t>P11234</t>
  </si>
  <si>
    <t>LP300-012</t>
  </si>
  <si>
    <t>P9515</t>
  </si>
  <si>
    <t>LP300-015</t>
  </si>
  <si>
    <t>P9388</t>
  </si>
  <si>
    <t>LP300-020</t>
  </si>
  <si>
    <t>P9389</t>
  </si>
  <si>
    <t>LP300-030</t>
  </si>
  <si>
    <t>P9516</t>
  </si>
  <si>
    <t>LP300-040</t>
  </si>
  <si>
    <t>P11143</t>
  </si>
  <si>
    <t>LP300-060</t>
  </si>
  <si>
    <t>P11482</t>
  </si>
  <si>
    <t>LP300-080</t>
  </si>
  <si>
    <t>LP300-015S</t>
  </si>
  <si>
    <t>P10760</t>
  </si>
  <si>
    <t>LP300-020S</t>
  </si>
  <si>
    <t>P10761</t>
  </si>
  <si>
    <t>LP300-030S</t>
  </si>
  <si>
    <t>LP300R-251</t>
  </si>
  <si>
    <t>LP300S-337</t>
  </si>
  <si>
    <t>P9491</t>
  </si>
  <si>
    <t>LP300S-338</t>
  </si>
  <si>
    <t>LP301-030</t>
  </si>
  <si>
    <t>LP302-012</t>
  </si>
  <si>
    <t>P9641</t>
  </si>
  <si>
    <t>LP302-015</t>
  </si>
  <si>
    <t>P9601</t>
  </si>
  <si>
    <t>LP302-020</t>
  </si>
  <si>
    <t>P9519</t>
  </si>
  <si>
    <t>LP302-030</t>
  </si>
  <si>
    <t>P9521</t>
  </si>
  <si>
    <t>LP302-040</t>
  </si>
  <si>
    <t>P11655</t>
  </si>
  <si>
    <t>LP302-060</t>
  </si>
  <si>
    <t>LP302-080</t>
  </si>
  <si>
    <t>LP302-020S</t>
  </si>
  <si>
    <t>LP303-337</t>
  </si>
  <si>
    <t>P9492</t>
  </si>
  <si>
    <t>LP303-338</t>
  </si>
  <si>
    <t>P9748</t>
  </si>
  <si>
    <t>LP303-420</t>
  </si>
  <si>
    <t>LP304-015</t>
  </si>
  <si>
    <t>P9522</t>
  </si>
  <si>
    <t>LP304-020</t>
  </si>
  <si>
    <t>P9632</t>
  </si>
  <si>
    <t>LP304-030</t>
  </si>
  <si>
    <t>P9523</t>
  </si>
  <si>
    <t>LP304-040</t>
  </si>
  <si>
    <t>LP304-060</t>
  </si>
  <si>
    <t>LP305-060</t>
  </si>
  <si>
    <t>LP306-060</t>
  </si>
  <si>
    <t>LP307-337</t>
  </si>
  <si>
    <t>LP307-338</t>
  </si>
  <si>
    <t>LP308-338</t>
  </si>
  <si>
    <t>LP309-015</t>
  </si>
  <si>
    <t>LP309-020</t>
  </si>
  <si>
    <t>LP309-030</t>
  </si>
  <si>
    <t>LP309-040</t>
  </si>
  <si>
    <t>LP310-338</t>
  </si>
  <si>
    <t>LP311-338</t>
  </si>
  <si>
    <t>LP319-015</t>
  </si>
  <si>
    <t>LP319-020</t>
  </si>
  <si>
    <t>P9524</t>
  </si>
  <si>
    <t>LP319-030</t>
  </si>
  <si>
    <t>P9526</t>
  </si>
  <si>
    <t>LP319-040</t>
  </si>
  <si>
    <t>LP319-060</t>
  </si>
  <si>
    <t>LP320-015</t>
  </si>
  <si>
    <t>LP320-020</t>
  </si>
  <si>
    <t>LP320-030</t>
  </si>
  <si>
    <t>P9528</t>
  </si>
  <si>
    <t>LP320-040</t>
  </si>
  <si>
    <t>P11235</t>
  </si>
  <si>
    <t>LP321-012</t>
  </si>
  <si>
    <t>P9640</t>
  </si>
  <si>
    <t>LP321-015</t>
  </si>
  <si>
    <t>P9551</t>
  </si>
  <si>
    <t>LP321-020</t>
  </si>
  <si>
    <t>P9539</t>
  </si>
  <si>
    <t>LP321-030</t>
  </si>
  <si>
    <t>P9540</t>
  </si>
  <si>
    <t>LP321-040</t>
  </si>
  <si>
    <t>P11144</t>
  </si>
  <si>
    <t>LP321-060</t>
  </si>
  <si>
    <t>LP321-080</t>
  </si>
  <si>
    <t>LP321-015S</t>
  </si>
  <si>
    <t>P11252</t>
  </si>
  <si>
    <t>LP323-012</t>
  </si>
  <si>
    <t>P9602</t>
  </si>
  <si>
    <t>LP323-015</t>
  </si>
  <si>
    <t>P9552</t>
  </si>
  <si>
    <t>LP323-020</t>
  </si>
  <si>
    <t>P9554</t>
  </si>
  <si>
    <t>LP323-030</t>
  </si>
  <si>
    <t>P9541</t>
  </si>
  <si>
    <t>LP323-040</t>
  </si>
  <si>
    <t>P11233</t>
  </si>
  <si>
    <t>LP323-060</t>
  </si>
  <si>
    <t>LP323-080</t>
  </si>
  <si>
    <t>LP323-100</t>
  </si>
  <si>
    <t>LP323-015S</t>
  </si>
  <si>
    <t>P10393</t>
  </si>
  <si>
    <t>LP324-015</t>
  </si>
  <si>
    <t>P9718</t>
  </si>
  <si>
    <t>LP324-020</t>
  </si>
  <si>
    <t>P9604</t>
  </si>
  <si>
    <t>LP324-030</t>
  </si>
  <si>
    <t>P9606</t>
  </si>
  <si>
    <t>LP324-040</t>
  </si>
  <si>
    <t>LP324-060</t>
  </si>
  <si>
    <t>LP324-080</t>
  </si>
  <si>
    <t>LP324-100</t>
  </si>
  <si>
    <t>LP324-120</t>
  </si>
  <si>
    <t>LP324-015S</t>
  </si>
  <si>
    <t>P9952</t>
  </si>
  <si>
    <t>LP326-015</t>
  </si>
  <si>
    <t>P9603</t>
  </si>
  <si>
    <t>LP326-020</t>
  </si>
  <si>
    <t>P9673</t>
  </si>
  <si>
    <t>LP326-030</t>
  </si>
  <si>
    <t>P10817</t>
  </si>
  <si>
    <t>LP326-040</t>
  </si>
  <si>
    <t>LP326-060</t>
  </si>
  <si>
    <t>LP327-015</t>
  </si>
  <si>
    <t>P10844</t>
  </si>
  <si>
    <t>LP327-020</t>
  </si>
  <si>
    <t>LP327-030</t>
  </si>
  <si>
    <t>LP327-040</t>
  </si>
  <si>
    <t>LP327-241</t>
  </si>
  <si>
    <t>P10691</t>
  </si>
  <si>
    <t>LP329-342</t>
  </si>
  <si>
    <t>LP331-012</t>
  </si>
  <si>
    <t>P10843</t>
  </si>
  <si>
    <t>LP331-015</t>
  </si>
  <si>
    <t>P10394</t>
  </si>
  <si>
    <t>LP331-020</t>
  </si>
  <si>
    <t>P9493</t>
  </si>
  <si>
    <t>LP331-030</t>
  </si>
  <si>
    <t>P9494</t>
  </si>
  <si>
    <t>LP331-040</t>
  </si>
  <si>
    <t>LP331-060</t>
  </si>
  <si>
    <t>LP333-012</t>
  </si>
  <si>
    <t>P10041</t>
  </si>
  <si>
    <t>LP333-015</t>
  </si>
  <si>
    <t>P10040</t>
  </si>
  <si>
    <t>LP333-020</t>
  </si>
  <si>
    <t>P9495</t>
  </si>
  <si>
    <t>LP333-030</t>
  </si>
  <si>
    <t>P10009</t>
  </si>
  <si>
    <t>LP333-040</t>
  </si>
  <si>
    <t>LP333-060</t>
  </si>
  <si>
    <t>LP333-080</t>
  </si>
  <si>
    <t>LP333-100</t>
  </si>
  <si>
    <t>LP335-030</t>
  </si>
  <si>
    <t>LP335-040</t>
  </si>
  <si>
    <t>LP400-012</t>
  </si>
  <si>
    <t>P9638</t>
  </si>
  <si>
    <t>LP400-015</t>
  </si>
  <si>
    <t>P9390</t>
  </si>
  <si>
    <t>LP400-020</t>
  </si>
  <si>
    <t>P9529</t>
  </si>
  <si>
    <t>LP400-030</t>
  </si>
  <si>
    <t>P9530</t>
  </si>
  <si>
    <t>LP400-040</t>
  </si>
  <si>
    <t>LP400-060</t>
  </si>
  <si>
    <t>LP400-080</t>
  </si>
  <si>
    <t>LP401-212</t>
  </si>
  <si>
    <t>P9637</t>
  </si>
  <si>
    <t>LP401-241</t>
  </si>
  <si>
    <t>P9531</t>
  </si>
  <si>
    <t>LP401-251</t>
  </si>
  <si>
    <t>P9953</t>
  </si>
  <si>
    <t>LP401-257</t>
  </si>
  <si>
    <t>P9392</t>
  </si>
  <si>
    <t>LP401-337</t>
  </si>
  <si>
    <t>P9532</t>
  </si>
  <si>
    <t>LP401-338</t>
  </si>
  <si>
    <t>LP401-419</t>
  </si>
  <si>
    <t>P9534</t>
  </si>
  <si>
    <t>LP401-420</t>
  </si>
  <si>
    <t>P9535</t>
  </si>
  <si>
    <t>LP401-422</t>
  </si>
  <si>
    <t>LP401-528</t>
  </si>
  <si>
    <t>LP401-530</t>
  </si>
  <si>
    <t>LP401-532</t>
  </si>
  <si>
    <t>P10017</t>
  </si>
  <si>
    <t>LP403-015</t>
  </si>
  <si>
    <t>P11874</t>
  </si>
  <si>
    <t>LP403-020</t>
  </si>
  <si>
    <t>P10692</t>
  </si>
  <si>
    <t>LP403-030</t>
  </si>
  <si>
    <t>P10019</t>
  </si>
  <si>
    <t>LP403-040</t>
  </si>
  <si>
    <t>LP404-241</t>
  </si>
  <si>
    <t>LP404-257</t>
  </si>
  <si>
    <t>LP404-251</t>
  </si>
  <si>
    <t>LP404-337</t>
  </si>
  <si>
    <t>LP404-338</t>
  </si>
  <si>
    <t>LP404-420</t>
  </si>
  <si>
    <t>LP416-337</t>
  </si>
  <si>
    <t>LP416-338</t>
  </si>
  <si>
    <t>LP416-420</t>
  </si>
  <si>
    <t>LP417-337</t>
  </si>
  <si>
    <t>LP417-338</t>
  </si>
  <si>
    <t>LP417-420</t>
  </si>
  <si>
    <t>LP418-337</t>
  </si>
  <si>
    <t>LP418-338</t>
  </si>
  <si>
    <t>LP418-420</t>
  </si>
  <si>
    <t>P10095</t>
  </si>
  <si>
    <t>LP428-015</t>
  </si>
  <si>
    <t>P9971</t>
  </si>
  <si>
    <t>LP428-020</t>
  </si>
  <si>
    <t>P10953</t>
  </si>
  <si>
    <t>LP428-030</t>
  </si>
  <si>
    <t>P9906</t>
  </si>
  <si>
    <t>LP428-040</t>
  </si>
  <si>
    <t>LP428-060</t>
  </si>
  <si>
    <t>P10815</t>
  </si>
  <si>
    <t>LP429-251</t>
  </si>
  <si>
    <t>LP429-323</t>
  </si>
  <si>
    <t>LP429-337</t>
  </si>
  <si>
    <t>P9746</t>
  </si>
  <si>
    <t>LP429-338</t>
  </si>
  <si>
    <t>LP429-419</t>
  </si>
  <si>
    <t>P9693</t>
  </si>
  <si>
    <t>LP429-420</t>
  </si>
  <si>
    <t>P10088</t>
  </si>
  <si>
    <t>LP429-422</t>
  </si>
  <si>
    <t>LP429-528</t>
  </si>
  <si>
    <t>LP429-530</t>
  </si>
  <si>
    <t>LP429-532</t>
  </si>
  <si>
    <t>LP431-338</t>
  </si>
  <si>
    <t>LP438-337</t>
  </si>
  <si>
    <t>LP438-338</t>
  </si>
  <si>
    <t>LP438-420</t>
  </si>
  <si>
    <t>LP439-338</t>
  </si>
  <si>
    <t>LP439-420</t>
  </si>
  <si>
    <t>LP441-015</t>
  </si>
  <si>
    <t>P11831</t>
  </si>
  <si>
    <t>LP441-020</t>
  </si>
  <si>
    <t>LP441-030</t>
  </si>
  <si>
    <t>LP441-040</t>
  </si>
  <si>
    <t>LP441-060</t>
  </si>
  <si>
    <t>LP441-080</t>
  </si>
  <si>
    <t>P10077</t>
  </si>
  <si>
    <t>LP444X-015</t>
  </si>
  <si>
    <t>P9674</t>
  </si>
  <si>
    <t>LP444X-020</t>
  </si>
  <si>
    <t>P9732</t>
  </si>
  <si>
    <t>LP444X-030</t>
  </si>
  <si>
    <t>P9735</t>
  </si>
  <si>
    <t>LP444X-040</t>
  </si>
  <si>
    <t>LP444X-060</t>
  </si>
  <si>
    <t>LP444X-080</t>
  </si>
  <si>
    <t>LP445-015</t>
  </si>
  <si>
    <t>LP445-020</t>
  </si>
  <si>
    <t>LP445-030</t>
  </si>
  <si>
    <t>P11062</t>
  </si>
  <si>
    <t>LP445-040</t>
  </si>
  <si>
    <t>LP445-060</t>
  </si>
  <si>
    <t>LP445-080</t>
  </si>
  <si>
    <t>LP445X-020</t>
  </si>
  <si>
    <t>LP445X-030</t>
  </si>
  <si>
    <t>LP445X-040</t>
  </si>
  <si>
    <t>LP448-030</t>
  </si>
  <si>
    <t>LP448-040</t>
  </si>
  <si>
    <t>P10715</t>
  </si>
  <si>
    <t>LP500-020</t>
  </si>
  <si>
    <t>LP500-030</t>
  </si>
  <si>
    <t>LP500-241</t>
  </si>
  <si>
    <t>LP500-251</t>
  </si>
  <si>
    <t>LP500-257</t>
  </si>
  <si>
    <t>LP500-338</t>
  </si>
  <si>
    <t>LP501-015</t>
  </si>
  <si>
    <t>LP501-020</t>
  </si>
  <si>
    <t>LP501-030</t>
  </si>
  <si>
    <t>LP501-040</t>
  </si>
  <si>
    <t>LP502-241</t>
  </si>
  <si>
    <t>LP502-251</t>
  </si>
  <si>
    <t>LP502-257</t>
  </si>
  <si>
    <t>LP502-337</t>
  </si>
  <si>
    <t>LP502-338</t>
  </si>
  <si>
    <t>LP502-420</t>
  </si>
  <si>
    <t>LP502-422</t>
  </si>
  <si>
    <t>LP503-015</t>
  </si>
  <si>
    <t>LP503-020</t>
  </si>
  <si>
    <t>LP503-030</t>
  </si>
  <si>
    <t>LP503-040</t>
  </si>
  <si>
    <t>LP503-060</t>
  </si>
  <si>
    <t>LP503-080</t>
  </si>
  <si>
    <t>LP504-338</t>
  </si>
  <si>
    <t>LP504-422</t>
  </si>
  <si>
    <t>LP504-532</t>
  </si>
  <si>
    <t>LP504-582</t>
  </si>
  <si>
    <t>LP504-585</t>
  </si>
  <si>
    <t>LP504-624</t>
  </si>
  <si>
    <t>LP507-015</t>
  </si>
  <si>
    <t>LP507-020</t>
  </si>
  <si>
    <t>LP507-030</t>
  </si>
  <si>
    <t>LP507-040</t>
  </si>
  <si>
    <t>LP507-251</t>
  </si>
  <si>
    <t>P11260</t>
  </si>
  <si>
    <t>LP507-338</t>
  </si>
  <si>
    <t>LP507-420</t>
  </si>
  <si>
    <t>LP507-422</t>
  </si>
  <si>
    <t>LP515-338</t>
  </si>
  <si>
    <t>LP516-338</t>
  </si>
  <si>
    <t>LP600-012</t>
  </si>
  <si>
    <t>P9639</t>
  </si>
  <si>
    <t>LP600-015</t>
  </si>
  <si>
    <t>P9553</t>
  </si>
  <si>
    <t>LP600-020</t>
  </si>
  <si>
    <t>P9497</t>
  </si>
  <si>
    <t>LP600-030</t>
  </si>
  <si>
    <t>P9498</t>
  </si>
  <si>
    <t>LP600-040</t>
  </si>
  <si>
    <t>P11232</t>
  </si>
  <si>
    <t>LP600-060</t>
  </si>
  <si>
    <t>LP600-080</t>
  </si>
  <si>
    <t>P10027</t>
  </si>
  <si>
    <t>LP601-209</t>
  </si>
  <si>
    <t>LP601-241</t>
  </si>
  <si>
    <t>P10020</t>
  </si>
  <si>
    <t>LP601-251</t>
  </si>
  <si>
    <t>P11489</t>
  </si>
  <si>
    <t>LP601-257</t>
  </si>
  <si>
    <t>P9784</t>
  </si>
  <si>
    <t>LP601-337</t>
  </si>
  <si>
    <t>P9636</t>
  </si>
  <si>
    <t>LP601-338</t>
  </si>
  <si>
    <t>P10100</t>
  </si>
  <si>
    <t>LP601-419</t>
  </si>
  <si>
    <t>P9537</t>
  </si>
  <si>
    <t>LP601-420</t>
  </si>
  <si>
    <t>P9538</t>
  </si>
  <si>
    <t>LP601-422</t>
  </si>
  <si>
    <t>LP601-528</t>
  </si>
  <si>
    <t>LP601-530</t>
  </si>
  <si>
    <t>P11357</t>
  </si>
  <si>
    <t>LP601-532</t>
  </si>
  <si>
    <t>LP601-582</t>
  </si>
  <si>
    <t>LP601-585</t>
  </si>
  <si>
    <t>LP601-624</t>
  </si>
  <si>
    <t>LP602-015</t>
  </si>
  <si>
    <t>LP602-020</t>
  </si>
  <si>
    <t>LP602-030</t>
  </si>
  <si>
    <t>LP602-040</t>
  </si>
  <si>
    <t>LP603-251</t>
  </si>
  <si>
    <t>LP603-337</t>
  </si>
  <si>
    <t>LP603-338</t>
  </si>
  <si>
    <t>LP603-420</t>
  </si>
  <si>
    <t>LP603-422</t>
  </si>
  <si>
    <t>P11324</t>
  </si>
  <si>
    <t>LP611-015</t>
  </si>
  <si>
    <t>P10870</t>
  </si>
  <si>
    <t>LP611-020</t>
  </si>
  <si>
    <t>P9907</t>
  </si>
  <si>
    <t>LP611-030</t>
  </si>
  <si>
    <t>P10762</t>
  </si>
  <si>
    <t>LP611-040</t>
  </si>
  <si>
    <t>LP611-060</t>
  </si>
  <si>
    <t>LP611S-030</t>
  </si>
  <si>
    <t>P10816</t>
  </si>
  <si>
    <t>LP612-251</t>
  </si>
  <si>
    <t>LP612-337</t>
  </si>
  <si>
    <t>P10680</t>
  </si>
  <si>
    <t>LP612-338</t>
  </si>
  <si>
    <t>P9745</t>
  </si>
  <si>
    <t>LP612-420</t>
  </si>
  <si>
    <t>P11372</t>
  </si>
  <si>
    <t>LP612-422</t>
  </si>
  <si>
    <t>LP612-528</t>
  </si>
  <si>
    <t>LP612-530</t>
  </si>
  <si>
    <t>LP612-532</t>
  </si>
  <si>
    <t>LP625-338</t>
  </si>
  <si>
    <t>LP625-420</t>
  </si>
  <si>
    <t>LP626-338</t>
  </si>
  <si>
    <t>LP626-420</t>
  </si>
  <si>
    <t>LP704-015</t>
  </si>
  <si>
    <t>LP704P-015</t>
  </si>
  <si>
    <t>LP704P-212</t>
  </si>
  <si>
    <t>P10738</t>
  </si>
  <si>
    <t>LP700-015</t>
  </si>
  <si>
    <t>P11118</t>
  </si>
  <si>
    <t>LP700-020</t>
  </si>
  <si>
    <t>P9884</t>
  </si>
  <si>
    <t>LP700-030</t>
  </si>
  <si>
    <t>P10822</t>
  </si>
  <si>
    <t>LP700-040</t>
  </si>
  <si>
    <t>LP700-060</t>
  </si>
  <si>
    <t>P9882</t>
  </si>
  <si>
    <t>LP706X-015</t>
  </si>
  <si>
    <t>P9642</t>
  </si>
  <si>
    <t>LP706X-020</t>
  </si>
  <si>
    <t>P9691</t>
  </si>
  <si>
    <t>LP706X-030</t>
  </si>
  <si>
    <t>P10673</t>
  </si>
  <si>
    <t>LP706X-040</t>
  </si>
  <si>
    <t>LP706X-060</t>
  </si>
  <si>
    <t>P10021</t>
  </si>
  <si>
    <t>LP707X-015</t>
  </si>
  <si>
    <t>P10022</t>
  </si>
  <si>
    <t>LP707X-020</t>
  </si>
  <si>
    <t>LP708P-012</t>
  </si>
  <si>
    <t>P9626</t>
  </si>
  <si>
    <t>LP708P-015</t>
  </si>
  <si>
    <t>P9625</t>
  </si>
  <si>
    <t>LP708P-020</t>
  </si>
  <si>
    <t>LP709-015</t>
  </si>
  <si>
    <t>LP710-015</t>
  </si>
  <si>
    <t>LP710-020</t>
  </si>
  <si>
    <t>LP710-030</t>
  </si>
  <si>
    <t>LP710-040</t>
  </si>
  <si>
    <t>LP710-060</t>
  </si>
  <si>
    <t>P9957</t>
  </si>
  <si>
    <t>LP711P-169</t>
  </si>
  <si>
    <t>P9987</t>
  </si>
  <si>
    <t>LP711P-015</t>
  </si>
  <si>
    <t>LP713-015</t>
  </si>
  <si>
    <t>LP716-020</t>
  </si>
  <si>
    <t>P11422</t>
  </si>
  <si>
    <t>LP800-040</t>
  </si>
  <si>
    <t>P10008</t>
  </si>
  <si>
    <t>LP800-422</t>
  </si>
  <si>
    <t>LP800T-422</t>
  </si>
  <si>
    <t>P10696</t>
  </si>
  <si>
    <t>LP801-422</t>
  </si>
  <si>
    <t>LP812P-422</t>
  </si>
  <si>
    <t>LP830-422</t>
  </si>
  <si>
    <t>LP831-422</t>
  </si>
  <si>
    <t>LP905X-015</t>
  </si>
  <si>
    <t>LP905X-020</t>
  </si>
  <si>
    <t>LP905X-030</t>
  </si>
  <si>
    <t>LP905X-040</t>
  </si>
  <si>
    <t>LP811-422</t>
  </si>
  <si>
    <t>LP811-040</t>
  </si>
  <si>
    <t>LP812-422</t>
  </si>
  <si>
    <t>LP812-040</t>
  </si>
  <si>
    <t>LP820-422</t>
  </si>
  <si>
    <t>LP820-040</t>
  </si>
  <si>
    <t>LP820P-422</t>
  </si>
  <si>
    <t xml:space="preserve">Pex Tubing A &amp; B </t>
  </si>
  <si>
    <t>List Price Per Foot</t>
  </si>
  <si>
    <t>Net Price Per Foot</t>
  </si>
  <si>
    <t>P7940</t>
  </si>
  <si>
    <t>P7942</t>
  </si>
  <si>
    <t>P8527</t>
  </si>
  <si>
    <t>P7939</t>
  </si>
  <si>
    <t>P7941</t>
  </si>
  <si>
    <t>P8528</t>
  </si>
  <si>
    <t>P11672</t>
  </si>
  <si>
    <t>P11438</t>
  </si>
  <si>
    <t>P11220</t>
  </si>
  <si>
    <t>P7937</t>
  </si>
  <si>
    <t>P7870</t>
  </si>
  <si>
    <t>P8529</t>
  </si>
  <si>
    <t>P7782</t>
  </si>
  <si>
    <t>PEX B BLUE 1/2x100 FT</t>
  </si>
  <si>
    <t>P7786</t>
  </si>
  <si>
    <t>PEX B BLUE 1/2x250 FT</t>
  </si>
  <si>
    <t>P7838</t>
  </si>
  <si>
    <t>PEX B BLUE 1/2x300 FT</t>
  </si>
  <si>
    <t>P8678</t>
  </si>
  <si>
    <t>PEX B BLUE 1/2x500 FT</t>
  </si>
  <si>
    <t>P7784</t>
  </si>
  <si>
    <t>PEX B BLUE 3/4x100 FT</t>
  </si>
  <si>
    <t>P7788</t>
  </si>
  <si>
    <t>PEX B BLUE 3/4x250 FT</t>
  </si>
  <si>
    <t>P7839</t>
  </si>
  <si>
    <t>PEX B BLUE 3/4x300 FT</t>
  </si>
  <si>
    <t>P7790</t>
  </si>
  <si>
    <t>PEX B BLUE 1x100 FT</t>
  </si>
  <si>
    <t>P9886</t>
  </si>
  <si>
    <t>P10001</t>
  </si>
  <si>
    <t>P7783</t>
  </si>
  <si>
    <t>PEX B RED 1/2x100 FT</t>
  </si>
  <si>
    <t>P7787</t>
  </si>
  <si>
    <t>PEX B RED 1/2x250 FT</t>
  </si>
  <si>
    <t>P7837</t>
  </si>
  <si>
    <t>PEX B RED 1/2x300 FT</t>
  </si>
  <si>
    <t>P8677</t>
  </si>
  <si>
    <t>PEX B RED 1/2x500 FT</t>
  </si>
  <si>
    <t>P7785</t>
  </si>
  <si>
    <t>PEX B RED 3/4x100 FT</t>
  </si>
  <si>
    <t>P7789</t>
  </si>
  <si>
    <t>PEX B RED 3/4x250 FT</t>
  </si>
  <si>
    <t>P7840</t>
  </si>
  <si>
    <t>PEX B RED 3/4x300 FT</t>
  </si>
  <si>
    <t>P7791</t>
  </si>
  <si>
    <t>PEX B RED 1x100 FT</t>
  </si>
  <si>
    <t>P10002</t>
  </si>
  <si>
    <t>P8602</t>
  </si>
  <si>
    <t>PEX WHITE 1/2x100 FT</t>
  </si>
  <si>
    <t>P8604</t>
  </si>
  <si>
    <t>PEX WHITE 1/2x300 FT</t>
  </si>
  <si>
    <t>P8605</t>
  </si>
  <si>
    <t>PEX WHITE 3/4x100 FT</t>
  </si>
  <si>
    <t>P8603</t>
  </si>
  <si>
    <t>PEX WHITE 3/4x300 FT</t>
  </si>
  <si>
    <t>P8304</t>
  </si>
  <si>
    <t>PEX WHITE 1x100 FT</t>
  </si>
  <si>
    <t>P10025</t>
  </si>
  <si>
    <t>P10832</t>
  </si>
  <si>
    <t>OXY PEX B 3/8x100 FT</t>
  </si>
  <si>
    <t>P7781</t>
  </si>
  <si>
    <t>OXY PEX B 3/8x300 FT</t>
  </si>
  <si>
    <t>P7836</t>
  </si>
  <si>
    <t>OXY PEX B 1/2x100 FT</t>
  </si>
  <si>
    <t>P7955</t>
  </si>
  <si>
    <t>OXY PEX B 1/2x250 FT</t>
  </si>
  <si>
    <t>P7832</t>
  </si>
  <si>
    <t>OXY PEX B 1/2x300 FT</t>
  </si>
  <si>
    <t>P7935</t>
  </si>
  <si>
    <t>OXY PEX B 1/2x500 FT</t>
  </si>
  <si>
    <t>P7780</t>
  </si>
  <si>
    <t>OXY PEX B 1/2x600 FT</t>
  </si>
  <si>
    <t>P7865</t>
  </si>
  <si>
    <t>OXY PEX B 1/2x1000 FT</t>
  </si>
  <si>
    <t>P8444</t>
  </si>
  <si>
    <t>OXY PEX B 5/8x300 FT</t>
  </si>
  <si>
    <t>P9696</t>
  </si>
  <si>
    <t>OXY PEX B 5/8x500 FT</t>
  </si>
  <si>
    <t>P10742</t>
  </si>
  <si>
    <t>OXY PEX B 5/8x1000 FT</t>
  </si>
  <si>
    <t>P7834</t>
  </si>
  <si>
    <t>OXY PEX B 3/4x100 FT</t>
  </si>
  <si>
    <t>P7778</t>
  </si>
  <si>
    <t>OXY PEX B 3/4x250 FT</t>
  </si>
  <si>
    <t>P7833</t>
  </si>
  <si>
    <t>OXY PEX B 3/4x300 FT</t>
  </si>
  <si>
    <t>P7779</t>
  </si>
  <si>
    <t>OXY PEX B 3/4x500 FT</t>
  </si>
  <si>
    <t>P11481</t>
  </si>
  <si>
    <t>OXY PEX B 3/4x1000 FT</t>
  </si>
  <si>
    <t>P7936</t>
  </si>
  <si>
    <t>OXY PEX B 1x100 FT</t>
  </si>
  <si>
    <t>P9839</t>
  </si>
  <si>
    <t>OXY PEX B 1x300 FT</t>
  </si>
  <si>
    <t>P10035</t>
  </si>
  <si>
    <t>P12409</t>
  </si>
  <si>
    <t>P12416</t>
  </si>
  <si>
    <t>P12413</t>
  </si>
  <si>
    <t>P12419</t>
  </si>
  <si>
    <t>P12426</t>
  </si>
  <si>
    <t>P12423</t>
  </si>
  <si>
    <t>P12393</t>
  </si>
  <si>
    <t>P12401</t>
  </si>
  <si>
    <t>P12397</t>
  </si>
  <si>
    <t>P12408</t>
  </si>
  <si>
    <t>PEX A BLUE 1/2x100 FT</t>
  </si>
  <si>
    <t>P12410</t>
  </si>
  <si>
    <t>PEX A BLUE 1/2x300 FT</t>
  </si>
  <si>
    <t>P12411</t>
  </si>
  <si>
    <t>PEX A BLUE 1/2x500 FT</t>
  </si>
  <si>
    <t>P12415</t>
  </si>
  <si>
    <t>PEX A BLUE 3/4x100 FT</t>
  </si>
  <si>
    <t>P12417</t>
  </si>
  <si>
    <t>PEX A BLUE 3/4x300 FT</t>
  </si>
  <si>
    <t>P12412</t>
  </si>
  <si>
    <t>PEX A BLUE 1x100 FT</t>
  </si>
  <si>
    <t>P12414</t>
  </si>
  <si>
    <t>P12418</t>
  </si>
  <si>
    <t>PEX A RED 1/2x100 FT</t>
  </si>
  <si>
    <t>P12420</t>
  </si>
  <si>
    <t>PEX A RED 1/2x300 FT</t>
  </si>
  <si>
    <t>P12421</t>
  </si>
  <si>
    <t>PEX A RED 1/2x500 FT</t>
  </si>
  <si>
    <t>P12425</t>
  </si>
  <si>
    <t>PEX A RED 3/4x100 FT</t>
  </si>
  <si>
    <t>P12427</t>
  </si>
  <si>
    <t>PEX A RED 3/4x300 FT</t>
  </si>
  <si>
    <t>P12422</t>
  </si>
  <si>
    <t>PEX A RED 1x100 FT</t>
  </si>
  <si>
    <t>P12424</t>
  </si>
  <si>
    <t>P12404</t>
  </si>
  <si>
    <t>OXY PEX A 3/8x300 FT</t>
  </si>
  <si>
    <t>P12428</t>
  </si>
  <si>
    <t>OXY PEX A 1/2x100 FT</t>
  </si>
  <si>
    <t>P12394</t>
  </si>
  <si>
    <t>OXY PEX A 1/2x300 FT</t>
  </si>
  <si>
    <t>P12395</t>
  </si>
  <si>
    <t>OXY PEX A 1/2x500 FT</t>
  </si>
  <si>
    <t>P12392</t>
  </si>
  <si>
    <t>OXY PEX A 1/2x1000 FT</t>
  </si>
  <si>
    <t>P12406</t>
  </si>
  <si>
    <t>OXY PEX A 5/8x300 FT</t>
  </si>
  <si>
    <t>P12407</t>
  </si>
  <si>
    <t>OXY PEX A 5/8x500 FT</t>
  </si>
  <si>
    <t>P12405</t>
  </si>
  <si>
    <t>OXY PEX A 5/8x1000 FT</t>
  </si>
  <si>
    <t>P12399</t>
  </si>
  <si>
    <t>OXY PEX A 3/4x100 FT</t>
  </si>
  <si>
    <t>P12402</t>
  </si>
  <si>
    <t>OXY PEX A 3/4x300 FT</t>
  </si>
  <si>
    <t>P12403</t>
  </si>
  <si>
    <t>OXY PEX A 3/4x500 FT</t>
  </si>
  <si>
    <t>P12400</t>
  </si>
  <si>
    <t>OXY PEX A 3/4x1000 FT</t>
  </si>
  <si>
    <t>P12396</t>
  </si>
  <si>
    <t>OXY PEX A 1x100 FT</t>
  </si>
  <si>
    <t>P12398</t>
  </si>
  <si>
    <t>OXY PEX A 1x300 FT</t>
  </si>
  <si>
    <t>P12557</t>
  </si>
  <si>
    <t>P11918</t>
  </si>
  <si>
    <t>P12550</t>
  </si>
  <si>
    <t>P12551</t>
  </si>
  <si>
    <t>P12552</t>
  </si>
  <si>
    <t>P11890</t>
  </si>
  <si>
    <t>P11889</t>
  </si>
  <si>
    <t>P12378</t>
  </si>
  <si>
    <t>P12376</t>
  </si>
  <si>
    <t>P12379</t>
  </si>
  <si>
    <t>P12380</t>
  </si>
  <si>
    <t>P11909</t>
  </si>
  <si>
    <t>P11908</t>
  </si>
  <si>
    <t>P12554</t>
  </si>
  <si>
    <t>P12334</t>
  </si>
  <si>
    <t>P12537</t>
  </si>
  <si>
    <t>P7768</t>
  </si>
  <si>
    <t>P7769</t>
  </si>
  <si>
    <t>P7770</t>
  </si>
  <si>
    <t>P9062</t>
  </si>
  <si>
    <t>P9063</t>
  </si>
  <si>
    <t>P9064</t>
  </si>
  <si>
    <t>P9296</t>
  </si>
  <si>
    <t>P9297</t>
  </si>
  <si>
    <t>P9968</t>
  </si>
  <si>
    <t>P9969</t>
  </si>
  <si>
    <t>P9970</t>
  </si>
  <si>
    <t>P11136</t>
  </si>
  <si>
    <t>No Hub Couplings</t>
  </si>
  <si>
    <t>CLICK TO RETURN TO LEAD SHEET</t>
  </si>
  <si>
    <t>P7759</t>
  </si>
  <si>
    <t>P7761</t>
  </si>
  <si>
    <t>1 Radiator Angle Valve</t>
  </si>
  <si>
    <t>P7762</t>
  </si>
  <si>
    <t>1-1/4 Radiator Angle Valve</t>
  </si>
  <si>
    <t>P7765</t>
  </si>
  <si>
    <t>1 Radiator Convector Valve</t>
  </si>
  <si>
    <t>P7766</t>
  </si>
  <si>
    <t>1-1/4 Radiator Convector Valve</t>
  </si>
  <si>
    <t>P7448</t>
  </si>
  <si>
    <t>1/4 BR Ball Valve IPS 600WOG</t>
  </si>
  <si>
    <t>P7449</t>
  </si>
  <si>
    <t>3/8 BR Ball Valve IPS 600WOG</t>
  </si>
  <si>
    <t>P7216</t>
  </si>
  <si>
    <t>1/2 BR BALL VALVE IPS 600WOG</t>
  </si>
  <si>
    <t xml:space="preserve"> </t>
  </si>
  <si>
    <t>P7218</t>
  </si>
  <si>
    <t>3/4 BR BALL VALVE IPS 600WOG</t>
  </si>
  <si>
    <t>P7224</t>
  </si>
  <si>
    <t>1 BR BALL VALVE IPS 600WOG</t>
  </si>
  <si>
    <t>P7231</t>
  </si>
  <si>
    <t>1-1/4 BR BALL VAL IPS 600WOG</t>
  </si>
  <si>
    <t>P7232</t>
  </si>
  <si>
    <t>1-1/2 BR BALL VAL IPS 600WOG</t>
  </si>
  <si>
    <t>P7233</t>
  </si>
  <si>
    <t>2 BR BALL VALVE IPS 600WOG</t>
  </si>
  <si>
    <t>P7234</t>
  </si>
  <si>
    <t>2-1/2 BR BALL VAL IPS 600WOG</t>
  </si>
  <si>
    <t>P7219</t>
  </si>
  <si>
    <t>1/2 BR BALL VALVE CC 600WOG</t>
  </si>
  <si>
    <t>P7222</t>
  </si>
  <si>
    <t>3/4 BR BALL VALVE CC 600WOG</t>
  </si>
  <si>
    <t>P7223</t>
  </si>
  <si>
    <t>1 BR BALL VALVE CC 600WOG</t>
  </si>
  <si>
    <t>P7225</t>
  </si>
  <si>
    <t>1-1/4 BR BALL VALVE CC 600WOG</t>
  </si>
  <si>
    <t>P7226</t>
  </si>
  <si>
    <t>1-1/2 BR BALL VALVE CC 600WOG</t>
  </si>
  <si>
    <t>P7229</t>
  </si>
  <si>
    <t>2 BR BALL VALVE CC 600WOG</t>
  </si>
  <si>
    <t>P7247</t>
  </si>
  <si>
    <t>1/2 GAS BALL VALVE-IPS</t>
  </si>
  <si>
    <t>P7248</t>
  </si>
  <si>
    <t>3/4 GAS BALL VALVE-IPS</t>
  </si>
  <si>
    <t>P7454</t>
  </si>
  <si>
    <t>1 GAS BALL VALVE - IPS</t>
  </si>
  <si>
    <t>P7734</t>
  </si>
  <si>
    <t>1/2 PEX BALL VALVE</t>
  </si>
  <si>
    <t>P7735</t>
  </si>
  <si>
    <t>3/4 PEX BALL VALVE</t>
  </si>
  <si>
    <t>P7862</t>
  </si>
  <si>
    <t>1 PEX BALL VALVE</t>
  </si>
  <si>
    <t>P8781</t>
  </si>
  <si>
    <t>P8770</t>
  </si>
  <si>
    <t>P9039</t>
  </si>
  <si>
    <t>P11839</t>
  </si>
  <si>
    <t>P7244</t>
  </si>
  <si>
    <t>1/2 BR MALE BOILER DRAIN W-SB</t>
  </si>
  <si>
    <t>P7245</t>
  </si>
  <si>
    <t>3/4 BR MALE BOILER DRAIN W-SB</t>
  </si>
  <si>
    <t>Valves</t>
  </si>
  <si>
    <t>Net</t>
  </si>
  <si>
    <t>P12559</t>
  </si>
  <si>
    <t>1/2 Dielectric Union CxFIP</t>
  </si>
  <si>
    <t>P12560</t>
  </si>
  <si>
    <t>3/4 Dielectric Union CxFIP</t>
  </si>
  <si>
    <t>P12561</t>
  </si>
  <si>
    <t>1 Dielectric Union CxFIP</t>
  </si>
  <si>
    <t>P12562</t>
  </si>
  <si>
    <t>1-1/4 Dielectric Union CxFIP</t>
  </si>
  <si>
    <t>P12563</t>
  </si>
  <si>
    <t>1-1/2 Dielectric Union CxFIP</t>
  </si>
  <si>
    <t>P12564</t>
  </si>
  <si>
    <t>2 Dielectric Union CxFIP</t>
  </si>
  <si>
    <t>Dielectric Unions</t>
  </si>
  <si>
    <t>P11978</t>
  </si>
  <si>
    <t>P12220</t>
  </si>
  <si>
    <t>P12466</t>
  </si>
  <si>
    <t>P12555</t>
  </si>
  <si>
    <t>P12110</t>
  </si>
  <si>
    <t>P11917</t>
  </si>
  <si>
    <t>P12465</t>
  </si>
  <si>
    <t>P12455</t>
  </si>
  <si>
    <t>P12457</t>
  </si>
  <si>
    <t>P12458</t>
  </si>
  <si>
    <t>P12015</t>
  </si>
  <si>
    <t>P12467</t>
  </si>
  <si>
    <t>P12335</t>
  </si>
  <si>
    <t>P12148</t>
  </si>
  <si>
    <t>P12149</t>
  </si>
  <si>
    <t>P1708</t>
  </si>
  <si>
    <t>PL# PC071621</t>
  </si>
  <si>
    <t>PL#CF071621</t>
  </si>
  <si>
    <t>PL# PT120621</t>
  </si>
  <si>
    <t>PL# PFB120621</t>
  </si>
  <si>
    <t>PL# BF011722</t>
  </si>
  <si>
    <t>PL# SC011722</t>
  </si>
  <si>
    <t>PL# NP011722</t>
  </si>
  <si>
    <t>PL #CI011722</t>
  </si>
  <si>
    <t>PL# MIPF011722</t>
  </si>
  <si>
    <t>PL# XHMI011722</t>
  </si>
  <si>
    <t>PL# SCL011722</t>
  </si>
  <si>
    <t>P12513</t>
  </si>
  <si>
    <t>P12506</t>
  </si>
  <si>
    <t>P12499</t>
  </si>
  <si>
    <t>P12498</t>
  </si>
  <si>
    <t>P12501</t>
  </si>
  <si>
    <t>P12503</t>
  </si>
  <si>
    <t>P12504</t>
  </si>
  <si>
    <t>P12493</t>
  </si>
  <si>
    <t>P12496</t>
  </si>
  <si>
    <t>P12507</t>
  </si>
  <si>
    <t>P12492</t>
  </si>
  <si>
    <t>P12502</t>
  </si>
  <si>
    <t>P12510</t>
  </si>
  <si>
    <t>P12500</t>
  </si>
  <si>
    <t>P12497</t>
  </si>
  <si>
    <t>P12495</t>
  </si>
  <si>
    <t>P12494</t>
  </si>
  <si>
    <t>P12509</t>
  </si>
  <si>
    <t>P12505</t>
  </si>
  <si>
    <t>P12491</t>
  </si>
  <si>
    <t>P12511</t>
  </si>
  <si>
    <t>P12490</t>
  </si>
  <si>
    <t>P12488</t>
  </si>
  <si>
    <t>P12489</t>
  </si>
  <si>
    <t>P12508</t>
  </si>
  <si>
    <t>PL# EPPSU120621</t>
  </si>
  <si>
    <t>Pex Fittings - EPPSU (EXPN F1960)</t>
  </si>
  <si>
    <t>Pex Fittings - PPSU (F1807)</t>
  </si>
  <si>
    <t xml:space="preserve">Pex Fittings - Brass </t>
  </si>
  <si>
    <t>P12810</t>
  </si>
  <si>
    <t>P12812</t>
  </si>
  <si>
    <t>P12808</t>
  </si>
  <si>
    <t>P12811</t>
  </si>
  <si>
    <t>P12814</t>
  </si>
  <si>
    <t>P12838</t>
  </si>
  <si>
    <t>P12751</t>
  </si>
  <si>
    <t>P12839</t>
  </si>
  <si>
    <t>P12849</t>
  </si>
  <si>
    <t>P12796</t>
  </si>
  <si>
    <t>P12746</t>
  </si>
  <si>
    <t>P12841</t>
  </si>
  <si>
    <t>P12855</t>
  </si>
  <si>
    <t>P12853</t>
  </si>
  <si>
    <t>P12854</t>
  </si>
  <si>
    <t>P12807</t>
  </si>
  <si>
    <t>P12809</t>
  </si>
  <si>
    <t>P12813</t>
  </si>
  <si>
    <t>P12837</t>
  </si>
  <si>
    <t>P12851</t>
  </si>
  <si>
    <t>P12745</t>
  </si>
  <si>
    <t>P12739</t>
  </si>
  <si>
    <t>P12840</t>
  </si>
  <si>
    <t>P12842</t>
  </si>
  <si>
    <t>P12783</t>
  </si>
  <si>
    <t>P12764</t>
  </si>
  <si>
    <t>IR91-10</t>
  </si>
  <si>
    <t>IR91-07</t>
  </si>
  <si>
    <t>IR91-05</t>
  </si>
  <si>
    <t>IR90-60</t>
  </si>
  <si>
    <t>IR90-40</t>
  </si>
  <si>
    <t>IR90-30</t>
  </si>
  <si>
    <t>IR90-25</t>
  </si>
  <si>
    <t>IR90-20</t>
  </si>
  <si>
    <t>IR90-15</t>
  </si>
  <si>
    <t>IR90-12</t>
  </si>
  <si>
    <t>IR90-10</t>
  </si>
  <si>
    <t>IR90-07</t>
  </si>
  <si>
    <t>IR90-05</t>
  </si>
  <si>
    <t>FSF-600</t>
  </si>
  <si>
    <t>FSF-400</t>
  </si>
  <si>
    <t>FSF-300</t>
  </si>
  <si>
    <t>FSF-250</t>
  </si>
  <si>
    <t>FSF-200</t>
  </si>
  <si>
    <t>FSF-150</t>
  </si>
  <si>
    <t>FSF-125</t>
  </si>
  <si>
    <t>FSF-100</t>
  </si>
  <si>
    <t>FSF-075</t>
  </si>
  <si>
    <t>FSF-050</t>
  </si>
  <si>
    <t>498-020</t>
  </si>
  <si>
    <t>498-015</t>
  </si>
  <si>
    <t>498-012</t>
  </si>
  <si>
    <t>498-010</t>
  </si>
  <si>
    <t>498-007</t>
  </si>
  <si>
    <t>498-005</t>
  </si>
  <si>
    <t>497-020</t>
  </si>
  <si>
    <t>497-015</t>
  </si>
  <si>
    <t>497-012</t>
  </si>
  <si>
    <t>497-010</t>
  </si>
  <si>
    <t>497-007</t>
  </si>
  <si>
    <t>497-005</t>
  </si>
  <si>
    <t>479-060</t>
  </si>
  <si>
    <t>479-040</t>
  </si>
  <si>
    <t>479-030</t>
  </si>
  <si>
    <t>479-025</t>
  </si>
  <si>
    <t>479-020</t>
  </si>
  <si>
    <t>479-015</t>
  </si>
  <si>
    <t>479-012</t>
  </si>
  <si>
    <t>479-010</t>
  </si>
  <si>
    <t>479-007</t>
  </si>
  <si>
    <t>479-005</t>
  </si>
  <si>
    <t>478-020</t>
  </si>
  <si>
    <t>478-015</t>
  </si>
  <si>
    <t>478-012</t>
  </si>
  <si>
    <t>478-010</t>
  </si>
  <si>
    <t>478-007</t>
  </si>
  <si>
    <t>478-005</t>
  </si>
  <si>
    <t>475-532</t>
  </si>
  <si>
    <t>475-530</t>
  </si>
  <si>
    <t>475-528</t>
  </si>
  <si>
    <t>475-422</t>
  </si>
  <si>
    <t>475-420</t>
  </si>
  <si>
    <t>475-339</t>
  </si>
  <si>
    <t>475-338</t>
  </si>
  <si>
    <t>475-292</t>
  </si>
  <si>
    <t>475-251</t>
  </si>
  <si>
    <t>475-212</t>
  </si>
  <si>
    <t>475-211</t>
  </si>
  <si>
    <t>475-210</t>
  </si>
  <si>
    <t>475-131</t>
  </si>
  <si>
    <t>475-101</t>
  </si>
  <si>
    <t>475-060</t>
  </si>
  <si>
    <t>475-040</t>
  </si>
  <si>
    <t>475-030</t>
  </si>
  <si>
    <t>475-025</t>
  </si>
  <si>
    <t>475-020</t>
  </si>
  <si>
    <t>475-015</t>
  </si>
  <si>
    <t>475-012</t>
  </si>
  <si>
    <t>475-010</t>
  </si>
  <si>
    <t>475-007</t>
  </si>
  <si>
    <t>475-005</t>
  </si>
  <si>
    <t>474-020</t>
  </si>
  <si>
    <t>474-015</t>
  </si>
  <si>
    <t>474-010</t>
  </si>
  <si>
    <t>474-007</t>
  </si>
  <si>
    <t>473-825</t>
  </si>
  <si>
    <t>473-210</t>
  </si>
  <si>
    <t>464-131</t>
  </si>
  <si>
    <t>464-130</t>
  </si>
  <si>
    <t>464-101</t>
  </si>
  <si>
    <t>464-007</t>
  </si>
  <si>
    <t>461-020</t>
  </si>
  <si>
    <t>461-015</t>
  </si>
  <si>
    <t>461-010</t>
  </si>
  <si>
    <t>461-007</t>
  </si>
  <si>
    <t>461-005</t>
  </si>
  <si>
    <t>450-060</t>
  </si>
  <si>
    <t>450-040</t>
  </si>
  <si>
    <t>450-030</t>
  </si>
  <si>
    <t>450-025</t>
  </si>
  <si>
    <t>450-020</t>
  </si>
  <si>
    <t>450-015</t>
  </si>
  <si>
    <t>450-012</t>
  </si>
  <si>
    <t>450-010</t>
  </si>
  <si>
    <t>450-007</t>
  </si>
  <si>
    <t>450-005</t>
  </si>
  <si>
    <t>450-003</t>
  </si>
  <si>
    <t>449-060</t>
  </si>
  <si>
    <t>449-040</t>
  </si>
  <si>
    <t>449-030</t>
  </si>
  <si>
    <t>449-025</t>
  </si>
  <si>
    <t>449-020</t>
  </si>
  <si>
    <t>449-015</t>
  </si>
  <si>
    <t>449-012</t>
  </si>
  <si>
    <t>449-010</t>
  </si>
  <si>
    <t>449-007</t>
  </si>
  <si>
    <t>449-005</t>
  </si>
  <si>
    <t>449-003</t>
  </si>
  <si>
    <t>448-060</t>
  </si>
  <si>
    <t>448-040</t>
  </si>
  <si>
    <t>448-030</t>
  </si>
  <si>
    <t>448-025</t>
  </si>
  <si>
    <t>448-020</t>
  </si>
  <si>
    <t>448-015</t>
  </si>
  <si>
    <t>448-012</t>
  </si>
  <si>
    <t>448-010</t>
  </si>
  <si>
    <t>448-007</t>
  </si>
  <si>
    <t>448-005</t>
  </si>
  <si>
    <t>448-003</t>
  </si>
  <si>
    <t>447-120</t>
  </si>
  <si>
    <t>447-100</t>
  </si>
  <si>
    <t>447-080</t>
  </si>
  <si>
    <t>447-060</t>
  </si>
  <si>
    <t>447-050</t>
  </si>
  <si>
    <t>447-040</t>
  </si>
  <si>
    <t>447-030</t>
  </si>
  <si>
    <t>447-025</t>
  </si>
  <si>
    <t>447-020</t>
  </si>
  <si>
    <t>447-015</t>
  </si>
  <si>
    <t>447-012</t>
  </si>
  <si>
    <t>447-010</t>
  </si>
  <si>
    <t>447-007</t>
  </si>
  <si>
    <t>447-005</t>
  </si>
  <si>
    <t>447-003</t>
  </si>
  <si>
    <t>444-020</t>
  </si>
  <si>
    <t>444-015</t>
  </si>
  <si>
    <t>444-012</t>
  </si>
  <si>
    <t>444-010</t>
  </si>
  <si>
    <t>444-007</t>
  </si>
  <si>
    <t>444-005</t>
  </si>
  <si>
    <t>442-060</t>
  </si>
  <si>
    <t>442-040</t>
  </si>
  <si>
    <t>442-030</t>
  </si>
  <si>
    <t>442-025</t>
  </si>
  <si>
    <t>442-020</t>
  </si>
  <si>
    <t>442-015</t>
  </si>
  <si>
    <t>442-012</t>
  </si>
  <si>
    <t>442-010</t>
  </si>
  <si>
    <t>442-007</t>
  </si>
  <si>
    <t>442-005</t>
  </si>
  <si>
    <t>439-422</t>
  </si>
  <si>
    <t>439-338</t>
  </si>
  <si>
    <t>439-292</t>
  </si>
  <si>
    <t>439-251</t>
  </si>
  <si>
    <t>439-250</t>
  </si>
  <si>
    <t>439-249</t>
  </si>
  <si>
    <t>439-248</t>
  </si>
  <si>
    <t>439-212</t>
  </si>
  <si>
    <t>439-211</t>
  </si>
  <si>
    <t>439-210</t>
  </si>
  <si>
    <t>439-209</t>
  </si>
  <si>
    <t>439-198</t>
  </si>
  <si>
    <t>439-168</t>
  </si>
  <si>
    <t>439-167</t>
  </si>
  <si>
    <t>439-166</t>
  </si>
  <si>
    <t>439-131</t>
  </si>
  <si>
    <t>439-130</t>
  </si>
  <si>
    <t>439-128</t>
  </si>
  <si>
    <t>439-101</t>
  </si>
  <si>
    <t>439-099</t>
  </si>
  <si>
    <t>439-098</t>
  </si>
  <si>
    <t>439-073</t>
  </si>
  <si>
    <t>439-072</t>
  </si>
  <si>
    <t>439-052</t>
  </si>
  <si>
    <t>438-532</t>
  </si>
  <si>
    <t>438-530</t>
  </si>
  <si>
    <t>438-528</t>
  </si>
  <si>
    <t>438-490</t>
  </si>
  <si>
    <t>438-422</t>
  </si>
  <si>
    <t>438-421</t>
  </si>
  <si>
    <t>438-420</t>
  </si>
  <si>
    <t>438-339</t>
  </si>
  <si>
    <t>438-338</t>
  </si>
  <si>
    <t>438-337</t>
  </si>
  <si>
    <t>438-336</t>
  </si>
  <si>
    <t>438-335</t>
  </si>
  <si>
    <t>438-292</t>
  </si>
  <si>
    <t>438-291</t>
  </si>
  <si>
    <t>438-290</t>
  </si>
  <si>
    <t>438-289</t>
  </si>
  <si>
    <t>438-288</t>
  </si>
  <si>
    <t>438-251</t>
  </si>
  <si>
    <t>438-250</t>
  </si>
  <si>
    <t>438-249</t>
  </si>
  <si>
    <t>438-248</t>
  </si>
  <si>
    <t>438-247</t>
  </si>
  <si>
    <t>438-245</t>
  </si>
  <si>
    <t>438-212</t>
  </si>
  <si>
    <t>438-211</t>
  </si>
  <si>
    <t>438-210</t>
  </si>
  <si>
    <t>438-209</t>
  </si>
  <si>
    <t>438-207</t>
  </si>
  <si>
    <t>438-168</t>
  </si>
  <si>
    <t>438-167</t>
  </si>
  <si>
    <t>438-166</t>
  </si>
  <si>
    <t>438-131</t>
  </si>
  <si>
    <t>438-130</t>
  </si>
  <si>
    <t>438-129</t>
  </si>
  <si>
    <t>438-128</t>
  </si>
  <si>
    <t>438-101</t>
  </si>
  <si>
    <t>438-098</t>
  </si>
  <si>
    <t>438-073</t>
  </si>
  <si>
    <t>438-072</t>
  </si>
  <si>
    <t>438-071</t>
  </si>
  <si>
    <t>438-052</t>
  </si>
  <si>
    <t>437-668</t>
  </si>
  <si>
    <t>437-628</t>
  </si>
  <si>
    <t>437-626</t>
  </si>
  <si>
    <t>437-624</t>
  </si>
  <si>
    <t>437-623</t>
  </si>
  <si>
    <t>437-585</t>
  </si>
  <si>
    <t>437-582</t>
  </si>
  <si>
    <t>437-534</t>
  </si>
  <si>
    <t>437-532</t>
  </si>
  <si>
    <t>437-530</t>
  </si>
  <si>
    <t>437-528</t>
  </si>
  <si>
    <t>437-490</t>
  </si>
  <si>
    <t>437-488</t>
  </si>
  <si>
    <t>437-422</t>
  </si>
  <si>
    <t>437-421</t>
  </si>
  <si>
    <t>437-420</t>
  </si>
  <si>
    <t>437-339</t>
  </si>
  <si>
    <t>437-338</t>
  </si>
  <si>
    <t>437-337</t>
  </si>
  <si>
    <t>437-336</t>
  </si>
  <si>
    <t>437-335</t>
  </si>
  <si>
    <t>437-334</t>
  </si>
  <si>
    <t>437-292</t>
  </si>
  <si>
    <t>437-291</t>
  </si>
  <si>
    <t>437-290</t>
  </si>
  <si>
    <t>437-289</t>
  </si>
  <si>
    <t>437-288</t>
  </si>
  <si>
    <t>437-287</t>
  </si>
  <si>
    <t>437-251</t>
  </si>
  <si>
    <t>437-250</t>
  </si>
  <si>
    <t>437-249</t>
  </si>
  <si>
    <t>437-248</t>
  </si>
  <si>
    <t>437-247</t>
  </si>
  <si>
    <t>437-212</t>
  </si>
  <si>
    <t>437-211</t>
  </si>
  <si>
    <t>437-210</t>
  </si>
  <si>
    <t>437-209</t>
  </si>
  <si>
    <t>437-168</t>
  </si>
  <si>
    <t>437-167</t>
  </si>
  <si>
    <t>437-166</t>
  </si>
  <si>
    <t>437-131</t>
  </si>
  <si>
    <t>437-130</t>
  </si>
  <si>
    <t>437-101</t>
  </si>
  <si>
    <t>437-073</t>
  </si>
  <si>
    <t>437-072</t>
  </si>
  <si>
    <t>436-342</t>
  </si>
  <si>
    <t>436-253</t>
  </si>
  <si>
    <t>436-252</t>
  </si>
  <si>
    <t>436-251</t>
  </si>
  <si>
    <t>436-213</t>
  </si>
  <si>
    <t>436-212</t>
  </si>
  <si>
    <t>436-169</t>
  </si>
  <si>
    <t>436-168</t>
  </si>
  <si>
    <t>436-133</t>
  </si>
  <si>
    <t>436-132</t>
  </si>
  <si>
    <t>436-131</t>
  </si>
  <si>
    <t>436-102</t>
  </si>
  <si>
    <t>436-101</t>
  </si>
  <si>
    <t>436-075</t>
  </si>
  <si>
    <t>436-074</t>
  </si>
  <si>
    <t>436-073</t>
  </si>
  <si>
    <t>436-053</t>
  </si>
  <si>
    <t>436-060</t>
  </si>
  <si>
    <t>436-040</t>
  </si>
  <si>
    <t>436-030</t>
  </si>
  <si>
    <t>436-025</t>
  </si>
  <si>
    <t>436-020</t>
  </si>
  <si>
    <t>436-015</t>
  </si>
  <si>
    <t>436-012</t>
  </si>
  <si>
    <t>436-010</t>
  </si>
  <si>
    <t>436-007</t>
  </si>
  <si>
    <t>436-005</t>
  </si>
  <si>
    <t>436-003</t>
  </si>
  <si>
    <t>435-168</t>
  </si>
  <si>
    <t>435-133</t>
  </si>
  <si>
    <t>435-131</t>
  </si>
  <si>
    <t>435-130</t>
  </si>
  <si>
    <t>435-102</t>
  </si>
  <si>
    <t>435-101</t>
  </si>
  <si>
    <t>435-074</t>
  </si>
  <si>
    <t>435-073</t>
  </si>
  <si>
    <t>435-072</t>
  </si>
  <si>
    <t>435-040</t>
  </si>
  <si>
    <t>435-030</t>
  </si>
  <si>
    <t>435-025</t>
  </si>
  <si>
    <t>435-020</t>
  </si>
  <si>
    <t>435-015</t>
  </si>
  <si>
    <t>435-012</t>
  </si>
  <si>
    <t>435-010</t>
  </si>
  <si>
    <t>435-007</t>
  </si>
  <si>
    <t>435-005</t>
  </si>
  <si>
    <t>435-003</t>
  </si>
  <si>
    <t>434-007</t>
  </si>
  <si>
    <t>434-005</t>
  </si>
  <si>
    <t>430-131</t>
  </si>
  <si>
    <t>430-101</t>
  </si>
  <si>
    <t>430-020</t>
  </si>
  <si>
    <t>430-012</t>
  </si>
  <si>
    <t>430-010</t>
  </si>
  <si>
    <t>430-007</t>
  </si>
  <si>
    <t>430-005</t>
  </si>
  <si>
    <t>429-532E</t>
  </si>
  <si>
    <t>429-530E</t>
  </si>
  <si>
    <t>429-528E</t>
  </si>
  <si>
    <t>429-422E</t>
  </si>
  <si>
    <t>429-421E</t>
  </si>
  <si>
    <t>429-420E</t>
  </si>
  <si>
    <t>429-338E</t>
  </si>
  <si>
    <t>429-292E</t>
  </si>
  <si>
    <t>429-251E</t>
  </si>
  <si>
    <t>429-212E</t>
  </si>
  <si>
    <t>429-168E</t>
  </si>
  <si>
    <t>429-670</t>
  </si>
  <si>
    <t>429-668</t>
  </si>
  <si>
    <t>8</t>
  </si>
  <si>
    <t>429-628</t>
  </si>
  <si>
    <t>429-626</t>
  </si>
  <si>
    <t>12</t>
  </si>
  <si>
    <t>429-585</t>
  </si>
  <si>
    <t>429-582</t>
  </si>
  <si>
    <t>429-532</t>
  </si>
  <si>
    <t>429-530</t>
  </si>
  <si>
    <t>429-528</t>
  </si>
  <si>
    <t>429-422</t>
  </si>
  <si>
    <t>429-421</t>
  </si>
  <si>
    <t>429-420</t>
  </si>
  <si>
    <t>429-340</t>
  </si>
  <si>
    <t>429-338</t>
  </si>
  <si>
    <t>429-292</t>
  </si>
  <si>
    <t>429-291</t>
  </si>
  <si>
    <t>429-251</t>
  </si>
  <si>
    <t>429-250</t>
  </si>
  <si>
    <t>429-249</t>
  </si>
  <si>
    <t>429-248</t>
  </si>
  <si>
    <t>429-247</t>
  </si>
  <si>
    <t>429-212</t>
  </si>
  <si>
    <t>429-211</t>
  </si>
  <si>
    <t>429-210</t>
  </si>
  <si>
    <t>429-209</t>
  </si>
  <si>
    <t>429-168</t>
  </si>
  <si>
    <t>429-167</t>
  </si>
  <si>
    <t>429-166</t>
  </si>
  <si>
    <t>429-131</t>
  </si>
  <si>
    <t>429-130</t>
  </si>
  <si>
    <t>429-101</t>
  </si>
  <si>
    <t>429-120</t>
  </si>
  <si>
    <t>429-100</t>
  </si>
  <si>
    <t>429-080</t>
  </si>
  <si>
    <t>429-060</t>
  </si>
  <si>
    <t>429-050</t>
  </si>
  <si>
    <t>429-040</t>
  </si>
  <si>
    <t>429-030</t>
  </si>
  <si>
    <t>429-025</t>
  </si>
  <si>
    <t>429-020</t>
  </si>
  <si>
    <t>429-015</t>
  </si>
  <si>
    <t>429-012</t>
  </si>
  <si>
    <t>429-010</t>
  </si>
  <si>
    <t>429-007</t>
  </si>
  <si>
    <t>429-005</t>
  </si>
  <si>
    <t>429-003</t>
  </si>
  <si>
    <t>427-100</t>
  </si>
  <si>
    <t>427-080</t>
  </si>
  <si>
    <t>427-060</t>
  </si>
  <si>
    <t>427-040</t>
  </si>
  <si>
    <t>427-030</t>
  </si>
  <si>
    <t>427-025</t>
  </si>
  <si>
    <t>427-020</t>
  </si>
  <si>
    <t>427-015</t>
  </si>
  <si>
    <t>427-012</t>
  </si>
  <si>
    <t>427-010</t>
  </si>
  <si>
    <t>427-007</t>
  </si>
  <si>
    <t>427-005</t>
  </si>
  <si>
    <t>420-532</t>
  </si>
  <si>
    <t>420-528</t>
  </si>
  <si>
    <t>420-422</t>
  </si>
  <si>
    <t>420-420</t>
  </si>
  <si>
    <t>420-419</t>
  </si>
  <si>
    <t>420-338</t>
  </si>
  <si>
    <t>420-337</t>
  </si>
  <si>
    <t>420-335</t>
  </si>
  <si>
    <t>420-251</t>
  </si>
  <si>
    <t>420-249</t>
  </si>
  <si>
    <t>420-101</t>
  </si>
  <si>
    <t>420-060</t>
  </si>
  <si>
    <t>420-040</t>
  </si>
  <si>
    <t>420-030</t>
  </si>
  <si>
    <t>420-025</t>
  </si>
  <si>
    <t>420-020</t>
  </si>
  <si>
    <t>420-015</t>
  </si>
  <si>
    <t>420-012</t>
  </si>
  <si>
    <t>420-010</t>
  </si>
  <si>
    <t>420-007</t>
  </si>
  <si>
    <t>420-005</t>
  </si>
  <si>
    <t>417-030DS</t>
  </si>
  <si>
    <t>417-025DS</t>
  </si>
  <si>
    <t>417-020DS</t>
  </si>
  <si>
    <t>417-100</t>
  </si>
  <si>
    <t>417-080</t>
  </si>
  <si>
    <t>417-060</t>
  </si>
  <si>
    <t>417-050</t>
  </si>
  <si>
    <t>417-040</t>
  </si>
  <si>
    <t>417-030</t>
  </si>
  <si>
    <t>417-025</t>
  </si>
  <si>
    <t>417-020</t>
  </si>
  <si>
    <t>417-015</t>
  </si>
  <si>
    <t>417-012</t>
  </si>
  <si>
    <t>417-010</t>
  </si>
  <si>
    <t>417-007</t>
  </si>
  <si>
    <t>417-005</t>
  </si>
  <si>
    <t>416-100</t>
  </si>
  <si>
    <t>416-060</t>
  </si>
  <si>
    <t>416-040</t>
  </si>
  <si>
    <t>416-030</t>
  </si>
  <si>
    <t>416-025</t>
  </si>
  <si>
    <t>416-020</t>
  </si>
  <si>
    <t>416-015</t>
  </si>
  <si>
    <t>414-130</t>
  </si>
  <si>
    <t>414-010</t>
  </si>
  <si>
    <t>414-101</t>
  </si>
  <si>
    <t>414-007</t>
  </si>
  <si>
    <t>414-005</t>
  </si>
  <si>
    <t>413-020</t>
  </si>
  <si>
    <t>413-015</t>
  </si>
  <si>
    <t>413-010</t>
  </si>
  <si>
    <t>413-007</t>
  </si>
  <si>
    <t>413-005</t>
  </si>
  <si>
    <t>412-020</t>
  </si>
  <si>
    <t>412-015</t>
  </si>
  <si>
    <t>412-012</t>
  </si>
  <si>
    <t>412-010</t>
  </si>
  <si>
    <t>412-007</t>
  </si>
  <si>
    <t>412-005</t>
  </si>
  <si>
    <t>411-120</t>
  </si>
  <si>
    <t>411-100</t>
  </si>
  <si>
    <t>410-102</t>
  </si>
  <si>
    <t>410-101</t>
  </si>
  <si>
    <t>410-020</t>
  </si>
  <si>
    <t>410-015</t>
  </si>
  <si>
    <t>410-012</t>
  </si>
  <si>
    <t>410-010</t>
  </si>
  <si>
    <t>410-007</t>
  </si>
  <si>
    <t>410-005</t>
  </si>
  <si>
    <t>409-060</t>
  </si>
  <si>
    <t>409-040</t>
  </si>
  <si>
    <t>409-030</t>
  </si>
  <si>
    <t>409-025</t>
  </si>
  <si>
    <t>409-020</t>
  </si>
  <si>
    <t>409-015</t>
  </si>
  <si>
    <t>409-012</t>
  </si>
  <si>
    <t>409-010</t>
  </si>
  <si>
    <t>409-007</t>
  </si>
  <si>
    <t>409-005</t>
  </si>
  <si>
    <t>408-020</t>
  </si>
  <si>
    <t>408-015</t>
  </si>
  <si>
    <t>408-012</t>
  </si>
  <si>
    <t>408-010</t>
  </si>
  <si>
    <t>408-007</t>
  </si>
  <si>
    <t>408-005</t>
  </si>
  <si>
    <t>407-251</t>
  </si>
  <si>
    <t>407-250</t>
  </si>
  <si>
    <t>407-249</t>
  </si>
  <si>
    <t>407-212</t>
  </si>
  <si>
    <t>407-211</t>
  </si>
  <si>
    <t>407-168</t>
  </si>
  <si>
    <t>407-131</t>
  </si>
  <si>
    <t>407-130</t>
  </si>
  <si>
    <t>407-101</t>
  </si>
  <si>
    <t>407-074</t>
  </si>
  <si>
    <t>407-053</t>
  </si>
  <si>
    <t>407-040</t>
  </si>
  <si>
    <t>407-030</t>
  </si>
  <si>
    <t>407-025</t>
  </si>
  <si>
    <t>407-020</t>
  </si>
  <si>
    <t>407-015</t>
  </si>
  <si>
    <t>407-012</t>
  </si>
  <si>
    <t>407-010</t>
  </si>
  <si>
    <t>407-007</t>
  </si>
  <si>
    <t>407-005</t>
  </si>
  <si>
    <t>406-292</t>
  </si>
  <si>
    <t>406-251</t>
  </si>
  <si>
    <t>406-250</t>
  </si>
  <si>
    <t>406-249</t>
  </si>
  <si>
    <t>406-212</t>
  </si>
  <si>
    <t>406-211</t>
  </si>
  <si>
    <t>406-209</t>
  </si>
  <si>
    <t>406-168</t>
  </si>
  <si>
    <t>406-167</t>
  </si>
  <si>
    <t>406-166</t>
  </si>
  <si>
    <t>406-131</t>
  </si>
  <si>
    <t>406-130</t>
  </si>
  <si>
    <t>406-101</t>
  </si>
  <si>
    <t>406-053</t>
  </si>
  <si>
    <t>406-030S</t>
  </si>
  <si>
    <t>406-025S</t>
  </si>
  <si>
    <t>406-020S</t>
  </si>
  <si>
    <t>406-015S</t>
  </si>
  <si>
    <t>406-080</t>
  </si>
  <si>
    <t>406-060</t>
  </si>
  <si>
    <t>406-050</t>
  </si>
  <si>
    <t>406-040</t>
  </si>
  <si>
    <t>406-030</t>
  </si>
  <si>
    <t>406-025</t>
  </si>
  <si>
    <t>406-020</t>
  </si>
  <si>
    <t>406-015</t>
  </si>
  <si>
    <t>406-012</t>
  </si>
  <si>
    <t>406-010</t>
  </si>
  <si>
    <t>406-007</t>
  </si>
  <si>
    <t>406-005</t>
  </si>
  <si>
    <t>406-003</t>
  </si>
  <si>
    <t>405-020</t>
  </si>
  <si>
    <t>405-015</t>
  </si>
  <si>
    <t>405-012</t>
  </si>
  <si>
    <t>405-010</t>
  </si>
  <si>
    <t>405-007</t>
  </si>
  <si>
    <t>405-005</t>
  </si>
  <si>
    <t>404-007</t>
  </si>
  <si>
    <t>404-005</t>
  </si>
  <si>
    <t>403-007</t>
  </si>
  <si>
    <t>403-005</t>
  </si>
  <si>
    <t>402-532</t>
  </si>
  <si>
    <t>402-530</t>
  </si>
  <si>
    <t>402-528</t>
  </si>
  <si>
    <t>402-525</t>
  </si>
  <si>
    <t>402-490</t>
  </si>
  <si>
    <t>402-422</t>
  </si>
  <si>
    <t>402-420</t>
  </si>
  <si>
    <t>402-419</t>
  </si>
  <si>
    <t>402-418</t>
  </si>
  <si>
    <t>402-417</t>
  </si>
  <si>
    <t>402-416</t>
  </si>
  <si>
    <t>402-338</t>
  </si>
  <si>
    <t>402-337</t>
  </si>
  <si>
    <t>402-336</t>
  </si>
  <si>
    <t>402-335</t>
  </si>
  <si>
    <t>402-334</t>
  </si>
  <si>
    <t>402-333</t>
  </si>
  <si>
    <t>402-292</t>
  </si>
  <si>
    <t>402-291</t>
  </si>
  <si>
    <t>402-290</t>
  </si>
  <si>
    <t>402-289</t>
  </si>
  <si>
    <t>402-288</t>
  </si>
  <si>
    <t>402-287</t>
  </si>
  <si>
    <t>402-251</t>
  </si>
  <si>
    <t>402-250</t>
  </si>
  <si>
    <t>402-249</t>
  </si>
  <si>
    <t>402-248</t>
  </si>
  <si>
    <t>402-247</t>
  </si>
  <si>
    <t>402-239</t>
  </si>
  <si>
    <t>402-212</t>
  </si>
  <si>
    <t>402-211</t>
  </si>
  <si>
    <t>402-210</t>
  </si>
  <si>
    <t>402-209</t>
  </si>
  <si>
    <t>402-202</t>
  </si>
  <si>
    <t>402-201</t>
  </si>
  <si>
    <t>402-199</t>
  </si>
  <si>
    <t>402-168</t>
  </si>
  <si>
    <t>402-167</t>
  </si>
  <si>
    <t>402-166</t>
  </si>
  <si>
    <t>402-158</t>
  </si>
  <si>
    <t>402-157</t>
  </si>
  <si>
    <t>402-156</t>
  </si>
  <si>
    <t>402-131</t>
  </si>
  <si>
    <t>402-130</t>
  </si>
  <si>
    <t>402-125</t>
  </si>
  <si>
    <t>402-124</t>
  </si>
  <si>
    <t>402-101</t>
  </si>
  <si>
    <t>402-095</t>
  </si>
  <si>
    <t>402-094</t>
  </si>
  <si>
    <t>402-074</t>
  </si>
  <si>
    <t>402-072</t>
  </si>
  <si>
    <t>402-071</t>
  </si>
  <si>
    <t>402-040</t>
  </si>
  <si>
    <t>402-030</t>
  </si>
  <si>
    <t>402-025</t>
  </si>
  <si>
    <t>402-020</t>
  </si>
  <si>
    <t>402-015</t>
  </si>
  <si>
    <t>402-012</t>
  </si>
  <si>
    <t>402-010</t>
  </si>
  <si>
    <t>402-007</t>
  </si>
  <si>
    <t>402-005</t>
  </si>
  <si>
    <t>401-626</t>
  </si>
  <si>
    <t>401-624</t>
  </si>
  <si>
    <t>5</t>
  </si>
  <si>
    <t>401-585</t>
  </si>
  <si>
    <t>401-582</t>
  </si>
  <si>
    <t>401-532</t>
  </si>
  <si>
    <t>401-530</t>
  </si>
  <si>
    <t>401-528</t>
  </si>
  <si>
    <t>401-490</t>
  </si>
  <si>
    <t>401-488</t>
  </si>
  <si>
    <t>401-486</t>
  </si>
  <si>
    <t>401-422</t>
  </si>
  <si>
    <t>401-420</t>
  </si>
  <si>
    <t>401-419</t>
  </si>
  <si>
    <t>401-418</t>
  </si>
  <si>
    <t>401-417</t>
  </si>
  <si>
    <t>401-416</t>
  </si>
  <si>
    <t>401-339</t>
  </si>
  <si>
    <t>401-338</t>
  </si>
  <si>
    <t>401-337</t>
  </si>
  <si>
    <t>401-336</t>
  </si>
  <si>
    <t>401-335</t>
  </si>
  <si>
    <t>401-334</t>
  </si>
  <si>
    <t>401-333</t>
  </si>
  <si>
    <t>401-292</t>
  </si>
  <si>
    <t>401-291</t>
  </si>
  <si>
    <t>401-290</t>
  </si>
  <si>
    <t>401-289</t>
  </si>
  <si>
    <t>401-288</t>
  </si>
  <si>
    <t>401-287</t>
  </si>
  <si>
    <t>401-251</t>
  </si>
  <si>
    <t>401-250</t>
  </si>
  <si>
    <t>401-249</t>
  </si>
  <si>
    <t>401-248</t>
  </si>
  <si>
    <t>401-247</t>
  </si>
  <si>
    <t>401-241</t>
  </si>
  <si>
    <t>401-239</t>
  </si>
  <si>
    <t>401-238</t>
  </si>
  <si>
    <t>401-233</t>
  </si>
  <si>
    <t>60</t>
  </si>
  <si>
    <t>10</t>
  </si>
  <si>
    <t>401-213</t>
  </si>
  <si>
    <t>401-212</t>
  </si>
  <si>
    <t>401-211</t>
  </si>
  <si>
    <t>401-210</t>
  </si>
  <si>
    <t>401-209</t>
  </si>
  <si>
    <t>401-203</t>
  </si>
  <si>
    <t>401-202</t>
  </si>
  <si>
    <t>401-201</t>
  </si>
  <si>
    <t>401-199</t>
  </si>
  <si>
    <t>401-169</t>
  </si>
  <si>
    <t>401-168</t>
  </si>
  <si>
    <t>401-167</t>
  </si>
  <si>
    <t>401-166</t>
  </si>
  <si>
    <t>401-158</t>
  </si>
  <si>
    <t>401-157</t>
  </si>
  <si>
    <t>401-156</t>
  </si>
  <si>
    <t>401-134</t>
  </si>
  <si>
    <t>401-133</t>
  </si>
  <si>
    <t>401-132</t>
  </si>
  <si>
    <t>401-131</t>
  </si>
  <si>
    <t>401-130</t>
  </si>
  <si>
    <t>401-126</t>
  </si>
  <si>
    <t>401-125</t>
  </si>
  <si>
    <t>401-124</t>
  </si>
  <si>
    <t>401-122</t>
  </si>
  <si>
    <t>401-102</t>
  </si>
  <si>
    <t>401-101</t>
  </si>
  <si>
    <t>401-095</t>
  </si>
  <si>
    <t>401-094</t>
  </si>
  <si>
    <t>401-075</t>
  </si>
  <si>
    <t>401-074</t>
  </si>
  <si>
    <t>401-053</t>
  </si>
  <si>
    <t>401-080</t>
  </si>
  <si>
    <t>401-060</t>
  </si>
  <si>
    <t>401-050</t>
  </si>
  <si>
    <t>401-040</t>
  </si>
  <si>
    <t>401-030</t>
  </si>
  <si>
    <t>401-025</t>
  </si>
  <si>
    <t>401-020</t>
  </si>
  <si>
    <t>401-015</t>
  </si>
  <si>
    <t>401-012</t>
  </si>
  <si>
    <t>401-010</t>
  </si>
  <si>
    <t>401-007</t>
  </si>
  <si>
    <t>401-005</t>
  </si>
  <si>
    <t>401-003</t>
  </si>
  <si>
    <t>PL# PF060922</t>
  </si>
  <si>
    <t>P13300</t>
  </si>
  <si>
    <t>P13301</t>
  </si>
  <si>
    <t>P13302</t>
  </si>
  <si>
    <t>P13304</t>
  </si>
  <si>
    <t>P13303</t>
  </si>
  <si>
    <t>REPAIR COUPLINGS</t>
  </si>
  <si>
    <t>P13306</t>
  </si>
  <si>
    <t>P13305</t>
  </si>
  <si>
    <t>P13307</t>
  </si>
  <si>
    <t>P13311</t>
  </si>
  <si>
    <t>P13308</t>
  </si>
  <si>
    <t>P13310</t>
  </si>
  <si>
    <t>P13309</t>
  </si>
  <si>
    <t>P13312</t>
  </si>
  <si>
    <t>P13316</t>
  </si>
  <si>
    <t>P13313</t>
  </si>
  <si>
    <t>P13315</t>
  </si>
  <si>
    <t>P13314</t>
  </si>
  <si>
    <t>ELBOWS</t>
  </si>
  <si>
    <t>P13317</t>
  </si>
  <si>
    <t>P13326</t>
  </si>
  <si>
    <t>P13318</t>
  </si>
  <si>
    <t>P13319</t>
  </si>
  <si>
    <t>P13320</t>
  </si>
  <si>
    <t>P13321</t>
  </si>
  <si>
    <t>P13323</t>
  </si>
  <si>
    <t>P13322</t>
  </si>
  <si>
    <t>P13324</t>
  </si>
  <si>
    <t>P13325</t>
  </si>
  <si>
    <t>P13327</t>
  </si>
  <si>
    <t>TEES</t>
  </si>
  <si>
    <t>P13328</t>
  </si>
  <si>
    <t>P13329</t>
  </si>
  <si>
    <t>P13334</t>
  </si>
  <si>
    <t>P13330</t>
  </si>
  <si>
    <t>P13331</t>
  </si>
  <si>
    <t>P13332</t>
  </si>
  <si>
    <t>P13333</t>
  </si>
  <si>
    <t>SLIP TEE</t>
  </si>
  <si>
    <t>P13336</t>
  </si>
  <si>
    <t>P13335</t>
  </si>
  <si>
    <t>END STOP</t>
  </si>
  <si>
    <t>P13337</t>
  </si>
  <si>
    <t>P13338</t>
  </si>
  <si>
    <t>P13339</t>
  </si>
  <si>
    <t>BALL VALVE</t>
  </si>
  <si>
    <t>P13342</t>
  </si>
  <si>
    <t>P13341</t>
  </si>
  <si>
    <t>P13340</t>
  </si>
  <si>
    <t>SLIP CLIP™ RELEASE TOOL</t>
  </si>
  <si>
    <t>P13345</t>
  </si>
  <si>
    <t>P13344</t>
  </si>
  <si>
    <t>P13343</t>
  </si>
  <si>
    <t>1/4 TURN STRAIGHT STOP VALVE</t>
  </si>
  <si>
    <t>P13346</t>
  </si>
  <si>
    <t>1/4 TURN ANGLE STOP VALVE (CHROME PLATED)</t>
  </si>
  <si>
    <t>P13347</t>
  </si>
  <si>
    <t>P13349</t>
  </si>
  <si>
    <t>1/4 TURN STRAIGHT STOP VALVE (CHROME PLATED)</t>
  </si>
  <si>
    <t>P13350</t>
  </si>
  <si>
    <t>P13348</t>
  </si>
  <si>
    <t>P13351</t>
  </si>
  <si>
    <t>P13352</t>
  </si>
  <si>
    <t>P13353</t>
  </si>
  <si>
    <t>P13355</t>
  </si>
  <si>
    <t>P13354</t>
  </si>
  <si>
    <t>P13356</t>
  </si>
  <si>
    <t>P13358</t>
  </si>
  <si>
    <t>P13357</t>
  </si>
  <si>
    <t>P13359</t>
  </si>
  <si>
    <t>P13361</t>
  </si>
  <si>
    <t>P13360</t>
  </si>
  <si>
    <t>P13362</t>
  </si>
  <si>
    <t>P13366</t>
  </si>
  <si>
    <t>P13363</t>
  </si>
  <si>
    <t>P13364</t>
  </si>
  <si>
    <t>P13365</t>
  </si>
  <si>
    <t>P13367</t>
  </si>
  <si>
    <t>P13368</t>
  </si>
  <si>
    <t>P13369</t>
  </si>
  <si>
    <t>P13370</t>
  </si>
  <si>
    <t>P13371</t>
  </si>
  <si>
    <t>P13372</t>
  </si>
  <si>
    <t>P13373</t>
  </si>
  <si>
    <t>Push Fittings</t>
  </si>
  <si>
    <t>P12774</t>
  </si>
  <si>
    <t>P9817</t>
  </si>
  <si>
    <t>P12212</t>
  </si>
  <si>
    <t>P12211</t>
  </si>
  <si>
    <t>P12210</t>
  </si>
  <si>
    <t>PRESS X PEX ADAPTER</t>
  </si>
  <si>
    <t>P12516</t>
  </si>
  <si>
    <t>P12515</t>
  </si>
  <si>
    <t>P12514</t>
  </si>
  <si>
    <t>PEX EXPN F1960 RING</t>
  </si>
  <si>
    <t>P7518</t>
  </si>
  <si>
    <t>P7517</t>
  </si>
  <si>
    <t>P11371</t>
  </si>
  <si>
    <t>P7516</t>
  </si>
  <si>
    <t>P7515</t>
  </si>
  <si>
    <t>ANNEALED BK COP CRIMP RING</t>
  </si>
  <si>
    <t>P7901</t>
  </si>
  <si>
    <t>P7900</t>
  </si>
  <si>
    <t>P8482</t>
  </si>
  <si>
    <t>P7899</t>
  </si>
  <si>
    <t>P8445</t>
  </si>
  <si>
    <t>S/S PEX CLAMP RING</t>
  </si>
  <si>
    <t>PEX Accesories</t>
  </si>
  <si>
    <t>SWIVEL HANGERS</t>
  </si>
  <si>
    <t>GALVANIZED / UL/FM</t>
  </si>
  <si>
    <t>P12622</t>
  </si>
  <si>
    <t>1/2" GAL SWIVEL HANGER UL/FM</t>
  </si>
  <si>
    <t>P12623</t>
  </si>
  <si>
    <t>3/4" GAL SWIVEL HANGER UL/FM</t>
  </si>
  <si>
    <t>P12624</t>
  </si>
  <si>
    <t>1" GAL SWIVEL HANGER UL/FM</t>
  </si>
  <si>
    <t>P12625</t>
  </si>
  <si>
    <t>1-1/4" GAL SWIVEL HANGER UL/FM</t>
  </si>
  <si>
    <t>P12626</t>
  </si>
  <si>
    <t>1-1/2" GAL SWIVEL HANGER UL/FM</t>
  </si>
  <si>
    <t>P12627</t>
  </si>
  <si>
    <t>2" GAL SWIVEL HANGER UL/FM</t>
  </si>
  <si>
    <t>P12628</t>
  </si>
  <si>
    <t>2-1/2" GAL SWIVEL HANGER UL/FM</t>
  </si>
  <si>
    <t>P12629</t>
  </si>
  <si>
    <t>3" GAL SWIVEL HANGER UL/FM</t>
  </si>
  <si>
    <t>P12630</t>
  </si>
  <si>
    <t>4" GAL SWIVEL HANGER UL/FM</t>
  </si>
  <si>
    <t>COPPER / EPOXY-COATED</t>
  </si>
  <si>
    <t>P12649</t>
  </si>
  <si>
    <t>1/2" EPOXY COATED SWIVEL HANGER</t>
  </si>
  <si>
    <t>P12650</t>
  </si>
  <si>
    <t>3/4" EPOXY COATED SWIVEL HANGER</t>
  </si>
  <si>
    <t>P12651</t>
  </si>
  <si>
    <t>1" EPOXY COATED SWIVEL HANGER</t>
  </si>
  <si>
    <t>P12652</t>
  </si>
  <si>
    <t>1-1/4" EPOXY COATED SWIVEL HANGER</t>
  </si>
  <si>
    <t>P12653</t>
  </si>
  <si>
    <t>1-1/2" EPOXY COATED SWIVEL HANGER</t>
  </si>
  <si>
    <t>P12654</t>
  </si>
  <si>
    <t>2" EPOXY COATED SWIVEL HANGER</t>
  </si>
  <si>
    <t>P12655</t>
  </si>
  <si>
    <t>2-1/2" EPOXY COATED SWIVEL HANGER</t>
  </si>
  <si>
    <t>P12656</t>
  </si>
  <si>
    <t>3" EPOXY COATED SWIVEL HANGER</t>
  </si>
  <si>
    <t>P12657</t>
  </si>
  <si>
    <t>4" EPOXY COATED SWIVEL HANGER</t>
  </si>
  <si>
    <t>CLEVIS HANGERS</t>
  </si>
  <si>
    <t>P12577</t>
  </si>
  <si>
    <t>1/2" GAL CLEVIS HANGER UL/FM</t>
  </si>
  <si>
    <t>P12578</t>
  </si>
  <si>
    <t>3/4" GAL CLEVIS HANGER UL/FM</t>
  </si>
  <si>
    <t>P12579</t>
  </si>
  <si>
    <t>1" GAL CLEVIS HANGER UL/FM</t>
  </si>
  <si>
    <t>P12580</t>
  </si>
  <si>
    <t>1-1/4" GAL CLEVIS HANGE UL/FM</t>
  </si>
  <si>
    <t>P12581</t>
  </si>
  <si>
    <t>1-1/2" GAL CLEVIS HANGER UL/FM</t>
  </si>
  <si>
    <t>P12582</t>
  </si>
  <si>
    <t>2" GAL CLEVIS HANGER UL/FM</t>
  </si>
  <si>
    <t>P12583</t>
  </si>
  <si>
    <t>2-1/2" GAL CLEVIS HANGER UL/FM</t>
  </si>
  <si>
    <t>P12584</t>
  </si>
  <si>
    <t>3" GAL CLEVIS HANGER UL/FM</t>
  </si>
  <si>
    <t>P12585</t>
  </si>
  <si>
    <t>4" GAL CLEVIS HANGER UL/FM</t>
  </si>
  <si>
    <t>P12586</t>
  </si>
  <si>
    <t>5" GAL CLEVIS HANGER UL/FM</t>
  </si>
  <si>
    <t>P12587</t>
  </si>
  <si>
    <t>6" GAL CLEVIS HANGER UL/FM</t>
  </si>
  <si>
    <t>P12631</t>
  </si>
  <si>
    <t>1/2" EPOXY COATED CLEVIS HANGER</t>
  </si>
  <si>
    <t>P12632</t>
  </si>
  <si>
    <t>3/4" EPOXY COATED CLEVIS HANGER</t>
  </si>
  <si>
    <t>P12633</t>
  </si>
  <si>
    <t>1" EPOXY COATED CLEVIS HANGER</t>
  </si>
  <si>
    <t>P12634</t>
  </si>
  <si>
    <t>1-1/4" EPOXY COATED CLEVIS HANGER</t>
  </si>
  <si>
    <t>P12635</t>
  </si>
  <si>
    <t>1-1/2" EPOXY COATED CLEVIS HANGER</t>
  </si>
  <si>
    <t>P12636</t>
  </si>
  <si>
    <t>2" EPOXY COATED CLEVIS HANGER</t>
  </si>
  <si>
    <t>P12637</t>
  </si>
  <si>
    <t>2-1/2" EPOXY COATED CLEVIS HANGER</t>
  </si>
  <si>
    <t>P12638</t>
  </si>
  <si>
    <t>3" EPOXY COATED CLEVIS HANGER</t>
  </si>
  <si>
    <t>P12639</t>
  </si>
  <si>
    <t>4" EPOXY COATED CLEVIS HANGER</t>
  </si>
  <si>
    <t>RISER CLAMP</t>
  </si>
  <si>
    <t>P12588</t>
  </si>
  <si>
    <t>1/2" GAL RISER CLAMP</t>
  </si>
  <si>
    <t>P12589</t>
  </si>
  <si>
    <t>3/4" GAL RISER CLAMP</t>
  </si>
  <si>
    <t>P12590</t>
  </si>
  <si>
    <t>1" GAL RISER CLAMP</t>
  </si>
  <si>
    <t>P12591</t>
  </si>
  <si>
    <t>1-1/4" GAL RISER CLAMP</t>
  </si>
  <si>
    <t>P12592</t>
  </si>
  <si>
    <t>1-1/2" GAL RISER CLAMP</t>
  </si>
  <si>
    <t>P12593</t>
  </si>
  <si>
    <t>2" GAL RISER CLAMP</t>
  </si>
  <si>
    <t>P12594</t>
  </si>
  <si>
    <t>2-1/2" GAL RISER CLAMP</t>
  </si>
  <si>
    <t>P12595</t>
  </si>
  <si>
    <t>3" GAL RISER CLAMP</t>
  </si>
  <si>
    <t>P12596</t>
  </si>
  <si>
    <t>4" GAL RISER CLAMP</t>
  </si>
  <si>
    <t>P12597</t>
  </si>
  <si>
    <t>5" GAL RISER CLAMP</t>
  </si>
  <si>
    <t>P12598</t>
  </si>
  <si>
    <t>6" GAL RISER CLAMP</t>
  </si>
  <si>
    <t>P12640</t>
  </si>
  <si>
    <t>1/2" EPOXY COATED RISER CLAMP</t>
  </si>
  <si>
    <t>P12641</t>
  </si>
  <si>
    <t>3/4" EPOXY COATED RISER CLAMP</t>
  </si>
  <si>
    <t>P12642</t>
  </si>
  <si>
    <t>1" EPOXY COATED RISER CLAMP</t>
  </si>
  <si>
    <t>P12643</t>
  </si>
  <si>
    <t>1-1/4" EPOXY COATED RISER CLAMP</t>
  </si>
  <si>
    <t>P12644</t>
  </si>
  <si>
    <t>1-1/2" EPOXY COATED RISER CLAMP</t>
  </si>
  <si>
    <t>P12645</t>
  </si>
  <si>
    <t>2" EPOXY COATED RISER CLAMP</t>
  </si>
  <si>
    <t>P12646</t>
  </si>
  <si>
    <t>2-1/2" EPOXY COATED RISER CLAMP</t>
  </si>
  <si>
    <t>P12647</t>
  </si>
  <si>
    <t>3" EPOXY COATED RISER CLAMP</t>
  </si>
  <si>
    <t>P12648</t>
  </si>
  <si>
    <t>4" EPOXY COATED RISER CLAMP</t>
  </si>
  <si>
    <t>SPLIT RING</t>
  </si>
  <si>
    <t>P12817</t>
  </si>
  <si>
    <t>1/2" GALVANIZED SPLIT RING</t>
  </si>
  <si>
    <t>P12818</t>
  </si>
  <si>
    <t>3/4" GALVANIZED SPLIT RING</t>
  </si>
  <si>
    <t>P12819</t>
  </si>
  <si>
    <t>1" GALVANIZED SPLIT RING</t>
  </si>
  <si>
    <t>P12820</t>
  </si>
  <si>
    <t>1-1/4" GALVANIZED SPLIT RING</t>
  </si>
  <si>
    <t>P12821</t>
  </si>
  <si>
    <t>1-1/2" GALVANIZED SPLIT RING</t>
  </si>
  <si>
    <t>P12822</t>
  </si>
  <si>
    <t>2" GALVANIZED SPLIT RING</t>
  </si>
  <si>
    <t>P13913</t>
  </si>
  <si>
    <t xml:space="preserve">2-1/2" GALVANIZED SPLIT RING </t>
  </si>
  <si>
    <t>P13914</t>
  </si>
  <si>
    <t xml:space="preserve">3" GALVANIZED SPLIT RING </t>
  </si>
  <si>
    <t>P13915</t>
  </si>
  <si>
    <t xml:space="preserve">4" GALVANIZED SPLIT RING </t>
  </si>
  <si>
    <t>P12823</t>
  </si>
  <si>
    <t>1/2" EPOXY COATED SPLIT RING</t>
  </si>
  <si>
    <t>P12824</t>
  </si>
  <si>
    <t>3/4" EPOXY COATED SPLIT RING</t>
  </si>
  <si>
    <t>P12825</t>
  </si>
  <si>
    <t>1" EPOXY COATED SPLIT RING</t>
  </si>
  <si>
    <t>P12826</t>
  </si>
  <si>
    <t>1-1/4" EPOXY COATED SPLIT</t>
  </si>
  <si>
    <t>P12827</t>
  </si>
  <si>
    <t>1-1/2" EPOXY COATED SPLIT</t>
  </si>
  <si>
    <t>P12828</t>
  </si>
  <si>
    <t>2" EPOXY COATED SPLIT RING</t>
  </si>
  <si>
    <t>P13916</t>
  </si>
  <si>
    <t xml:space="preserve">3" EPOXY COATED SPLIT RING </t>
  </si>
  <si>
    <t>P13917</t>
  </si>
  <si>
    <t xml:space="preserve">4" EPOXY COATED SPLIT RING </t>
  </si>
  <si>
    <t>CEILING FLANGE</t>
  </si>
  <si>
    <t>P12896</t>
  </si>
  <si>
    <t>3/8" GAL CEILING FLANGE</t>
  </si>
  <si>
    <t>P12829</t>
  </si>
  <si>
    <t>1/2" GAL CEILING FLANGE</t>
  </si>
  <si>
    <t>3/8" EPOXY COATED CEILING FLANGE</t>
  </si>
  <si>
    <t>P12830</t>
  </si>
  <si>
    <t>1/2" EPOXY COATED CEILING FLANGE</t>
  </si>
  <si>
    <t>2-HOLE PIPE STRAP</t>
  </si>
  <si>
    <t>P12609</t>
  </si>
  <si>
    <t>1/2" GAL 2 HOLE PIPE STRAP</t>
  </si>
  <si>
    <t>P12610</t>
  </si>
  <si>
    <t>3/4" GAL 2 HOLE PIPE STRAP</t>
  </si>
  <si>
    <t>P12611</t>
  </si>
  <si>
    <t>1" GAL 2 HOLE PIPE STRAP</t>
  </si>
  <si>
    <t>P12612</t>
  </si>
  <si>
    <t>1-1/4" GAL 2 HOLE PIPE STRAP</t>
  </si>
  <si>
    <t>P12613</t>
  </si>
  <si>
    <t>1-1/2" GAL 2 HOLE PIPE STRAP</t>
  </si>
  <si>
    <t>P12614</t>
  </si>
  <si>
    <t>2" GAL 2 HOLE PIPE STRAP</t>
  </si>
  <si>
    <t>P12615</t>
  </si>
  <si>
    <t>2-1/2" GAL 2 HOLE PIPE STRAP</t>
  </si>
  <si>
    <t>P12616</t>
  </si>
  <si>
    <t>3" GAL 2 HOLE PIPE STRAP</t>
  </si>
  <si>
    <t>P12617</t>
  </si>
  <si>
    <t>4" GAL 2 HOLE PIPE STRAP</t>
  </si>
  <si>
    <t>P12618</t>
  </si>
  <si>
    <t>5" GAL 2 HOLE PIPE STRAP</t>
  </si>
  <si>
    <t>P12619</t>
  </si>
  <si>
    <t>6" GAL 2 HOLE PIPE STRAP</t>
  </si>
  <si>
    <t>P12670</t>
  </si>
  <si>
    <t>1/2" COPPER PLATED 2 HOLE PIPE STRAP</t>
  </si>
  <si>
    <t>P12671</t>
  </si>
  <si>
    <t>3/4" COPPER PLATED 2 HOLE PIPE STRAP</t>
  </si>
  <si>
    <t>P12672</t>
  </si>
  <si>
    <t>1" COPPER PLATED 2 HOLE PIPE STRAP</t>
  </si>
  <si>
    <t>P12673</t>
  </si>
  <si>
    <t>1-1/4" COPPER PLATED 2 HOLE PIPE STRAP</t>
  </si>
  <si>
    <t>P12674</t>
  </si>
  <si>
    <t>1-1/2" COPPER PLATED 2 HOLE PIPE STRAP</t>
  </si>
  <si>
    <t>P12675</t>
  </si>
  <si>
    <t>2" COPPER PLATED 2 HOLE PIPE STRAP</t>
  </si>
  <si>
    <t>STRUT (KINDORF) CLAMP</t>
  </si>
  <si>
    <t>P12658</t>
  </si>
  <si>
    <t>1/2" GAL STRUT (KINDORF) CLAMP</t>
  </si>
  <si>
    <t>P12659</t>
  </si>
  <si>
    <t>3/4" GAL STRUT (KINDORF) CLAMP</t>
  </si>
  <si>
    <t>P12660</t>
  </si>
  <si>
    <t>1" GAL STRUT (KINDORF) CLAMP</t>
  </si>
  <si>
    <t>P12661</t>
  </si>
  <si>
    <t>1-1/4" GAL STRUT (KINDORF) CLAMP</t>
  </si>
  <si>
    <t>P12662</t>
  </si>
  <si>
    <t>1-1/2" GAL STRUT (KINDORF) CLAMP</t>
  </si>
  <si>
    <t>P12663</t>
  </si>
  <si>
    <t>2" GAL STRUT (KINDORF) CLAMP</t>
  </si>
  <si>
    <t>P12664</t>
  </si>
  <si>
    <t>1/2" EPOXY STRUT (KINDORF) CLAMP</t>
  </si>
  <si>
    <t>P12665</t>
  </si>
  <si>
    <t>3/4" EPOXY STRUT (KINDORF) CLAMP</t>
  </si>
  <si>
    <t>P12666</t>
  </si>
  <si>
    <t>1" EPOXY STRUT (KINDORF) CLAMP</t>
  </si>
  <si>
    <t>P12667</t>
  </si>
  <si>
    <t>1-1/4" EPOXY STRUT (KINDORF) CLAMP</t>
  </si>
  <si>
    <t>P12668</t>
  </si>
  <si>
    <t>1-1/2" EPOXY STRUT (KINDORF) CLAMP</t>
  </si>
  <si>
    <t>P12669</t>
  </si>
  <si>
    <t>2" EPOXY STRUT (KINDORF) CLAMP</t>
  </si>
  <si>
    <t>STRUT CUSHION CLAMP</t>
  </si>
  <si>
    <t>P12898</t>
  </si>
  <si>
    <t>1/2" (5/8" OD) ZINC STRUT CUSHION CLAMP</t>
  </si>
  <si>
    <t>P12899</t>
  </si>
  <si>
    <t>3/4" (7/8" OD) ZINC STRUT CUSHION CLAMP</t>
  </si>
  <si>
    <t>P12900</t>
  </si>
  <si>
    <t>1" (1 1/8" OD) ZINC STRUT CUSHION CLAMP</t>
  </si>
  <si>
    <t>P12901</t>
  </si>
  <si>
    <t>1-1/4" (1 -3/8" OD) STRUT CUSHION CLAMP</t>
  </si>
  <si>
    <t>P12902</t>
  </si>
  <si>
    <t>1-1/2" (1- 5/8" OD) STRUT CUSHION CLAMP</t>
  </si>
  <si>
    <t>P12903</t>
  </si>
  <si>
    <t>2" (2 1/8" OD) ZINC STRUT CUSHION CLAMP</t>
  </si>
  <si>
    <t>MISCELLANEOUS</t>
  </si>
  <si>
    <t>P12599</t>
  </si>
  <si>
    <t>3/8" BLK TOP BEAM CLAMP</t>
  </si>
  <si>
    <t>P12600</t>
  </si>
  <si>
    <t>1/2" BLK TOP BEAM CLAMP</t>
  </si>
  <si>
    <t>P12620</t>
  </si>
  <si>
    <t>3/8" BLK SIDE BEAM CONNECTOR</t>
  </si>
  <si>
    <t>P12621</t>
  </si>
  <si>
    <t>1/2" BLK SIDE BEAM CONNECTOR</t>
  </si>
  <si>
    <t>P12603</t>
  </si>
  <si>
    <t>3/8" GAL WASHER (100 PER BOX)</t>
  </si>
  <si>
    <t>P12604</t>
  </si>
  <si>
    <t>1/2" GAL WASHER (100 PER BOX)</t>
  </si>
  <si>
    <t>P12607</t>
  </si>
  <si>
    <t>3/8 GAL HEX NUT (100 PER BOX)</t>
  </si>
  <si>
    <t>P12608</t>
  </si>
  <si>
    <t>1/2" GAL HEX NUT (50 PER BOX)</t>
  </si>
  <si>
    <t>P12601</t>
  </si>
  <si>
    <t>3/8" GAL ROD COUPLING (80 PER BOX)</t>
  </si>
  <si>
    <t>P12602</t>
  </si>
  <si>
    <t>1/2" GAL ROD COUPLING (50 PER BOX)</t>
  </si>
  <si>
    <t>P12605</t>
  </si>
  <si>
    <t>3/8" X 6' GAL THREADED ROD (25 PER SLEEVE)</t>
  </si>
  <si>
    <t>P12606</t>
  </si>
  <si>
    <t>1/2" X 6' GAL THREADED ROD (12 PER SLEEVE)</t>
  </si>
  <si>
    <t>Pipe Hangers</t>
  </si>
  <si>
    <t>Order Date:</t>
  </si>
  <si>
    <t>Sales Representative:</t>
  </si>
  <si>
    <t>Bill To:</t>
  </si>
  <si>
    <t>Product Total:</t>
  </si>
  <si>
    <t>Description</t>
  </si>
  <si>
    <t>Box Quantity</t>
  </si>
  <si>
    <t>STEEL NIPPLES</t>
  </si>
  <si>
    <t>GALVANIZED STEEL NIPPLES</t>
  </si>
  <si>
    <t>Insert Your Quantity (Pieces)</t>
  </si>
  <si>
    <t>Pieces Ordered</t>
  </si>
  <si>
    <t>Net/Unit (USD)</t>
  </si>
  <si>
    <t>Line Total (USD)</t>
  </si>
  <si>
    <t>STEEL CUT LENGTHS</t>
  </si>
  <si>
    <t>CAST IRON FITTINGS</t>
  </si>
  <si>
    <t>STEEL COUPLINGS</t>
  </si>
  <si>
    <t>BRASS FITTINGS</t>
  </si>
  <si>
    <t>BRASS NIPPLES</t>
  </si>
  <si>
    <t>NET</t>
  </si>
  <si>
    <t>PUSH FITTINGS</t>
  </si>
  <si>
    <t>PEX TUBING</t>
  </si>
  <si>
    <t>Feet Per Bundle</t>
  </si>
  <si>
    <t xml:space="preserve">Insert Your Quantity </t>
  </si>
  <si>
    <t>Total Feet Ordered</t>
  </si>
  <si>
    <t>Rolls/ Bundles</t>
  </si>
  <si>
    <t>PEX B BLUE 1/2x20 FT (50 Lengths)</t>
  </si>
  <si>
    <t>PEX B BLUE 3/4x20 FT (25 Lengths)</t>
  </si>
  <si>
    <t>PEX B BLUE 1x20 FT (10 Lengths)</t>
  </si>
  <si>
    <t>PEX B RED 1/2x20 FT (50 Lengths)</t>
  </si>
  <si>
    <t>PEX B RED 3/4x20 FT (25 Lengths)</t>
  </si>
  <si>
    <t>PEX B RED 1x20 FT (10 Lengths)</t>
  </si>
  <si>
    <t>PEX B WHITE 1/2x20 FT (50 Lengths)</t>
  </si>
  <si>
    <t>PEX B WHITE 3/4 x20 FT (25 Lengths)</t>
  </si>
  <si>
    <t>PEX B WHITE 1x20 FT (10 Lengths)</t>
  </si>
  <si>
    <t>OXY PEX B 1/2x20 FT (50 Lengths)</t>
  </si>
  <si>
    <t>OXY PEX B 3/4x20 FT (25 Lengths)</t>
  </si>
  <si>
    <t>OXY PEX B 1x20 FT (10 Lengths)</t>
  </si>
  <si>
    <t>PEX A BLUE 1/2x20 FT (50 Lengths)</t>
  </si>
  <si>
    <t>PEX A BLUE 3/4x20 FT (25 Lengths)</t>
  </si>
  <si>
    <t>PEX A RED 1/2x20 FT (50 Lengths)</t>
  </si>
  <si>
    <t>PEX A RED 3/4x20 FT (25 Lengths)</t>
  </si>
  <si>
    <t>OXY PEX A 1/2x20 FT (50 Lengths)</t>
  </si>
  <si>
    <t>OXY PEX A 3/4x20 FT (25 Lengths)</t>
  </si>
  <si>
    <t>PEX A BLUE 1x20 FT (15 Lengths)</t>
  </si>
  <si>
    <t>PEX A RED 1x20 FT (15 Lengths)</t>
  </si>
  <si>
    <t>OXY PEX A 1x20 FT (15 Lengths)</t>
  </si>
  <si>
    <t>VALVES</t>
  </si>
  <si>
    <t>DIELECTRIC UNIONS</t>
  </si>
  <si>
    <t>COPPER TUBING</t>
  </si>
  <si>
    <t>45 STREET ELBOW</t>
  </si>
  <si>
    <t>90 ELBOW</t>
  </si>
  <si>
    <t>90 STREET ELBOW</t>
  </si>
  <si>
    <t>COUPLING WITHOUT STOP</t>
  </si>
  <si>
    <t>REDUCING COUPLING</t>
  </si>
  <si>
    <t>FITTING REDUCER</t>
  </si>
  <si>
    <t>TEE</t>
  </si>
  <si>
    <t>MALE STREET ADAPTER</t>
  </si>
  <si>
    <t>FEMALE STREET ADAPTER</t>
  </si>
  <si>
    <t>UNION</t>
  </si>
  <si>
    <t>FEMALE TEE</t>
  </si>
  <si>
    <t>90 DEGREE DROP EAR ELBOW</t>
  </si>
  <si>
    <t>FEMALE 90 DEGREE ELBOW</t>
  </si>
  <si>
    <t>P15000</t>
  </si>
  <si>
    <t>P15001</t>
  </si>
  <si>
    <t>P15002</t>
  </si>
  <si>
    <t>P15003</t>
  </si>
  <si>
    <t>P15004</t>
  </si>
  <si>
    <t>P15005</t>
  </si>
  <si>
    <t>P15006</t>
  </si>
  <si>
    <t>P15007</t>
  </si>
  <si>
    <t>P15008</t>
  </si>
  <si>
    <t>P15009</t>
  </si>
  <si>
    <t>P15010</t>
  </si>
  <si>
    <t>P15011</t>
  </si>
  <si>
    <t>P15012</t>
  </si>
  <si>
    <t>P15013</t>
  </si>
  <si>
    <t>P15014</t>
  </si>
  <si>
    <t>P15015</t>
  </si>
  <si>
    <t>P15016</t>
  </si>
  <si>
    <t>P15017</t>
  </si>
  <si>
    <t>P15018</t>
  </si>
  <si>
    <t>P15020</t>
  </si>
  <si>
    <t>P15021</t>
  </si>
  <si>
    <t>P15022</t>
  </si>
  <si>
    <t>P15023</t>
  </si>
  <si>
    <t>P15024</t>
  </si>
  <si>
    <t>P15025</t>
  </si>
  <si>
    <t>P15026</t>
  </si>
  <si>
    <t>P15027</t>
  </si>
  <si>
    <t>P15028</t>
  </si>
  <si>
    <t>P15029</t>
  </si>
  <si>
    <t>P15030</t>
  </si>
  <si>
    <t>P15031</t>
  </si>
  <si>
    <t>P15032</t>
  </si>
  <si>
    <t>P15033</t>
  </si>
  <si>
    <t>P15034</t>
  </si>
  <si>
    <t>P15035</t>
  </si>
  <si>
    <t>P15036</t>
  </si>
  <si>
    <t>P15037</t>
  </si>
  <si>
    <t>P15038</t>
  </si>
  <si>
    <t>P15039</t>
  </si>
  <si>
    <t>P15040</t>
  </si>
  <si>
    <t>P15041</t>
  </si>
  <si>
    <t>P15042</t>
  </si>
  <si>
    <t>P15043</t>
  </si>
  <si>
    <t>P15044</t>
  </si>
  <si>
    <t>P15045</t>
  </si>
  <si>
    <t>P15046</t>
  </si>
  <si>
    <t>P15047</t>
  </si>
  <si>
    <t>P15048</t>
  </si>
  <si>
    <t>P15049</t>
  </si>
  <si>
    <t>P15050</t>
  </si>
  <si>
    <t>P15053</t>
  </si>
  <si>
    <t>P15054</t>
  </si>
  <si>
    <t>P15055</t>
  </si>
  <si>
    <t>P15056</t>
  </si>
  <si>
    <t>P15057</t>
  </si>
  <si>
    <t>P15058</t>
  </si>
  <si>
    <t>P15059</t>
  </si>
  <si>
    <t>P15060</t>
  </si>
  <si>
    <t>P15061</t>
  </si>
  <si>
    <t>P15062</t>
  </si>
  <si>
    <t>P15063</t>
  </si>
  <si>
    <t>P15064</t>
  </si>
  <si>
    <t>P15065</t>
  </si>
  <si>
    <t>P15066</t>
  </si>
  <si>
    <t>P15067</t>
  </si>
  <si>
    <t>P15068</t>
  </si>
  <si>
    <t>P15069</t>
  </si>
  <si>
    <t>P15070</t>
  </si>
  <si>
    <t>P15071</t>
  </si>
  <si>
    <t>P15072</t>
  </si>
  <si>
    <t>P15073</t>
  </si>
  <si>
    <t>P15074</t>
  </si>
  <si>
    <t>P15075</t>
  </si>
  <si>
    <t>P15076</t>
  </si>
  <si>
    <t>P15077</t>
  </si>
  <si>
    <t>P15078</t>
  </si>
  <si>
    <t>P15079</t>
  </si>
  <si>
    <t>P15080</t>
  </si>
  <si>
    <t>P15081</t>
  </si>
  <si>
    <t>P15082</t>
  </si>
  <si>
    <t>P15083</t>
  </si>
  <si>
    <t>P15084</t>
  </si>
  <si>
    <t>P15085</t>
  </si>
  <si>
    <t>P13694</t>
  </si>
  <si>
    <t>P15087</t>
  </si>
  <si>
    <t>P15088</t>
  </si>
  <si>
    <t>P15089</t>
  </si>
  <si>
    <t>P15090</t>
  </si>
  <si>
    <t>P15091</t>
  </si>
  <si>
    <t>P15092</t>
  </si>
  <si>
    <t>P15093</t>
  </si>
  <si>
    <t>P15094</t>
  </si>
  <si>
    <t>P15095</t>
  </si>
  <si>
    <t>P15096</t>
  </si>
  <si>
    <t>P15097</t>
  </si>
  <si>
    <t>P15099</t>
  </si>
  <si>
    <t>P15100</t>
  </si>
  <si>
    <t>P15101</t>
  </si>
  <si>
    <t>P15102</t>
  </si>
  <si>
    <t>P15103</t>
  </si>
  <si>
    <t>P15104</t>
  </si>
  <si>
    <t>P15105</t>
  </si>
  <si>
    <t>P15106</t>
  </si>
  <si>
    <t>P15107</t>
  </si>
  <si>
    <t>P15108</t>
  </si>
  <si>
    <t>P15109</t>
  </si>
  <si>
    <t>P15110</t>
  </si>
  <si>
    <t>P15111</t>
  </si>
  <si>
    <t>P15112</t>
  </si>
  <si>
    <t>P15113</t>
  </si>
  <si>
    <t>P15114</t>
  </si>
  <si>
    <t>P15115</t>
  </si>
  <si>
    <t>P15116</t>
  </si>
  <si>
    <t>P15117</t>
  </si>
  <si>
    <t>P15118</t>
  </si>
  <si>
    <t>P15119</t>
  </si>
  <si>
    <t>P15120</t>
  </si>
  <si>
    <t>P15121</t>
  </si>
  <si>
    <t>P15122</t>
  </si>
  <si>
    <t>P15123</t>
  </si>
  <si>
    <t>P15124</t>
  </si>
  <si>
    <t>P15125</t>
  </si>
  <si>
    <t>P15126</t>
  </si>
  <si>
    <t>P15127</t>
  </si>
  <si>
    <t>P15128</t>
  </si>
  <si>
    <t>P15129</t>
  </si>
  <si>
    <t>P15130</t>
  </si>
  <si>
    <t>P15131</t>
  </si>
  <si>
    <t>P15132</t>
  </si>
  <si>
    <t>P15133</t>
  </si>
  <si>
    <t>P15134</t>
  </si>
  <si>
    <t>P15135</t>
  </si>
  <si>
    <t>P15136</t>
  </si>
  <si>
    <t>P15137</t>
  </si>
  <si>
    <t>P15138</t>
  </si>
  <si>
    <t>P15139</t>
  </si>
  <si>
    <t>P15140</t>
  </si>
  <si>
    <t>P15141</t>
  </si>
  <si>
    <t>P15142</t>
  </si>
  <si>
    <t>P15143</t>
  </si>
  <si>
    <t>P15144</t>
  </si>
  <si>
    <t>P15145</t>
  </si>
  <si>
    <t>P15146</t>
  </si>
  <si>
    <t>P15147</t>
  </si>
  <si>
    <t>P15149</t>
  </si>
  <si>
    <t>P15150</t>
  </si>
  <si>
    <t>P15152</t>
  </si>
  <si>
    <t>P15153</t>
  </si>
  <si>
    <t>P15154</t>
  </si>
  <si>
    <t>P15156</t>
  </si>
  <si>
    <t>P15158</t>
  </si>
  <si>
    <t>P15159</t>
  </si>
  <si>
    <t>P15160</t>
  </si>
  <si>
    <t>P15161</t>
  </si>
  <si>
    <t>P15162</t>
  </si>
  <si>
    <t>P15163</t>
  </si>
  <si>
    <t>P15164</t>
  </si>
  <si>
    <t>P15165</t>
  </si>
  <si>
    <t>P15167</t>
  </si>
  <si>
    <t>P15168</t>
  </si>
  <si>
    <t>P15169</t>
  </si>
  <si>
    <t>P15170</t>
  </si>
  <si>
    <t>P15171</t>
  </si>
  <si>
    <t>P15172</t>
  </si>
  <si>
    <t>P15173</t>
  </si>
  <si>
    <t>P15174</t>
  </si>
  <si>
    <t>P15175</t>
  </si>
  <si>
    <t>P15176</t>
  </si>
  <si>
    <t>P15177</t>
  </si>
  <si>
    <t>P15178</t>
  </si>
  <si>
    <t>P15179</t>
  </si>
  <si>
    <t>P15180</t>
  </si>
  <si>
    <t>P15181</t>
  </si>
  <si>
    <t>P15182</t>
  </si>
  <si>
    <t>P15183</t>
  </si>
  <si>
    <t>P15184</t>
  </si>
  <si>
    <t>P15185</t>
  </si>
  <si>
    <t>P15186</t>
  </si>
  <si>
    <t>P15187</t>
  </si>
  <si>
    <t>P15188</t>
  </si>
  <si>
    <t>P15189</t>
  </si>
  <si>
    <t>P15190</t>
  </si>
  <si>
    <t>P15191</t>
  </si>
  <si>
    <t>P15193</t>
  </si>
  <si>
    <t>P15194</t>
  </si>
  <si>
    <t>P15195</t>
  </si>
  <si>
    <t>P15196</t>
  </si>
  <si>
    <t>P15197</t>
  </si>
  <si>
    <t>P15198</t>
  </si>
  <si>
    <t>P15201</t>
  </si>
  <si>
    <t>P15202</t>
  </si>
  <si>
    <t>P15203</t>
  </si>
  <si>
    <t>P15204</t>
  </si>
  <si>
    <t>P15205</t>
  </si>
  <si>
    <t>P15206</t>
  </si>
  <si>
    <t>P15207</t>
  </si>
  <si>
    <t>P15208</t>
  </si>
  <si>
    <t>P15209</t>
  </si>
  <si>
    <t>P15210</t>
  </si>
  <si>
    <t>P15211</t>
  </si>
  <si>
    <t>P15212</t>
  </si>
  <si>
    <t>P15213</t>
  </si>
  <si>
    <t>P15214</t>
  </si>
  <si>
    <t>P15215</t>
  </si>
  <si>
    <t>P15217</t>
  </si>
  <si>
    <t>P15218</t>
  </si>
  <si>
    <t>P15219</t>
  </si>
  <si>
    <t>P15220</t>
  </si>
  <si>
    <t>P15221</t>
  </si>
  <si>
    <t>P15222</t>
  </si>
  <si>
    <t>P15223</t>
  </si>
  <si>
    <t>P15224</t>
  </si>
  <si>
    <t>P15225</t>
  </si>
  <si>
    <t>P15226</t>
  </si>
  <si>
    <t>P15770</t>
  </si>
  <si>
    <t>1/2 Type L Copper Tube</t>
  </si>
  <si>
    <t>3/4 Type L Copper Tube</t>
  </si>
  <si>
    <t>1 Type L Copper Tube</t>
  </si>
  <si>
    <t>1-1/4 Type L Copper Tube</t>
  </si>
  <si>
    <t>1-1/2 Type L Copper Tube</t>
  </si>
  <si>
    <t>2 Type L Copper Tube</t>
  </si>
  <si>
    <t>2-1/2 Type L Copper Tube</t>
  </si>
  <si>
    <t>3 Type L Copper Tube</t>
  </si>
  <si>
    <t>4 Type L Copper Tube</t>
  </si>
  <si>
    <t>1/2 Type M Copper Tube</t>
  </si>
  <si>
    <t>3/4 Type M Copper Tube</t>
  </si>
  <si>
    <t>1 Type M Copper Tube</t>
  </si>
  <si>
    <t>1-1/4 Type M Copper Tube</t>
  </si>
  <si>
    <t>1-1/2 Type M Copper Tube</t>
  </si>
  <si>
    <t>2 Type M Copper Tube</t>
  </si>
  <si>
    <t>NO-HUB COUPLINGS</t>
  </si>
  <si>
    <t>COUPLINGS - BANDED</t>
  </si>
  <si>
    <t>EXTENSION PIECES</t>
  </si>
  <si>
    <t>LOCKNUTS</t>
  </si>
  <si>
    <t>GALVANIZED FITTINGS</t>
  </si>
  <si>
    <t>BLACK FITTINGS</t>
  </si>
  <si>
    <t>XH COUPLINGS</t>
  </si>
  <si>
    <t>XH UNIONS</t>
  </si>
  <si>
    <t>XH 45 ELBOWS</t>
  </si>
  <si>
    <t xml:space="preserve"> XH 90 ELBOWS</t>
  </si>
  <si>
    <t>XH 90 STREET ELBOWS</t>
  </si>
  <si>
    <t>XH TEES</t>
  </si>
  <si>
    <t>XH CAPS</t>
  </si>
  <si>
    <t>1/4 Black XH 45 Elbow</t>
  </si>
  <si>
    <t>3/8 Black XH 45 Elbow</t>
  </si>
  <si>
    <t>1/2 Black XH 45 Elbow</t>
  </si>
  <si>
    <t>3/4 Black XH 45 Elbow</t>
  </si>
  <si>
    <t>1 Black XH 45 Elbow</t>
  </si>
  <si>
    <t>1-1/4 Black XH 45 Elbow</t>
  </si>
  <si>
    <t>1-1/2 Black XH 45 Elbow</t>
  </si>
  <si>
    <t>2 Black XH 45 Elbow</t>
  </si>
  <si>
    <t>2-1/2 Black XH 45 Elbow</t>
  </si>
  <si>
    <t>3 Black XH 45 Elbow</t>
  </si>
  <si>
    <t>4 Black XH 45 Elbow</t>
  </si>
  <si>
    <t>1/4 Black XH 90 Elbow</t>
  </si>
  <si>
    <t>3/8 Black XH 90 Elbow</t>
  </si>
  <si>
    <t>1/2 Black XH 90 Elbow</t>
  </si>
  <si>
    <t>3/4 Black XH 90 Elbow</t>
  </si>
  <si>
    <t>1 Black XH 90 Elbow</t>
  </si>
  <si>
    <t>1-1/4 Black XH 90 Elbow</t>
  </si>
  <si>
    <t>1-1/2 Black XH 90 Elbow</t>
  </si>
  <si>
    <t>2 Black XH 90 Elbow</t>
  </si>
  <si>
    <t>2-1/2 Black XH 90 Elbow</t>
  </si>
  <si>
    <t>3 Black XH 90 Elbow</t>
  </si>
  <si>
    <t>4 Black XH 90 Elbow</t>
  </si>
  <si>
    <t>1/4 Black XH ST 90 Elbow</t>
  </si>
  <si>
    <t>3/8 Black XH ST 90 Elbow</t>
  </si>
  <si>
    <t>1/2 Black XH ST 90 Elbow</t>
  </si>
  <si>
    <t>3/4 Black XH ST 90 Elbow</t>
  </si>
  <si>
    <t>1 Black XH ST 90 Elbow</t>
  </si>
  <si>
    <t>1-1/4 Black XH ST 90 Elbow</t>
  </si>
  <si>
    <t>1-1/2 Black XH ST 90 Elbow</t>
  </si>
  <si>
    <t>2 Black XH ST 90 Elbow</t>
  </si>
  <si>
    <t>2-1/2 Black XH ST 90 Elbow</t>
  </si>
  <si>
    <t>3 Black XH ST 90 Elbow</t>
  </si>
  <si>
    <t>1/4 Galv XH 45 Elbow</t>
  </si>
  <si>
    <t>3/8 Galv XH 45 Elbow</t>
  </si>
  <si>
    <t>1/2 Galv XH 45 Elbow</t>
  </si>
  <si>
    <t>3/4 Galv XH 45 Elbow</t>
  </si>
  <si>
    <t>1 Galv XH 45 Elbow</t>
  </si>
  <si>
    <t>1-1/4 Galv XH 45 Elbow</t>
  </si>
  <si>
    <t>1-1/2 Galv XH 45 Elbow</t>
  </si>
  <si>
    <t>2 Galv XH 45 Elbow</t>
  </si>
  <si>
    <t>2-1/2 Galv XH 45 Elbow</t>
  </si>
  <si>
    <t>3 Galv XH 45 Elbow</t>
  </si>
  <si>
    <t>4 Galv XH 45 Elbow</t>
  </si>
  <si>
    <t>1/4 Galv XH 90 Elbow</t>
  </si>
  <si>
    <t>3/8 Galv XH 90 Elbow</t>
  </si>
  <si>
    <t>1/2 Galv XH 90 Elbow</t>
  </si>
  <si>
    <t>3/4 Galv XH 90 Elbow</t>
  </si>
  <si>
    <t>1 Galv XH 90 Elbow</t>
  </si>
  <si>
    <t>1-1/4 Galv XH 90 Elbow</t>
  </si>
  <si>
    <t>1-1/2 Galv XH 90 Elbow</t>
  </si>
  <si>
    <t>2 Galv XH 90 Elbow</t>
  </si>
  <si>
    <t>2-1/2 Galv XH 90 Elbow</t>
  </si>
  <si>
    <t>3 Galv XH 90 Elbow</t>
  </si>
  <si>
    <t>4 Galv XH 90 Elbow</t>
  </si>
  <si>
    <t>1/4 Galv XH ST 90 Elbow</t>
  </si>
  <si>
    <t>3/8 Galv XH ST 90 Elbow</t>
  </si>
  <si>
    <t>1/2 Galv XH ST 90 Elbow</t>
  </si>
  <si>
    <t>3/4 Galv XH ST 90 Elbow</t>
  </si>
  <si>
    <t>1 Galv XH ST 90 Elbow</t>
  </si>
  <si>
    <t>1-1/4 Galv XH ST 90 Elbow</t>
  </si>
  <si>
    <t>1-1/2 Galv XH ST 90 Elbow</t>
  </si>
  <si>
    <t>2 Galv XH ST 90 Elbow</t>
  </si>
  <si>
    <t>2-1/2 Galv XH ST 90 Elbow</t>
  </si>
  <si>
    <t>3 Galv XH ST 90 Elbow</t>
  </si>
  <si>
    <t>1/4 Black XH Tee</t>
  </si>
  <si>
    <t>3/8 Black XH Tee</t>
  </si>
  <si>
    <t>1/2 Black XH Tee</t>
  </si>
  <si>
    <t>3/4 Black XH Tee</t>
  </si>
  <si>
    <t>1 Black XH Tee</t>
  </si>
  <si>
    <t>1-1/4 Black XH Tee</t>
  </si>
  <si>
    <t>1-1/2 Black XH Tee</t>
  </si>
  <si>
    <t>2 Black XH Tee</t>
  </si>
  <si>
    <t>2-1/2 Black XH Tee</t>
  </si>
  <si>
    <t>3 Black XH Tee</t>
  </si>
  <si>
    <t>4 Black XH Tee</t>
  </si>
  <si>
    <t>3/4x1/2 Black XH Tee</t>
  </si>
  <si>
    <t>1x1/2 Black XH Tee</t>
  </si>
  <si>
    <t>1x3/4 Black XH Tee</t>
  </si>
  <si>
    <t>1-1/4x3/4 Black XH Tee</t>
  </si>
  <si>
    <t>1-1/4x1 Black XH Tee</t>
  </si>
  <si>
    <t>1-1/2x1/2 Black XH Tee</t>
  </si>
  <si>
    <t>1-1/2x3/4 Black XH Tee</t>
  </si>
  <si>
    <t>1-1/2x1 Black XH Tee</t>
  </si>
  <si>
    <t>1-1/2x1-1/4 Black XH Tee</t>
  </si>
  <si>
    <t>2x1/2 Black XH Tee</t>
  </si>
  <si>
    <t>2x3/4 Black XH Tee</t>
  </si>
  <si>
    <t>2x1-1/4 Black XH Tee</t>
  </si>
  <si>
    <t>2x1-1/2 Black XH Tee</t>
  </si>
  <si>
    <t>2-1/2x2 Black XH Tee</t>
  </si>
  <si>
    <t>3x2 Black XH Tee</t>
  </si>
  <si>
    <t>4x2-1/2 Black XH Tee</t>
  </si>
  <si>
    <t>4x3 Black XH Tee</t>
  </si>
  <si>
    <t>1/4 Galv XH Tee</t>
  </si>
  <si>
    <t>3/8 Galv XH Tee</t>
  </si>
  <si>
    <t>1/2 Galv XH Tee</t>
  </si>
  <si>
    <t>3/4 Galv XH Tee</t>
  </si>
  <si>
    <t>1 Galv XH Tee</t>
  </si>
  <si>
    <t>1-1/4 Galv XH Tee</t>
  </si>
  <si>
    <t>1-1/2 Galv XH Tee</t>
  </si>
  <si>
    <t>2 Galv XH Tee</t>
  </si>
  <si>
    <t>2-1/2 Galv XH Tee</t>
  </si>
  <si>
    <t>3 Galv XH Tee</t>
  </si>
  <si>
    <t>4 Galv XH Tee</t>
  </si>
  <si>
    <t>3/4x1/2 Galv XH Tee</t>
  </si>
  <si>
    <t>1x1/2 Galv XH Tee</t>
  </si>
  <si>
    <t>1x3/4 Galv XH Tee</t>
  </si>
  <si>
    <t>1-1/4x3/4 Galv XH Tee</t>
  </si>
  <si>
    <t>1-1/4x1 Galv XH Tee</t>
  </si>
  <si>
    <t>1-1/2x1/2 Galv XH Tee</t>
  </si>
  <si>
    <t>1-1/2x3/4 Galv XH Tee</t>
  </si>
  <si>
    <t>1-1/2x1 Galv XH Tee</t>
  </si>
  <si>
    <t>1-1/2x1-1/4 Galv XH Tee</t>
  </si>
  <si>
    <t>2x1/2 Galv XH Tee</t>
  </si>
  <si>
    <t>2x3/4 Galv XH Tee</t>
  </si>
  <si>
    <t>2x1 Galv XH Tee</t>
  </si>
  <si>
    <t>2x1-1/4 Galv XH Tee</t>
  </si>
  <si>
    <t>2x1-1/2 Galv XH Tee</t>
  </si>
  <si>
    <t>2-1/2x2 Galv XH Tee</t>
  </si>
  <si>
    <t>3x2 Galv XH Tee</t>
  </si>
  <si>
    <t>4x2-1/2 Galv XH Tee</t>
  </si>
  <si>
    <t>4x3 Galv XH Tee</t>
  </si>
  <si>
    <t>1/4 Black XH Union</t>
  </si>
  <si>
    <t>3/8 Black XH Union</t>
  </si>
  <si>
    <t>1/2 Black XH Union</t>
  </si>
  <si>
    <t>3/4 Black XH Union</t>
  </si>
  <si>
    <t>1 Black XH Union</t>
  </si>
  <si>
    <t>1-1/4 Black XH Union</t>
  </si>
  <si>
    <t>1-1/2 Black XH Union</t>
  </si>
  <si>
    <t>2 Black XH Union</t>
  </si>
  <si>
    <t>2-1/2 Black XH Union</t>
  </si>
  <si>
    <t>3 Black XH Union</t>
  </si>
  <si>
    <t>4 Black XH Union</t>
  </si>
  <si>
    <t>1/4 Galv XH Union</t>
  </si>
  <si>
    <t>3/8 Galv XH Union</t>
  </si>
  <si>
    <t>1/2 Galv XH Union</t>
  </si>
  <si>
    <t>3/4 Galv XH Union</t>
  </si>
  <si>
    <t>1 Galv XH Union</t>
  </si>
  <si>
    <t>1-1/4 Galv XH Union</t>
  </si>
  <si>
    <t>1-1/2 Galv XH Union</t>
  </si>
  <si>
    <t>2 Galv XH Union</t>
  </si>
  <si>
    <t>2-1/2 Galv XH Union</t>
  </si>
  <si>
    <t>3 Galv XH Union</t>
  </si>
  <si>
    <t>4 Galv XH Union</t>
  </si>
  <si>
    <t>XH Caps</t>
  </si>
  <si>
    <t>1/4 Black XH Cap</t>
  </si>
  <si>
    <t>3/8 Black XH Cap</t>
  </si>
  <si>
    <t>1/2 Black XH Cap</t>
  </si>
  <si>
    <t>3/4 Black XH Cap</t>
  </si>
  <si>
    <t>1 Black XH Cap</t>
  </si>
  <si>
    <t>1-1/4 Black XH Cap</t>
  </si>
  <si>
    <t>1-1/2 Black XH Cap</t>
  </si>
  <si>
    <t>2 Black XH Cap</t>
  </si>
  <si>
    <t>2-1/2 Black XH Cap</t>
  </si>
  <si>
    <t>3 Black XH Cap</t>
  </si>
  <si>
    <t>4 Black XH Cap</t>
  </si>
  <si>
    <t>1/4 Galv XH Cap</t>
  </si>
  <si>
    <t>3/8 Galv XH Cap</t>
  </si>
  <si>
    <t>1/2 Galv XH Cap</t>
  </si>
  <si>
    <t>3/4 Galv XH Cap</t>
  </si>
  <si>
    <t>1 Galv XH Cap</t>
  </si>
  <si>
    <t>1-1/4 Galv XH Cap</t>
  </si>
  <si>
    <t>1-1/2 Galv XH Cap</t>
  </si>
  <si>
    <t>2 Galv XH Cap</t>
  </si>
  <si>
    <t>3 Galv XH Cap</t>
  </si>
  <si>
    <t>4 Galv XH Cap</t>
  </si>
  <si>
    <t>P11484</t>
  </si>
  <si>
    <t>90 ELBOWS</t>
  </si>
  <si>
    <t>REDUCING 90 ELBOWS</t>
  </si>
  <si>
    <t>45 ELBOWS</t>
  </si>
  <si>
    <t>REDUCING HEX COUPLINGS</t>
  </si>
  <si>
    <t>3/4 Brass 45 St Elbow</t>
  </si>
  <si>
    <t>1/8 Brass 90 St Elbow</t>
  </si>
  <si>
    <t>1-1/4 Brass 90 St Elbow</t>
  </si>
  <si>
    <t>1/2 PRESS COPPER BALL VALVE</t>
  </si>
  <si>
    <t>3/4 PRESS COPPER BALL VALVE</t>
  </si>
  <si>
    <t>1 PRESS COPPER BALL VALVE</t>
  </si>
  <si>
    <t>2 PRESS COPPER BALL VALVE</t>
  </si>
  <si>
    <t>PL# PPSU120621</t>
  </si>
  <si>
    <t>PVC DWV</t>
  </si>
  <si>
    <t>Product Line Total</t>
  </si>
  <si>
    <t>MALLEABLE IRON FITTINGS</t>
  </si>
  <si>
    <t>XH MALLEABLE IRON FITTINGS</t>
  </si>
  <si>
    <t>Part #</t>
  </si>
  <si>
    <t>ALRO Part #</t>
  </si>
  <si>
    <t>1/2 PVC Sch40 Tee (SOCxFIPTxSOC)</t>
  </si>
  <si>
    <t>3/4 PVC Sch40 Tee (SOCxFIPTxSOC)</t>
  </si>
  <si>
    <t>Alro Part#</t>
  </si>
  <si>
    <t>Reference #</t>
  </si>
  <si>
    <t>COPPER WROT</t>
  </si>
  <si>
    <t>O.D. SIZE</t>
  </si>
  <si>
    <t>1/4</t>
  </si>
  <si>
    <t>3/8</t>
  </si>
  <si>
    <t>4-1/8</t>
  </si>
  <si>
    <t>6-1/8</t>
  </si>
  <si>
    <t>3-5/8</t>
  </si>
  <si>
    <t>5-1/8</t>
  </si>
  <si>
    <t>8-1/8</t>
  </si>
  <si>
    <t>3/8x1/4</t>
  </si>
  <si>
    <t>1/2x3/8</t>
  </si>
  <si>
    <t>5/8x1/2</t>
  </si>
  <si>
    <t>7/8x3/4</t>
  </si>
  <si>
    <t>1-1/8x1</t>
  </si>
  <si>
    <t>1-3/8x1-1/4</t>
  </si>
  <si>
    <t>1-5/8x1-1/2</t>
  </si>
  <si>
    <t>2-1/8x2</t>
  </si>
  <si>
    <t>2-5/8x2-1/2</t>
  </si>
  <si>
    <t>3-1/8x3</t>
  </si>
  <si>
    <t>1/4x1/4</t>
  </si>
  <si>
    <t>3/8x3/8</t>
  </si>
  <si>
    <t>1/2x1/4</t>
  </si>
  <si>
    <t>1/2x1/2</t>
  </si>
  <si>
    <t>5/8x1/8</t>
  </si>
  <si>
    <t>5/8x1/4</t>
  </si>
  <si>
    <t>5/8x3/8</t>
  </si>
  <si>
    <t>5/8x3/4</t>
  </si>
  <si>
    <t>5/8x1</t>
  </si>
  <si>
    <t>3/4x1/2</t>
  </si>
  <si>
    <t>3/4x3/4</t>
  </si>
  <si>
    <t>7/8x1/2</t>
  </si>
  <si>
    <t>7/8x1</t>
  </si>
  <si>
    <t>1-1/8x1/2</t>
  </si>
  <si>
    <t>1-1/8x3/4</t>
  </si>
  <si>
    <t>1-1/8x1-1/4</t>
  </si>
  <si>
    <t>1-3/8x3/4</t>
  </si>
  <si>
    <t>1-3/8x1</t>
  </si>
  <si>
    <t>1-3/8x1-1/2</t>
  </si>
  <si>
    <t>1-5/8x1-1/4</t>
  </si>
  <si>
    <t>1-5/8x2</t>
  </si>
  <si>
    <t>2-1/8x1-1/2</t>
  </si>
  <si>
    <t>1/4x1/8</t>
  </si>
  <si>
    <t>4-1/8x4</t>
  </si>
  <si>
    <t>1-1/8x1-1/2</t>
  </si>
  <si>
    <t>1-5/8x1</t>
  </si>
  <si>
    <t>2-1/8x1-1/4</t>
  </si>
  <si>
    <t>2-5/8x2</t>
  </si>
  <si>
    <t>3/4x5/8</t>
  </si>
  <si>
    <t>7/8x3/8</t>
  </si>
  <si>
    <t>7/8x5/8</t>
  </si>
  <si>
    <t>1-1/8x5/8</t>
  </si>
  <si>
    <t>1-1/8x7/8</t>
  </si>
  <si>
    <t>1-3/8x7/8</t>
  </si>
  <si>
    <t>1-3/8x1-1/8</t>
  </si>
  <si>
    <t>1-5/8x1-3/8</t>
  </si>
  <si>
    <t>2-1/8x1-5/8</t>
  </si>
  <si>
    <t>3/4x3/8</t>
  </si>
  <si>
    <t>1-3/8x5/8</t>
  </si>
  <si>
    <t>1-5/8x5/8</t>
  </si>
  <si>
    <t>1-5/8x7/8</t>
  </si>
  <si>
    <t>1-5/8x1-1/8</t>
  </si>
  <si>
    <t>2-1/8x3/4</t>
  </si>
  <si>
    <t>2-1/8x7/8</t>
  </si>
  <si>
    <t>2-1/8x1-1/8</t>
  </si>
  <si>
    <t>2-1/8x1-3/8</t>
  </si>
  <si>
    <t>2-5/8x1-1/8</t>
  </si>
  <si>
    <t>2-5/8x1-3/8</t>
  </si>
  <si>
    <t>2-5/8x1-5/8</t>
  </si>
  <si>
    <t>2-5/8x2-1/8</t>
  </si>
  <si>
    <t>3-1/8x1-5/8</t>
  </si>
  <si>
    <t>3-1/8x2-1/8</t>
  </si>
  <si>
    <t>3-1/8x2-5/8</t>
  </si>
  <si>
    <t>4-1/8x2-1/8</t>
  </si>
  <si>
    <t>4-1/8x2-5/8</t>
  </si>
  <si>
    <t>4-1/8x3-1/8</t>
  </si>
  <si>
    <t>6-1/8x3-1/8</t>
  </si>
  <si>
    <t>6-1/8x4-1/8</t>
  </si>
  <si>
    <t>2-1/8x5/8</t>
  </si>
  <si>
    <t>3-1/8x1-3/8</t>
  </si>
  <si>
    <t>4-1/8x1-3/8</t>
  </si>
  <si>
    <t>3/8x1/4x1/4</t>
  </si>
  <si>
    <t>3/8x3/8x1/2</t>
  </si>
  <si>
    <t>1/2x3/8x3/8</t>
  </si>
  <si>
    <t>1/2x1/2x3/8</t>
  </si>
  <si>
    <t>1/2x1/2x5/8</t>
  </si>
  <si>
    <t>5/8x3/8x5/8</t>
  </si>
  <si>
    <t>5/8x1/2x1/2</t>
  </si>
  <si>
    <t>5/8x1/2x5/8</t>
  </si>
  <si>
    <t>5/8x5/8x1/4</t>
  </si>
  <si>
    <t>5/8x5/8x3/8</t>
  </si>
  <si>
    <t>5/8x5/8x1/2</t>
  </si>
  <si>
    <t>5/8x5/8x7/8</t>
  </si>
  <si>
    <t>5/8x5/8x1-1/8</t>
  </si>
  <si>
    <t>3/4x5/8x5/8</t>
  </si>
  <si>
    <t>3/4x3/4x3/8</t>
  </si>
  <si>
    <t>7/8x5/8x7/8</t>
  </si>
  <si>
    <t>7/8x7/8x3/8</t>
  </si>
  <si>
    <t>7/8x7/8x1/2</t>
  </si>
  <si>
    <t>7/8x7/8x5/8</t>
  </si>
  <si>
    <t>7/8x7/8x3/4</t>
  </si>
  <si>
    <t>7/8x7/8x1-1/8</t>
  </si>
  <si>
    <t>1-1/8x5/8x5/8</t>
  </si>
  <si>
    <t>1-1/8x5/8x7/8</t>
  </si>
  <si>
    <t>1-1/8x5/8x1-1/8</t>
  </si>
  <si>
    <t>1-1/8x7/8x5/8</t>
  </si>
  <si>
    <t>1-1/8x7/8x7/8</t>
  </si>
  <si>
    <t>1-1/8x7/8x1-1/8</t>
  </si>
  <si>
    <t>1-1/8x1-1/8x1/2</t>
  </si>
  <si>
    <t>1-1/8x1-1/8x5/8</t>
  </si>
  <si>
    <t>1-1/8x1-1/8x3/4</t>
  </si>
  <si>
    <t>1-1/8x1-1/8x7/8</t>
  </si>
  <si>
    <t>1-1/8x1-1/8x1-3/8</t>
  </si>
  <si>
    <t>1-1/8x1-1/8x1-5/8</t>
  </si>
  <si>
    <t>1-3/8x5/8x5/8</t>
  </si>
  <si>
    <t>1-3/8x5/8x1-3/8</t>
  </si>
  <si>
    <t>1-3/8x7/8x5/8</t>
  </si>
  <si>
    <t>1-3/8x7/8x7/8</t>
  </si>
  <si>
    <t>1-3/8x7/8x1-1/8</t>
  </si>
  <si>
    <t>1-3/8x7/8x1-3/8</t>
  </si>
  <si>
    <t>1-3/8x1-1/8x5/8</t>
  </si>
  <si>
    <t>1-3/8x1-1/8x7/8</t>
  </si>
  <si>
    <t>1-3/8x1-1/8x1-1/8</t>
  </si>
  <si>
    <t>1-3/8x1-3/8x5/8</t>
  </si>
  <si>
    <t>1-3/8x1-3/8x7/8</t>
  </si>
  <si>
    <t>1-3/8x1-3/8x1-1/8</t>
  </si>
  <si>
    <t>1-3/8x1-3/8x1-5/8</t>
  </si>
  <si>
    <t>1-3/8x1-1/8x2-1/8</t>
  </si>
  <si>
    <t>1-5/8x5/8x1-1/8</t>
  </si>
  <si>
    <t>1-5/8x5/8x1-5/8</t>
  </si>
  <si>
    <t>1-5/8x7/8x5/8</t>
  </si>
  <si>
    <t>1-5/8x7/8x7/8</t>
  </si>
  <si>
    <t>1-5/8x7/8x1-1/8</t>
  </si>
  <si>
    <t>1-5/8x7/8x1-3/8</t>
  </si>
  <si>
    <t>1-5/8x7/8x1-5/8</t>
  </si>
  <si>
    <t>1-5/8x1-1/8x5/8</t>
  </si>
  <si>
    <t>1-5/8x1-1/8x1-1/8</t>
  </si>
  <si>
    <t>1-5/8x1-1/8x7/8</t>
  </si>
  <si>
    <t>1-5/8x1-1/8x1-3/8</t>
  </si>
  <si>
    <t>1-5/8x1-1/8x1-5/8</t>
  </si>
  <si>
    <t>1-5/8x1-3/8x5/8</t>
  </si>
  <si>
    <t>1-5/8x1-3/8x7/8</t>
  </si>
  <si>
    <t>1-5/8x1-3/8x1-1/8</t>
  </si>
  <si>
    <t>1-5/8x1-3/8x1-3/8</t>
  </si>
  <si>
    <t>1-5/8x1-3/8x1-5/8</t>
  </si>
  <si>
    <t>1-5/8x1-5/8x5/8</t>
  </si>
  <si>
    <t>1-5/8x1-5/8x7/8</t>
  </si>
  <si>
    <t>1-5/8x1-5/8x1-1/8</t>
  </si>
  <si>
    <t>1-5/8x1-5/8x1-3/8</t>
  </si>
  <si>
    <t>1-5/8x1-5/8x2-1/8</t>
  </si>
  <si>
    <t>2-1/8x5/8x2-1/8</t>
  </si>
  <si>
    <t>2-1/8x7/8x1-5/8</t>
  </si>
  <si>
    <t>2-1/8x7/8x2-1/8</t>
  </si>
  <si>
    <t>2-1/8x1-1/8x1-1/8</t>
  </si>
  <si>
    <t>2-1/8x1-1/8x1-5/8</t>
  </si>
  <si>
    <t>2-1/8x1-1/8x2-1/8</t>
  </si>
  <si>
    <t>2-1/8x1-3/8x7/8</t>
  </si>
  <si>
    <t>2-1/8x1-3/8x1-1/8</t>
  </si>
  <si>
    <t>2-1/8x1-3/8x1-3/8</t>
  </si>
  <si>
    <t>2-1/8x1-3/8x1-5/8</t>
  </si>
  <si>
    <t>2-1/8x1-3/8x2-1/8</t>
  </si>
  <si>
    <t>2-1/8x1-5/8x5/8</t>
  </si>
  <si>
    <t>2-1/8x1-5/8x7/8</t>
  </si>
  <si>
    <t>2-1/8x1-5/8x1-1/8</t>
  </si>
  <si>
    <t>2-1/8x1-5/8x1-3/8</t>
  </si>
  <si>
    <t>2-1/8x1-5/8x1-5/8</t>
  </si>
  <si>
    <t>2-1/8x1-5/8x2-1/8</t>
  </si>
  <si>
    <t>2-1/8x2-1/8x5/8</t>
  </si>
  <si>
    <t>2-1/8x2-1/8x7/8</t>
  </si>
  <si>
    <t>2-1/8x2-1/8x1-1/8</t>
  </si>
  <si>
    <t>2-1/8x2-1/8x1-3/8</t>
  </si>
  <si>
    <t>2-1/8x2-1/8x1-5/8</t>
  </si>
  <si>
    <t>2-1/8x2-1/8x2-5/8</t>
  </si>
  <si>
    <t>2-5/8x7/8x2-5/8</t>
  </si>
  <si>
    <t>2-5/8x1-1/8x2-5/8</t>
  </si>
  <si>
    <t>2-5/8x1-3/8x2-5/8</t>
  </si>
  <si>
    <t>2-5/8x1-5/8x2-5/8</t>
  </si>
  <si>
    <t>2-5/8x2-1/8x1-1/8</t>
  </si>
  <si>
    <t>2-5/8x2-1/8x1-3/8</t>
  </si>
  <si>
    <t>2-5/8x2-1/8x1-5/8</t>
  </si>
  <si>
    <t>2-5/8x2-1/8x2-1/8</t>
  </si>
  <si>
    <t>2-5/8x2-1/8x2-5/8</t>
  </si>
  <si>
    <t>2-5/8x2-5/8x5/8</t>
  </si>
  <si>
    <t>2-5/8x2-5/8x7/8</t>
  </si>
  <si>
    <t>2-5/8x2-5/8x1-1/8</t>
  </si>
  <si>
    <t>2-5/8x2-5/8x1-3/8</t>
  </si>
  <si>
    <t>2-5/8x2-5/8x1-5/8</t>
  </si>
  <si>
    <t>2-5/8x2-5/8x2-1/8</t>
  </si>
  <si>
    <t>3-1/8x2-1/8x2-1/8</t>
  </si>
  <si>
    <t>3-1/8x2-1/8x2-5/8</t>
  </si>
  <si>
    <t>3-1/8x2-1/8x3-1/8</t>
  </si>
  <si>
    <t>3-1/8x2-5/8x1-5/8</t>
  </si>
  <si>
    <t>3-1/8x2-5/8x2-1/8</t>
  </si>
  <si>
    <t>3-1/8x2-5/8x2-5/8</t>
  </si>
  <si>
    <t>3-1/8x2-5/8x3-1/8</t>
  </si>
  <si>
    <t>3-1/8x3-1/8x5/8</t>
  </si>
  <si>
    <t>3-1/8x3-1/8x7/8</t>
  </si>
  <si>
    <t>3-1/8x3-1/8x1-1/8</t>
  </si>
  <si>
    <t>3-1/8x3-1/8x1-3/8</t>
  </si>
  <si>
    <t>3-1/8x3-1/8x1-5/8</t>
  </si>
  <si>
    <t>3-1/8x3-1/8x2-1/8</t>
  </si>
  <si>
    <t>3-1/8x3-1/8x2-5/8</t>
  </si>
  <si>
    <t>4-1/8x2-1/8x4-1/8</t>
  </si>
  <si>
    <t>4-1/8x3-1/8x3-1/8</t>
  </si>
  <si>
    <t>4-1/8x3-1/8x4-1/8</t>
  </si>
  <si>
    <t>4-1/8x4-1/8x7/8</t>
  </si>
  <si>
    <t>4-1/8x4-1/8x1-1/8</t>
  </si>
  <si>
    <t>4-1/8x4-1/8x1-3/8</t>
  </si>
  <si>
    <t>4-1/8x4-1/8x1-5/8</t>
  </si>
  <si>
    <t>4-1/8x4-1/8x2-1/8</t>
  </si>
  <si>
    <t>4-1/8x4-1/8x2-5/8</t>
  </si>
  <si>
    <t>4-1/8x4-1/8x3-1/8</t>
  </si>
  <si>
    <t>6-1/8x6-1/8x4-1/8</t>
  </si>
  <si>
    <t>8-1/8x8-1/8x4-1/8</t>
  </si>
  <si>
    <t>1/8 Copper Tube Cap</t>
  </si>
  <si>
    <t>1/4 Copper Tube Cap</t>
  </si>
  <si>
    <t>3/8 Copper Tube Cap</t>
  </si>
  <si>
    <t>1/2 Copper Tube Cap</t>
  </si>
  <si>
    <t>5/8 Copper Tube Cap</t>
  </si>
  <si>
    <t>3/4 Copper Tube Cap</t>
  </si>
  <si>
    <t>1 Copper Tube Cap</t>
  </si>
  <si>
    <t>1-1/4 Copper Tube Cap</t>
  </si>
  <si>
    <t>1-1/2 Copper Tube Cap</t>
  </si>
  <si>
    <t>2 Copper Tube Cap</t>
  </si>
  <si>
    <t>2-1/2 Copper Tube Cap</t>
  </si>
  <si>
    <t>3 Copper Tube Cap</t>
  </si>
  <si>
    <t>4 Copper Tube Cap</t>
  </si>
  <si>
    <t>6 Copper Tube Cap</t>
  </si>
  <si>
    <t>Copper Wrot Fittings</t>
  </si>
  <si>
    <t>P10902</t>
  </si>
  <si>
    <t>P11480</t>
  </si>
  <si>
    <t>P11545</t>
  </si>
  <si>
    <t>P11546</t>
  </si>
  <si>
    <t>P12979</t>
  </si>
  <si>
    <t>P12954</t>
  </si>
  <si>
    <t>P12980</t>
  </si>
  <si>
    <t>P12981</t>
  </si>
  <si>
    <t>P12982</t>
  </si>
  <si>
    <t>P12983</t>
  </si>
  <si>
    <t>P12984</t>
  </si>
  <si>
    <t>P12985</t>
  </si>
  <si>
    <t>P12986</t>
  </si>
  <si>
    <t>P12987</t>
  </si>
  <si>
    <t>P12988</t>
  </si>
  <si>
    <t>P12989</t>
  </si>
  <si>
    <t>P9986</t>
  </si>
  <si>
    <t>P13999</t>
  </si>
  <si>
    <t>P14000</t>
  </si>
  <si>
    <t>P14001</t>
  </si>
  <si>
    <t>P13980</t>
  </si>
  <si>
    <t>P13981</t>
  </si>
  <si>
    <t>P13982</t>
  </si>
  <si>
    <t>P13983</t>
  </si>
  <si>
    <t>P13984</t>
  </si>
  <si>
    <t>P13985</t>
  </si>
  <si>
    <t>P13986</t>
  </si>
  <si>
    <t>P13987</t>
  </si>
  <si>
    <t>P13988</t>
  </si>
  <si>
    <t>P13989</t>
  </si>
  <si>
    <t>P13990</t>
  </si>
  <si>
    <t>P13991</t>
  </si>
  <si>
    <t>P13992</t>
  </si>
  <si>
    <t>P13993</t>
  </si>
  <si>
    <t>P13994</t>
  </si>
  <si>
    <t>P13995</t>
  </si>
  <si>
    <t>P13996</t>
  </si>
  <si>
    <t>P13997</t>
  </si>
  <si>
    <t>P13998</t>
  </si>
  <si>
    <t>2x10ft S-40 PVC PIPE (PLAIN END)</t>
  </si>
  <si>
    <t>1x10ft S-40 PVC PIPE (PLAIN END)</t>
  </si>
  <si>
    <t>3x10ft S-40 PVC PIPE (PLAIN END)</t>
  </si>
  <si>
    <t>4x10ft S-40 PVC PIPE (PLAIN END)</t>
  </si>
  <si>
    <t>6x10ft S-40 PVC PIPE (PLAIN END)</t>
  </si>
  <si>
    <t>1/2x20ft S-40 PVC PIPE (PLAIN END)</t>
  </si>
  <si>
    <t>3/4x20ft S-40 PVC PIPE (PLAIN END)</t>
  </si>
  <si>
    <t>1x20ft S-40 PVC PIPE (PLAIN END)</t>
  </si>
  <si>
    <t>1-1/4x20ft S-40 PVC PIPE (PLAIN END)</t>
  </si>
  <si>
    <t>1-1/2x20ft S-40 PVC PIPE (PLAIN END)</t>
  </si>
  <si>
    <t>2x20ft S-40 PVC PIPE (PLAIN END)</t>
  </si>
  <si>
    <t>3x20ft S-40 PVC PIPE (PLAIN END)</t>
  </si>
  <si>
    <t>4x20ft S-40 PVC PIPE (PLAIN END)</t>
  </si>
  <si>
    <t>5x20ft S-40 PVC PIPE (PLAIN END)</t>
  </si>
  <si>
    <t>6x20ft S-40 PVC PIPE (PLAIN END)</t>
  </si>
  <si>
    <t>1-1/2x10ft S-40 PVC PIPE (PLAIN END)</t>
  </si>
  <si>
    <t>1/2x10ft S-40 PVC PIPE (PLAIN END)</t>
  </si>
  <si>
    <t>1-1/4x10ft S-40 PVC PIPE (PLAIN END)</t>
  </si>
  <si>
    <t>5x10ft S-40 PVC PIPE (PLAIN END)</t>
  </si>
  <si>
    <t>2x10ft S-40 PVC PIPE (BELLED END)</t>
  </si>
  <si>
    <t>1x10ft S-40 PVC PIPE (BELLED END)</t>
  </si>
  <si>
    <t>3x10ft S-40 PVC PIPE (BELLED END)</t>
  </si>
  <si>
    <t>4x10ft S-40 PVC PIPE (BELLED END)</t>
  </si>
  <si>
    <t>6x10ft S-40 PVC PIPE (BELLED END)</t>
  </si>
  <si>
    <t>1/2x20ft S-40 PVC PIPE (BELLED END)</t>
  </si>
  <si>
    <t>3/4x20ft S-40 PVC PIPE (BELLED END)</t>
  </si>
  <si>
    <t>1x20ft S-40 PVC PIPE (BELLED END)</t>
  </si>
  <si>
    <t>1-1/4x20ft S-40 PVC PIPE (BELLED END)</t>
  </si>
  <si>
    <t>1-1/2x20ft S-40 PVC PIPE (BELLED END)</t>
  </si>
  <si>
    <t>2x20ft S-40 PVC PIPE (BELLED END)</t>
  </si>
  <si>
    <t>3x20ft S-40 PVC PIPE (BELLED END)</t>
  </si>
  <si>
    <t>4x20ft S-40 PVC PIPE (BELLED END)</t>
  </si>
  <si>
    <t>5x20ft S-40 PVC PIPE (BELLED END)</t>
  </si>
  <si>
    <t>6x20ft S-40 PVC PIPE (BELLED END)</t>
  </si>
  <si>
    <t>1-1/2x10ft S-40 PVC PIPE (BELLED END)</t>
  </si>
  <si>
    <t>1/2x10ft S-40 PVC PIPE (BELLED END)</t>
  </si>
  <si>
    <t>1-1/4x10ft S-40 PVC PIPE (BELLED END)</t>
  </si>
  <si>
    <t>PLAIN END</t>
  </si>
  <si>
    <t>BELLED END</t>
  </si>
  <si>
    <t>3/4x10 S-40 PVC PIPE (PLAIN END)</t>
  </si>
  <si>
    <t>3/4x10 S-40 PVC PIPE (BELLED END)</t>
  </si>
  <si>
    <t>P14002</t>
  </si>
  <si>
    <t>5x10ft S-40 PVC PIPE (BELLED END)</t>
  </si>
  <si>
    <t>1/8x10ft Sch40 Blk Pipe (PE)</t>
  </si>
  <si>
    <t>P8919</t>
  </si>
  <si>
    <t xml:space="preserve">1/4x10ft Sch40 Blk Pipe (PE) </t>
  </si>
  <si>
    <t xml:space="preserve">3/8x10ft Sch40 Blk Pipe (PE) </t>
  </si>
  <si>
    <t>P8915</t>
  </si>
  <si>
    <t>1/2x10ft Sch40 Blk Pipe (PE)</t>
  </si>
  <si>
    <t>P9152</t>
  </si>
  <si>
    <t>3/4x10ft Sch40 Blk Pipe (PE)</t>
  </si>
  <si>
    <t>P8914</t>
  </si>
  <si>
    <t>1x10ft Sch40 Blk Pipe (PE)</t>
  </si>
  <si>
    <t>P9154</t>
  </si>
  <si>
    <t>1-1/4x10ft Sch40 Blk Pipe (PE)</t>
  </si>
  <si>
    <t>P9155</t>
  </si>
  <si>
    <t>1-1/2x10ft Sch40 Blk Pipe (PE)</t>
  </si>
  <si>
    <t>P9156</t>
  </si>
  <si>
    <t>2x10ft Sch40 Blk Pipe (PE)</t>
  </si>
  <si>
    <t>P9158</t>
  </si>
  <si>
    <t>3x10ft Sch40 Blk Pipe (PE)</t>
  </si>
  <si>
    <t>P9159</t>
  </si>
  <si>
    <t>4x10ft Sch40 Blk Pipe (PE)</t>
  </si>
  <si>
    <t>5x10ft Sch40 Blk Pipe (PE)</t>
  </si>
  <si>
    <t>6x10ft Sch40 Blk Pipe (PE)</t>
  </si>
  <si>
    <t>P10716</t>
  </si>
  <si>
    <t>1/8x21ft Sch40 Blk Pipe (PE)</t>
  </si>
  <si>
    <t>P10101</t>
  </si>
  <si>
    <t xml:space="preserve">1/4x21ft Sch40 Blk Pipe (PE) </t>
  </si>
  <si>
    <t>P8936</t>
  </si>
  <si>
    <t xml:space="preserve">3/8x21ft Sch40 Blk Pipe (PE) </t>
  </si>
  <si>
    <t>P9743</t>
  </si>
  <si>
    <t>1/2x21ft Sch40 Blk Pipe (PE)</t>
  </si>
  <si>
    <t>P9644</t>
  </si>
  <si>
    <t>3/4x21ft Sch40 Blk Pipe (PE)</t>
  </si>
  <si>
    <t>1x21ft Sch40 Blk Pipe (PE)</t>
  </si>
  <si>
    <t>1-1/4x21ft Sch40 Blk Pipe (PE)</t>
  </si>
  <si>
    <t>1-1/2x21ft Sch40 Blk Pipe (PE)</t>
  </si>
  <si>
    <t>2x21ft Sch40 Blk Pipe (PE)</t>
  </si>
  <si>
    <t>3x21ft Sch40 Blk Pipe (PE)</t>
  </si>
  <si>
    <t>4x21ft Sch40 Blk Pipe (PE)</t>
  </si>
  <si>
    <t>P9922</t>
  </si>
  <si>
    <t>5x21ft Sch40 Blk Pipe (PE)</t>
  </si>
  <si>
    <t>P9923</t>
  </si>
  <si>
    <t>6x21ft Sch40 Blk Pipe (PE)</t>
  </si>
  <si>
    <t>1/8x10ft Sch80 Blk Pipe (PE)</t>
  </si>
  <si>
    <t xml:space="preserve">1/4x10ft Sch80 Blk Pipe (PE) </t>
  </si>
  <si>
    <t xml:space="preserve">3/8x10ft Sch80 Blk Pipe (PE) </t>
  </si>
  <si>
    <t>1/2x10ft Sch80 Blk Pipe (PE)</t>
  </si>
  <si>
    <t>3/4x10ft Sch80 Blk Pipe (PE)</t>
  </si>
  <si>
    <t>1x10ft Sch80 Blk Pipe (PE)</t>
  </si>
  <si>
    <t>1-1/4x10ft Sch80 Blk Pipe (PE)</t>
  </si>
  <si>
    <t>1-1/2x10ft Sch80 Blk Pipe (PE)</t>
  </si>
  <si>
    <t>2x10ft Sch80 Blk Pipe (PE)</t>
  </si>
  <si>
    <t>3x10ft Sch80 Blk Pipe (PE)</t>
  </si>
  <si>
    <t>4x10ft Sch80 Blk Pipe (PE)</t>
  </si>
  <si>
    <t>5x10ft Sch80 Blk Pipe (PE)</t>
  </si>
  <si>
    <t>6x10ft Sch80 Blk Pipe (PE)</t>
  </si>
  <si>
    <t>1/8x21ft Sch80 Blk Pipe (PE)</t>
  </si>
  <si>
    <t xml:space="preserve">1/4x21ft Sch80 Blk Pipe (PE) </t>
  </si>
  <si>
    <t xml:space="preserve">3/8x21ft Sch80 Blk Pipe (PE) </t>
  </si>
  <si>
    <t>P12354</t>
  </si>
  <si>
    <t>1/2x21ft Sch80 Blk Pipe (PE)</t>
  </si>
  <si>
    <t>P10721</t>
  </si>
  <si>
    <t>3/4x21ft Sch80 Blk Pipe (PE)</t>
  </si>
  <si>
    <t>P11167</t>
  </si>
  <si>
    <t>1x21ft Sch80 Blk Pipe (PE)</t>
  </si>
  <si>
    <t>P10429</t>
  </si>
  <si>
    <t>1-1/4x21ft Sch80 Blk Pipe (PE)</t>
  </si>
  <si>
    <t>P11205</t>
  </si>
  <si>
    <t>1-1/2x21ft Sch80 Blk Pipe (PE)</t>
  </si>
  <si>
    <t>P11168</t>
  </si>
  <si>
    <t>2x21ft Sch80 Blk Pipe (PE)</t>
  </si>
  <si>
    <t>P11170</t>
  </si>
  <si>
    <t>3x21ft Sch80 Blk Pipe (PE)</t>
  </si>
  <si>
    <t>4x21ft Sch80 Blk Pipe (PE)</t>
  </si>
  <si>
    <t>5x21ft Sch80 Blk Pipe (PE)</t>
  </si>
  <si>
    <t>6x21ft Sch80 Blk Pipe (PE)</t>
  </si>
  <si>
    <t>1/8x10ft Sch40 Blk Pipe (TBE)</t>
  </si>
  <si>
    <t>P8835</t>
  </si>
  <si>
    <t xml:space="preserve">1/4x10ft Sch40 Blk Pipe (TBE) </t>
  </si>
  <si>
    <t>P8523</t>
  </si>
  <si>
    <t xml:space="preserve">3/8x10ft Sch40 Blk Pipe (TBE) </t>
  </si>
  <si>
    <t>P3228</t>
  </si>
  <si>
    <t>1/2x10ft Sch40 Blk Pipe (TBE)</t>
  </si>
  <si>
    <t>P3229</t>
  </si>
  <si>
    <t>3/4x10ft Sch40 Blk Pipe (TBE)</t>
  </si>
  <si>
    <t>P3711</t>
  </si>
  <si>
    <t>1x10ft Sch40 Blk Pipe (TBE)</t>
  </si>
  <si>
    <t>P3712</t>
  </si>
  <si>
    <t>1-1/4x10ft Sch40 Blk Pipe (TBE)</t>
  </si>
  <si>
    <t>P4560</t>
  </si>
  <si>
    <t>1-1/2x10ft Sch40 Blk Pipe (TBE)</t>
  </si>
  <si>
    <t>P4561</t>
  </si>
  <si>
    <t>2x10ft Sch40 Blk Pipe (TBE)</t>
  </si>
  <si>
    <t>P8075</t>
  </si>
  <si>
    <t>3x10ft Sch40 Blk Pipe (TBE)</t>
  </si>
  <si>
    <t>P7974</t>
  </si>
  <si>
    <t>4x10ft Sch40 Blk Pipe (TBE)</t>
  </si>
  <si>
    <t>P9597</t>
  </si>
  <si>
    <t>5x10ft Sch40 Blk Pipe (TBE)</t>
  </si>
  <si>
    <t>P9264</t>
  </si>
  <si>
    <t>6x10ft Sch40 Blk Pipe (TBE)</t>
  </si>
  <si>
    <t>1/8x21ft Sch40 Blk Pipe (TBE)</t>
  </si>
  <si>
    <t xml:space="preserve">1/4x21ft Sch40 Blk Pipe (TBE) </t>
  </si>
  <si>
    <t xml:space="preserve">3/8x21ft Sch40 Blk Pipe (TBE) </t>
  </si>
  <si>
    <t>P12767</t>
  </si>
  <si>
    <t>1/2x21ft Sch40 Blk Pipe (TBE)</t>
  </si>
  <si>
    <t>P12766</t>
  </si>
  <si>
    <t>3/4x21ft Sch40 Blk Pipe (TBE)</t>
  </si>
  <si>
    <t>P9509</t>
  </si>
  <si>
    <t>1x21ft Sch40 Blk Pipe (TBE)</t>
  </si>
  <si>
    <t>P9507</t>
  </si>
  <si>
    <t>1-1/4x21ft Sch40 Blk Pipe (TBE)</t>
  </si>
  <si>
    <t>P9508</t>
  </si>
  <si>
    <t>1-1/2x21ft Sch40 Blk Pipe (TBE)</t>
  </si>
  <si>
    <t>P9506</t>
  </si>
  <si>
    <t>2x21ft Sch40 Blk Pipe (TBE)</t>
  </si>
  <si>
    <t>P9656</t>
  </si>
  <si>
    <t>3x21ft Sch40 Blk Pipe (TBE)</t>
  </si>
  <si>
    <t>P9995</t>
  </si>
  <si>
    <t>4x21ft Sch40 Blk Pipe (TBE)</t>
  </si>
  <si>
    <t>5x21ft Sch40 Blk Pipe (TBE)</t>
  </si>
  <si>
    <t>6x21ft Sch40 Blk Pipe (TBE)</t>
  </si>
  <si>
    <t>1/8x10ft Sch80 Blk Pipe (TBE)</t>
  </si>
  <si>
    <t xml:space="preserve">1/4x10ft Sch80 Blk Pipe (TBE) </t>
  </si>
  <si>
    <t xml:space="preserve">3/8x10ft Sch80 Blk Pipe (TBE) </t>
  </si>
  <si>
    <t>P12779</t>
  </si>
  <si>
    <t>1/2x10ft Sch80 Blk Pipe (TBE)</t>
  </si>
  <si>
    <t>P11375</t>
  </si>
  <si>
    <t>3/4x10ft Sch80 Blk Pipe (TBE)</t>
  </si>
  <si>
    <t>1x10ft Sch80 Blk Pipe (TBE)</t>
  </si>
  <si>
    <t>1-1/4x10ft Sch80 Blk Pipe (TBE)</t>
  </si>
  <si>
    <t>1-1/2x10ft Sch80 Blk Pipe (TBE)</t>
  </si>
  <si>
    <t>2x10ft Sch80 Blk Pipe (TBE)</t>
  </si>
  <si>
    <t>3x10ft Sch80 Blk Pipe (TBE)</t>
  </si>
  <si>
    <t>4x10ft Sch80 Blk Pipe (TBE)</t>
  </si>
  <si>
    <t>5x10ft Sch80 Blk Pipe (TBE)</t>
  </si>
  <si>
    <t>6x10ft Sch80 Blk Pipe (TBE)</t>
  </si>
  <si>
    <t>1/8x21ft Sch80 Blk Pipe (TBE)</t>
  </si>
  <si>
    <t xml:space="preserve">1/4x21ft Sch80 Blk Pipe (TBE) </t>
  </si>
  <si>
    <t xml:space="preserve">3/8x21ft Sch80 Blk Pipe (TBE) </t>
  </si>
  <si>
    <t>1/2x21ft Sch80 Blk Pipe (TBE)</t>
  </si>
  <si>
    <t>3/4x21ft Sch80 Blk Pipe (TBE)</t>
  </si>
  <si>
    <t>1x21ft Sch80 Blk Pipe (TBE)</t>
  </si>
  <si>
    <t>1-1/4x21ft Sch80 Blk Pipe (TBE)</t>
  </si>
  <si>
    <t>1-1/2x21ft Sch80 Blk Pipe (TBE)</t>
  </si>
  <si>
    <t>2x21ft Sch80 Blk Pipe (TBE)</t>
  </si>
  <si>
    <t>3x21ft Sch80 Blk Pipe (TBE)</t>
  </si>
  <si>
    <t>4x21ft Sch80 Blk Pipe (TBE)</t>
  </si>
  <si>
    <t>5x21ft Sch80 Blk Pipe (TBE)</t>
  </si>
  <si>
    <t>6x21ft Sch80 Blk Pipe (TBE)</t>
  </si>
  <si>
    <t>STEEL PIPE</t>
  </si>
  <si>
    <t>PVC PIPE</t>
  </si>
  <si>
    <t>BLACK STEEL</t>
  </si>
  <si>
    <t>GALVANIZED STEEL</t>
  </si>
  <si>
    <t>1/8x10ft Sch40 Galv Pipe (PE)</t>
  </si>
  <si>
    <t xml:space="preserve">1/4x10ft Sch40 Galv Pipe (PE) </t>
  </si>
  <si>
    <t xml:space="preserve">3/8x10ft Sch40 Galv Pipe (PE) </t>
  </si>
  <si>
    <t>P9160</t>
  </si>
  <si>
    <t>1/2x10ft Sch40 Galv Pipe (PE)</t>
  </si>
  <si>
    <t>P9161</t>
  </si>
  <si>
    <t>3/4x10ft Sch40 Galv Pipe (PE)</t>
  </si>
  <si>
    <t>P8913</t>
  </si>
  <si>
    <t>1x10ft Sch40 Galv Pipe (PE)</t>
  </si>
  <si>
    <t>P9162</t>
  </si>
  <si>
    <t>1-1/4x10ft Sch40 Galv (PE)</t>
  </si>
  <si>
    <t>P9163</t>
  </si>
  <si>
    <t>1-1/2x10ft Sch40 Galv (PE)</t>
  </si>
  <si>
    <t>P9164</t>
  </si>
  <si>
    <t>2x10ft Sch40 Galv Pipe (PE)</t>
  </si>
  <si>
    <t>3x10ft Sch40 Galv Pipe (PE)</t>
  </si>
  <si>
    <t>4x10ft Sch40 Galv Pipe (PE)</t>
  </si>
  <si>
    <t>5x10ft Sch40 Galv Pipe (PE)</t>
  </si>
  <si>
    <t>6x10ft Sch40 Galv Pipe (PE)</t>
  </si>
  <si>
    <t>1/8x21ft Sch40 Galv Pipe (PE)</t>
  </si>
  <si>
    <t xml:space="preserve">1/4x21ft Sch40 Galv Pipe (PE) </t>
  </si>
  <si>
    <t>P10071</t>
  </si>
  <si>
    <t xml:space="preserve">3/8x21ft Sch40 Galv Pipe (PE) </t>
  </si>
  <si>
    <t>1/2x21ft Sch40 Galv Pipe (PE)</t>
  </si>
  <si>
    <t>P9483</t>
  </si>
  <si>
    <t>3/4x21ft Sch40 Galv Pipe (PE)</t>
  </si>
  <si>
    <t>1x21ft Sch40 Galv Pipe (PE)</t>
  </si>
  <si>
    <t>P8910</t>
  </si>
  <si>
    <t>1-1/4x21ft Sch40 Galv (PE)</t>
  </si>
  <si>
    <t>P12031</t>
  </si>
  <si>
    <t>1-1/2x21ft Sch40 Galv (PE)</t>
  </si>
  <si>
    <t>P11903</t>
  </si>
  <si>
    <t>2x21ft Sch40 Galv Pipe (PE)</t>
  </si>
  <si>
    <t>3x21ft Sch40 Galv Pipe (PE)</t>
  </si>
  <si>
    <t>4x21ft Sch40 Galv Pipe (PE)</t>
  </si>
  <si>
    <t>5x21ft Sch40 Galv Pipe (PE)</t>
  </si>
  <si>
    <t>6x21ft Sch40 Galv Pipe (PE)</t>
  </si>
  <si>
    <t>1/8x10ft Sch80 Galv Pipe (PE)</t>
  </si>
  <si>
    <t xml:space="preserve">1/4x10ft Sch80 Galv Pipe (PE) </t>
  </si>
  <si>
    <t xml:space="preserve">3/8x10ft Sch80 Galv Pipe (PE) </t>
  </si>
  <si>
    <t>1/2x10ft Sch80 Galv Pipe (PE)</t>
  </si>
  <si>
    <t>3/4x10ft Sch80 Galv Pipe (PE)</t>
  </si>
  <si>
    <t>1x10ft Sch80 Galv Pipe (PE)</t>
  </si>
  <si>
    <t>1-1/4x10ft Sch80 Galv (PE)</t>
  </si>
  <si>
    <t>1-1/2x10ft Sch80 Galv (PE)</t>
  </si>
  <si>
    <t>2x10ft Sch80 Galv Pipe (PE)</t>
  </si>
  <si>
    <t>3x10ft Sch80 Galv Pipe (PE)</t>
  </si>
  <si>
    <t>4x10ft Sch80 Galv Pipe (PE)</t>
  </si>
  <si>
    <t>5x10ft Sch80 Galv Pipe (PE)</t>
  </si>
  <si>
    <t>6x10ft Sch80 Galv Pipe (PE)</t>
  </si>
  <si>
    <t>1/8x21ft Sch80 Galv Pipe (PE)</t>
  </si>
  <si>
    <t xml:space="preserve">1/4x21ft Sch80 Galv Pipe (PE) </t>
  </si>
  <si>
    <t xml:space="preserve">3/8x21ft Sch80 Galv Pipe (PE) </t>
  </si>
  <si>
    <t>P12706</t>
  </si>
  <si>
    <t>1/2x21ft Sch80 Galv Pipe (PE)</t>
  </si>
  <si>
    <t>3/4x21ft Sch80 Galv Pipe (PE)</t>
  </si>
  <si>
    <t>1x21ft Sch80 Galv Pipe (PE)</t>
  </si>
  <si>
    <t>1-1/4x21ft Sch80 Galv (PE)</t>
  </si>
  <si>
    <t>1-1/2x21ft Sch80 Galv (PE)</t>
  </si>
  <si>
    <t>2x21ft Sch80 Galv Pipe (PE)</t>
  </si>
  <si>
    <t>3x21ft Sch80 Galv Pipe (PE)</t>
  </si>
  <si>
    <t>4x21ft Sch80 Galv Pipe (PE)</t>
  </si>
  <si>
    <t>5x21ft Sch80 Galv Pipe (PE)</t>
  </si>
  <si>
    <t>6x21ft Sch80 Galv Pipe (PE)</t>
  </si>
  <si>
    <t>1/8x10ft Sch40 Galv Pipe (TBE)</t>
  </si>
  <si>
    <t>P11083</t>
  </si>
  <si>
    <t xml:space="preserve">1/4x10ft Sch40 Galv Pipe (TBE) </t>
  </si>
  <si>
    <t xml:space="preserve">3/8x10ft Sch40 Galv Pipe (TBE) </t>
  </si>
  <si>
    <t>P8971</t>
  </si>
  <si>
    <t>1/2x10ft Sch40 Galv Pipe (TBE)</t>
  </si>
  <si>
    <t>P8362</t>
  </si>
  <si>
    <t>3/4x10ft Sch40 Galv Pipe (TBE)</t>
  </si>
  <si>
    <t>P8159</t>
  </si>
  <si>
    <t>1x10ft Sch40 Galv Pipe (TBE)</t>
  </si>
  <si>
    <t>P8838</t>
  </si>
  <si>
    <t>1-1/4x10ft Sch40 Galv (TBE)</t>
  </si>
  <si>
    <t>P8202</t>
  </si>
  <si>
    <t>1-1/2x10ft Sch40 Galv (TBE)</t>
  </si>
  <si>
    <t>P8158</t>
  </si>
  <si>
    <t>2x10ft Sch40 Galv Pipe (TBE)</t>
  </si>
  <si>
    <t>P8157</t>
  </si>
  <si>
    <t>3x10ft Sch40 Galv Pipe (TBE)</t>
  </si>
  <si>
    <t>P8307</t>
  </si>
  <si>
    <t>4x10ft Sch40 Galv Pipe (TBE)</t>
  </si>
  <si>
    <t>P5608</t>
  </si>
  <si>
    <t>5x10ft Sch40 Galv Pipe (TBE)</t>
  </si>
  <si>
    <t>P9504</t>
  </si>
  <si>
    <t>6x10ft Sch40 Galv Pipe (TBE)</t>
  </si>
  <si>
    <t>1/8x21ft Sch40 Galv Pipe (TBE)</t>
  </si>
  <si>
    <t>P9749</t>
  </si>
  <si>
    <t xml:space="preserve">1/4x21ft Sch40 Galv Pipe (TBE) </t>
  </si>
  <si>
    <t xml:space="preserve">3/8x21ft Sch40 Galv Pipe (TBE) </t>
  </si>
  <si>
    <t>P4624</t>
  </si>
  <si>
    <t>1/2x21ft Sch40 Galv Pipe (TBE)</t>
  </si>
  <si>
    <t>3/4x21ft Sch40 Galv Pipe (TBE)</t>
  </si>
  <si>
    <t>P9027</t>
  </si>
  <si>
    <t>1x21ft Sch40 Galv Pipe (TBE)</t>
  </si>
  <si>
    <t>P9041</t>
  </si>
  <si>
    <t>1-1/4x21ft Sch40 Galv (TBE)</t>
  </si>
  <si>
    <t>P9410</t>
  </si>
  <si>
    <t>1-1/2x21ft Sch40 Galv (TBE)</t>
  </si>
  <si>
    <t>P9000</t>
  </si>
  <si>
    <t>2x21ft Sch40 Galv Pipe (TBE)</t>
  </si>
  <si>
    <t>P10076</t>
  </si>
  <si>
    <t>3x21ft Sch40 Galv Pipe (TBE)</t>
  </si>
  <si>
    <t>P11887</t>
  </si>
  <si>
    <t>4x21ft Sch40 Galv Pipe (TBE)</t>
  </si>
  <si>
    <t>5x21ft Sch40 Galv Pipe (TBE)</t>
  </si>
  <si>
    <t>6x21ft Sch40 Galv Pipe (TBE)</t>
  </si>
  <si>
    <t>1/8x10ft Sch80 Galv Pipe (TBE)</t>
  </si>
  <si>
    <t xml:space="preserve">1/4x10ft Sch80 Galv Pipe (TBE) </t>
  </si>
  <si>
    <t xml:space="preserve">3/8x10ft Sch80 Galv Pipe (TBE) </t>
  </si>
  <si>
    <t>1/2x10ft Sch80 Galv Pipe (TBE)</t>
  </si>
  <si>
    <t>3/4x10ft Sch80 Galv Pipe (TBE)</t>
  </si>
  <si>
    <t>1x10ft Sch80 Galv Pipe (TBE)</t>
  </si>
  <si>
    <t>1-1/4x10ft Sch80 Galv (TBE)</t>
  </si>
  <si>
    <t>1-1/2x10ft Sch80 Galv (TBE)</t>
  </si>
  <si>
    <t>2x10ft Sch80 Galv Pipe (TBE)</t>
  </si>
  <si>
    <t>3x10ft Sch80 Galv Pipe (TBE)</t>
  </si>
  <si>
    <t>4x10ft Sch80 Galv Pipe (TBE)</t>
  </si>
  <si>
    <t>5x10ft Sch80 Galv Pipe (TBE)</t>
  </si>
  <si>
    <t>6x10ft Sch80 Galv Pipe (TBE)</t>
  </si>
  <si>
    <t>1/8x21ft Sch80 Galv Pipe (TBE)</t>
  </si>
  <si>
    <t xml:space="preserve">1/4x21ft Sch80 Galv Pipe (TBE) </t>
  </si>
  <si>
    <t xml:space="preserve">3/8x21ft Sch80 Galv Pipe (TBE) </t>
  </si>
  <si>
    <t>1/2x21ft Sch80 Galv Pipe (TBE)</t>
  </si>
  <si>
    <t>3/4x21ft Sch80 Galv Pipe (TBE)</t>
  </si>
  <si>
    <t>1x21ft Sch80 Galv Pipe (TBE)</t>
  </si>
  <si>
    <t>1-1/4x21ft Sch80 Galv (TBE)</t>
  </si>
  <si>
    <t>1-1/2x21ft Sch80 Galv (TBE)</t>
  </si>
  <si>
    <t>2x21ft Sch80 Galv Pipe (TBE)</t>
  </si>
  <si>
    <t>3x21ft Sch80 Galv Pipe (TBE)</t>
  </si>
  <si>
    <t>4x21ft Sch80 Galv Pipe (TBE)</t>
  </si>
  <si>
    <t>5x21ft Sch80 Galv Pipe (TBE)</t>
  </si>
  <si>
    <t>6x21ft Sch80 Galv Pipe (TBE)</t>
  </si>
  <si>
    <t>THREADED BOTH ENDS</t>
  </si>
  <si>
    <t>SCHEDULE 80</t>
  </si>
  <si>
    <t>1/8 Blk Union</t>
  </si>
  <si>
    <t>1/4 Blk Union</t>
  </si>
  <si>
    <t>3/8 Blk Union</t>
  </si>
  <si>
    <t>1/2 Blk Union</t>
  </si>
  <si>
    <t>3/4 Blk Union</t>
  </si>
  <si>
    <t>1 Blk Union</t>
  </si>
  <si>
    <t>1-1/4 Blk Union</t>
  </si>
  <si>
    <t>1-1/2 Blk Union</t>
  </si>
  <si>
    <t>2 Blk Union</t>
  </si>
  <si>
    <t>2-1/2 Blk Union</t>
  </si>
  <si>
    <t>3 Blk Union</t>
  </si>
  <si>
    <t>4 Blk Union</t>
  </si>
  <si>
    <t>6 Blk Union</t>
  </si>
  <si>
    <t>1/8 Blk 45 Elbow</t>
  </si>
  <si>
    <t>1/4 Blk 45 Elbow</t>
  </si>
  <si>
    <t>3/8 Blk 45 Elbow</t>
  </si>
  <si>
    <t>1/2 Blk 45 Elbow</t>
  </si>
  <si>
    <t>3/4 Blk 45 Elbow</t>
  </si>
  <si>
    <t>1 Blk 45 Elbow</t>
  </si>
  <si>
    <t>1-1/4 Blk 45 Elbow</t>
  </si>
  <si>
    <t>1-1/2 Blk 45 Elbow</t>
  </si>
  <si>
    <t>2 Blk 45 Elbow</t>
  </si>
  <si>
    <t>2-1/2 Blk 45 Elbow</t>
  </si>
  <si>
    <t>3 Blk 45 Elbow</t>
  </si>
  <si>
    <t>3-1/2 Blk 45 Elbow</t>
  </si>
  <si>
    <t>4 Blk 45 Elbow</t>
  </si>
  <si>
    <t>5 Blk 45 Elbow</t>
  </si>
  <si>
    <t>6 Blk 45 Elbow</t>
  </si>
  <si>
    <t>1/8 Blk 90 Elbow</t>
  </si>
  <si>
    <t>1/4 Blk 90 Elbow</t>
  </si>
  <si>
    <t>3/8 Blk 90 Elbow</t>
  </si>
  <si>
    <t>1/2 Blk 90 Elbow</t>
  </si>
  <si>
    <t>3/4 Blk 90 Elbow</t>
  </si>
  <si>
    <t>1 Blk 90 Elbow</t>
  </si>
  <si>
    <t>1-1/4 Blk 90 Elbow</t>
  </si>
  <si>
    <t>1-1/2 Blk 90 Elbow</t>
  </si>
  <si>
    <t>2-1/2 Blk 90 Elbow</t>
  </si>
  <si>
    <t>3 Blk 90 Elbow</t>
  </si>
  <si>
    <t>3-1/2 Blk 90 Elbow</t>
  </si>
  <si>
    <t>4 Blk 90 Elbow</t>
  </si>
  <si>
    <t>5 Blk 90 Elbow</t>
  </si>
  <si>
    <t>6 Blk 90 Elbow</t>
  </si>
  <si>
    <t>8 Blk 90 Elbow</t>
  </si>
  <si>
    <t>1/8 Blk S.O. Elbow</t>
  </si>
  <si>
    <t>1/4 Blk S.O. Elbow</t>
  </si>
  <si>
    <t>3/8 Blk S.O. Elbow</t>
  </si>
  <si>
    <t>1/2 Blk S.O. Elbow</t>
  </si>
  <si>
    <t>3/4 Blk S.O. Elbow</t>
  </si>
  <si>
    <t>1 Blk S.O. Elbow</t>
  </si>
  <si>
    <t>1-1/4 Blk S.O. Elbow</t>
  </si>
  <si>
    <t>1-1/2 Blk S.O. Elbow</t>
  </si>
  <si>
    <t>2 Blk S.O. Elbow</t>
  </si>
  <si>
    <t>1/8 Blk Tee</t>
  </si>
  <si>
    <t>1/4 Blk Tee</t>
  </si>
  <si>
    <t>3/8 Blk Tee</t>
  </si>
  <si>
    <t>1/2 Blk Tee</t>
  </si>
  <si>
    <t>3/4 Blk Tee</t>
  </si>
  <si>
    <t>1 Blk Tee</t>
  </si>
  <si>
    <t>1-1/4 Blk Tee</t>
  </si>
  <si>
    <t>1-1/2 Blk Tee</t>
  </si>
  <si>
    <t>2 Blk Tee</t>
  </si>
  <si>
    <t>2-1/2 Blk Tee</t>
  </si>
  <si>
    <t>3 Blk Tee</t>
  </si>
  <si>
    <t>3-1/2 Blk Tee</t>
  </si>
  <si>
    <t>4 Blk Tee</t>
  </si>
  <si>
    <t>5 Blk Tee</t>
  </si>
  <si>
    <t>6 Blk Tee</t>
  </si>
  <si>
    <t>8 Blk Tee</t>
  </si>
  <si>
    <t>3/8 Blk S.O. Tee</t>
  </si>
  <si>
    <t>1/2 Blk S.O. Tee</t>
  </si>
  <si>
    <t>3/4 Blk S.O. Tee</t>
  </si>
  <si>
    <t>1 Blk S.O. Tee</t>
  </si>
  <si>
    <t>1-1/4 Blk S.O. Tee</t>
  </si>
  <si>
    <t>1-1/2 Blk S.O. Tee</t>
  </si>
  <si>
    <t>2 Blk S.O. Tee</t>
  </si>
  <si>
    <t>1/4 Blk Service Tee</t>
  </si>
  <si>
    <t>3/8 Blk Service Tee</t>
  </si>
  <si>
    <t>1/2 Blk Service Tee</t>
  </si>
  <si>
    <t>3/4 Blk Service Tee</t>
  </si>
  <si>
    <t>1 Blk Service Tee</t>
  </si>
  <si>
    <t>1-1/4 Blk Service Tee</t>
  </si>
  <si>
    <t>1-1/2 Blk Service Tee</t>
  </si>
  <si>
    <t>2 Blk Service Tee</t>
  </si>
  <si>
    <t>3 Blk Service Tee</t>
  </si>
  <si>
    <t>1/8 Blk Cap</t>
  </si>
  <si>
    <t>1/4 Blk Cap</t>
  </si>
  <si>
    <t>3/8 Blk Cap</t>
  </si>
  <si>
    <t>1/2 Blk Cap</t>
  </si>
  <si>
    <t>3/4 Blk Cap</t>
  </si>
  <si>
    <t>1 Blk Cap</t>
  </si>
  <si>
    <t>1-1/4 Blk Cap</t>
  </si>
  <si>
    <t>1-1/2 Blk Cap</t>
  </si>
  <si>
    <t>2 Blk Cap</t>
  </si>
  <si>
    <t>2-1/2 Blk Cap</t>
  </si>
  <si>
    <t>3 Blk Cap</t>
  </si>
  <si>
    <t>3-1/2 Blk Cap</t>
  </si>
  <si>
    <t>4 Blk Cap</t>
  </si>
  <si>
    <t>5 Blk Cap</t>
  </si>
  <si>
    <t>6 Blk Cap</t>
  </si>
  <si>
    <t>8 Blk Cap</t>
  </si>
  <si>
    <t>1/8 Blk Plug</t>
  </si>
  <si>
    <t>1/4 Blk Plug</t>
  </si>
  <si>
    <t>3/8 Blk Plug</t>
  </si>
  <si>
    <t>1/2 Blk Plug</t>
  </si>
  <si>
    <t>3/4 Blk Plug</t>
  </si>
  <si>
    <t>1 Blk Plug</t>
  </si>
  <si>
    <t>1-1/4 Blk Plug</t>
  </si>
  <si>
    <t>1-1/2 Blk Plug</t>
  </si>
  <si>
    <t>2 Blk Plug</t>
  </si>
  <si>
    <t>2-1/2 Blk Plug</t>
  </si>
  <si>
    <t>3 Blk Plug</t>
  </si>
  <si>
    <t>3-1/2 Blk Plug</t>
  </si>
  <si>
    <t>4 Blk Plug</t>
  </si>
  <si>
    <t>5 Blk Plug</t>
  </si>
  <si>
    <t>6 Blk Plug</t>
  </si>
  <si>
    <t>8 Blk Plug</t>
  </si>
  <si>
    <t>1/4 Blk C.S. Plug</t>
  </si>
  <si>
    <t>3/8 Blk C.S. Plug</t>
  </si>
  <si>
    <t>1/2 Blk C.S. Plug</t>
  </si>
  <si>
    <t>3/4 Blk C.S. Plug</t>
  </si>
  <si>
    <t>1 Blk C.S. Plug</t>
  </si>
  <si>
    <t>1-1/4 Blk C.S. Plug</t>
  </si>
  <si>
    <t>1-1/2 Blk C.S. Plug</t>
  </si>
  <si>
    <t>2 Blk C.S. Plug</t>
  </si>
  <si>
    <t>2-1/2 Blk C.S. Plug</t>
  </si>
  <si>
    <t>3 Blk C.S. Plug</t>
  </si>
  <si>
    <t>3-1/2 Blk C.S. Plug</t>
  </si>
  <si>
    <t>4 Blk C.S. Plug</t>
  </si>
  <si>
    <t>5 Blk C.S. Plug</t>
  </si>
  <si>
    <t>1/8 Blk Cross</t>
  </si>
  <si>
    <t>1/4 Blk Cross</t>
  </si>
  <si>
    <t>3/8 Blk Cross</t>
  </si>
  <si>
    <t>1/2 Blk Cross</t>
  </si>
  <si>
    <t>3/4 Blk Cross</t>
  </si>
  <si>
    <t>1 Blk Cross</t>
  </si>
  <si>
    <t>1-1/4 Blk Cross</t>
  </si>
  <si>
    <t>1-1/2 Blk Cross</t>
  </si>
  <si>
    <t>2 Blk Cross</t>
  </si>
  <si>
    <t>2-1/2 Blk Cross</t>
  </si>
  <si>
    <t>3 Blk Cross</t>
  </si>
  <si>
    <t>4 Blk Cross</t>
  </si>
  <si>
    <t>1/8 Blk Locknut</t>
  </si>
  <si>
    <t>1/4 Blk Locknut</t>
  </si>
  <si>
    <t>3/8 Blk Locknut</t>
  </si>
  <si>
    <t>1/2 Blk Locknut</t>
  </si>
  <si>
    <t>3/4 Blk Locknut</t>
  </si>
  <si>
    <t>1 Blk Locknut</t>
  </si>
  <si>
    <t>1-1/4 Blk Locknut</t>
  </si>
  <si>
    <t>1-1/2 Blk Locknut</t>
  </si>
  <si>
    <t>2 Blk Locknut</t>
  </si>
  <si>
    <t>2-1/2 Blk Locknut</t>
  </si>
  <si>
    <t>3 Blk Locknut</t>
  </si>
  <si>
    <t>4 Blk Locknut</t>
  </si>
  <si>
    <t>1/8 Blk Floor Flange</t>
  </si>
  <si>
    <t>1/4 Blk Floor Flange</t>
  </si>
  <si>
    <t>3/8 Blk Floor Flange</t>
  </si>
  <si>
    <t>1/2 Blk Floor Flange</t>
  </si>
  <si>
    <t>3/4 Blk Floor Flange</t>
  </si>
  <si>
    <t>1 Blk Floor Flange</t>
  </si>
  <si>
    <t>1-1/4 Blk Floor Flange</t>
  </si>
  <si>
    <t>1-1/2 Blk Floor Flange</t>
  </si>
  <si>
    <t>2 Blk Floor Flange</t>
  </si>
  <si>
    <t>2-1/2 Blk Floor Flange</t>
  </si>
  <si>
    <t>3 Blk Floor Flange</t>
  </si>
  <si>
    <t>4 Blk Floor Flange</t>
  </si>
  <si>
    <t>1/8 Blk Y Branch</t>
  </si>
  <si>
    <t>3/8 Blk Y Branch</t>
  </si>
  <si>
    <t>1/4 Blk Y Branch</t>
  </si>
  <si>
    <t>1/2 Blk Y Branch</t>
  </si>
  <si>
    <t>3/4 Blk Y Branch</t>
  </si>
  <si>
    <t>1 Blk Y Branch</t>
  </si>
  <si>
    <t>1-1/4 Blk Y Branch</t>
  </si>
  <si>
    <t>1-1/2 Blk Y Branch</t>
  </si>
  <si>
    <t>2 Blk Y Branch</t>
  </si>
  <si>
    <t>2-1/2 Blk Y Branch</t>
  </si>
  <si>
    <t>3 Blk Y Branch</t>
  </si>
  <si>
    <t>4 Blk Y Branch</t>
  </si>
  <si>
    <t>P7045</t>
  </si>
  <si>
    <t>GALVANIZED STEEL PIPE CUT LENGTHS</t>
  </si>
  <si>
    <t>1/8x1-1/2 Brass Nipple</t>
  </si>
  <si>
    <t>1/8x2 Brass Nipple</t>
  </si>
  <si>
    <t>1/8x2-1/2 Brass Nipple</t>
  </si>
  <si>
    <t>1/8x3 Brass Nipple</t>
  </si>
  <si>
    <t>1/8x3-1/2 Brass Nipple</t>
  </si>
  <si>
    <t>1/8x4 Brass Nipple</t>
  </si>
  <si>
    <t>1/8x4-1/2 Brass Nipple</t>
  </si>
  <si>
    <t>1/8x5 Brass Nipple</t>
  </si>
  <si>
    <t>1/8x5-1/2 Brass Nipple</t>
  </si>
  <si>
    <t>1/8x6 Brass Nipple</t>
  </si>
  <si>
    <t>1/8x7 Brass Nipple</t>
  </si>
  <si>
    <t>1/8x8 Brass Nipple</t>
  </si>
  <si>
    <t>1/4x1-1/2 Brass Nipple</t>
  </si>
  <si>
    <t>1/4x2 Brass Nipple</t>
  </si>
  <si>
    <t>1/4x2-1/2 Brass Nipple</t>
  </si>
  <si>
    <t>1/4x3 Brass Nipple</t>
  </si>
  <si>
    <t>1/4x3-1/2 Brass Nipple</t>
  </si>
  <si>
    <t>1/4x4 Brass Nipple</t>
  </si>
  <si>
    <t>1/4x4-1/2 Brass Nipple</t>
  </si>
  <si>
    <t>1/4x5 Brass Nipple</t>
  </si>
  <si>
    <t>1/4x5-1/2 Brass Nipple</t>
  </si>
  <si>
    <t>1/4x6 Brass Nipple</t>
  </si>
  <si>
    <t>1/4x7 Brass Nipple</t>
  </si>
  <si>
    <t>1/4x8 Brass Nipple</t>
  </si>
  <si>
    <t>3/8x1-1/2 Brass Nipple</t>
  </si>
  <si>
    <t>3/8x2 Brass Nipple</t>
  </si>
  <si>
    <t>3/8x2-1/2 Brass Nipple</t>
  </si>
  <si>
    <t>3/8x3 Brass Nipple</t>
  </si>
  <si>
    <t>3/8x3-1/2 Brass Nipple</t>
  </si>
  <si>
    <t>3/8x4 Brass Nipple</t>
  </si>
  <si>
    <t>3/8x4-1/2 Brass Nipple</t>
  </si>
  <si>
    <t>3/8x5 Brass Nipple</t>
  </si>
  <si>
    <t>3/8x5-1/2 Brass Nipple</t>
  </si>
  <si>
    <t>3/8x6 Brass Nipple</t>
  </si>
  <si>
    <t>1/2x1-1/2 Brass Nipple</t>
  </si>
  <si>
    <t>1/2x2 Brass Nipple</t>
  </si>
  <si>
    <t>1/2x2-1/2 Brass Nipple</t>
  </si>
  <si>
    <t>1/2x3 Brass Nipple</t>
  </si>
  <si>
    <t>1/2x3-1/2 Brass Nipple</t>
  </si>
  <si>
    <t>1/2x4 Brass Nipple</t>
  </si>
  <si>
    <t>1/2x4-1/2 Brass Nipple</t>
  </si>
  <si>
    <t>1/2x5 Brass Nipple</t>
  </si>
  <si>
    <t>1/2x5-1/2 Brass Nipple</t>
  </si>
  <si>
    <t>1/2x6 Brass Nipple</t>
  </si>
  <si>
    <t>1/2x7 Brass Nipple</t>
  </si>
  <si>
    <t>1/2x8 Brass Nipple</t>
  </si>
  <si>
    <t>1/2x10 Brass Nipple</t>
  </si>
  <si>
    <t>1/2x12 Brass Nipple</t>
  </si>
  <si>
    <t>3/4x1-1/2 Brass Nipple</t>
  </si>
  <si>
    <t>3/4x2 Brass Nipple</t>
  </si>
  <si>
    <t>3/4x2-1/2 Brass Nipple</t>
  </si>
  <si>
    <t>3/4x3 Brass Nipple</t>
  </si>
  <si>
    <t>3/4x3-1/2 Brass Nipple</t>
  </si>
  <si>
    <t>3/4x4 Brass Nipple</t>
  </si>
  <si>
    <t>3/4x4-1/2 Brass Nipple</t>
  </si>
  <si>
    <t>3/4x5 Brass Nipple</t>
  </si>
  <si>
    <t>3/4x5-1/2 Brass Nipple</t>
  </si>
  <si>
    <t>3/4x6 Brass Nipple</t>
  </si>
  <si>
    <t>1x2 Brass Nipple</t>
  </si>
  <si>
    <t>1x2-1/2 Brass Nipple</t>
  </si>
  <si>
    <t>1x3 Brass Nipple</t>
  </si>
  <si>
    <t>1x3-1/2 Brass Nipple</t>
  </si>
  <si>
    <t>1x4 Brass Nipple</t>
  </si>
  <si>
    <t>1x4-1/2 Brass Nipple</t>
  </si>
  <si>
    <t>1x5 Brass Nipple</t>
  </si>
  <si>
    <t>1x5-1/2 Brass Nipple</t>
  </si>
  <si>
    <t>1x6 Brass Nipple</t>
  </si>
  <si>
    <t>1x7 Brass Nipple</t>
  </si>
  <si>
    <t>1x8 Brass Nipple</t>
  </si>
  <si>
    <t>1-1/4x2 Brass Nipple</t>
  </si>
  <si>
    <t>1-1/4x2-1/2 Brass Nipple</t>
  </si>
  <si>
    <t>1-1/4x3 Brass Nipple</t>
  </si>
  <si>
    <t>1-1/4x3-1/2 Brass Nipple</t>
  </si>
  <si>
    <t>1-1/4x4 Brass Nipple</t>
  </si>
  <si>
    <t>1-1/4x4-1/2 Brass Nipple</t>
  </si>
  <si>
    <t>1-1/4x5 Brass Nipple</t>
  </si>
  <si>
    <t>1-1/4x5-1/2 Brass Nipple</t>
  </si>
  <si>
    <t>1-1/4x6 Brass Nipple</t>
  </si>
  <si>
    <t>1-1/4x7 Brass Nipple</t>
  </si>
  <si>
    <t>1-1/2x2 Brass Nipple</t>
  </si>
  <si>
    <t>1-1/2x2-1/2 Brass Nipple</t>
  </si>
  <si>
    <t>1-1/2x3 Brass Nipple</t>
  </si>
  <si>
    <t>1-1/2x3-1/2 Brass Nipple</t>
  </si>
  <si>
    <t>1-1/2x4 Brass Nipple</t>
  </si>
  <si>
    <t>1-1/2x4-1/2 Brass Nipple</t>
  </si>
  <si>
    <t>1-1/2x5 Brass Nipple</t>
  </si>
  <si>
    <t>1-1/2x5-1/2 Brass Nipple</t>
  </si>
  <si>
    <t>1-1/2x6 Brass Nipple</t>
  </si>
  <si>
    <t>2x2-1/2 Brass Nipple</t>
  </si>
  <si>
    <t>2x3 Brass Nipple</t>
  </si>
  <si>
    <t>2x3-1/2 Brass Nipple</t>
  </si>
  <si>
    <t>2x4 Brass Nipple</t>
  </si>
  <si>
    <t>2x4-1/2 Brass Nipple</t>
  </si>
  <si>
    <t>2x5 Brass Nipple</t>
  </si>
  <si>
    <t>2x5-1/2 Brass Nipple</t>
  </si>
  <si>
    <t>2x6 Brass Nipple</t>
  </si>
  <si>
    <t>2-1/2x3 Brass Nipple</t>
  </si>
  <si>
    <t>2-1/2x3-1/2 Brass Nipple</t>
  </si>
  <si>
    <t>2-1/2x4 Brass Nipple</t>
  </si>
  <si>
    <t>2-1/2x4-1/2 Brass Nipple</t>
  </si>
  <si>
    <t>2-1/2x5 Brass Nipple</t>
  </si>
  <si>
    <t>2-1/2x5-1/2 Brass Nipple</t>
  </si>
  <si>
    <t>2-1/2x6 Brass Nipple</t>
  </si>
  <si>
    <t>3x3 Brass Nipple</t>
  </si>
  <si>
    <t>3x3-1/2 Brass Nipple</t>
  </si>
  <si>
    <t>3x4 Brass Nipple</t>
  </si>
  <si>
    <t>3x4-1/2 Brass Nipple</t>
  </si>
  <si>
    <t>3x5 Brass Nipple</t>
  </si>
  <si>
    <t>3x5-1/2 Brass Nipple</t>
  </si>
  <si>
    <t>3x6 Brass Nipple</t>
  </si>
  <si>
    <t>4x4 Brass Nipple</t>
  </si>
  <si>
    <t>4x4-1/2 Brass Nipple</t>
  </si>
  <si>
    <t>4x5 Brass Nipple</t>
  </si>
  <si>
    <t>4x5-1/2 Brass Nipple</t>
  </si>
  <si>
    <t>4x6 Brass Nipple</t>
  </si>
  <si>
    <t>1/8xClose Brass Nipple</t>
  </si>
  <si>
    <t>1/4xClose Brass Nipple</t>
  </si>
  <si>
    <t>3/8xClose Brass Nipple</t>
  </si>
  <si>
    <t>1/2xClose Brass Nipple</t>
  </si>
  <si>
    <t>3/4xClose Brass Nipple</t>
  </si>
  <si>
    <t>1xClose Brass Nipple</t>
  </si>
  <si>
    <t>1-1/4xClose Brass Nipple</t>
  </si>
  <si>
    <t>1-1/2xClose Brass Nipple</t>
  </si>
  <si>
    <t>2xClose Brass Nipple</t>
  </si>
  <si>
    <t>2-1/2xClose Brass Nipple</t>
  </si>
  <si>
    <t>3xClose Brass Nipple</t>
  </si>
  <si>
    <t>4xClose Brass Nipple</t>
  </si>
  <si>
    <t>UNIONS</t>
  </si>
  <si>
    <t>PEX A TUBING - EXPANSION</t>
  </si>
  <si>
    <t>PEX B BLUE 1x250 FT</t>
  </si>
  <si>
    <t>PEX B TUBING - POTABLE WATER</t>
  </si>
  <si>
    <t>Straight Lengths (Bundles)</t>
  </si>
  <si>
    <t>Rolls</t>
  </si>
  <si>
    <t>Oxygen Barrier</t>
  </si>
  <si>
    <t>Blue - Potable Water</t>
  </si>
  <si>
    <t>Red - Potable Water</t>
  </si>
  <si>
    <t>White - Potable Water</t>
  </si>
  <si>
    <t>OXY PEX B 1 X 500 FT</t>
  </si>
  <si>
    <t>PEX WHITE 1x300 FT</t>
  </si>
  <si>
    <t>PLUG</t>
  </si>
  <si>
    <t>BRASS</t>
  </si>
  <si>
    <t>SWEAT</t>
  </si>
  <si>
    <t>1/4x1/8 Brass Hex Bushing</t>
  </si>
  <si>
    <t>3/8x1/8 Brass Hex Bushing</t>
  </si>
  <si>
    <t>3/8x1/4 Brass Hex Bushing</t>
  </si>
  <si>
    <t>1/2x1/8 Brass Hex Bushing</t>
  </si>
  <si>
    <t>1/2x1/4 Brass Hex Bushing</t>
  </si>
  <si>
    <t>1/2x3/8 Brass Hex Bushing</t>
  </si>
  <si>
    <t>3/4x1/8 Brass Hex Bushing</t>
  </si>
  <si>
    <t>3/4x1/4 Brass Hex Bushing</t>
  </si>
  <si>
    <t>3/4x3/8 Brass Hex Bushing</t>
  </si>
  <si>
    <t>3/4x1/2 Brass Hex Bushing</t>
  </si>
  <si>
    <t>1x1/4 Brass Hex Bushing</t>
  </si>
  <si>
    <t>1x3/8 Brass Hex Bushing</t>
  </si>
  <si>
    <t>1x1/2 Brass Hex Bushing</t>
  </si>
  <si>
    <t>1x3/4 Brass Hex Bushing</t>
  </si>
  <si>
    <t>1-1/4x1/2 Brass Hex Bushing</t>
  </si>
  <si>
    <t>1-1/4x3/4 Brass Hex Bushing</t>
  </si>
  <si>
    <t>1-1/4x1 Brass Hex Bushing</t>
  </si>
  <si>
    <t>1-1/2x1/2 Brass Hex Bushing</t>
  </si>
  <si>
    <t>1-1/2x3/4 Brass Hex Bushing</t>
  </si>
  <si>
    <t>1-1/2x1 Brass Hex Bushing</t>
  </si>
  <si>
    <t>1-1/2x1-1/4 Brass Hex Bushing</t>
  </si>
  <si>
    <t>2x1/2 Brass Hex Bushing</t>
  </si>
  <si>
    <t>2x3/4 Brass Hex Bushing</t>
  </si>
  <si>
    <t>2x1 Brass Hex Bushing</t>
  </si>
  <si>
    <t>2x1-1/4 Brass Hex Bushing</t>
  </si>
  <si>
    <t>2x1-1/2 Brass Hex Bushing</t>
  </si>
  <si>
    <t>2-1/2x1 Brass Hex Bushing</t>
  </si>
  <si>
    <t>2-1/2x1-1/4 Brass Hex Bushing</t>
  </si>
  <si>
    <t>2-1/2x1-1/2 Brass Hex Bushing</t>
  </si>
  <si>
    <t>2-1/2x2 Brass Hex Bushing</t>
  </si>
  <si>
    <t>3x1-1/4 Brass Hex Bushing</t>
  </si>
  <si>
    <t>3x1-1/2 Brass Hex Bushing</t>
  </si>
  <si>
    <t>3x2 Brass Hex Bushing</t>
  </si>
  <si>
    <t>3x2-1/2 Brass Hex Bushing</t>
  </si>
  <si>
    <t>4x2 Brass Hex Bushing</t>
  </si>
  <si>
    <t>4x2-1/2 Brass Hex Bushing</t>
  </si>
  <si>
    <t>4x3 Brass Hex Bushing</t>
  </si>
  <si>
    <t>1/4x1/8 Brass 90 Elbow</t>
  </si>
  <si>
    <t>3/8x1/8 Brass 90 Elbow</t>
  </si>
  <si>
    <t>3/8x1/4 Brass 90 Elbow</t>
  </si>
  <si>
    <t>1/2x1/4 Brass 90 Elbow</t>
  </si>
  <si>
    <t>1/2x3/8 Brass 90 Elbow</t>
  </si>
  <si>
    <t>3/4x1/4 Brass 90 Elbow</t>
  </si>
  <si>
    <t>3/4x3/8 Brass 90 Elbow</t>
  </si>
  <si>
    <t>3/4x1/2 Brass 90 Elbow</t>
  </si>
  <si>
    <t>1x1/4 Brass 90 Elbow</t>
  </si>
  <si>
    <t>1x3/8 Brass 90 Elbow</t>
  </si>
  <si>
    <t>1x1/2 Brass 90 Elbow</t>
  </si>
  <si>
    <t>1x3/4 Brass 90 Elbow</t>
  </si>
  <si>
    <t>1-1/4x1/2 Brass 90 Elbow</t>
  </si>
  <si>
    <t>1-1/4x3/4 Brass 90 Elbow</t>
  </si>
  <si>
    <t>1-1/4x1 Brass 90 Elbow</t>
  </si>
  <si>
    <t>1-1/2x1/2 Brass 90 Elbow</t>
  </si>
  <si>
    <t>1-1/2x3/4 Brass 90 Elbow</t>
  </si>
  <si>
    <t>1-1/2x1 Brass 90 Elbow</t>
  </si>
  <si>
    <t>1-1/2x1-1/4 Brass 90 Elbow</t>
  </si>
  <si>
    <t>2x1/2 Brass 90 Elbow</t>
  </si>
  <si>
    <t>2x3/4 Brass 90 Elbow</t>
  </si>
  <si>
    <t>2x1 Brass 90 Elbow</t>
  </si>
  <si>
    <t>2x1-1/4 Brass 90 Elbow</t>
  </si>
  <si>
    <t>2x1-1/2 Brass 90 Elbow</t>
  </si>
  <si>
    <t>2-1/2x1 Brass 90 Elbow</t>
  </si>
  <si>
    <t>2-1/2x1-1/4 Brass 90 Elbow</t>
  </si>
  <si>
    <t>2-1/2x1-1/2 Brass 90 Elbow</t>
  </si>
  <si>
    <t>2-1/2x2 Brass 90 Elbow</t>
  </si>
  <si>
    <t>1/4x1/4x1/8 Brass Tee</t>
  </si>
  <si>
    <t>1/4x1/4x3/8 Brass Tee</t>
  </si>
  <si>
    <t>3/8x1/4x3/8 Brass Tee</t>
  </si>
  <si>
    <t>3/8x3/8x1/4 Brass Tee</t>
  </si>
  <si>
    <t>3/8x3/8x1/2 Brass Tee</t>
  </si>
  <si>
    <t>1/2x1/4x1/2 Brass Tee</t>
  </si>
  <si>
    <t>1/2x1/2x1/4 Brass Tee</t>
  </si>
  <si>
    <t>1/2x1/2x3/8 Brass Tee</t>
  </si>
  <si>
    <t>1/2x1/2x3/4 Brass Tee</t>
  </si>
  <si>
    <t>1/2x3/8x3/8 Brass Tee</t>
  </si>
  <si>
    <t>3/4x1/2x1/2 Brass Tee</t>
  </si>
  <si>
    <t>3/4x1/2x3/4 Brass Tee</t>
  </si>
  <si>
    <t>3/4x3/4x1/4 Brass Tee</t>
  </si>
  <si>
    <t>3/4x3/4x3/8 Brass Tee</t>
  </si>
  <si>
    <t>3/4x3/4x1/2 Brass Tee</t>
  </si>
  <si>
    <t>3/4x3/4x1 Brass Tee</t>
  </si>
  <si>
    <t>1x1/2x1/2 Brass Tee</t>
  </si>
  <si>
    <t>1x1/2x3/4 Brass Tee</t>
  </si>
  <si>
    <t>1x1/2x1 Brass Tee</t>
  </si>
  <si>
    <t>1x3/4x1/2 Brass Tee</t>
  </si>
  <si>
    <t>1x3/4x3/4 Brass Tee</t>
  </si>
  <si>
    <t>1x3/4x1 Brass Tee</t>
  </si>
  <si>
    <t>1x1x1/4 Brass Tee</t>
  </si>
  <si>
    <t>1x1x3/8 Brass Tee</t>
  </si>
  <si>
    <t>1x1x1/2 Brass Tee</t>
  </si>
  <si>
    <t>1x1x3/4 Brass Tee</t>
  </si>
  <si>
    <t>1x1x1-1/4 Brass Tee</t>
  </si>
  <si>
    <t>1-1/4x1/2x1-1/4 Brass Tee</t>
  </si>
  <si>
    <t>1-1/4x3/4x3/4 Brass Tee</t>
  </si>
  <si>
    <t>1-1/4x3/4x1-1/4 Brass Tee</t>
  </si>
  <si>
    <t>1-1/4x1x1/2 Brass Tee</t>
  </si>
  <si>
    <t>1-1/4x1x3/4 Brass Tee</t>
  </si>
  <si>
    <t>1-1/4x1x1 Brass Tee</t>
  </si>
  <si>
    <t>1-1/4x1x1-1/4 Brass Tee</t>
  </si>
  <si>
    <t>1-1/4x1-1/4x1/2 Brass Tee</t>
  </si>
  <si>
    <t>1-1/4x1-1/4x3/4 Brass Tee</t>
  </si>
  <si>
    <t>1-1/4x1-1/4x1 Brass Tee</t>
  </si>
  <si>
    <t>1-1/2x1/2x1-1/2 Brass Tee</t>
  </si>
  <si>
    <t>1-1/2x3/4x1-1/2 Brass Tee</t>
  </si>
  <si>
    <t>1-1/2x1x1-1/2 Brass Tee</t>
  </si>
  <si>
    <t>1-1/2x1-1/4x1-1/2 Brass Tee</t>
  </si>
  <si>
    <t>1-1/2x1-1/2x1/2 Brass Tee</t>
  </si>
  <si>
    <t>1-1/2x1-1/2x3/4 Brass Tee</t>
  </si>
  <si>
    <t>1-1/2x1-1/2x1 Brass Tee</t>
  </si>
  <si>
    <t>1-1/2x1-1/2x1-1/4 Brass Tee</t>
  </si>
  <si>
    <t>1-1/2x1-1/2x2 Brass Tee</t>
  </si>
  <si>
    <t>2x3/4x2 Brass Tee</t>
  </si>
  <si>
    <t>2x1x2 Brass Tee</t>
  </si>
  <si>
    <t>2x1-1/4x2 Brass Tee</t>
  </si>
  <si>
    <t>2x1-1/2x2 Brass Tee</t>
  </si>
  <si>
    <t>2x2x1/2 Brass Tee</t>
  </si>
  <si>
    <t>2x2x3/4 Brass Tee</t>
  </si>
  <si>
    <t>2x2x1 Brass Tee</t>
  </si>
  <si>
    <t>2x2x1-1/4 Brass Tee</t>
  </si>
  <si>
    <t>2x2x1-1/2 Brass Tee</t>
  </si>
  <si>
    <t>2-1/2x2-1/2x1 Brass Tee</t>
  </si>
  <si>
    <t>2-1/2x2-1/2x1-1/4 Brass Tee</t>
  </si>
  <si>
    <t>2-1/2x2-1/2x1-1/2 Brass Tee</t>
  </si>
  <si>
    <t>2-1/2x2-1/2x2 Brass Tee</t>
  </si>
  <si>
    <t>2-1/2x1-1/2x2-1/2 Brass Tee</t>
  </si>
  <si>
    <t>2-1/2x2x2 Brass Tee</t>
  </si>
  <si>
    <t>2-1/2x2x2-1/2 Brass Tee</t>
  </si>
  <si>
    <t>3x2x2 Brass Tee</t>
  </si>
  <si>
    <t>3x2x3 Brass Tee</t>
  </si>
  <si>
    <t>3x2-1/2x2-1/2 Brass Tee</t>
  </si>
  <si>
    <t>3x3x1 Brass Tee</t>
  </si>
  <si>
    <t>3x3x2 Brass Tee</t>
  </si>
  <si>
    <t>3x3x2-1/2 Brass Tee</t>
  </si>
  <si>
    <t>4x4x2 Brass Tee</t>
  </si>
  <si>
    <t>4x4x2-1/2 Brass Tee</t>
  </si>
  <si>
    <t xml:space="preserve">3/8 Blk Ext Piece </t>
  </si>
  <si>
    <t>1/2 Blk Ext Piece</t>
  </si>
  <si>
    <t>3/4 Blk Ext Piece</t>
  </si>
  <si>
    <t>1 Blk Ext Piece</t>
  </si>
  <si>
    <t>1-1/4 Blk Ext Piece</t>
  </si>
  <si>
    <t>1-1/2 Blk Ext Piece</t>
  </si>
  <si>
    <t>2 Blk Ext Piece</t>
  </si>
  <si>
    <t>1/8 Blk 45 St Elbow</t>
  </si>
  <si>
    <t>1/4 Blk 45 St Elbow</t>
  </si>
  <si>
    <t>3/8 Blk 45 St Elbow</t>
  </si>
  <si>
    <t>1/2 Blk 45 St Elbow</t>
  </si>
  <si>
    <t>3/4 Blk 45 St Elbow</t>
  </si>
  <si>
    <t>1 Blk 45 St Elbow</t>
  </si>
  <si>
    <t>1-1/4 Blk 45 St Elbow</t>
  </si>
  <si>
    <t>1-1/2 Blk 45 St Elbow</t>
  </si>
  <si>
    <t>2 Blk 45 St Elbow</t>
  </si>
  <si>
    <t>2-1/2 Blk 45 St Elbow</t>
  </si>
  <si>
    <t>3 Blk 45 St Elbow</t>
  </si>
  <si>
    <t>4 Blk 45 St Elbow</t>
  </si>
  <si>
    <t>1/8 Blk 90 St Elbow</t>
  </si>
  <si>
    <t>1/4 Blk 90 St Elbow</t>
  </si>
  <si>
    <t>3/8 Blk 90 St Elbow</t>
  </si>
  <si>
    <t>1/2 Blk 90 St Elbow</t>
  </si>
  <si>
    <t>3/4 Blk 90 St Elbow</t>
  </si>
  <si>
    <t>1 Blk 90 St Elbow</t>
  </si>
  <si>
    <t>1-1/4 Blk 90 St Elbow</t>
  </si>
  <si>
    <t>1-1/2 Blk 90 St Elbow</t>
  </si>
  <si>
    <t>2 Blk 90 St Elbow</t>
  </si>
  <si>
    <t>2-1/2 Blk 90 St Elbow</t>
  </si>
  <si>
    <t>3 Blk 90 St Elbow</t>
  </si>
  <si>
    <t>3-1/2 Blk 90 St Elbow</t>
  </si>
  <si>
    <t>4 Blk 90 St Elbow</t>
  </si>
  <si>
    <t>5 Blk 90 St Elbow</t>
  </si>
  <si>
    <t>6 Blk 90 St Elbow</t>
  </si>
  <si>
    <t>1/4x1/8 Blk Hex Bushing</t>
  </si>
  <si>
    <t>3/8x1/8 Blk Hex Bushing</t>
  </si>
  <si>
    <t>3/8x1/4 Blk Hex Bushing</t>
  </si>
  <si>
    <t>1/2x1/8 Blk Hex Bushing</t>
  </si>
  <si>
    <t>1/2x1/4 Blk Hex Bushing</t>
  </si>
  <si>
    <t>1/2x3/8 Blk Hex Bushing</t>
  </si>
  <si>
    <t>3/4x1/8 Blk Hex Bushing</t>
  </si>
  <si>
    <t>3/4x1/4 Blk Hex Bushing</t>
  </si>
  <si>
    <t>3/4x3/8 Blk Hex Bushing</t>
  </si>
  <si>
    <t>3/4x1/2 Blk Hex Bushing</t>
  </si>
  <si>
    <t>1x1/8 Blk Hex Bushing</t>
  </si>
  <si>
    <t>1x1/4 Blk Hex Bushing</t>
  </si>
  <si>
    <t>1x3/8 Blk Hex Bushing</t>
  </si>
  <si>
    <t>1x1/2 Blk Hex Bushing</t>
  </si>
  <si>
    <t>1x3/4 Blk Hex Bushing</t>
  </si>
  <si>
    <t>1-1/4x1/8 Blk Hex Bushing</t>
  </si>
  <si>
    <t>1-1/4x1/4 Blk Hex Bushing</t>
  </si>
  <si>
    <t>1-1/4x3/8 Blk Hex Bushing</t>
  </si>
  <si>
    <t>1-1/4x1/2 Blk Hex Bushing</t>
  </si>
  <si>
    <t>1-1/4x3/4 Blk Hex Bushing</t>
  </si>
  <si>
    <t>1-1/4x1 Blk Hex Bushing</t>
  </si>
  <si>
    <t>1-1/2x1/8 Blk Hex Bushing</t>
  </si>
  <si>
    <t>1-1/2x1/4 Blk Hex Bushing</t>
  </si>
  <si>
    <t>1-1/2x3/8 Blk Hex Bushing</t>
  </si>
  <si>
    <t>1-1/2x1/2 Blk Hex Bushing</t>
  </si>
  <si>
    <t>1-1/2x3/4 Blk Hex Bushing</t>
  </si>
  <si>
    <t>1-1/2x1 Blk Hex Bushing</t>
  </si>
  <si>
    <t>1-1/2x1-1/4 Blk Hex Bushing</t>
  </si>
  <si>
    <t>2x1/4 Blk Hex Bushing</t>
  </si>
  <si>
    <t>2x3/8 Blk Hex Bushing</t>
  </si>
  <si>
    <t>2x1/2 Blk Hex Bushing</t>
  </si>
  <si>
    <t>2x3/4 Blk Hex Bushing</t>
  </si>
  <si>
    <t>2x1 Blk Hex Bushing</t>
  </si>
  <si>
    <t>2x1-1/4 Blk Hex Bushing</t>
  </si>
  <si>
    <t>2x1-1/2 Blk Hex Bushing</t>
  </si>
  <si>
    <t>2-1/2x1/2 Blk Hex Bushing</t>
  </si>
  <si>
    <t>2-1/2x3/4 Blk Hex Bushing</t>
  </si>
  <si>
    <t>2-1/2x1 Blk Hex Bushing</t>
  </si>
  <si>
    <t>2-1/2x1-1/4 Blk Hex Bushing</t>
  </si>
  <si>
    <t>2-1/2x1-1/2 Blk Hex Bushing</t>
  </si>
  <si>
    <t>2-1/2x2 Blk Hex Bushing</t>
  </si>
  <si>
    <t>3x1/2 Blk Hex Bushing</t>
  </si>
  <si>
    <t>3x3/4 Blk Hex Bushing</t>
  </si>
  <si>
    <t>3x1 Blk Hex Bushing</t>
  </si>
  <si>
    <t>3x1-1/4 Blk Hex Bushing</t>
  </si>
  <si>
    <t>3x1-1/2 Blk Hex Bushing</t>
  </si>
  <si>
    <t>3x2 Blk Hex Bushing</t>
  </si>
  <si>
    <t>3x2-1/2 Blk Hex Bushing</t>
  </si>
  <si>
    <t>3-1/2x1 Blk Hex Bushing</t>
  </si>
  <si>
    <t>3-1/2x1-1/4 Blk Hex Bushing</t>
  </si>
  <si>
    <t>3-1/2x1-1/2 Blk Hex Bushing</t>
  </si>
  <si>
    <t>3-1/2x2 Blk Hex Bushing</t>
  </si>
  <si>
    <t>3-1/2x2-1/2 Blk Hex Bushing</t>
  </si>
  <si>
    <t>3-1/2x3 Blk Hex Bushing</t>
  </si>
  <si>
    <t>4x1/2 Blk Hex Bushing</t>
  </si>
  <si>
    <t>4x3/4 Blk Hex Bushing</t>
  </si>
  <si>
    <t>4x1-1/4 Blk Hex Bushing</t>
  </si>
  <si>
    <t>4x1-1/2 Blk Hex Bushing</t>
  </si>
  <si>
    <t>4x2 Blk Hex Bushing</t>
  </si>
  <si>
    <t>4x2-1/2 Blk Hex Bushing</t>
  </si>
  <si>
    <t>4x3 Blk Hex Bushing</t>
  </si>
  <si>
    <t>4x3-1/2 Blk Hex Bushing</t>
  </si>
  <si>
    <t>5x2 Blk Hex Bushing</t>
  </si>
  <si>
    <t>5x2-1/2 Blk Hex Bushing</t>
  </si>
  <si>
    <t>5x3 Blk Hex Bushing</t>
  </si>
  <si>
    <t>5x3-1/2 Blk Hex Bushing</t>
  </si>
  <si>
    <t>5x4 Blk Hex Bushing</t>
  </si>
  <si>
    <t>6x1-1/2 Blk Hex Bushing</t>
  </si>
  <si>
    <t>6x2 Blk Hex Bushing</t>
  </si>
  <si>
    <t>6x2-1/2 Blk Hex Bushing</t>
  </si>
  <si>
    <t>6x3 Blk Hex Bushing</t>
  </si>
  <si>
    <t>6x3-1/2 Blk Hex Bushing</t>
  </si>
  <si>
    <t>6x4 Blk Hex Bushing</t>
  </si>
  <si>
    <t>6x5 Blk Hex Bushing</t>
  </si>
  <si>
    <t>8x5 Blk Hex Bushing</t>
  </si>
  <si>
    <t>8x6 Blk Hex Bushing</t>
  </si>
  <si>
    <t>1/4x1/8 Blk 90 Elbow</t>
  </si>
  <si>
    <t>3/8x1/8 Blk 90 Elbow</t>
  </si>
  <si>
    <t>3/8x1/4 Blk 90 Elbow</t>
  </si>
  <si>
    <t>1/2x1/8 Blk 90 Elbow</t>
  </si>
  <si>
    <t>1/2x1/4 Blk 90 Elbow</t>
  </si>
  <si>
    <t>1/2x3/8 Blk 90 Elbow</t>
  </si>
  <si>
    <t>3/4x1/8 Blk 90 Elbow</t>
  </si>
  <si>
    <t>3/4x1/4 Blk 90 Elbow</t>
  </si>
  <si>
    <t>3/4x3/8 Blk 90 Elbow</t>
  </si>
  <si>
    <t>3/4x1/2 Blk 90 Elbow</t>
  </si>
  <si>
    <t>1x1/8 Blk 90 Elbow</t>
  </si>
  <si>
    <t>1x1/4 Blk 90 Elbow</t>
  </si>
  <si>
    <t>1x3/8 Blk 90 Elbow</t>
  </si>
  <si>
    <t>1x1/2 Blk 90 Elbow</t>
  </si>
  <si>
    <t>1x3/4 Blk 90 Elbow</t>
  </si>
  <si>
    <t>1-1/4x1/4 Blk 90 Elbow</t>
  </si>
  <si>
    <t>1-1/4x3/8 Blk 90 Elbow</t>
  </si>
  <si>
    <t>1-1/4x1/2 Blk 90 Elbow</t>
  </si>
  <si>
    <t>1-1/4x3/4 Blk 90 Elbow</t>
  </si>
  <si>
    <t>1-1/4x1 Blk 90 Elbow</t>
  </si>
  <si>
    <t>1-1/2x1/4 Blk 90 Elbow</t>
  </si>
  <si>
    <t>1-1/2x3/8 Blk 90 Elbow</t>
  </si>
  <si>
    <t>1-1/2x1/2 Blk 90 Elbow</t>
  </si>
  <si>
    <t>1-1/2x3/4 Blk 90 Elbow</t>
  </si>
  <si>
    <t>1-1/2x1 Blk 90 Elbow</t>
  </si>
  <si>
    <t>1-1/2x1-1/4 Blk 90 Elbow</t>
  </si>
  <si>
    <t>2x3/8 Blk 90 Elbow</t>
  </si>
  <si>
    <t>2x1/2 Blk 90 Elbow</t>
  </si>
  <si>
    <t>2x3/4 Blk 90 Elbow</t>
  </si>
  <si>
    <t>2x1 Blk 90 Elbow</t>
  </si>
  <si>
    <t>2x1-1/4 Blk 90 Elbow</t>
  </si>
  <si>
    <t>2x1-1/2 Blk 90 Elbow</t>
  </si>
  <si>
    <t>2-1/2x1/2 Blk 90 Elbow</t>
  </si>
  <si>
    <t>2-1/2x3/4 Blk 90 Elbow</t>
  </si>
  <si>
    <t>2-1/2x1 Blk 90 Elbow</t>
  </si>
  <si>
    <t>2-1/2x1-1/4 Blk 90 Elbow</t>
  </si>
  <si>
    <t>2-1/2x1-1/2 Blk 90 Elbow</t>
  </si>
  <si>
    <t>2-1/2x2 Blk 90 Elbow</t>
  </si>
  <si>
    <t>3x1/2 Blk 90 Elbow</t>
  </si>
  <si>
    <t>3x3/4 Blk 90 Elbow</t>
  </si>
  <si>
    <t>3x1 Blk 90 Elbow</t>
  </si>
  <si>
    <t>3x1-1/4 Blk 90 Elbow</t>
  </si>
  <si>
    <t>3x1-1/2 Blk 90 Elbow</t>
  </si>
  <si>
    <t>3x2 Blk 90 Elbow</t>
  </si>
  <si>
    <t>3x2-1/2 Blk 90 Elbow</t>
  </si>
  <si>
    <t>4x1-1/4 Blk 90 Elbow</t>
  </si>
  <si>
    <t>4x1-1/2 Blk 90 Elbow</t>
  </si>
  <si>
    <t>4x2 Blk 90 Elbow</t>
  </si>
  <si>
    <t>4x2-1/2 Blk 90 Elbow</t>
  </si>
  <si>
    <t>4x3 Blk 90 Elbow</t>
  </si>
  <si>
    <t>1/4x1/8 Blk Tee</t>
  </si>
  <si>
    <t>3/8x1/8 Blk Tee</t>
  </si>
  <si>
    <t>3/8x1/4 Blk Tee</t>
  </si>
  <si>
    <t>1/2x1/8 Blk Tee</t>
  </si>
  <si>
    <t>1/2x1/4 Blk Tee</t>
  </si>
  <si>
    <t>1/2x3/8 Blk Tee</t>
  </si>
  <si>
    <t>3/4x1/8 Blk Tee</t>
  </si>
  <si>
    <t>3/4x1/4 Blk Tee</t>
  </si>
  <si>
    <t>3/4x3/8 Blk Tee</t>
  </si>
  <si>
    <t>3/4x1/2 Blk Tee</t>
  </si>
  <si>
    <t>1x1/4 Blk Tee</t>
  </si>
  <si>
    <t>1x3/8 Blk Tee</t>
  </si>
  <si>
    <t>1x1/2 Blk Tee</t>
  </si>
  <si>
    <t>1x3/4 Blk Tee</t>
  </si>
  <si>
    <t>1-1/4x1/4 Blk Tee</t>
  </si>
  <si>
    <t>1-1/4x3/8 Blk Tee</t>
  </si>
  <si>
    <t>1-1/4x1/2 Blk Tee</t>
  </si>
  <si>
    <t>1-1/4x3/4 Blk Tee</t>
  </si>
  <si>
    <t>1-1/4x1 Blk Tee</t>
  </si>
  <si>
    <t>1-1/2x1/8 Blk Tee</t>
  </si>
  <si>
    <t>1-1/2x1/4 Blk Tee</t>
  </si>
  <si>
    <t>1-1/2x3/8 Blk Tee</t>
  </si>
  <si>
    <t>1-1/2x1/2 Blk Tee</t>
  </si>
  <si>
    <t>1-1/2x3/4 Blk Tee</t>
  </si>
  <si>
    <t>1-1/2x1 Blk Tee</t>
  </si>
  <si>
    <t>1-1/2x1-1/4 Blk Tee</t>
  </si>
  <si>
    <t>2x3/8 Blk Tee</t>
  </si>
  <si>
    <t>2x1/2 Blk Tee</t>
  </si>
  <si>
    <t>2x3/4 Blk Tee</t>
  </si>
  <si>
    <t>2x1 Blk Tee</t>
  </si>
  <si>
    <t>2x1-1/4 Blk Tee</t>
  </si>
  <si>
    <t>2x1-1/2 Blk Tee</t>
  </si>
  <si>
    <t>2-1/2x1/2 Blk Tee</t>
  </si>
  <si>
    <t>2-1/2x3/4 Blk Tee</t>
  </si>
  <si>
    <t>2-1/2x1 Blk Tee</t>
  </si>
  <si>
    <t>2-1/2x1-1/4 Blk Tee</t>
  </si>
  <si>
    <t>2-1/2x1-1/2 Blk Tee</t>
  </si>
  <si>
    <t>2-1/2x2 Blk Tee</t>
  </si>
  <si>
    <t>3x1/2 Blk Tee</t>
  </si>
  <si>
    <t>3x3/4 Blk Tee</t>
  </si>
  <si>
    <t>3x1 Blk Tee</t>
  </si>
  <si>
    <t>3x1-1/4 Blk Tee</t>
  </si>
  <si>
    <t>3x1-1/2 Blk Tee</t>
  </si>
  <si>
    <t>3x2 Blk Tee</t>
  </si>
  <si>
    <t>3x2-1/2 Blk Tee</t>
  </si>
  <si>
    <t>4x1/2 Blk Tee</t>
  </si>
  <si>
    <t>4x3/4 Blk Tee</t>
  </si>
  <si>
    <t>4x1 Blk Tee</t>
  </si>
  <si>
    <t>4x1-1/4 Blk Tee</t>
  </si>
  <si>
    <t>4x1-1/2 Blk Tee</t>
  </si>
  <si>
    <t>4x2 Blk Tee</t>
  </si>
  <si>
    <t>4x2-1/2 Blk Tee</t>
  </si>
  <si>
    <t>4x3 Blk Tee</t>
  </si>
  <si>
    <t>4x3-1/2 Blk Tee</t>
  </si>
  <si>
    <t>6x1 Blk Tee</t>
  </si>
  <si>
    <t>6x2 Blk Tee</t>
  </si>
  <si>
    <t>6x2-1/2 Blk Tee</t>
  </si>
  <si>
    <t>6x3 Blk Tee</t>
  </si>
  <si>
    <t>6x4 Blk Tee</t>
  </si>
  <si>
    <t>6x5 Blk Tee</t>
  </si>
  <si>
    <t>8x3 Blk Tee</t>
  </si>
  <si>
    <t>8x6 Blk Tee</t>
  </si>
  <si>
    <t>3/4x3/8x3/8 Blk Tee</t>
  </si>
  <si>
    <t>3/4x3/8x1/2 Blk Tee</t>
  </si>
  <si>
    <t>3/4x3/8x3/4 Blk Tee</t>
  </si>
  <si>
    <t>3/4x1/2x1/2 Blk Tee</t>
  </si>
  <si>
    <t>3/4x1/2x3/4 Blk Tee</t>
  </si>
  <si>
    <t>3/4x1/2x1 Blk Tee</t>
  </si>
  <si>
    <t>1x1/2x1/2 Blk Tee</t>
  </si>
  <si>
    <t>1x1/2x3/4 Blk Tee</t>
  </si>
  <si>
    <t>1x1/2x1 Blk Tee</t>
  </si>
  <si>
    <t>1x3/4x1/2 Blk Tee</t>
  </si>
  <si>
    <t>1x3/4x3/4 Blk Tee</t>
  </si>
  <si>
    <t>1x3/4x1 Blk Tee</t>
  </si>
  <si>
    <t>1-1/4x1/4x1-1/4 Blk Tee</t>
  </si>
  <si>
    <t>1-1/4x1/2x1/2 Blk Tee</t>
  </si>
  <si>
    <t>1-1/4x1/2x3/4 Blk Tee</t>
  </si>
  <si>
    <t>1-1/4x1/2x1 Blk Tee</t>
  </si>
  <si>
    <t>1-1/4x1/2x1-1/4 Blk Tee</t>
  </si>
  <si>
    <t>1-1/4x3/4x1/2 Blk Tee</t>
  </si>
  <si>
    <t>1-1/4x3/4x3/4 Blk Tee</t>
  </si>
  <si>
    <t>1-1/4x3/4x1 Blk Tee</t>
  </si>
  <si>
    <t>1-1/4x3/4x1-1/4 Blk Tee</t>
  </si>
  <si>
    <t>1-1/4x1x1/2 Blk Tee</t>
  </si>
  <si>
    <t>1-1/4x1x3/4 Blk Tee</t>
  </si>
  <si>
    <t>1-1/4x1x1 Blk Tee</t>
  </si>
  <si>
    <t>1-1/4x1x1-1/4 Blk Tee</t>
  </si>
  <si>
    <t>1-1/4x1x1-1/2 Blk Tee</t>
  </si>
  <si>
    <t>1-1/2x1/2x1/2 Blk Tee</t>
  </si>
  <si>
    <t>1-1/2x1/2x3/4 Blk Tee</t>
  </si>
  <si>
    <t>1-1/2x1/2x1 Blk Tee</t>
  </si>
  <si>
    <t>1-1/2x1/2x1-1/4 Blk Tee</t>
  </si>
  <si>
    <t>1-1/2x1/2x1-1/2 Blk Tee</t>
  </si>
  <si>
    <t>1-1/2x3/4x1/2 Blk Tee</t>
  </si>
  <si>
    <t>1-1/2x3/4x3/4 Blk Tee</t>
  </si>
  <si>
    <t>1-1/2x3/4x1 Blk Tee</t>
  </si>
  <si>
    <t>1-1/2x3/4x1-1/4 Blk Tee</t>
  </si>
  <si>
    <t>1-1/2x3/4x1-1/2 Blk Tee</t>
  </si>
  <si>
    <t>1-1/2x1x1/2 Blk Tee</t>
  </si>
  <si>
    <t>1-1/2x1x3/4 Blk Tee</t>
  </si>
  <si>
    <t>1-1/2x1x1 Blk Tee</t>
  </si>
  <si>
    <t>1-1/2x1x1-1/4 Blk Tee</t>
  </si>
  <si>
    <t>1-1/2x1x1-1/2 Blk Tee</t>
  </si>
  <si>
    <t>1-1/2x1x2 Blk Tee</t>
  </si>
  <si>
    <t>1-1/2x1-1/4x1/2 Blk Tee</t>
  </si>
  <si>
    <t>1-1/2x1-1/4x3/4 Blk Tee</t>
  </si>
  <si>
    <t>1-1/2x1-1/4x1 Blk Tee</t>
  </si>
  <si>
    <t>1-1/2x1-1/4x1-1/4 Blk Tee</t>
  </si>
  <si>
    <t>1-1/2x1-1/4x1-1/2 Blk Tee</t>
  </si>
  <si>
    <t>1-1/2x1-1/4x2 Blk Tee</t>
  </si>
  <si>
    <t>2x1/2x1/2 Blk Tee</t>
  </si>
  <si>
    <t>2x1/2x2 Blk Tee</t>
  </si>
  <si>
    <t>2x3/4x1/2 Blk Tee</t>
  </si>
  <si>
    <t>2x3/4x3/4 Blk Tee</t>
  </si>
  <si>
    <t>2x3/4x1-1/2 Blk Tee</t>
  </si>
  <si>
    <t>2x3/4x2 Blk Tee</t>
  </si>
  <si>
    <t>2x1x1/2 Blk Tee</t>
  </si>
  <si>
    <t>2x1x3/4 Blk Tee</t>
  </si>
  <si>
    <t>2x1x1 Blk Tee</t>
  </si>
  <si>
    <t>2x1x1-1/4 Blk Tee</t>
  </si>
  <si>
    <t>2x1x1-1/2 Blk Tee</t>
  </si>
  <si>
    <t>2x1x2 Blk Tee</t>
  </si>
  <si>
    <t>2x1-1/4x1/2 Blk Tee</t>
  </si>
  <si>
    <t>2x1-1/4x3/4 Blk Tee</t>
  </si>
  <si>
    <t>2x1-1/4x1 Blk Tee</t>
  </si>
  <si>
    <t>2x1-1/4x1-1/4 Blk Tee</t>
  </si>
  <si>
    <t>2x1-1/4x1-1/2 Blk Tee</t>
  </si>
  <si>
    <t>2x1-1/4x2 Blk Tee</t>
  </si>
  <si>
    <t>2x1-1/2x1/4 Blk Tee</t>
  </si>
  <si>
    <t>2x1-1/2x1/2 Blk Tee</t>
  </si>
  <si>
    <t>2x1-1/2x3/4 Blk Tee</t>
  </si>
  <si>
    <t>2x1-1/2x1 Blk Tee</t>
  </si>
  <si>
    <t>2x1-1/2x1-1/4 Blk Tee</t>
  </si>
  <si>
    <t>2x1-1/2x1-1/2 Blk Tee</t>
  </si>
  <si>
    <t>2x1-1/2x2 Blk Tee</t>
  </si>
  <si>
    <t>2-1/2x3/4x2-1/2 Blk Tee</t>
  </si>
  <si>
    <t>2-1/2x1-1/2x1-1/2 Blk Tee</t>
  </si>
  <si>
    <t>2-1/2x1-1/2x2 Blk Tee</t>
  </si>
  <si>
    <t>2-1/2x1-1/2x2-1/2 Blk Tee</t>
  </si>
  <si>
    <t>2-1/2x2x1/2 Blk Tee</t>
  </si>
  <si>
    <t>2-1/2x2x1 Blk Tee</t>
  </si>
  <si>
    <t>2-1/2x2x1-1/4 Blk Tee</t>
  </si>
  <si>
    <t>2-1/2x2x1-1/2 Blk Tee</t>
  </si>
  <si>
    <t>2-1/2x2x2 Blk Tee</t>
  </si>
  <si>
    <t>2-1/2x2x2-1/2 Blk Tee</t>
  </si>
  <si>
    <t>3x2x2 Blk Tee</t>
  </si>
  <si>
    <t>3x2x3 Blk Tee</t>
  </si>
  <si>
    <t xml:space="preserve">3/8 Galv Ext Piece </t>
  </si>
  <si>
    <t>1/2 Galv Ext Piece</t>
  </si>
  <si>
    <t>3/4 Galv Ext Piece</t>
  </si>
  <si>
    <t>1 Galv Ext Piece</t>
  </si>
  <si>
    <t>1-1/4 Galv Ext Piece</t>
  </si>
  <si>
    <t>1-1/2 Galv Ext Piece</t>
  </si>
  <si>
    <t>2 Galv Ext Piece</t>
  </si>
  <si>
    <t>1/8 Galv Union</t>
  </si>
  <si>
    <t>1/4 Galv Union</t>
  </si>
  <si>
    <t>3/8 Galv Union</t>
  </si>
  <si>
    <t>1/2 Galv Union</t>
  </si>
  <si>
    <t>3/4 Galv Union</t>
  </si>
  <si>
    <t>1 Galv Union</t>
  </si>
  <si>
    <t>1-1/4 Galv Union</t>
  </si>
  <si>
    <t>1-1/2 Galv Union</t>
  </si>
  <si>
    <t>2 Galv Union</t>
  </si>
  <si>
    <t>2-1/2 Galv Union</t>
  </si>
  <si>
    <t>3 Galv Union</t>
  </si>
  <si>
    <t>4 Galv Union</t>
  </si>
  <si>
    <t>1/4x1/8 Galv Hex Bushing</t>
  </si>
  <si>
    <t>3/8x1/8 Galv Hex Bushing</t>
  </si>
  <si>
    <t>3/8x1/4 Galv Hex Bushing</t>
  </si>
  <si>
    <t>1/2x1/8 Galv Hex Bushing</t>
  </si>
  <si>
    <t>1/2x1/4 Galv Hex Bushing</t>
  </si>
  <si>
    <t>1/2x3/8 Galv Hex Bushing</t>
  </si>
  <si>
    <t>3/4x1/8 Galv Hex Bushing</t>
  </si>
  <si>
    <t>3/4x1/4 Galv Hex Bushing</t>
  </si>
  <si>
    <t>3/4x3/8 Galv Hex Bushing</t>
  </si>
  <si>
    <t>3/4x1/2 Galv Hex Bushing</t>
  </si>
  <si>
    <t>1x1/8 Galv Hex Bushing</t>
  </si>
  <si>
    <t>1x1/4 Galv Hex Bushing</t>
  </si>
  <si>
    <t>1x3/8 Galv Hex Bushing</t>
  </si>
  <si>
    <t>1x1/2 Galv Hex Bushing</t>
  </si>
  <si>
    <t>1x3/4 Galv Hex Bushing</t>
  </si>
  <si>
    <t>1-1/4x1/8 Galv Hex Bushing</t>
  </si>
  <si>
    <t>1-1/4x1/4 Galv Hex Bushing</t>
  </si>
  <si>
    <t>1-1/4x3/8 Galv Hex Bushing</t>
  </si>
  <si>
    <t>1-1/4x1/2 Galv Hex Bushing</t>
  </si>
  <si>
    <t>1-1/4x3/4 Galv Hex Bushing</t>
  </si>
  <si>
    <t>1-1/4x1 Galv Hex Bushing</t>
  </si>
  <si>
    <t>1-1/2x1/8 Galv Hex Bushing</t>
  </si>
  <si>
    <t>1-1/2x1/4 Galv Hex Bushing</t>
  </si>
  <si>
    <t>1-1/2x3/8 Galv Hex Bushing</t>
  </si>
  <si>
    <t>1-1/2x1/2 Galv Hex Bushing</t>
  </si>
  <si>
    <t>1-1/2x3/4 Galv Hex Bushing</t>
  </si>
  <si>
    <t>1-1/2x1 Galv Hex Bushing</t>
  </si>
  <si>
    <t>1-1/2x1-1/4 Galv Hex Bushing</t>
  </si>
  <si>
    <t>2x1/4 Galv Hex Bushing</t>
  </si>
  <si>
    <t>2x3/8 Galv Hex Bushing</t>
  </si>
  <si>
    <t>2x1/2 Galv Hex Bushing</t>
  </si>
  <si>
    <t>2x3/4 Galv Hex Bushing</t>
  </si>
  <si>
    <t>2x1 Galv Hex Bushing</t>
  </si>
  <si>
    <t>2x1-1/4 Galv Hex Bushing</t>
  </si>
  <si>
    <t>2x1-1/2 Galv Hex Bushing</t>
  </si>
  <si>
    <t>2-1/2x1/2 Galv Hex Bushing</t>
  </si>
  <si>
    <t>2-1/2x3/4 Galv Hex Bushing</t>
  </si>
  <si>
    <t>2-1/2x1 Galv Hex Bushing</t>
  </si>
  <si>
    <t>2-1/2x1-1/4 Galv Hex Bushing</t>
  </si>
  <si>
    <t>2-1/2x1-1/2 Galv Hex Bushing</t>
  </si>
  <si>
    <t>2-1/2x2 Galv Hex Bushing</t>
  </si>
  <si>
    <t>3x1/2 Galv Hex Bushing</t>
  </si>
  <si>
    <t>3x3/4 Galv Hex Bushing</t>
  </si>
  <si>
    <t>3x1 Galv Hex Bushing</t>
  </si>
  <si>
    <t>3x1-1/4 Galv Hex Bushing</t>
  </si>
  <si>
    <t>3x1-1/2 Galv Hex Bushing</t>
  </si>
  <si>
    <t>3x2 Galv Hex Bushing</t>
  </si>
  <si>
    <t>3x2-1/2 Galv Hex Bushing</t>
  </si>
  <si>
    <t>3-1/2x1 Galv Hex Bushing</t>
  </si>
  <si>
    <t>3-1/2x1-1/4 Galv Hex Bushing</t>
  </si>
  <si>
    <t>3-1/2x1-1/2 Galv Hex Bushing</t>
  </si>
  <si>
    <t>3-1/2x2 Galv Hex Bushing</t>
  </si>
  <si>
    <t>3-1/2x2-1/2 Galv Hex Bushing</t>
  </si>
  <si>
    <t>3-1/2x3 Galv Hex Bushing</t>
  </si>
  <si>
    <t>4x1/2 Galv Hex Bushing</t>
  </si>
  <si>
    <t>4x3/4 Galv Hex Bushing</t>
  </si>
  <si>
    <t>4x1 Galv Hex Bushing</t>
  </si>
  <si>
    <t>4x1-1/4 Galv Hex Bushing</t>
  </si>
  <si>
    <t>4x1-1/2 Galv Hex Bushing</t>
  </si>
  <si>
    <t>4x2 Galv Hex Bushing</t>
  </si>
  <si>
    <t>4x2-1/2 Galv Hex Bushing</t>
  </si>
  <si>
    <t>4x3 Galv Hex Bushing</t>
  </si>
  <si>
    <t>4x3-1/2 Galv Hex Bushing</t>
  </si>
  <si>
    <t>5x2 Galv Hex Bushing</t>
  </si>
  <si>
    <t>5x2-1/2 Galv Hex Bushing</t>
  </si>
  <si>
    <t>5x3 Galv Hex Bushing</t>
  </si>
  <si>
    <t>5x3-1/2 Galv Hex Bushing</t>
  </si>
  <si>
    <t>5x4 Galv Hex Bushing</t>
  </si>
  <si>
    <t>6x1-1/2 Galv Hex Bushing</t>
  </si>
  <si>
    <t>6x2 Galv Hex Bushing</t>
  </si>
  <si>
    <t>6x2-1/2 Galv Hex Bushing</t>
  </si>
  <si>
    <t>6x3 Galv Hex Bushing</t>
  </si>
  <si>
    <t>6x3-1/2 Galv Hex Bushing</t>
  </si>
  <si>
    <t>6x4 Galv Hex Bushing</t>
  </si>
  <si>
    <t>6x5 Galv Hex Bushing</t>
  </si>
  <si>
    <t>8x5 Galv Hex Bushing</t>
  </si>
  <si>
    <t>8x6 Galv Hex Bushing</t>
  </si>
  <si>
    <t>1/8 Galv 45 Elbow</t>
  </si>
  <si>
    <t>1/4 Galv 45 Elbow</t>
  </si>
  <si>
    <t>3/8 Galv 45 Elbow</t>
  </si>
  <si>
    <t>1/2 Galv 45 Elbow</t>
  </si>
  <si>
    <t>3/4 Galv 45 Elbow</t>
  </si>
  <si>
    <t>1 Galv 45 Elbow</t>
  </si>
  <si>
    <t>1-1/4 Galv 45 Elbow</t>
  </si>
  <si>
    <t>1-1/2 Galv 45 Elbow</t>
  </si>
  <si>
    <t>2 Galv 45 Elbow</t>
  </si>
  <si>
    <t>2-1/2 Galv 45 Elbow</t>
  </si>
  <si>
    <t>3 Galv 45 Elbow</t>
  </si>
  <si>
    <t>3-1/2 Galv 45 Elbow</t>
  </si>
  <si>
    <t>4 Galv 45 Elbow</t>
  </si>
  <si>
    <t>5 Galv 45 Elbow</t>
  </si>
  <si>
    <t>6 Galv 45 Elbow</t>
  </si>
  <si>
    <t>1/8 Galv 45 St Elbow</t>
  </si>
  <si>
    <t>1/4 Galv 45 St Elbow</t>
  </si>
  <si>
    <t>3/8 Galv 45 St Elbow</t>
  </si>
  <si>
    <t>1/2 Galv 45 St Elbow</t>
  </si>
  <si>
    <t>3/4 Galv 45 St Elbow</t>
  </si>
  <si>
    <t>1 Galv 45 St Elbow</t>
  </si>
  <si>
    <t>1-1/4 Galv 45 St Elbow</t>
  </si>
  <si>
    <t>1-1/2 Galv 45 St Elbow</t>
  </si>
  <si>
    <t>2 Galv 45 St Elbow</t>
  </si>
  <si>
    <t>2-1/2 Galv 45 St Elbow</t>
  </si>
  <si>
    <t>3 Galv 45 St Elbow</t>
  </si>
  <si>
    <t>4 Galv 45 St Elbow</t>
  </si>
  <si>
    <t>1/8 Galv 90 Elbow</t>
  </si>
  <si>
    <t>1/4 Galv 90 Elbow</t>
  </si>
  <si>
    <t>3/8 Galv 90 Elbow</t>
  </si>
  <si>
    <t>1/2 Galv 90 Elbow</t>
  </si>
  <si>
    <t>3/4 Galv 90 Elbow</t>
  </si>
  <si>
    <t>1 Galv 90 Elbow</t>
  </si>
  <si>
    <t>1-1/4 Galv 90 Elbow</t>
  </si>
  <si>
    <t>1-1/2 Galv 90 Elbow</t>
  </si>
  <si>
    <t>2 Galv 90 Elbow</t>
  </si>
  <si>
    <t>2-1/2 Galv 90 Elbow</t>
  </si>
  <si>
    <t>3 Galv 90 Elbow</t>
  </si>
  <si>
    <t>3-1/2 Galv 90 Elbow</t>
  </si>
  <si>
    <t>4 Galv 90 Elbow</t>
  </si>
  <si>
    <t>5 Galv 90 Elbow</t>
  </si>
  <si>
    <t>6 Galv 90 Elbow</t>
  </si>
  <si>
    <t>8 Galv 90 Elbow</t>
  </si>
  <si>
    <t>1/4x1/8 Galv 90 Elbow</t>
  </si>
  <si>
    <t>3/8x1/8 Galv 90 Elbow</t>
  </si>
  <si>
    <t>3/8x1/4 Galv 90 Elbow</t>
  </si>
  <si>
    <t>1/2x1/8 Galv 90 Elbow</t>
  </si>
  <si>
    <t>1/2x1/4 Galv 90 Elbow</t>
  </si>
  <si>
    <t>1/2x3/8 Galv 90 Elbow</t>
  </si>
  <si>
    <t>3/4x1/8 Galv 90 Elbow</t>
  </si>
  <si>
    <t>3/4x1/4 Galv 90 Elbow</t>
  </si>
  <si>
    <t>3/4x3/8 Galv 90 Elbow</t>
  </si>
  <si>
    <t>3/4x1/2 Galv 90 Elbow</t>
  </si>
  <si>
    <t>1x1/8 Galv 90 Elbow</t>
  </si>
  <si>
    <t>1x1/4 Galv 90 Elbow</t>
  </si>
  <si>
    <t>1x3/8 Galv 90 Elbow</t>
  </si>
  <si>
    <t>1x1/2 Galv 90 Elbow</t>
  </si>
  <si>
    <t>1x3/4 Galv 90 Elbow</t>
  </si>
  <si>
    <t>1-1/4x1/4 Galv 90 Elbow</t>
  </si>
  <si>
    <t>1-1/4x3/8 Galv 90 Elbow</t>
  </si>
  <si>
    <t>1-1/4x1/2 Galv 90 Elbow</t>
  </si>
  <si>
    <t>1-1/4x3/4 Galv 90 Elbow</t>
  </si>
  <si>
    <t>1-1/4x1 Galv 90 Elbow</t>
  </si>
  <si>
    <t>1-1/2x1/4 Galv 90 Elbow</t>
  </si>
  <si>
    <t>1-1/2x3/8 Galv 90 Elbow</t>
  </si>
  <si>
    <t>1-1/2x1/2 Galv 90 Elbow</t>
  </si>
  <si>
    <t>1-1/2x3/4 Galv 90 Elbow</t>
  </si>
  <si>
    <t>1-1/2x1 Galv 90 Elbow</t>
  </si>
  <si>
    <t>1-1/2x1-1/4 Galv 90 Elbow</t>
  </si>
  <si>
    <t>2x3/8 Galv 90 Elbow</t>
  </si>
  <si>
    <t>2x1/2 Galv 90 Elbow</t>
  </si>
  <si>
    <t>2x3/4 Galv 90 Elbow</t>
  </si>
  <si>
    <t>2x1 Galv 90 Elbow</t>
  </si>
  <si>
    <t>2x1-1/4 Galv 90 Elbow</t>
  </si>
  <si>
    <t>2x1-1/2 Galv 90 Elbow</t>
  </si>
  <si>
    <t>2-1/2x1/2 Galv 90 Elbow</t>
  </si>
  <si>
    <t>2-1/2x3/4 Galv 90 Elbow</t>
  </si>
  <si>
    <t>2-1/2x1 Galv 90 Elbow</t>
  </si>
  <si>
    <t>2-1/2x1-1/4 Galv 90 Elbow</t>
  </si>
  <si>
    <t>2-1/2x1-1/2 Galv 90 Elbow</t>
  </si>
  <si>
    <t>2-1/2x2 Galv 90 Elbow</t>
  </si>
  <si>
    <t>3x1/2 Galv 90 Elbow</t>
  </si>
  <si>
    <t>3x3/4 Galv 90 Elbow</t>
  </si>
  <si>
    <t>3x1 Galv 90 Elbow</t>
  </si>
  <si>
    <t>3x1-1/4  Galv 90 Elbow</t>
  </si>
  <si>
    <t>3x2 Galv 90 Elbow</t>
  </si>
  <si>
    <t>3x2-1/2  Galv 90 Elbow</t>
  </si>
  <si>
    <t>4x1-1/4 Galv 90 Elbow</t>
  </si>
  <si>
    <t>4x1-1/2 Galv 90 Elbow</t>
  </si>
  <si>
    <t>4x2 Galv 90 Elbow</t>
  </si>
  <si>
    <t>4x2-1/2 Galv 90 Elbow</t>
  </si>
  <si>
    <t>4x3 Galv 90 Elbow</t>
  </si>
  <si>
    <t>1/8 Galv 90 St Elbow</t>
  </si>
  <si>
    <t>1/4 Galv 90 St Elbow</t>
  </si>
  <si>
    <t>3/8 Galv 90 St Elbow</t>
  </si>
  <si>
    <t>1/2 Galv 90 St Elbow</t>
  </si>
  <si>
    <t>3/4 Galv 90 St Elbow</t>
  </si>
  <si>
    <t>1 Galv 90 St Elbow</t>
  </si>
  <si>
    <t>1-1/4 Galv 90 St Elbow</t>
  </si>
  <si>
    <t>1-1/2 Galv 90 St Elbow</t>
  </si>
  <si>
    <t>2 Galv 90 St Elbow</t>
  </si>
  <si>
    <t>2-1/2 Galv 90 St Elbow</t>
  </si>
  <si>
    <t>3 Galv 90 St Elbow</t>
  </si>
  <si>
    <t>3-1/2 Galv 90 St Elbow</t>
  </si>
  <si>
    <t>4 Galv 90 St Elbow</t>
  </si>
  <si>
    <t>5 Galv 90 St Elbow</t>
  </si>
  <si>
    <t>6 Galv 90 St Elbow</t>
  </si>
  <si>
    <t>1/8 Galv Tee</t>
  </si>
  <si>
    <t>1/4 Galv Tee</t>
  </si>
  <si>
    <t>3/8 Galv Tee</t>
  </si>
  <si>
    <t>1/2 Galv Tee</t>
  </si>
  <si>
    <t>3/4 Galv Tee</t>
  </si>
  <si>
    <t>1 Galv Tee</t>
  </si>
  <si>
    <t>1-1/4 Galv Tee</t>
  </si>
  <si>
    <t>1-1/2 Galv Tee</t>
  </si>
  <si>
    <t>2 Galv Tee</t>
  </si>
  <si>
    <t>2-1/2 Galv Tee</t>
  </si>
  <si>
    <t>3 Galv Tee</t>
  </si>
  <si>
    <t>3-1/2 Galv Tee</t>
  </si>
  <si>
    <t>4 Galv Tee</t>
  </si>
  <si>
    <t>5 Galv Tee</t>
  </si>
  <si>
    <t>6 Galv Tee</t>
  </si>
  <si>
    <t>8 Galv Tee</t>
  </si>
  <si>
    <t>1/4x1/8 Galv Tee</t>
  </si>
  <si>
    <t>3/8x1/8 Galv Tee</t>
  </si>
  <si>
    <t>3/8x1/4 Galv Tee</t>
  </si>
  <si>
    <t>1/2x1/8 Galv Tee</t>
  </si>
  <si>
    <t>1/2x1/4 Galv Tee</t>
  </si>
  <si>
    <t>1/2x3/8 Galv Tee</t>
  </si>
  <si>
    <t>3/4x1/8 Galv Tee</t>
  </si>
  <si>
    <t>3/4x1/4 Galv Tee</t>
  </si>
  <si>
    <t>3/4x3/8 Galv Tee</t>
  </si>
  <si>
    <t>3/4x1/2 Galv Tee</t>
  </si>
  <si>
    <t>1x1/4 Galv Tee</t>
  </si>
  <si>
    <t>1x3/8 Galv Tee</t>
  </si>
  <si>
    <t>1x1/2 Galv Tee</t>
  </si>
  <si>
    <t>1x3/4 Galv Tee</t>
  </si>
  <si>
    <t>1-1/4x1/4 Galv Tee</t>
  </si>
  <si>
    <t>1-1/4x3/8 Galv Tee</t>
  </si>
  <si>
    <t>1-1/4x1/2 Galv Tee</t>
  </si>
  <si>
    <t>1-1/4x3/4 Galv Tee</t>
  </si>
  <si>
    <t>1-1/4x1 Galv Tee</t>
  </si>
  <si>
    <t>1-1/2x1/8 Galv Tee</t>
  </si>
  <si>
    <t>1-1/2x1/4 Galv Tee</t>
  </si>
  <si>
    <t>1-1/2x3/8 Galv Tee</t>
  </si>
  <si>
    <t>1-1/2x1/2 Galv Tee</t>
  </si>
  <si>
    <t>1-1/2x3/4 Galv Tee</t>
  </si>
  <si>
    <t>1-1/2x1 Galv Tee</t>
  </si>
  <si>
    <t>1-1/2x1-1/4 Galv Tee</t>
  </si>
  <si>
    <t>2x3/8 Galv Tee</t>
  </si>
  <si>
    <t>2x1/2 Galv Tee</t>
  </si>
  <si>
    <t>2x3/4 Galv Tee</t>
  </si>
  <si>
    <t>2x1 Galv Tee</t>
  </si>
  <si>
    <t>2x1-1/4 Galv Tee</t>
  </si>
  <si>
    <t>2x1-1/2 Galv Tee</t>
  </si>
  <si>
    <t>2-1/2x1/2 Galv Tee</t>
  </si>
  <si>
    <t>2-1/2x3/4 Galv Tee</t>
  </si>
  <si>
    <t>2-1/2x1 Galv Tee</t>
  </si>
  <si>
    <t>2-1/2x1-1/4 Galv Tee</t>
  </si>
  <si>
    <t>2-1/2x1-1/2 Galv Tee</t>
  </si>
  <si>
    <t>2-1/2x2 Galv Tee</t>
  </si>
  <si>
    <t>3x1/2 Galv Tee</t>
  </si>
  <si>
    <t>3x3/4 Galv Tee</t>
  </si>
  <si>
    <t>3x1 Galv Tee</t>
  </si>
  <si>
    <t>3x1-1/4 Galv Tee</t>
  </si>
  <si>
    <t>3x1-1/2 Galv Tee</t>
  </si>
  <si>
    <t>3x2 Galv Tee</t>
  </si>
  <si>
    <t>3x2-1/2 Galv Tee</t>
  </si>
  <si>
    <t>4x1/2 Galv Tee</t>
  </si>
  <si>
    <t>4x3/4 Galv Tee</t>
  </si>
  <si>
    <t>4x1 Galv Tee</t>
  </si>
  <si>
    <t>4x1-1/4 Galv Tee</t>
  </si>
  <si>
    <t>4x1-1/2 Galv Tee</t>
  </si>
  <si>
    <t>4x2 Galv Tee</t>
  </si>
  <si>
    <t>4x2-1/2 Galv Tee</t>
  </si>
  <si>
    <t>4x3 Galv Tee</t>
  </si>
  <si>
    <t>4x3-1/2 Galv Tee</t>
  </si>
  <si>
    <t>6x1 Galv Tee</t>
  </si>
  <si>
    <t>6x2 Galv Tee</t>
  </si>
  <si>
    <t>6x2-1/2 Galv Tee</t>
  </si>
  <si>
    <t>6x3 Galv Tee</t>
  </si>
  <si>
    <t>6x4 Galv Tee</t>
  </si>
  <si>
    <t>6x5 Galv Tee</t>
  </si>
  <si>
    <t>8x3 Galv Tee</t>
  </si>
  <si>
    <t>8x6 Galv Tee</t>
  </si>
  <si>
    <t>1/4x1/8x1/4 Galv Tee</t>
  </si>
  <si>
    <t>3/8x1/4x3/8 Galv Tee</t>
  </si>
  <si>
    <t>1/2x1/4x1/2 Galv Tee</t>
  </si>
  <si>
    <t>1/2x3/8x3/8 Galv Tee</t>
  </si>
  <si>
    <t>1/2x3/8x1/2 Galv Tee</t>
  </si>
  <si>
    <t>3/4x3/8x3/8 Galv Tee</t>
  </si>
  <si>
    <t>3/4x3/8x1/2 Galv Tee</t>
  </si>
  <si>
    <t>3/4x3/8x3/4 Galv Tee</t>
  </si>
  <si>
    <t>3/4x1/2x1/2 Galv Tee</t>
  </si>
  <si>
    <t>3/4x1/2x3/4 Galv Tee</t>
  </si>
  <si>
    <t>3/4x1/2x1 Galv Tee</t>
  </si>
  <si>
    <t>1x1/2x1/2 Galv Tee</t>
  </si>
  <si>
    <t>1x1/2x3/4 Galv Tee</t>
  </si>
  <si>
    <t>1x1/2x1 Galv Tee</t>
  </si>
  <si>
    <t>1x3/4x1/2 Galv Tee</t>
  </si>
  <si>
    <t>1x3/4x3/4 Galv Tee</t>
  </si>
  <si>
    <t>1x3/4x1 Galv Tee</t>
  </si>
  <si>
    <t>1-1/4x1/4x1-1/4 Galv Tee</t>
  </si>
  <si>
    <t>1-1/4x1/2x1/2 Galv Tee</t>
  </si>
  <si>
    <t>1-1/4x1/2x3/4 Galv Tee</t>
  </si>
  <si>
    <t>1-1/4x1/2x1 Galv Tee</t>
  </si>
  <si>
    <t>1-1/4x1/2x1-1/4 Galv Tee</t>
  </si>
  <si>
    <t>1-1/4x3/4x1/2 Galv Tee</t>
  </si>
  <si>
    <t>1-1/4x3/4x3/4 Galv Tee</t>
  </si>
  <si>
    <t>1-1/4x3/4x1 Galv Tee</t>
  </si>
  <si>
    <t>1-1/4x3/4x1-1/4 Galv Tee</t>
  </si>
  <si>
    <t>1-1/4x1x1/2 Galv Tee</t>
  </si>
  <si>
    <t>1-1/4x1x3/4 Galv Tee</t>
  </si>
  <si>
    <t>1-1/4x1x1 Galv Tee</t>
  </si>
  <si>
    <t>1-1/4x1x1-1/4 Galv Tee</t>
  </si>
  <si>
    <t>1-1/4x1x1-1/2 Galv Tee</t>
  </si>
  <si>
    <t>1-1/2x1/2x1/2 Galv Tee</t>
  </si>
  <si>
    <t>1-1/2x1/2x3/4 Galv Tee</t>
  </si>
  <si>
    <t>1-1/2x1/2x1 Galv Tee</t>
  </si>
  <si>
    <t>1-1/2x1/2x1-1/4 Galv Tee</t>
  </si>
  <si>
    <t>1-1/2x1/2x1-1/2 Galv Tee</t>
  </si>
  <si>
    <t>1-1/2x3/4x1/2 Galv Tee</t>
  </si>
  <si>
    <t>1-1/2x3/4x3/4 Galv Tee</t>
  </si>
  <si>
    <t>1-1/2x3/4x1 Galv Tee</t>
  </si>
  <si>
    <t>1-1/2x3/4x1-1/4 Galv Tee</t>
  </si>
  <si>
    <t>1-1/2x3/4x1-1/2 Galv Tee</t>
  </si>
  <si>
    <t>1-1/2x1x1/2 Galv Tee</t>
  </si>
  <si>
    <t>1-1/2x1x3/4 Galv Tee</t>
  </si>
  <si>
    <t>1-1/2x1x1 Galv Tee</t>
  </si>
  <si>
    <t>1-1/2x1x1-1/4 Galv Tee</t>
  </si>
  <si>
    <t>1-1/2x1x1-1/2 Galv Tee</t>
  </si>
  <si>
    <t>1-1/2x1x2 Galv Tee</t>
  </si>
  <si>
    <t>1-1/2x1-1/4x1/2 Galv Tee</t>
  </si>
  <si>
    <t>1-1/2x1-1/4x3/4 Galv Tee</t>
  </si>
  <si>
    <t>1-1/2x1-1/4x1 Galv Tee</t>
  </si>
  <si>
    <t>1-1/2x1-1/4x1-1/4 Galv Tee</t>
  </si>
  <si>
    <t>1-1/2x1-1/4x1-1/2 Galv Tee</t>
  </si>
  <si>
    <t>1-1/2x1-1/4x2 Galv Tee</t>
  </si>
  <si>
    <t>2x1/2x1/2 Galv Tee</t>
  </si>
  <si>
    <t>2x1/2x2 Galv Tee</t>
  </si>
  <si>
    <t>2x3/4x1/2 Galv Tee</t>
  </si>
  <si>
    <t>2x3/4x3/4 Galv Tee</t>
  </si>
  <si>
    <t>2x3/4x1-1/2 Galv Tee</t>
  </si>
  <si>
    <t>2x3/4x2 Galv Tee</t>
  </si>
  <si>
    <t>2x1x1/2 Galv Tee</t>
  </si>
  <si>
    <t>2x1x3/4 Galv Tee</t>
  </si>
  <si>
    <t>2x1x1 Galv Tee</t>
  </si>
  <si>
    <t>2x1x1-1/4 Galv Tee</t>
  </si>
  <si>
    <t>2x1x1-1/2 Galv Tee</t>
  </si>
  <si>
    <t>2x1x2 Galv Tee</t>
  </si>
  <si>
    <t>2x1-1/4x1/2 Galv Tee</t>
  </si>
  <si>
    <t>2x1-1/4x3/4 Galv Tee</t>
  </si>
  <si>
    <t>2x1-1/4x1 Galv Tee</t>
  </si>
  <si>
    <t>2x1-1/4x1-1/4 Galv Tee</t>
  </si>
  <si>
    <t>2x1-1/4x1-1/2 Galv Tee</t>
  </si>
  <si>
    <t>2x1-1/4x2 Galv Tee</t>
  </si>
  <si>
    <t>2x1-1/2x1/4 Galv Tee</t>
  </si>
  <si>
    <t>2x1-1/2x1/2 Galv Tee</t>
  </si>
  <si>
    <t>2x1-1/2x3/4 Galv Tee</t>
  </si>
  <si>
    <t>2x1-1/2x1 Galv Tee</t>
  </si>
  <si>
    <t>2x1-1/2x1-1/4 Galv Tee</t>
  </si>
  <si>
    <t>2x1-1/2x1-1/2 Galv Tee</t>
  </si>
  <si>
    <t>2x1-1/2x2 Galv Tee</t>
  </si>
  <si>
    <t>2-1/2x3/4x2-1/2 Galv Tee</t>
  </si>
  <si>
    <t>2-1/2x1-1/2x1-1/2 Galv Tee</t>
  </si>
  <si>
    <t>2-1/2x1-1/2x2 Galv Tee</t>
  </si>
  <si>
    <t>2-1/2x1-1/2x2-1/2 Galv Tee</t>
  </si>
  <si>
    <t>2-1/2x2x1/2 Galv Tee</t>
  </si>
  <si>
    <t>2-1/2x2x1 Galv Tee</t>
  </si>
  <si>
    <t>2-1/2x2x1-1/4 Galv Tee</t>
  </si>
  <si>
    <t>2-1/2x2x1-1/2 Galv Tee</t>
  </si>
  <si>
    <t>2-1/2x2x2 Galv Tee</t>
  </si>
  <si>
    <t>2-1/2x2x2-1/2 Galv Tee</t>
  </si>
  <si>
    <t>3x2x2 Galv Tee</t>
  </si>
  <si>
    <t>3x2x3 Galv Tee</t>
  </si>
  <si>
    <t>1/4 Galv Service Tee</t>
  </si>
  <si>
    <t>3/8 Galv Service Tee</t>
  </si>
  <si>
    <t>1/2 Galv Service Tee</t>
  </si>
  <si>
    <t>3/4 Galv Service Tee</t>
  </si>
  <si>
    <t>1 Galv Service Tee</t>
  </si>
  <si>
    <t>1-1/4 Galv Service Tee</t>
  </si>
  <si>
    <t>1-1/2 Galv Service Tee</t>
  </si>
  <si>
    <t>2 Galv Service Tee</t>
  </si>
  <si>
    <t>3 Galv Service Tee</t>
  </si>
  <si>
    <t>1/8 Galv Cap</t>
  </si>
  <si>
    <t>1/4 Galv Cap</t>
  </si>
  <si>
    <t>3/8 Galv Cap</t>
  </si>
  <si>
    <t>1/2 Galv Cap</t>
  </si>
  <si>
    <t>3/4 Galv Cap</t>
  </si>
  <si>
    <t>1 Galv Cap</t>
  </si>
  <si>
    <t>1-1/2 Galv Cap</t>
  </si>
  <si>
    <t>2 Galv Cap</t>
  </si>
  <si>
    <t>2-1/2 Galv Cap</t>
  </si>
  <si>
    <t>3 Galv Cap</t>
  </si>
  <si>
    <t>3-1/2 Galv Cap</t>
  </si>
  <si>
    <t>4 Galv Cap</t>
  </si>
  <si>
    <t>5 Galv Cap</t>
  </si>
  <si>
    <t>6 Galv Cap</t>
  </si>
  <si>
    <t>8 Galv Cap</t>
  </si>
  <si>
    <t>1/8 Galv Plug</t>
  </si>
  <si>
    <t>1/4 Galv Plug</t>
  </si>
  <si>
    <t>3/8 Galv Plug</t>
  </si>
  <si>
    <t>1/2 Galv Plug</t>
  </si>
  <si>
    <t>3/4 Galv Plug</t>
  </si>
  <si>
    <t>1 Galv Plug</t>
  </si>
  <si>
    <t>1-1/4 Galv Plug</t>
  </si>
  <si>
    <t>1-1/2 Galv Plug</t>
  </si>
  <si>
    <t>2 Galv Plug</t>
  </si>
  <si>
    <t>2-1/2 Galv Plug</t>
  </si>
  <si>
    <t>3 Galv Plug</t>
  </si>
  <si>
    <t>3-1/2 Galv Plug</t>
  </si>
  <si>
    <t>4 Galv Plug</t>
  </si>
  <si>
    <t>5 Galv Plug</t>
  </si>
  <si>
    <t>6 Galv Plug</t>
  </si>
  <si>
    <t>8 Galv Plug</t>
  </si>
  <si>
    <t>1/8 Galv Cross</t>
  </si>
  <si>
    <t>1/4 Galv Cross</t>
  </si>
  <si>
    <t>3/8 Galv Cross</t>
  </si>
  <si>
    <t>1/2 Galv Cross</t>
  </si>
  <si>
    <t>3/4 Galv Cross</t>
  </si>
  <si>
    <t>1 Galv Cross</t>
  </si>
  <si>
    <t>1-1/4 Galv Cross</t>
  </si>
  <si>
    <t>1-1/2 Galv Cross</t>
  </si>
  <si>
    <t>2 Galv Cross</t>
  </si>
  <si>
    <t>2-1/2 Galv Cross</t>
  </si>
  <si>
    <t>3 Galv Cross</t>
  </si>
  <si>
    <t>4 Galv Cross</t>
  </si>
  <si>
    <t>1/8 Galv Locknut</t>
  </si>
  <si>
    <t>1/4 Galv Locknut</t>
  </si>
  <si>
    <t>3/8 Galv Locknut</t>
  </si>
  <si>
    <t>1/2 Galv Locknut</t>
  </si>
  <si>
    <t>3/4 Galv Locknut</t>
  </si>
  <si>
    <t>1 Galv Locknut</t>
  </si>
  <si>
    <t>1-1/4 Galv Locknut</t>
  </si>
  <si>
    <t>1-1/2 Galv Locknut</t>
  </si>
  <si>
    <t>2 Galv Locknut</t>
  </si>
  <si>
    <t>2-1/2 Galv Locknut</t>
  </si>
  <si>
    <t>3 Galv Locknut</t>
  </si>
  <si>
    <t>4 Galv Locknut</t>
  </si>
  <si>
    <t>1/8 Galv Floor Flange</t>
  </si>
  <si>
    <t>1/4 Galv Floor Flange</t>
  </si>
  <si>
    <t>3/8 Galv Floor Flange</t>
  </si>
  <si>
    <t>1/2 Galv Floor Flange</t>
  </si>
  <si>
    <t>3/4 Galv Floor Flange</t>
  </si>
  <si>
    <t>1 Galv Floor Flange</t>
  </si>
  <si>
    <t>1-1/4 Galv Floor Flange</t>
  </si>
  <si>
    <t>1-1/2 Galv Floor Flange</t>
  </si>
  <si>
    <t>2 Galv Floor Flange</t>
  </si>
  <si>
    <t>2-1/2 Galv Floor Flange</t>
  </si>
  <si>
    <t>3 Galv Floor Flange</t>
  </si>
  <si>
    <t>4 Galv Floor Flange</t>
  </si>
  <si>
    <t>1/8 Galv Y Branch</t>
  </si>
  <si>
    <t>3/8 Galv Y Branch</t>
  </si>
  <si>
    <t>1/4 Galv Y Branch</t>
  </si>
  <si>
    <t>1/2 Galv Y Branch</t>
  </si>
  <si>
    <t>3/4 Galv Y Branch</t>
  </si>
  <si>
    <t>1 Galv Y Branch</t>
  </si>
  <si>
    <t>1-1/4 Galv Y Branch</t>
  </si>
  <si>
    <t>1-1/2 Galv Y Branch</t>
  </si>
  <si>
    <t>2 Galv Y Branch</t>
  </si>
  <si>
    <t>2-1/2 Galv Y Branch</t>
  </si>
  <si>
    <t>3 Galv Y Branch</t>
  </si>
  <si>
    <t>4 Galv Y Branch</t>
  </si>
  <si>
    <t>1/8 Galv S.O. Elbow</t>
  </si>
  <si>
    <t>1/4 Galv S.O. Elbow</t>
  </si>
  <si>
    <t>3/8 Galv S.O. Elbow</t>
  </si>
  <si>
    <t>1/2 Galv S.O. Elbow</t>
  </si>
  <si>
    <t>3/4 Galv S.O. Elbow</t>
  </si>
  <si>
    <t>1 Galv S.O. Elbow</t>
  </si>
  <si>
    <t>1-1/4 Galv S.O. Elbow</t>
  </si>
  <si>
    <t>1-1/2 Galv S.O. Elbow</t>
  </si>
  <si>
    <t>2 Galv S.O. Elbow</t>
  </si>
  <si>
    <t>3/8 Galv S.O. Tee</t>
  </si>
  <si>
    <t>1/2 Galv S.O. Tee</t>
  </si>
  <si>
    <t>3/4 Galv S.O. Tee</t>
  </si>
  <si>
    <t>1 Galv S.O. Tee</t>
  </si>
  <si>
    <t>1-1/4 Galv S.O. Tee</t>
  </si>
  <si>
    <t>1-1/2 Galv S.O. Tee</t>
  </si>
  <si>
    <t>2 Galv S.O. Tee</t>
  </si>
  <si>
    <t>1/8xClose Black Nipple</t>
  </si>
  <si>
    <t>1/8x1-1/2 Black Nipple</t>
  </si>
  <si>
    <t>1/8x2 Black Nipple</t>
  </si>
  <si>
    <t>1/8x2-1/2 Black Nipple</t>
  </si>
  <si>
    <t>1/8x3 Black Nipple</t>
  </si>
  <si>
    <t>1/8x3-1/2 Black Nipple</t>
  </si>
  <si>
    <t>1/8x4 Black Nipple</t>
  </si>
  <si>
    <t>1/8x4-1/2 Black Nipple</t>
  </si>
  <si>
    <t>1/8x5 Black Nipple</t>
  </si>
  <si>
    <t>1/8x5-1/2 Black Nipple</t>
  </si>
  <si>
    <t>1/8x6 Black Nipple</t>
  </si>
  <si>
    <t>1/8x7 Black Nipple</t>
  </si>
  <si>
    <t>1/8x8 Black Nipple</t>
  </si>
  <si>
    <t>1/8x9 Black Nipple</t>
  </si>
  <si>
    <t>1/8x10 Black Nipple</t>
  </si>
  <si>
    <t>1/8x11 Black Nipple</t>
  </si>
  <si>
    <t>1/8x12 Black Nipple</t>
  </si>
  <si>
    <t>1/4xClose Black Nipple</t>
  </si>
  <si>
    <t>1/4x1-1/2 Black Nipple</t>
  </si>
  <si>
    <t>1/4x2 Black Nipple</t>
  </si>
  <si>
    <t>1/4x2-1/2 Black Nipple</t>
  </si>
  <si>
    <t>1/4x3 Black Nipple</t>
  </si>
  <si>
    <t>1/4x3-1/2 Black Nipple</t>
  </si>
  <si>
    <t>1/4x4 Black Nipple</t>
  </si>
  <si>
    <t>1/4x4-1/2 Black Nipple</t>
  </si>
  <si>
    <t>1/4x5 Black Nipple</t>
  </si>
  <si>
    <t>1/4x5-1/2 Black Nipple</t>
  </si>
  <si>
    <t>1/4x6 Black Nipple</t>
  </si>
  <si>
    <t>1/4x7 Black Nipple</t>
  </si>
  <si>
    <t>1/4x8 Black Nipple</t>
  </si>
  <si>
    <t>1/4x9 Black Nipple</t>
  </si>
  <si>
    <t>1/4x10 Black Nipple</t>
  </si>
  <si>
    <t>1/4x11 Black Nipple</t>
  </si>
  <si>
    <t>1/4x12 Black Nipple</t>
  </si>
  <si>
    <t>3/8xClose Black Nipple</t>
  </si>
  <si>
    <t>3/8x1-1/2 Black Nipple</t>
  </si>
  <si>
    <t>3/8x2 Black Nipple</t>
  </si>
  <si>
    <t>3/8x2-1/2 Black Nipple</t>
  </si>
  <si>
    <t>3/8x3 Black Nipple</t>
  </si>
  <si>
    <t>3/8x3-1/2 Black Nipple</t>
  </si>
  <si>
    <t>3/8x4 Black Nipple</t>
  </si>
  <si>
    <t>3/8x4-1/2 Black Nipple</t>
  </si>
  <si>
    <t>3/8x5 Black Nipple</t>
  </si>
  <si>
    <t>3/8x5-1/2 Black Nipple</t>
  </si>
  <si>
    <t>3/8x6 Black Nipple</t>
  </si>
  <si>
    <t>3/8x7 Black Nipple</t>
  </si>
  <si>
    <t>3/8x8 Black Nipple</t>
  </si>
  <si>
    <t>3/8x9 Black Nipple</t>
  </si>
  <si>
    <t>3/8x10 Black Nipple</t>
  </si>
  <si>
    <t>3/8x11 Black Nipple</t>
  </si>
  <si>
    <t>3/8x12 Black Nipple</t>
  </si>
  <si>
    <t>1/2xClose Black Nipple</t>
  </si>
  <si>
    <t>1/2x1-1/2 Black Nipple</t>
  </si>
  <si>
    <t>1/2x2 Black Nipple</t>
  </si>
  <si>
    <t>1/2x2-1/2 Black Nipple</t>
  </si>
  <si>
    <t>1/2x3 Black Nipple</t>
  </si>
  <si>
    <t>1/2x3-1/2 Black Nipple</t>
  </si>
  <si>
    <t>1/2x4 Black Nipple</t>
  </si>
  <si>
    <t>1/2x4-1/2 Black Nipple</t>
  </si>
  <si>
    <t>1/2x5 Black Nipple</t>
  </si>
  <si>
    <t>1/2x5-1/2 Black Nipple</t>
  </si>
  <si>
    <t>1/2x6 Black Nipple</t>
  </si>
  <si>
    <t>1/2x7 Black Nipple</t>
  </si>
  <si>
    <t>1/2x8 Black Nipple</t>
  </si>
  <si>
    <t>1/2x9 Black Nipple</t>
  </si>
  <si>
    <t>1/2x10 Black Nipple</t>
  </si>
  <si>
    <t>1/2x11 Black Nipple</t>
  </si>
  <si>
    <t>1/2x12 Black Nipple</t>
  </si>
  <si>
    <t>3/4xClose Black Nipple</t>
  </si>
  <si>
    <t>3/4 x1-1/2 Black Nipple</t>
  </si>
  <si>
    <t>3/4x2 Black Nipple</t>
  </si>
  <si>
    <t>3/4x2-1/2 Black Nipple</t>
  </si>
  <si>
    <t>3/4x3 Black Nipple</t>
  </si>
  <si>
    <t>3/4x3-1/2 Black Nipple</t>
  </si>
  <si>
    <t>3/4x4 Black Nipple</t>
  </si>
  <si>
    <t>3/4x4-1/2 Black Nipple</t>
  </si>
  <si>
    <t>3/4x5 Black Nipple</t>
  </si>
  <si>
    <t>3/4x5-1/2 Black Nipple</t>
  </si>
  <si>
    <t>3/4x6 Black Nipple</t>
  </si>
  <si>
    <t>3/4x7 Black Nipple</t>
  </si>
  <si>
    <t>3/4x8 Black Nipple</t>
  </si>
  <si>
    <t>3/4x9 Black Nipple</t>
  </si>
  <si>
    <t>3/4x10 Black Nipple</t>
  </si>
  <si>
    <t>3/4x11 Black Nipple</t>
  </si>
  <si>
    <t>3/4x12 Black Nipple</t>
  </si>
  <si>
    <t>1xClose Black Nipple</t>
  </si>
  <si>
    <t>1x2 Black Nipple</t>
  </si>
  <si>
    <t>1x2-1/2 Black Nipple</t>
  </si>
  <si>
    <t>1x3 Black Nipple</t>
  </si>
  <si>
    <t>1x3-1/2 Black Nipple</t>
  </si>
  <si>
    <t>1x4 Black Nipple</t>
  </si>
  <si>
    <t>1x4-1/2 Black Nipple</t>
  </si>
  <si>
    <t>1x5 Black Nipple</t>
  </si>
  <si>
    <t>1x5-1/2 Black Nipple</t>
  </si>
  <si>
    <t>1x6 Black Nipple</t>
  </si>
  <si>
    <t>1x7 Black Nipple</t>
  </si>
  <si>
    <t>1x8 Black Nipple</t>
  </si>
  <si>
    <t>1x9 Black Nipple</t>
  </si>
  <si>
    <t>1x10 Black Nipple</t>
  </si>
  <si>
    <t>1x11 Black Nipple</t>
  </si>
  <si>
    <t>1x12 Black Nipple</t>
  </si>
  <si>
    <t>1-1/4xClose Black Nipple</t>
  </si>
  <si>
    <t>1-1/4x2 Black Nipple</t>
  </si>
  <si>
    <t>1-1/4x2-1/2 Black Nipple</t>
  </si>
  <si>
    <t>1-1/4x3 Black Nipple</t>
  </si>
  <si>
    <t>1-1/4x3-1/2 Black Nipple</t>
  </si>
  <si>
    <t>1-1/4x4 Black Nipple</t>
  </si>
  <si>
    <t>1-1/4x4-1/2 Black Nipple</t>
  </si>
  <si>
    <t>1-1/4x5 Black Nipple</t>
  </si>
  <si>
    <t>1-1/4x5-1/2 Black Nipple</t>
  </si>
  <si>
    <t>1-1/4x6 Black Nipple</t>
  </si>
  <si>
    <t>1-1/4x7 Black Nipple</t>
  </si>
  <si>
    <t>1-1/4x8 Black Nipple</t>
  </si>
  <si>
    <t>1-1/4x9 Black Nipple</t>
  </si>
  <si>
    <t>1-1/4x10 Black Nipple</t>
  </si>
  <si>
    <t>1-1/4x11 Black Nipple</t>
  </si>
  <si>
    <t>1-1/4x12 Black Nipple</t>
  </si>
  <si>
    <t>1-1/2xClose Black Nipple</t>
  </si>
  <si>
    <t>1-1/2x2 Black Nipple</t>
  </si>
  <si>
    <t>1-1/2x2-1/2 Black Nipple</t>
  </si>
  <si>
    <t>1-1/2x3 Black Nipple</t>
  </si>
  <si>
    <t>1-1/2x3-1/2 Black Nipple</t>
  </si>
  <si>
    <t>1-1/2x4 Black Nipple</t>
  </si>
  <si>
    <t>1-1/2x4-1/2 Black Nipple</t>
  </si>
  <si>
    <t>1-1/2x5 Black Nipple</t>
  </si>
  <si>
    <t>1-1/2x5-1/2 Black Nipple</t>
  </si>
  <si>
    <t>1-1/2x6 Black Nipple</t>
  </si>
  <si>
    <t>1-1/2x7 Black Nipple</t>
  </si>
  <si>
    <t>1-1/2x8 Black Nipple</t>
  </si>
  <si>
    <t>1-1/2x9 Black Nipple</t>
  </si>
  <si>
    <t>1-1/2x10 Black Nipple</t>
  </si>
  <si>
    <t>1-1/2x11 Black Nipple</t>
  </si>
  <si>
    <t>1-1/2x12 Black Nipple</t>
  </si>
  <si>
    <t>2xClose Black Nipple</t>
  </si>
  <si>
    <t>2x2-1/2 Black Nipple</t>
  </si>
  <si>
    <t>2x3 Black Nipple</t>
  </si>
  <si>
    <t>2x3-1/2 Black Nipple</t>
  </si>
  <si>
    <t>2x4 Black Nipple</t>
  </si>
  <si>
    <t>2x4-1/2 Black Nipple</t>
  </si>
  <si>
    <t>2x5 Black Nipple</t>
  </si>
  <si>
    <t>2x5-1/2 Black Nipple</t>
  </si>
  <si>
    <t>2x6 Black Nipple</t>
  </si>
  <si>
    <t>2x7 Black Nipple</t>
  </si>
  <si>
    <t>2x8 Black Nipple</t>
  </si>
  <si>
    <t>2x9 Black Nipple</t>
  </si>
  <si>
    <t>2x10 Black Nipple</t>
  </si>
  <si>
    <t>2x11 Black Nipple</t>
  </si>
  <si>
    <t>2x12 Black Nipple</t>
  </si>
  <si>
    <t>2-1/2xClose Black Nipple</t>
  </si>
  <si>
    <t>2-1/2x3 Black Nipple</t>
  </si>
  <si>
    <t>2-1/2x3-1/2 Black Nipple</t>
  </si>
  <si>
    <t>2-1/2x4 Black Nipple</t>
  </si>
  <si>
    <t>2-1/2x4-1/2 Black Nipple</t>
  </si>
  <si>
    <t>2-1/2x5 Black Nipple</t>
  </si>
  <si>
    <t>2-1/2x5-1/2 Black Nipple</t>
  </si>
  <si>
    <t>2-1/2x6 Black Nipple</t>
  </si>
  <si>
    <t>2-1/2x7 Black Nipple</t>
  </si>
  <si>
    <t>2-1/2x8 Black Nipple</t>
  </si>
  <si>
    <t>2-1/2x9 Black Nipple</t>
  </si>
  <si>
    <t>2-1/2x10 Black Nipple</t>
  </si>
  <si>
    <t>2-1/2x11 Black Nipple</t>
  </si>
  <si>
    <t>2-1/2x12 Black Nipple</t>
  </si>
  <si>
    <t>3xClose Black Nipple</t>
  </si>
  <si>
    <t>3x3 Black Nipple</t>
  </si>
  <si>
    <t>3x3-1/2 Black Nipple</t>
  </si>
  <si>
    <t>3x4 Black Nipple</t>
  </si>
  <si>
    <t>3x4-1/2 Black Nipple</t>
  </si>
  <si>
    <t>3x5 Black Nipple</t>
  </si>
  <si>
    <t>3x5-1/2 Black Nipple</t>
  </si>
  <si>
    <t>3x6 Black Nipple</t>
  </si>
  <si>
    <t>3x7 Black Nipple</t>
  </si>
  <si>
    <t>3x8 Black Nipple</t>
  </si>
  <si>
    <t>3x9 Black Nipple</t>
  </si>
  <si>
    <t>3x10 Black Nipple</t>
  </si>
  <si>
    <t>3x11 Black Nipple</t>
  </si>
  <si>
    <t>3x12 Black Nipple</t>
  </si>
  <si>
    <t>4xClose Black Nipple</t>
  </si>
  <si>
    <t>4x3-1/2 Black Nipple</t>
  </si>
  <si>
    <t>4x4 Black Nipple</t>
  </si>
  <si>
    <t>4x4-1/2 Black Nipple</t>
  </si>
  <si>
    <t>4x5 Black Nipple</t>
  </si>
  <si>
    <t>4x5-1/2 Black Nipple</t>
  </si>
  <si>
    <t>4x6 Black Nipple</t>
  </si>
  <si>
    <t>4x7 Black Nipple</t>
  </si>
  <si>
    <t>4x8 Black Nipple</t>
  </si>
  <si>
    <t>4x9 Black Nipple</t>
  </si>
  <si>
    <t>4x10 Black Nipple</t>
  </si>
  <si>
    <t>4x11 Black Nipple</t>
  </si>
  <si>
    <t>4x12 Black Nipple</t>
  </si>
  <si>
    <t>1/2x18 Black Cut Length</t>
  </si>
  <si>
    <t>1/2x24 Black Cut Length</t>
  </si>
  <si>
    <t>1/2x30 Black Cut Length</t>
  </si>
  <si>
    <t>1/2x36 Black Cut Length</t>
  </si>
  <si>
    <t>1/2x48 Black Cut Length</t>
  </si>
  <si>
    <t>1/2x60 Black Cut Length</t>
  </si>
  <si>
    <t>1/2x72 Black Cut Length</t>
  </si>
  <si>
    <t>3/4x18 Black Cut Length</t>
  </si>
  <si>
    <t>3/4x24 Black Cut Length</t>
  </si>
  <si>
    <t>3/4x30 Black Cut Length</t>
  </si>
  <si>
    <t>3/4x36 Black Cut Length</t>
  </si>
  <si>
    <t>3/4x48 Black Cut Length</t>
  </si>
  <si>
    <t>3/4x60 Black Cut Length</t>
  </si>
  <si>
    <t>3/4x72 Black Cut Length</t>
  </si>
  <si>
    <t>1x18 Black Cut Length</t>
  </si>
  <si>
    <t>1x24 Black Cut Length</t>
  </si>
  <si>
    <t>1x30 Black Cut Length</t>
  </si>
  <si>
    <t>1x36 Black Cut Length</t>
  </si>
  <si>
    <t>1x48 Black Cut Length</t>
  </si>
  <si>
    <t>1x60 Black Cut Length</t>
  </si>
  <si>
    <t>1x72 Black Cut Length</t>
  </si>
  <si>
    <t>1-1/4x18 Black Cut Length</t>
  </si>
  <si>
    <t>1-1/4x24 Black Cut Length</t>
  </si>
  <si>
    <t>1-1/4x30 Black Cut Length</t>
  </si>
  <si>
    <t>1-1/4x36 Black Cut Length</t>
  </si>
  <si>
    <t>1-1/4x48 Black Cut Length</t>
  </si>
  <si>
    <t>1-1/4x60 Black Cut Length</t>
  </si>
  <si>
    <t>1-1/4x72 Black Cut Length</t>
  </si>
  <si>
    <t>1-1/2x18 Black Cut Length</t>
  </si>
  <si>
    <t>1-1/2x24 Black Cut Length</t>
  </si>
  <si>
    <t>1-1/2x30 Black Cut Length</t>
  </si>
  <si>
    <t>1-1/2x36 Black Cut Length</t>
  </si>
  <si>
    <t>1-1/2x48 Black Cut Length</t>
  </si>
  <si>
    <t>1-1/2x60 Black Cut Length</t>
  </si>
  <si>
    <t>1-1/2x72 Black Cut Length</t>
  </si>
  <si>
    <t>2x18 Black Cut Length</t>
  </si>
  <si>
    <t>2x24 Black Cut Length</t>
  </si>
  <si>
    <t>2x30 Black Cut Length</t>
  </si>
  <si>
    <t>2x36 Black Cut Length</t>
  </si>
  <si>
    <t>2x48 Black Cut Length</t>
  </si>
  <si>
    <t>2x60 Black Cut Length</t>
  </si>
  <si>
    <t>2x72 Black Cut Length</t>
  </si>
  <si>
    <t>2-1/2x18 Black Cut Length</t>
  </si>
  <si>
    <t>2-1/2x24 Black Cut Length</t>
  </si>
  <si>
    <t>2-1/2x30 Black Cut Length</t>
  </si>
  <si>
    <t>2-1/2x36 Black Cut Length</t>
  </si>
  <si>
    <t>2-1/2x48 Black Cut Length</t>
  </si>
  <si>
    <t>2-1/2x60 Black Cut Length</t>
  </si>
  <si>
    <t>2-1/2x72 Black Cut Length</t>
  </si>
  <si>
    <t>3x18 Black Cut Length</t>
  </si>
  <si>
    <t>3x24 Black Cut Length</t>
  </si>
  <si>
    <t>3x30 Black Cut Length</t>
  </si>
  <si>
    <t>3x36 Black Cut Length</t>
  </si>
  <si>
    <t>3x48 Black Cut Length</t>
  </si>
  <si>
    <t>3x60 Black Cut Length</t>
  </si>
  <si>
    <t>3x72 Black Cut Length</t>
  </si>
  <si>
    <t>4x18 Black Cut Length</t>
  </si>
  <si>
    <t>4x24 Black Cut Length</t>
  </si>
  <si>
    <t>4x30 Black Cut Length</t>
  </si>
  <si>
    <t>4x36 Black Cut Length</t>
  </si>
  <si>
    <t>4x48 Black Cut Length</t>
  </si>
  <si>
    <t>4x60 Black Cut Length</t>
  </si>
  <si>
    <t>4x72 Black Cut Length</t>
  </si>
  <si>
    <t>1/2x18 Galv Cut Length</t>
  </si>
  <si>
    <t>1/2x24 Galv Cut Length</t>
  </si>
  <si>
    <t>1/2x30 Galv Cut Length</t>
  </si>
  <si>
    <t>1/2x36 Galv Cut Length</t>
  </si>
  <si>
    <t>1/2x48 Galv Cut Length</t>
  </si>
  <si>
    <t>1/2x60 Galv Cut Length</t>
  </si>
  <si>
    <t>1/2x72 Galv Cut Length</t>
  </si>
  <si>
    <t>3/4x18 Galv Cut Length</t>
  </si>
  <si>
    <t>3/4x24 Galv Cut Length</t>
  </si>
  <si>
    <t>3/4x30 Galv Cut Length</t>
  </si>
  <si>
    <t>3/4x36 Galv Cut Length</t>
  </si>
  <si>
    <t>3/4x48 Galv Cut Length</t>
  </si>
  <si>
    <t>3/4x60 Galv Cut Length</t>
  </si>
  <si>
    <t>3/4x72 Galv Cut Length</t>
  </si>
  <si>
    <t>1x18 Galv Cut Length</t>
  </si>
  <si>
    <t>1x24 Galv Cut Length</t>
  </si>
  <si>
    <t>1x30 Galv Cut Length</t>
  </si>
  <si>
    <t>1x36 Galv Cut Length</t>
  </si>
  <si>
    <t>1x48 Galv Cut Length</t>
  </si>
  <si>
    <t>1x60 Galv Cut Length</t>
  </si>
  <si>
    <t>1x72 Galv Cut Length</t>
  </si>
  <si>
    <t>1-1/4x18 Galv Cut Length</t>
  </si>
  <si>
    <t>1-1/4x24 Galv Cut Length</t>
  </si>
  <si>
    <t>1-1/4x30 Galv Cut Length</t>
  </si>
  <si>
    <t>1-1/4x36 Galv Cut Length</t>
  </si>
  <si>
    <t>1-1/4x48 Galv Cut Length</t>
  </si>
  <si>
    <t>1-1/4x60 Galv Cut Length</t>
  </si>
  <si>
    <t>1-1/4x72 Galv Cut Length</t>
  </si>
  <si>
    <t>1-1/2x18 Galv Cut Length</t>
  </si>
  <si>
    <t>1-1/2x24 Galv Cut Length</t>
  </si>
  <si>
    <t>1-1/2x30 Galv Cut Length</t>
  </si>
  <si>
    <t>1-1/2x36 Galv Cut Length</t>
  </si>
  <si>
    <t>1-1/2x48 Galv Cut Length</t>
  </si>
  <si>
    <t>1-1/2x60 Galv Cut Length</t>
  </si>
  <si>
    <t>1-1/2x72 Galv Cut Length</t>
  </si>
  <si>
    <t>2x18 Galv Cut Length</t>
  </si>
  <si>
    <t>2x24 Galv Cut Length</t>
  </si>
  <si>
    <t>2x30 Galv Cut Length</t>
  </si>
  <si>
    <t>2x36 Galv Cut Length</t>
  </si>
  <si>
    <t>2x48 Galv Cut Length</t>
  </si>
  <si>
    <t>2x60 Galv Cut Length</t>
  </si>
  <si>
    <t>2x72 Galv Cut Length</t>
  </si>
  <si>
    <t>2-1/2x18 Galv Cut Length</t>
  </si>
  <si>
    <t>2-1/2x24 Galv Cut Length</t>
  </si>
  <si>
    <t>2-1/2x30 Galv Cut Length</t>
  </si>
  <si>
    <t>2-1/2x36 Galv Cut Length</t>
  </si>
  <si>
    <t>2-1/2x48 Galv Cut Length</t>
  </si>
  <si>
    <t>2-1/2x60 Galv Cut Length</t>
  </si>
  <si>
    <t>2-1/2x72 Galv Cut Length</t>
  </si>
  <si>
    <t>3x18 Galv Cut Length</t>
  </si>
  <si>
    <t>3x24 Galv Cut Length</t>
  </si>
  <si>
    <t>3x30 Galv Cut Length</t>
  </si>
  <si>
    <t>3x36 Galv Cut Length</t>
  </si>
  <si>
    <t>3x48 Galv Cut Length</t>
  </si>
  <si>
    <t>3x60 Galv Cut Length</t>
  </si>
  <si>
    <t>3x72 Galv Cut Length</t>
  </si>
  <si>
    <t>4x18 Galv Cut Length</t>
  </si>
  <si>
    <t>4x24 Galv Cut Length</t>
  </si>
  <si>
    <t>4x30 Galv Cut Length</t>
  </si>
  <si>
    <t>4x36 Galv Cut Length</t>
  </si>
  <si>
    <t>4x48 Galv Cut Length</t>
  </si>
  <si>
    <t>4x60 Galv Cut Length</t>
  </si>
  <si>
    <t>4x72 Galv Cut Length</t>
  </si>
  <si>
    <t>1/8xClose Galv Nipple</t>
  </si>
  <si>
    <t>1/8x1-1/2 Galv Nipple</t>
  </si>
  <si>
    <t>1/8x2 Galv Nipple</t>
  </si>
  <si>
    <t>1/8x2-1/2 Galv Nipple</t>
  </si>
  <si>
    <t>1/8x3 Galv Nipple</t>
  </si>
  <si>
    <t>1/8x3-1/2 Galv Nipple</t>
  </si>
  <si>
    <t>1/8x4 Galv Nipple</t>
  </si>
  <si>
    <t>1/8x4-1/2 Galv Nipple</t>
  </si>
  <si>
    <t>1/8x5 Galv Nipple</t>
  </si>
  <si>
    <t>1/8x5-1/2 Galv Nipple</t>
  </si>
  <si>
    <t>1/8x6 Galv Nipple</t>
  </si>
  <si>
    <t>1/8x7 Galv Nipple</t>
  </si>
  <si>
    <t>1/8x11 Galv Nipple</t>
  </si>
  <si>
    <t>1/4xClose Galv Nipple</t>
  </si>
  <si>
    <t>1/4x1-1/2 Galv Nipple</t>
  </si>
  <si>
    <t>1/4x2 Galv Nipple</t>
  </si>
  <si>
    <t>1/4x2-1/2 Galv Nipple</t>
  </si>
  <si>
    <t>1/4x3 Galv Nipple</t>
  </si>
  <si>
    <t>1/4x3-1/2 Galv Nipple</t>
  </si>
  <si>
    <t>1/4x4 Galv Nipple</t>
  </si>
  <si>
    <t>1/4x4-1/2 Galv Nipple</t>
  </si>
  <si>
    <t>1/4x5 Galv Nipple</t>
  </si>
  <si>
    <t>1/4x5-1/2 Galv Nipple</t>
  </si>
  <si>
    <t>1/4x6 Galv Nipple</t>
  </si>
  <si>
    <t>1/4x7 Galv Nipple</t>
  </si>
  <si>
    <t>1/4x8 Galv Nipple</t>
  </si>
  <si>
    <t>1/4x9 Galv Nipple</t>
  </si>
  <si>
    <t>1/4x10 Galv Nipple</t>
  </si>
  <si>
    <t>1/4x11 Galv Nipple</t>
  </si>
  <si>
    <t>1/4x12 Galv Nipple</t>
  </si>
  <si>
    <t>3/8xClose Galv Nipple</t>
  </si>
  <si>
    <t>3/8x1-1/2 Galv Nipple</t>
  </si>
  <si>
    <t>3/8x2 Galv Nipple</t>
  </si>
  <si>
    <t>3/8x2-1/2 Galv Nipple</t>
  </si>
  <si>
    <t>3/8x3 Galv Nipple</t>
  </si>
  <si>
    <t>3/8x3-1/2 Galv Nipple</t>
  </si>
  <si>
    <t>3/8x4 Galv Nipple</t>
  </si>
  <si>
    <t>3/8x4-1/2 Galv Nipple</t>
  </si>
  <si>
    <t>3/8x5 Galv Nipple</t>
  </si>
  <si>
    <t>3/8x5-1/2 Galv Nipple</t>
  </si>
  <si>
    <t>3/8x6 Galv Nipple</t>
  </si>
  <si>
    <t>3/8x7 Galv Nipple</t>
  </si>
  <si>
    <t>3/8x8 Galv Nipple</t>
  </si>
  <si>
    <t>3/8x9 Galv Nipple</t>
  </si>
  <si>
    <t>3/8x10 Galv Nipple</t>
  </si>
  <si>
    <t>3/8x11 Galv Nipple</t>
  </si>
  <si>
    <t>3/8x12 Galv Nipple</t>
  </si>
  <si>
    <t>1/2xClose Galv Nipple</t>
  </si>
  <si>
    <t>1/2x1-1/2 Galv Nipple</t>
  </si>
  <si>
    <t>1/2x2 Galv Nipple</t>
  </si>
  <si>
    <t>1/2x2-1/2 Galv Nipple</t>
  </si>
  <si>
    <t>1/2x3 Galv Nipple</t>
  </si>
  <si>
    <t>1/2x3-1/2 Galv Nipple</t>
  </si>
  <si>
    <t>1/2x4 Galv Nipple</t>
  </si>
  <si>
    <t>1/2x4-1/2 Galv Nipple</t>
  </si>
  <si>
    <t>1/2x5 Galv Nipple</t>
  </si>
  <si>
    <t>1/2x5-1/2 Galv Nipple</t>
  </si>
  <si>
    <t>1/2x6 Galv Nipple</t>
  </si>
  <si>
    <t>1/2x7 Galv Nipple</t>
  </si>
  <si>
    <t>1/2x8 Galv Nipple</t>
  </si>
  <si>
    <t>1/2x9 Galv Nipple</t>
  </si>
  <si>
    <t>1/2x10 Galv Nipple</t>
  </si>
  <si>
    <t>1/2x11 Galv Nipple</t>
  </si>
  <si>
    <t>1/2x12 Galv Nipple</t>
  </si>
  <si>
    <t>3/4xClose Galv Nipple</t>
  </si>
  <si>
    <t>3/4 x1-1/2 Galv Nipple</t>
  </si>
  <si>
    <t>3/4x2 Galv Nipple</t>
  </si>
  <si>
    <t>3/4x2-1/2 Galv Nipple</t>
  </si>
  <si>
    <t>3/4x3 Galv Nipple</t>
  </si>
  <si>
    <t>3/4x3-1/2 Galv Nipple</t>
  </si>
  <si>
    <t>3/4x4 Galv Nipple</t>
  </si>
  <si>
    <t>3/4x4-1/2 Galv Nipple</t>
  </si>
  <si>
    <t>3/4x5 Galv Nipple</t>
  </si>
  <si>
    <t>3/4x5-1/2 Galv Nipple</t>
  </si>
  <si>
    <t>3/4x6 Galv Nipple</t>
  </si>
  <si>
    <t>3/4x7 Galv Nipple</t>
  </si>
  <si>
    <t>3/4x8 Galv Nipple</t>
  </si>
  <si>
    <t>3/4x9 Galv Nipple</t>
  </si>
  <si>
    <t>3/4x10 Galv Nipple</t>
  </si>
  <si>
    <t>3/4x11 Galv Nipple</t>
  </si>
  <si>
    <t>3/4x12 Galv Nipple</t>
  </si>
  <si>
    <t>1xClose Galv Nipple</t>
  </si>
  <si>
    <t>1x2 Galv Nipple</t>
  </si>
  <si>
    <t>1x2-1/2 Galv Nipple</t>
  </si>
  <si>
    <t>1x3 Galv Nipple</t>
  </si>
  <si>
    <t>1x3-1/2 Galv Nipple</t>
  </si>
  <si>
    <t>1x4 Galv Nipple</t>
  </si>
  <si>
    <t>1x4-1/2 Galv Nipple</t>
  </si>
  <si>
    <t>1x5 Galv Nipple</t>
  </si>
  <si>
    <t>1x5-1/2 Galv Nipple</t>
  </si>
  <si>
    <t>1x6 Galv Nipple</t>
  </si>
  <si>
    <t>1x7 Galv Nipple</t>
  </si>
  <si>
    <t>1x8 Galv Nipple</t>
  </si>
  <si>
    <t>1x9 Galv Nipple</t>
  </si>
  <si>
    <t>1x10 Galv Nipple</t>
  </si>
  <si>
    <t>1x11 Galv Nipple</t>
  </si>
  <si>
    <t>1x12 Galv Nipple</t>
  </si>
  <si>
    <t>1-1/4xClose Galv Nipple</t>
  </si>
  <si>
    <t>1-1/4x2 Galv Nipple</t>
  </si>
  <si>
    <t>1-1/4x2-1/2 Galv Nipple</t>
  </si>
  <si>
    <t>1-1/4x3 Galv Nipple</t>
  </si>
  <si>
    <t>1-1/4x3-1/2 Galv Nipple</t>
  </si>
  <si>
    <t>1-1/4x4 Galv Nipple</t>
  </si>
  <si>
    <t>1-1/4x4-1/2 Galv Nipple</t>
  </si>
  <si>
    <t>1-1/4x5 Galv Nipple</t>
  </si>
  <si>
    <t>1-1/4x5-1/2 Galv Nipple</t>
  </si>
  <si>
    <t>1-1/4x6 Galv Nipple</t>
  </si>
  <si>
    <t>1-1/4x7 Galv Nipple</t>
  </si>
  <si>
    <t>1-1/4x8 Galv Nipple</t>
  </si>
  <si>
    <t>1-1/4x9 Galv Nipple</t>
  </si>
  <si>
    <t>1-1/4x10 Galv Nipple</t>
  </si>
  <si>
    <t>1-1/4x11 Galv Nipple</t>
  </si>
  <si>
    <t>1-1/4x12 Galv Nipple</t>
  </si>
  <si>
    <t>1-1/2xClose Galv Nipple</t>
  </si>
  <si>
    <t>1-1/2x2 Galv Nipple</t>
  </si>
  <si>
    <t>1-1/2x2-1/2 Galv Nipple</t>
  </si>
  <si>
    <t>1-1/2x3 Galv Nipple</t>
  </si>
  <si>
    <t>1-1/2x3-1/2 Galv Nipple</t>
  </si>
  <si>
    <t>1-1/2x4 Galv Nipple</t>
  </si>
  <si>
    <t>1-1/2x4-1/2 Galv Nipple</t>
  </si>
  <si>
    <t>1-1/2x5 Galv Nipple</t>
  </si>
  <si>
    <t>1-1/2x5-1/2 Galv Nipple</t>
  </si>
  <si>
    <t>1-1/2x6 Galv Nipple</t>
  </si>
  <si>
    <t>1-1/2x7 Galv Nipple</t>
  </si>
  <si>
    <t>1-1/2x8 Galv Nipple</t>
  </si>
  <si>
    <t>1-1/2x9 Galv Nipple</t>
  </si>
  <si>
    <t>1-1/2x10 Galv Nipple</t>
  </si>
  <si>
    <t>1-1/2x11 Galv Nipple</t>
  </si>
  <si>
    <t>1-1/2x12 Galv Nipple</t>
  </si>
  <si>
    <t>2xClose Galv Nipple</t>
  </si>
  <si>
    <t>2x2-1/2 Galv Nipple</t>
  </si>
  <si>
    <t>2x3 Galv Nipple</t>
  </si>
  <si>
    <t>2x3-1/2 Galv Nipple</t>
  </si>
  <si>
    <t>2x4 Galv Nipple</t>
  </si>
  <si>
    <t>2x4-1/2 Galv Nipple</t>
  </si>
  <si>
    <t>2x5 Galv Nipple</t>
  </si>
  <si>
    <t>2x5-1/2 Galv Nipple</t>
  </si>
  <si>
    <t>2x6 Galv Nipple</t>
  </si>
  <si>
    <t>2x7 Galv Nipple</t>
  </si>
  <si>
    <t>2x8 Galv Nipple</t>
  </si>
  <si>
    <t>2x9 Galv Nipple</t>
  </si>
  <si>
    <t>2x10 Galv Nipple</t>
  </si>
  <si>
    <t>2x11 Galv Nipple</t>
  </si>
  <si>
    <t>2x12 Galv Nipple</t>
  </si>
  <si>
    <t>2-1/2xClose Galv Nipple</t>
  </si>
  <si>
    <t>2-1/2x3 Galv Nipple</t>
  </si>
  <si>
    <t>2-1/2x3-1/2 Galv Nipple</t>
  </si>
  <si>
    <t>2-1/2x4 Galv Nipple</t>
  </si>
  <si>
    <t>2-1/2x4-1/2 Galv Nipple</t>
  </si>
  <si>
    <t>2-1/2x5 Galv Nipple</t>
  </si>
  <si>
    <t>2-1/2x5-1/2 Galv Nipple</t>
  </si>
  <si>
    <t>2-1/2x6 Galv Nipple</t>
  </si>
  <si>
    <t>2-1/2x7 Galv Nipple</t>
  </si>
  <si>
    <t>2-1/2x8 Galv Nipple</t>
  </si>
  <si>
    <t>2-1/2x9 Galv Nipple</t>
  </si>
  <si>
    <t>2-1/2x10 Galv Nipple</t>
  </si>
  <si>
    <t>2-1/2x11 Galv Nipple</t>
  </si>
  <si>
    <t>2-1/2x12 Galv Nipple</t>
  </si>
  <si>
    <t>3xClose Galv Nipple</t>
  </si>
  <si>
    <t>3x3 Galv Nipple</t>
  </si>
  <si>
    <t>3x3-1/2 Galv Nipple</t>
  </si>
  <si>
    <t>3x4 Galv Nipple</t>
  </si>
  <si>
    <t>3x4-1/2 Galv Nipple</t>
  </si>
  <si>
    <t>3x5 Galv Nipple</t>
  </si>
  <si>
    <t>3x5-1/2 Galv Nipple</t>
  </si>
  <si>
    <t>3x6 Galv Nipple</t>
  </si>
  <si>
    <t>3x7 Galv Nipple</t>
  </si>
  <si>
    <t>3x8 Galv Nipple</t>
  </si>
  <si>
    <t>3x9 Galv Nipple</t>
  </si>
  <si>
    <t>3x10 Galv Nipple</t>
  </si>
  <si>
    <t>3x11 Galv Nipple</t>
  </si>
  <si>
    <t>3x12 Galv Nipple</t>
  </si>
  <si>
    <t>4xClose Galv Nipple</t>
  </si>
  <si>
    <t>4x3-1/2 Galv Nipple</t>
  </si>
  <si>
    <t>4x4 Galv Nipple</t>
  </si>
  <si>
    <t>4x4-1/2 Galv Nipple</t>
  </si>
  <si>
    <t>4x5 Galv Nipple</t>
  </si>
  <si>
    <t>4x5-1/2 Galv Nipple</t>
  </si>
  <si>
    <t>4x6 Galv Nipple</t>
  </si>
  <si>
    <t>4x7 Galv Nipple</t>
  </si>
  <si>
    <t>4x8 Galv Nipple</t>
  </si>
  <si>
    <t>4x9 Galv Nipple</t>
  </si>
  <si>
    <t>4x10 Galv Nipple</t>
  </si>
  <si>
    <t>4x11 Galv Nipple</t>
  </si>
  <si>
    <t>4x12 Galv Nipple</t>
  </si>
  <si>
    <t>PEX ACCESSORIES</t>
  </si>
  <si>
    <t>STUBOUT - F1870</t>
  </si>
  <si>
    <t>STUBOUT - F1960</t>
  </si>
  <si>
    <t>P15227</t>
  </si>
  <si>
    <t>P15228</t>
  </si>
  <si>
    <t>P15230</t>
  </si>
  <si>
    <t>P15231</t>
  </si>
  <si>
    <t>P15232</t>
  </si>
  <si>
    <t>P15233</t>
  </si>
  <si>
    <t>P15234</t>
  </si>
  <si>
    <t>P15235</t>
  </si>
  <si>
    <t>P15236</t>
  </si>
  <si>
    <t>P15237</t>
  </si>
  <si>
    <t>P15238</t>
  </si>
  <si>
    <t>P15239</t>
  </si>
  <si>
    <t>P15240</t>
  </si>
  <si>
    <t>P15241</t>
  </si>
  <si>
    <t>P15242</t>
  </si>
  <si>
    <t>P15243</t>
  </si>
  <si>
    <t>P15244</t>
  </si>
  <si>
    <t>P15245</t>
  </si>
  <si>
    <t>P15246</t>
  </si>
  <si>
    <t>P15247</t>
  </si>
  <si>
    <t>P15248</t>
  </si>
  <si>
    <t>P15249</t>
  </si>
  <si>
    <t>P15250</t>
  </si>
  <si>
    <t>P15251</t>
  </si>
  <si>
    <t>P15252</t>
  </si>
  <si>
    <t>P15253</t>
  </si>
  <si>
    <t>P15254</t>
  </si>
  <si>
    <t>P15255</t>
  </si>
  <si>
    <t>P15256</t>
  </si>
  <si>
    <t>P15257</t>
  </si>
  <si>
    <t>P15258</t>
  </si>
  <si>
    <t>P15259</t>
  </si>
  <si>
    <t>P15260</t>
  </si>
  <si>
    <t>P15261</t>
  </si>
  <si>
    <t>P15262</t>
  </si>
  <si>
    <t>P15263</t>
  </si>
  <si>
    <t>P15264</t>
  </si>
  <si>
    <t>P15265</t>
  </si>
  <si>
    <t>P15266</t>
  </si>
  <si>
    <t>P15267</t>
  </si>
  <si>
    <t>P15268</t>
  </si>
  <si>
    <t>P15269</t>
  </si>
  <si>
    <t>P15270</t>
  </si>
  <si>
    <t>P15271</t>
  </si>
  <si>
    <t>P15272</t>
  </si>
  <si>
    <t>P15273</t>
  </si>
  <si>
    <t>P15274</t>
  </si>
  <si>
    <t>P15275</t>
  </si>
  <si>
    <t>P15276</t>
  </si>
  <si>
    <t>P15277</t>
  </si>
  <si>
    <t>P15278</t>
  </si>
  <si>
    <t>P15279</t>
  </si>
  <si>
    <t>P15280</t>
  </si>
  <si>
    <t>P15281</t>
  </si>
  <si>
    <t>P15282</t>
  </si>
  <si>
    <t>P15283</t>
  </si>
  <si>
    <t>P15284</t>
  </si>
  <si>
    <t>P15285</t>
  </si>
  <si>
    <t>P15286</t>
  </si>
  <si>
    <t>P15287</t>
  </si>
  <si>
    <t>P15288</t>
  </si>
  <si>
    <t>P15289</t>
  </si>
  <si>
    <t>P15290</t>
  </si>
  <si>
    <t>P15291</t>
  </si>
  <si>
    <t>P15292</t>
  </si>
  <si>
    <t>P15293</t>
  </si>
  <si>
    <t>P15294</t>
  </si>
  <si>
    <t>P15295</t>
  </si>
  <si>
    <t>P15296</t>
  </si>
  <si>
    <t>P15297</t>
  </si>
  <si>
    <t>P15298</t>
  </si>
  <si>
    <t>P15299</t>
  </si>
  <si>
    <t>P15300</t>
  </si>
  <si>
    <t>P15301</t>
  </si>
  <si>
    <t>P15302</t>
  </si>
  <si>
    <t>P15303</t>
  </si>
  <si>
    <t>P15304</t>
  </si>
  <si>
    <t>P15305</t>
  </si>
  <si>
    <t>P15306</t>
  </si>
  <si>
    <t>P15307</t>
  </si>
  <si>
    <t>P15308</t>
  </si>
  <si>
    <t>P15309</t>
  </si>
  <si>
    <t>P15310</t>
  </si>
  <si>
    <t>P15311</t>
  </si>
  <si>
    <t>P15312</t>
  </si>
  <si>
    <t>P15313</t>
  </si>
  <si>
    <t>P15314</t>
  </si>
  <si>
    <t>P15315</t>
  </si>
  <si>
    <t>P15316</t>
  </si>
  <si>
    <t>P15317</t>
  </si>
  <si>
    <t>P15318</t>
  </si>
  <si>
    <t>P15319</t>
  </si>
  <si>
    <t>P15320</t>
  </si>
  <si>
    <t>P15321</t>
  </si>
  <si>
    <t>P15322</t>
  </si>
  <si>
    <t>P15323</t>
  </si>
  <si>
    <t>P15324</t>
  </si>
  <si>
    <t>P15325</t>
  </si>
  <si>
    <t>P15326</t>
  </si>
  <si>
    <t>P15327</t>
  </si>
  <si>
    <t>P15328</t>
  </si>
  <si>
    <t>P15329</t>
  </si>
  <si>
    <t>P15330</t>
  </si>
  <si>
    <t>P15331</t>
  </si>
  <si>
    <t>P15332</t>
  </si>
  <si>
    <t>P15333</t>
  </si>
  <si>
    <t>P15334</t>
  </si>
  <si>
    <t>P15335</t>
  </si>
  <si>
    <t>P15336</t>
  </si>
  <si>
    <t>P15337</t>
  </si>
  <si>
    <t>P15338</t>
  </si>
  <si>
    <t>P15339</t>
  </si>
  <si>
    <t>P15340</t>
  </si>
  <si>
    <t>P15341</t>
  </si>
  <si>
    <t>P15342</t>
  </si>
  <si>
    <t>P15343</t>
  </si>
  <si>
    <t>P15344</t>
  </si>
  <si>
    <t>P15345</t>
  </si>
  <si>
    <t>P15346</t>
  </si>
  <si>
    <t>P15347</t>
  </si>
  <si>
    <t>P15348</t>
  </si>
  <si>
    <t>P15349</t>
  </si>
  <si>
    <t>P15350</t>
  </si>
  <si>
    <t>P15351</t>
  </si>
  <si>
    <t>P15352</t>
  </si>
  <si>
    <t>P15353</t>
  </si>
  <si>
    <t>P15354</t>
  </si>
  <si>
    <t>P15355</t>
  </si>
  <si>
    <t>P15356</t>
  </si>
  <si>
    <t>P15357</t>
  </si>
  <si>
    <t>P15358</t>
  </si>
  <si>
    <t>P15359</t>
  </si>
  <si>
    <t>P15360</t>
  </si>
  <si>
    <t>P15361</t>
  </si>
  <si>
    <t>P15362</t>
  </si>
  <si>
    <t>P15363</t>
  </si>
  <si>
    <t>P15364</t>
  </si>
  <si>
    <t>P15365</t>
  </si>
  <si>
    <t>P15366</t>
  </si>
  <si>
    <t>P15368</t>
  </si>
  <si>
    <t>P15369</t>
  </si>
  <si>
    <t>P15370</t>
  </si>
  <si>
    <t>P15371</t>
  </si>
  <si>
    <t>P15372</t>
  </si>
  <si>
    <t>P15373</t>
  </si>
  <si>
    <t>P15374</t>
  </si>
  <si>
    <t>P15375</t>
  </si>
  <si>
    <t>P15376</t>
  </si>
  <si>
    <t>P15377</t>
  </si>
  <si>
    <t>P15378</t>
  </si>
  <si>
    <t>P15379</t>
  </si>
  <si>
    <t>P15380</t>
  </si>
  <si>
    <t>P15381</t>
  </si>
  <si>
    <t>P15382</t>
  </si>
  <si>
    <t>P15383</t>
  </si>
  <si>
    <t>P15384</t>
  </si>
  <si>
    <t>P15385</t>
  </si>
  <si>
    <t>P15387</t>
  </si>
  <si>
    <t>P15388</t>
  </si>
  <si>
    <t>P15389</t>
  </si>
  <si>
    <t>P15390</t>
  </si>
  <si>
    <t>P15391</t>
  </si>
  <si>
    <t>P15392</t>
  </si>
  <si>
    <t>P15393</t>
  </si>
  <si>
    <t>P15394</t>
  </si>
  <si>
    <t>P15395</t>
  </si>
  <si>
    <t>P15396</t>
  </si>
  <si>
    <t>P15397</t>
  </si>
  <si>
    <t>P15398</t>
  </si>
  <si>
    <t>P15399</t>
  </si>
  <si>
    <t>P15400</t>
  </si>
  <si>
    <t>P15401</t>
  </si>
  <si>
    <t>P15402</t>
  </si>
  <si>
    <t>P15403</t>
  </si>
  <si>
    <t>P15404</t>
  </si>
  <si>
    <t>P15405</t>
  </si>
  <si>
    <t>P15406</t>
  </si>
  <si>
    <t>P15407</t>
  </si>
  <si>
    <t>P15408</t>
  </si>
  <si>
    <t>P15409</t>
  </si>
  <si>
    <t>P15410</t>
  </si>
  <si>
    <t>P15411</t>
  </si>
  <si>
    <t>P15412</t>
  </si>
  <si>
    <t>P15413</t>
  </si>
  <si>
    <t>P15414</t>
  </si>
  <si>
    <t>P15415</t>
  </si>
  <si>
    <t>P15418</t>
  </si>
  <si>
    <t>P15419</t>
  </si>
  <si>
    <t>P15420</t>
  </si>
  <si>
    <t>P15421</t>
  </si>
  <si>
    <t>P15422</t>
  </si>
  <si>
    <t>P15423</t>
  </si>
  <si>
    <t>P15424</t>
  </si>
  <si>
    <t>P15425</t>
  </si>
  <si>
    <t>P15426</t>
  </si>
  <si>
    <t>P15427</t>
  </si>
  <si>
    <t>P15428</t>
  </si>
  <si>
    <t>P15429</t>
  </si>
  <si>
    <t>P15430</t>
  </si>
  <si>
    <t>P15431</t>
  </si>
  <si>
    <t>P15432</t>
  </si>
  <si>
    <t>P15433</t>
  </si>
  <si>
    <t>P15434</t>
  </si>
  <si>
    <t>P15435</t>
  </si>
  <si>
    <t>P15436</t>
  </si>
  <si>
    <t>P15437</t>
  </si>
  <si>
    <t>P15438</t>
  </si>
  <si>
    <t>P15439</t>
  </si>
  <si>
    <t>P15440</t>
  </si>
  <si>
    <t>P15441</t>
  </si>
  <si>
    <t>P15442</t>
  </si>
  <si>
    <t>P15443</t>
  </si>
  <si>
    <t>P15444</t>
  </si>
  <si>
    <t>P15445</t>
  </si>
  <si>
    <t>P15446</t>
  </si>
  <si>
    <t>P15447</t>
  </si>
  <si>
    <t>P15448</t>
  </si>
  <si>
    <t>P15449</t>
  </si>
  <si>
    <t>P15450</t>
  </si>
  <si>
    <t>P15451</t>
  </si>
  <si>
    <t>P15452</t>
  </si>
  <si>
    <t>P15453</t>
  </si>
  <si>
    <t>P15454</t>
  </si>
  <si>
    <t>P15455</t>
  </si>
  <si>
    <t>P15456</t>
  </si>
  <si>
    <t>P15457</t>
  </si>
  <si>
    <t>P15458</t>
  </si>
  <si>
    <t>P15459</t>
  </si>
  <si>
    <t>P15460</t>
  </si>
  <si>
    <t>P15461</t>
  </si>
  <si>
    <t>P15462</t>
  </si>
  <si>
    <t>P15463</t>
  </si>
  <si>
    <t>P15464</t>
  </si>
  <si>
    <t>P15465</t>
  </si>
  <si>
    <t>P15466</t>
  </si>
  <si>
    <t>P15467</t>
  </si>
  <si>
    <t>P15468</t>
  </si>
  <si>
    <t>P15469</t>
  </si>
  <si>
    <t>P15470</t>
  </si>
  <si>
    <t>P15471</t>
  </si>
  <si>
    <t>P15472</t>
  </si>
  <si>
    <t>P15473</t>
  </si>
  <si>
    <t>P15475</t>
  </si>
  <si>
    <t>P15476</t>
  </si>
  <si>
    <t>P15477</t>
  </si>
  <si>
    <t>P15478</t>
  </si>
  <si>
    <t>P15479</t>
  </si>
  <si>
    <t>P15480</t>
  </si>
  <si>
    <t>P15481</t>
  </si>
  <si>
    <t>P15482</t>
  </si>
  <si>
    <t>P15483</t>
  </si>
  <si>
    <t>P15485</t>
  </si>
  <si>
    <t>P15486</t>
  </si>
  <si>
    <t>P15487</t>
  </si>
  <si>
    <t>P15488</t>
  </si>
  <si>
    <t>P15489</t>
  </si>
  <si>
    <t>P15490</t>
  </si>
  <si>
    <t>P15491</t>
  </si>
  <si>
    <t>P15492</t>
  </si>
  <si>
    <t>P15493</t>
  </si>
  <si>
    <t>P15494</t>
  </si>
  <si>
    <t>P15495</t>
  </si>
  <si>
    <t>P15496</t>
  </si>
  <si>
    <t>P15497</t>
  </si>
  <si>
    <t>P15498</t>
  </si>
  <si>
    <t>P15499</t>
  </si>
  <si>
    <t>P15500</t>
  </si>
  <si>
    <t>P15501</t>
  </si>
  <si>
    <t>P15502</t>
  </si>
  <si>
    <t>P15503</t>
  </si>
  <si>
    <t>P15504</t>
  </si>
  <si>
    <t>P15505</t>
  </si>
  <si>
    <t>P15506</t>
  </si>
  <si>
    <t>P15507</t>
  </si>
  <si>
    <t>P15508</t>
  </si>
  <si>
    <t>P15509</t>
  </si>
  <si>
    <t>P15510</t>
  </si>
  <si>
    <t>P15511</t>
  </si>
  <si>
    <t>P15512</t>
  </si>
  <si>
    <t>P15513</t>
  </si>
  <si>
    <t>P15514</t>
  </si>
  <si>
    <t>P15515</t>
  </si>
  <si>
    <t>P15516</t>
  </si>
  <si>
    <t>P15517</t>
  </si>
  <si>
    <t>P15518</t>
  </si>
  <si>
    <t>P15519</t>
  </si>
  <si>
    <t>P15520</t>
  </si>
  <si>
    <t>P15521</t>
  </si>
  <si>
    <t>P15522</t>
  </si>
  <si>
    <t>P15523</t>
  </si>
  <si>
    <t>P15524</t>
  </si>
  <si>
    <t>P15525</t>
  </si>
  <si>
    <t>P15526</t>
  </si>
  <si>
    <t>P15527</t>
  </si>
  <si>
    <t>P15528</t>
  </si>
  <si>
    <t>P15529</t>
  </si>
  <si>
    <t>P15530</t>
  </si>
  <si>
    <t>P15531</t>
  </si>
  <si>
    <t>P15532</t>
  </si>
  <si>
    <t>P15533</t>
  </si>
  <si>
    <t>P15534</t>
  </si>
  <si>
    <t>P15535</t>
  </si>
  <si>
    <t>P15536</t>
  </si>
  <si>
    <t>P15537</t>
  </si>
  <si>
    <t>P15538</t>
  </si>
  <si>
    <t>P15539</t>
  </si>
  <si>
    <t>P15540</t>
  </si>
  <si>
    <t>P15541</t>
  </si>
  <si>
    <t>P15542</t>
  </si>
  <si>
    <t>P15543</t>
  </si>
  <si>
    <t>P15544</t>
  </si>
  <si>
    <t>P15545</t>
  </si>
  <si>
    <t>P15546</t>
  </si>
  <si>
    <t>P15547</t>
  </si>
  <si>
    <t>P15548</t>
  </si>
  <si>
    <t>P15549</t>
  </si>
  <si>
    <t>P15550</t>
  </si>
  <si>
    <t>P15551</t>
  </si>
  <si>
    <t>P15552</t>
  </si>
  <si>
    <t>P15553</t>
  </si>
  <si>
    <t>P15555</t>
  </si>
  <si>
    <t>P15557</t>
  </si>
  <si>
    <t>P15558</t>
  </si>
  <si>
    <t>P15559</t>
  </si>
  <si>
    <t>P15560</t>
  </si>
  <si>
    <t>P15561</t>
  </si>
  <si>
    <t>P15562</t>
  </si>
  <si>
    <t>P15563</t>
  </si>
  <si>
    <t>P15564</t>
  </si>
  <si>
    <t>P15565</t>
  </si>
  <si>
    <t>P15566</t>
  </si>
  <si>
    <t>P15568</t>
  </si>
  <si>
    <t>P15569</t>
  </si>
  <si>
    <t>P15570</t>
  </si>
  <si>
    <t>P15571</t>
  </si>
  <si>
    <t>P15572</t>
  </si>
  <si>
    <t>P15573</t>
  </si>
  <si>
    <t>P15574</t>
  </si>
  <si>
    <t>P15575</t>
  </si>
  <si>
    <t>P15576</t>
  </si>
  <si>
    <t>P15577</t>
  </si>
  <si>
    <t>P15578</t>
  </si>
  <si>
    <t>P15579</t>
  </si>
  <si>
    <t>P15580</t>
  </si>
  <si>
    <t>P15581</t>
  </si>
  <si>
    <t>P15582</t>
  </si>
  <si>
    <t>P15583</t>
  </si>
  <si>
    <t>P15584</t>
  </si>
  <si>
    <t>P15585</t>
  </si>
  <si>
    <t>P15586</t>
  </si>
  <si>
    <t>P15587</t>
  </si>
  <si>
    <t>P15588</t>
  </si>
  <si>
    <t>P15589</t>
  </si>
  <si>
    <t>P15590</t>
  </si>
  <si>
    <t>P15591</t>
  </si>
  <si>
    <t>P15592</t>
  </si>
  <si>
    <t>P15593</t>
  </si>
  <si>
    <t>P15595</t>
  </si>
  <si>
    <t>P15596</t>
  </si>
  <si>
    <t>P15597</t>
  </si>
  <si>
    <t>P15599</t>
  </si>
  <si>
    <t>P15600</t>
  </si>
  <si>
    <t>P15601</t>
  </si>
  <si>
    <t>P15602</t>
  </si>
  <si>
    <t>P15603</t>
  </si>
  <si>
    <t>P15604</t>
  </si>
  <si>
    <t>P15605</t>
  </si>
  <si>
    <t>P15606</t>
  </si>
  <si>
    <t>P15607</t>
  </si>
  <si>
    <t>P15608</t>
  </si>
  <si>
    <t>P15609</t>
  </si>
  <si>
    <t>P15610</t>
  </si>
  <si>
    <t>P15611</t>
  </si>
  <si>
    <t>P15612</t>
  </si>
  <si>
    <t>P15613</t>
  </si>
  <si>
    <t>P15614</t>
  </si>
  <si>
    <t>P15615</t>
  </si>
  <si>
    <t>P15616</t>
  </si>
  <si>
    <t>P15617</t>
  </si>
  <si>
    <t>P15618</t>
  </si>
  <si>
    <t>P15619</t>
  </si>
  <si>
    <t>P15620</t>
  </si>
  <si>
    <t>P15621</t>
  </si>
  <si>
    <t>P15622</t>
  </si>
  <si>
    <t>P15623</t>
  </si>
  <si>
    <t>P15624</t>
  </si>
  <si>
    <t>P15625</t>
  </si>
  <si>
    <t>P15626</t>
  </si>
  <si>
    <t>P15627</t>
  </si>
  <si>
    <t>P15628</t>
  </si>
  <si>
    <t>P15629</t>
  </si>
  <si>
    <t>P15630</t>
  </si>
  <si>
    <t>P15631</t>
  </si>
  <si>
    <t>P15633</t>
  </si>
  <si>
    <t>P15634</t>
  </si>
  <si>
    <t>P15635</t>
  </si>
  <si>
    <t>P15636</t>
  </si>
  <si>
    <t>P15637</t>
  </si>
  <si>
    <t>P15638</t>
  </si>
  <si>
    <t>P15639</t>
  </si>
  <si>
    <t>P15640</t>
  </si>
  <si>
    <t>P15641</t>
  </si>
  <si>
    <t>P15642</t>
  </si>
  <si>
    <t>P15643</t>
  </si>
  <si>
    <t>P15644</t>
  </si>
  <si>
    <t>P15645</t>
  </si>
  <si>
    <t>P15646</t>
  </si>
  <si>
    <t>P15647</t>
  </si>
  <si>
    <t>P15648</t>
  </si>
  <si>
    <t>P15649</t>
  </si>
  <si>
    <t>P15650</t>
  </si>
  <si>
    <t>P15651</t>
  </si>
  <si>
    <t>P15652</t>
  </si>
  <si>
    <t>P15653</t>
  </si>
  <si>
    <t>P15654</t>
  </si>
  <si>
    <t>P15655</t>
  </si>
  <si>
    <t>P15656</t>
  </si>
  <si>
    <t>P15657</t>
  </si>
  <si>
    <t>P15658</t>
  </si>
  <si>
    <t>P15659</t>
  </si>
  <si>
    <t>P15660</t>
  </si>
  <si>
    <t>P15661</t>
  </si>
  <si>
    <t>P15662</t>
  </si>
  <si>
    <t>P15663</t>
  </si>
  <si>
    <t>P15664</t>
  </si>
  <si>
    <t>P15665</t>
  </si>
  <si>
    <t>P15666</t>
  </si>
  <si>
    <t>P15667</t>
  </si>
  <si>
    <t>P15668</t>
  </si>
  <si>
    <t>P15669</t>
  </si>
  <si>
    <t>P15670</t>
  </si>
  <si>
    <t>P15671</t>
  </si>
  <si>
    <t>P15672</t>
  </si>
  <si>
    <t>P15673</t>
  </si>
  <si>
    <t>P15674</t>
  </si>
  <si>
    <t>P15675</t>
  </si>
  <si>
    <t>P15676</t>
  </si>
  <si>
    <t>P15677</t>
  </si>
  <si>
    <t>P15678</t>
  </si>
  <si>
    <t>P15679</t>
  </si>
  <si>
    <t>P15680</t>
  </si>
  <si>
    <t>P15681</t>
  </si>
  <si>
    <t>P15682</t>
  </si>
  <si>
    <t>P15683</t>
  </si>
  <si>
    <t>P15684</t>
  </si>
  <si>
    <t>P15685</t>
  </si>
  <si>
    <t>P15686</t>
  </si>
  <si>
    <t>P15687</t>
  </si>
  <si>
    <t>P15688</t>
  </si>
  <si>
    <t>P15689</t>
  </si>
  <si>
    <t>P15690</t>
  </si>
  <si>
    <t>P15691</t>
  </si>
  <si>
    <t>P15692</t>
  </si>
  <si>
    <t>P15693</t>
  </si>
  <si>
    <t>P15694</t>
  </si>
  <si>
    <t>P15695</t>
  </si>
  <si>
    <t>P15696</t>
  </si>
  <si>
    <t>P15697</t>
  </si>
  <si>
    <t>P15698</t>
  </si>
  <si>
    <t>P15699</t>
  </si>
  <si>
    <t>P15700</t>
  </si>
  <si>
    <t>P15701</t>
  </si>
  <si>
    <t>P15702</t>
  </si>
  <si>
    <t>P15703</t>
  </si>
  <si>
    <t>P15704</t>
  </si>
  <si>
    <t>P15705</t>
  </si>
  <si>
    <t>P15706</t>
  </si>
  <si>
    <t>P15707</t>
  </si>
  <si>
    <t>P15708</t>
  </si>
  <si>
    <t>P15709</t>
  </si>
  <si>
    <t>P15710</t>
  </si>
  <si>
    <t>P15711</t>
  </si>
  <si>
    <t>P15712</t>
  </si>
  <si>
    <t>P15713</t>
  </si>
  <si>
    <t>P15714</t>
  </si>
  <si>
    <t>P15715</t>
  </si>
  <si>
    <t>P15716</t>
  </si>
  <si>
    <t>P15717</t>
  </si>
  <si>
    <t>P15718</t>
  </si>
  <si>
    <t>P15719</t>
  </si>
  <si>
    <t>P15720</t>
  </si>
  <si>
    <t>P15721</t>
  </si>
  <si>
    <t>P15722</t>
  </si>
  <si>
    <t>P15723</t>
  </si>
  <si>
    <t>P15724</t>
  </si>
  <si>
    <t>P15725</t>
  </si>
  <si>
    <t>P15726</t>
  </si>
  <si>
    <t>P15727</t>
  </si>
  <si>
    <t>P15728</t>
  </si>
  <si>
    <t>P15729</t>
  </si>
  <si>
    <t>P15730</t>
  </si>
  <si>
    <t>P15731</t>
  </si>
  <si>
    <t>P15732</t>
  </si>
  <si>
    <t>P15733</t>
  </si>
  <si>
    <t>P15734</t>
  </si>
  <si>
    <t>P15735</t>
  </si>
  <si>
    <t>P15736</t>
  </si>
  <si>
    <t>P15737</t>
  </si>
  <si>
    <t>P15738</t>
  </si>
  <si>
    <t>P15739</t>
  </si>
  <si>
    <t>P15740</t>
  </si>
  <si>
    <t>P15741</t>
  </si>
  <si>
    <t>P15742</t>
  </si>
  <si>
    <t>P15743</t>
  </si>
  <si>
    <t>P15744</t>
  </si>
  <si>
    <t>P15745</t>
  </si>
  <si>
    <t>P15746</t>
  </si>
  <si>
    <t>P15747</t>
  </si>
  <si>
    <t>P15748</t>
  </si>
  <si>
    <t>P15749</t>
  </si>
  <si>
    <t>P15750</t>
  </si>
  <si>
    <t>P15751</t>
  </si>
  <si>
    <t>P15752</t>
  </si>
  <si>
    <t>P15753</t>
  </si>
  <si>
    <t>P15754</t>
  </si>
  <si>
    <t>P15755</t>
  </si>
  <si>
    <t>P15756</t>
  </si>
  <si>
    <t>P15757</t>
  </si>
  <si>
    <t>P15758</t>
  </si>
  <si>
    <t>P15759</t>
  </si>
  <si>
    <t>P15760</t>
  </si>
  <si>
    <t>P15761</t>
  </si>
  <si>
    <t>P15762</t>
  </si>
  <si>
    <t>P15763</t>
  </si>
  <si>
    <t>P15764</t>
  </si>
  <si>
    <t>P15765</t>
  </si>
  <si>
    <t>P15766</t>
  </si>
  <si>
    <t>P15767</t>
  </si>
  <si>
    <t>P15768</t>
  </si>
  <si>
    <t>P15769</t>
  </si>
  <si>
    <t>P10804</t>
  </si>
  <si>
    <t>P10805</t>
  </si>
  <si>
    <t>P10806</t>
  </si>
  <si>
    <t>P12329</t>
  </si>
  <si>
    <t>P11251</t>
  </si>
  <si>
    <t>P12065</t>
  </si>
  <si>
    <t>P11434</t>
  </si>
  <si>
    <t>P11844</t>
  </si>
  <si>
    <t>P11259</t>
  </si>
  <si>
    <t>P11236</t>
  </si>
  <si>
    <t>P11914</t>
  </si>
  <si>
    <t>P11209</t>
  </si>
  <si>
    <t>P9742</t>
  </si>
  <si>
    <t>P10800</t>
  </si>
  <si>
    <t>P9960</t>
  </si>
  <si>
    <t>P10801</t>
  </si>
  <si>
    <t>P12301</t>
  </si>
  <si>
    <t>P10849</t>
  </si>
  <si>
    <t>P10853</t>
  </si>
  <si>
    <t>P12072</t>
  </si>
  <si>
    <t>P11535</t>
  </si>
  <si>
    <t>P12070</t>
  </si>
  <si>
    <t>P12071</t>
  </si>
  <si>
    <t>P11210</t>
  </si>
  <si>
    <t>P10848</t>
  </si>
  <si>
    <t>P9961</t>
  </si>
  <si>
    <t>P11248</t>
  </si>
  <si>
    <t>P11397</t>
  </si>
  <si>
    <t>P11245</t>
  </si>
  <si>
    <t>P10802</t>
  </si>
  <si>
    <t>P9962</t>
  </si>
  <si>
    <t>P10803</t>
  </si>
  <si>
    <t>P12742</t>
  </si>
  <si>
    <t>P11249</t>
  </si>
  <si>
    <t>P11396</t>
  </si>
  <si>
    <t>P11374</t>
  </si>
  <si>
    <t>P12074</t>
  </si>
  <si>
    <t>P11247</t>
  </si>
  <si>
    <t>P11246</t>
  </si>
  <si>
    <t>P11250</t>
  </si>
  <si>
    <t>P12342</t>
  </si>
  <si>
    <t>P10807</t>
  </si>
  <si>
    <t>P10808</t>
  </si>
  <si>
    <t>P10809</t>
  </si>
  <si>
    <t>P12302</t>
  </si>
  <si>
    <t>P9762</t>
  </si>
  <si>
    <t>P10047</t>
  </si>
  <si>
    <t>P9633</t>
  </si>
  <si>
    <t>P9795</t>
  </si>
  <si>
    <t>P9798</t>
  </si>
  <si>
    <t>P12736</t>
  </si>
  <si>
    <t>P11485</t>
  </si>
  <si>
    <t>P11534</t>
  </si>
  <si>
    <t>P11465</t>
  </si>
  <si>
    <t>P10899</t>
  </si>
  <si>
    <t>P11466</t>
  </si>
  <si>
    <t>P12066</t>
  </si>
  <si>
    <t>P12067</t>
  </si>
  <si>
    <t>P11228</t>
  </si>
  <si>
    <t>P11257</t>
  </si>
  <si>
    <t>P11227</t>
  </si>
  <si>
    <t>P11258</t>
  </si>
  <si>
    <t>P13567</t>
  </si>
  <si>
    <t>P11395</t>
  </si>
  <si>
    <t>P9502</t>
  </si>
  <si>
    <t>P9942</t>
  </si>
  <si>
    <t>P13572</t>
  </si>
  <si>
    <t>P11845</t>
  </si>
  <si>
    <t>P12021</t>
  </si>
  <si>
    <t>P12022</t>
  </si>
  <si>
    <t>P11253</t>
  </si>
  <si>
    <t>P11229</t>
  </si>
  <si>
    <t>P11192</t>
  </si>
  <si>
    <t>P10810</t>
  </si>
  <si>
    <t>P12338</t>
  </si>
  <si>
    <t>P11386</t>
  </si>
  <si>
    <t>P10856</t>
  </si>
  <si>
    <t>P10857</t>
  </si>
  <si>
    <t>P10855</t>
  </si>
  <si>
    <t>P11081</t>
  </si>
  <si>
    <t>P12191</t>
  </si>
  <si>
    <t>P10606</t>
  </si>
  <si>
    <t>P13570</t>
  </si>
  <si>
    <t>P13569</t>
  </si>
  <si>
    <t>P13472</t>
  </si>
  <si>
    <t>P12185</t>
  </si>
  <si>
    <t>P12184</t>
  </si>
  <si>
    <t>P11585</t>
  </si>
  <si>
    <t>P12183</t>
  </si>
  <si>
    <t>P9741</t>
  </si>
  <si>
    <t>P12357</t>
  </si>
  <si>
    <t>P10900</t>
  </si>
  <si>
    <t>P11525</t>
  </si>
  <si>
    <t>P11526</t>
  </si>
  <si>
    <t>P12883</t>
  </si>
  <si>
    <t>P12884</t>
  </si>
  <si>
    <t>P10854</t>
  </si>
  <si>
    <t>P11262</t>
  </si>
  <si>
    <t>P11864</t>
  </si>
  <si>
    <t>P11212</t>
  </si>
  <si>
    <t>P12340</t>
  </si>
  <si>
    <t>P12341</t>
  </si>
  <si>
    <t>P12351</t>
  </si>
  <si>
    <t>P8608</t>
  </si>
  <si>
    <t>P13470</t>
  </si>
  <si>
    <t>P11266</t>
  </si>
  <si>
    <t>P12068</t>
  </si>
  <si>
    <t>P12069</t>
  </si>
  <si>
    <t>P11468</t>
  </si>
  <si>
    <t>P11469</t>
  </si>
  <si>
    <t>P11470</t>
  </si>
  <si>
    <t>P11473</t>
  </si>
  <si>
    <t>P11474</t>
  </si>
  <si>
    <t>P11475</t>
  </si>
  <si>
    <t>1x1x3/4 Push Tee</t>
  </si>
  <si>
    <t>1/2 Push End Stop</t>
  </si>
  <si>
    <t>3/4 Push End Stop</t>
  </si>
  <si>
    <t>1 Push End Stop</t>
  </si>
  <si>
    <t>1/2 Push Slip Clip™ Release Tool</t>
  </si>
  <si>
    <t>3/4 Push Slip Clip™ Release Tool</t>
  </si>
  <si>
    <t>1 Push Slip Clip™ Release Tool</t>
  </si>
  <si>
    <t>ELBOW - FEMALE</t>
  </si>
  <si>
    <t>ELBOW - MALE</t>
  </si>
  <si>
    <t>1/2 Push End Stop (Copper)</t>
  </si>
  <si>
    <t>3/4 Push End Stop (Copper)</t>
  </si>
  <si>
    <t>1/2 Push Slip Clip™ Release Tool For Copper (Copper)</t>
  </si>
  <si>
    <t>3/4 Push Slip Clip™ Release Tool For Copper (Copper)</t>
  </si>
  <si>
    <t>PUSH - COPPER</t>
  </si>
  <si>
    <t>SLIP TEE - FEMALE</t>
  </si>
  <si>
    <t>ELBOW DROP EAR - FEMALE</t>
  </si>
  <si>
    <t>90 STREET ELBOW - LONG RADIUS</t>
  </si>
  <si>
    <t>ADAPTER - FEMALE</t>
  </si>
  <si>
    <t>FITTING ADAPTER - FEMALE</t>
  </si>
  <si>
    <t>FITTING ADAPTER - MALE</t>
  </si>
  <si>
    <t>ADAPTER - MALE</t>
  </si>
  <si>
    <t>FLUSH BUSHING</t>
  </si>
  <si>
    <t>TUBE CAP</t>
  </si>
  <si>
    <t>COUPLING - ROLLED STOP</t>
  </si>
  <si>
    <t>90 ELBOW - LONG RADIUS</t>
  </si>
  <si>
    <t>Insert Your Quantity</t>
  </si>
  <si>
    <t xml:space="preserve">1/4x1/8 Copper FTG Reducer (FTGxC) </t>
  </si>
  <si>
    <t xml:space="preserve">3/8x1/8 Copper FTG Reducer (FTGxC) </t>
  </si>
  <si>
    <t xml:space="preserve">3/8x1/4 Copper FTG Reducer (FTGxC) </t>
  </si>
  <si>
    <t xml:space="preserve">1/2x1/4 Copper FTG Reducer (FTGxC) </t>
  </si>
  <si>
    <t xml:space="preserve">1/2x3/8 Copper FTG Reducer (FTGxC) </t>
  </si>
  <si>
    <t xml:space="preserve">5/8x3/8 Copper FTG Reducer (FTGxC) </t>
  </si>
  <si>
    <t xml:space="preserve">5/8x1/2 Copper FTG Reducer (FTGxC) </t>
  </si>
  <si>
    <t xml:space="preserve">3/4x1/4 Copper FTG Reducer (FTGxC) </t>
  </si>
  <si>
    <t xml:space="preserve">3/4x3/8 Copper FTG Reducer (FTGxC) </t>
  </si>
  <si>
    <t xml:space="preserve">3/4x1/2 Copper FTG Reducer (FTGxC) </t>
  </si>
  <si>
    <t xml:space="preserve">3/4x5/8 Copper FTG Reducer (FTGxC) </t>
  </si>
  <si>
    <t xml:space="preserve">1x3/8 Copper FTG Reducer (FTGxC) </t>
  </si>
  <si>
    <t xml:space="preserve">1x1/2 Copper FTG Reducer (FTGxC) </t>
  </si>
  <si>
    <t xml:space="preserve">1x5/8 Copper FTG Reducer (FTGxC) </t>
  </si>
  <si>
    <t xml:space="preserve">1x3/4 Copper FTG Reducer (FTGxC) </t>
  </si>
  <si>
    <t xml:space="preserve">1-1/4x1/2 Copper FTG Reducer (FTGxC) </t>
  </si>
  <si>
    <t xml:space="preserve">1-1/4x3/4 Copper FTG Reducer (FTGxC) </t>
  </si>
  <si>
    <t xml:space="preserve">1-1/4x1 Copper FTG Reducer (FTGxC) </t>
  </si>
  <si>
    <t xml:space="preserve">1-1/2x1/2 Copper FTG Reducer (FTGxC) </t>
  </si>
  <si>
    <t xml:space="preserve">1-1/2x3/4 Copper FTG Reducer (FTGxC) </t>
  </si>
  <si>
    <t xml:space="preserve">1-1/2x1 Copper FTG Reducer (FTGxC) </t>
  </si>
  <si>
    <t xml:space="preserve">1-1/2x1-1/4 Copper FTG Reducer (FTGxC) </t>
  </si>
  <si>
    <t xml:space="preserve">2x1/2 Copper FTG Reducer (FTGxC) </t>
  </si>
  <si>
    <t xml:space="preserve">2x3/4 Copper FTG Reducer (FTGxC) </t>
  </si>
  <si>
    <t xml:space="preserve">2x1 Copper FTG Reducer (FTGxC) </t>
  </si>
  <si>
    <t xml:space="preserve">2x1-1/4 Copper FTG Reducer (FTGxC) </t>
  </si>
  <si>
    <t xml:space="preserve">2x1-1/2 Copper FTG Reducer (FTGxC) </t>
  </si>
  <si>
    <t xml:space="preserve">2-1/2x1 Copper FTG Reducer (FTGxC) </t>
  </si>
  <si>
    <t xml:space="preserve">2-1/2x1-1/4 Copper FTG Reducer (FTGxC) </t>
  </si>
  <si>
    <t xml:space="preserve">2-1/2x1-1/2 Copper FTG Reducer (FTGxC) </t>
  </si>
  <si>
    <t xml:space="preserve">2-1/2x2 Copper FTG Reducer (FTGxC) </t>
  </si>
  <si>
    <t xml:space="preserve">3x1-1/4 Copper FTG Reducer (FTGxC) </t>
  </si>
  <si>
    <t xml:space="preserve">3x1-1/2 Copper FTG Reducer (FTGxC) </t>
  </si>
  <si>
    <t xml:space="preserve">3x2 Copper FTG Reducer (FTGxC) </t>
  </si>
  <si>
    <t xml:space="preserve">3x2-1/2 Copper FTG Reducer (FTGxC) </t>
  </si>
  <si>
    <t xml:space="preserve">4x1-1/4 Copper FTG Reducer (FTGxC) </t>
  </si>
  <si>
    <t xml:space="preserve">4x2 Copper FTG Reducer (FTGxC) </t>
  </si>
  <si>
    <t xml:space="preserve">4x2-1/2 Copper FTG Reducer (FTGxC) </t>
  </si>
  <si>
    <t xml:space="preserve">4x3 Copper FTG Reducer (FTGxC) </t>
  </si>
  <si>
    <t>1/4x1/8 Copper Flush Bushing (FTGxC)</t>
  </si>
  <si>
    <t>3/8x1/4 Copper Flush Bushing (FTGxC)</t>
  </si>
  <si>
    <t>1/2x1/4 Copper Flush Bushing (FTGxC)</t>
  </si>
  <si>
    <t>1/2x3/8 Copper Flush Bushing (FTGxC)</t>
  </si>
  <si>
    <t>5/8x1/2 Copper Flush Bushing (FTGxC)</t>
  </si>
  <si>
    <t>3/4x1/4 Copper Flush Bushing (FTGxC)</t>
  </si>
  <si>
    <t>3/4x3/8 Copper Flush Bushing (FTGxC)</t>
  </si>
  <si>
    <t>3/4x1/2 Copper Flush Bushing (FTGxC)</t>
  </si>
  <si>
    <t>3/4x5/8 Copper Flush Bushing (FTGxC)</t>
  </si>
  <si>
    <t>1x1/2 Copper Flush Bushing (FTGxC)</t>
  </si>
  <si>
    <t>1x5/8 Copper Flush Bushing (FTGxC)</t>
  </si>
  <si>
    <t>1x3/4 Copper Flush Bushing (FTGxC)</t>
  </si>
  <si>
    <t>1-1/4x3/4 Copper Flush Bushing (FTGxC)</t>
  </si>
  <si>
    <t>1-1/4x1 Copper Flush Bushing (FTGxC)</t>
  </si>
  <si>
    <t>1-1/2x1-1/4 Copper Flush Bushing (FTGxC)</t>
  </si>
  <si>
    <t>2x1-1/2 Copper Flush Bushing (FTGxC)</t>
  </si>
  <si>
    <t>Galv FULL COUPLINGS</t>
  </si>
  <si>
    <t>HEAVY DUTY NO HUB COUPLINGS</t>
  </si>
  <si>
    <t>2x1-1/2 NH Coup</t>
  </si>
  <si>
    <t>3x2 NH Coup</t>
  </si>
  <si>
    <t>4x3 NH Coup</t>
  </si>
  <si>
    <t>2 Heavy Duty NH Coup</t>
  </si>
  <si>
    <t>3 Heavy Duty NH Coup</t>
  </si>
  <si>
    <t>4 Heavy Duty NH Coup</t>
  </si>
  <si>
    <r>
      <t>U</t>
    </r>
    <r>
      <rPr>
        <b/>
        <sz val="12"/>
        <color theme="0"/>
        <rFont val="Calibri"/>
        <family val="2"/>
      </rPr>
      <t>NIONS - BRASS SEAT</t>
    </r>
  </si>
  <si>
    <t>2 Blk 90 Elbow</t>
  </si>
  <si>
    <t>P7685</t>
  </si>
  <si>
    <t>P6561</t>
  </si>
  <si>
    <t>P6641</t>
  </si>
  <si>
    <t>1/2x3/4 Blk Tee</t>
  </si>
  <si>
    <t>P6642</t>
  </si>
  <si>
    <t>1/2x1 Blk Tee</t>
  </si>
  <si>
    <t>P7672</t>
  </si>
  <si>
    <t>P7693</t>
  </si>
  <si>
    <t>P6563</t>
  </si>
  <si>
    <t>P6656</t>
  </si>
  <si>
    <t>3/4x1 Blk Tee</t>
  </si>
  <si>
    <t>P6643</t>
  </si>
  <si>
    <t>3/4x1-1/4 Blk Tee</t>
  </si>
  <si>
    <t>P6597</t>
  </si>
  <si>
    <t>P6598</t>
  </si>
  <si>
    <t>P6564</t>
  </si>
  <si>
    <t>P6644</t>
  </si>
  <si>
    <t>1x1-1/4 Blk Tee</t>
  </si>
  <si>
    <t>P7673</t>
  </si>
  <si>
    <t>1x1-1/2 Blk Tee</t>
  </si>
  <si>
    <t>P6645</t>
  </si>
  <si>
    <t>1x2 Blk Tee</t>
  </si>
  <si>
    <t>P6600</t>
  </si>
  <si>
    <t>P7144</t>
  </si>
  <si>
    <t>P6602</t>
  </si>
  <si>
    <t>P6604</t>
  </si>
  <si>
    <t>P6568</t>
  </si>
  <si>
    <t>P6646</t>
  </si>
  <si>
    <t>1-1/4x1-1/2 Blk Tee</t>
  </si>
  <si>
    <t>P6647</t>
  </si>
  <si>
    <t>1-1/4x2 Blk Tee</t>
  </si>
  <si>
    <t>P6614</t>
  </si>
  <si>
    <t>P4406</t>
  </si>
  <si>
    <t>P6571</t>
  </si>
  <si>
    <t>P6572</t>
  </si>
  <si>
    <t>P6648</t>
  </si>
  <si>
    <t>1-1/2x2 Blk Tee</t>
  </si>
  <si>
    <t>1-1/2x2-1/2 Blk Tee</t>
  </si>
  <si>
    <t>P6810</t>
  </si>
  <si>
    <t>P6618</t>
  </si>
  <si>
    <t>P6619</t>
  </si>
  <si>
    <t>P6620</t>
  </si>
  <si>
    <t>P6811</t>
  </si>
  <si>
    <t>P6621</t>
  </si>
  <si>
    <t>P6157</t>
  </si>
  <si>
    <t>P6625</t>
  </si>
  <si>
    <t>P6631</t>
  </si>
  <si>
    <t>P6575</t>
  </si>
  <si>
    <t>P3447</t>
  </si>
  <si>
    <t>2x2-1/2 Blk Tee</t>
  </si>
  <si>
    <t>2x3 Blk Tee</t>
  </si>
  <si>
    <t>P6632</t>
  </si>
  <si>
    <t>P6633</t>
  </si>
  <si>
    <t>P7619</t>
  </si>
  <si>
    <t>P6164</t>
  </si>
  <si>
    <t>P6634</t>
  </si>
  <si>
    <t>P6809</t>
  </si>
  <si>
    <t>P6635</t>
  </si>
  <si>
    <t>P6636</t>
  </si>
  <si>
    <t>P7468</t>
  </si>
  <si>
    <t>P6163</t>
  </si>
  <si>
    <t>P7657</t>
  </si>
  <si>
    <t>P6637</t>
  </si>
  <si>
    <t>P6580</t>
  </si>
  <si>
    <t>P9345</t>
  </si>
  <si>
    <t>2-1/2x3 Blk Tee</t>
  </si>
  <si>
    <t>P6713</t>
  </si>
  <si>
    <t>P6586</t>
  </si>
  <si>
    <t>P7354</t>
  </si>
  <si>
    <t>P6592</t>
  </si>
  <si>
    <t>P6594</t>
  </si>
  <si>
    <t>3x4 Blk Tee</t>
  </si>
  <si>
    <t>1/2x3/4 Galv Tee</t>
  </si>
  <si>
    <t>1/2x1 Galv Tee</t>
  </si>
  <si>
    <t>1x1-1/4 Galv Tee</t>
  </si>
  <si>
    <t>1x1-1/2 Galv Tee</t>
  </si>
  <si>
    <t>1x2 Galv Tee</t>
  </si>
  <si>
    <t>1-1/4x1-1/2 Galv Tee</t>
  </si>
  <si>
    <t>1-1/4x2 Galv Tee</t>
  </si>
  <si>
    <t>1-1/2x2 Galv Tee</t>
  </si>
  <si>
    <t>1-1/2x2-1/2 Galv Tee</t>
  </si>
  <si>
    <t>3x4 Galv Tee</t>
  </si>
  <si>
    <t>1-1/4 Galv Cap</t>
  </si>
  <si>
    <t>1/2 Black (66) Assort. Nipple</t>
  </si>
  <si>
    <t>3/4 Black (66) Assort. Nipple</t>
  </si>
  <si>
    <t>1 Black (60) Assort. Nipple</t>
  </si>
  <si>
    <t>1/2 Black Assort. Nipple (Single Run)</t>
  </si>
  <si>
    <t>3/4 Black Assort. Nipple (Single Run)</t>
  </si>
  <si>
    <t>1 Black Assort. Nipple (Single Run)</t>
  </si>
  <si>
    <t>1-1/4 Black Assort. Nipple (Single Run)</t>
  </si>
  <si>
    <t>1-1/2 Black Assort. Nipple (Single Run)</t>
  </si>
  <si>
    <t>2 Black Assort. Nipple (Single Run)</t>
  </si>
  <si>
    <t>1/2 Galv (66) Assort. Nipple</t>
  </si>
  <si>
    <t>3/4 Galv (66) Assort. Nipple</t>
  </si>
  <si>
    <t>1 Galv (60) Assort. Nipple</t>
  </si>
  <si>
    <t>1/2 Galv Assort. Nipple (Single Run)</t>
  </si>
  <si>
    <t>3/4 Galv Assort. Nipple (Single Run)</t>
  </si>
  <si>
    <t>1 Galv Assort. Nipple (Single Run)</t>
  </si>
  <si>
    <t>1-1/4 Galv Assort. Nipple (Single Run)</t>
  </si>
  <si>
    <t>1-1/2 Galv Assort. Nipple (Single Run)</t>
  </si>
  <si>
    <t>2 Galv Assort. Nipple (Single Run)</t>
  </si>
  <si>
    <t>1/8x8 Galv Nipple</t>
  </si>
  <si>
    <t>1/8x9 Galv Nipple</t>
  </si>
  <si>
    <t>1/8x10 Galv Nipple</t>
  </si>
  <si>
    <t>1/8x12 Galv Nipple</t>
  </si>
  <si>
    <t>P2492</t>
  </si>
  <si>
    <t>P2493</t>
  </si>
  <si>
    <t>P2494</t>
  </si>
  <si>
    <t>P2496</t>
  </si>
  <si>
    <t xml:space="preserve">COUPLINGS - REDUCING </t>
  </si>
  <si>
    <t xml:space="preserve">ELBOWS 90 DEGREES - REDUCING </t>
  </si>
  <si>
    <t>TEES - REDUCING</t>
  </si>
  <si>
    <t>PLUGS - SQUARE HEAD, CORED</t>
  </si>
  <si>
    <t>PLUGS - SQUARE HEAD, COUNTERSUNK</t>
  </si>
  <si>
    <t>Y BRANCH 45 DEGREES</t>
  </si>
  <si>
    <t>COUPLINGS - REDUCING</t>
  </si>
  <si>
    <t>ELBOWS - REDUCING</t>
  </si>
  <si>
    <t>ELBOWS - SIDE OUTLET</t>
  </si>
  <si>
    <t>1/2 CS FTGxP 45 ELBOW - WATER (EPDM)</t>
  </si>
  <si>
    <t>3/4 CS FTGxP 45 ELBOW - WATER (EPDM)</t>
  </si>
  <si>
    <t>1 CS FTGxP 45 ELBOW - WATER (EPDM)</t>
  </si>
  <si>
    <t>1-1/4 CS FTGxP 45 ELBOW - WATER (EPDM)</t>
  </si>
  <si>
    <t>1-1/2 CS FTGxP 45 ELBOW - WATER (EPDM)</t>
  </si>
  <si>
    <t>2 CS FTGxP 45 ELBOW - WATER (EPDM)</t>
  </si>
  <si>
    <t>2x3/4 PxF ADPTR - WATRER (EPDM)</t>
  </si>
  <si>
    <t>WATER - EPDM</t>
  </si>
  <si>
    <t>FLANGES</t>
  </si>
  <si>
    <t>ADAPTERS - FEMALE</t>
  </si>
  <si>
    <t>ADAPTERS - MALE</t>
  </si>
  <si>
    <t>GAS - HNBR</t>
  </si>
  <si>
    <t>1/2 CS FTGxP 45 ELBOW - GAS (HNBR)</t>
  </si>
  <si>
    <t>3/4 CS FTGxP 45 ELBOW - GAS (HNBR)</t>
  </si>
  <si>
    <t>1 CS FTGxP 45 ELBOW - GAS (HNBR)</t>
  </si>
  <si>
    <t>1-1/4 CS FTGxP 45 ELBOW - GAS (HNBR)</t>
  </si>
  <si>
    <t>1-1/2 CS FTGxP 45 ELBOW - GAS (HNBR)</t>
  </si>
  <si>
    <t>2 CS FTGxP 45 ELBOW - GAS (HNBR)</t>
  </si>
  <si>
    <t>1/2 CS FTGxP 90 ELBOW - GAS (HNBR)</t>
  </si>
  <si>
    <t>3/4 CS FTGxP 90 ELBOW - GAS (HNBR)</t>
  </si>
  <si>
    <t>1 CS FTGxP 90 ELBOW - GAS (HNBR)</t>
  </si>
  <si>
    <t>1-1/4 CS FTGxP 90 ELBOW - GAS (HNBR)</t>
  </si>
  <si>
    <t>1-1/2 CS FTGxP 90 ELBOW - GAS (HNBR)</t>
  </si>
  <si>
    <t>2 CS FTGxP 90 ELBOW - GAS (HNBR)</t>
  </si>
  <si>
    <t>P17200</t>
  </si>
  <si>
    <t>P17201</t>
  </si>
  <si>
    <t>P17202</t>
  </si>
  <si>
    <t>P17203</t>
  </si>
  <si>
    <t>P17204</t>
  </si>
  <si>
    <t>P17205</t>
  </si>
  <si>
    <t>P17206</t>
  </si>
  <si>
    <t>P17207</t>
  </si>
  <si>
    <t>P17208</t>
  </si>
  <si>
    <t>P17209</t>
  </si>
  <si>
    <t>P17210</t>
  </si>
  <si>
    <t>P17211</t>
  </si>
  <si>
    <t>P17212</t>
  </si>
  <si>
    <t>P17213</t>
  </si>
  <si>
    <t>P17214</t>
  </si>
  <si>
    <t>P17215</t>
  </si>
  <si>
    <t>P17216</t>
  </si>
  <si>
    <t>P17217</t>
  </si>
  <si>
    <t>P17218</t>
  </si>
  <si>
    <t>P17219</t>
  </si>
  <si>
    <t>P17220</t>
  </si>
  <si>
    <t>P17221</t>
  </si>
  <si>
    <t>P17222</t>
  </si>
  <si>
    <t>P17223</t>
  </si>
  <si>
    <t>P17224</t>
  </si>
  <si>
    <t>P17317</t>
  </si>
  <si>
    <t>P17318</t>
  </si>
  <si>
    <t>P17319</t>
  </si>
  <si>
    <t>P17320</t>
  </si>
  <si>
    <t>P17321</t>
  </si>
  <si>
    <t>P17322</t>
  </si>
  <si>
    <t>P17323</t>
  </si>
  <si>
    <t>P17324</t>
  </si>
  <si>
    <t>P17325</t>
  </si>
  <si>
    <t>P17326</t>
  </si>
  <si>
    <t>P17327</t>
  </si>
  <si>
    <t>P17328</t>
  </si>
  <si>
    <t>P17329</t>
  </si>
  <si>
    <t>P17330</t>
  </si>
  <si>
    <t>P17331</t>
  </si>
  <si>
    <t>P17332</t>
  </si>
  <si>
    <t>P17333</t>
  </si>
  <si>
    <t>P17334</t>
  </si>
  <si>
    <t>P17335</t>
  </si>
  <si>
    <t>P17336</t>
  </si>
  <si>
    <t>P17337</t>
  </si>
  <si>
    <t>P17338</t>
  </si>
  <si>
    <t>P17339</t>
  </si>
  <si>
    <t>P17340</t>
  </si>
  <si>
    <t>P17341</t>
  </si>
  <si>
    <t>P17342</t>
  </si>
  <si>
    <t>P17343</t>
  </si>
  <si>
    <t>P17238</t>
  </si>
  <si>
    <t>P17239</t>
  </si>
  <si>
    <t>P17240</t>
  </si>
  <si>
    <t>P17241</t>
  </si>
  <si>
    <t>P17242</t>
  </si>
  <si>
    <t>P17243</t>
  </si>
  <si>
    <t>P17244</t>
  </si>
  <si>
    <t>P17245</t>
  </si>
  <si>
    <t>P17246</t>
  </si>
  <si>
    <t>P17247</t>
  </si>
  <si>
    <t>P17248</t>
  </si>
  <si>
    <t>P17249</t>
  </si>
  <si>
    <t>P17250</t>
  </si>
  <si>
    <t>P17251</t>
  </si>
  <si>
    <t>P17252</t>
  </si>
  <si>
    <t>P17253</t>
  </si>
  <si>
    <t>P17254</t>
  </si>
  <si>
    <t>P17255</t>
  </si>
  <si>
    <t>P17256</t>
  </si>
  <si>
    <t>P17257</t>
  </si>
  <si>
    <t>P17258</t>
  </si>
  <si>
    <t>P17259</t>
  </si>
  <si>
    <t>P17260</t>
  </si>
  <si>
    <t>P17261</t>
  </si>
  <si>
    <t>P17262</t>
  </si>
  <si>
    <t>P17263</t>
  </si>
  <si>
    <t>P17264</t>
  </si>
  <si>
    <t>P17265</t>
  </si>
  <si>
    <t>P17266</t>
  </si>
  <si>
    <t>P17267</t>
  </si>
  <si>
    <t>P17268</t>
  </si>
  <si>
    <t>P17269</t>
  </si>
  <si>
    <t>P17270</t>
  </si>
  <si>
    <t>P17271</t>
  </si>
  <si>
    <t>P17272</t>
  </si>
  <si>
    <t>P17273</t>
  </si>
  <si>
    <t>P17274</t>
  </si>
  <si>
    <t>P17275</t>
  </si>
  <si>
    <t>P17276</t>
  </si>
  <si>
    <t>P17277</t>
  </si>
  <si>
    <t>P17278</t>
  </si>
  <si>
    <t>P17279</t>
  </si>
  <si>
    <t>P17280</t>
  </si>
  <si>
    <t>P17281</t>
  </si>
  <si>
    <t>P17282</t>
  </si>
  <si>
    <t>P17301</t>
  </si>
  <si>
    <t>P17302</t>
  </si>
  <si>
    <t>P17303</t>
  </si>
  <si>
    <t>P17304</t>
  </si>
  <si>
    <t>P17305</t>
  </si>
  <si>
    <t>P17306</t>
  </si>
  <si>
    <t>P17307</t>
  </si>
  <si>
    <t>P17308</t>
  </si>
  <si>
    <t>P17309</t>
  </si>
  <si>
    <t>P17310</t>
  </si>
  <si>
    <t>P17311</t>
  </si>
  <si>
    <t>P17312</t>
  </si>
  <si>
    <t>P17313</t>
  </si>
  <si>
    <t>P17314</t>
  </si>
  <si>
    <t>P17315</t>
  </si>
  <si>
    <t>P17316</t>
  </si>
  <si>
    <t>P17283</t>
  </si>
  <si>
    <t>P17284</t>
  </si>
  <si>
    <t>P17285</t>
  </si>
  <si>
    <t>P17286</t>
  </si>
  <si>
    <t>P17287</t>
  </si>
  <si>
    <t>P17288</t>
  </si>
  <si>
    <t>P17225</t>
  </si>
  <si>
    <t>P17226</t>
  </si>
  <si>
    <t>P17227</t>
  </si>
  <si>
    <t>P17228</t>
  </si>
  <si>
    <t>P17229</t>
  </si>
  <si>
    <t>P17230</t>
  </si>
  <si>
    <t>P17295</t>
  </si>
  <si>
    <t>P17296</t>
  </si>
  <si>
    <t>P17297</t>
  </si>
  <si>
    <t>P17298</t>
  </si>
  <si>
    <t>P17299</t>
  </si>
  <si>
    <t>P17300</t>
  </si>
  <si>
    <t>P17231</t>
  </si>
  <si>
    <t>P17232</t>
  </si>
  <si>
    <t>P17233</t>
  </si>
  <si>
    <t>P17234</t>
  </si>
  <si>
    <t>P17235</t>
  </si>
  <si>
    <t>P17236</t>
  </si>
  <si>
    <t>P17237</t>
  </si>
  <si>
    <t>P17000</t>
  </si>
  <si>
    <t>P17001</t>
  </si>
  <si>
    <t>P17002</t>
  </si>
  <si>
    <t>P17003</t>
  </si>
  <si>
    <t>P17004</t>
  </si>
  <si>
    <t>P17005</t>
  </si>
  <si>
    <t>P17006</t>
  </si>
  <si>
    <t>P17007</t>
  </si>
  <si>
    <t>P17008</t>
  </si>
  <si>
    <t>P17009</t>
  </si>
  <si>
    <t>P17010</t>
  </si>
  <si>
    <t>P17011</t>
  </si>
  <si>
    <t>P17012</t>
  </si>
  <si>
    <t>P17013</t>
  </si>
  <si>
    <t>P17014</t>
  </si>
  <si>
    <t>P17015</t>
  </si>
  <si>
    <t>P17016</t>
  </si>
  <si>
    <t>P17017</t>
  </si>
  <si>
    <t>P17018</t>
  </si>
  <si>
    <t>P17019</t>
  </si>
  <si>
    <t>P17020</t>
  </si>
  <si>
    <t>P17021</t>
  </si>
  <si>
    <t>P17022</t>
  </si>
  <si>
    <t>P17023</t>
  </si>
  <si>
    <t>P17024</t>
  </si>
  <si>
    <t>P17025</t>
  </si>
  <si>
    <t>P17032</t>
  </si>
  <si>
    <t>P17033</t>
  </si>
  <si>
    <t>P17034</t>
  </si>
  <si>
    <t>P17035</t>
  </si>
  <si>
    <t>P17036</t>
  </si>
  <si>
    <t>P17037</t>
  </si>
  <si>
    <t>P17038</t>
  </si>
  <si>
    <t>P17039</t>
  </si>
  <si>
    <t>P17040</t>
  </si>
  <si>
    <t>P17041</t>
  </si>
  <si>
    <t>P17121</t>
  </si>
  <si>
    <t>P17122</t>
  </si>
  <si>
    <t>P17123</t>
  </si>
  <si>
    <t>P17124</t>
  </si>
  <si>
    <t>P17125</t>
  </si>
  <si>
    <t>P17126</t>
  </si>
  <si>
    <t>P17127</t>
  </si>
  <si>
    <t>P17128</t>
  </si>
  <si>
    <t>P17129</t>
  </si>
  <si>
    <t>P17130</t>
  </si>
  <si>
    <t>P17131</t>
  </si>
  <si>
    <t>P17132</t>
  </si>
  <si>
    <t>P17133</t>
  </si>
  <si>
    <t>P17134</t>
  </si>
  <si>
    <t>P17135</t>
  </si>
  <si>
    <t>P17136</t>
  </si>
  <si>
    <t>P17137</t>
  </si>
  <si>
    <t>P17138</t>
  </si>
  <si>
    <t>P17139</t>
  </si>
  <si>
    <t>P17140</t>
  </si>
  <si>
    <t>P17141</t>
  </si>
  <si>
    <t>P17142</t>
  </si>
  <si>
    <t>P17143</t>
  </si>
  <si>
    <t>P17144</t>
  </si>
  <si>
    <t>P17145</t>
  </si>
  <si>
    <t>P17146</t>
  </si>
  <si>
    <t>P17042</t>
  </si>
  <si>
    <t>P17043</t>
  </si>
  <si>
    <t>P17044</t>
  </si>
  <si>
    <t>P17045</t>
  </si>
  <si>
    <t>P17046</t>
  </si>
  <si>
    <t>P17047</t>
  </si>
  <si>
    <t>P17048</t>
  </si>
  <si>
    <t>P17049</t>
  </si>
  <si>
    <t>P17050</t>
  </si>
  <si>
    <t>P17051</t>
  </si>
  <si>
    <t>P17052</t>
  </si>
  <si>
    <t>P17053</t>
  </si>
  <si>
    <t>P17054</t>
  </si>
  <si>
    <t>P17055</t>
  </si>
  <si>
    <t>P17056</t>
  </si>
  <si>
    <t>P17057</t>
  </si>
  <si>
    <t>P17058</t>
  </si>
  <si>
    <t>P17059</t>
  </si>
  <si>
    <t>P17060</t>
  </si>
  <si>
    <t>P17061</t>
  </si>
  <si>
    <t>P17062</t>
  </si>
  <si>
    <t>P17063</t>
  </si>
  <si>
    <t>P17064</t>
  </si>
  <si>
    <t>P17065</t>
  </si>
  <si>
    <t>P17066</t>
  </si>
  <si>
    <t>P17067</t>
  </si>
  <si>
    <t>P17068</t>
  </si>
  <si>
    <t>P17069</t>
  </si>
  <si>
    <t>P17070</t>
  </si>
  <si>
    <t>P17071</t>
  </si>
  <si>
    <t>P17072</t>
  </si>
  <si>
    <t>P17073</t>
  </si>
  <si>
    <t>P17074</t>
  </si>
  <si>
    <t>P17075</t>
  </si>
  <si>
    <t>P17076</t>
  </si>
  <si>
    <t>P17077</t>
  </si>
  <si>
    <t>P17078</t>
  </si>
  <si>
    <t>P17079</t>
  </si>
  <si>
    <t>P17080</t>
  </si>
  <si>
    <t>P17081</t>
  </si>
  <si>
    <t>P17082</t>
  </si>
  <si>
    <t>P17083</t>
  </si>
  <si>
    <t>P17084</t>
  </si>
  <si>
    <t>P17085</t>
  </si>
  <si>
    <t>P17086</t>
  </si>
  <si>
    <t>P17105</t>
  </si>
  <si>
    <t>P17106</t>
  </si>
  <si>
    <t>P17107</t>
  </si>
  <si>
    <t>P17108</t>
  </si>
  <si>
    <t>P17109</t>
  </si>
  <si>
    <t>P17110</t>
  </si>
  <si>
    <t>P17111</t>
  </si>
  <si>
    <t>P17112</t>
  </si>
  <si>
    <t>P17113</t>
  </si>
  <si>
    <t>P17114</t>
  </si>
  <si>
    <t>P17115</t>
  </si>
  <si>
    <t>P17116</t>
  </si>
  <si>
    <t>P17117</t>
  </si>
  <si>
    <t>P17118</t>
  </si>
  <si>
    <t>P17119</t>
  </si>
  <si>
    <t>P17120</t>
  </si>
  <si>
    <t>P17087</t>
  </si>
  <si>
    <t>P17088</t>
  </si>
  <si>
    <t>P17089</t>
  </si>
  <si>
    <t>P17090</t>
  </si>
  <si>
    <t>P17091</t>
  </si>
  <si>
    <t>P17092</t>
  </si>
  <si>
    <t>P17093</t>
  </si>
  <si>
    <t>P17094</t>
  </si>
  <si>
    <t>P17095</t>
  </si>
  <si>
    <t>P17096</t>
  </si>
  <si>
    <t>P17097</t>
  </si>
  <si>
    <t>P17098</t>
  </si>
  <si>
    <t>P17026</t>
  </si>
  <si>
    <t>P17027</t>
  </si>
  <si>
    <t>P17028</t>
  </si>
  <si>
    <t>P17029</t>
  </si>
  <si>
    <t>P17030</t>
  </si>
  <si>
    <t>P17031</t>
  </si>
  <si>
    <t>P17099</t>
  </si>
  <si>
    <t>P17100</t>
  </si>
  <si>
    <t>P17101</t>
  </si>
  <si>
    <t>P17102</t>
  </si>
  <si>
    <t>P17103</t>
  </si>
  <si>
    <t>P17104</t>
  </si>
  <si>
    <t>P17289</t>
  </si>
  <si>
    <t>P17290</t>
  </si>
  <si>
    <t>P17291</t>
  </si>
  <si>
    <t>P17292</t>
  </si>
  <si>
    <t>P17293</t>
  </si>
  <si>
    <t>P17294</t>
  </si>
  <si>
    <t>ELBOWS 90 DEGREES - REDUCING</t>
  </si>
  <si>
    <t>PLUGS - SQUARE HEAD, SOLID</t>
  </si>
  <si>
    <t>DROP EAR ELBOW</t>
  </si>
  <si>
    <t>COUPLING</t>
  </si>
  <si>
    <t>1/2 Push Tee</t>
  </si>
  <si>
    <t>1 Push Tee</t>
  </si>
  <si>
    <t>3/4 Push Tee</t>
  </si>
  <si>
    <t>1/2 Push Slip Tee</t>
  </si>
  <si>
    <t>1/2 Push Tee (Copper)</t>
  </si>
  <si>
    <t>3/4 Push Slip Tee</t>
  </si>
  <si>
    <t>3/4 Push Tee (Copper)</t>
  </si>
  <si>
    <t>1/2 Push Elbow (Copper)</t>
  </si>
  <si>
    <t>3/4 Push Elbow (Copper)</t>
  </si>
  <si>
    <t>SIDE OUTLET ELBOWS</t>
  </si>
  <si>
    <t>SIDE OUTLET TEES</t>
  </si>
  <si>
    <t xml:space="preserve">SIDE OUTLET TEES </t>
  </si>
  <si>
    <t>SERVICE TEES</t>
  </si>
  <si>
    <t>SLIP COUPLINGS</t>
  </si>
  <si>
    <t>SLIP COUPLINGS - EXTENDED</t>
  </si>
  <si>
    <t>RADIATOR VALVES</t>
  </si>
  <si>
    <t>BRASS BALL VALVES - IPS</t>
  </si>
  <si>
    <t>BRASS BALL VALVES - COPPER</t>
  </si>
  <si>
    <t>GAS BALL VALVES</t>
  </si>
  <si>
    <t>PEX BALL VALVES</t>
  </si>
  <si>
    <t>PRESS COPPER BALL VALVES</t>
  </si>
  <si>
    <t>MALE BOILER DRAINS</t>
  </si>
  <si>
    <t>TEES - (PRESSxPRESSxFEMALE)</t>
  </si>
  <si>
    <t>UNIONS - (PRESSxFEMALE)</t>
  </si>
  <si>
    <t>STREET ELBOW 90 DEGREES</t>
  </si>
  <si>
    <t>ELBOW 90 DEGREES</t>
  </si>
  <si>
    <t>STREET ELBOW 45 DEGREES</t>
  </si>
  <si>
    <t>ELBOW 45 DEGREES</t>
  </si>
  <si>
    <t>COUPLINGS WITH STOP</t>
  </si>
  <si>
    <t>COUPLINGS WITHOUT STOP</t>
  </si>
  <si>
    <t>PVC SCH 40 Fittings</t>
  </si>
  <si>
    <t>PVC DWV Fittings</t>
  </si>
  <si>
    <t>CLICK ON PRODUCT LINE TO GO TO LIST SHEET</t>
  </si>
  <si>
    <t>P12944</t>
  </si>
  <si>
    <t>P15773</t>
  </si>
  <si>
    <t>P12958</t>
  </si>
  <si>
    <t>P12959</t>
  </si>
  <si>
    <t>P12937</t>
  </si>
  <si>
    <t>P15771</t>
  </si>
  <si>
    <t>P12721</t>
  </si>
  <si>
    <t>P12881</t>
  </si>
  <si>
    <t>P12568</t>
  </si>
  <si>
    <t>P12857</t>
  </si>
  <si>
    <t>P12858</t>
  </si>
  <si>
    <t>P14802</t>
  </si>
  <si>
    <t>P12970</t>
  </si>
  <si>
    <t>P14102</t>
  </si>
  <si>
    <t>P12482</t>
  </si>
  <si>
    <t>P12907</t>
  </si>
  <si>
    <t>P15781</t>
  </si>
  <si>
    <t>P15782</t>
  </si>
  <si>
    <t>P15783</t>
  </si>
  <si>
    <t>P15784</t>
  </si>
  <si>
    <t>P15785</t>
  </si>
  <si>
    <t>P15786</t>
  </si>
  <si>
    <t>P15787</t>
  </si>
  <si>
    <t>P15788</t>
  </si>
  <si>
    <t>P15789</t>
  </si>
  <si>
    <t>P15790</t>
  </si>
  <si>
    <t>P9963</t>
  </si>
  <si>
    <t>P15776</t>
  </si>
  <si>
    <t>P15777</t>
  </si>
  <si>
    <t>P15778</t>
  </si>
  <si>
    <t>P15779</t>
  </si>
  <si>
    <t>P15780</t>
  </si>
  <si>
    <t>P15791</t>
  </si>
  <si>
    <t>P15792</t>
  </si>
  <si>
    <t>P15793</t>
  </si>
  <si>
    <t>P15794</t>
  </si>
  <si>
    <t>P15775</t>
  </si>
  <si>
    <t>P12760</t>
  </si>
  <si>
    <t>P11388</t>
  </si>
  <si>
    <t>P13471</t>
  </si>
  <si>
    <t>P12961</t>
  </si>
  <si>
    <t>P12928</t>
  </si>
  <si>
    <t>P15774</t>
  </si>
  <si>
    <t>P12358</t>
  </si>
  <si>
    <t>P15795</t>
  </si>
  <si>
    <t>3/8 S/S PEX Clamp Ring</t>
  </si>
  <si>
    <t>1/2 S/S PEX Clamp Ring</t>
  </si>
  <si>
    <t>5/8 S/S PEX Clamp Ring</t>
  </si>
  <si>
    <t>3/4 S/S PEX Clamp Ring</t>
  </si>
  <si>
    <t>1 S/S PEX Clamp Ring</t>
  </si>
  <si>
    <t>3/8 Annealed Blk Cop Crimp Ring</t>
  </si>
  <si>
    <t>1/2 Annealed Blk Cop Crimp Ring</t>
  </si>
  <si>
    <t>5/8 Annealed Blk Cop Crimp Ring</t>
  </si>
  <si>
    <t>3/4 Annealed Blk Cop Crimp Ring</t>
  </si>
  <si>
    <t>1 Annealed Blk Cop Crimp Ring</t>
  </si>
  <si>
    <t>CAST COPPER</t>
  </si>
  <si>
    <t>PIPE HANGERS</t>
  </si>
  <si>
    <t>PLUGS</t>
  </si>
  <si>
    <t>Ship To:</t>
  </si>
  <si>
    <t>FFA$:</t>
  </si>
  <si>
    <r>
      <rPr>
        <b/>
        <sz val="12"/>
        <color theme="1"/>
        <rFont val="Calibri"/>
        <family val="2"/>
        <scheme val="minor"/>
      </rPr>
      <t>Note:</t>
    </r>
    <r>
      <rPr>
        <sz val="12"/>
        <color theme="1"/>
        <rFont val="Calibri"/>
        <family val="2"/>
        <scheme val="minor"/>
      </rPr>
      <t xml:space="preserve"> All quantites are Piece Quantity</t>
    </r>
  </si>
  <si>
    <r>
      <rPr>
        <b/>
        <sz val="12"/>
        <color indexed="8"/>
        <rFont val="Calibri"/>
        <family val="2"/>
        <scheme val="minor"/>
      </rPr>
      <t>Note</t>
    </r>
    <r>
      <rPr>
        <sz val="12"/>
        <color indexed="8"/>
        <rFont val="Calibri"/>
        <family val="2"/>
        <scheme val="minor"/>
      </rPr>
      <t xml:space="preserve">: All quantites are </t>
    </r>
    <r>
      <rPr>
        <b/>
        <u/>
        <sz val="12"/>
        <color indexed="8"/>
        <rFont val="Calibri"/>
        <family val="2"/>
        <scheme val="minor"/>
      </rPr>
      <t>Piece Quantity</t>
    </r>
  </si>
  <si>
    <t>PRODUCT LINE TOTAL</t>
  </si>
  <si>
    <r>
      <rPr>
        <b/>
        <sz val="12"/>
        <color theme="1"/>
        <rFont val="Calibri"/>
        <family val="2"/>
        <scheme val="minor"/>
      </rPr>
      <t xml:space="preserve">Tip: </t>
    </r>
    <r>
      <rPr>
        <sz val="12"/>
        <color theme="1"/>
        <rFont val="Calibri"/>
        <family val="2"/>
        <scheme val="minor"/>
      </rPr>
      <t>You can hide unused rows</t>
    </r>
  </si>
  <si>
    <t>W (EPDM)</t>
  </si>
  <si>
    <t>G (HNBR)</t>
  </si>
  <si>
    <t>ARMORPRESS CS FITTINGS</t>
  </si>
  <si>
    <t>1/2 ArmorPress CS CPLG - WATER (EPDM)</t>
  </si>
  <si>
    <t>3/4 ArmorPress CS CPLG - WATER (EPDM)</t>
  </si>
  <si>
    <t>1 ArmorPress CS CPLG - WATER (EPDM)</t>
  </si>
  <si>
    <t>1-1/4 ArmorPress CS CPLG - WATER (EPDM)</t>
  </si>
  <si>
    <t>1-1/2 ArmorPress CS CPLG - WATER (EPDM)</t>
  </si>
  <si>
    <t>2 ArmorPress CS CPLG - WATER (EPDM)</t>
  </si>
  <si>
    <t>3/4x1/2 ArmorPress CS CPLG - WATER (EPDM)</t>
  </si>
  <si>
    <t>1x3/4 ArmorPress CS CPLG - WATER (EPDM)</t>
  </si>
  <si>
    <t>1x1/2 ArmorPress CS CPLG - WATER (EPDM)</t>
  </si>
  <si>
    <t>1-1/4x1 ArmorPress CS CPLG - WATER (EPDM)</t>
  </si>
  <si>
    <t>1-1/2x1-1/4 ArmorPress CS CPLG - WATER (EPDM)</t>
  </si>
  <si>
    <t>2x1-1/2 ArmorPress CS CPLG - WATER (EPDM)</t>
  </si>
  <si>
    <t>2x1-1/4 ArmorPress CS CPLG - WATER (EPDM)</t>
  </si>
  <si>
    <t>1/2 ArmorPress CS CPLG W/O STOP - WATER (EPDM)</t>
  </si>
  <si>
    <t>3/4 ArmorPress CS CPLG W/O STOP - WATER (EPDM)</t>
  </si>
  <si>
    <t>1 ArmorPress CS CPLG W/O STOP - WATER (EPDM)</t>
  </si>
  <si>
    <t>1-1/4 ArmorPress CS CPLG W/O STOP - WATER (EPDM)</t>
  </si>
  <si>
    <t>1-1/2 ArmorPress CS CPLG W/O STOP - WATER (EPDM)</t>
  </si>
  <si>
    <t>2 ArmorPress CS CPLG W/O STOP - WATER (EPDM)</t>
  </si>
  <si>
    <t>1/2 ArmorPress CS EXT CPLG W/O STOP - WATER (EPDM)</t>
  </si>
  <si>
    <t>3/4 ArmorPress CS EXT CPLG W/O STOP - WATER (EPDM)</t>
  </si>
  <si>
    <t>1 ArmorPress CS EXT CPLG W/O STOP - WATER (EPDM)</t>
  </si>
  <si>
    <t>1-1/4 ArmorPress CS EXT CPLG W/O STOP - WATER (EPDM)</t>
  </si>
  <si>
    <t>1-1/2 ArmorPress CS EXT CPLG W/O STOP - WATER (EPDM)</t>
  </si>
  <si>
    <t>2 ArmorPress CS EXT CPLG W/O STOP - WATER (EPDM)</t>
  </si>
  <si>
    <t>3/4x1/2 ArmorPress CS BUSHING - WATER (EPDM)</t>
  </si>
  <si>
    <t>1x3/4 ArmorPress CS BUSHING - WATER (EPDM)</t>
  </si>
  <si>
    <t>1x1/2 ArmorPress CS BUSHING - WATER (EPDM)</t>
  </si>
  <si>
    <t>1-1/4x1 ArmorPress CS BUSHING - WATER (EPDM)</t>
  </si>
  <si>
    <t>1-1/2x1/4 ArmorPress CS BUSHING - WATER (EPDM)</t>
  </si>
  <si>
    <t>2x1-1/2 ArmorPress CS BUSHING - WATER (EPDM)</t>
  </si>
  <si>
    <t>2x1-1/4 ArmorPress CS BUSHING - WATER (EPDM)</t>
  </si>
  <si>
    <t>2x1 ArmorPress CS BUSHING - WATER (EPDM)</t>
  </si>
  <si>
    <t>1/2 ArmorPress CS 45 ELBOW - WATER (EPDM)</t>
  </si>
  <si>
    <t>3/4 ArmorPress CS 45 ELBOW - WATER (EPDM)</t>
  </si>
  <si>
    <t>1 ArmorPress CS 45 ELBOW - WATER (EPDM)</t>
  </si>
  <si>
    <t>1-1/4 ArmorPress CS 45 ELBOW - WATER (EPDM)</t>
  </si>
  <si>
    <t>1-1/2 ArmorPress CS 45 ELBOW - WATER (EPDM)</t>
  </si>
  <si>
    <t>2 ArmorPress CS 45 ELBOW - WATER (EPDM)</t>
  </si>
  <si>
    <t>1/2 ArmorPress CS 90 ELBOW - WATER (EPDM)</t>
  </si>
  <si>
    <t>3/4 ArmorPress CS 90 ELBOW - WATER (EPDM)</t>
  </si>
  <si>
    <t>1 ArmorPress CS 90 ELBOW - WATER (EPDM)</t>
  </si>
  <si>
    <t>1-1/4 ArmorPress CS 90 ELBOW - WATER (EPDM)</t>
  </si>
  <si>
    <t>1-1/2 ArmorPress CS 90 ELBOW - WATER (EPDM)</t>
  </si>
  <si>
    <t>2 ArmorPress CS 90 ELBOW - WATER (EPDM)</t>
  </si>
  <si>
    <t>1/2 ArmorPress CS TEE - WATER (EPDM)</t>
  </si>
  <si>
    <t>3/4 ArmorPress CS TEE - WATER (EPDM)</t>
  </si>
  <si>
    <t>1 ArmorPress CS TEE - WATER (EPDM)</t>
  </si>
  <si>
    <t>1-1/4 ArmorPress CS TEE - WATER (EPDM)</t>
  </si>
  <si>
    <t>1-1/2 ArmorPress CS TEE - WATER (EPDM)</t>
  </si>
  <si>
    <t>2 ArmorPress CS TEE - WATER (EPDM)</t>
  </si>
  <si>
    <t>3/4x1/2 ArmorPress CS TEE - WATER (EPDM)</t>
  </si>
  <si>
    <t>1x3/4 ArmorPress CS TEE - WATER (EPDM)</t>
  </si>
  <si>
    <t>1x1/2 ArmorPress CS TEE - WATER (EPDM)</t>
  </si>
  <si>
    <t>1-1/4x1 ArmorPress CS TEE - WATER (EPDM)</t>
  </si>
  <si>
    <t>1-1/4x3/4 ArmorPress CS TEE - WATER (EPDM)</t>
  </si>
  <si>
    <t>1-1/4x1/2 ArmorPress CS TEE - WATER (EPDM)</t>
  </si>
  <si>
    <t>1-1/2x1-1/4 ArmorPress CS TEE - WATER (EPDM)</t>
  </si>
  <si>
    <t>1-1/2x1 ArmorPress CS TEE - WATER (EPDM)</t>
  </si>
  <si>
    <t>1-1/2x3/4 ArmorPress CS TEE - WATER (EPDM)</t>
  </si>
  <si>
    <t>1-1/2x1/2 ArmorPress CS TEE - WATER (EPDM)</t>
  </si>
  <si>
    <t>2x1-1/2 ArmorPress CS TEE - WATER (EPDM)</t>
  </si>
  <si>
    <t>2x1-1/4 ArmorPress CS TEE - WATER (EPDM)</t>
  </si>
  <si>
    <t>2x1 ArmorPress CS TEE - WATER (EPDM)</t>
  </si>
  <si>
    <t>2x3/4 ArmorPress CS TEE - WATER (EPDM)</t>
  </si>
  <si>
    <t>2x1/2 ArmorPress CS TEE - WATER (EPDM)</t>
  </si>
  <si>
    <t>1/2 ArmorPress CS CAP - WATER (EPDM)</t>
  </si>
  <si>
    <t>3/4 ArmorPress CS CAP - WATER (EPDM)</t>
  </si>
  <si>
    <t>1 ArmorPress CS CAP - WATER (EPDM)</t>
  </si>
  <si>
    <t>1-1/4 ArmorPress CS CAP - WATER (EPDM)</t>
  </si>
  <si>
    <t>1-1/2 ArmorPress CS CAP - WATER (EPDM)</t>
  </si>
  <si>
    <t>2 ArmorPress CS CAP - WATER (EPDM)</t>
  </si>
  <si>
    <t>1/2 ArmorPress CS UNION - WATER (EPDM)</t>
  </si>
  <si>
    <t>3/4 ArmorPress CS UNION - WATER (EPDM)</t>
  </si>
  <si>
    <t>1 ArmorPress CS UNION - WATER (EPDM)</t>
  </si>
  <si>
    <t>1-1/4 ArmorPress CS UNION - WATER (EPDM)</t>
  </si>
  <si>
    <t>1-1/2 ArmorPress CS UNION - WATER (EPDM)</t>
  </si>
  <si>
    <t>2 ArmorPress CS UNION - WATER (EPDM)</t>
  </si>
  <si>
    <t>1/2 ArmorPress CS CPLG - GAS (HNBR)</t>
  </si>
  <si>
    <t>3/4 ArmorPress CS CPLG - GAS (HNBR)</t>
  </si>
  <si>
    <t>1 ArmorPress CS CPLG - GAS (HNBR)</t>
  </si>
  <si>
    <t>1-1/4 ArmorPress CS CPLG - GAS (HNBR)</t>
  </si>
  <si>
    <t>1-1/2 ArmorPress CS CPLG - GAS (HNBR)</t>
  </si>
  <si>
    <t>2 ArmorPress CS CPLG - GAS (HNBR)</t>
  </si>
  <si>
    <t>3/4x1/2 ArmorPress CS CPLG - GAS (HNBR)</t>
  </si>
  <si>
    <t>1x3/4 ArmorPress CS CPLG - GAS (HNBR)</t>
  </si>
  <si>
    <t>1x1/2 ArmorPress CS CPLG - GAS (HNBR)</t>
  </si>
  <si>
    <t>1-1/4x1 ArmorPress CS CPLG - GAS (HNBR)</t>
  </si>
  <si>
    <t>1-1/4x3/4 ArmorPress CS CPLG - GAS (HNBR)</t>
  </si>
  <si>
    <t>1-1/2x1-1/4 ArmorPress CS CPLG - GAS (HNBR)</t>
  </si>
  <si>
    <t>2x1-1/2 ArmorPress CS CPLG - GAS (HNBR)</t>
  </si>
  <si>
    <t>2x1-1/4 ArmorPress CS CPLG - GAS (HNBR)</t>
  </si>
  <si>
    <t>1/2 ArmorPress CS CPLG W/O STOP - GAS (HNBR)</t>
  </si>
  <si>
    <t>3/4 ArmorPress CS CPLG W/O STOP - GAS (HNBR)</t>
  </si>
  <si>
    <t>1 ArmorPress CS CPLG W/O STOP - GAS (HNBR)</t>
  </si>
  <si>
    <t>1-1/4 ArmorPress CS CPLG W/O STOP - GAS (HNBR)</t>
  </si>
  <si>
    <t>1-1/2 ArmorPress CS CPLG W/O STOP - GAS (HNBR)</t>
  </si>
  <si>
    <t>2 ArmorPress CS CPLG W/O STOP - GAS (HNBR)</t>
  </si>
  <si>
    <t>1/2 ArmorPress CS EXT CPLG W/O STOP - GAS (HNBR)</t>
  </si>
  <si>
    <t>3/4 ArmorPress CS EXT CPLG W/O STOP - GAS (HNBR)</t>
  </si>
  <si>
    <t>1 ArmorPress CS EXT CPLG W/O STOP - GAS (HNBR)</t>
  </si>
  <si>
    <t>1-1/4 ArmorPress CS EXT CPLG W/O STOP - GAS (HNBR)</t>
  </si>
  <si>
    <t>1-1/2 ArmorPress CS EXT CPLG W/O STOP - GAS (HNBR)</t>
  </si>
  <si>
    <t>2 ArmorPress CS EXT CPLG W/O STOP - GAS (HNBR)</t>
  </si>
  <si>
    <t>3/4x1/2 ArmorPress CS BUSHING - GAS (HNBR)</t>
  </si>
  <si>
    <t>1x3/4 ArmorPress CS BUSHING - GAS (HNBR)</t>
  </si>
  <si>
    <t>1x1/2 ArmorPress CS BUSHING - GAS (HNBR)</t>
  </si>
  <si>
    <t>1-1/4x1 ArmorPress CS BUSHING - GAS (HNBR)</t>
  </si>
  <si>
    <t>1-1/2x1/4 ArmorPress CS BUSHING - GAS (HNBR)</t>
  </si>
  <si>
    <t>1-1/2x1 ArmorPress CS BUSHING - GAS (HNBR)</t>
  </si>
  <si>
    <t>1-1/2x3/4 ArmorPress CS BUSHING - GAS (HNBR)</t>
  </si>
  <si>
    <t>2x1-1/2 ArmorPress CS BUSHING - GAS (HNBR)</t>
  </si>
  <si>
    <t>2x1-1/4 ArmorPress CS BUSHING - GAS (HNBR)</t>
  </si>
  <si>
    <t>2x1 ArmorPress CS BUSHING - GAS (HNBR)</t>
  </si>
  <si>
    <t>1/2 ArmorPress CS 45 ELBOW - GAS (HNBR)</t>
  </si>
  <si>
    <t>3/4 ArmorPress CS 45 ELBOW - GAS (HNBR)</t>
  </si>
  <si>
    <t>1 ArmorPress CS 45 ELBOW - GAS (HNBR)</t>
  </si>
  <si>
    <t>1-1/4 ArmorPress CS 45 ELBOW - GAS (HNBR)</t>
  </si>
  <si>
    <t>1-1/2 ArmorPress CS 45 ELBOW - GAS (HNBR)</t>
  </si>
  <si>
    <t>2 ArmorPress CS 45 ELBOW - GAS (HNBR)</t>
  </si>
  <si>
    <t>1/2 ArmorPress CS 90 ELBOW - GAS (HNBR)</t>
  </si>
  <si>
    <t>3/4 ArmorPress CS 90 ELBOW - GAS (HNBR)</t>
  </si>
  <si>
    <t>1 ArmorPress CS 90 ELBOW - GAS (HNBR)</t>
  </si>
  <si>
    <t>1-1/4 ArmorPress CS 90 ELBOW - GAS (HNBR)</t>
  </si>
  <si>
    <t>1-1/2 ArmorPress CS 90 ELBOW - GAS (HNBR)</t>
  </si>
  <si>
    <t>2 ArmorPress CS 90 ELBOW - GAS (HNBR)</t>
  </si>
  <si>
    <t>1/2 ArmorPress CS TEE - GAS (HNBR)</t>
  </si>
  <si>
    <t>3/4 ArmorPress CS TEE - GAS (HNBR)</t>
  </si>
  <si>
    <t>1 ArmorPress CS TEE - GAS (HNBR)</t>
  </si>
  <si>
    <t>1-1/4 ArmorPress CS TEE - GAS (HNBR)</t>
  </si>
  <si>
    <t>1-1/2 ArmorPress CS TEE - GAS (HNBR)</t>
  </si>
  <si>
    <t>2 ArmorPress CS TEE - GAS (HNBR)</t>
  </si>
  <si>
    <t>3/4x1/2 ArmorPress CS TEE - GAS (HNBR)</t>
  </si>
  <si>
    <t>1x3/4 ArmorPress CS TEE - GAS (HNBR)</t>
  </si>
  <si>
    <t>1x1/2 ArmorPress CS TEE - GAS (HNBR)</t>
  </si>
  <si>
    <t>1-1/4x1 ArmorPress CS TEE - GAS (HNBR)</t>
  </si>
  <si>
    <t>1-1/4x3/4 ArmorPress CS TEE - GAS (HNBR)</t>
  </si>
  <si>
    <t>1-1/4x1/2 ArmorPress CS TEE - GAS (HNBR)</t>
  </si>
  <si>
    <t>1-1/2x1-1/4 ArmorPress CS TEE - GAS (HNBR)</t>
  </si>
  <si>
    <t>1-1/2x1 ArmorPress CS TEE - GAS (HNBR)</t>
  </si>
  <si>
    <t>1-1/2x3/4 ArmorPress CS TEE - GAS (HNBR)</t>
  </si>
  <si>
    <t>1-1/2x1/2 ArmorPress CS TEE - GAS (HNBR)</t>
  </si>
  <si>
    <t>2x1-1/2 ArmorPress CS TEE - GAS (HNBR)</t>
  </si>
  <si>
    <t>2x1-1/4 ArmorPress CS TEE - GAS (HNBR)</t>
  </si>
  <si>
    <t>2x1 ArmorPress CS TEE - GAS (HNBR)</t>
  </si>
  <si>
    <t>2x3/4 ArmorPress CS TEE - GAS (HNBR)</t>
  </si>
  <si>
    <t>2x1/2 ArmorPress CS TEE - GAS (HNBR)</t>
  </si>
  <si>
    <t>1/2 ArmorPress CS CAP - GAS (HNBR)</t>
  </si>
  <si>
    <t>3/4 ArmorPress CS CAP - GAS (HNBR)</t>
  </si>
  <si>
    <t>1 ArmorPress CS CAP - GAS (HNBR)</t>
  </si>
  <si>
    <t>1-1/4 ArmorPress CS CAP - GAS (HNBR)</t>
  </si>
  <si>
    <t>1-1/2 ArmorPress CS CAP - GAS (HNBR)</t>
  </si>
  <si>
    <t>2 ArmorPress CS CAP - GAS (HNBR)</t>
  </si>
  <si>
    <t>1/2 ArmorPress CS UNION - GAS (HNBR)</t>
  </si>
  <si>
    <t>3/4 ArmorPress CS UNION - GAS (HNBR)</t>
  </si>
  <si>
    <t>1 ArmorPress CS UNION - GAS (HNBR)</t>
  </si>
  <si>
    <t>1-1/4 ArmorPress CS UNION - GAS (HNBR)</t>
  </si>
  <si>
    <t>1-1/2 ArmorPress CS UNION - GAS (HNBR)</t>
  </si>
  <si>
    <t>2 ArmorPress CS UNION - GAS (HNBR)</t>
  </si>
  <si>
    <t>1/2 ArmorPress CS PxF ADPTR - WATER (EPDM)</t>
  </si>
  <si>
    <t>3/4 ArmorPress CS PxF ADPTR - WATER (EPDM)</t>
  </si>
  <si>
    <t>1 ArmorPress CS PxF ADPTR - WATER (EPDM)</t>
  </si>
  <si>
    <t>1-1/4 ArmorPress CS PxF ADPTR - WATER (EPDM)</t>
  </si>
  <si>
    <t>1-1/2 ArmorPress CS PxF ADPTR - WATER (EPDM)</t>
  </si>
  <si>
    <t>2 ArmorPress CS PxF ADPTR - WATER (EPDM)</t>
  </si>
  <si>
    <t>3/4x1/2 ArmorPress CS PxF ADPTR - WATER (EPDM)</t>
  </si>
  <si>
    <t>1x3/4 ArmorPress CS PxF ADPTR - WATER (EPDM)</t>
  </si>
  <si>
    <t>1x1/2 ArmorPress CS PxF ADPTR - WATER (EPDM)</t>
  </si>
  <si>
    <t>1-1/4x1 ArmorPress CS PxF ADPTR - WATER (EPDM)</t>
  </si>
  <si>
    <t>1-1/4x3/4 ArmorPress CS PxF ADPTR - WATER (EPDM)</t>
  </si>
  <si>
    <t>1-1/4x1/2 ArmorPress CS PxF ADPTR - WATER (EPDM)</t>
  </si>
  <si>
    <t>1-1/2x1-1/4 ArmorPress CS PxF ADPTR - WATER (EPDM)</t>
  </si>
  <si>
    <t>1-1/2x1 ArmorPress CS PxF ADPTR - WATER (EPDM)</t>
  </si>
  <si>
    <t>1-1/2x3/4 ArmorPress CS PxF ADPTR - WATER (EPDM)</t>
  </si>
  <si>
    <t>1-1/2x1/2 ArmorPress CS PxF ADPTR - WATER (EPDM)</t>
  </si>
  <si>
    <t>2x1-1/2 ArmorPress CS PxF ADPTR - WATER (EPDM)</t>
  </si>
  <si>
    <t>2x1-1/4 ArmorPress CS PxF ADPTR - WATER (EPDM)</t>
  </si>
  <si>
    <t>2x1 ArmorPress CS PxF ADPTR - WATER (EPDM)</t>
  </si>
  <si>
    <t>2x1/2 ArmorPress CS PxF ADPTR - WATER (EPDM)</t>
  </si>
  <si>
    <t>1/2 ArmorPress CS PxM ADPTR - WATER (EPDM)</t>
  </si>
  <si>
    <t>3/4 ArmorPress CS PxM ADPTR - WATER (EPDM)</t>
  </si>
  <si>
    <t>1 ArmorPress CS PxM ADPTR - WATER (EPDM)</t>
  </si>
  <si>
    <t>1-1/4 ArmorPress CS PxM ADPTR - WATER (EPDM)</t>
  </si>
  <si>
    <t>1-1/2 ArmorPress CS PxM ADPTR - WATER (EPDM)</t>
  </si>
  <si>
    <t>2 ArmorPress CS PxM ADPTR - WATER (EPDM)</t>
  </si>
  <si>
    <t>3/4 ArmorPress CS PxPxF TEE - WATER (EPDM)</t>
  </si>
  <si>
    <t>3/4x1/2 ArmorPress CS PxPxF TEE - WATER (EPDM)</t>
  </si>
  <si>
    <t>1x3/4 ArmorPress CS PxPxF TEE - WATER (EPDM)</t>
  </si>
  <si>
    <t>1x1/2 ArmorPress CS PxPxF TEE - WATER (EPDM)</t>
  </si>
  <si>
    <t>1-1/4x1 ArmorPress CS PxPxF TEE - WATER (EPDM)</t>
  </si>
  <si>
    <t>1-1/4x3/4 ArmorPress CS PxPxF TEE - WATER (EPDM)</t>
  </si>
  <si>
    <t>1-1/4x1/2 ArmorPress CS PxPxF TEE - WATER (EPDM)</t>
  </si>
  <si>
    <t>1-1/2x1-1/4 ArmorPress CS PxPxF TEE - WATER (EPDM)</t>
  </si>
  <si>
    <t>1-1/2x1 ArmorPress CS PxPxF TEE - WATER (EPDM)</t>
  </si>
  <si>
    <t>1-1/2x3/4 ArmorPress CS PxPxF TEE - WATER (EPDM)</t>
  </si>
  <si>
    <t>1-1/2x1/2 ArmorPress CS PxPxF TEE - WATER (EPDM)</t>
  </si>
  <si>
    <t>2x1-1/2 ArmorPress CS PxPxF TEE - WATER (EPDM)</t>
  </si>
  <si>
    <t>2x1-1/4 ArmorPress CS PxPxF TEE - WATER (EPDM)</t>
  </si>
  <si>
    <t>2x1 ArmorPress CS PxPxF TEE - WATER (EPDM)</t>
  </si>
  <si>
    <t>2x3/4 ArmorPress CS PxPxF TEE - WATER (EPDM)</t>
  </si>
  <si>
    <t>2x1/2 ArmorPress CS PxPxF TEE - WATER (EPDM)</t>
  </si>
  <si>
    <t>1/2 ArmorPress CS PxF UNION - WATER (EPDM)</t>
  </si>
  <si>
    <t>3/4 ArmorPress CS PxF UNION - WATER (EPDM)</t>
  </si>
  <si>
    <t>1 ArmorPress CS PxF UNION - WATER (EPDM)</t>
  </si>
  <si>
    <t>1-1/4 ArmorPress CS PxF UNION - WATER (EPDM)</t>
  </si>
  <si>
    <t>1-1/2 ArmorPress CS PxF UNION - WATER (EPDM)</t>
  </si>
  <si>
    <t>2 ArmorPress CS PxF UNION - WATER (EPDM)</t>
  </si>
  <si>
    <t>1/2 ArmorPress CS PxF ADPTR - GAS (HNBR)</t>
  </si>
  <si>
    <t>3/4 ArmorPress CS PxF ADPTR - GAS (HNBR)</t>
  </si>
  <si>
    <t>1 ArmorPress CS PxF ADPTR - GAS (HNBR)</t>
  </si>
  <si>
    <t>1-1/4 ArmorPress CS PxF ADPTR - GAS (HNBR)</t>
  </si>
  <si>
    <t>1-1/2 ArmorPress CS PxF ADPTR - GAS (HNBR)</t>
  </si>
  <si>
    <t>2 ArmorPress CS PxF ADPTR - GAS (HNBR)</t>
  </si>
  <si>
    <t>3/4x1/2 ArmorPress CS PxF ADPTR - GAS (HNBR)</t>
  </si>
  <si>
    <t>1x3/4 ArmorPress CS PxF ADPTR - GAS (HNBR)</t>
  </si>
  <si>
    <t>1x1/2 ArmorPress CS PxF ADPTR - GAS (HNBR)</t>
  </si>
  <si>
    <t>1-1/4x1 ArmorPress CS PxF ADPTR - GAS (HNBR)</t>
  </si>
  <si>
    <t>1-1/4x3/4 ArmorPress CS PxF ADPTR - GAS (HNBR)</t>
  </si>
  <si>
    <t>1-1/4x1/2 ArmorPress CS PxF ADPTR - GAS (HNBR)</t>
  </si>
  <si>
    <t>1-1/2x1-1/4 ArmorPress CS PxF ADPTR - GAS (HNBR)</t>
  </si>
  <si>
    <t>1-1/2x1 ArmorPress CS PxF ADPTR - GAS (HNBR)</t>
  </si>
  <si>
    <t>1-1/2x3/4 ArmorPress CS PxF ADPTR - GAS (HNBR)</t>
  </si>
  <si>
    <t>1-1/2x1/2 ArmorPress CS PxF ADPTR - GAS (HNBR)</t>
  </si>
  <si>
    <t>2x1-1/2 ArmorPress CS PxF ADPTR - GAS (HNBR)</t>
  </si>
  <si>
    <t>2x1-1/4 ArmorPress CS PxF ADPTR - GAS (HNBR)</t>
  </si>
  <si>
    <t>2x1 ArmorPress CS PxF ADPTR - GAS (HNBR)</t>
  </si>
  <si>
    <t>2x1/2 ArmorPress CS PxF ADPTR - GAS (HNBR)</t>
  </si>
  <si>
    <t>1/2 ArmorPress CS PxM ADPTR - GAS (HNBR)</t>
  </si>
  <si>
    <t>3/4 ArmorPress CS PxM ADPTR - GAS (HNBR)</t>
  </si>
  <si>
    <t>1 ArmorPress CS PxM ADPTR - GAS (HNBR)</t>
  </si>
  <si>
    <t>1-1/4 ArmorPress CS PxM ADPTR - GAS (HNBR)</t>
  </si>
  <si>
    <t>1-1/2 ArmorPress CS PxM ADPTR - GAS (HNBR)</t>
  </si>
  <si>
    <t>2 ArmorPress CS PxM ADPTR - GAS (HNBR)</t>
  </si>
  <si>
    <t>3/4 ArmorPress CS PxPxF TEE - GAS (HNBR)</t>
  </si>
  <si>
    <t>3/4x1/2 ArmorPress CS PxPxF TEE - GAS (HNBR)</t>
  </si>
  <si>
    <t>1x3/4 ArmorPress CS PxPxF TEE - GAS (HNBR)</t>
  </si>
  <si>
    <t>1x1/2 ArmorPress CS PxPxF TEE - GAS (HNBR)</t>
  </si>
  <si>
    <t>1-1/4x1 ArmorPress CS PxPxF TEE - GAS (HNBR)</t>
  </si>
  <si>
    <t>1-1/4x3/4 ArmorPress CS PxPxF TEE - GAS (HNBR)</t>
  </si>
  <si>
    <t>1-1/4x1/2 ArmorPress CS PxPxF TEE - GAS (HNBR)</t>
  </si>
  <si>
    <t>1-1/2x1-1/4 ArmorPress CS PxPxF TEE - GAS (HNBR)</t>
  </si>
  <si>
    <t>1-1/2x1 ArmorPress CS PxPxF TEE - GAS (HNBR)</t>
  </si>
  <si>
    <t>1-1/2x3/4 ArmorPress CS PxPxF TEE - GAS (HNBR)</t>
  </si>
  <si>
    <t>1-1/2x1/2 ArmorPress CS PxPxF TEE - GAS (HNBR)</t>
  </si>
  <si>
    <t>2x1-1/2 ArmorPress CS PxPxF TEE - GAS (HNBR)</t>
  </si>
  <si>
    <t>2x1-1/4 ArmorPress CS PxPxF TEE - GAS (HNBR)</t>
  </si>
  <si>
    <t>2x1 ArmorPress CS PxPxF TEE - GAS (HNBR)</t>
  </si>
  <si>
    <t>2x3/4 ArmorPress CS PxPxF TEE - GAS (HNBR)</t>
  </si>
  <si>
    <t>2x1/2 ArmorPress CS PxPxF TEE - GAS (HNBR)</t>
  </si>
  <si>
    <t>1/2 ArmorPress CS PxF UNION - GAS (HNBR)</t>
  </si>
  <si>
    <t>3/4 ArmorPress CS PxF UNION - GAS (HNBR)</t>
  </si>
  <si>
    <t>1 ArmorPress CS PxF UNION - GAS (HNBR)</t>
  </si>
  <si>
    <t>1-1/4 ArmorPress CS PxF UNION - GAS (HNBR)</t>
  </si>
  <si>
    <t>1-1/2 ArmorPress CS PxF UNION - GAS (HNBR)</t>
  </si>
  <si>
    <t>2 ArmorPress CS PxF UNION - GAS (HNBR)</t>
  </si>
  <si>
    <t>1/2 ArmorPress CS FTGxP 90 ELBOW - WATER (EPDM)</t>
  </si>
  <si>
    <t>3/4 ArmorPress CS FTGxP 90 ELBOW - WATER (EPDM)</t>
  </si>
  <si>
    <t>1 ArmorPress CS FTGxP 90 ELBOW - WATER (EPDM)</t>
  </si>
  <si>
    <t>1-1/4 ArmorPress CS FTGxP 90 ELBOW - WATER (EPDM)</t>
  </si>
  <si>
    <t>1-1/2 ArmorPress CS FTGxP 90 ELBOW - WATER (EPDM)</t>
  </si>
  <si>
    <t>2 ArmorPress CS FTGxP 90 ELBOW - WATER (EPDM)</t>
  </si>
  <si>
    <t>PL# CSPF090123</t>
  </si>
  <si>
    <t>BUSHINGS - (FTGxPRESS) (REDUCING COUPLINGS)</t>
  </si>
  <si>
    <t>90 DEGREE ELBOWS</t>
  </si>
  <si>
    <t>45 DEGREE ELBOWS</t>
  </si>
  <si>
    <t>45 DEGREE STREET ELBOWS - (FTGxPRESS)</t>
  </si>
  <si>
    <t>90 DEGREE STREET ELBOWS - (FTGxPRESS)</t>
  </si>
  <si>
    <t>Designed for Mechanical and Fire Sprinkler Systems</t>
  </si>
  <si>
    <t>Designed for Gas &amp; Fuel / Oil Piping Systems</t>
  </si>
  <si>
    <t>PL# BN011722</t>
  </si>
  <si>
    <t>PL# PA060922</t>
  </si>
  <si>
    <t>P12953</t>
  </si>
  <si>
    <t>8 NSF NH Coup</t>
  </si>
  <si>
    <t>1-1/2 NSF NH Coup</t>
  </si>
  <si>
    <t>2 NSF NH Coup</t>
  </si>
  <si>
    <t>3 NSF NH Coup</t>
  </si>
  <si>
    <t>4 NSF NH Coup</t>
  </si>
  <si>
    <t>5 NSF NH Coup</t>
  </si>
  <si>
    <t>6 NSF NH Coup</t>
  </si>
  <si>
    <t>PL# NHC 083023</t>
  </si>
  <si>
    <t>P9024</t>
  </si>
  <si>
    <t>P11128</t>
  </si>
  <si>
    <t>P9324</t>
  </si>
  <si>
    <t>P9286</t>
  </si>
  <si>
    <t>P9129</t>
  </si>
  <si>
    <t>P9284</t>
  </si>
  <si>
    <t>P9023</t>
  </si>
  <si>
    <t>P8085</t>
  </si>
  <si>
    <t>P12218</t>
  </si>
  <si>
    <t>P8084</t>
  </si>
  <si>
    <t>P9123</t>
  </si>
  <si>
    <t>P11521</t>
  </si>
  <si>
    <t>P11263</t>
  </si>
  <si>
    <t>P12106</t>
  </si>
  <si>
    <t>P12114</t>
  </si>
  <si>
    <t>P11184</t>
  </si>
  <si>
    <t>P10108</t>
  </si>
  <si>
    <t>P10846</t>
  </si>
  <si>
    <t>PURCHASE ORDER</t>
  </si>
  <si>
    <t>PL# PVC40 052322</t>
  </si>
  <si>
    <t>PL# PVCDWV 052322</t>
  </si>
  <si>
    <t xml:space="preserve">PL# </t>
  </si>
  <si>
    <t>JUMP TO WATER - EPDM</t>
  </si>
  <si>
    <t>JUMP TO GAS - HNBR</t>
  </si>
  <si>
    <t>P12765</t>
  </si>
  <si>
    <t>P12993</t>
  </si>
  <si>
    <t>P11511</t>
  </si>
  <si>
    <t>P15157</t>
  </si>
  <si>
    <t>PVC Sch40</t>
  </si>
  <si>
    <t>P7076</t>
  </si>
  <si>
    <t>P6867</t>
  </si>
  <si>
    <t>2x2-1/2 Galv BH Tee</t>
  </si>
  <si>
    <t>2x3 Galv BH Tee</t>
  </si>
  <si>
    <t>P11424</t>
  </si>
  <si>
    <t>3/4x1 Galv BH Tee</t>
  </si>
  <si>
    <t>3/4x1-1/4 Galv BH Tee</t>
  </si>
  <si>
    <t>P6965</t>
  </si>
  <si>
    <t>2-1/2x3 Galv Tee</t>
  </si>
  <si>
    <t>H</t>
  </si>
  <si>
    <t>4x1 Blk Hex Bushing</t>
  </si>
  <si>
    <t>1/2 Cast Iron 90 Elbow</t>
  </si>
  <si>
    <t>3/4 Cast Iron 90 Elbow</t>
  </si>
  <si>
    <t>1 Cast Iron 90 Elbow</t>
  </si>
  <si>
    <t>1-1/4 Cast Iron 90 Elbow</t>
  </si>
  <si>
    <t>1-1/2 Cast Iron 90 Elbow</t>
  </si>
  <si>
    <t>2 Cast Iron 90 Elbow</t>
  </si>
  <si>
    <t>2-1/2 Cast Iron 90 Elbow</t>
  </si>
  <si>
    <t>3 Cast Iron 90 Elbow</t>
  </si>
  <si>
    <t>4 Cast Iron 90 Elbow</t>
  </si>
  <si>
    <t>3/4x1/2 Cast Iron 90 Elbow</t>
  </si>
  <si>
    <t>1x1/2 Cast Iron 90 Elbow</t>
  </si>
  <si>
    <t>1x3/4 Cast Iron 90 Elbow</t>
  </si>
  <si>
    <t>1-1/4x1/2 Cast Iron 90 Elbow</t>
  </si>
  <si>
    <t>1-1/4x3/4 Cast Iron 90 Elbow</t>
  </si>
  <si>
    <t>1-1/4x1 Cast Iron 90 Elbow</t>
  </si>
  <si>
    <t>1-1/2x1/2 Cast Iron 90 Elbow</t>
  </si>
  <si>
    <t>1-1/2x3/4 Cast Iron 90 Elbow</t>
  </si>
  <si>
    <t>1-1/2x1 Cast Iron 90 Elbow</t>
  </si>
  <si>
    <t>1-1/2x1-1/4 Cast Iron 90 Elbow</t>
  </si>
  <si>
    <t>2x1/2 Cast Iron 90 Elbow</t>
  </si>
  <si>
    <t>2x3/4 Cast Iron 90 Elbow</t>
  </si>
  <si>
    <t>2x1 Cast Iron 90 Elbow</t>
  </si>
  <si>
    <t>2x1-1/4 Cast Iron 90 Elbow</t>
  </si>
  <si>
    <t>2x1-1/2 Cast Iron 90 Elbow</t>
  </si>
  <si>
    <t>2-1/2x1 Cast Iron 90 Elbow</t>
  </si>
  <si>
    <t>2-1/2x1-1/4 Cast Iron 90 Elbow</t>
  </si>
  <si>
    <t>2-1/2x1-1/2 Cast Iron 90 Elbow</t>
  </si>
  <si>
    <t>2-1/2x2 Cast Iron 90 Elbow</t>
  </si>
  <si>
    <t>3x2 Cast Iron 90 Elbow</t>
  </si>
  <si>
    <t>1/2 Cast Iron 45 Elbow</t>
  </si>
  <si>
    <t>3/4 Cast Iron 45 Elbow</t>
  </si>
  <si>
    <t>1 Cast Iron 45 Elbow</t>
  </si>
  <si>
    <t>1-1/4 Cast Iron 45 Elbow</t>
  </si>
  <si>
    <t>1-1/2 Cast Iron 45 Elbow</t>
  </si>
  <si>
    <t>2 Cast Iron 45 Elbow</t>
  </si>
  <si>
    <t>2-1/2 Cast Iron 45 Elbow</t>
  </si>
  <si>
    <t>3 Cast Iron 45 Elbow</t>
  </si>
  <si>
    <t>4 Cast Iron 45 Elbow</t>
  </si>
  <si>
    <t>1/2 Cast Iron Tee</t>
  </si>
  <si>
    <t>3/4 Cast Iron Tee</t>
  </si>
  <si>
    <t>1 Cast Iron Tee</t>
  </si>
  <si>
    <t>1-1/4 Cast Iron Tee</t>
  </si>
  <si>
    <t>1-1/2 Cast Iron Tee</t>
  </si>
  <si>
    <t>2 Cast Iron Tee</t>
  </si>
  <si>
    <t>2-1/2 Cast Iron Tee</t>
  </si>
  <si>
    <t>3 Cast Iron Tee</t>
  </si>
  <si>
    <t>4 Cast Iron Tee</t>
  </si>
  <si>
    <t>1x1/2x1 Cast Iron Tee</t>
  </si>
  <si>
    <t>1x3/4x1 Cast Iron Tee</t>
  </si>
  <si>
    <t>1x1x1/2 Cast Iron Tee</t>
  </si>
  <si>
    <t>1x1x3/4 Cast Iron Tee</t>
  </si>
  <si>
    <t>1x1x1-1/4 Cast Iron Tee</t>
  </si>
  <si>
    <t>1x1x1-1/2 Cast Iron Tee</t>
  </si>
  <si>
    <t>1-1/4x1-1/4x1/2 Cast Iron Tee</t>
  </si>
  <si>
    <t>1-1/4x1-1/4x3/4 Cast Iron Tee</t>
  </si>
  <si>
    <t>1-1/4x1-1/4x1 Cast Iron Tee</t>
  </si>
  <si>
    <t>1-1/4x1-1/4x1-1/2 Cast Iron Tee</t>
  </si>
  <si>
    <t>1-1/4x1-1/4x2 Cast Iron Tee</t>
  </si>
  <si>
    <t>1-1/4x1/2x1-1/4 Cast Iron Tee</t>
  </si>
  <si>
    <t>1-1/4x3/4x1-1/4 Cast Iron Tee</t>
  </si>
  <si>
    <t>1-1/4x1x1/2 Cast Iron Tee</t>
  </si>
  <si>
    <t>1-1/4x1x3/4 Cast Iron Tee</t>
  </si>
  <si>
    <t>1-1/4x1x1 Cast Iron Tee</t>
  </si>
  <si>
    <t>1-1/4x1x1-1/4 Cast Iron Tee</t>
  </si>
  <si>
    <t>1-1/4x1x1-1/2 Cast Iron Tee</t>
  </si>
  <si>
    <t>1-1/2x1/2x1-1/4 Cast Iron Tee</t>
  </si>
  <si>
    <t>1-1/2x1/2x1-1/2 Cast Iron Tee</t>
  </si>
  <si>
    <t>1-1/2x3/4x1-1/4 Cast Iron Tee</t>
  </si>
  <si>
    <t>1-1/2x3/4x1-1/2 Cast Iron Tee</t>
  </si>
  <si>
    <t>1-1/2x1x1/2 Cast Iron Tee</t>
  </si>
  <si>
    <t>1-1/2x1x3/4 Cast Iron Tee</t>
  </si>
  <si>
    <t>1-1/2x1x1 Cast Iron Tee</t>
  </si>
  <si>
    <t>1-1/2x1x1-1/4 Cast Iron Tee</t>
  </si>
  <si>
    <t>1-1/2x1x1-1/2 Cast Iron Tee</t>
  </si>
  <si>
    <t>1-1/2x1-1/4x1/2 Cast Iron Tee</t>
  </si>
  <si>
    <t>1-1/2x1-1/4x3/4 Cast Iron Tee</t>
  </si>
  <si>
    <t>1-1/2x1-1/4x1 Cast Iron Tee</t>
  </si>
  <si>
    <t>1-1/2x1-1/4x1-1/4 Cast Iron Tee</t>
  </si>
  <si>
    <t>1-1/2x1-1/4x1-1/2 Cast Iron Tee</t>
  </si>
  <si>
    <t>1-1/2x1-1/4x2 Cast Iron Tee</t>
  </si>
  <si>
    <t>1-1/2x1-1/2x1/2 Cast Iron Tee</t>
  </si>
  <si>
    <t>1-1/2x1-1/2x3/4 Cast Iron Tee</t>
  </si>
  <si>
    <t>1-1/2x1-1/2x1 Cast Iron Tee</t>
  </si>
  <si>
    <t>1-1/2x1-1/2x1-1/4 Cast Iron Tee</t>
  </si>
  <si>
    <t>1-1/2x1-1/2x2 Cast Iron Tee</t>
  </si>
  <si>
    <t>2x3/4x2 Cast Iron Tee</t>
  </si>
  <si>
    <t>2x1x1 Cast Iron Tee</t>
  </si>
  <si>
    <t>2x1x1-1/4 Cast Iron Tee</t>
  </si>
  <si>
    <t>2x1x1-1/2 Cast Iron Tee</t>
  </si>
  <si>
    <t>2x1x2 Cast Iron Tee</t>
  </si>
  <si>
    <t>2x1-1/4x1 Cast Iron Tee</t>
  </si>
  <si>
    <t>2x1-1/4x1-1/4 Cast Iron Tee</t>
  </si>
  <si>
    <t>2x1-1/4x1-1/2 Cast Iron Tee</t>
  </si>
  <si>
    <t>2x1-1/4x2 Cast Iron Tee</t>
  </si>
  <si>
    <t>2x1-1/2x1/2 Cast Iron Tee</t>
  </si>
  <si>
    <t>2x1-1/2x3/4 Cast Iron Tee</t>
  </si>
  <si>
    <t>2x1-1/2x1 Cast Iron Tee</t>
  </si>
  <si>
    <t>2x1-1/2x1-1/4 Cast Iron Tee</t>
  </si>
  <si>
    <t>2x1-1/2x1-1/2 Cast Iron Tee</t>
  </si>
  <si>
    <t>2x1-1/2x2 Cast Iron Tee</t>
  </si>
  <si>
    <t>2x2x1/2 Cast Iron Tee</t>
  </si>
  <si>
    <t>2x2x3/4 Cast Iron Tee</t>
  </si>
  <si>
    <t>2x2x1 Cast Iron Tee</t>
  </si>
  <si>
    <t>2x2x1-1/4 Cast Iron Tee</t>
  </si>
  <si>
    <t>2x2x1-1/2 Cast Iron Tee</t>
  </si>
  <si>
    <t>2x2x2-1/2 Cast Iron Tee</t>
  </si>
  <si>
    <t>3x3x1-1/4 Cast Iron Tee</t>
  </si>
  <si>
    <t>3x3x1-1/2 Cast Iron Tee</t>
  </si>
  <si>
    <t>3x3x2 Cast Iron Tee</t>
  </si>
  <si>
    <t>1/2 ArmorPress CS FLG - GAS (HNBR)</t>
  </si>
  <si>
    <t>3/4 ArmorPress CS FLG - GAS (HNBR)</t>
  </si>
  <si>
    <t>1 ArmorPress CS FLG - GAS (HNBR)</t>
  </si>
  <si>
    <t>1-1/4 ArmorPress CS FLG - GAS (HNBR)</t>
  </si>
  <si>
    <t>1-1/2 ArmorPress CS FLG - GAS (HNBR)</t>
  </si>
  <si>
    <t>2 ArmorPress CS FLG - GAS (HNBR)</t>
  </si>
  <si>
    <t>1/2 ArmorPress CS FLG - WATER (EPDM)</t>
  </si>
  <si>
    <t>3/4 ArmorPress CS FLG - WATER (EPDM)</t>
  </si>
  <si>
    <t>1 ArmorPress CS FLG - WATER (EPDM)</t>
  </si>
  <si>
    <t>1-1/4 ArmorPress CS FLG - WATER (EPDM)</t>
  </si>
  <si>
    <t>1-1/2 ArmorPress CS FLG - WATER (EPDM)</t>
  </si>
  <si>
    <t>2 ArmorPress CS FLG - WATER (EPDM)</t>
  </si>
  <si>
    <t>P1666</t>
  </si>
  <si>
    <t>P12196</t>
  </si>
  <si>
    <t>2-1/2 PRESS COPPER BALL VALVE</t>
  </si>
  <si>
    <t>3 PRESS COPPER BALL VALVE</t>
  </si>
  <si>
    <t>4 PRESS COPPER BALL VALVE</t>
  </si>
  <si>
    <t>P12186</t>
  </si>
  <si>
    <t>P12187</t>
  </si>
  <si>
    <t>P7450</t>
  </si>
  <si>
    <t>P7451</t>
  </si>
  <si>
    <t>P7452</t>
  </si>
  <si>
    <t>3 BR BALL VAL IPS 600WOG</t>
  </si>
  <si>
    <t>4 BR BALL VAL IPS 600WOG</t>
  </si>
  <si>
    <t>4 BR BALL VALVE CC 600WOG</t>
  </si>
  <si>
    <t>3 BR BALL VALVE CC 600WOG</t>
  </si>
  <si>
    <t>2-1/2 BR BALL VALVE CC 600WOG</t>
  </si>
  <si>
    <t>1/4 Copper x Fem FTG ADPT</t>
  </si>
  <si>
    <t>3/8 Copper x Fem FTG ADPT</t>
  </si>
  <si>
    <t>1/2 Copper x Fem FTG ADPT</t>
  </si>
  <si>
    <t>3/4 Copper x Fem FTG ADPT</t>
  </si>
  <si>
    <t>1 Copper x Fem FTG ADPT</t>
  </si>
  <si>
    <t>1-1/4 Copper x Fem FTG ADPT</t>
  </si>
  <si>
    <t>1-1/2 Copper x Fem FTG ADPT</t>
  </si>
  <si>
    <t>2 Copper x Fem FTG ADPT</t>
  </si>
  <si>
    <t>1/4 Copper x Fem ADPT</t>
  </si>
  <si>
    <t>3/8 Copper x Fem ADPT</t>
  </si>
  <si>
    <t>1/2 Copper x Fem ADPT</t>
  </si>
  <si>
    <t>3/4 Copper x Fem ADPT</t>
  </si>
  <si>
    <t>1 Copper x Fem ADPT</t>
  </si>
  <si>
    <t>1-1/4 Copper x Fem ADPT</t>
  </si>
  <si>
    <t>1-1/2 Copper x Fem ADPT</t>
  </si>
  <si>
    <t>2 Copper x Fem ADPT</t>
  </si>
  <si>
    <t>2-1/2 Copper x Fem ADPT</t>
  </si>
  <si>
    <t>3 Copper x Fem ADPT</t>
  </si>
  <si>
    <t>1/8x1/4 Copper x Fem ADPT</t>
  </si>
  <si>
    <t>1/4x3/8 Copper x Fem ADPT</t>
  </si>
  <si>
    <t>3/8x1/4 Copper x Fem ADPT</t>
  </si>
  <si>
    <t>3/8x1/2 Copper x Fem ADPT</t>
  </si>
  <si>
    <t>1/2x1/8 Copper x Fem ADPT</t>
  </si>
  <si>
    <t>1/2x1/4 Copper x Fem ADPT</t>
  </si>
  <si>
    <t>1/2x3/8 Copper x Fem ADPT</t>
  </si>
  <si>
    <t>1/2x3/4 Copper x Fem ADPT</t>
  </si>
  <si>
    <t>1/2x1Copper x Fem ADPT</t>
  </si>
  <si>
    <t>5/8x1/2 Copper x Fem ADPT</t>
  </si>
  <si>
    <t>5/8x3/4 Copper x Fem ADPT</t>
  </si>
  <si>
    <t>3/4x1/2 Copper x Fem ADPT</t>
  </si>
  <si>
    <t>3/4x1 Copper x Fem ADPT</t>
  </si>
  <si>
    <t>1x1/2 Copper x Fem ADPT</t>
  </si>
  <si>
    <t>1x3/4 Copper x Fem ADPT</t>
  </si>
  <si>
    <t>1x1-1/4 Copper x Fem ADPT</t>
  </si>
  <si>
    <t>1-1/4x3/4 Copper x Fem ADPT</t>
  </si>
  <si>
    <t>1-1/4x1 Copper x Fem ADPT</t>
  </si>
  <si>
    <t>1-1/4x1-1/2 Copper x Fem ADPT</t>
  </si>
  <si>
    <t>1-1/2x1-1/4 Copper x Fem ADPT</t>
  </si>
  <si>
    <t>1-1/2x2 Copper x Fem ADPT</t>
  </si>
  <si>
    <t>2x1-1/2 Copper x Fem ADPT</t>
  </si>
  <si>
    <t>1/8 Copper x Male ADPT</t>
  </si>
  <si>
    <t>1/4 Copper x Male ADPT</t>
  </si>
  <si>
    <t>3/8 Copper x Male ADPT</t>
  </si>
  <si>
    <t>1/2 Copper x Male ADPT</t>
  </si>
  <si>
    <t>3/4 Copper x Male ADPT</t>
  </si>
  <si>
    <t>1 Copper x Male ADPT</t>
  </si>
  <si>
    <t>1-1/4 Copper x Male ADPT</t>
  </si>
  <si>
    <t>1-1/2 Copper x Male ADPT</t>
  </si>
  <si>
    <t>2 Copper x Male ADPT</t>
  </si>
  <si>
    <t>2-1/2 Copper x Male ADPT</t>
  </si>
  <si>
    <t>3 Copper x Male ADPT</t>
  </si>
  <si>
    <t>4 Copper x Male ADPT</t>
  </si>
  <si>
    <t>3/8x1/2 Copper x Male ADPT</t>
  </si>
  <si>
    <t>1/2x1/4 Copper x Male ADPT</t>
  </si>
  <si>
    <t>1/2x3/8 Copper x Male ADPT</t>
  </si>
  <si>
    <t>1/2x3/4 Copper x Male ADPT</t>
  </si>
  <si>
    <t>1/2x1 Copper x Male ADPT</t>
  </si>
  <si>
    <t>5/8x1/2 Copper x Male ADPT</t>
  </si>
  <si>
    <t>5/8x3/4 Copper x Male ADPT</t>
  </si>
  <si>
    <t>3/4x1/2 Copper x Male ADPT</t>
  </si>
  <si>
    <t>3/4x1 Copper x Male ADPT</t>
  </si>
  <si>
    <t>1x1/2 Copper x Male ADPT</t>
  </si>
  <si>
    <t>1x3/4 Copper x Male ADPT</t>
  </si>
  <si>
    <t>1x1-1/4 Copper x Male ADPT</t>
  </si>
  <si>
    <t>1x1-1/2 Copper x Male ADPT</t>
  </si>
  <si>
    <t>1-1/4x3/4 Copper x Male ADPT</t>
  </si>
  <si>
    <t>1-1/4x1 Copper x Male ADPT</t>
  </si>
  <si>
    <t>1-1/4x1-1/2 Copper x Male ADPT</t>
  </si>
  <si>
    <t>1-1/2x1Copper x Male ADPT</t>
  </si>
  <si>
    <t>1-1/2x1-1/4 Copper x Male ADPT</t>
  </si>
  <si>
    <t>1-1/2x2 Copper x Male ADPT</t>
  </si>
  <si>
    <t>2x1-1/4 Copper x Male ADPT</t>
  </si>
  <si>
    <t>2x1-1/2 Copper x Male ADPT</t>
  </si>
  <si>
    <t>2-1/2x2 Copper x Male ADPT</t>
  </si>
  <si>
    <t>1/4 Copper x Male FTG ADPT</t>
  </si>
  <si>
    <t>3/8 Copper x Male FTG ADPT</t>
  </si>
  <si>
    <t>1/2 Copper x Male FTG ADPT</t>
  </si>
  <si>
    <t>3/4 Copper x Male FTG ADPT</t>
  </si>
  <si>
    <t>1 Copper x Male FTG ADPT</t>
  </si>
  <si>
    <t>1-1/4 Copper x Male FTG ADPT</t>
  </si>
  <si>
    <t>1-1/2 Copper x Male FTG ADPT</t>
  </si>
  <si>
    <t>2 Copper x Male FTG ADPT</t>
  </si>
  <si>
    <t>1/2x3/4 Copper x Male FTG ADPT</t>
  </si>
  <si>
    <t>1/4 Copper 45 FTG Elbow</t>
  </si>
  <si>
    <t>3/8 Copper 45 FTG Elbow</t>
  </si>
  <si>
    <t>1/2 Copper 45 FTG Elbow</t>
  </si>
  <si>
    <t>5/8 Copper 45 FTG Elbow</t>
  </si>
  <si>
    <t>3/4 Copper 45 FTG Elbow</t>
  </si>
  <si>
    <t>1 Copper 45 FTG Elbow</t>
  </si>
  <si>
    <t>1-1/4 Copper 45 FTG Elbow</t>
  </si>
  <si>
    <t>1-1/2 Copper 45 FTG Elbow</t>
  </si>
  <si>
    <t>2 Copper 45 FTG Elbow</t>
  </si>
  <si>
    <t>2-1/2 Copper 45 FTG Elbow</t>
  </si>
  <si>
    <t>3 Copper 45 FTG Elbow</t>
  </si>
  <si>
    <t>4 Copper 45 FTG Elbow</t>
  </si>
  <si>
    <t>1/4 Copper 90 FTG Elbow</t>
  </si>
  <si>
    <t>3/8 Copper 90 FTG Elbow</t>
  </si>
  <si>
    <t>1/2 Copper 90 FTG Elbow</t>
  </si>
  <si>
    <t>5/8 Copper 90 FTG Elbow</t>
  </si>
  <si>
    <t>3/4 Copper 90 FTG Elbow</t>
  </si>
  <si>
    <t>1 Copper 90 FTG Elbow</t>
  </si>
  <si>
    <t>1-1/4 Copper 90 FTG Elbow</t>
  </si>
  <si>
    <t>1-1/2 Copper 90 FTG Elbow</t>
  </si>
  <si>
    <t>2 Copper 90 FTG Elbow</t>
  </si>
  <si>
    <t>2-1/2 Copper 90 FTG Elbow</t>
  </si>
  <si>
    <t>3 Copper 90 FTG Elbow</t>
  </si>
  <si>
    <t>4 Copper 90 FTG Elbow</t>
  </si>
  <si>
    <t>1/8 Copper CPLG w/ Stop</t>
  </si>
  <si>
    <t>1/4 Copper CPLG w/ Stop</t>
  </si>
  <si>
    <t>3/8 Copper CPLG w/ Stop</t>
  </si>
  <si>
    <t>1/2 Copper CPLG w/ Stop</t>
  </si>
  <si>
    <t>5/8 Copper CPLG w/ Stop</t>
  </si>
  <si>
    <t>3/4 Copper CPLG w/ Stop</t>
  </si>
  <si>
    <t>1 Copper CPLG w/ Stop</t>
  </si>
  <si>
    <t>1-1/4 Copper CPLG w/ Stop</t>
  </si>
  <si>
    <t>1-1/2 Copper CPLG w/ Stop</t>
  </si>
  <si>
    <t>2 Copper CPLG w/ Stop</t>
  </si>
  <si>
    <t>2-1/2 Copper CPLG w/ Stop</t>
  </si>
  <si>
    <t>3 Copper CPLG w/ Stop</t>
  </si>
  <si>
    <t>3-1/2 Copper CPLG w/ Stop</t>
  </si>
  <si>
    <t>4 Copper CPLG w/ Stop</t>
  </si>
  <si>
    <t>5 Copper CPLG w/ Stop</t>
  </si>
  <si>
    <t>6 Copper CPLG w/ Stop</t>
  </si>
  <si>
    <t>8 Copper CPLG w/ Stop</t>
  </si>
  <si>
    <t>1/4x1/8 Copper Red. CPLG</t>
  </si>
  <si>
    <t>3/8x1/8 Copper Red. CPLG</t>
  </si>
  <si>
    <t>3/8x1/4 Copper Red. CPLG</t>
  </si>
  <si>
    <t>1/2x1/8 Copper Red. CPLG</t>
  </si>
  <si>
    <t>1/2x1/4 Copper Red. CPLG</t>
  </si>
  <si>
    <t>1/2x3/8 Copper Red. CPLG</t>
  </si>
  <si>
    <t>5/8x1/4 Copper Red. CPLG</t>
  </si>
  <si>
    <t>5/8x3/8 Copper Red. CPLG</t>
  </si>
  <si>
    <t>5/8x1/2 Copper Red. CPLG</t>
  </si>
  <si>
    <t>3/4x1/4 Copper Red. CPLG</t>
  </si>
  <si>
    <t>3/4x3/8 Copper Red. CPLG</t>
  </si>
  <si>
    <t>3/4x1/2 Copper Red. CPLG</t>
  </si>
  <si>
    <t>3/4x5/8 Copper Red. CPLG</t>
  </si>
  <si>
    <t>1x1/2 Copper Red. CPLG</t>
  </si>
  <si>
    <t>1x5/8 Copper Red. CPLG</t>
  </si>
  <si>
    <t>1x3/4 Copper Red. CPLG</t>
  </si>
  <si>
    <t>1-1/4x1/2 Copper Red. CPLG</t>
  </si>
  <si>
    <t>1-1/4x3/4 Copper Red. CPLG</t>
  </si>
  <si>
    <t>1-1/4x1 Copper Red. CPLG</t>
  </si>
  <si>
    <t>1-1/2x1/2 Copper Red. CPLG</t>
  </si>
  <si>
    <t>1-1/2x3/4 Copper Red. CPLG</t>
  </si>
  <si>
    <t>1-1/2x1 Copper Red. CPLG</t>
  </si>
  <si>
    <t>1-1/2x1-1/4 Copper Red. CPLG</t>
  </si>
  <si>
    <t>2x1/2 Copper Red. CPLG</t>
  </si>
  <si>
    <t>2x3/4 Copper Red. CPLG</t>
  </si>
  <si>
    <t>2x1 Copper Red. CPLG</t>
  </si>
  <si>
    <t>2x1-1/4 Copper Red. CPLG</t>
  </si>
  <si>
    <t>2x1-1/2 Copper Red. CPLG</t>
  </si>
  <si>
    <t>2-1/2x1 Copper Red. CPLG</t>
  </si>
  <si>
    <t>2-1/2x1-1/4 Copper Red. CPLG</t>
  </si>
  <si>
    <t>2-1/2x1-1/2 Copper Red. CPLG</t>
  </si>
  <si>
    <t>2-1/2x2 Copper Red. CPLG</t>
  </si>
  <si>
    <t>3x1-1/2 Copper Red. CPLG</t>
  </si>
  <si>
    <t>3x2 Copper Red. CPLG</t>
  </si>
  <si>
    <t>3x2-1/2 Copper Red. CPLG</t>
  </si>
  <si>
    <t>4x2 Copper Red. CPLG</t>
  </si>
  <si>
    <t>4x2-1/2 Copper Red. CPLG</t>
  </si>
  <si>
    <t>4x3 Copper Red. CPLG</t>
  </si>
  <si>
    <t>6x3 Copper Red. CPLG</t>
  </si>
  <si>
    <t>6x4 Copper Red. CPLG</t>
  </si>
  <si>
    <t>1/8 Copper CPLG w/o Stop</t>
  </si>
  <si>
    <t>1/4 Copper CPLG w/o Stop</t>
  </si>
  <si>
    <t>3/8 Copper CPLG w/o Stop</t>
  </si>
  <si>
    <t>1/2 Copper CPLG w/o Stop</t>
  </si>
  <si>
    <t>5/8 Copper CPLG w/o Stop</t>
  </si>
  <si>
    <t>3/4 Copper CPLG w/o Stop</t>
  </si>
  <si>
    <t>1 Copper CPLG w/o Stop</t>
  </si>
  <si>
    <t>1-1/4 Copper CPLG w/o Stop</t>
  </si>
  <si>
    <t>1-1/2 Copper CPLG w/o Stop</t>
  </si>
  <si>
    <t>2 Copper CPLG w/o Stop</t>
  </si>
  <si>
    <t>2-1/2 Copper CPLG w/o Stop</t>
  </si>
  <si>
    <t>3 Copper CPLG w/o Stop</t>
  </si>
  <si>
    <t>4 Copper CPLG w/o Stop</t>
  </si>
  <si>
    <t>5 Copper CPLG w/o Stop</t>
  </si>
  <si>
    <t>1/8 Copper 45 Elbow</t>
  </si>
  <si>
    <t>1/4 Copper 45 Elbow</t>
  </si>
  <si>
    <t>3/8 Copper 45 Elbow</t>
  </si>
  <si>
    <t>1/2 Copper 45 Elbow</t>
  </si>
  <si>
    <t>5/8 Copper 45 Elbow</t>
  </si>
  <si>
    <t>3/4 Copper 45 Elbow</t>
  </si>
  <si>
    <t>1 Copper 45 Elbow</t>
  </si>
  <si>
    <t>1-1/4 Copper 45 Elbow</t>
  </si>
  <si>
    <t>1-1/2 Copper 45 Elbow</t>
  </si>
  <si>
    <t>2 Copper 45 Elbow</t>
  </si>
  <si>
    <t>2-1/2 Copper 45 Elbow</t>
  </si>
  <si>
    <t>3 Copper 45 Elbow</t>
  </si>
  <si>
    <t>4 Copper 45 Elbow</t>
  </si>
  <si>
    <t>5 Copper 45 Elbow</t>
  </si>
  <si>
    <t>6 Copper 45 Elbow</t>
  </si>
  <si>
    <t>1/8 Copper 90 Elbow</t>
  </si>
  <si>
    <t>1/4 Copper 90 Elbow</t>
  </si>
  <si>
    <t>3/8 Copper 90 Elbow</t>
  </si>
  <si>
    <t>1/2 Copper 90 Elbow</t>
  </si>
  <si>
    <t>5/8 Copper 90 Elbow</t>
  </si>
  <si>
    <t>3/4 Copper 90 Elbow</t>
  </si>
  <si>
    <t>1 Copper 90 Elbow</t>
  </si>
  <si>
    <t>1-1/4 Copper 90 Elbow</t>
  </si>
  <si>
    <t>1-1/2 Copper 90 Elbow</t>
  </si>
  <si>
    <t>2 Copper 90 Elbow</t>
  </si>
  <si>
    <t>2-1/2 Copper 90 Elbow</t>
  </si>
  <si>
    <t>3 Copper 90 Elbow</t>
  </si>
  <si>
    <t>4 Copper 90 Elbow</t>
  </si>
  <si>
    <t>5 Copper 90 Elbow</t>
  </si>
  <si>
    <t>6 Copper 90 Elbow</t>
  </si>
  <si>
    <t>8 Copper 90 Elbow</t>
  </si>
  <si>
    <t>3/8x1/4 Copper 90 Elbow</t>
  </si>
  <si>
    <t>1/2x1/4 Copper 90 Elbow</t>
  </si>
  <si>
    <t>1/2x3/8 Copper 90 Elbow</t>
  </si>
  <si>
    <t>3/4x1/2 Copper 90 Elbow</t>
  </si>
  <si>
    <t>1x1/2 Copper 90 Elbow</t>
  </si>
  <si>
    <t>1x3/4 Copper 90 Elbow</t>
  </si>
  <si>
    <t>1-1/4x3/4 Copper 90 Elbow</t>
  </si>
  <si>
    <t>1-1/4x1 Copper 90 Elbow</t>
  </si>
  <si>
    <t>1-1/2x1-1/4 Copper 90 Elbow</t>
  </si>
  <si>
    <t>2x1-1/2 Copper 90 Elbow</t>
  </si>
  <si>
    <t>1/8 Copper 90 Elbow - Long</t>
  </si>
  <si>
    <t>1/4 Copper 90 Elbow - Long</t>
  </si>
  <si>
    <t>3/8 Copper 90 Elbow - Long</t>
  </si>
  <si>
    <t>1/2 Copper 90 Elbow - Long</t>
  </si>
  <si>
    <t>5/8 Copper 90 Elbow - Long</t>
  </si>
  <si>
    <t>3/4 Copper 90 Elbow - Long</t>
  </si>
  <si>
    <t>1 Copper 90 Elbow - Long</t>
  </si>
  <si>
    <t>1-1/4 Copper 90 Elbow - Long</t>
  </si>
  <si>
    <t>1-1/2 Copper 90 Elbow - Long</t>
  </si>
  <si>
    <t>2 Copper 90 Elbow - Long</t>
  </si>
  <si>
    <t>2-1/2 Copper 90 Elbow - Long</t>
  </si>
  <si>
    <t>3 Copper 90 Elbow - Long</t>
  </si>
  <si>
    <t>4 Copper 90 Elbow - Long</t>
  </si>
  <si>
    <t>1/2 Copper Union</t>
  </si>
  <si>
    <t>3/4 Copper Union</t>
  </si>
  <si>
    <t>1 Copper Union</t>
  </si>
  <si>
    <t>1-1/4 Copper Union</t>
  </si>
  <si>
    <t>1-1/2 Copper Union</t>
  </si>
  <si>
    <t>2 Copper Union</t>
  </si>
  <si>
    <t>2-1/2 Copper Union</t>
  </si>
  <si>
    <t>3 Copper Union</t>
  </si>
  <si>
    <t>1/8 Copper 90 FTG Elbow - Long</t>
  </si>
  <si>
    <t>1/4 Copper 90 FTG Elbow - Long</t>
  </si>
  <si>
    <t>3/8 Copper 90 FTG Elbow - Long</t>
  </si>
  <si>
    <t>1/2 Copper 90 FTG Elbow - Long</t>
  </si>
  <si>
    <t>5/8 Copper 90 FTG Elbow - Long</t>
  </si>
  <si>
    <t>3/4 Copper 90 FTG Elbow - Long</t>
  </si>
  <si>
    <t>1 Copper 90 FTG Elbow - Long</t>
  </si>
  <si>
    <t>1-1/4 Copper 90 FTG Elbow - Long</t>
  </si>
  <si>
    <t>1-1/2 Copper 90 FTG Elbow - Long</t>
  </si>
  <si>
    <t>2 Copper 90 FTG Elbow - Long</t>
  </si>
  <si>
    <t>2-1/2 Copper 90 FTG Elbow - Long</t>
  </si>
  <si>
    <t>3 Copper 90 FTG Elbow - Long</t>
  </si>
  <si>
    <t>4 Copper 90 FTG Elbow - Long</t>
  </si>
  <si>
    <t>1/8 Copper Tee</t>
  </si>
  <si>
    <t>1/4 Copper Tee</t>
  </si>
  <si>
    <t>3/8 Copper Tee</t>
  </si>
  <si>
    <t>1/2 Copper Tee</t>
  </si>
  <si>
    <t>5/8 Copper Tee</t>
  </si>
  <si>
    <t>3/4 Copper Tee</t>
  </si>
  <si>
    <t>1 Copper Tee</t>
  </si>
  <si>
    <t>1-1/4 Copper Tee</t>
  </si>
  <si>
    <t>1-1/2 Copper Tee</t>
  </si>
  <si>
    <t>2 Copper Tee</t>
  </si>
  <si>
    <t>2-1/2 Copper Tee</t>
  </si>
  <si>
    <t>3 Copper Tee</t>
  </si>
  <si>
    <t>4 Copper Tee</t>
  </si>
  <si>
    <t>5 Copper Tee</t>
  </si>
  <si>
    <t>6 Copper Tee</t>
  </si>
  <si>
    <t>1/4x1/8x1/8 Copper Tee</t>
  </si>
  <si>
    <t>1/4x1/4x3/8 Copper Tee</t>
  </si>
  <si>
    <t>3/8x1/4x1/4 Copper Tee</t>
  </si>
  <si>
    <t>3/8x3/8x1/4 Copper Tee</t>
  </si>
  <si>
    <t>3/8x3/8x1/2 Copper Tee</t>
  </si>
  <si>
    <t>1/2x1/4x1/2 Copper Tee</t>
  </si>
  <si>
    <t>1/2x3/8x3/8 Copper Tee</t>
  </si>
  <si>
    <t>1/2x3/8x1/2 Copper Tee</t>
  </si>
  <si>
    <t>1/2x1/2x1/8 Copper Tee</t>
  </si>
  <si>
    <t>1/2x1/2x1/4 Copper Tee</t>
  </si>
  <si>
    <t>1/2x1/2x3/8 Copper Tee</t>
  </si>
  <si>
    <t>1/2x1/2x3/4 Copper Tee</t>
  </si>
  <si>
    <t>1/2x1/2x1 Copper Tee</t>
  </si>
  <si>
    <t>5/8x1/2x1/2 Copper Tee</t>
  </si>
  <si>
    <t>5/8x5/8x1/4 Copper Tee</t>
  </si>
  <si>
    <t>3/4x1/2x3/4 Copper Tee</t>
  </si>
  <si>
    <t>3/4x3/4x1/4 Copper Tee</t>
  </si>
  <si>
    <t>3/4x3/4x3/8 Copper Tee</t>
  </si>
  <si>
    <t>3/4x3/4x1/2 Copper Tee</t>
  </si>
  <si>
    <t>3/4x3/4x5/8 Copper Tee</t>
  </si>
  <si>
    <t>3/4x3/4x1 Copper Tee</t>
  </si>
  <si>
    <t>1x1/2x1/2 Copper Tee</t>
  </si>
  <si>
    <t>1x1/2x3/4 Copper Tee</t>
  </si>
  <si>
    <t>1x1/2x1 Copper Tee</t>
  </si>
  <si>
    <t>1x3/4x1/2 Copper Tee</t>
  </si>
  <si>
    <t>1x3/4x3/4 Copper Tee</t>
  </si>
  <si>
    <t>1x3/4x1 Copper Tee</t>
  </si>
  <si>
    <t>1x1x3/8 Copper Tee</t>
  </si>
  <si>
    <t>1x1x1/2 Copper Tee</t>
  </si>
  <si>
    <t>1x1x5/8 Copper Tee</t>
  </si>
  <si>
    <t>1x1x3/4 Copper Tee</t>
  </si>
  <si>
    <t>1x1x1-1/4 Copper Tee</t>
  </si>
  <si>
    <t>1x1x1-1/2 Copper Tee</t>
  </si>
  <si>
    <t>1-1/4x1/2x1/2 Copper Tee</t>
  </si>
  <si>
    <t>1-1/4x1/2x1-1/4 Copper Tee</t>
  </si>
  <si>
    <t>1-1/4x3/4x1/2 Copper Tee</t>
  </si>
  <si>
    <t>1-1/4x3/4x3/4 Copper Tee</t>
  </si>
  <si>
    <t>1-1/4x3/4x1 Copper Tee</t>
  </si>
  <si>
    <t>1-1/4x3/4x1-1/4 Copper Tee</t>
  </si>
  <si>
    <t>1-1/4x1x1/2 Copper Tee</t>
  </si>
  <si>
    <t>1-1/4x1x3/4 Copper Tee</t>
  </si>
  <si>
    <t>1-1/4x1x1 Copper Tee</t>
  </si>
  <si>
    <t>1-1/4x1x1-1/4 Copper Tee</t>
  </si>
  <si>
    <t>1-1/4x1-1/4x1/2 Copper Tee</t>
  </si>
  <si>
    <t>1-1/4x1-1/4x3/4 Copper Tee</t>
  </si>
  <si>
    <t>1-1/4x1-1/4x1 Copper Tee</t>
  </si>
  <si>
    <t>1-1/4x1-1/4x1-1/2 Copper Tee</t>
  </si>
  <si>
    <t>1-1/4x1-1/4x2 Copper Tee</t>
  </si>
  <si>
    <t>1-1/2x1/2x1 Copper Tee</t>
  </si>
  <si>
    <t>1-1/2x1/2x1-1/2 Copper Tee</t>
  </si>
  <si>
    <t>1-1/2x3/4x1/2 Copper Tee</t>
  </si>
  <si>
    <t>1-1/2x3/4x3/4 Copper Tee</t>
  </si>
  <si>
    <t>1-1/2x3/4x1 Copper Tee</t>
  </si>
  <si>
    <t>1-1/2x3/4x1-1/4 Copper Tee</t>
  </si>
  <si>
    <t>1-1/2x3/4x1-1/2 Copper Tee</t>
  </si>
  <si>
    <t>1-1/2x1x1/2 Copper Tee</t>
  </si>
  <si>
    <t>1-1/2x1x3/4 Copper Tee</t>
  </si>
  <si>
    <t>1-1/2x1x1 Copper Tee</t>
  </si>
  <si>
    <t>1-1/2x1x1-1/4 Copper Tee</t>
  </si>
  <si>
    <t>1-1/2x1x1-1/2 Copper Tee</t>
  </si>
  <si>
    <t>1-1/2x1-1/4x1/2 Copper Tee</t>
  </si>
  <si>
    <t>1-1/2x1-1/4x3/4 Copper Tee</t>
  </si>
  <si>
    <t>1-1/2x1-1/4x1 Copper Tee</t>
  </si>
  <si>
    <t>1-1/2x1-1/4x1-1/4 Copper Tee</t>
  </si>
  <si>
    <t>1-1/2x1-1/4x1-1/2 Copper Tee</t>
  </si>
  <si>
    <t>1-1/2x1-1/2x1/2 Copper Tee</t>
  </si>
  <si>
    <t>1-1/2x1-1/2x3/4 Copper Tee</t>
  </si>
  <si>
    <t>1-1/2x1-1/2x1 Copper Tee</t>
  </si>
  <si>
    <t>1-1/2x1-1/2x1-1/4 Copper Tee</t>
  </si>
  <si>
    <t>1-1/2x1-1/2x2 Copper Tee</t>
  </si>
  <si>
    <t>2x1/2x2 Copper Tee</t>
  </si>
  <si>
    <t>2x3/4x1-1/2 Copper Tee</t>
  </si>
  <si>
    <t>2x3/4x2 Copper Tee</t>
  </si>
  <si>
    <t>2x1x1 Copper Tee</t>
  </si>
  <si>
    <t>2x1x1-1/2 Copper Tee</t>
  </si>
  <si>
    <t>2x1x2 Copper Tee</t>
  </si>
  <si>
    <t>2x1-1/4x3/4 Copper Tee</t>
  </si>
  <si>
    <t>2x1-1/4x1 Copper Tee</t>
  </si>
  <si>
    <t>2x1-1/4x1-1/4 Copper Tee</t>
  </si>
  <si>
    <t>2x1-1/4x1-1/2 Copper Tee</t>
  </si>
  <si>
    <t>2x1-1/4x2 Copper Tee</t>
  </si>
  <si>
    <t>2x1-1/2x1/2 Copper Tee</t>
  </si>
  <si>
    <t>2x1-1/2x3/4 Copper Tee</t>
  </si>
  <si>
    <t>2x1-1/2x1 Copper Tee</t>
  </si>
  <si>
    <t>2x1-1/2x1-1/4 Copper Tee</t>
  </si>
  <si>
    <t>2x1-1/2x1-1/2 Copper Tee</t>
  </si>
  <si>
    <t>2x1-1/2x2 Copper Tee</t>
  </si>
  <si>
    <t>2x2x1/2 Copper Tee</t>
  </si>
  <si>
    <t>2x2x3/4 Copper Tee</t>
  </si>
  <si>
    <t>2x2x1 Copper Tee</t>
  </si>
  <si>
    <t>2x2x1-1/4 Copper Tee</t>
  </si>
  <si>
    <t>2x2x1-1/2 Copper Tee</t>
  </si>
  <si>
    <t>2x2x2-1/2 Copper Tee</t>
  </si>
  <si>
    <t>2-1/2x3/4x2-1/2 Copper Tee</t>
  </si>
  <si>
    <t>2-1/2x1x2-1/2 Copper Tee</t>
  </si>
  <si>
    <t>2-1/2x1-1/4x2-1/2 Copper Tee</t>
  </si>
  <si>
    <t>2-1/2x1-1/2x2-1/2 Copper Tee</t>
  </si>
  <si>
    <t>2-1/2x2x1 Copper Tee</t>
  </si>
  <si>
    <t>2-1/2x2x1-1/4 Copper Tee</t>
  </si>
  <si>
    <t>2-1/2x2x1-1/2 Copper Tee</t>
  </si>
  <si>
    <t>2-1/2x2x2 Copper Tee</t>
  </si>
  <si>
    <t>2-1/2x2x2-1/2 Copper Tee</t>
  </si>
  <si>
    <t>2-1/2x2-1/2x1/2 Copper Tee</t>
  </si>
  <si>
    <t>2-1/2x2-1/2x3/4 Copper Tee</t>
  </si>
  <si>
    <t>2-1/2x2-1/2x1 Copper Tee</t>
  </si>
  <si>
    <t>2-1/2x2-1/2x1-1/4 Copper Tee</t>
  </si>
  <si>
    <t>2-1/2x2-1/2x1-1/2 Copper Tee</t>
  </si>
  <si>
    <t>2-1/2x2-1/2x2 Copper Tee</t>
  </si>
  <si>
    <t>3x2x2 Copper Tee</t>
  </si>
  <si>
    <t>3x2x2-1/2 Copper Tee</t>
  </si>
  <si>
    <t>3x2x3 Copper Tee</t>
  </si>
  <si>
    <t>3x2-1/2x1-1/2 Copper Tee</t>
  </si>
  <si>
    <t>3x2-1/2x2 Copper Tee</t>
  </si>
  <si>
    <t>3x2-1/2x2-1/2 Copper Tee</t>
  </si>
  <si>
    <t>3x2-1/2x3 Copper Tee</t>
  </si>
  <si>
    <t>3x3x1/2 Copper Tee</t>
  </si>
  <si>
    <t>3x3x3/4 Copper Tee</t>
  </si>
  <si>
    <t>3x3x1 Copper Tee</t>
  </si>
  <si>
    <t>3x3x1-1/4 Copper Tee</t>
  </si>
  <si>
    <t>3x3x1-1/2 Copper Tee</t>
  </si>
  <si>
    <t>3x3x2 Copper Tee</t>
  </si>
  <si>
    <t>3x3x2-1/2 Copper Tee</t>
  </si>
  <si>
    <t>4x2x4 Copper Tee</t>
  </si>
  <si>
    <t>4x3x3 Copper Tee</t>
  </si>
  <si>
    <t>4x3x4 Copper Tee</t>
  </si>
  <si>
    <t>4x4x3/4 Copper Tee</t>
  </si>
  <si>
    <t>4x4x1 Copper Tee</t>
  </si>
  <si>
    <t>4x4x1-1/4 Copper Tee</t>
  </si>
  <si>
    <t>4x4x1-1/2 Copper Tee</t>
  </si>
  <si>
    <t>4x4x2 Copper Tee</t>
  </si>
  <si>
    <t>4x4x2-1/2 Copper Tee</t>
  </si>
  <si>
    <t>4x4x3 Copper Tee</t>
  </si>
  <si>
    <t>6x6x4 Copper Tee</t>
  </si>
  <si>
    <t>8x8x4 Copper Tee</t>
  </si>
  <si>
    <t>1/2 EPPSU F1960 EXPN PEX Plug</t>
  </si>
  <si>
    <t>3/4 EPPSU F1960 EXPN PEX Plug</t>
  </si>
  <si>
    <t>1 EPPSU F1960 EXPN PEX Plug</t>
  </si>
  <si>
    <t>1/2 EPPSU F1960 EXPN PEX Tee</t>
  </si>
  <si>
    <t>3/4 EPPSU F1960 EXPN PEX Tee</t>
  </si>
  <si>
    <t>1 EPPSU F1960 EXPN PEX Tee</t>
  </si>
  <si>
    <t>3/4x3/4x1/2 EPPSU F1960 EXPN PEX Tee</t>
  </si>
  <si>
    <t>3/4x1/2x3/4 EPPSU F1960 EXPN PEX Tee</t>
  </si>
  <si>
    <t>3/4x1/2x1/2 EPPSU F1960 EXPN PEX Tee</t>
  </si>
  <si>
    <t>1x3/4x3/4 EPPSU F1960 EXPN PEX Tee</t>
  </si>
  <si>
    <t>1x3/4x1 EPPSU F1960 EXPN PEX Tee</t>
  </si>
  <si>
    <t>1x1x3/4 EPPSU F1960 EXPN PEX Tee</t>
  </si>
  <si>
    <t>1x1x1/2 EPPSU F1960 EXPN PEX Tee</t>
  </si>
  <si>
    <t>3/4 EPPSU F1960 EXPN PEX x MPT ADPT</t>
  </si>
  <si>
    <t>1/2 EPPSU F1960 EXPN PEX 90 Elbow</t>
  </si>
  <si>
    <t>3/4 EPPSU F1960 EXPN PEX 90 Elbow</t>
  </si>
  <si>
    <t>1 EPPSU F1960 EXPN PEX 90 Elbow</t>
  </si>
  <si>
    <t>3/4x1/2 EPPSU F1960 EXPN PEX 90 Elbow</t>
  </si>
  <si>
    <t>1/2x1/2x3/4 EPPSU F1960 EXPN PEX Tee</t>
  </si>
  <si>
    <t>EPPSU F1960 EXPN PEX FITTINGS</t>
  </si>
  <si>
    <t>1/8 Brass CPLG</t>
  </si>
  <si>
    <t>1/4 Brass CPLG</t>
  </si>
  <si>
    <t>3/8 Brass CPLG</t>
  </si>
  <si>
    <t>1/2 Brass CPLG</t>
  </si>
  <si>
    <t>3/4 Brass CPLG</t>
  </si>
  <si>
    <t>1 Brass CPLG</t>
  </si>
  <si>
    <t>1-1/4 Brass CPLG</t>
  </si>
  <si>
    <t>1-1/2 Brass CPLG</t>
  </si>
  <si>
    <t>2 Brass CPLG</t>
  </si>
  <si>
    <t>2-1/2 Brass CPLG</t>
  </si>
  <si>
    <t>3 Brass CPLG</t>
  </si>
  <si>
    <t>4 Brass CPLG</t>
  </si>
  <si>
    <t>1/4x1/8 Brass Red. CPLG</t>
  </si>
  <si>
    <t>3/8x1/8 Brass Red. CPLG</t>
  </si>
  <si>
    <t>3/8x1/4 Brass Red. CPLG</t>
  </si>
  <si>
    <t>1/2x1/8 Brass Red. CPLG</t>
  </si>
  <si>
    <t>1/2x1/4 Brass Red. CPLG</t>
  </si>
  <si>
    <t>1/2x3/8 Brass Red. CPLG</t>
  </si>
  <si>
    <t>3/4x1/4 Brass Red. CPLG</t>
  </si>
  <si>
    <t>3/4x3/8 Brass Red. CPLG</t>
  </si>
  <si>
    <t>3/4x1/2 Brass Red. CPLG</t>
  </si>
  <si>
    <t>1x3/8 Brass Red. CPLG</t>
  </si>
  <si>
    <t>1x1/2 Brass Red. CPLG</t>
  </si>
  <si>
    <t>1x3/4 Brass Red. CPLG</t>
  </si>
  <si>
    <t>1-1/4x1/2 Brass Red. CPLG</t>
  </si>
  <si>
    <t>1-1/4x3/4 Brass Red. CPLG</t>
  </si>
  <si>
    <t>1-1/4x1 Brass Red. CPLG</t>
  </si>
  <si>
    <t>1-1/2x1/2 Brass Red. CPLG</t>
  </si>
  <si>
    <t>1-1/2x3/4 Brass Red. CPLG</t>
  </si>
  <si>
    <t>1-1/2x1 Brass Red. CPLG</t>
  </si>
  <si>
    <t>1-1/2x1-1/4 Brass Red. CPLG</t>
  </si>
  <si>
    <t>2x1/2 Brass Red. CPLG</t>
  </si>
  <si>
    <t>2x3/4 Brass Red. CPLG</t>
  </si>
  <si>
    <t>2x1 Brass Red. CPLG</t>
  </si>
  <si>
    <t>2x1-1/4 Brass Red. CPLG</t>
  </si>
  <si>
    <t>2x1-1/2 Brass Red. CPLG</t>
  </si>
  <si>
    <t>2-1/2x1-1/2 Brass Red. CPLG</t>
  </si>
  <si>
    <t>2-1/2x2 Brass Red. CPLG</t>
  </si>
  <si>
    <t>3x2 Brass Red. CPLG</t>
  </si>
  <si>
    <t>3x2-1/2 Brass Red. CPLG</t>
  </si>
  <si>
    <t>4x3 Brass Red. CPLG</t>
  </si>
  <si>
    <t>1/8 Galv CPLG</t>
  </si>
  <si>
    <t>1/4 Galv CPLG</t>
  </si>
  <si>
    <t>3/8 Galv CPLG</t>
  </si>
  <si>
    <t>1/2 Galv CPLG</t>
  </si>
  <si>
    <t>3/4 Galv CPLG</t>
  </si>
  <si>
    <t>1 Galv CPLG</t>
  </si>
  <si>
    <t>1-1/4 Galv CPLG</t>
  </si>
  <si>
    <t>1-1/2 Galv CPLG</t>
  </si>
  <si>
    <t>2 Galv CPLG</t>
  </si>
  <si>
    <t>2-1/2 Galv CPLG</t>
  </si>
  <si>
    <t>3 Galv CPLG</t>
  </si>
  <si>
    <t>3-1/2 Galv CPLG</t>
  </si>
  <si>
    <t>4 Galv CPLG</t>
  </si>
  <si>
    <t>5 Galv CPLG</t>
  </si>
  <si>
    <t>6 Galv CPLG</t>
  </si>
  <si>
    <t>8 Galv CPLG</t>
  </si>
  <si>
    <t>1/4x1/8 Galv Red. CPLG</t>
  </si>
  <si>
    <t>3/8x1/8 Galv Red. CPLG</t>
  </si>
  <si>
    <t>3/8x1/4 Galv Red. CPLG</t>
  </si>
  <si>
    <t>1/2x1/8 Galv Red. CPLG</t>
  </si>
  <si>
    <t>1/2x1/4 Galv Red. CPLG</t>
  </si>
  <si>
    <t>1/2x3/8 Galv Red. CPLG</t>
  </si>
  <si>
    <t>3/4x1/8 Galv Red. CPLG</t>
  </si>
  <si>
    <t>3/4x1/4 Galv Red. CPLG</t>
  </si>
  <si>
    <t>3/4x3/8 Galv Red. CPLG</t>
  </si>
  <si>
    <t>3/4x1/2 Galv Red. CPLG</t>
  </si>
  <si>
    <t>1x1/8 Galv Red. CPLG</t>
  </si>
  <si>
    <t>1x1/4 Galv Red. CPLG</t>
  </si>
  <si>
    <t>1x3/8 Galv Red. CPLG</t>
  </si>
  <si>
    <t>1x1/2 Galv Red. CPLG</t>
  </si>
  <si>
    <t>1x3/4 Galv Red. CPLG</t>
  </si>
  <si>
    <t>1-1/4x3/8 Galv Red. CPLG</t>
  </si>
  <si>
    <t>1-1/4x1/2 Galv Red. CPLG</t>
  </si>
  <si>
    <t>1-1/4x3/4 Galv Red. CPLG</t>
  </si>
  <si>
    <t>1-1/4x1 Galv Red. CPLG</t>
  </si>
  <si>
    <t>1-1/2x1/2 Galv Red. CPLG</t>
  </si>
  <si>
    <t>1-1/2x3/4 Galv Red. CPLG</t>
  </si>
  <si>
    <t>1-1/2x1 Galv Red. CPLG</t>
  </si>
  <si>
    <t>1-1/2x1-1/4 Galv Red. CPLG</t>
  </si>
  <si>
    <t>2x1/4 Galv Red. CPLG</t>
  </si>
  <si>
    <t>2x3/8 Galv Red. CPLG</t>
  </si>
  <si>
    <t>2x1/2 Galv Red. CPLG</t>
  </si>
  <si>
    <t>2x3/4 Galv Red. CPLG</t>
  </si>
  <si>
    <t>2x1 Galv Red. CPLG</t>
  </si>
  <si>
    <t>2x1-1/4 Galv Red. CPLG</t>
  </si>
  <si>
    <t>2x1-1/2 Galv Red. CPLG</t>
  </si>
  <si>
    <t>2-1/2x1/2 Galv Red. CPLG</t>
  </si>
  <si>
    <t>2-1/2x3/4 Galv Red. CPLG</t>
  </si>
  <si>
    <t>2-1/2x1 Galv Red. CPLG</t>
  </si>
  <si>
    <t>2-1/2x1-1/4 Galv Red. CPLG</t>
  </si>
  <si>
    <t>2-1/2x1-1/2 Galv Red. CPLG</t>
  </si>
  <si>
    <t>2-1/2x2 Galv Red. CPLG</t>
  </si>
  <si>
    <t>3x1/2 Galv Red. CPLG</t>
  </si>
  <si>
    <t>3x3/4 Galv Red. CPLG</t>
  </si>
  <si>
    <t>3x1 Galv Red. CPLG</t>
  </si>
  <si>
    <t>3x1-1/4 Galv Red. CPLG</t>
  </si>
  <si>
    <t>3x1-1/2 Galv Red. CPLG</t>
  </si>
  <si>
    <t>3x2 Galv Red. CPLG</t>
  </si>
  <si>
    <t>3x2-1/2 Galv Red. CPLG</t>
  </si>
  <si>
    <t>3-1/2x1-1/2 Galv Red. CPLG</t>
  </si>
  <si>
    <t>3-1/2x2 Galv Red. CPLG</t>
  </si>
  <si>
    <t>3-1/2x2-1/2 Galv Red. CPLG</t>
  </si>
  <si>
    <t>3-1/2x3 Galv Red. CPLG</t>
  </si>
  <si>
    <t>4x1/2 Galv Red. CPLG</t>
  </si>
  <si>
    <t>4x3/4 Galv Red. CPLG</t>
  </si>
  <si>
    <t>4x1 Galv Red. CPLG</t>
  </si>
  <si>
    <t>4x1-1/4 Galv Red. CPLG</t>
  </si>
  <si>
    <t>4x1-1/2 Galv Red. CPLG</t>
  </si>
  <si>
    <t>4x2 Galv Red. CPLG</t>
  </si>
  <si>
    <t>4x2-1/2 Galv Red. CPLG</t>
  </si>
  <si>
    <t>4x3 Galv Red. CPLG</t>
  </si>
  <si>
    <t>4x3-1/2 Galv Red. CPLG</t>
  </si>
  <si>
    <t>6x2 Galv Red. CPLG</t>
  </si>
  <si>
    <t>6x2-1/2 Galv Red. CPLG</t>
  </si>
  <si>
    <t>6x3 Galv Red. CPLG</t>
  </si>
  <si>
    <t>6x4 Galv Red. CPLG</t>
  </si>
  <si>
    <t>6x5 Galv Red. CPLG</t>
  </si>
  <si>
    <t>8x6 Galv Red. CPLG</t>
  </si>
  <si>
    <t>1/8 Blk CPLG</t>
  </si>
  <si>
    <t>1/4 Blk CPLG</t>
  </si>
  <si>
    <t>3/8 Blk CPLG</t>
  </si>
  <si>
    <t>1/2 Blk CPLG</t>
  </si>
  <si>
    <t>3/4 Blk CPLG</t>
  </si>
  <si>
    <t>1 Blk CPLG</t>
  </si>
  <si>
    <t>1-1/4 Blk CPLG</t>
  </si>
  <si>
    <t>1-1/2 Blk CPLG</t>
  </si>
  <si>
    <t>2 Blk CPLG</t>
  </si>
  <si>
    <t>2-1/2 Blk CPLG</t>
  </si>
  <si>
    <t>3 Blk CPLG</t>
  </si>
  <si>
    <t>3-1/2 Blk CPLG</t>
  </si>
  <si>
    <t>4 Blk CPLG</t>
  </si>
  <si>
    <t>5 Blk CPLG</t>
  </si>
  <si>
    <t>6 Blk CPLG</t>
  </si>
  <si>
    <t>8 Blk CPLG</t>
  </si>
  <si>
    <t>1/4x1/8 Blk Red. CPLG</t>
  </si>
  <si>
    <t>3/8x1/8 Blk Red. CPLG</t>
  </si>
  <si>
    <t>3/8x1/4 Blk Red. CPLG</t>
  </si>
  <si>
    <t>1/2x1/8 Blk Red. CPLG</t>
  </si>
  <si>
    <t>1/2x1/4 Blk Red. CPLG</t>
  </si>
  <si>
    <t>1/2x3/8 Blk Red. CPLG</t>
  </si>
  <si>
    <t>3/4x1/8 Blk Red. CPLG</t>
  </si>
  <si>
    <t>3/4x1/4 Blk Red. CPLG</t>
  </si>
  <si>
    <t>3/4x3/8 Blk Red. CPLG</t>
  </si>
  <si>
    <t>3/4x1/2 Blk Red. CPLG</t>
  </si>
  <si>
    <t>1x1/8 Blk Red. CPLG</t>
  </si>
  <si>
    <t>1x1/4 Blk Red. CPLG</t>
  </si>
  <si>
    <t>1x3/8 Blk Red. CPLG</t>
  </si>
  <si>
    <t>1x1/2 Blk Red. CPLG</t>
  </si>
  <si>
    <t>1x3/4 Blk Red. CPLG</t>
  </si>
  <si>
    <t>1-1/4x3/8 Blk Red. CPLG</t>
  </si>
  <si>
    <t>1-1/4x1/2 Blk Red. CPLG</t>
  </si>
  <si>
    <t>1-1/4x3/4 Blk Red. CPLG</t>
  </si>
  <si>
    <t>1-1/4x1 Blk Red. CPLG</t>
  </si>
  <si>
    <t>1-1/2x1/2 Blk Red. CPLG</t>
  </si>
  <si>
    <t>1-1/2x3/4 Blk Red. CPLG</t>
  </si>
  <si>
    <t>1-1/2x1 Blk Red. CPLG</t>
  </si>
  <si>
    <t>1-1/2x1-1/4 Blk Red. CPLG</t>
  </si>
  <si>
    <t>2x1/4 Blk Red. CPLG</t>
  </si>
  <si>
    <t>2x3/8 Blk Red. CPLG</t>
  </si>
  <si>
    <t>2x1/2 Blk Red. CPLG</t>
  </si>
  <si>
    <t>2x3/4 Blk Red. CPLG</t>
  </si>
  <si>
    <t>2x1 Blk Red. CPLG</t>
  </si>
  <si>
    <t>2x1-1/4 Blk Red. CPLG</t>
  </si>
  <si>
    <t>2x1-1/2 Blk Red. CPLG</t>
  </si>
  <si>
    <t>2-1/2x1/2 Blk Red. CPLG</t>
  </si>
  <si>
    <t>2-1/2x3/4 Blk Red. CPLG</t>
  </si>
  <si>
    <t>2-1/2x1 Blk Red. CPLG</t>
  </si>
  <si>
    <t>2-1/2x1-1/4 Blk Red. CPLG</t>
  </si>
  <si>
    <t>2-1/2x1-1/2 Blk Red. CPLG</t>
  </si>
  <si>
    <t>2-1/2x2 Blk Red. CPLG</t>
  </si>
  <si>
    <t>3x1/2 Blk Red. CPLG</t>
  </si>
  <si>
    <t>3x3/4 Blk Red. CPLG</t>
  </si>
  <si>
    <t>3x1 Blk Red. CPLG</t>
  </si>
  <si>
    <t>3x1-1/4 Blk Red. CPLG</t>
  </si>
  <si>
    <t>3x1-1/2 Blk Red. CPLG</t>
  </si>
  <si>
    <t>3x2 Blk Red. CPLG</t>
  </si>
  <si>
    <t>3x2-1/2 Blk Red. CPLG</t>
  </si>
  <si>
    <t>3-1/2x1-1/2 Blk Red. CPLG</t>
  </si>
  <si>
    <t>3-1/2x2 Blk Red. CPLG</t>
  </si>
  <si>
    <t>3-1/2x2-1/2 Blk Red. CPLG</t>
  </si>
  <si>
    <t>3-1/2x3 Blk Red. CPLG</t>
  </si>
  <si>
    <t>4x1/2 Blk Red. CPLG</t>
  </si>
  <si>
    <t>4x3/4 Blk Red. CPLG</t>
  </si>
  <si>
    <t>4x1 Blk Red. CPLG</t>
  </si>
  <si>
    <t>4x1-1/4 Blk Red. CPLG</t>
  </si>
  <si>
    <t>4x1-1/2 Blk Red. CPLG</t>
  </si>
  <si>
    <t>4x2 Blk Red. CPLG</t>
  </si>
  <si>
    <t>4x2-1/2 Blk Red. CPLG</t>
  </si>
  <si>
    <t>4x3 Blk Red. CPLG</t>
  </si>
  <si>
    <t>4x3-1/2 Blk Red. CPLG</t>
  </si>
  <si>
    <t>5x4 Blk Red. CPLG</t>
  </si>
  <si>
    <t>6x2 Blk Red. CPLG</t>
  </si>
  <si>
    <t>6x2-1/2 Blk Red. CPLG</t>
  </si>
  <si>
    <t>6x3 Blk Red. CPLG</t>
  </si>
  <si>
    <t>6x4 Blk Red. CPLG</t>
  </si>
  <si>
    <t>6x5 Blk Red. CPLG</t>
  </si>
  <si>
    <t>8x6 Blk Red. CPLG</t>
  </si>
  <si>
    <t>1/2 Brass F1807 PEX x Cop 8" Stubout Elbow w/ Flange</t>
  </si>
  <si>
    <t>1/2 Brass F1807 PEX x Cop 8" Stubout Elbow w/o Flange</t>
  </si>
  <si>
    <t>P12705</t>
  </si>
  <si>
    <t>P12747</t>
  </si>
  <si>
    <t>1/2 Brass F1960 EXPN PEX x Cop 8" Stubout Elbow w/ Flange</t>
  </si>
  <si>
    <t>1/2 Brass F1960 EXPN PEX x Cop 8" Stubout Elbow w/o Flange</t>
  </si>
  <si>
    <t>1/2 EPPSU F1960 PEX EXPN RING</t>
  </si>
  <si>
    <t>3/4 EPPSU F1960 PEX EXPN RING</t>
  </si>
  <si>
    <t>1 EPPSU F1960 PEX EXPN RING</t>
  </si>
  <si>
    <t>1/2 Press Copper x PEX ADPT</t>
  </si>
  <si>
    <t>3/4 Press Copper x PEX ADPT</t>
  </si>
  <si>
    <t>1 Press Copper x PEX ADPT</t>
  </si>
  <si>
    <t>1/2 Brass F1807 PEX x MIP ADPT</t>
  </si>
  <si>
    <t>3/4 Brass F1807 PEX x MIP ADPT</t>
  </si>
  <si>
    <t>1 Brass F1807 PEX x MIP ADPT</t>
  </si>
  <si>
    <t>3/8x1/2 Brass F1807 PEX x MIP ADPT</t>
  </si>
  <si>
    <t>1/2x3/4 Brass F1807 PEX x MIP ADPT</t>
  </si>
  <si>
    <t>3/4x1/2 Brass F1807 PEX x MIP ADPT</t>
  </si>
  <si>
    <t>1x3/4 Brass F1807 PEX x MIP ADPT</t>
  </si>
  <si>
    <t>1/2 Brass F1807 PEX x FIP ADPT</t>
  </si>
  <si>
    <t>3/4 Brass F1807 PEX x FIP ADPT</t>
  </si>
  <si>
    <t>1 Brass F1807 PEX x FIP ADPT</t>
  </si>
  <si>
    <t>1/2x3/4 Brass F1807 PEX x FIP ADPT</t>
  </si>
  <si>
    <t>3/4x1/2 Brass F1807 PEX x FIP ADPT</t>
  </si>
  <si>
    <t>3/8 Brass F1807 PEX Elbow</t>
  </si>
  <si>
    <t>1/2 Brass F1807 PEX Elbow</t>
  </si>
  <si>
    <t>3/4 Brass F1807 PEX Elbow</t>
  </si>
  <si>
    <t>1 Brass F1807 PEX Elbow</t>
  </si>
  <si>
    <t>3/4x1/2 Brass F1807 PEX Elbow</t>
  </si>
  <si>
    <t>90 ELBOW - (Brass F1807 PEX x MALE)</t>
  </si>
  <si>
    <t>1/2 Brass F1807 PEX x MIP 90 Elbow</t>
  </si>
  <si>
    <t>3/4 Brass F1807 PEX x MIP 90 Elbow</t>
  </si>
  <si>
    <t>1/2x3/4 Brass F1807 PEX x MIP 90 Elbow</t>
  </si>
  <si>
    <t>3/4x1 Brass F1807 PEX x MIP 90 Elbow</t>
  </si>
  <si>
    <t>1/2 Brass F1807 PEX Drop Ear Elbow PxFIP</t>
  </si>
  <si>
    <t>3/4 Brass F1807 PEX Drop Ear Elbow PxFIP</t>
  </si>
  <si>
    <t>3/4x1/2 Brass F1807 PEX Drop Ear Elbow PxFIP</t>
  </si>
  <si>
    <t>3/8 Brass F1807 PEX Tee</t>
  </si>
  <si>
    <t>1/2 Brass F1807 PEX Tee</t>
  </si>
  <si>
    <t>3/4 Brass F1807 PEX Tee</t>
  </si>
  <si>
    <t>1 Brass F1807 PEX Tee</t>
  </si>
  <si>
    <t>1/2x1/2x3/4 Brass F1807 PEX Tee</t>
  </si>
  <si>
    <t>1/2x3/8x3/8 Brass F1807 PEX Tee</t>
  </si>
  <si>
    <t>3/4x1/2x1/2 Brass F1807 PEX Tee</t>
  </si>
  <si>
    <t>3/4x1/2x3/4 Brass F1807 PEX Tee</t>
  </si>
  <si>
    <t>3/4x3/4x1/2 Brass F1807 PEX Tee</t>
  </si>
  <si>
    <t>3/4x3/4x1 Brass F1807 PEX Tee</t>
  </si>
  <si>
    <t>1x3/4x1/2 Brass F1807 PEX Tee</t>
  </si>
  <si>
    <t>1x3/4x3/4 Brass F1807 PEX Tee</t>
  </si>
  <si>
    <t>1x3/4x1 Brass F1807 PEX Tee</t>
  </si>
  <si>
    <t>1x1x1/2 Brass F1807 PEX Tee</t>
  </si>
  <si>
    <t>1x1x3/4 Brass F1807 PEX Tee</t>
  </si>
  <si>
    <t>3/8 Brass F1807 PEX Plug</t>
  </si>
  <si>
    <t>1/2 Brass F1807 PEX Plug</t>
  </si>
  <si>
    <t>3/4 Brass F1807 PEX Plug</t>
  </si>
  <si>
    <t>1 Brass F1807 PEX Plug</t>
  </si>
  <si>
    <t>Cop ADAPTER (Brass F1807 PEX x Male)</t>
  </si>
  <si>
    <t>1/2 Brass F1807 PEX x Male Cop ADPT</t>
  </si>
  <si>
    <t>3/4 Brass F1807 PEX x Male Cop ADPT</t>
  </si>
  <si>
    <t>1 Brass F1807 PEX x Male Cop ADPT</t>
  </si>
  <si>
    <t>3/8x1/2 Brass F1807 PEX x Male Cop ADPT</t>
  </si>
  <si>
    <t>1/2x3/4 Brass F1807 PEX x Male Cop ADPT</t>
  </si>
  <si>
    <t>3/4x1/2 Brass F1807 PEX x Male Cop ADPT</t>
  </si>
  <si>
    <t>Cop ADAPTER (Brass F1807 PEX x Fem)</t>
  </si>
  <si>
    <t>1/2 Brass F1807 PEX x Fem Cop ADPT</t>
  </si>
  <si>
    <t>3/4 Brass F1807 PEX x Fem Cop ADPT</t>
  </si>
  <si>
    <t>1 Brass F1807 PEX x Fem Cop ADPT</t>
  </si>
  <si>
    <t>3/8x1/2 Brass F1807 PEX x Fem Cop ADPT</t>
  </si>
  <si>
    <t>1/2x3/4 Brass F1807 PEX x Fem Cop ADPT</t>
  </si>
  <si>
    <t>3/4x1/2 Brass F1807 PEX x Fem Cop ADPT</t>
  </si>
  <si>
    <t>90 DEGREE ELBOW (Brass F1807 PEX x Male)</t>
  </si>
  <si>
    <t>1/2 Brass F1807 PEX x Male Cop 90 Elbow</t>
  </si>
  <si>
    <t>3/4 Brass F1807 PEX x Male Cop 90 Elbow</t>
  </si>
  <si>
    <t>1/2x3/4 Brass F1807 PEX x Male Cop 90 Elbow</t>
  </si>
  <si>
    <t>90 DEGREE ELBOW (Brass F1807 PEX x Fem)</t>
  </si>
  <si>
    <t>1/2 Brass F1807 PEX x Fem Cop 90 Elbow</t>
  </si>
  <si>
    <t>3/4 Brass F1807 PEX x Fem Cop 90 Elbow</t>
  </si>
  <si>
    <t>1/2x3/4 Brass F1807 PEX x Fem Cop 90 Elbow</t>
  </si>
  <si>
    <t>3/4x1/2 Brass F1807 PEX x Fem Cop 90 Elbow</t>
  </si>
  <si>
    <t>BRASS F1807 PEX FITTINGS</t>
  </si>
  <si>
    <t>PEX B BLUE 1x300 FT</t>
  </si>
  <si>
    <t>PEX B RED 1x300 FT</t>
  </si>
  <si>
    <t>PEX A BLUE 1x300 FT</t>
  </si>
  <si>
    <t>PEX A RED 1x300 FT</t>
  </si>
  <si>
    <t>1/2 EPPSU F1960 EXPN PEX CPLG</t>
  </si>
  <si>
    <t>3/4 EPPSU F1960 EXPN PEX CPLG</t>
  </si>
  <si>
    <t>1 EPPSU F1960 EXPN PEX CPLG</t>
  </si>
  <si>
    <t>3/4x1/2 EPPSU F1960 EXPN PEX Red. CPLG</t>
  </si>
  <si>
    <t>1x1/2 EPPSU F1960 EXPN PEX Red. CPLG</t>
  </si>
  <si>
    <t>1x3/4 EPPSU F1960 EXPN PEX Red. CPLG</t>
  </si>
  <si>
    <t>1/2 PPSU F1807 PEX CPLG</t>
  </si>
  <si>
    <t>3/4 PPSU F1807 PEX CPLG</t>
  </si>
  <si>
    <t>1 PPSU F1807 PEX CPLG</t>
  </si>
  <si>
    <t>3/4x1/2 PPSU F1807 PEX Red. CPLG</t>
  </si>
  <si>
    <t>1/2 PPSU F1807 PEX x MPT ADPT</t>
  </si>
  <si>
    <t>3/4 PPSU F1807 PEX x MPT ADPT</t>
  </si>
  <si>
    <t>1 PPSU F1807 PEX x MPT ADPT</t>
  </si>
  <si>
    <t>1/2x3/4 PPSU F1807 PEX x MPT ADPT</t>
  </si>
  <si>
    <t>3/4x1/2 PPSU F1807 PEX x MPT ADPT</t>
  </si>
  <si>
    <t>1/2 PPSU F1807 PEX x FPT ADPT</t>
  </si>
  <si>
    <t>3/4 PPSU F1807 PEX x FPT ADPT</t>
  </si>
  <si>
    <t>1/2 PPSU F1807 PEX 90 Elbow</t>
  </si>
  <si>
    <t>3/4 PPSU F1807 PEX 90 Elbow</t>
  </si>
  <si>
    <t>1 PPSU F1807 PEX 90 Elbow</t>
  </si>
  <si>
    <t>3/4x1/2 PPSU F1807 PEX 90 Elbow</t>
  </si>
  <si>
    <t>1/2 PPSU F1807 PEX Plug</t>
  </si>
  <si>
    <t>3/4 PPSU F1807 PEX Plug</t>
  </si>
  <si>
    <t>1 PPSU F1807 PEX Plug</t>
  </si>
  <si>
    <t>1/2 PPSU F1807 PEX Tee</t>
  </si>
  <si>
    <t>3/4 PPSU F1807 PEX Tee</t>
  </si>
  <si>
    <t>1 PPSU F1807 PEX Tee</t>
  </si>
  <si>
    <t>1/2x1/2x3/4 PPSU F1807 PEX Tee</t>
  </si>
  <si>
    <t>3/4x3/4x1/2 PPSU F1807 PEX Tee</t>
  </si>
  <si>
    <t>3/4x1/2x3/4 PPSU F1807 PEX Tee</t>
  </si>
  <si>
    <t>3/4x1/2x1/2 PPSU F1807 PEX Tee</t>
  </si>
  <si>
    <t>1x1x3/4 PPSU F1807 PEX Tee</t>
  </si>
  <si>
    <t>1x1x1/2 PPSU F1807 PEX Tee</t>
  </si>
  <si>
    <t>1x3/4x3/4 PPSU F1807 PEX Tee</t>
  </si>
  <si>
    <t>1x1/2 Cast Iron Hex CPLG</t>
  </si>
  <si>
    <t>1x3/4 Cast Iron Hex CPLG</t>
  </si>
  <si>
    <t>1-1/4x1 Cast Iron Hex CPLG</t>
  </si>
  <si>
    <t>1-1/2x3/4 Cast Iron Hex CPLG</t>
  </si>
  <si>
    <t>2x1 Cast Iron Hex CPLG</t>
  </si>
  <si>
    <t>2x1-1/4 Cast Iron Hex CPLG</t>
  </si>
  <si>
    <t>3/8x1/4 Galv XH Red. CPLG</t>
  </si>
  <si>
    <t>1/2x1/4 Galv XH Red. CPLG</t>
  </si>
  <si>
    <t>1/2x3/8 Galv XH Red. CPLG</t>
  </si>
  <si>
    <t>3/4x3/8 Galv XH Red. CPLG</t>
  </si>
  <si>
    <t>3/4x1/2 Galv XH Red. CPLG</t>
  </si>
  <si>
    <t>1x1/2 Galv XH Red. CPLG</t>
  </si>
  <si>
    <t>1x3/4 Galv XH Red. CPLG</t>
  </si>
  <si>
    <t>1-1/4x1/2 Galv XH Red. CPLG</t>
  </si>
  <si>
    <t>1-1/4x3/4 Galv XH Red. CPLG</t>
  </si>
  <si>
    <t>1-1/4x1 Galv XH Red. CPLG</t>
  </si>
  <si>
    <t>1-1/2x1/2 Galv XH Red. CPLG</t>
  </si>
  <si>
    <t>1-1/2x3/4 Galv XH Red. CPLG</t>
  </si>
  <si>
    <t>1-1/2x1 Galv XH Red. CPLG</t>
  </si>
  <si>
    <t>1-1/2x1-1/4 Galv XH Red. CPLG</t>
  </si>
  <si>
    <t>2x1/2 Galv XH Red. CPLG</t>
  </si>
  <si>
    <t>2x3/4 Galv XH Red. CPLG</t>
  </si>
  <si>
    <t>2x1 Galv XH Red. CPLG</t>
  </si>
  <si>
    <t>2x1-1/4 Galv XH Red. CPLG</t>
  </si>
  <si>
    <t>2x1-1/2 Galv XH Red. CPLG</t>
  </si>
  <si>
    <t>2-1/2x1-1/2 Galv XH Red. CPLG</t>
  </si>
  <si>
    <t>2-1/2x2 Galv XH Red. CPLG</t>
  </si>
  <si>
    <t>3x2 Galv XH Red. CPLG</t>
  </si>
  <si>
    <t>3x2-1/2 Galv XH Red. CPLG</t>
  </si>
  <si>
    <t>4x3 Galv XH Red. CPLG</t>
  </si>
  <si>
    <t>1/4 Galv XH CPLG</t>
  </si>
  <si>
    <t>3/8 Galv XH CPLG</t>
  </si>
  <si>
    <t>1/2 Galv XH CPLG</t>
  </si>
  <si>
    <t>3/4 Galv XH CPLG</t>
  </si>
  <si>
    <t>1 Galv XH CPLG</t>
  </si>
  <si>
    <t>1-1/4 Galv XH CPLG</t>
  </si>
  <si>
    <t>1-1/2 Galv XH CPLG</t>
  </si>
  <si>
    <t>2 Galv XH CPLG</t>
  </si>
  <si>
    <t>2-1/2 Galv XH CPLG</t>
  </si>
  <si>
    <t>3 Galv XH CPLG</t>
  </si>
  <si>
    <t>3/8x1/4 Black XH Red. CPLG</t>
  </si>
  <si>
    <t>1/2x1/4 Black XH Red. CPLG</t>
  </si>
  <si>
    <t>1/2x3/8 Black XH Red. CPLG</t>
  </si>
  <si>
    <t>3/4x3/8 Black XH Red. CPLG</t>
  </si>
  <si>
    <t>3/4x1/2 Black XH Red. CPLG</t>
  </si>
  <si>
    <t>1x1/2 Black XH Red. CPLG</t>
  </si>
  <si>
    <t>1x3/4 Black XH Red. CPLG</t>
  </si>
  <si>
    <t>1-1/4x1/2 Black XH Red. CPLG</t>
  </si>
  <si>
    <t>1-1/4x3/4 Black XH Red. CPLG</t>
  </si>
  <si>
    <t>1-1/4x1 Black XH Red. CPLG</t>
  </si>
  <si>
    <t>1-1/2x1/2 Black XH Red. CPLG</t>
  </si>
  <si>
    <t>1-1/2x3/4 Black XH Red. CPLG</t>
  </si>
  <si>
    <t>1-1/2x1 Black XH Red. CPLG</t>
  </si>
  <si>
    <t>1-1/2x1-1/4 Black XH Red. CPLG</t>
  </si>
  <si>
    <t>2x1/2 Black XH Red. CPLG</t>
  </si>
  <si>
    <t>2x3/4 Black XH Red. CPLG</t>
  </si>
  <si>
    <t>2x1 Black XH Red. CPLG</t>
  </si>
  <si>
    <t>2x1-1/4 Black XH Red. CPLG</t>
  </si>
  <si>
    <t>2x1-1/2 Black XH Red. CPLG</t>
  </si>
  <si>
    <t>2-1/2x1-1/2 Black XH Red. CPLG</t>
  </si>
  <si>
    <t>2-1/2x2 Black XH Red. CPLG</t>
  </si>
  <si>
    <t>3x2 Black XH Red. CPLG</t>
  </si>
  <si>
    <t>3x2-1/2 Black XH Red. CPLG</t>
  </si>
  <si>
    <t>4x3 Black XH Red. CPLG</t>
  </si>
  <si>
    <t>1/4 Black XH CPLG</t>
  </si>
  <si>
    <t>3/8 Black XH CPLG</t>
  </si>
  <si>
    <t>1/2 Black XH CPLG</t>
  </si>
  <si>
    <t>3/4 Black XH CPLG</t>
  </si>
  <si>
    <t>1 Black XH CPLG</t>
  </si>
  <si>
    <t>1-1/4 Black XH CPLG</t>
  </si>
  <si>
    <t>1-1/2 Black XH CPLG</t>
  </si>
  <si>
    <t>2 Black XH CPLG</t>
  </si>
  <si>
    <t>2-1/2 Black XH CPLG</t>
  </si>
  <si>
    <t>3 Black XH CPLG</t>
  </si>
  <si>
    <t>4 Black XH CPLG</t>
  </si>
  <si>
    <t>1/2 Press Copper CPLG w/ Stop</t>
  </si>
  <si>
    <t>3/4 Press Copper CPLG w/ Stop</t>
  </si>
  <si>
    <t>1 Press Copper CPLG w/ Stop</t>
  </si>
  <si>
    <t>1-1/4 Press Copper CPLG w/ Stop</t>
  </si>
  <si>
    <t>1-1/2 Press Copper CPLG w/ Stop</t>
  </si>
  <si>
    <t>2 Press Copper CPLG w/ Stop</t>
  </si>
  <si>
    <t>2-1/2 Press Copper CPLG w/ Stop</t>
  </si>
  <si>
    <t>3 Press Copper CPLG w/ Stop</t>
  </si>
  <si>
    <t>4 Press Copper CPLG w/ Stop</t>
  </si>
  <si>
    <t>1/2 Press Copper CPLG w/o Stop</t>
  </si>
  <si>
    <t>3/4 Press Copper CPLG w/o Stop</t>
  </si>
  <si>
    <t>1 Press Copper CPLG w/o Stop</t>
  </si>
  <si>
    <t>1-1/4 Press Copper CPLG w/o Stop</t>
  </si>
  <si>
    <t>1-1/2 Press Copper CPLG w/o Stop</t>
  </si>
  <si>
    <t>2 Press Copper CPLG w/o Stop</t>
  </si>
  <si>
    <t>2-1/2 Press Copper CPLG w/o Stop</t>
  </si>
  <si>
    <t>3 Press Copper CPLG w/o Stop</t>
  </si>
  <si>
    <t>4 Press Copper CPLG w/o Stop</t>
  </si>
  <si>
    <t>3/4x1/2 Press Copper Reducer</t>
  </si>
  <si>
    <t>1x1/2 Press Copper Reducer</t>
  </si>
  <si>
    <t>1x3/4 Press Copper Reducer</t>
  </si>
  <si>
    <t>1-1/4x3/4 Press Copper Reducer</t>
  </si>
  <si>
    <t>1-1/4x1 Press Copper Reducer</t>
  </si>
  <si>
    <t>1-1/2x3/4 Press Copper Reducer</t>
  </si>
  <si>
    <t>1-1/2x1 Press Copper Reducer</t>
  </si>
  <si>
    <t>1-1/2x1-1/4 Press Copper Reducer</t>
  </si>
  <si>
    <t>2x3/4 Press Copper Reducer</t>
  </si>
  <si>
    <t>2x1 Press Copper Reducer</t>
  </si>
  <si>
    <t>2x1-1/4 Press Copper Reducer</t>
  </si>
  <si>
    <t>2x1-1/2 Press Copper Reducer</t>
  </si>
  <si>
    <t>2-1/2x1 Press Copper Reducer</t>
  </si>
  <si>
    <t>2-1/2x1-1/4 Press Copper Reducer</t>
  </si>
  <si>
    <t>2-1/2x1-1/2 Press Copper Reducer</t>
  </si>
  <si>
    <t>2-1/2x2 Press Copper Reducer</t>
  </si>
  <si>
    <t>3x1-1/2 Press Copper Reducer</t>
  </si>
  <si>
    <t>3x2 Press Copper Reducer</t>
  </si>
  <si>
    <t>3x2-1/2 Press Copper Reducer</t>
  </si>
  <si>
    <t>4x2 Press Copper Reducer</t>
  </si>
  <si>
    <t>4x2-1/2 Press Copper Reducer</t>
  </si>
  <si>
    <t>4x3 Press Copper Reducer</t>
  </si>
  <si>
    <t>3/4x1/2 Press Copper FTG Reducer</t>
  </si>
  <si>
    <t>1x1/2 Press Copper FTG Reducer</t>
  </si>
  <si>
    <t>1x3/4 Press Copper FTG Reducer</t>
  </si>
  <si>
    <t>1-1/4x1/2 Press Copper FTG Reducer</t>
  </si>
  <si>
    <t>1-1/4x3/4 Press Copper FTG Reducer</t>
  </si>
  <si>
    <t>1-1/4x1 Press Copper FTG Reducer</t>
  </si>
  <si>
    <t>1-1/2x3/4 Press Copper FTG Reducer</t>
  </si>
  <si>
    <t>1-1/2x1 Press Copper FTG Reducer</t>
  </si>
  <si>
    <t>1-1/2x1-1/4 Press Copper FTG Reducer</t>
  </si>
  <si>
    <t>2x1 Press Copper FTG Reducer</t>
  </si>
  <si>
    <t>2x1-1/4 Press Copper FTG Reducer</t>
  </si>
  <si>
    <t>2x1-1/2 Press Copper FTG Reducer</t>
  </si>
  <si>
    <t>2-1/2x1 Press Copper FTG Reducer</t>
  </si>
  <si>
    <t>2-1/2x1-1/4 Press Copper FTG Reducer</t>
  </si>
  <si>
    <t>2-1/2x1-1/2 Press Copper FTG Reducer</t>
  </si>
  <si>
    <t>2-1/2x2 Press Copper FTG Reducer</t>
  </si>
  <si>
    <t>3x1-1/4 Press Copper FTG Reducer</t>
  </si>
  <si>
    <t>3x1-1/2 Press Copper FTG Reducer</t>
  </si>
  <si>
    <t>3x2 Press Copper FTG Reducer</t>
  </si>
  <si>
    <t>3x2-1/2 Press Copper FTG Reducer</t>
  </si>
  <si>
    <t>4x2 Press Copper FTG Reducer</t>
  </si>
  <si>
    <t>4x2-1/2 Press Copper FTG Reducer</t>
  </si>
  <si>
    <t>4x3 Press Copper FTG Reducer</t>
  </si>
  <si>
    <t>1/2 Press Copper 45 Elbow</t>
  </si>
  <si>
    <t>3/4 Press Copper 45 Elbow</t>
  </si>
  <si>
    <t>1 Press Copper 45 Elbow</t>
  </si>
  <si>
    <t>1-1/4 Press Copper 45 Elbow</t>
  </si>
  <si>
    <t>1-1/2 Press Copper 45 Elbow</t>
  </si>
  <si>
    <t>2 Press Copper 45 Elbow</t>
  </si>
  <si>
    <t>2-1/2 Press Copper 45 Elbow</t>
  </si>
  <si>
    <t>3 Press Copper 45 Elbow</t>
  </si>
  <si>
    <t>4 Press Copper 45 Elbow</t>
  </si>
  <si>
    <t>1/2 Press Copper 45 FTG Elbow</t>
  </si>
  <si>
    <t>3/4 Press Copper 45 FTG Elbow</t>
  </si>
  <si>
    <t>1 Press Copper 45 FTG Elbow</t>
  </si>
  <si>
    <t>1-1/4 Press Copper 45 FTG Elbow</t>
  </si>
  <si>
    <t>1-1/2 Press Copper 45 FTG Elbow</t>
  </si>
  <si>
    <t>2 Press Copper 45 FTG Elbow</t>
  </si>
  <si>
    <t>2-1/2 Press Copper 45 FTG Elbow</t>
  </si>
  <si>
    <t>3 Press Copper 45 FTG Elbow</t>
  </si>
  <si>
    <t>4 Press Copper 45 FTG Elbow</t>
  </si>
  <si>
    <t>1/2 Press Copper 90 Elbow</t>
  </si>
  <si>
    <t>3/4 Press Copper 90 Elbow</t>
  </si>
  <si>
    <t>1 Press Copper 90 Elbow</t>
  </si>
  <si>
    <t>1-1/4 Press Copper 90 Elbow</t>
  </si>
  <si>
    <t>1-1/2 Press Copper 90 Elbow</t>
  </si>
  <si>
    <t>2 Press Copper 90 Elbow</t>
  </si>
  <si>
    <t>2-1/2 Press Copper 90 Elbow</t>
  </si>
  <si>
    <t>3 Press Copper 90 Elbow</t>
  </si>
  <si>
    <t>4 Press Copper 90 Elbow</t>
  </si>
  <si>
    <t>3/4x1/2 Press Copper 90 Elbow</t>
  </si>
  <si>
    <t>1x3/4 Press Copper 90 Elbow</t>
  </si>
  <si>
    <t>1/2 Press Copper 90 FTG Elbow</t>
  </si>
  <si>
    <t>3/4 Press Copper 90 FTG Elbow</t>
  </si>
  <si>
    <t>1 Press Copper 90 FTG Elbow</t>
  </si>
  <si>
    <t>1-1/4 Press Copper 90 FTG Elbow</t>
  </si>
  <si>
    <t>1-1/2 Press Copper 90 FTG Elbow</t>
  </si>
  <si>
    <t>2 Press Copper 90 FTG Elbow</t>
  </si>
  <si>
    <t>2-1/2 Press Copper 90 FTG Elbow</t>
  </si>
  <si>
    <t>3 Press Copper 90 FTG Elbow</t>
  </si>
  <si>
    <t>4 Press Copper 90 FTG Elbow</t>
  </si>
  <si>
    <t>1/2 Press Copper 90 Drop Ear Elbow PxFPT</t>
  </si>
  <si>
    <t>3/4 Press Copper 90 Drop Ear Elbow PxFPT</t>
  </si>
  <si>
    <t>1/2 Press Copper Cap</t>
  </si>
  <si>
    <t>3/4 Press Copper Cap</t>
  </si>
  <si>
    <t>1 Press Copper Cap</t>
  </si>
  <si>
    <t>1-1/4 Press Copper Cap</t>
  </si>
  <si>
    <t>1-1/2 Press Copper Cap</t>
  </si>
  <si>
    <t>2 Press Copper Cap</t>
  </si>
  <si>
    <t>2-1/2 Press Copper Cap</t>
  </si>
  <si>
    <t>3 Press Copper Cap</t>
  </si>
  <si>
    <t>4 Press Copper Cap</t>
  </si>
  <si>
    <t>1/2 Press Copper Tee</t>
  </si>
  <si>
    <t>3/4 Press Copper Tee</t>
  </si>
  <si>
    <t>1 Press Copper Tee</t>
  </si>
  <si>
    <t>1-1/4 Press Copper Tee</t>
  </si>
  <si>
    <t>1-1/2 Press Copper Tee</t>
  </si>
  <si>
    <t>2 Press Copper Tee</t>
  </si>
  <si>
    <t>2-1/2 Press Copper Tee</t>
  </si>
  <si>
    <t>3 Press Copper Tee</t>
  </si>
  <si>
    <t>4 Press Copper Tee</t>
  </si>
  <si>
    <t>1/2x1/2x3/4 Press Copper Red. Tee</t>
  </si>
  <si>
    <t>3/4x1/2x1/2 Press Copper Red. Tee</t>
  </si>
  <si>
    <t>3/4x1/2x3/4 Press Copper Red. Tee</t>
  </si>
  <si>
    <t>3/4x3/4x1/2 Press Copper Red. Tee</t>
  </si>
  <si>
    <t>1x1/2x3/4 Press Copper Red. Tee</t>
  </si>
  <si>
    <t>1x1/2x1 Press Copper Red. Tee</t>
  </si>
  <si>
    <t>1x3/4x1/2 Press Copper Red. Tee</t>
  </si>
  <si>
    <t>1x3/4x3/4 Press Copper Red. Tee</t>
  </si>
  <si>
    <t>1x3/4x1 Press Copper Red. Tee</t>
  </si>
  <si>
    <t>1x1x1/2 Press Copper Red. Tee</t>
  </si>
  <si>
    <t>1x1x3/4 Press Copper Red. Tee</t>
  </si>
  <si>
    <t>1-1/4x3/4x3/4 Press Copper Red. Tee</t>
  </si>
  <si>
    <t>1-1/4x3/4x1 Press Copper Red. Tee</t>
  </si>
  <si>
    <t>1-1/4x3/4x1-1/4 Press Copper Red. Tee</t>
  </si>
  <si>
    <t>1-1/4x1x1/2 Press Copper Red. Tee</t>
  </si>
  <si>
    <t>1-1/4x1x3/4 Press Copper Red. Tee</t>
  </si>
  <si>
    <t>1-1/4x1x1 Press Copper Red. Tee</t>
  </si>
  <si>
    <t>1-1/4x1-1/4x1/2 Press Copper Red. Tee</t>
  </si>
  <si>
    <t>1-1/4x1-1/4x3/4 Press Copper Red. Tee</t>
  </si>
  <si>
    <t>1-1/4x1-1/4x1 Press Copper Red. Tee</t>
  </si>
  <si>
    <t>1-1/2x1x1 Press Copper Red. Tee</t>
  </si>
  <si>
    <t>1-1/2x1-1/2x1/2 Press Copper Red. Tee</t>
  </si>
  <si>
    <t>1-1/2x1-1/2x3/4 Press Copper Red. Tee</t>
  </si>
  <si>
    <t>1-1/2x1-1/2x1 Press Copper Red. Tee</t>
  </si>
  <si>
    <t>1-1/2x1-1/2x1-1/4 Press Copper Red. Tee</t>
  </si>
  <si>
    <t>2x1-1/4x1-1/4 Press Copper Red. Tee</t>
  </si>
  <si>
    <t>2x2x1/2 Press Copper Red. Tee</t>
  </si>
  <si>
    <t>2x2x3/4 Press Copper Red. Tee</t>
  </si>
  <si>
    <t>2x2x1 Press Copper Red. Tee</t>
  </si>
  <si>
    <t>2x2x1-1/4 Press Copper Red. Tee</t>
  </si>
  <si>
    <t>2x2x1-1/2 Press Copper Red. Tee</t>
  </si>
  <si>
    <t>2-1/2x3/4x2-1/2 Press Copper Red. Tee</t>
  </si>
  <si>
    <t>2-1/2x2-1/2x3/4 Press Copper Red. Tee</t>
  </si>
  <si>
    <t>2-1/2x2-1/2x1 Press Copper Red. Tee</t>
  </si>
  <si>
    <t>2-1/2x2-1/2x1-1/4 Press Copper Red. Tee</t>
  </si>
  <si>
    <t>2-1/2x2-1/2x1-1/2 Press Copper Red. Tee</t>
  </si>
  <si>
    <t>2-1/2x2-1/2x2 Press Copper Red. Tee</t>
  </si>
  <si>
    <t>3x3x1 Press Copper Red. Tee</t>
  </si>
  <si>
    <t>3x3x1-1/4 Press Copper Red. Tee</t>
  </si>
  <si>
    <t>3x3x1-1/2 Press Copper Red. Tee</t>
  </si>
  <si>
    <t>3x3x2 Press Copper Red. Tee</t>
  </si>
  <si>
    <t>3x3x2-1/2 Press Copper Red. Tee</t>
  </si>
  <si>
    <t>4x4x1 Press Copper Red. Tee</t>
  </si>
  <si>
    <t>4x4x1-1/4 Press Copper Red. Tee</t>
  </si>
  <si>
    <t>4x4x1-1/2 Press Copper Red. Tee</t>
  </si>
  <si>
    <t>4x4x2 Press Copper Red. Tee</t>
  </si>
  <si>
    <t>4x4x2-1/2 Press Copper Red. Tee</t>
  </si>
  <si>
    <t>4x4x3 Press Copper Red. Tee</t>
  </si>
  <si>
    <t>1/2 Press Copper x Male ADPT</t>
  </si>
  <si>
    <t>3/4 Press Copper x Male ADPT</t>
  </si>
  <si>
    <t>1 Press Copper x Male ADPT</t>
  </si>
  <si>
    <t>1-1/4 Press Copper x Male ADPT</t>
  </si>
  <si>
    <t>1-1/2 Press Copper x Male ADPT</t>
  </si>
  <si>
    <t>2 Press Copper x Male ADPT</t>
  </si>
  <si>
    <t>2-1/2 Press Copper x Male ADPT</t>
  </si>
  <si>
    <t>3 Press Copper x Male ADPT</t>
  </si>
  <si>
    <t>4 Press Copper x Male ADPT</t>
  </si>
  <si>
    <t>1/2x3/8 Press Copper x Male ADPT</t>
  </si>
  <si>
    <t>1/2x3/4 Press Copper x Male ADPT</t>
  </si>
  <si>
    <t>3/4x1/2 Press Copper x Male ADPT</t>
  </si>
  <si>
    <t>3/4x1 Press Copper x Male ADPT</t>
  </si>
  <si>
    <t>1x1/2 Press Copper x Male ADPT</t>
  </si>
  <si>
    <t>1x1-1/4 Press Copper x Male ADPT</t>
  </si>
  <si>
    <t>1-1/4x1 Press Copper x Male ADPT</t>
  </si>
  <si>
    <t>1/2 Press Copper x Male FTG ADPT</t>
  </si>
  <si>
    <t>3/4 Press Copper x Male FTG ADPT</t>
  </si>
  <si>
    <t>1 Press Copper x Male FTG ADPT</t>
  </si>
  <si>
    <t>1-1/4 Press Copper x Male FTG ADPT</t>
  </si>
  <si>
    <t>1-1/2 Press Copper x Male FTG ADPT</t>
  </si>
  <si>
    <t>2 Press Copper x Male FTG ADPT</t>
  </si>
  <si>
    <t>1/2 Press Copper x Fem ADPT</t>
  </si>
  <si>
    <t>3/4 Press Copper x Fem ADPT</t>
  </si>
  <si>
    <t>1 Press Copper x Fem ADPT</t>
  </si>
  <si>
    <t>1-1/4 Press Copper x Fem ADPT</t>
  </si>
  <si>
    <t>1-1/2 Press Copper x Fem ADPT</t>
  </si>
  <si>
    <t>2 Press Copper x Fem ADPT</t>
  </si>
  <si>
    <t>2-1/2 Press Copper x Fem ADPT</t>
  </si>
  <si>
    <t>3 Press Copper x Fem ADPT</t>
  </si>
  <si>
    <t>4 Press Copper x Fem ADPT</t>
  </si>
  <si>
    <t>1/2x3/4 Press Copper x Fem ADPT</t>
  </si>
  <si>
    <t>1/2 Press Copper x Fem FTG ADPT</t>
  </si>
  <si>
    <t>3/4 Press Copper x Fem FTG ADPT</t>
  </si>
  <si>
    <t>1 Press Copper x Fem FTG ADPT</t>
  </si>
  <si>
    <t>1-1/4 Press Copper x Fem FTG ADPT</t>
  </si>
  <si>
    <t>1-1/2 Press Copper x Fem FTG ADPT</t>
  </si>
  <si>
    <t>2 Press Copper x Fem FTG ADPT</t>
  </si>
  <si>
    <t>1/2 Press Copper Union</t>
  </si>
  <si>
    <t>3/4 Press Copper Union</t>
  </si>
  <si>
    <t>1 Press Copper Union</t>
  </si>
  <si>
    <t>1-1/4 Press Copper Union</t>
  </si>
  <si>
    <t>1-1/2 Press Copper Union</t>
  </si>
  <si>
    <t>2 Press Copper Union</t>
  </si>
  <si>
    <t>1/2x1/2x1/2 Press Copper Fem Tee PxPxF</t>
  </si>
  <si>
    <t>3/4x3/4x3/4 Press Copper Fem Tee PxPxF</t>
  </si>
  <si>
    <t>3/4x3/4x1/2 Press Copper Fem Tee PxPxF</t>
  </si>
  <si>
    <t>1x1x1/2 Press Copper Fem Tee PxPxF</t>
  </si>
  <si>
    <t>1x1x3/4 Press Copper Fem Tee PxPxF</t>
  </si>
  <si>
    <t>1-1/4x1-1/4x1/2 Press Copper Fem Tee PxPxF</t>
  </si>
  <si>
    <t>1-1/4x1-1/4x3/4 Press Copper Fem Tee PxPxF</t>
  </si>
  <si>
    <t>2-1/2x2-1/2x3/4 Press Copper Fem Tee PxPxF</t>
  </si>
  <si>
    <t>3x3x3/4 Press Copper Fem Tee PxPxF</t>
  </si>
  <si>
    <t>4x4x3/4 Press Copper Fem Tee PxPxF</t>
  </si>
  <si>
    <t>1/2 Press Copper x Fem 90 Elbow PxFPT</t>
  </si>
  <si>
    <t>3/4 Press Copper x Fem 90 Elbow PxFPT</t>
  </si>
  <si>
    <t>1 Press Copper x Fem 90 Elbow PxFPT</t>
  </si>
  <si>
    <t>1/2 Push CPLG</t>
  </si>
  <si>
    <t>3/4 Push CPLG</t>
  </si>
  <si>
    <t>1 Push CPLG</t>
  </si>
  <si>
    <t>3/4x1/2 Push Red. CPLG</t>
  </si>
  <si>
    <t>1x3/4 Push Red. CPLG</t>
  </si>
  <si>
    <t>1/2 Push Repair CPLG</t>
  </si>
  <si>
    <t>3/4 Push Repair CPLG</t>
  </si>
  <si>
    <t>1/2 Push x Fem ADPT</t>
  </si>
  <si>
    <t>3/4 Push x Fem ADPT</t>
  </si>
  <si>
    <t>1 Push x Fem ADPT</t>
  </si>
  <si>
    <t>1/2x3/4 Push x Fem ADPT</t>
  </si>
  <si>
    <t>1x3/4 Push x Fem ADPT</t>
  </si>
  <si>
    <t>1/2 Push x Male ADPT</t>
  </si>
  <si>
    <t>3/4 Push x Male ADPT</t>
  </si>
  <si>
    <t>1 Push x Male ADPT</t>
  </si>
  <si>
    <t>1/2x3/4 Push x Male ADPT</t>
  </si>
  <si>
    <t>1x3/4 Push x Male ADPT</t>
  </si>
  <si>
    <t>1/2 Push 90 Elbow</t>
  </si>
  <si>
    <t>3/4 Push 90 Elbow</t>
  </si>
  <si>
    <t>1 Push 90 Elbow</t>
  </si>
  <si>
    <t>3/4x1/2 Push 90 Elbow</t>
  </si>
  <si>
    <t>1/2 Push x Fem Elbow</t>
  </si>
  <si>
    <t>3/4 Push x Fem Elbow</t>
  </si>
  <si>
    <t>1/2 Push x Male Elbow</t>
  </si>
  <si>
    <t>3/4 Push x Male Elbow</t>
  </si>
  <si>
    <t>1/2 Push Drop Ear Elbow</t>
  </si>
  <si>
    <t>3/4x1/2x1/2 Push Red. Tee</t>
  </si>
  <si>
    <t>3/4x1/2x3/4 Push Red. Tee</t>
  </si>
  <si>
    <t>3/4x3/4x1/2 Red. Tee</t>
  </si>
  <si>
    <t>1/2 Push x Fem Slip Tee</t>
  </si>
  <si>
    <t>3/4 Push x Fem Slip Tee</t>
  </si>
  <si>
    <t>1/2 Push Ball Valve</t>
  </si>
  <si>
    <t>3/4 Push Ball Valve</t>
  </si>
  <si>
    <t>1 Push Ball Valve</t>
  </si>
  <si>
    <t>1/2 Push 1/4 Turn Straight Stop Valve</t>
  </si>
  <si>
    <t>1/2 Push x 1/4 OD (Comp) Chrome Plated, 1/4 Turn Angle Stop Valve</t>
  </si>
  <si>
    <t>1/2 Push x 3/8 OD (Comp) Chrome Plated, 1/4 Turn Angle Stop Valve</t>
  </si>
  <si>
    <t>1/2 Push x 1/4 OD (Comp) Chrome Plated, 1/4 Turn Straight Stop Valve</t>
  </si>
  <si>
    <t>1/2 Push x 3/8 OD (Comp) Chrome Plated, 1/4 Turn Straight Stop Valve</t>
  </si>
  <si>
    <t>1/2 Push CPLG (Copper)</t>
  </si>
  <si>
    <t>3/4 Push CPLG (Copper)</t>
  </si>
  <si>
    <t>3/4X1/2 Push Red. CPLG (Copper)</t>
  </si>
  <si>
    <t>1/2 Push Repair CPLG (Copper)</t>
  </si>
  <si>
    <t>3/4 Push Repair CPLG (Copper)</t>
  </si>
  <si>
    <t>1/2 Push x Fem ADPT (Copper)</t>
  </si>
  <si>
    <t>3/4 Push x Fem ADPT (Copper)</t>
  </si>
  <si>
    <t>1/2x3/4 Push Fem ADPT (Copper)</t>
  </si>
  <si>
    <t>1/2 Push x Male ADPT (Copper)</t>
  </si>
  <si>
    <t>3/4 Push x Male ADPT (Copper)</t>
  </si>
  <si>
    <t>1/2x3/4 Push x Male ADPT (Copper)</t>
  </si>
  <si>
    <t>3/4x1/2 Push Elbow (Copper)</t>
  </si>
  <si>
    <t>1/2 Push x Fem Elbow (Copper)</t>
  </si>
  <si>
    <t>1/2 Push x Male Elbow (Copper)</t>
  </si>
  <si>
    <t>3/4x3/4x1/2 Push Red. Tee (Copper)</t>
  </si>
  <si>
    <t>1-1/4 PVC DWV Trap ADPT - Male w/ Nut &amp; Washer (SxSlip)</t>
  </si>
  <si>
    <t>1-1/2 PVC DWV Trap ADPT - Male w/ Nut &amp; Washer (SxSlip)</t>
  </si>
  <si>
    <t>2 PVC DWV Trap ADPT - Male w/ Nut &amp; Washer (SxSlip)</t>
  </si>
  <si>
    <t xml:space="preserve">1-1/4 PVC DWV FTG C.O. ADPT (SxFPT) </t>
  </si>
  <si>
    <t xml:space="preserve">1-1/2 PVC DWV FTG C.O. ADPT (SxFPT) </t>
  </si>
  <si>
    <t xml:space="preserve">2 PVC DWV FTG C.O. ADPT (SxFPT) </t>
  </si>
  <si>
    <t xml:space="preserve">3 PVC DWV FTG C.O. ADPT (SxFPT) </t>
  </si>
  <si>
    <t xml:space="preserve">4 PVC DWV FTG C.O. ADPT (SxFPT) </t>
  </si>
  <si>
    <t xml:space="preserve">6 PVC DWV FTG C.O. ADPT (SxFPT) </t>
  </si>
  <si>
    <t>1-1/4 PVC DWV C.O. Plug (MPT)</t>
  </si>
  <si>
    <t>1-1/2 PVC DWV C.O. Plug (MPT)</t>
  </si>
  <si>
    <t>2 PVC DWV C.O. Plug (MPT)</t>
  </si>
  <si>
    <t>3 PVC DWV C.O. Plug (MPT)</t>
  </si>
  <si>
    <t>4 PVC DWV C.O. Plug (MPT)</t>
  </si>
  <si>
    <t>6 PVC DWV C.O. Plug (MPT)</t>
  </si>
  <si>
    <t>8 PVC DWV C.O. Plug (MPT)</t>
  </si>
  <si>
    <t xml:space="preserve">1-1/2 PVC DWV C.O. Plug w/Gasket (MPT) </t>
  </si>
  <si>
    <t xml:space="preserve">2 PVC DWV C.O. Plug w/Gasket (MPT) </t>
  </si>
  <si>
    <t xml:space="preserve">3 PVC DWV C.O. Plug w/Gasket (MPT) </t>
  </si>
  <si>
    <t xml:space="preserve">4 PVC DWV C.O. Plug w/Gasket (MPT) </t>
  </si>
  <si>
    <t xml:space="preserve">6 PVC DWV C.O. Plug w/Gasket (MPT) </t>
  </si>
  <si>
    <t>12x6 PVC DWV Flush Bushing (SxH)</t>
  </si>
  <si>
    <t xml:space="preserve">2 PVC DWV Flush C.O. Plug (MPT) </t>
  </si>
  <si>
    <t xml:space="preserve">3 PVC DWV Flush C.O. Plug (MPT) </t>
  </si>
  <si>
    <t xml:space="preserve">4 PVC DWV Flush C.O. Plug (MPT) </t>
  </si>
  <si>
    <t>1-1/2 PVC DWV Plug (Slip)</t>
  </si>
  <si>
    <t>2 PVC DWV Plug (Slip)</t>
  </si>
  <si>
    <t xml:space="preserve">1-1/4 PVC DWV Trap ADPT Cap w/ Gasket </t>
  </si>
  <si>
    <t xml:space="preserve">1-1/2 PVC DWV Trap ADPT Cap w/ Gasket </t>
  </si>
  <si>
    <t xml:space="preserve">1-1/2 PVC DWV No-Hub ADPT (SxH) </t>
  </si>
  <si>
    <t xml:space="preserve">2 PVC DWV No-Hub ADPT (SxH) </t>
  </si>
  <si>
    <t xml:space="preserve">3 PVC DWV No-Hub ADPT (SxH) </t>
  </si>
  <si>
    <t xml:space="preserve">4 PVC DWV No-Hub ADPT (SxH) </t>
  </si>
  <si>
    <t xml:space="preserve">2 PVC DWV Hub ADPT (HxS) </t>
  </si>
  <si>
    <t xml:space="preserve">3 PVC DWV Hub ADPT (HxS) </t>
  </si>
  <si>
    <t xml:space="preserve">4 PVC DWV Hub ADPT (HxS) </t>
  </si>
  <si>
    <t xml:space="preserve">1-1/2 PVC DWV Test Cap (S) </t>
  </si>
  <si>
    <t xml:space="preserve">2 PVC DWV Test Cap (S) </t>
  </si>
  <si>
    <t xml:space="preserve">3 PVC DWV Test Cap (S) </t>
  </si>
  <si>
    <t xml:space="preserve">4 PVC DWV Test Cap (S) </t>
  </si>
  <si>
    <t xml:space="preserve">1-1/2 PVC DWV Threaded Cap (FPT) </t>
  </si>
  <si>
    <t xml:space="preserve">2 PVC DWV Threaded Cap (FPT) </t>
  </si>
  <si>
    <t xml:space="preserve">3 PVC DWV Threaded Cap (FPT) </t>
  </si>
  <si>
    <t xml:space="preserve">1-1/2 PVC DWV Flush C.O. Tee (HxHxFPT) </t>
  </si>
  <si>
    <t xml:space="preserve">2 PVC DWV Flush C.O. Tee (HxHxFPT) </t>
  </si>
  <si>
    <t xml:space="preserve">3 PVC DWV Flush C.O. Tee (HxHxFPT) </t>
  </si>
  <si>
    <t xml:space="preserve">4 PVC DWV Flush C.O. Tee (HxHxFPT) </t>
  </si>
  <si>
    <t xml:space="preserve">6 PVC DWV Flush C.O. Tee (HxHxFPT) </t>
  </si>
  <si>
    <t xml:space="preserve">8 PVC DWV Flush C.O. Tee (HxHxFPT) </t>
  </si>
  <si>
    <t xml:space="preserve">2 PVC DWV Flush C.O. Tee w/ Plug (HxHxFPT) </t>
  </si>
  <si>
    <t xml:space="preserve">3 PVC DWV Flush C.O. Tee w/ Plug (HxHxFPT) </t>
  </si>
  <si>
    <t xml:space="preserve">4 PVC DWV Flush C.O. Tee w/ Plug (HxHxFPT) </t>
  </si>
  <si>
    <t>1-1/2 PVC DWV P-Trap w/ Union Joint (HxFPT)</t>
  </si>
  <si>
    <t>1-1/2 PVC DWV Trap ADPT - Male w/ Nut and Washer (SxSlip)</t>
  </si>
  <si>
    <t xml:space="preserve">1-1/4 PVC DWV Trap ADPT - Male (SxSlip) </t>
  </si>
  <si>
    <t xml:space="preserve">1-1/2 PVC DWV Trap ADPT - Male (SxSlip) </t>
  </si>
  <si>
    <t xml:space="preserve">2 PVC DWV Trap ADPT - Male (SxSlip) </t>
  </si>
  <si>
    <t xml:space="preserve">1-1/4 PVC DWV Trap ADPT - Male w/ Nut (SxSlip) </t>
  </si>
  <si>
    <t xml:space="preserve">1-1/2 PVC DWV Trap ADPT - Male w/ Nut (SxSlip) </t>
  </si>
  <si>
    <t xml:space="preserve">2 PVC DWV Trap ADPT - Male w/ Nut (SxSlip) </t>
  </si>
  <si>
    <t>1-1/2 PVC DWV P-Trap (HxSlip)</t>
  </si>
  <si>
    <t>1-1/4 PVC DWV Trap ADPT - Fem (HxSlip)</t>
  </si>
  <si>
    <t>1-1/2 PVC DWV Trap ADPT - Fem (HxSlip)</t>
  </si>
  <si>
    <t>2 PVC DWV Trap ADPT - Fem (HxSlip)</t>
  </si>
  <si>
    <t>1-1/4 PVC DWV Trap ADPT - Fem w/ Nut &amp; Washer (SxSlip)</t>
  </si>
  <si>
    <t>1-1/2 PVC DWV Trap ADPT - Fem w/ Nut &amp; Washer (SxSlip)</t>
  </si>
  <si>
    <t>2 PVC DWV Trap ADPT - Fem w/ Nut &amp; Washer (SxSlip)</t>
  </si>
  <si>
    <t>1-1/4 PVC DWV Trap ADPT - Fem w/ Nut (HxSlip)</t>
  </si>
  <si>
    <t>1-1/2 PVC DWV Trap ADPT - Fem w/ Nut (HxSlip)</t>
  </si>
  <si>
    <t>2 PVC DWV Trap ADPT - Fem w/ Nut (HxSlip)</t>
  </si>
  <si>
    <t xml:space="preserve">1-1/2 PVC DWV Trap ADPT Plug (HxNPSM Thread) </t>
  </si>
  <si>
    <t xml:space="preserve">1-1/2 PVC DWV Trap ADPT Plug (SxNPSM Thread) </t>
  </si>
  <si>
    <t xml:space="preserve">3 PVC DWV 90 Elbow (1/4 Bend) (HxFIPT) </t>
  </si>
  <si>
    <t xml:space="preserve">1-1/2x1-1/4 PVC DWV Trap ADPT - Male (SxSlip) </t>
  </si>
  <si>
    <t xml:space="preserve">1-1/2x1-1/4 PVC DWV Trap ADPT - Male w/ Nut (SxSlip) </t>
  </si>
  <si>
    <t>1-1/2x1-1/4 PVC DWV Trap ADPT - Male w/ Nut &amp; Washer (SxSlip)</t>
  </si>
  <si>
    <t>1-1/2x1-1/4 PVC DWV Trap ADPT - Fem (HxSlip)</t>
  </si>
  <si>
    <t>1-1/2x1-1/4 PVC DWV Trap ADPT - Fem w/ Nut (HxSlip)</t>
  </si>
  <si>
    <t>1-1/2x1-1/4 PVC DWV Trap ADPT - Fem w/ Nut &amp; Washer (SxSlip)</t>
  </si>
  <si>
    <t>1-1/2x1-1/4 PVC DWV Flush Bushing (SxH)</t>
  </si>
  <si>
    <t>2x1-1/4 PVC DWV Flush Bushing (SxH)</t>
  </si>
  <si>
    <t>2x1-1/2 PVC DWV Flush Bushing (SxH)</t>
  </si>
  <si>
    <t>3x1-1/2 PVC DWV Flush Bushing (SxH)</t>
  </si>
  <si>
    <t>3x2 PVC DWV Flush Bushing (SxH)</t>
  </si>
  <si>
    <t>4x2 PVC DWV Flush Bushing (SxH)</t>
  </si>
  <si>
    <t>4x3 PVC DWV Flush Bushing (SxH)</t>
  </si>
  <si>
    <t>6x3 PVC DWV Flush Bushing (SxH)</t>
  </si>
  <si>
    <t>6x4 PVC DWV Flush Bushing (SxH)</t>
  </si>
  <si>
    <t>8x4 PVC DWV Flush Bushing (SxH)</t>
  </si>
  <si>
    <t>8x6 PVC DWV Flush Bushing (SxH)</t>
  </si>
  <si>
    <t>10x6 PVC DWV Flush Bushing (SxH)</t>
  </si>
  <si>
    <t>10x8 PVC DWV Flush Bushing (SxH)</t>
  </si>
  <si>
    <t>12x8 PVC DWV Flush Bushing (SxH)</t>
  </si>
  <si>
    <t xml:space="preserve">1-1/2x1/2 PVC DWV Dishwasher Bushing (SxFPT) </t>
  </si>
  <si>
    <t xml:space="preserve">1-1/2x3/4 PVC DWV Dishwasher Bushing (SxFPT) </t>
  </si>
  <si>
    <t xml:space="preserve">1-1/2x1-1/4 PVC DWV Dishwasher Bushing (SxFPT) </t>
  </si>
  <si>
    <t xml:space="preserve">2x1-1/2 PVC DWV Dishwasher Bushing (SxFPT) </t>
  </si>
  <si>
    <t xml:space="preserve">3x1-1/2 PVC DWV Dishwasher Bushing (SxFPT) </t>
  </si>
  <si>
    <t xml:space="preserve">3x2 PVC DWV Dishwasher Bushing (SxFPT) </t>
  </si>
  <si>
    <t xml:space="preserve">10x8 PVC DWV Dishwasher Bushing (SxFPT) </t>
  </si>
  <si>
    <t xml:space="preserve">12x8 PVC DWV Dishwasher Bushing (SxFPT) </t>
  </si>
  <si>
    <t xml:space="preserve">2x1-1/2 PVC DWV No-Hub ADPT (SxH) </t>
  </si>
  <si>
    <t xml:space="preserve">4x3 PVC DWV No-Hub ADPT (SxH) </t>
  </si>
  <si>
    <t xml:space="preserve">4x3 PVC DWV Closet Flange w/ Adj. Ring (S) </t>
  </si>
  <si>
    <t xml:space="preserve">4x3 PVC DWV Closet Flange (FPT) </t>
  </si>
  <si>
    <t xml:space="preserve">4x3 PVC DWV Closet Flange (MPT) </t>
  </si>
  <si>
    <t xml:space="preserve">4x3 PVC DWV Closet Flange w/Adj. Metal Ring (Epoxy) (H) </t>
  </si>
  <si>
    <t xml:space="preserve">4x4 PVC DWV Closet Flange w/Adj. Metal Ring (Epoxy) (H) </t>
  </si>
  <si>
    <t xml:space="preserve">4x3 PVC DWV Closet Flange w/Adj. Metal Ring (Epoxy) (S) </t>
  </si>
  <si>
    <t xml:space="preserve">4x4 PVC DWV Closet Flange w/Adj. Metal Ring (Epoxy) (S) </t>
  </si>
  <si>
    <t>4x3 PVC DWV Offset Closet Flange W/Adj. Metal Ring 
(Epoxy Coated) (H)</t>
  </si>
  <si>
    <t>4x4 PVC DWV Offset Closet Flange W/Adj. Metal Ring 
(Epoxy Coated) (H)</t>
  </si>
  <si>
    <t xml:space="preserve">4x3 PVC DWV Offset Closet Flange W/Adj. Plastic Ring (H) </t>
  </si>
  <si>
    <t xml:space="preserve">6 PVC DWV 11-1/4 (1/32 Bend) Elbow Street (SxH) </t>
  </si>
  <si>
    <t xml:space="preserve">1-1/2 PVC DWV 90 Street Elbow (1/4 Bend) - Long (HxS) </t>
  </si>
  <si>
    <t xml:space="preserve">2 PVC DWV 90 Street Elbow (1/4 Bend) - Long (HxS) </t>
  </si>
  <si>
    <t xml:space="preserve">3 PVC DWV 90 Street Elbow (1/4 Bend) - Long (HxS) </t>
  </si>
  <si>
    <t xml:space="preserve">4 PVC DWV 90 Street Elbow (1/4 Bend) - Long (HxS) </t>
  </si>
  <si>
    <t>3x3x2 PVC DWV 90 Street Elbow (1/4 Bend) w/ Low Heel Inlet</t>
  </si>
  <si>
    <t>3x3x2 PVC DWV 90 Elbow (1/4 Bend) - Long w/Side Inlet</t>
  </si>
  <si>
    <t>1-1/2 PVC DWV 60 Elbow (1/6 Bend)</t>
  </si>
  <si>
    <t>2 PVC DWV 60 Elbow (1/6 Bend)</t>
  </si>
  <si>
    <t>3 PVC DWV 60 Elbow (1/6 Bend)</t>
  </si>
  <si>
    <t>4 PVC DWV 60 Elbow (1/6 Bend)</t>
  </si>
  <si>
    <t>6 PVC DWV 60 Elbow (1/6 Bend)</t>
  </si>
  <si>
    <t>3 PVC DWV 60 Street Elbow (1/6 Bend)</t>
  </si>
  <si>
    <t>2 PVC DWV 60 Street Elbow (1/6 Bend)</t>
  </si>
  <si>
    <t>1-1/2 PVC DWV 60 Street Elbow (1/6 Bend)</t>
  </si>
  <si>
    <t>4 PVC DWV 60 Street Elbow (1/6 Bend)</t>
  </si>
  <si>
    <t>1-1/4 PVC DWV CPLG</t>
  </si>
  <si>
    <t>1-1/2 PVC DWV CPLG</t>
  </si>
  <si>
    <t>2 PVC DWV CPLG</t>
  </si>
  <si>
    <t>3 PVC DWV CPLG</t>
  </si>
  <si>
    <t>4 PVC DWV CPLG</t>
  </si>
  <si>
    <t>6 PVC DWV CPLG</t>
  </si>
  <si>
    <t>8 PVC DWV CPLG</t>
  </si>
  <si>
    <t>10 PVC DWV CPLG</t>
  </si>
  <si>
    <t>12 PVC DWV CPLG</t>
  </si>
  <si>
    <t>1-1/2x1-1/4 PVC DWV Red. CPLG</t>
  </si>
  <si>
    <t>2x1-1/2 PVC DWV Red. CPLG</t>
  </si>
  <si>
    <t>3x1-1/2 PVC DWV Red. CPLG</t>
  </si>
  <si>
    <t>3x2 PVC DWV Red. CPLG</t>
  </si>
  <si>
    <t>4x1-1/2 PVC DWV Red. CPLG</t>
  </si>
  <si>
    <t>4x2 PVC DWV Red. CPLG</t>
  </si>
  <si>
    <t>4x3 PVC DWV Red. CPLG</t>
  </si>
  <si>
    <t>6x4 PVC DWV Red. CPLG</t>
  </si>
  <si>
    <t>8x4 PVC DWV Red. CPLG</t>
  </si>
  <si>
    <t>8x6 PVC DWV Red. CPLG</t>
  </si>
  <si>
    <t>10x4 PVC DWV Red. CPLG</t>
  </si>
  <si>
    <t>10x6 PVC DWV Red. CPLG</t>
  </si>
  <si>
    <t>10x8 PVC DWV Red. CPLG</t>
  </si>
  <si>
    <t>12x8 PVC DWV Red. CPLG</t>
  </si>
  <si>
    <t>12x10 PVC DWV Red. CPLG</t>
  </si>
  <si>
    <t>3 PVC DWV ADPT CPLG</t>
  </si>
  <si>
    <t>4 PVC DWV ADPT CPLG</t>
  </si>
  <si>
    <t>4x3 PVC DWV ADPT CPLG</t>
  </si>
  <si>
    <t>1-1/2 PVC DWV Repair CPLG</t>
  </si>
  <si>
    <t>2 PVC DWV Repair CPLG</t>
  </si>
  <si>
    <t>3 PVC DWV Repair CPLG</t>
  </si>
  <si>
    <t>4 PVC DWV Repair CPLG</t>
  </si>
  <si>
    <t>6 PVC DWV Repair CPLG</t>
  </si>
  <si>
    <t>6 PVC DWV 11-1/4 (1/32 Bend) Elbow</t>
  </si>
  <si>
    <t>1-1/4 PVC DWV 45 Elbow (1/8 Bend)</t>
  </si>
  <si>
    <t>1-1/2 PVC DWV 45 Elbow (1/8 Bend)</t>
  </si>
  <si>
    <t>2 PVC DWV 45 Elbow (1/8 Bend)</t>
  </si>
  <si>
    <t>3 PVC DWV 45 Elbow (1/8 Bend)</t>
  </si>
  <si>
    <t>4 PVC DWV 45 Elbow (1/8 Bend)</t>
  </si>
  <si>
    <t>6 PVC DWV 45 Elbow (1/8 Bend)</t>
  </si>
  <si>
    <t>8 PVC DWV 45 Elbow (1/8 Bend)</t>
  </si>
  <si>
    <t>3x4 PVC DWV Red. Closet Bend</t>
  </si>
  <si>
    <t>1-1/2 PVC DWV C.O. Tee w/ Plug</t>
  </si>
  <si>
    <t>2 PVC DWV C.O. Tee w/ Plug</t>
  </si>
  <si>
    <t>3 PVC DWV C.O. Tee w/ Plug</t>
  </si>
  <si>
    <t>4 PVC DWV C.O. Tee w/ Plug</t>
  </si>
  <si>
    <t>6 PVC DWV C.O. Tee w/ Plug</t>
  </si>
  <si>
    <t>8 PVC DWV C.O. Tee w/ Plug</t>
  </si>
  <si>
    <t>1-1/2 PVC DWV Return Bend</t>
  </si>
  <si>
    <t>2 PVC DWV Return Bend</t>
  </si>
  <si>
    <t>3 PVC DWV Return Bend</t>
  </si>
  <si>
    <t>4 PVC DWV Return Bend</t>
  </si>
  <si>
    <t>6 PVC DWV Return Bend</t>
  </si>
  <si>
    <t>1-1/2 PVC DWV P-Trap</t>
  </si>
  <si>
    <t>2 PVC DWV P-Trap</t>
  </si>
  <si>
    <t>3 PVC DWV P-Trap</t>
  </si>
  <si>
    <t>4 PVC DWV P-Trap</t>
  </si>
  <si>
    <t>6 PVC DWV P-Trap</t>
  </si>
  <si>
    <t>1-1/2 PVC DWV P-Trap w/ C.O.</t>
  </si>
  <si>
    <t>2 PVC DWV P-Trap w/ C.O.</t>
  </si>
  <si>
    <t>1-1/4 PVC DWV Adj. P-Trap w/ Plastic Nut</t>
  </si>
  <si>
    <t>1-1/2 PVC DWV Adj. P-Trap w/ Plastic Nut</t>
  </si>
  <si>
    <t>2 PVC DWV Adj. P-Trap w/ Plastic Nut</t>
  </si>
  <si>
    <t>1-1/2 PVC DWV P-Trap-Low Profile</t>
  </si>
  <si>
    <t>2 PVC DWV P-Trap-Low Profile</t>
  </si>
  <si>
    <t>3 PVC DWV P-Trap-Low Profile</t>
  </si>
  <si>
    <t>4 PVC DWV P-Trap-Low Profile</t>
  </si>
  <si>
    <t>6 PVC DWV P-Trap-Low Profile</t>
  </si>
  <si>
    <t>1-1/2 PVC DWV 1/8 Elbow - Short</t>
  </si>
  <si>
    <t>1-1/2 PVC DWV Double 90 Elbow (1/4 Bend)</t>
  </si>
  <si>
    <t>2 PVC DWV Double 90 Elbow (1/4 Bend)</t>
  </si>
  <si>
    <t>3 PVC DWV Double 90 Elbow (1/4 Bend)</t>
  </si>
  <si>
    <t>4 PVC DWV Double 90 Elbow (1/4 Bend)</t>
  </si>
  <si>
    <t>2x1-1/2x1-1/2 PVC DWV Double 90 Elbow (1/4 Bend)</t>
  </si>
  <si>
    <t>2 PVC DWV Washer Box P-Trap</t>
  </si>
  <si>
    <t>3x3x1-1/2 PVC DWV 90 Elbow (1/4 Bend) - Long w/Low Heel Inlet</t>
  </si>
  <si>
    <t>3x3x2 PVC DWV 90 Elbow (1/4 Bend) - Long w/Low Heel Inlet</t>
  </si>
  <si>
    <t>3x3x2 PVC DWV 90 Elbow (1/4 Bend) - Long w/High Heel Inlet</t>
  </si>
  <si>
    <t>1-1/4 PVC DWV San. Tee</t>
  </si>
  <si>
    <t>1-1/2 PVC DWV San. Tee</t>
  </si>
  <si>
    <t>2 PVC DWV San. Tee</t>
  </si>
  <si>
    <t>3 PVC DWV San. Tee</t>
  </si>
  <si>
    <t>4 PVC DWV San. Tee</t>
  </si>
  <si>
    <t>6 PVC DWV San. Tee</t>
  </si>
  <si>
    <t>8 PVC DWV San. Tee</t>
  </si>
  <si>
    <t>3x3x3x1-1/2 PVC DWV San. Tee w/ L Inlet</t>
  </si>
  <si>
    <t>3x3x3x2 PVC DWV San. Tee w/ L Inlet</t>
  </si>
  <si>
    <t>4x4x4x2 PVC DWV San. Tee w/ L Inlet</t>
  </si>
  <si>
    <t>3x3x3x1-1/2 PVC DWV San. Tee w/ R Inlet</t>
  </si>
  <si>
    <t>3x3x3x2 PVC DWV San. Tee w/ R Inlet</t>
  </si>
  <si>
    <t>4x4x4x2 PVC DWV San. Tee w/ R Inlet</t>
  </si>
  <si>
    <t>1-1/2 PVC DWV Double San. Tee</t>
  </si>
  <si>
    <t>2 PVC DWV Double San. Tee</t>
  </si>
  <si>
    <t>3 PVC DWV Double San. Tee</t>
  </si>
  <si>
    <t>4 PVC DWV Double San. Tee</t>
  </si>
  <si>
    <t>6 PVC DWV Double San. Tee</t>
  </si>
  <si>
    <t>3x3x3x3x1-1/2 PVC DWV Double San. Tee w/ Side Inlet</t>
  </si>
  <si>
    <t>3x3x3x3x2 PVC DWV Double San. Tee w/ Side Inlet</t>
  </si>
  <si>
    <t>4x4x4x4x2 PVC DWV Double San. Tee w/ Side Inlet</t>
  </si>
  <si>
    <t>1-1/2 PVC DWV Vent Tee</t>
  </si>
  <si>
    <t>2 PVC DWV Vent Tee</t>
  </si>
  <si>
    <t>3 PVC DWV Vent Tee</t>
  </si>
  <si>
    <t>4 PVC DWV Vent Tee</t>
  </si>
  <si>
    <t>6 PVC DWV Vent Tee</t>
  </si>
  <si>
    <t>8 PVC DWV Vent Tee</t>
  </si>
  <si>
    <t>3 PVC DWV 2-Way C.O.</t>
  </si>
  <si>
    <t>4 PVC DWV 2-Way C.O.</t>
  </si>
  <si>
    <t>2x2x2x2 PVC DWV Double Fixture FTG</t>
  </si>
  <si>
    <t>3x3x3x3 PVC DWV Double Fixture FTG</t>
  </si>
  <si>
    <t>2x1-1/2x1-1/2x1-1/2 PVC DWV Double Fixture FTG</t>
  </si>
  <si>
    <t>2x2x1-1/2x1-1/2 PVC DWV Double Fixture FTG</t>
  </si>
  <si>
    <t>2x1-1/2x2x2 PVC DWV Double Fixture FTG</t>
  </si>
  <si>
    <t>3x2x3x3 PVC DWV Double Fixture FTG</t>
  </si>
  <si>
    <t>1-1/2 PVC DWV Comb. Wye and 45 Elbow (1/8 Bend) (1-Piece)</t>
  </si>
  <si>
    <t>2 PVC DWV Comb. Wye and 45 Elbow (1/8 Bend) (1-Piece)</t>
  </si>
  <si>
    <t>3 PVC DWV Comb. Wye and 45 Elbow (1/8 Bend) (1-Piece)</t>
  </si>
  <si>
    <t>4 PVC DWV Comb. Wye and 45 Elbow (1/8 Bend) (1-Piece)</t>
  </si>
  <si>
    <t>1-1/2 PVC DWV Comb. Wye and 45 Elbow (1/8 Bend) (2-Piece)</t>
  </si>
  <si>
    <t>2 PVC DWV Comb. Wye and 45 Elbow (1/8 Bend) (2-Piece)</t>
  </si>
  <si>
    <t>3 PVC DWV Comb. Wye and 45 Elbow (1/8 Bend) (2-Piece)</t>
  </si>
  <si>
    <t>4 PVC DWV Comb. Wye and 45 Elbow (1/8 Bend) (2-Piece)</t>
  </si>
  <si>
    <t>6 PVC DWV Comb. Wye and 45 Elbow (1/8 Bend) (2-Piece)</t>
  </si>
  <si>
    <t>8 PVC DWV Comb. Wye and 45 Elbow (1/8 Bend) (2-Piece)</t>
  </si>
  <si>
    <t>1-1/2 PVC DWV Comb. Wye and 45 Elbow (1/8 Bend) Double Assembly</t>
  </si>
  <si>
    <t>2 PVC DWV Comb. Wye and 45 Elbow (1/8 Bend) Double Assembly</t>
  </si>
  <si>
    <t>3 PVC DWV Comb. Wye and 45 Elbow (1/8 Bend) Double Assembly</t>
  </si>
  <si>
    <t>4 PVC DWV Comb. Wye and 45 Elbow (1/8 Bend) Double Assembly</t>
  </si>
  <si>
    <t>2x1-1/2 PVC DWV Comb. Wye and 45 Elbow (1/8 Bend) Double Assembly</t>
  </si>
  <si>
    <t>3x2 PVC DWV Comb. Wye and 45 Elbow (1/8 Bend) Double Assembly</t>
  </si>
  <si>
    <t>4x2 PVC DWV Comb. Wye and 45 Elbow (1/8 Bend) Double Assembly</t>
  </si>
  <si>
    <t>4x3 PVC DWV Comb. Wye and 45 Elbow (1/8 Bend) Double Assembly</t>
  </si>
  <si>
    <t>3x3x3x2 PVC DWV Comb. Wye and 45 Elbow (1/8 Bend) w/L Side Inlet</t>
  </si>
  <si>
    <t>3x3x3x2 PVC DWV Comb. Wye and 45 Elbow (1/8 Bend) w/R Side Inlet</t>
  </si>
  <si>
    <t>1-1/4 PVC DWV Wye</t>
  </si>
  <si>
    <t>1-1/2 PVC DWV Wye</t>
  </si>
  <si>
    <t>2 PVC DWV Wye</t>
  </si>
  <si>
    <t>3 PVC DWV Wye</t>
  </si>
  <si>
    <t>4 PVC DWV Wye</t>
  </si>
  <si>
    <t>6 PVC DWV Wye</t>
  </si>
  <si>
    <t>8 PVC DWV Wye</t>
  </si>
  <si>
    <t>1-1/2 PVC DWV Double Wye</t>
  </si>
  <si>
    <t>2 PVC DWV Double Wye</t>
  </si>
  <si>
    <t>3 PVC DWV Double Wye</t>
  </si>
  <si>
    <t>4 PVC DWV Double Wye</t>
  </si>
  <si>
    <t>6 PVC DWV Double Wye</t>
  </si>
  <si>
    <t>1-1/4 PVC DWV 90 Elbow (1/4 Bend)</t>
  </si>
  <si>
    <t>1-1/2 PVC DWV 90 Elbow (1/4 Bend)</t>
  </si>
  <si>
    <t>2 PVC DWV 90 Elbow (1/4 Bend)</t>
  </si>
  <si>
    <t>3 PVC DWV 90 Elbow (1/4 Bend)</t>
  </si>
  <si>
    <t>4 PVC DWV 90 Elbow (1/4 Bend)</t>
  </si>
  <si>
    <t>6 PVC DWV 90 Elbow (1/4 Bend)</t>
  </si>
  <si>
    <t>8 PVC DWV 90 Elbow (1/4 Bend)</t>
  </si>
  <si>
    <t>1 - 1/2 PVC DWV 90 Elbow (1/4 Bend) - Short</t>
  </si>
  <si>
    <t>2 PVC DWV 90 Elbow (1/4 Bend) - Short</t>
  </si>
  <si>
    <t>3 PVC DWV 90 Elbow (1/4 Bend) - Short</t>
  </si>
  <si>
    <t>2x1-1/2 PVC DWV 90 Elbow (1/4 Bend)</t>
  </si>
  <si>
    <t>3x3x1-1/2 PVC DWV 90 Elbow (1/4 Bend) w/ Side Inlet</t>
  </si>
  <si>
    <t>3x3x2 PVC DWV 90 Elbow (1/4 Bend) w/ Side Inlet</t>
  </si>
  <si>
    <t>3x3x1-1/2 PVC DWV 90 Elbow (1/4 Bend) w/ Low Heel Inlet</t>
  </si>
  <si>
    <t>3x3x2 PVC DWV 90 Elbow (1/4 Bend) w/ Low Heel Inlet</t>
  </si>
  <si>
    <t>4x4x2 PVC DWV 90 Elbow (1/4 Bend) w/ Low Heel Inlet</t>
  </si>
  <si>
    <t>1-1/2 PVC DWV 90 Elbow (1/4 Bend) - Long</t>
  </si>
  <si>
    <t>2 PVC DWV 90 Elbow (1/4 Bend) - Long</t>
  </si>
  <si>
    <t>3 PVC DWV 90 Elbow (1/4 Bend) - Long</t>
  </si>
  <si>
    <t>4 PVC DWV 90 Elbow (1/4 Bend) - Long</t>
  </si>
  <si>
    <t>6 PVC DWV 90 Elbow (1/4 Bend) - Long</t>
  </si>
  <si>
    <t>1-1/4 PVC DWV 90 Street Elbow (1/4 Bend)</t>
  </si>
  <si>
    <t>1-1/2 PVC DWV 90 Street Elbow (1/4 Bend)</t>
  </si>
  <si>
    <t>2 PVC DWV 90 Street Elbow (1/4 Bend)</t>
  </si>
  <si>
    <t>3 PVC DWV 90 Street Elbow (1/4 Bend)</t>
  </si>
  <si>
    <t>4 PVC DWV 90 Street Elbow (1/4 Bend)</t>
  </si>
  <si>
    <t>6 PVC DWV 90 Street Elbow (1/4 Bend)</t>
  </si>
  <si>
    <t>8 PVC DWV 90 Street Elbow (1/4 Bend)</t>
  </si>
  <si>
    <t>2 PVC DWV 90 Street Elbow (1/4 Bend) - Short</t>
  </si>
  <si>
    <t xml:space="preserve">1-1/4 PVC DWV 45 Street Elbow (1/8 Bend) </t>
  </si>
  <si>
    <t xml:space="preserve">1-1/2 PVC DWV 45 Street Elbow (1/8 Bend) </t>
  </si>
  <si>
    <t xml:space="preserve">2 PVC DWV 45 Street Elbow (1/8 Bend) </t>
  </si>
  <si>
    <t xml:space="preserve">3 PVC DWV 45 Street Elbow (1/8 Bend) </t>
  </si>
  <si>
    <t xml:space="preserve">4 PVC DWV 45 Street Elbow (1/8 Bend) </t>
  </si>
  <si>
    <t xml:space="preserve">6 PVC DWV 45 Street Elbow (1/8 Bend) </t>
  </si>
  <si>
    <t xml:space="preserve">8 PVC DWV 45 Street Elbow (1/8 Bend) </t>
  </si>
  <si>
    <t xml:space="preserve">10 PVC DWV 45 Street Elbow (1/8 Bend) </t>
  </si>
  <si>
    <t xml:space="preserve">1-1/2 PVC DWV 45 Street Elbow (1/8 Turn)  - Short (HxS) </t>
  </si>
  <si>
    <t>1-1/2 PVC DWV 22 Elbow (1/16 Bend)</t>
  </si>
  <si>
    <t>2 PVC DWV 22 Elbow (1/16 Bend)</t>
  </si>
  <si>
    <t>3 PVC DWV 22 Elbow (1/16 Bend)</t>
  </si>
  <si>
    <t>4 PVC DWV 22 Elbow (1/16 Bend)</t>
  </si>
  <si>
    <t>6 PVC DWV 22 Elbow (1/16 Bend)</t>
  </si>
  <si>
    <t>8 PVC DWV 22 Elbow (1/16 Bend)</t>
  </si>
  <si>
    <t>10 PVC DWV 22 Elbow (1/16 Bend)</t>
  </si>
  <si>
    <t>12 PVC DWV 22 Elbow (1/16 Bend)</t>
  </si>
  <si>
    <t>1-1/2 PVC DWV 22 Elbow (1/16 Bend) - Short</t>
  </si>
  <si>
    <t>1-1/2 PVC DWV 22 Street Elbow (1/16 Bend)</t>
  </si>
  <si>
    <t>2 PVC DWV 22 Street Elbow (1/16 Bend)</t>
  </si>
  <si>
    <t>3 PVC DWV 22 Street Elbow (1/16 Bend)</t>
  </si>
  <si>
    <t>4 PVC DWV 22 Street Elbow (1/16 Bend)</t>
  </si>
  <si>
    <t>6 PVC DWV 22 Street Elbow (1/16 Bend)</t>
  </si>
  <si>
    <t>1-1/4 PVC DWV Vent Elbow</t>
  </si>
  <si>
    <t>1-1/2 PVC DWV Vent Elbow</t>
  </si>
  <si>
    <t>2 PVC DWV Vent Elbow</t>
  </si>
  <si>
    <t>3 PVC DWV Vent Elbow</t>
  </si>
  <si>
    <t>4 PVC DWV Vent Elbow</t>
  </si>
  <si>
    <t>6 PVC DWV Vent Elbow</t>
  </si>
  <si>
    <t xml:space="preserve">1-1/4 PVC DWV Vent Street Elbow </t>
  </si>
  <si>
    <t xml:space="preserve">1-1/2 PVC DWV Vent Street Elbow </t>
  </si>
  <si>
    <t xml:space="preserve">2 PVC DWV Vent Street Elbow </t>
  </si>
  <si>
    <t xml:space="preserve">3 PVC DWV Vent Street Elbow </t>
  </si>
  <si>
    <t xml:space="preserve">4 PVC DWV Vent Street Elbow </t>
  </si>
  <si>
    <t xml:space="preserve">6 PVC DWV Vent Street Elbow </t>
  </si>
  <si>
    <t xml:space="preserve">8 PVC DWV Vent Street Elbow </t>
  </si>
  <si>
    <t xml:space="preserve">10 PVC DWV Vent Street Elbow </t>
  </si>
  <si>
    <t>3 PVC DWV Trap Elbow</t>
  </si>
  <si>
    <t>4 PVC DWV Trap Elbow</t>
  </si>
  <si>
    <t>1-1/2 PVC DWV San. Street Tee</t>
  </si>
  <si>
    <t>2 PVC DWV San. Street Tee</t>
  </si>
  <si>
    <t>3 PVC DWV San. Street Tee</t>
  </si>
  <si>
    <t>4 PVC DWV San. Street Tee</t>
  </si>
  <si>
    <t>3x3x3x1-1/2x1-1/2 PVC DWV San. Tee w/ R&amp;L Side Inlets</t>
  </si>
  <si>
    <t>3x3x3x2x2 PVC DWV San. Tee w/ R&amp;L Side Inlets</t>
  </si>
  <si>
    <t>4x4x4x2x2 PVC DWV San. Tee w/ R&amp;L Side Inlets</t>
  </si>
  <si>
    <t>3x3x3x3x2x2 PVC DWV Double San. Tee w/ R&amp;L Side Inlets</t>
  </si>
  <si>
    <t>4x4x4x4x2x2 PVC DWV Double San. Tee w/ R&amp;L Side Inlets</t>
  </si>
  <si>
    <t>2x1-1/2x1-1/2 PVC DWV Comb. Wye and 45 Elbow (1/8 Bend) (1-Piece)</t>
  </si>
  <si>
    <t>2x2x1-1/2 PVC DWV Comb. Wye and 45 Elbow (1/8 Bend) (1-Piece)</t>
  </si>
  <si>
    <t>2x1-1/2x2 PVC DWV Comb. Wye and 45 Elbow (1/8 Bend) (1-Piece)</t>
  </si>
  <si>
    <t>3x3x1-1/2 PVC DWV Comb. Wye and 45 Elbow (1/8 Bend) (1-Piece)</t>
  </si>
  <si>
    <t>3x3x2 PVC DWV Comb. Wye and 45 Elbow (1/8 Bend) (1-Piece)</t>
  </si>
  <si>
    <t>4x4x2 PVC DWV Comb. Wye and 45 Elbow (1/8 Bend) (1-Piece)</t>
  </si>
  <si>
    <t>4x4x3 PVC DWV Comb. Wye and 45 Elbow (1/8 Bend) (1-Piece)</t>
  </si>
  <si>
    <t>3x3x2 PVC DWV Comb. Wye and 45 Elbow (1/8 Bend) (2-Piece)</t>
  </si>
  <si>
    <t>4x4x3 PVC DWV Comb. Wye and 45 Elbow (1/8 Bend) (2-Piece)</t>
  </si>
  <si>
    <t>6x6x4 PVC DWV Comb. Wye and 45 Elbow (1/8 Bend) (2-Piece)</t>
  </si>
  <si>
    <t>8x8x3 PVC DWV Comb. Wye and 45 Elbow (1/8 Bend) (2-Piece)</t>
  </si>
  <si>
    <t>8x8x6 PVC DWV Comb. Wye and 45 Elbow (1/8 Bend) (2-Piece)</t>
  </si>
  <si>
    <t>10x10x4 PVC DWV Comb. Wye and 45 Elbow (1/8 Bend) (2-Piece)</t>
  </si>
  <si>
    <t>2x1-1/2x1-1/2 PVC DWV Wye</t>
  </si>
  <si>
    <t>2x2x1-1/2 PVC DWV Wye</t>
  </si>
  <si>
    <t>2x1-1/2x2 PVC DWV Wye</t>
  </si>
  <si>
    <t>3x3x1-1/2 PVC DWV Wye</t>
  </si>
  <si>
    <t>3x3x2 PVC DWV Wye</t>
  </si>
  <si>
    <t>4x4x1-1/2 PVC DWV Wye</t>
  </si>
  <si>
    <t>4x4x2 PVC DWV Wye</t>
  </si>
  <si>
    <t>4x4x3 PVC DWV Wye</t>
  </si>
  <si>
    <t>6x6x2 PVC DWV Wye</t>
  </si>
  <si>
    <t>6x6x3 PVC DWV Wye</t>
  </si>
  <si>
    <t>6x6x4 PVC DWV Wye</t>
  </si>
  <si>
    <t>8x8x4 PVC DWV Wye</t>
  </si>
  <si>
    <t>8x8x6 PVC DWV Wye</t>
  </si>
  <si>
    <t>10x10x4 PVC DWV Wye</t>
  </si>
  <si>
    <t>1-1/2 PVC DWV Street Wye</t>
  </si>
  <si>
    <t>2 PVC DWV Street Wye</t>
  </si>
  <si>
    <t>3 PVC DWV Street Wye</t>
  </si>
  <si>
    <t>4 PVC DWV Street Wye</t>
  </si>
  <si>
    <t>2x2x1-1/2 PVC DWV  Street Wye</t>
  </si>
  <si>
    <t>3x3x1-1/2 PVC DWV  Street Wye</t>
  </si>
  <si>
    <t>3x3x2 PVC DWV  Street Wye</t>
  </si>
  <si>
    <t>4x4x2 PVC DWV  Street Wye</t>
  </si>
  <si>
    <t>4x4x3 PVC DWV  Street Wye</t>
  </si>
  <si>
    <t xml:space="preserve">1-1/2x1-1/2x1/2 PVC DWV Dishwasher Wye (HxHxHose Barb) </t>
  </si>
  <si>
    <t>3x3x3x3x2 PVC DWV Double Wye w/ 2 Side Inlet</t>
  </si>
  <si>
    <t>2x2x1-1/2x1-1/2 PVC DWV Double Wye</t>
  </si>
  <si>
    <t>3x3x1-1/2x1-1/2 PVC DWV Double Wye</t>
  </si>
  <si>
    <t>3x3x2x2 PVC DWV Double Wye</t>
  </si>
  <si>
    <t>4x4x2x2 PVC DWV Double Wye</t>
  </si>
  <si>
    <t>4x4x3x3 PVC DWV Double Wye</t>
  </si>
  <si>
    <t>6x6x2x2 PVC DWV Double Wye</t>
  </si>
  <si>
    <t>6x6x3x3 PVC DWV Double Wye</t>
  </si>
  <si>
    <t>6x6x4x4 PVC DWV Double Wye</t>
  </si>
  <si>
    <t>3x3x3x2 PVC DWV Wye w/L Inlet</t>
  </si>
  <si>
    <t>4x4x4x2 PVC DWV Wye w/L Inlet</t>
  </si>
  <si>
    <t>3x3x3x2 PVC DWV Wye w/R Inlet</t>
  </si>
  <si>
    <t>4x4x4x2 PVC DWV Wye w/R Inlet</t>
  </si>
  <si>
    <t xml:space="preserve">1-1/2 PVC DWV ADPT Tail Piece body w/ Nut (SxSlip) </t>
  </si>
  <si>
    <t xml:space="preserve">1-1/2 PVC DWV ADPT Tail Piece w/ Nut (SxSlip) </t>
  </si>
  <si>
    <t xml:space="preserve">1-1/2x1-1/4 PVC DWV ADPT Tail Piece w/ Nut (SxSlip) </t>
  </si>
  <si>
    <t>1-1/4x1-1/2 PVC DWV L.A. P-Trap (SlipxH)</t>
  </si>
  <si>
    <t>1-1/2 PVC DWV L.A. P-Trap (SlipxH)</t>
  </si>
  <si>
    <t>4x4 PVC DWV Closet Flange</t>
  </si>
  <si>
    <t>4x3 PVC DWV Closet Flange</t>
  </si>
  <si>
    <t>4x3 PVC DWV Closet Flange w/Test Plate</t>
  </si>
  <si>
    <t xml:space="preserve">4x3 PVC DWV Red. Closet Flange (SPIG) </t>
  </si>
  <si>
    <t xml:space="preserve">1-1/2 PVC DWV Tube End C.O. w/ Plug (HxFPT) </t>
  </si>
  <si>
    <t xml:space="preserve">2″ PVC DWV Tube End C.O. w/ Plug (HxFPT) </t>
  </si>
  <si>
    <t xml:space="preserve">3 PVC DWV Tube End C.O. w/ Plug (HxFPT) </t>
  </si>
  <si>
    <t xml:space="preserve">4 PVC DWV Tube End C.O. w/ Plug (HxFPT) </t>
  </si>
  <si>
    <t>1-1/4 PVC DWV Fem ADPT</t>
  </si>
  <si>
    <t xml:space="preserve">1-1/2 PVC DWV Fem ADPT </t>
  </si>
  <si>
    <t xml:space="preserve">2 PVC DWV Fem ADPT </t>
  </si>
  <si>
    <t xml:space="preserve">3 PVC DWV Fem ADPT </t>
  </si>
  <si>
    <t xml:space="preserve">4 PVC DWV Fem ADPT </t>
  </si>
  <si>
    <t xml:space="preserve">6 PVC DWV Fem ADPT </t>
  </si>
  <si>
    <t xml:space="preserve">8 PVC DWV Fem ADPT </t>
  </si>
  <si>
    <t>1-1/2x1-1/4 PVC DWV Red. Fem ADPT (HxFPT)</t>
  </si>
  <si>
    <t xml:space="preserve">1-1/4 PVC DWV FTG C.O. ADPT w/ Plug (SxFPT) </t>
  </si>
  <si>
    <t xml:space="preserve">1-1/2 PVC DWV FTG C.O. ADPT w/ Plug (SxFPT) </t>
  </si>
  <si>
    <t xml:space="preserve">2 PVC DWV FTG C.O. ADPT w/ Plug (SxFPT) </t>
  </si>
  <si>
    <t xml:space="preserve">3 PVC DWV FTG C.O. ADPT w/ Plug (SxFPT) </t>
  </si>
  <si>
    <t xml:space="preserve">4 PVC DWV FTG C.O. ADPT w/ Plug (SxFPT) </t>
  </si>
  <si>
    <t xml:space="preserve">6 PVC DWV FTG C.O. ADPT w/ Plug (SxFPT) </t>
  </si>
  <si>
    <t xml:space="preserve">1-1/4 PVC DWV Male ADPT </t>
  </si>
  <si>
    <t xml:space="preserve">1-1/2 PVC DWV Male ADPT </t>
  </si>
  <si>
    <t xml:space="preserve">2 PVC DWV Male ADPT </t>
  </si>
  <si>
    <t xml:space="preserve">3 PVC DWV Male ADPT </t>
  </si>
  <si>
    <t xml:space="preserve">4 PVC DWV Male ADPT </t>
  </si>
  <si>
    <t xml:space="preserve">6 PVC DWV Male ADPT </t>
  </si>
  <si>
    <t xml:space="preserve">1-1/4x1-1/2 PVC DWV Male ADPT </t>
  </si>
  <si>
    <t>1-1/2 PVC DWV Cap</t>
  </si>
  <si>
    <t>2 PVC DWV Cap</t>
  </si>
  <si>
    <t>3 PVC DWV Cap</t>
  </si>
  <si>
    <t>4 PVC DWV Cap</t>
  </si>
  <si>
    <t>6 PVC DWV Cap</t>
  </si>
  <si>
    <t>8 PVC DWV Cap</t>
  </si>
  <si>
    <t>10 PVC DWV Cap</t>
  </si>
  <si>
    <t>12 PVC DWV Cap</t>
  </si>
  <si>
    <t xml:space="preserve">2 PVC DWV ADPT Bushing (SPIGxHUB) </t>
  </si>
  <si>
    <t xml:space="preserve">3 PVC DWV ADPT Bushing (SPIGxHUB) </t>
  </si>
  <si>
    <t xml:space="preserve">4 PVC DWV ADPT Bushing (SPIGxHUB) </t>
  </si>
  <si>
    <t xml:space="preserve">6 PVC DWV ADPT Bushing (SPIGxHUB) </t>
  </si>
  <si>
    <t>3/8 PVC Sch40 Tee</t>
  </si>
  <si>
    <t>1/2 PVC Sch40 Tee</t>
  </si>
  <si>
    <t>3/4 PVC Sch40 Tee</t>
  </si>
  <si>
    <t>1 PVC Sch40 Tee</t>
  </si>
  <si>
    <t>1-1/4 PVC Sch40 Tee</t>
  </si>
  <si>
    <t>1-1/2 PVC Sch40 Tee</t>
  </si>
  <si>
    <t>2 PVC Sch40 Tee</t>
  </si>
  <si>
    <t>2-1/2 PVC Sch40 Tee</t>
  </si>
  <si>
    <t>3 PVC Sch40 Tee</t>
  </si>
  <si>
    <t>4 PVC Sch40 Tee</t>
  </si>
  <si>
    <t>5 PVC Sch40 Tee</t>
  </si>
  <si>
    <t>6 PVC Sch40 Tee</t>
  </si>
  <si>
    <t>8 PVC Sch40 Tee</t>
  </si>
  <si>
    <t>1/2 PVC Sch40 Tee (SOCxSOCxFIPT)</t>
  </si>
  <si>
    <t>3/4 PVC Sch40 Tee (SOCxSOCxFIPT)</t>
  </si>
  <si>
    <t>1 PVC Sch40 Tee (SOCxSOCxFIPT)</t>
  </si>
  <si>
    <t>1-1/4 PVC Sch40 Tee (SOCxSOCxFIPT)</t>
  </si>
  <si>
    <t>1-1/2 PVC Sch40 Tee (SOCxSOCxFIPT)</t>
  </si>
  <si>
    <t>2 PVC Sch40 Tee (SOCxSOCxFIPT)</t>
  </si>
  <si>
    <t>2-1/2 PVC Sch40 Tee (SOCxSOCxFIPT)</t>
  </si>
  <si>
    <t>3 PVC Sch40 Tee (SOCxSOCxFIPT)</t>
  </si>
  <si>
    <t>4 PVC Sch40 Tee (SOCxSOCxFIPT)</t>
  </si>
  <si>
    <t>1/2 PVC Sch40 Tee (FIPTxFIPTxFIPT)</t>
  </si>
  <si>
    <t>3/4 PVC Sch40 Tee (FIPTxFIPTxFIPT)</t>
  </si>
  <si>
    <t>1 PVC Sch40 Tee (FIPTxFIPTxFIPT)</t>
  </si>
  <si>
    <t>1-1/4 PVC Sch40 Tee (FIPTxFIPTxFIPT)</t>
  </si>
  <si>
    <t>1-1/2 PVC Sch40 Tee (FIPTxFIPTxFIPT)</t>
  </si>
  <si>
    <t>2 PVC Sch40 Tee (FIPTxFIPTxFIPT)</t>
  </si>
  <si>
    <t>1/2 PVC Sch40 CPLG (FIPTxFIPT)</t>
  </si>
  <si>
    <t>3/4 PVC Sch40 CPLG (FIPTxFIPT)</t>
  </si>
  <si>
    <t>1 PVC Sch40 CPLG (FIPTxFIPT)</t>
  </si>
  <si>
    <t>1-1/4 PVC Sch40 CPLG (FIPTxFIPT)</t>
  </si>
  <si>
    <t>2 PVC Sch40 CPLG (FIPTxFIPT)</t>
  </si>
  <si>
    <t xml:space="preserve">3/8 PVC Sch40 Female ADPT (SOCxFIPT) </t>
  </si>
  <si>
    <t xml:space="preserve">1/2 PVC Sch40 Female ADPT (SOCxFIPT) </t>
  </si>
  <si>
    <t xml:space="preserve">3/4 PVC Sch40 Female ADPT (SOCxFIPT) </t>
  </si>
  <si>
    <t xml:space="preserve">1 PVC Sch40 Female ADPT (SOCxFIPT) </t>
  </si>
  <si>
    <t xml:space="preserve">1-1/4 PVC Sch40 Female ADPT (SOCxFIPT) </t>
  </si>
  <si>
    <t xml:space="preserve">1-1/2 PVC Sch40 Female ADPT (SOCxFIPT) </t>
  </si>
  <si>
    <t xml:space="preserve">2 PVC Sch40 Female ADPT (SOCxFIPT) </t>
  </si>
  <si>
    <t xml:space="preserve">2-1/2 PVC Sch40 Female ADPT (SOCxFIPT) </t>
  </si>
  <si>
    <t xml:space="preserve">3 PVC Sch40 Female ADPT (SOCxFIPT) </t>
  </si>
  <si>
    <t xml:space="preserve">4 PVC Sch40 Female ADPT (SOCxFIPT) </t>
  </si>
  <si>
    <t>3/8 PVC Sch40 Male ADPT (MIPTxSOC)</t>
  </si>
  <si>
    <t>1/2 PVC Sch40 Male ADPT (MIPTxSOC)</t>
  </si>
  <si>
    <t>3/4 PVC Sch40 Male ADPT (MIPTxSOC)</t>
  </si>
  <si>
    <t>1 PVC Sch40 Male ADPT (MIPTxSOC)</t>
  </si>
  <si>
    <t>1-1/4 PVC Sch40 Male ADPT (MIPTxSOC)</t>
  </si>
  <si>
    <t>1-1/2 PVC Sch40 Male ADPT (MIPTxSOC)</t>
  </si>
  <si>
    <t>2 PVC Sch40 Male ADPT (MIPTxSOC)</t>
  </si>
  <si>
    <t>2-1/2 PVC Sch40 Male ADPT (MIPTxSOC)</t>
  </si>
  <si>
    <t>3 PVC Sch40 Male ADPT (MIPTxSOC)</t>
  </si>
  <si>
    <t>4 PVC Sch40 Male ADPT (MIPTxSOC)</t>
  </si>
  <si>
    <t>6 PVC Sch40 Male ADPT (MIPTxSOC)</t>
  </si>
  <si>
    <t>1/2 PVC Sch40 Street Tee (SPIGxSOCxSOC)</t>
  </si>
  <si>
    <t>3/4 PVC Sch40 Street Tee (SPIGxSOCxSOC)</t>
  </si>
  <si>
    <t>1 PVC Sch40 Street Tee (SPIGxSOCxSOC)</t>
  </si>
  <si>
    <t>1-1/4 PVC Sch40 Street Tee (SPIGxSOCxSOC)</t>
  </si>
  <si>
    <t>1-1/2 PVC Sch40 Street Tee (SPIGxSOCxSOC)</t>
  </si>
  <si>
    <t>2 PVC Sch40 Street Tee (SPIGxSOCxSOC)</t>
  </si>
  <si>
    <t>3/8 PVC Sch40 Cap (FIPT)</t>
  </si>
  <si>
    <t>1/2 PVC Sch40 Cap (FIPT)</t>
  </si>
  <si>
    <t>3/4 PVC Sch40 Cap (FIPT)</t>
  </si>
  <si>
    <t>1 PVC Sch40 Cap (FIPT)</t>
  </si>
  <si>
    <t>1-1/4 PVC Sch40 Cap (FIPT)</t>
  </si>
  <si>
    <t>1-1/2 PVC Sch40 Cap (FIPT)</t>
  </si>
  <si>
    <t>2 PVC Sch40 Cap (FIPT)</t>
  </si>
  <si>
    <t>2-1/2 PVC Sch40 Cap (FIPT)</t>
  </si>
  <si>
    <t>3 PVC Sch40 Cap (FIPT)</t>
  </si>
  <si>
    <t>4 PVC Sch40 Cap (FIPT)</t>
  </si>
  <si>
    <t>6 PVC Sch40 Cap (FIPT)</t>
  </si>
  <si>
    <t>3/8 PVC Sch40 Plug (SPIG)</t>
  </si>
  <si>
    <t>1/2 PVC Sch40 Plug (SPIG)</t>
  </si>
  <si>
    <t>3/4 PVC Sch40 Plug (SPIG)</t>
  </si>
  <si>
    <t>1 PVC Sch40 Plug (SPIG)</t>
  </si>
  <si>
    <t>1-1/4 PVC Sch40 Plug (SPIG)</t>
  </si>
  <si>
    <t>1-1/2 PVC Sch40 Plug (SPIG)</t>
  </si>
  <si>
    <t>2 PVC Sch40 Plug (SPIG)</t>
  </si>
  <si>
    <t>2-1/2 PVC Sch40 Plug (SPIG)</t>
  </si>
  <si>
    <t>3 PVC Sch40 Plug (SPIG)</t>
  </si>
  <si>
    <t>4 PVC Sch40 Plug (SPIG)</t>
  </si>
  <si>
    <t>6 PVC Sch40 Plug (SPIG)</t>
  </si>
  <si>
    <t>3/8 PVC Sch40 Plug (MIPT)</t>
  </si>
  <si>
    <t>1/2 PVC Sch40 Plug (MIPT)</t>
  </si>
  <si>
    <t>3/4 PVC Sch40 Plug (MIPT)</t>
  </si>
  <si>
    <t>1 PVC Sch40 Plug (MIPT)</t>
  </si>
  <si>
    <t>1-1/4 PVC Sch40 Plug (MIPT)</t>
  </si>
  <si>
    <t>1-1/2 PVC Sch40 Plug (MIPT)</t>
  </si>
  <si>
    <t>2 PVC Sch40 Plug (MIPT)</t>
  </si>
  <si>
    <t>2-1/2 PVC Sch40 Plug (MIPT)</t>
  </si>
  <si>
    <t>3 PVC Sch40 Plug (MIPT)</t>
  </si>
  <si>
    <t>4 PVC Sch40 Plug (MIPT)</t>
  </si>
  <si>
    <t>6 PVC Sch40 Plug (MIPT)</t>
  </si>
  <si>
    <t>1/2 PVC Sch40 Male ADPT (take off) (SPIGxMIPT)</t>
  </si>
  <si>
    <t>3/4 PVC Sch40 Male ADPT (take off) (SPIGxMIPT)</t>
  </si>
  <si>
    <t>1 PVC Sch40 Male ADPT (take off) (SPIGxMIPT)</t>
  </si>
  <si>
    <t>1-1/2 PVC Sch40 Male ADPT (take off) (SPIGxMIPT)</t>
  </si>
  <si>
    <t>2 PVC Sch40 Male ADPT (take off) (SPIGxMIPT)</t>
  </si>
  <si>
    <t>3/4 PVC Sch40 Snap-on Saddle (IPS ODxFIPT)</t>
  </si>
  <si>
    <t>3/4 PVC Sch40 Insert ADPT (INSERTxSOC)</t>
  </si>
  <si>
    <t>1 PVC Sch40 Insert ADPT (INSERTxSOC)</t>
  </si>
  <si>
    <t>1-1/2 PVC Sch40 Insert ADPT (INSERTxSOC)</t>
  </si>
  <si>
    <t>2 PVC Sch40 Insert ADPT (INSERTxSOC)</t>
  </si>
  <si>
    <t>1/2 PVC Sch40 Wye</t>
  </si>
  <si>
    <t>3/4 PVC Sch40 Wye</t>
  </si>
  <si>
    <t>1 PVC Sch40 Wye</t>
  </si>
  <si>
    <t>1-1/4 PVC Sch40 Wye</t>
  </si>
  <si>
    <t>1-1/2 PVC Sch40 Wye</t>
  </si>
  <si>
    <t>2 PVC Sch40 Wye</t>
  </si>
  <si>
    <t>2-1/2 PVC Sch40 Wye</t>
  </si>
  <si>
    <t>3 PVC Sch40 Wye</t>
  </si>
  <si>
    <t>4 PVC Sch40 Wye</t>
  </si>
  <si>
    <t>6 PVC Sch40 Wye</t>
  </si>
  <si>
    <t>1/2 PVC Sch40 Union w/O-ring Seal (FIPTxFIPT)</t>
  </si>
  <si>
    <t>3/4 PVC Sch40 Union w/O-ring Seal (FIPTxFIPT)</t>
  </si>
  <si>
    <t>1 PVC Sch40 Union w/O-ring Seal (FIPTxFIPT)</t>
  </si>
  <si>
    <t>1-1/4 PVC Sch40 Union w/O-ring Seal (FIPTxFIPT)</t>
  </si>
  <si>
    <t>1-1/2 PVC Sch40 Union w/O-ring Seal (FIPTxFIPT)</t>
  </si>
  <si>
    <t>2 PVC Sch40 Union w/O-ring Seal (FIPTxFIPT)</t>
  </si>
  <si>
    <t>1/2 PVC Sch40 Expand Repair CPLG (SOCxSPIG)</t>
  </si>
  <si>
    <t>3/4 PVC Sch40 Expand Repair CPLG (SOCxSPIG)</t>
  </si>
  <si>
    <t>1 PVC Sch40 Expand Repair CPLG (SOCxSPIG)</t>
  </si>
  <si>
    <t>1-1/4 PVC Sch40 Expand Repair CPLG (SOCxSPIG)</t>
  </si>
  <si>
    <t>1-1/2 PVC Sch40 Expand Repair CPLG (SOCxSPIG)</t>
  </si>
  <si>
    <t>2 PVC Sch40 Expand Repair CPLG (SOCxSPIG)</t>
  </si>
  <si>
    <t>2-1/2 PVC Sch40 Expand Repair CPLG (SOCxSPIG)</t>
  </si>
  <si>
    <t>3 PVC Sch40 Expand Repair CPLG (SOCxSPIG)</t>
  </si>
  <si>
    <t>4 PVC Sch40 Expand Repair CPLG (SOCxSPIG)</t>
  </si>
  <si>
    <t>6 PVC Sch40 Expand Repair CPLG (SOCxSPIG)</t>
  </si>
  <si>
    <t>1/2 PVC Sch40 Comp. CPLG (GASKETxGASKET)</t>
  </si>
  <si>
    <t>3/4 PVC Sch40 Comp. CPLG (GASKETxGASKET)</t>
  </si>
  <si>
    <t>1 PVC Sch40 Comp. CPLG (GASKETxGASKET)</t>
  </si>
  <si>
    <t>1-1/4 PVC Sch40 Comp. CPLG (GASKETxGASKET)</t>
  </si>
  <si>
    <t>1-1/2 PVC Sch40 Comp. CPLG (GASKETxGASKET)</t>
  </si>
  <si>
    <t>2 PVC Sch40 Comp. CPLG (GASKETxGASKET)</t>
  </si>
  <si>
    <t>2-1/2 PVC Sch40 Comp. CPLG (GASKETxGASKET)</t>
  </si>
  <si>
    <t>3 PVC Sch40 Comp. CPLG (GASKETxGASKET)</t>
  </si>
  <si>
    <t>4 PVC Sch40 Comp. CPLG (GASKETxGASKET)</t>
  </si>
  <si>
    <t>6 PVC Sch40 Comp. CPLG (GASKETxGASKET)</t>
  </si>
  <si>
    <t>1/2 PVC Sch40 Comp. Tee (GASKETxGASKETxFIPT)</t>
  </si>
  <si>
    <t>3/4 PVC Sch40 Comp. Tee (GASKETxGASKETxFIPT)</t>
  </si>
  <si>
    <t>1 PVC Sch40 Comp. Tee (GASKETxGASKETxFIPT)</t>
  </si>
  <si>
    <t xml:space="preserve">3/4x1/2 PVC Sch40 Red. CPLG (FIPTxFIPT) </t>
  </si>
  <si>
    <t xml:space="preserve">1x3/4 PVC Sch40 Red. CPLG (FIPTxFIPT) </t>
  </si>
  <si>
    <t>1/2 PVC Sch40 Riser Ext. (FIPTxMIPT)</t>
  </si>
  <si>
    <t>3/4 PVC Sch40 Riser Ext. (FIPTxMIPT)</t>
  </si>
  <si>
    <t>3/8x1/2 PVC Sch40 Red. Male ADPT (MIPTx SOC)</t>
  </si>
  <si>
    <t>1/2x3/8 PVC Sch40 Red. Male ADPT (MIPTx SOC)</t>
  </si>
  <si>
    <t>1/2x3/4 PVC Sch40 Red. Male ADPT (MIPTx SOC)</t>
  </si>
  <si>
    <t>1/2x1 PVC Sch40 Red. Male ADPT (MIPTx SOC)</t>
  </si>
  <si>
    <t>3/4x1/2 PVC Sch40 Red. Male ADPT (MIPTx SOC)</t>
  </si>
  <si>
    <t>3/4x1 PVC Sch40 Red. Male ADPT (MIPTx SOC)</t>
  </si>
  <si>
    <t>1x3/4 PVC Sch40 Red. Male ADPT (MIPTx SOC)</t>
  </si>
  <si>
    <t>1x1-1/4 PVC Sch40 Red. Male ADPT (MIPTx SOC)</t>
  </si>
  <si>
    <t>1x1-1/2 PVC Sch40 Red. Male ADPT (MIPTx SOC)</t>
  </si>
  <si>
    <t>1-1/4x1 PVC Sch40 Red. Male ADPT (MIPTx SOC)</t>
  </si>
  <si>
    <t>1-1/4x1-1/2 PVC Sch40 Red. Male ADPT (MIPTx SOC)</t>
  </si>
  <si>
    <t>1-1/2x1-1/4 PVC Sch40 Red. Male ADPT (MIPTx SOC)</t>
  </si>
  <si>
    <t>1-1/2x2 PVC Sch40 Red. Male ADPT (MIPTx SOC)</t>
  </si>
  <si>
    <t>2x1-1/2 PVC Sch40 Red. Male ADPT (MIPTx SOC)</t>
  </si>
  <si>
    <t>2x2-1/2 PVC Sch40 Red. Male ADPT (MIPTx SOC)</t>
  </si>
  <si>
    <t>2x3 PVC Sch40 Red. Male ADPT (MIPTx SOC)</t>
  </si>
  <si>
    <t>3x4 PVC Sch40 Red. Male ADPT (MIPTx SOC)</t>
  </si>
  <si>
    <t>3/4x1/2 PVC Sch40 Snap-on Saddle (IPS ODxFIPT)</t>
  </si>
  <si>
    <t>1x1/2 PVC Sch40 Snap-on Saddle (IPS ODxFIPT)</t>
  </si>
  <si>
    <t>1x3/4 PVC Sch40 Snap-on Saddle (IPS ODxFIPT)</t>
  </si>
  <si>
    <t>1-1/2x1-1/2x3/4 PVC Sch40 VentureIn Tee (SOCxSOC (SPIG)xSOC (SPIG))</t>
  </si>
  <si>
    <t>1x3/4x3/4 PVC Sch40 VentureIn Tee (SOCxSOC (SPIG)xSOC (SPIG))</t>
  </si>
  <si>
    <t>1-1/2x1-1/2x1-1/4 PVC DWV San. Tee</t>
  </si>
  <si>
    <t>2x1-1/2x1-1/2 PVC DWV San. Tee</t>
  </si>
  <si>
    <t>2x2x1-1/2 PVC DWV San. Tee</t>
  </si>
  <si>
    <t>2x1-1/2x2 PVC DWV San. Tee</t>
  </si>
  <si>
    <t>3x3x1-1/2 PVC DWV San. Tee</t>
  </si>
  <si>
    <t>3x3x2 PVC DWV San. Tee</t>
  </si>
  <si>
    <t>4x4x1-1/2 PVC DWV San. Tee</t>
  </si>
  <si>
    <t>4x4x2 PVC DWV San. Tee</t>
  </si>
  <si>
    <t>4x4x3 PVC DWV San. Tee</t>
  </si>
  <si>
    <t>6x6x2 PVC DWV San. Tee</t>
  </si>
  <si>
    <t>6x6x3 PVC DWV San. Tee</t>
  </si>
  <si>
    <t>6x6x4 PVC DWV San. Tee</t>
  </si>
  <si>
    <t>2x1-1/2x1-1/2 PVC DWV San. Street Tee</t>
  </si>
  <si>
    <t>2x1-1/2x2 PVC DWV San. Street Tee</t>
  </si>
  <si>
    <t>2x2x1-1/2 PVC DWV San. Street Tee</t>
  </si>
  <si>
    <t>3x3x1-1/2 PVC DWV San. Street Tee</t>
  </si>
  <si>
    <t>3x3x2 PVC DWV San. Street Tee</t>
  </si>
  <si>
    <t>4x4x2 PVC DWV San. Street Tee</t>
  </si>
  <si>
    <t>2x2x1-1/2x1-1/2 PVC DWV Double San. Tee</t>
  </si>
  <si>
    <t>3x3x2x1-1/2 PVC DWV Double San. Tee</t>
  </si>
  <si>
    <t>3x3x1-1/2x1-1/2 PVC DWV Double San. Tee</t>
  </si>
  <si>
    <t>3x3x2x2 PVC DWV Double San. Tee</t>
  </si>
  <si>
    <t>4x4x1-1/2x1-1/2 PVC DWV Double San. Tee</t>
  </si>
  <si>
    <t>4x4x2x2 PVC DWV Double San. Tee</t>
  </si>
  <si>
    <t>4x4x3x3 PVC DWV Double San. Tee</t>
  </si>
  <si>
    <t>6x6x2x2 PVC DWV Double San. Tee</t>
  </si>
  <si>
    <t>6x6x3x3 PVC DWV Double San. Tee</t>
  </si>
  <si>
    <t>6x6x4x4 PVC DWV Double San. Tee</t>
  </si>
  <si>
    <t>3x3x2x2 PVC DWV Double San. Street Tee</t>
  </si>
  <si>
    <t>1/2x1/2x1/8 PVC Sch40 Tee (SOCxSOCxFIPT)</t>
  </si>
  <si>
    <t>1/2x1/2x1/4 PVC Sch40 Tee (SOCxSOCxFIPT)</t>
  </si>
  <si>
    <t>1/2x1/2x3/4 PVC Sch40 Tee (SOCxSOCxFIPT)</t>
  </si>
  <si>
    <t>3/4x1/2x1/2 PVC Sch40 Tee (SOCxSOCxFIPT)</t>
  </si>
  <si>
    <t>3/4x1/2x3/4 PVC Sch40 Tee (SOCxSOCxFIPT)</t>
  </si>
  <si>
    <t>3/4x3/4x1/2 PVC Sch40 Tee (SOCxSOCxFIPT)</t>
  </si>
  <si>
    <t>1x3/4x1/2 PVC Sch40 Tee (SOCxSOCxFIPT)</t>
  </si>
  <si>
    <t>1x3/4x3/4 PVC Sch40 Tee (SOCxSOCxFIPT)</t>
  </si>
  <si>
    <t>1x1x1/2 PVC Sch40 Tee (SOCxSOCxFIPT)</t>
  </si>
  <si>
    <t>1x1x3/4 PVC Sch40 Tee (SOCxSOCxFIPT)</t>
  </si>
  <si>
    <t>1-1/4x1x1/2 PVC Sch40 Tee (SOCxSOCxFIPT)</t>
  </si>
  <si>
    <t>1-1/4x1x3/4 PVC Sch40 Tee (SOCxSOCxFIPT)</t>
  </si>
  <si>
    <t>1-1/4x1x1 PVC Sch40 Tee (SOCxSOCxFIPT)</t>
  </si>
  <si>
    <t>1-1/4x1-1/4x1/2 PVC Sch40 Tee (SOCxSOCxFIPT)</t>
  </si>
  <si>
    <t>1-1/4x1-1/4x3/4 PVC Sch40 Tee (SOCxSOCxFIPT)</t>
  </si>
  <si>
    <t>1-1/4x1-1/4x1 PVC Sch40 Tee (SOCxSOCxFIPT)</t>
  </si>
  <si>
    <t>1-1/2x1-1/4x1/2 PVC Sch40 Tee (SOCxSOCxFIPT)</t>
  </si>
  <si>
    <t>1-1/2x1-1/4x3/4 PVC Sch40 Tee (SOCxSOCxFIPT)</t>
  </si>
  <si>
    <t>1-1/2x1-1/4x1 PVC Sch40 Tee (SOCxSOCxFIPT)</t>
  </si>
  <si>
    <t>1-1/2x1-1/2x1/2 PVC Sch40 Tee (SOCxSOCxFIPT)</t>
  </si>
  <si>
    <t>1-1/2x1-1/2x3/4 PVC Sch40 Tee (SOCxSOCxFIPT)</t>
  </si>
  <si>
    <t>1-1/2x1-1/2x1 PVC Sch40 Tee (SOCxSOCxFIPT)</t>
  </si>
  <si>
    <t>1-1/2x1-1/2x1-1/4 PVC Sch40 Tee (SOCxSOCxFIPT)</t>
  </si>
  <si>
    <t>2x1-1/2x1 PVC Sch40 Tee (SOCxSOCxFIPT)</t>
  </si>
  <si>
    <t>2x2x1/2 PVC Sch40 Tee (SOCxSOCxFIPT)</t>
  </si>
  <si>
    <t>2x2x3/4 PVC Sch40 Tee (SOCxSOCxFIPT)</t>
  </si>
  <si>
    <t>2x2x1 PVC Sch40 Tee (SOCxSOCxFIPT)</t>
  </si>
  <si>
    <t>2x2x1-1/4 PVC Sch40 Tee (SOCxSOCxFIPT)</t>
  </si>
  <si>
    <t>2x2x1-1/2 PVC Sch40 Tee (SOCxSOCxFIPT)</t>
  </si>
  <si>
    <t>2-1/2x2-1/2x1/2 PVC Sch40 Tee (SOCxSOCxFIPT)</t>
  </si>
  <si>
    <t>2-1/2x2-1/2x3/4 PVC Sch40 Tee (SOCxSOCxFIPT)</t>
  </si>
  <si>
    <t>2-1/2x2-1/2x1 PVC Sch40 Tee (SOCxSOCxFIPT)</t>
  </si>
  <si>
    <t>2-1/2x2-1/2x1-1/4 PVC Sch40 Tee (SOCxSOCxFIPT)</t>
  </si>
  <si>
    <t>2-1/2x2-1/2x1-1/2 PVC Sch40 Tee (SOCxSOCxFIPT)</t>
  </si>
  <si>
    <t>2-1/2x2-1/2x2 PVC Sch40 Tee (SOCxSOCxFIPT)</t>
  </si>
  <si>
    <t>3x3x1/2 PVC Sch40 Tee (SOCxSOCxFIPT)</t>
  </si>
  <si>
    <t>3x3x3/4 PVC Sch40 Tee (SOCxSOCxFIPT)</t>
  </si>
  <si>
    <t>3x3x1 PVC Sch40 Tee (SOCxSOCxFIPT)</t>
  </si>
  <si>
    <t>3x3x1-1/4 PVC Sch40 Tee (SOCxSOCxFIPT)</t>
  </si>
  <si>
    <t>3x3x1-1/2 PVC Sch40 Tee (SOCxSOCxFIPT)</t>
  </si>
  <si>
    <t>3x3x2 PVC Sch40 Tee (SOCxSOCxFIPT)</t>
  </si>
  <si>
    <t>4x4x3/4 PVC Sch40 Tee (SOCxSOCxFIPT)</t>
  </si>
  <si>
    <t>4x4x1 PVC Sch40 Tee (SOCxSOCxFIPT)</t>
  </si>
  <si>
    <t>4x4x1-1/4 PVC Sch40 Tee (SOCxSOCxFIPT)</t>
  </si>
  <si>
    <t>4x4x1-1/2 PVC Sch40 Tee (SOCxSOCxFIPT)</t>
  </si>
  <si>
    <t>4x4x2 PVC Sch40 Tee (SOCxSOCxFIPT)</t>
  </si>
  <si>
    <t>4x4x3 PVC Sch40 Tee (SOCxSOCxFIPT)</t>
  </si>
  <si>
    <t>5x5x4 PVC Sch40 Tee (SOCxSOCxFIPT)</t>
  </si>
  <si>
    <t>6x6x1 PVC Sch40 Tee (SOCxSOCxFIPT)</t>
  </si>
  <si>
    <t>6x6x2 PVC Sch40 Tee (SOCxSOCxFIPT)</t>
  </si>
  <si>
    <t>6x6x3 PVC Sch40 Tee (SOCxSOCxFIPT)</t>
  </si>
  <si>
    <t>6x6x4 PVC Sch40 Tee (SOCxSOCxFIPT)</t>
  </si>
  <si>
    <t>1/2 PVC Sch40 90 Street Elbow (1/4 Bend) (SPIGxFIPT)</t>
  </si>
  <si>
    <t>3/4 PVC Sch40 90 Street Elbow (1/4 Bend) (SPIGxFIPT)</t>
  </si>
  <si>
    <t>1/2 PVC Sch40 90 Street Elbow (1/4 Bend) (MIPTxSOC)</t>
  </si>
  <si>
    <t>3/4 PVC Sch40 90 Street Elbow (1/4 Bend) (MIPTxSOC)</t>
  </si>
  <si>
    <t>1 PVC Sch40 90 Street Elbow (1/4 Bend) (MIPTxSOC)</t>
  </si>
  <si>
    <t>1-1/4 PVC Sch40 90 Street Elbow (1/4 Bend) (MIPTxSOC)</t>
  </si>
  <si>
    <t>1-1/2 PVC Sch40 90 Street Elbow (1/4 Bend) (MIPTxSOC)</t>
  </si>
  <si>
    <t>2 PVC Sch40 90 Street Elbow (1/4 Bend) (MIPTxSOC)</t>
  </si>
  <si>
    <t>1/2 PVC Sch40 90 Street Elbow (1/4 Bend) (MIPTxFIPT)</t>
  </si>
  <si>
    <t>3/4 PVC Sch40 90 Street Elbow (1/4 Bend) (MIPTxFIPT)</t>
  </si>
  <si>
    <t>1 PVC Sch40 90 Street Elbow (1/4 Bend) (MIPTxFIPT)</t>
  </si>
  <si>
    <t>1-1/4 PVC Sch40 90 Street Elbow (1/4 Bend) (MIPTxFIPT)</t>
  </si>
  <si>
    <t>1-1/2 PVC Sch40 90 Street Elbow (1/4 Bend) (MIPTxFIPT)</t>
  </si>
  <si>
    <t>2 PVC Sch40 90 Street Elbow (1/4 Bend) (MIPTxFIPT)</t>
  </si>
  <si>
    <t>1/2 PVC Sch40 90 Elbow (1/4 Bend)</t>
  </si>
  <si>
    <t>3/4 PVC Sch40 90 Elbow (1/4 Bend)</t>
  </si>
  <si>
    <t>1 PVC Sch40 90 Elbow (1/4 Bend)</t>
  </si>
  <si>
    <t>1-1/4 PVC Sch40 90 Elbow (1/4 Bend)</t>
  </si>
  <si>
    <t>1-1/2 PVC Sch40 90 Elbow (1/4 Bend)</t>
  </si>
  <si>
    <t>2 PVC Sch40 90 Elbow (1/4 Bend)</t>
  </si>
  <si>
    <t>2-1/2 PVC Sch40 90 Elbow (1/4 Bend)</t>
  </si>
  <si>
    <t>3 PVC Sch40 90 Elbow (1/4 Bend)</t>
  </si>
  <si>
    <t>4 PVC Sch40 90 Elbow (1/4 Bend)</t>
  </si>
  <si>
    <t>5 PVC Sch40 90 Elbow (1/4 Bend)</t>
  </si>
  <si>
    <t>6 PVC Sch40 90 Elbow (1/4 Bend)</t>
  </si>
  <si>
    <t>8 PVC Sch40 90 Elbow (1/4 Bend)</t>
  </si>
  <si>
    <t xml:space="preserve">1/2 PVC Sch40 90 Street Elbow (1/4 Bend) (SPIGxSOC) </t>
  </si>
  <si>
    <t xml:space="preserve">3/4 PVC Sch40 90 Street Elbow (1/4 Bend) (SPIGxSOC) </t>
  </si>
  <si>
    <t xml:space="preserve">1 PVC Sch40 90 Street Elbow (1/4 Bend) (SPIGxSOC) </t>
  </si>
  <si>
    <t xml:space="preserve">1-1/4 PVC Sch40 90 Street Elbow (1/4 Bend) (SPIGxSOC) </t>
  </si>
  <si>
    <t xml:space="preserve">1-1/2 PVC Sch40 90 Street Elbow (1/4 Bend) (SPIGxSOC) </t>
  </si>
  <si>
    <t xml:space="preserve">2 PVC Sch40 90 Street Elbow (1/4 Bend) (SPIGxSOC) </t>
  </si>
  <si>
    <t xml:space="preserve">2-1/2 PVC Sch40 90 Street Elbow (1/4 Bend) (SPIGxSOC) </t>
  </si>
  <si>
    <t xml:space="preserve">3 PVC Sch40 90 Street Elbow (1/4 Bend) (SPIGxSOC) </t>
  </si>
  <si>
    <t xml:space="preserve">4 PVC Sch40 90 Street Elbow (1/4 Bend) (SPIGxSOC) </t>
  </si>
  <si>
    <t xml:space="preserve">6 PVC Sch40 90 Street Elbow (1/4 Bend) (SPIGxSOC) </t>
  </si>
  <si>
    <t xml:space="preserve">3/8x3/8x1/2 PVC Sch40 Tee </t>
  </si>
  <si>
    <t xml:space="preserve">1/2x1/2x3/4 PVC Sch40 Tee </t>
  </si>
  <si>
    <t xml:space="preserve">1/2x1/2x1 PVC Sch40 Tee </t>
  </si>
  <si>
    <t xml:space="preserve">3/4x1/2x1/2 PVC Sch40 Tee </t>
  </si>
  <si>
    <t xml:space="preserve">3/4x1/2x3/4 PVC Sch40 Tee </t>
  </si>
  <si>
    <t xml:space="preserve">3/4x3/4x1/2 PVC Sch40 Tee </t>
  </si>
  <si>
    <t xml:space="preserve">3/4x3/4x1 PVC Sch40 Tee </t>
  </si>
  <si>
    <t xml:space="preserve">1x1/2x1 PVC Sch40 Tee </t>
  </si>
  <si>
    <t xml:space="preserve">1x3/4x1/2 PVC Sch40 Tee </t>
  </si>
  <si>
    <t xml:space="preserve">1x3/4x3/4 PVC Sch40 Tee </t>
  </si>
  <si>
    <t xml:space="preserve">1x3/4x1 PVC Sch40 Tee </t>
  </si>
  <si>
    <t xml:space="preserve">1x1x1/2 PVC Sch40 Tee </t>
  </si>
  <si>
    <t xml:space="preserve">1x1x3/4 PVC Sch40 Tee </t>
  </si>
  <si>
    <t xml:space="preserve">1x1x1-1/4 PVC Sch40 Tee </t>
  </si>
  <si>
    <t xml:space="preserve">1x1x1-1/2 PVC Sch40 Tee </t>
  </si>
  <si>
    <t xml:space="preserve">1x1x2 PVC Sch40 Tee </t>
  </si>
  <si>
    <t xml:space="preserve">1-1/4x1x1/2 PVC Sch40 Tee </t>
  </si>
  <si>
    <t xml:space="preserve">1-1/4x1x3/4 PVC Sch40 Tee </t>
  </si>
  <si>
    <t xml:space="preserve">1-1/4x1x1 PVC Sch40 Tee </t>
  </si>
  <si>
    <t xml:space="preserve">1-1/4x1-1/4x1/2 PVC Sch40 Tee </t>
  </si>
  <si>
    <t xml:space="preserve">1-1/4x1-1/4x3/4 PVC Sch40 Tee </t>
  </si>
  <si>
    <t xml:space="preserve">1-1/4x1-1/4x1 PVC Sch40 Tee </t>
  </si>
  <si>
    <t xml:space="preserve">1-1/4x1-1/4x1-1/2 PVC Sch40 Tee </t>
  </si>
  <si>
    <t xml:space="preserve">1-1/2x1-1/4x1/2 PVC Sch40 Tee </t>
  </si>
  <si>
    <t xml:space="preserve">1-1/2x1-1/4x3/4 PVC Sch40 Tee </t>
  </si>
  <si>
    <t xml:space="preserve">1-1/2x1-1/4x1 PVC Sch40 Tee </t>
  </si>
  <si>
    <t xml:space="preserve">1-1/2x1-1/4x1-1/4 PVC Sch40 Tee </t>
  </si>
  <si>
    <t xml:space="preserve">1-1/2x1-1/2x1/2 PVC Sch40 Tee </t>
  </si>
  <si>
    <t xml:space="preserve">1-1/2x1-1/2x3/4 PVC Sch40 Tee </t>
  </si>
  <si>
    <t xml:space="preserve">1-1/2x1-1/2x1 PVC Sch40 Tee </t>
  </si>
  <si>
    <t xml:space="preserve">1-1/2x1-1/2x1-1/4 PVC Sch40 Tee </t>
  </si>
  <si>
    <t xml:space="preserve">1-1/2x1-1/2x2 PVC Sch40 Tee </t>
  </si>
  <si>
    <t xml:space="preserve">2x1x2 PVC Sch40 Tee </t>
  </si>
  <si>
    <t xml:space="preserve">2x1-1/2x3/4 PVC Sch40 Tee </t>
  </si>
  <si>
    <t xml:space="preserve">2x1-1/2x1 PVC Sch40 Tee </t>
  </si>
  <si>
    <t xml:space="preserve">2x1-1/2x1-1/2 PVC Sch40 Tee </t>
  </si>
  <si>
    <t xml:space="preserve">2x2x1/2 PVC Sch40 Tee </t>
  </si>
  <si>
    <t xml:space="preserve">2x2x3/4 PVC Sch40 Tee </t>
  </si>
  <si>
    <t xml:space="preserve">2x2x1 PVC Sch40 Tee </t>
  </si>
  <si>
    <t xml:space="preserve">2x2x1-1/4 PVC Sch40 Tee </t>
  </si>
  <si>
    <t xml:space="preserve">2x2x1-1/2 PVC Sch40 Tee </t>
  </si>
  <si>
    <t xml:space="preserve">2-1/2x2-1/2x1/2 PVC Sch40 Tee </t>
  </si>
  <si>
    <t xml:space="preserve">2-1/2x2-1/2x3/4 PVC Sch40 Tee </t>
  </si>
  <si>
    <t xml:space="preserve">2-1/2x2-1/2x1 PVC Sch40 Tee </t>
  </si>
  <si>
    <t xml:space="preserve">2-1/2x2-1/2x1-1/4 PVC Sch40 Tee </t>
  </si>
  <si>
    <t xml:space="preserve">2-1/2x2-1/2x1-1/2 PVC Sch40 Tee </t>
  </si>
  <si>
    <t xml:space="preserve">2-1/2x2-1/2x2 PVC Sch40 Tee </t>
  </si>
  <si>
    <t xml:space="preserve">3x3x1/2 PVC Sch40 Tee </t>
  </si>
  <si>
    <t xml:space="preserve">3x3x3/4 PVC Sch40 Tee </t>
  </si>
  <si>
    <t xml:space="preserve">3x3x1 PVC Sch40 Tee </t>
  </si>
  <si>
    <t xml:space="preserve">3x3x1-1/4 PVC Sch40 Tee </t>
  </si>
  <si>
    <t xml:space="preserve">3x3x1-1/2 PVC Sch40 Tee </t>
  </si>
  <si>
    <t xml:space="preserve">3x3x2 PVC Sch40 Tee </t>
  </si>
  <si>
    <t xml:space="preserve">3x3x2-1/2 PVC Sch40 Tee </t>
  </si>
  <si>
    <t xml:space="preserve">4x4x3/4 PVC Sch40 Tee </t>
  </si>
  <si>
    <t xml:space="preserve">4x4x1 PVC Sch40 Tee </t>
  </si>
  <si>
    <t xml:space="preserve">4x4x1-1/4 PVC Sch40 Tee </t>
  </si>
  <si>
    <t xml:space="preserve">4x4x1-1/2 PVC Sch40 Tee </t>
  </si>
  <si>
    <t xml:space="preserve">4x4x2 PVC Sch40 Tee </t>
  </si>
  <si>
    <t xml:space="preserve">4x4x3 PVC Sch40 Tee </t>
  </si>
  <si>
    <t xml:space="preserve">5x5x2 PVC Sch40 Tee </t>
  </si>
  <si>
    <t xml:space="preserve">5x5x3 PVC Sch40 Tee </t>
  </si>
  <si>
    <t xml:space="preserve">5x5x4 PVC Sch40 Tee </t>
  </si>
  <si>
    <t xml:space="preserve">6x6x2 PVC Sch40 Tee </t>
  </si>
  <si>
    <t xml:space="preserve">6x6x3 PVC Sch40 Tee </t>
  </si>
  <si>
    <t xml:space="preserve">6x6x4 PVC Sch40 Tee </t>
  </si>
  <si>
    <t xml:space="preserve">8x8x4 PVC Sch40 Tee </t>
  </si>
  <si>
    <t xml:space="preserve">8x8x6 PVC Sch40 Tee </t>
  </si>
  <si>
    <t xml:space="preserve">10x10x4 PVC Sch40 Tee </t>
  </si>
  <si>
    <t xml:space="preserve">10x10x6 PVC Sch40 Tee </t>
  </si>
  <si>
    <t>3/8 PVC Sch40 90 Elbow (1/4 Bend)</t>
  </si>
  <si>
    <t>1-1/2 PVC Sch40 90 Sweep Elbow (1/4 Bend)</t>
  </si>
  <si>
    <t>2 PVC Sch40 90 Sweep Elbow (1/4 Bend)</t>
  </si>
  <si>
    <t>2-1/2 PVC Sch40 90 Sweep Elbow (1/4 Bend)</t>
  </si>
  <si>
    <t>3 PVC Sch40 90 Sweep Elbow (1/4 Bend)</t>
  </si>
  <si>
    <t>3/8x1/2 PVC Sch40 90 Elbow (1/4 Bend)</t>
  </si>
  <si>
    <t>3/4x1/2 PVC Sch40 90 Elbow (1/4 Bend)</t>
  </si>
  <si>
    <t>1x1/2 PVC Sch40 90 Elbow (1/4 Bend)</t>
  </si>
  <si>
    <t>1x3/4 PVC Sch40 90 Elbow (1/4 Bend)</t>
  </si>
  <si>
    <t>1-1/4x1/2 PVC Sch40 90 Elbow (1/4 Bend)</t>
  </si>
  <si>
    <t>1-1/4x3/4 PVC Sch40 90 Elbow (1/4 Bend)</t>
  </si>
  <si>
    <t>1-1/4x1 PVC Sch40 90 Elbow (1/4 Bend)</t>
  </si>
  <si>
    <t>1-1/2x1/2 PVC Sch40 90 Elbow (1/4 Bend)</t>
  </si>
  <si>
    <t>1-1/2x1 PVC Sch40 90 Elbow (1/4 Bend)</t>
  </si>
  <si>
    <t>1-1/2x1-1/4 PVC Sch40 90 Elbow (1/4 Bend)</t>
  </si>
  <si>
    <t>2x1 PVC Sch40 90 Elbow (1/4 Bend)</t>
  </si>
  <si>
    <t>2x1-1/4 PVC Sch40 90 Elbow (1/4 Bend)</t>
  </si>
  <si>
    <t>2x1-1/2 PVC Sch40 90 Elbow (1/4 Bend)</t>
  </si>
  <si>
    <t>2-1/2x2 PVC Sch40 90 Elbow (1/4 Bend)</t>
  </si>
  <si>
    <t>1/2 PVC Sch40 90 Elbow (1/4 Bend) (SOCxFIPT)</t>
  </si>
  <si>
    <t>3/4 PVC Sch40 90 Elbow (1/4 Bend) (SOCxFIPT)</t>
  </si>
  <si>
    <t>1 PVC Sch40 90 Elbow (1/4 Bend) (SOCxFIPT)</t>
  </si>
  <si>
    <t>1-1/4 PVC Sch40 90 Elbow (1/4 Bend) (SOCxFIPT)</t>
  </si>
  <si>
    <t>1-1/2 PVC Sch40 90 Elbow (1/4 Bend) (SOCxFIPT)</t>
  </si>
  <si>
    <t>2 PVC Sch40 90 Elbow (1/4 Bend) (SOCxFIPT)</t>
  </si>
  <si>
    <t>2-1/2 PVC Sch40 90 Elbow (1/4 Bend) (SOCxFIPT)</t>
  </si>
  <si>
    <t>3 PVC Sch40 90 Elbow (1/4 Bend) (SOCxFIPT)</t>
  </si>
  <si>
    <t>4 PVC Sch40 90 Elbow (1/4 Bend) (SOCxFIPT)</t>
  </si>
  <si>
    <t>1/2 PVC Sch40 90 Elbow (1/4 Bend) (FIPTxFIPT)</t>
  </si>
  <si>
    <t>3/4 PVC Sch40 90 Elbow (1/4 Bend) (FIPTxFIPT)</t>
  </si>
  <si>
    <t>1 PVC Sch40 90 Elbow (1/4 Bend) (FIPTxFIPT)</t>
  </si>
  <si>
    <t>1-1/4 PVC Sch40 90 Elbow (1/4 Bend) (FIPTxFIPT)</t>
  </si>
  <si>
    <t>1-1/2 PVC Sch40 90 Elbow (1/4 Bend) (FIPTxFIPT)</t>
  </si>
  <si>
    <t>2 PVC Sch40 90 Elbow (1/4 Bend) (FIPTxFIPT)</t>
  </si>
  <si>
    <t>3/8x1/2 PVC Sch40 90 Elbow (1/4 Bend) (SOCxFIPT)</t>
  </si>
  <si>
    <t>1/2x3/4 PVC Sch40 90 Elbow (1/4 Bend) (SOCxFIPT)</t>
  </si>
  <si>
    <t>3/4x1/2 PVC Sch40 90 Elbow (1/4 Bend) (SOCxFIPT)</t>
  </si>
  <si>
    <t>1x1/2 PVC Sch40 90 Elbow (1/4 Bend) (SOCxFIPT)</t>
  </si>
  <si>
    <t>1x3/4 PVC Sch40 90 Elbow (1/4 Bend) (SOCxFIPT)</t>
  </si>
  <si>
    <t>1-1/4x1 PVC Sch40 90 Elbow (1/4 Bend) (SOCxFIPT)</t>
  </si>
  <si>
    <t>1-1/2x1 PVC Sch40 90 Elbow (1/4 Bend) (SOCxFIPT)</t>
  </si>
  <si>
    <t>1-1/2x1-1/4 PVC Sch40 90 Elbow (1/4 Bend) (SOCxFIPT)</t>
  </si>
  <si>
    <t>2x1 PVC Sch40 90 Elbow (1/4 Bend) (SOCxFIPT)</t>
  </si>
  <si>
    <t>2x1-1/4 PVC Sch40 90 Elbow (1/4 Bend) (SOCxFIPT)</t>
  </si>
  <si>
    <t>2x1-1/2 PVC Sch40 90 Elbow (1/4 Bend) (SOCxFIPT)</t>
  </si>
  <si>
    <t>3/4x1/2 PVC Sch40 90 Street Elbow (1/4 Bend) (MIPTxSOC)</t>
  </si>
  <si>
    <t>3/4x1 PVC Sch40 90 Street Elbow (1/4 Bend) (MIPTxSOC)</t>
  </si>
  <si>
    <t>10 PVC Sch40 11 Elbow (1/32 Bend)</t>
  </si>
  <si>
    <t>12 PVC Sch40 11 Elbow (1/32 Bend)</t>
  </si>
  <si>
    <t>1/2 PVC Sch40 S.O. Elbow</t>
  </si>
  <si>
    <t>3/4 PVC Sch40 S.O. Elbow</t>
  </si>
  <si>
    <t>1 PVC Sch40 S.O. Elbow</t>
  </si>
  <si>
    <t>1-1/2 PVC Sch40 S.O. Elbow</t>
  </si>
  <si>
    <t>2 PVC Sch40 S.O. Elbow</t>
  </si>
  <si>
    <t>3/4x3/4x1/2 PVC Sch40 S.O. Elbow</t>
  </si>
  <si>
    <t>1x1x1/2 PVC Sch40 S.O. Elbow</t>
  </si>
  <si>
    <t>1-1/2 PVC Sch40 22 Elbow (1/16 Bend)</t>
  </si>
  <si>
    <t>2 PVC Sch40 22 Elbow (1/16 Bend)</t>
  </si>
  <si>
    <t>2-1/2 PVC Sch40 22 Elbow (1/16 Bend)</t>
  </si>
  <si>
    <t>3 PVC Sch40 22 Elbow (1/16 Bend)</t>
  </si>
  <si>
    <t>4 PVC Sch40 22 Elbow (1/16 Bend)</t>
  </si>
  <si>
    <t>6 PVC Sch40 22 Elbow (1/16 Bend)</t>
  </si>
  <si>
    <t>10 PVC Sch40 22 Elbow (1/16 Bend)</t>
  </si>
  <si>
    <t>1/2 PVC Sch40 45 Elbow (1/8 Bend)</t>
  </si>
  <si>
    <t>3/4 PVC Sch40 45 Elbow (1/8 Bend)</t>
  </si>
  <si>
    <t>1 PVC Sch40 45 Elbow (1/8 Bend)</t>
  </si>
  <si>
    <t>1-1/4 PVC Sch40 45 Elbow (1/8 Bend)</t>
  </si>
  <si>
    <t>1-1/2 PVC Sch40 45 Elbow (1/8 Bend)</t>
  </si>
  <si>
    <t>2 PVC Sch40 45 Elbow (1/8 Bend)</t>
  </si>
  <si>
    <t>2-1/2 PVC Sch40 45 Elbow (1/8 Bend)</t>
  </si>
  <si>
    <t>3 PVC Sch40 45 Elbow (1/8 Bend)</t>
  </si>
  <si>
    <t>4 PVC Sch40 45 Elbow (1/8 Bend)</t>
  </si>
  <si>
    <t>5 PVC Sch40 45 Elbow (1/8 Bend)</t>
  </si>
  <si>
    <t>6 PVC Sch40 45 Elbow (1/8 Bend)</t>
  </si>
  <si>
    <t>8 PVC Sch40 45 Elbow (1/8 Bend)</t>
  </si>
  <si>
    <t>10 PVC Sch40 45 Elbow (1/8 Bend)</t>
  </si>
  <si>
    <t>2 PVC Sch40 Deep Socket 45 Elbow (1/8 Bend)</t>
  </si>
  <si>
    <t>2-1/2 PVC Sch40 Deep Socket 45 Elbow (1/8 Bend)</t>
  </si>
  <si>
    <t>3 PVC Sch40 Deep Socket 45 Elbow (1/8 Bend)</t>
  </si>
  <si>
    <t>3/4x1/2 PVC Sch40 Red. CPLG</t>
  </si>
  <si>
    <t>1x1/2 PVC Sch40 Red. CPLG</t>
  </si>
  <si>
    <t>1x3/4 PVC Sch40 Red. CPLG</t>
  </si>
  <si>
    <t>1-1/4x1/2 PVC Sch40 Red. CPLG</t>
  </si>
  <si>
    <t>1-1/4x3/4 PVC Sch40 Red. CPLG</t>
  </si>
  <si>
    <t>1-1/4x1 PVC Sch40 Red. CPLG</t>
  </si>
  <si>
    <t>1-1/2x1/2 PVC Sch40 Red. CPLG</t>
  </si>
  <si>
    <t>1-1/2x3/4 PVC Sch40 Red. CPLG</t>
  </si>
  <si>
    <t>1-1/2x1 PVC Sch40 Red. CPLG</t>
  </si>
  <si>
    <t>1-1/2x1-1/4 PVC Sch40 Red. CPLG</t>
  </si>
  <si>
    <t>2x1/2 PVC Sch40 Red. CPLG</t>
  </si>
  <si>
    <t>2x3/4 PVC Sch40 Red. CPLG</t>
  </si>
  <si>
    <t>2x1 PVC Sch40 Red. CPLG</t>
  </si>
  <si>
    <t>2x1-1/4 PVC Sch40 Red. CPLG</t>
  </si>
  <si>
    <t>2x1-1/2 PVC Sch40 Red. CPLG</t>
  </si>
  <si>
    <t>2-1/2x1-1/2 PVC Sch40 Red. CPLG</t>
  </si>
  <si>
    <t>2-1/2x2 PVC Sch40 Red. CPLG</t>
  </si>
  <si>
    <t>3x2 PVC Sch40 Red. CPLG</t>
  </si>
  <si>
    <t>3x2-1/2 PVC Sch40 Red. CPLG</t>
  </si>
  <si>
    <t>4x2 PVC Sch40 Red. CPLG</t>
  </si>
  <si>
    <t>4x2-1/2 PVC Sch40 Red. CPLG</t>
  </si>
  <si>
    <t>4x3 PVC Sch40 Red. CPLG</t>
  </si>
  <si>
    <t>6x2 PVC Sch40 Red. CPLG</t>
  </si>
  <si>
    <t>6x3 PVC Sch40 Red. CPLG</t>
  </si>
  <si>
    <t>6x4 PVC Sch40 Red. CPLG</t>
  </si>
  <si>
    <t>8x4 PVC Sch40 Red. CPLG</t>
  </si>
  <si>
    <t>8x6 PVC Sch40 Red. CPLG</t>
  </si>
  <si>
    <t>10x6 PVC Sch40 Red. CPLG</t>
  </si>
  <si>
    <t>10x8 PVC Sch40 Red. CPLG</t>
  </si>
  <si>
    <t>12x8 PVC Sch40 Red. CPLG</t>
  </si>
  <si>
    <t>12x10 PVC Sch40 Red. CPLG</t>
  </si>
  <si>
    <t>1/2 PVC Sch40 Union w/O-ring Seal</t>
  </si>
  <si>
    <t>3/4 PVC Sch40 Union w/O-ring Seal</t>
  </si>
  <si>
    <t>1 PVC Sch40 Union w/O-ring Seal</t>
  </si>
  <si>
    <t>1-1/4 PVC Sch40 Union w/O-ring Seal</t>
  </si>
  <si>
    <t>1-1/2 PVC Sch40 Union w/O-ring Seal</t>
  </si>
  <si>
    <t>2 PVC Sch40 Union w/O-ring Seal</t>
  </si>
  <si>
    <t>1/2 PVC Sch40 Cross</t>
  </si>
  <si>
    <t>3/4 PVC Sch40 Cross</t>
  </si>
  <si>
    <t>1 PVC Sch40 Cross</t>
  </si>
  <si>
    <t>1-1/4 PVC Sch40 Cross</t>
  </si>
  <si>
    <t>1-1/2 PVC Sch40 Cross</t>
  </si>
  <si>
    <t>2 PVC Sch40 Cross</t>
  </si>
  <si>
    <t>2-1/2 PVC Sch40 Cross</t>
  </si>
  <si>
    <t>3 PVC Sch40 Cross</t>
  </si>
  <si>
    <t>4 PVC Sch40 Cross</t>
  </si>
  <si>
    <t>6 PVC Sch40 Cross</t>
  </si>
  <si>
    <t>3/4x3/4x1/2x1/2 PVC Sch40 Cross</t>
  </si>
  <si>
    <t>2x2x1x1 PVC Sch40 Cross</t>
  </si>
  <si>
    <t>2x2x1-1/2x1-1/2 PVC Sch40 Cross</t>
  </si>
  <si>
    <t>3x3x1x1 PVC Sch40 Cross</t>
  </si>
  <si>
    <t>3x3x1-1/2x1-1/2 PVC Sch40 Cross</t>
  </si>
  <si>
    <t>3x3x2x2 PVC Sch40 Cross</t>
  </si>
  <si>
    <t>4x4x1-1/2x1-1/2 PVC Sch40 Cross</t>
  </si>
  <si>
    <t>4x4x2x2 PVC Sch40 Cross</t>
  </si>
  <si>
    <t>4x4x3x3 PVC Sch40 Cross</t>
  </si>
  <si>
    <t>6x6x2x2 PVC Sch40 Cross</t>
  </si>
  <si>
    <t>6x6x4x4 PVC Sch40 Cross</t>
  </si>
  <si>
    <t>1/2 PVC Sch40 45 Street Elbow (1/8 Bend)</t>
  </si>
  <si>
    <t>3/4 PVC Sch40 45 Street Elbow (1/8 Bend)</t>
  </si>
  <si>
    <t>1 PVC Sch40 45 Street Elbow (1/8 Bend)</t>
  </si>
  <si>
    <t>1-1/4 PVC Sch40 45 Street Elbow (1/8 Bend)</t>
  </si>
  <si>
    <t>1-1/2 PVC Sch40 45 Street Elbow (1/8 Bend)</t>
  </si>
  <si>
    <t>2 PVC Sch40 45 Street Elbow (1/8 Bend)</t>
  </si>
  <si>
    <t>2-1/2 PVC Sch40 45 Street Elbow (1/8 Bend)</t>
  </si>
  <si>
    <t>3 PVC Sch40 45 Street Elbow (1/8 Bend)</t>
  </si>
  <si>
    <t>4 PVC Sch40 45 Street Elbow (1/8 Bend)</t>
  </si>
  <si>
    <t>6 PVC Sch40 45 Street Elbow (1/8 Bend)</t>
  </si>
  <si>
    <t>8 PVC Sch40 45 Street Elbow (1/8 Bend)</t>
  </si>
  <si>
    <t>10 PVC Sch40 45 Street Elbow (1/8 Bend)</t>
  </si>
  <si>
    <t>3/8 PVC Sch40 CPLG</t>
  </si>
  <si>
    <t>1/2 PVC Sch40 CPLG</t>
  </si>
  <si>
    <t>3/4 PVC Sch40 CPLG</t>
  </si>
  <si>
    <t>1 PVC Sch40 CPLG</t>
  </si>
  <si>
    <t>1-1/4 PVC Sch40 CPLG</t>
  </si>
  <si>
    <t>1-1/2 PVC Sch40 CPLG</t>
  </si>
  <si>
    <t>2 PVC Sch40 CPLG</t>
  </si>
  <si>
    <t>2-1/2 PVC Sch40 CPLG</t>
  </si>
  <si>
    <t>3 PVC Sch40 CPLG</t>
  </si>
  <si>
    <t>4 PVC Sch40 CPLG</t>
  </si>
  <si>
    <t>5 PVC Sch40 CPLG</t>
  </si>
  <si>
    <t>6 PVC Sch40 CPLG</t>
  </si>
  <si>
    <t>8 PVC Sch40 CPLG</t>
  </si>
  <si>
    <t>10 PVC Sch40 CPLG</t>
  </si>
  <si>
    <t>12 PVC Sch40 CPLG</t>
  </si>
  <si>
    <t>1-1/4x1 PVC Sch40 Eccentric Red. CPLG</t>
  </si>
  <si>
    <t>1-1/2x1-1/4 PVC Sch40 Eccentric Red. CPLG</t>
  </si>
  <si>
    <t>2x1-1/2 PVC Sch40 Eccentric Red. CPLG</t>
  </si>
  <si>
    <t>2-1/2x2 PVC Sch40 Eccentric Red. CPLG</t>
  </si>
  <si>
    <t>3x2 PVC Sch40 Eccentric Red. CPLG</t>
  </si>
  <si>
    <t>4x2 PVC Sch40 Eccentric Red. CPLG</t>
  </si>
  <si>
    <t>4x2-1/2 PVC Sch40 Eccentric Red. CPLG</t>
  </si>
  <si>
    <t>4x3 PVC Sch40 Eccentric Red. CPLG</t>
  </si>
  <si>
    <t>6x2 PVC Sch40 Eccentric Red. CPLG</t>
  </si>
  <si>
    <t>6x3 PVC Sch40 Eccentric Red. CPLG</t>
  </si>
  <si>
    <t>6x4 PVC Sch40 Eccentric Red. CPLG</t>
  </si>
  <si>
    <t>1/2 PVC Sch40 Deep Socket CPLG</t>
  </si>
  <si>
    <t>3/4 PVC Sch40 Deep Socket CPLG</t>
  </si>
  <si>
    <t>1 PVC Sch40 Deep Socket CPLG</t>
  </si>
  <si>
    <t>1-1/4 PVC Sch40 Deep Socket CPLG</t>
  </si>
  <si>
    <t>1-1/2 PVC Sch40 Deep Socket CPLG</t>
  </si>
  <si>
    <t>2 PVC Sch40 Deep Socket CPLG</t>
  </si>
  <si>
    <t>2-1/2 PVC Sch40 Deep Socket CPLG</t>
  </si>
  <si>
    <t>3 PVC Sch40 Deep Socket CPLG</t>
  </si>
  <si>
    <t>4 PVC Sch40 Deep Socket CPLG</t>
  </si>
  <si>
    <t>6 PVC Sch40 Deep Socket CPLG</t>
  </si>
  <si>
    <t>1/2x1/4 PVC Sch40 Red. Fem ADPT (SOCxFIPT)</t>
  </si>
  <si>
    <t>1/2x3/8 PVC Sch40 Red. Fem ADPT (SOCxFIPT)</t>
  </si>
  <si>
    <t>1/2x3/4 PVC Sch40 Red. Fem ADPT (SOCxFIPT)</t>
  </si>
  <si>
    <t>3/4x1/2 PVC Sch40 Red. Fem ADPT (SOCxFIPT)</t>
  </si>
  <si>
    <t>3/4x1 PVC Sch40 Red. Fem ADPT (SOCxFIPT)</t>
  </si>
  <si>
    <t>1x1/2 PVC Sch40 Red. Fem ADPT (SOCxFIPT)</t>
  </si>
  <si>
    <t>1x3/4 PVC Sch40 Red. Fem ADPT (SOCxFIPT)</t>
  </si>
  <si>
    <t>1x1-1/2 PVC Sch40 Red. Fem ADPT (SOCxFIPT)</t>
  </si>
  <si>
    <t>1-1/4x1 PVC Sch40 Red. Fem ADPT (SOCxFIPT)</t>
  </si>
  <si>
    <t>1/2x1/4 PVC Sch40 Flush Bushing (SPIGxSOC)</t>
  </si>
  <si>
    <t>1/2x3/8 PVC Sch40 Flush Bushing (SPIGxSOC)</t>
  </si>
  <si>
    <t>3/4x1/2 PVC Sch40 Flush Bushing (SPIGxSOC)</t>
  </si>
  <si>
    <t>1x1/2 PVC Sch40 Flush Bushing (SPIGxSOC)</t>
  </si>
  <si>
    <t>1x3/4 PVC Sch40 Flush Bushing (SPIGxSOC)</t>
  </si>
  <si>
    <t>1-1/4x1/2 PVC Sch40 Flush Bushing (SPIGxSOC)</t>
  </si>
  <si>
    <t>1-1/4x3/4 PVC Sch40 Flush Bushing (SPIGxSOC)</t>
  </si>
  <si>
    <t>1-1/4x1 PVC Sch40 Flush Bushing (SPIGxSOC)</t>
  </si>
  <si>
    <t>1-1/2x1/2 PVC Sch40 Flush Bushing (SPIGxSOC)</t>
  </si>
  <si>
    <t>1-1/2x3/4 PVC Sch40 Flush Bushing (SPIGxSOC)</t>
  </si>
  <si>
    <t>1-1/2x1 PVC Sch40 Flush Bushing (SPIGxSOC)</t>
  </si>
  <si>
    <t>1-1/2x1-1/4 PVC Sch40 Flush Bushing (SPIGxSOC)</t>
  </si>
  <si>
    <t>2x1/2 PVC Sch40 Flush Bushing (SPIGxSOC)</t>
  </si>
  <si>
    <t>2x3/4 PVC Sch40 Flush Bushing (SPIGxSOC)</t>
  </si>
  <si>
    <t>2x1 PVC Sch40 Flush Bushing (SPIGxSOC)</t>
  </si>
  <si>
    <t>2x1-1/4 PVC Sch40 Flush Bushing (SPIGxSOC)</t>
  </si>
  <si>
    <t>2x1-1/2 PVC Sch40 Flush Bushing (SPIGxSOC)</t>
  </si>
  <si>
    <t>2-1/2x1/2 PVC Sch40 Flush Bushing (SPIGxSOC)</t>
  </si>
  <si>
    <t>2-1/2x3/4 PVC Sch40 Flush Bushing (SPIGxSOC)</t>
  </si>
  <si>
    <t>2-1/2x1 PVC Sch40 Flush Bushing (SPIGxSOC)</t>
  </si>
  <si>
    <t>2-1/2x1-1/4 PVC Sch40 Flush Bushing (SPIGxSOC)</t>
  </si>
  <si>
    <t>2-1/2x1-1/2 PVC Sch40 Flush Bushing (SPIGxSOC)</t>
  </si>
  <si>
    <t>2-1/2x2 PVC Sch40 Flush Bushing (SPIGxSOC)</t>
  </si>
  <si>
    <t>3x3/4 PVC Sch40 Flush Bushing (SPIGxSOC)</t>
  </si>
  <si>
    <t>3x1 PVC Sch40 Flush Bushing (SPIGxSOC)</t>
  </si>
  <si>
    <t>3x1-1/4 PVC Sch40 Flush Bushing (SPIGxSOC)</t>
  </si>
  <si>
    <t>3x1-1/2 PVC Sch40 Flush Bushing (SPIGxSOC)</t>
  </si>
  <si>
    <t>3x2 PVC Sch40 Flush Bushing (SPIGxSOC)</t>
  </si>
  <si>
    <t>3x2-1/2 PVC Sch40 Flush Bushing (SPIGxSOC)</t>
  </si>
  <si>
    <t>4x2 PVC Sch40 Flush Bushing (SPIGxSOC)</t>
  </si>
  <si>
    <t>4x2-1/2 PVC Sch40 Flush Bushing (SPIGxSOC)</t>
  </si>
  <si>
    <t>4x3 PVC Sch40 Flush Bushing (SPIGxSOC)</t>
  </si>
  <si>
    <t>5x3 PVC Sch40 Flush Bushing (SPIGxSOC)</t>
  </si>
  <si>
    <t>5x4 PVC Sch40 Flush Bushing (SPIGxSOC)</t>
  </si>
  <si>
    <t>6x2 PVC Sch40 Flush Bushing (SPIGxSOC)</t>
  </si>
  <si>
    <t>6x3 PVC Sch40 Flush Bushing (SPIGxSOC)</t>
  </si>
  <si>
    <t>6x4 PVC Sch40 Flush Bushing (SPIGxSOC)</t>
  </si>
  <si>
    <t>6x5 PVC Sch40 Flush Bushing (SPIGxSOC)</t>
  </si>
  <si>
    <t>8x4 PVC Sch40 Flush Bushing (SPIGxSOC)</t>
  </si>
  <si>
    <t>8x6 PVC Sch40 Flush Bushing (SPIGxSOC)</t>
  </si>
  <si>
    <t>10x3 PVC Sch40 Flush Bushing (SPIGxSOC)</t>
  </si>
  <si>
    <t>10x4 PVC Sch40 Flush Bushing (SPIGxSOC)</t>
  </si>
  <si>
    <t>10x6 PVC Sch40 Flush Bushing (SPIGxSOC)</t>
  </si>
  <si>
    <t>10x8 PVC Sch40 Flush Bushing (SPIGxSOC)</t>
  </si>
  <si>
    <t>12x8 PVC Sch40 Flush Bushing (SPIGxSOC)</t>
  </si>
  <si>
    <t>3/8x1/4 PVC Sch40 Flush Bushing (SPIGxFIPT)</t>
  </si>
  <si>
    <t>1/2x1/8 PVC Sch40 Flush Bushing (SPIGxFIPT)</t>
  </si>
  <si>
    <t>1/2x1/4 PVC Sch40 Flush Bushing (SPIGxFIPT)</t>
  </si>
  <si>
    <t>1/2x3/8 PVC Sch40 Flush Bushing (SPIGxFIPT)</t>
  </si>
  <si>
    <t>3/4x1/4 PVC Sch40 Flush Bushing (SPIGxFIPT)</t>
  </si>
  <si>
    <t>3/4x1/2 PVC Sch40 Flush Bushing (SPIGxFIPT)</t>
  </si>
  <si>
    <t>1x1/4 PVC Sch40 Flush Bushing (SPIGxFIPT)</t>
  </si>
  <si>
    <t>1x3/8 PVC Sch40 Flush Bushing (SPIGxFIPT)</t>
  </si>
  <si>
    <t>1x1/2 PVC Sch40 Flush Bushing (SPIGxFIPT)</t>
  </si>
  <si>
    <t>1x3/4 PVC Sch40 Flush Bushing (SPIGxFIPT)</t>
  </si>
  <si>
    <t>1-1/4x1/2 PVC Sch40 Flush Bushing (SPIGxFIPT)</t>
  </si>
  <si>
    <t>1-1/4x3/4 PVC Sch40 Flush Bushing (SPIGxFIPT)</t>
  </si>
  <si>
    <t>1-1/4x1 PVC Sch40 Flush Bushing (SPIGxFIPT)</t>
  </si>
  <si>
    <t>1-1/2x1/4 PVC Sch40 Flush Bushing (SPIGxFIPT)</t>
  </si>
  <si>
    <t>1-1/2x1/2 PVC Sch40 Flush Bushing (SPIGxFIPT)</t>
  </si>
  <si>
    <t>1-1/2x3/4 PVC Sch40 Flush Bushing (SPIGxFIPT)</t>
  </si>
  <si>
    <t>1-1/2x1 PVC Sch40 Flush Bushing (SPIGxFIPT)</t>
  </si>
  <si>
    <t>1-1/2x1-1/4 PVC Sch40 Flush Bushing (SPIGxFIPT)</t>
  </si>
  <si>
    <t>2x1/4 PVC Sch40 Flush Bushing (SPIGxFIPT)</t>
  </si>
  <si>
    <t>2x1/2 PVC Sch40 Flush Bushing (SPIGxFIPT)</t>
  </si>
  <si>
    <t>2x3/4 PVC Sch40 Flush Bushing (SPIGxFIPT)</t>
  </si>
  <si>
    <t>2x1 PVC Sch40 Flush Bushing (SPIGxFIPT)</t>
  </si>
  <si>
    <t>2x1-1/4 PVC Sch40 Flush Bushing (SPIGxFIPT)</t>
  </si>
  <si>
    <t>2x1-1/2 PVC Sch40 Flush Bushing (SPIGxFIPT)</t>
  </si>
  <si>
    <t>2-1/2x3/4 PVC Sch40 Flush Bushing (SPIGxFIPT)</t>
  </si>
  <si>
    <t>2-1/2x1 PVC Sch40 Flush Bushing (SPIGxFIPT)</t>
  </si>
  <si>
    <t>2-1/2x1-1/4 PVC Sch40 Flush Bushing (SPIGxFIPT)</t>
  </si>
  <si>
    <t>2-1/2x1-1/2 PVC Sch40 Flush Bushing (SPIGxFIPT)</t>
  </si>
  <si>
    <t>2-1/2x2 PVC Sch40 Flush Bushing (SPIGxFIPT)</t>
  </si>
  <si>
    <t>3x1 PVC Sch40 Flush Bushing (SPIGxFIPT)</t>
  </si>
  <si>
    <t>3x1-1/4 PVC Sch40 Flush Bushing (SPIGxFIPT)</t>
  </si>
  <si>
    <t>3x1-1/2 PVC Sch40 Flush Bushing (SPIGxFIPT)</t>
  </si>
  <si>
    <t>3x2 PVC Sch40 Flush Bushing (SPIGxFIPT)</t>
  </si>
  <si>
    <t>3x2-1/2 PVC Sch40 Flush Bushing (SPIGxFIPT)</t>
  </si>
  <si>
    <t>4x2 PVC Sch40 Flush Bushing (SPIGxFIPT)</t>
  </si>
  <si>
    <t>4x2-1/2 PVC Sch40 Flush Bushing (SPIGxFIPT)</t>
  </si>
  <si>
    <t>4x3 PVC Sch40 Flush Bushing (SPIGxFIPT)</t>
  </si>
  <si>
    <t>5x4 PVC Sch40 Flush Bushing (SPIGxFIPT)</t>
  </si>
  <si>
    <t>6x2 PVC Sch40 Flush Bushing (SPIGxFIPT)</t>
  </si>
  <si>
    <t>6x3 PVC Sch40 Flush Bushing (SPIGxFIPT)</t>
  </si>
  <si>
    <t>6x4 PVC Sch40 Flush Bushing (SPIGxFIPT)</t>
  </si>
  <si>
    <t>3/8x1/4 PVC Sch40 T.T. Flush Bushing (MIPTxFIPT)</t>
  </si>
  <si>
    <t>1/2x1/4 PVC Sch40 T.T. Flush Bushing (MIPTxFIPT)</t>
  </si>
  <si>
    <t>1/2x3/8 PVC Sch40 T.T. Flush Bushing (MIPTxFIPT)</t>
  </si>
  <si>
    <t>3/4x1/4 PVC Sch40 T.T. Flush Bushing (MIPTxFIPT)</t>
  </si>
  <si>
    <t>3/4x3/8 PVC Sch40 T.T. Flush Bushing (MIPTxFIPT)</t>
  </si>
  <si>
    <t>3/4x1/2 PVC Sch40 T.T. Flush Bushing (MIPTxFIPT)</t>
  </si>
  <si>
    <t>1x1/4 PVC Sch40 T.T. Flush Bushing (MIPTxFIPT)</t>
  </si>
  <si>
    <t>1x1/2 PVC Sch40 T.T. Flush Bushing (MIPTxFIPT)</t>
  </si>
  <si>
    <t>1x3/4 PVC Sch40 T.T. Flush Bushing (MIPTxFIPT)</t>
  </si>
  <si>
    <t>1-1/4x1/2 PVC Sch40 T.T. Flush Bushing (MIPTxFIPT)</t>
  </si>
  <si>
    <t>1-1/4x3/4 PVC Sch40 T.T. Flush Bushing (MIPTxFIPT)</t>
  </si>
  <si>
    <t>1-1/4x1 PVC Sch40 T.T. Flush Bushing (MIPTxFIPT)</t>
  </si>
  <si>
    <t>1-1/2x2 PVC Sch40 T.T. Flush Bushing (MIPTxFIPT)</t>
  </si>
  <si>
    <t>1-1/2x1/2 PVC Sch40 T.T. Flush Bushing (MIPTxFIPT)</t>
  </si>
  <si>
    <t>1-1/2x3/4 PVC Sch40 T.T. Flush Bushing (MIPTxFIPT)</t>
  </si>
  <si>
    <t>1-1/2x1 PVC Sch40 T.T. Flush Bushing (MIPTxFIPT)</t>
  </si>
  <si>
    <t>1-1/2x1-1/4 PVC Sch40 T.T. Flush Bushing (MIPTxFIPT)</t>
  </si>
  <si>
    <t>2x3/4 PVC Sch40 T.T. Flush Bushing (MIPTxFIPT)</t>
  </si>
  <si>
    <t>2x1 PVC Sch40 T.T. Flush Bushing (MIPTxFIPT)</t>
  </si>
  <si>
    <t>2x1-1/4 PVC Sch40 T.T. Flush Bushing (MIPTxFIPT)</t>
  </si>
  <si>
    <t>2x1-1/2 PVC Sch40 T.T. Flush Bushing (MIPTxFIPT)</t>
  </si>
  <si>
    <t>2-1/2x2 PVC Sch40 T.T. Flush Bushing (MIPTxFIPT)</t>
  </si>
  <si>
    <t>3x2 PVC Sch40 T.T. Flush Bushing (MIPTxFIPT)</t>
  </si>
  <si>
    <t>4x3 PVC Sch40 T.T. Flush Bushing (MIPTxFIPT)</t>
  </si>
  <si>
    <t>1/2 PVC Sch40 22 Street Elbow (1/16 Bend)</t>
  </si>
  <si>
    <t>3/4 PVC Sch40 22 Street Elbow (1/16 Bend)</t>
  </si>
  <si>
    <t>1 PVC Sch40 22 Street Elbow (1/16 Bend)</t>
  </si>
  <si>
    <t>1-1/4 PVC Sch40 22 Street Elbow (1/16 Bend)</t>
  </si>
  <si>
    <t>1-1/2 PVC Sch40 22 Street Elbow (1/16 Bend)</t>
  </si>
  <si>
    <t>2 PVC Sch40 22 Street Elbow (1/16 Bend)</t>
  </si>
  <si>
    <t>2-1/2 PVC Sch40 22 Street Elbow (1/16 Bend)</t>
  </si>
  <si>
    <t>3 PVC Sch40 22 Street Elbow (1/16 Bend)</t>
  </si>
  <si>
    <t>4 PVC Sch40 22 Street Elbow (1/16 Bend)</t>
  </si>
  <si>
    <t>6 PVC Sch40 22 Street Elbow (1/16 Bend)</t>
  </si>
  <si>
    <t>3/8 PVC Sch40 Cap</t>
  </si>
  <si>
    <t xml:space="preserve">1/2 PVC Sch40 Cap </t>
  </si>
  <si>
    <t xml:space="preserve">3/4 PVC Sch40 Cap </t>
  </si>
  <si>
    <t xml:space="preserve">1 PVC Sch40 Cap </t>
  </si>
  <si>
    <t xml:space="preserve">1-1/4 PVC Sch40 Cap </t>
  </si>
  <si>
    <t xml:space="preserve">1-1/2 PVC Sch40 Cap </t>
  </si>
  <si>
    <t xml:space="preserve">2 PVC Sch40 Cap </t>
  </si>
  <si>
    <t xml:space="preserve">2-1/2 PVC Sch40 Cap </t>
  </si>
  <si>
    <t xml:space="preserve">3 PVC Sch40 Cap </t>
  </si>
  <si>
    <t xml:space="preserve">4 PVC Sch40 Cap </t>
  </si>
  <si>
    <t xml:space="preserve">5 PVC Sch40 Cap </t>
  </si>
  <si>
    <t xml:space="preserve">6 PVC Sch40 Cap </t>
  </si>
  <si>
    <t xml:space="preserve">8 PVC Sch40 Cap </t>
  </si>
  <si>
    <t xml:space="preserve">10 PVC Sch40 Cap </t>
  </si>
  <si>
    <t xml:space="preserve">12 PVC Sch40 Cap </t>
  </si>
  <si>
    <t>3/4x3/4x1/2 PVC Sch40 Wye</t>
  </si>
  <si>
    <t>1x1x3/4 PVC Sch40 Wye</t>
  </si>
  <si>
    <t>1-1/2x1-1/2x3/4 PVC Sch40 Wye</t>
  </si>
  <si>
    <t>1-1/2x1-1/2x1 PVC Sch40 Wye</t>
  </si>
  <si>
    <t>1-1/2x1-1/2x1-1/4 PVC Sch40 Wye</t>
  </si>
  <si>
    <t>2x2x1-1/2 PVC Sch40 Wye</t>
  </si>
  <si>
    <t>2-1/2x2-1/2x2 PVC Sch40 Wye</t>
  </si>
  <si>
    <t>3x3x2 PVC Sch40 Wye</t>
  </si>
  <si>
    <t>3x3x2-1/2 PVC Sch40 Wye</t>
  </si>
  <si>
    <t>4x4x2 PVC Sch40 Wye</t>
  </si>
  <si>
    <t>4x4x3 PVC Sch40 Wye</t>
  </si>
  <si>
    <t>6x6x2 PVC Sch40 Wye</t>
  </si>
  <si>
    <t>6x6x3 PVC Sch40 Wye</t>
  </si>
  <si>
    <t>6x6x4 PVC Sch40 Wye</t>
  </si>
  <si>
    <t>1/2 PVC Sch40 Female ADPT (SPIGxFIPT)</t>
  </si>
  <si>
    <t>3/4 PVC Sch40 Female ADPT (SPIGxFIPT)</t>
  </si>
  <si>
    <t>1 PVC Sch40 Female ADPT (SPIGxFIPT)</t>
  </si>
  <si>
    <t>1-1/4 PVC Sch40 Female ADPT (SPIGxFIPT)</t>
  </si>
  <si>
    <t>1-1/2 PVC Sch40 Female ADPT (SPIGxFIPT)</t>
  </si>
  <si>
    <t>2 PVC Sch40 Female ADPT (SPIGxFIPT)</t>
  </si>
  <si>
    <t>1/8 Blk Full Pipe CPLG</t>
  </si>
  <si>
    <t>1/4 Blk Full Pipe CPLG</t>
  </si>
  <si>
    <t>3/8 Blk Full Pipe CPLG</t>
  </si>
  <si>
    <t>1/2 Blk Full Pipe CPLG</t>
  </si>
  <si>
    <t>3/4 Blk Full Pipe CPLG</t>
  </si>
  <si>
    <t>1 Blk Full Pipe CPLG</t>
  </si>
  <si>
    <t>1-1/4 Blk Full Pipe CPLG</t>
  </si>
  <si>
    <t>1-1/2 Blk Full Pipe CPLG</t>
  </si>
  <si>
    <t>2 Blk Full Pipe CPLG</t>
  </si>
  <si>
    <t>2-1/2 Blk Full Pipe CPLG</t>
  </si>
  <si>
    <t>3 Blk Full Pipe CPLG</t>
  </si>
  <si>
    <t>3-1/2 Blk Full Pipe CPLG</t>
  </si>
  <si>
    <t>4 Blk Full Pipe CPLG</t>
  </si>
  <si>
    <t>5 Blk Full Pipe CPLG</t>
  </si>
  <si>
    <t>6 Blk Full Pipe CPLG</t>
  </si>
  <si>
    <t>8 Blk Full Pipe CPLG</t>
  </si>
  <si>
    <t>1/8 Blk Half Pipe CPLG</t>
  </si>
  <si>
    <t>1/4 Blk Half Pipe CPLG</t>
  </si>
  <si>
    <t>3/8 Blk Half Pipe CPLG</t>
  </si>
  <si>
    <t>1/2 Blk Half Pipe CPLG</t>
  </si>
  <si>
    <t>3/4 Blk Half Pipe CPLG</t>
  </si>
  <si>
    <t>1 Blk Half Pipe CPLG</t>
  </si>
  <si>
    <t>1-1/4 Blk Half Pipe CPLG</t>
  </si>
  <si>
    <t>1-1/2 Blk Half Pipe CPLG</t>
  </si>
  <si>
    <t>2 Blk Half Pipe CPLG</t>
  </si>
  <si>
    <t>2-1/2 Blk Half Pipe CPLG</t>
  </si>
  <si>
    <t>3 Blk Half Pipe CPLG</t>
  </si>
  <si>
    <t>3-1/2 Blk Half Pipe CPLG</t>
  </si>
  <si>
    <t>4 Blk Half Pipe CPLG</t>
  </si>
  <si>
    <t>5 Blk Half Pipe CPLG</t>
  </si>
  <si>
    <t>6 Blk Half Pipe CPLG</t>
  </si>
  <si>
    <t>1/8 Galv Full Pipe CPLG</t>
  </si>
  <si>
    <t>1/4 Galv Full Pipe CPLG</t>
  </si>
  <si>
    <t>3/8 Galv Full Pipe CPLG</t>
  </si>
  <si>
    <t>1/2 Galv Full Pipe CPLG</t>
  </si>
  <si>
    <t>3/4 Galv Full Pipe CPLG</t>
  </si>
  <si>
    <t>1 Galv Full Pipe CPLG</t>
  </si>
  <si>
    <t>1-1/4 Galv Full Pipe CPLG</t>
  </si>
  <si>
    <t>1-1/2 Galv Full Pipe CPLG</t>
  </si>
  <si>
    <t>2 Galv Full Pipe CPLG</t>
  </si>
  <si>
    <t>2-1/2 Galv Full Pipe CPLG</t>
  </si>
  <si>
    <t>3 Galv Full Pipe CPLG</t>
  </si>
  <si>
    <t>3-1/2 Galv Full Pipe CPLG</t>
  </si>
  <si>
    <t>4 Galv Full Pipe CPLG</t>
  </si>
  <si>
    <t>5 Galv Full Pipe CPLG</t>
  </si>
  <si>
    <t>6 Galv Full Pipe CPLG</t>
  </si>
  <si>
    <t>P7235</t>
  </si>
  <si>
    <t>P7811</t>
  </si>
  <si>
    <t>Steel Nipples XH</t>
  </si>
  <si>
    <t>BLACK XH NIPPLES</t>
  </si>
  <si>
    <t>P3536</t>
  </si>
  <si>
    <t>P3537</t>
  </si>
  <si>
    <t>P3538</t>
  </si>
  <si>
    <t>P3539</t>
  </si>
  <si>
    <t>P3540</t>
  </si>
  <si>
    <t>P3541</t>
  </si>
  <si>
    <t>P3542</t>
  </si>
  <si>
    <t>P3543</t>
  </si>
  <si>
    <t>P3545</t>
  </si>
  <si>
    <t>P3544</t>
  </si>
  <si>
    <t>P3546</t>
  </si>
  <si>
    <t>P3672</t>
  </si>
  <si>
    <t>P3548</t>
  </si>
  <si>
    <t>P3549</t>
  </si>
  <si>
    <t>P3550</t>
  </si>
  <si>
    <t>P3551</t>
  </si>
  <si>
    <t>P3552</t>
  </si>
  <si>
    <t>P3553</t>
  </si>
  <si>
    <t>P3554</t>
  </si>
  <si>
    <t>P3555</t>
  </si>
  <si>
    <t>P3556</t>
  </si>
  <si>
    <t>P3557</t>
  </si>
  <si>
    <t>P3558</t>
  </si>
  <si>
    <t>P3559</t>
  </si>
  <si>
    <t>P3560</t>
  </si>
  <si>
    <t>P3561</t>
  </si>
  <si>
    <t>P3562</t>
  </si>
  <si>
    <t>P3563</t>
  </si>
  <si>
    <t>P3564</t>
  </si>
  <si>
    <t>P3565</t>
  </si>
  <si>
    <t>P3566</t>
  </si>
  <si>
    <t>P3567</t>
  </si>
  <si>
    <t>P3568</t>
  </si>
  <si>
    <t>P3572</t>
  </si>
  <si>
    <t>P3573</t>
  </si>
  <si>
    <t>P3574</t>
  </si>
  <si>
    <t>P3575</t>
  </si>
  <si>
    <t>P3576</t>
  </si>
  <si>
    <t>P3577</t>
  </si>
  <si>
    <t>P3578</t>
  </si>
  <si>
    <t>P3579</t>
  </si>
  <si>
    <t>P3580</t>
  </si>
  <si>
    <t>P3581</t>
  </si>
  <si>
    <t>P3582</t>
  </si>
  <si>
    <t>P4262</t>
  </si>
  <si>
    <t>P4458</t>
  </si>
  <si>
    <t>P3583</t>
  </si>
  <si>
    <t>P3779</t>
  </si>
  <si>
    <t>P3585</t>
  </si>
  <si>
    <t>P3586</t>
  </si>
  <si>
    <t>P3587</t>
  </si>
  <si>
    <t>P3588</t>
  </si>
  <si>
    <t>P3589</t>
  </si>
  <si>
    <t>P3590</t>
  </si>
  <si>
    <t>P3591</t>
  </si>
  <si>
    <t>P3592</t>
  </si>
  <si>
    <t>P3593</t>
  </si>
  <si>
    <t>P8078</t>
  </si>
  <si>
    <t>P4163</t>
  </si>
  <si>
    <t>P4164</t>
  </si>
  <si>
    <t>P3594</t>
  </si>
  <si>
    <t>P3595</t>
  </si>
  <si>
    <t>P3596</t>
  </si>
  <si>
    <t>P3597</t>
  </si>
  <si>
    <t>P3598</t>
  </si>
  <si>
    <t>P3599</t>
  </si>
  <si>
    <t>P3600</t>
  </si>
  <si>
    <t>P3601</t>
  </si>
  <si>
    <t>P3602</t>
  </si>
  <si>
    <t>P3603</t>
  </si>
  <si>
    <t>P11449</t>
  </si>
  <si>
    <t>P10085</t>
  </si>
  <si>
    <t>P11413</t>
  </si>
  <si>
    <t>P3786</t>
  </si>
  <si>
    <t>P3604</t>
  </si>
  <si>
    <t>P3605</t>
  </si>
  <si>
    <t>P3606</t>
  </si>
  <si>
    <t>P3607</t>
  </si>
  <si>
    <t>P3608</t>
  </si>
  <si>
    <t>P3609</t>
  </si>
  <si>
    <t>P3610</t>
  </si>
  <si>
    <t>P3611</t>
  </si>
  <si>
    <t>P3612</t>
  </si>
  <si>
    <t>P3613</t>
  </si>
  <si>
    <t>P9402</t>
  </si>
  <si>
    <t>P8606</t>
  </si>
  <si>
    <t>P8442</t>
  </si>
  <si>
    <t>P12549</t>
  </si>
  <si>
    <t>P3614</t>
  </si>
  <si>
    <t>P3615</t>
  </si>
  <si>
    <t>P3616</t>
  </si>
  <si>
    <t>P3617</t>
  </si>
  <si>
    <t>P3618</t>
  </si>
  <si>
    <t>P3619</t>
  </si>
  <si>
    <t>P3620</t>
  </si>
  <si>
    <t>P3621</t>
  </si>
  <si>
    <t>P3622</t>
  </si>
  <si>
    <t>P3623</t>
  </si>
  <si>
    <t>P11142</t>
  </si>
  <si>
    <t>P3624</t>
  </si>
  <si>
    <t>P3625</t>
  </si>
  <si>
    <t>P3626</t>
  </si>
  <si>
    <t>P3627</t>
  </si>
  <si>
    <t>P3628</t>
  </si>
  <si>
    <t>P3629</t>
  </si>
  <si>
    <t>P3630</t>
  </si>
  <si>
    <t>P3631</t>
  </si>
  <si>
    <t>P3632</t>
  </si>
  <si>
    <t>P3787</t>
  </si>
  <si>
    <t>P7806</t>
  </si>
  <si>
    <t>P3788</t>
  </si>
  <si>
    <t>P3789</t>
  </si>
  <si>
    <t>PL# XHNP011622</t>
  </si>
  <si>
    <t>STEEL NIPPLES - XH</t>
  </si>
  <si>
    <t>1-1/4x11 Blk XH Nipple</t>
  </si>
  <si>
    <t>1/8xCl Blk XH Nipple</t>
  </si>
  <si>
    <t>1/8x1-1/2 Blk XH Nipple</t>
  </si>
  <si>
    <t>1/8x2 Blk XH Nipple</t>
  </si>
  <si>
    <t>1/8x2-1/2 Blk XH Nipple</t>
  </si>
  <si>
    <t>1/8x3 Blk XH Nipple</t>
  </si>
  <si>
    <t>1/8x3-1/2 Blk XH Nipple</t>
  </si>
  <si>
    <t>1/8x4 Blk XH Nipple</t>
  </si>
  <si>
    <t>1/8x4-1/2 Blk XH Nipple</t>
  </si>
  <si>
    <t>1/8x5 Blk XH Nipple</t>
  </si>
  <si>
    <t>1/8x5-1/2 Blk XH Nipple</t>
  </si>
  <si>
    <t>1/8x6 Blk XH Nipple</t>
  </si>
  <si>
    <t>1/4xCl Blk XH Nipple</t>
  </si>
  <si>
    <t xml:space="preserve">1/4x1-1/2 Blk XH Nipple </t>
  </si>
  <si>
    <t>1/4x2 Blk XH Nipple</t>
  </si>
  <si>
    <t>1/4x2-1/2 Blk XH Nipple</t>
  </si>
  <si>
    <t>1/4x3 Blk XH Nipple</t>
  </si>
  <si>
    <t>1/4x3-1/2 Blk XH Nipple</t>
  </si>
  <si>
    <t>1/4x4 Blk XH Nipple</t>
  </si>
  <si>
    <t>1/4x4-1/2 Blk XH Nipple</t>
  </si>
  <si>
    <t>1/4x5 Blk XH Nipple</t>
  </si>
  <si>
    <t>1/4x5-1/2 Blk XH Nipple</t>
  </si>
  <si>
    <t>1/4x6 Blk XH Nipple</t>
  </si>
  <si>
    <t>3/8xCl Blk XH Nipple</t>
  </si>
  <si>
    <t>3/8x1-1/2 Blk XH Nipple</t>
  </si>
  <si>
    <t>3/8x2 Blk XH Nipple</t>
  </si>
  <si>
    <t>3/8x2-1/2 Blk XH Nipple</t>
  </si>
  <si>
    <t>3/8x3 Blk XH Nipple</t>
  </si>
  <si>
    <t>3/8x3-1/2 Blk XH Nipple</t>
  </si>
  <si>
    <t>3/8x4 Blk XH Nipple</t>
  </si>
  <si>
    <t>3/8x4-1/2 Blk XH Nipple</t>
  </si>
  <si>
    <t>3/8x5 Blk XH Nipple</t>
  </si>
  <si>
    <t>3/8x5-1/2 Blk XH Nipple</t>
  </si>
  <si>
    <t>3/8x6 Blk XH Nipple</t>
  </si>
  <si>
    <t>1/2xCL Blk XH Nipple</t>
  </si>
  <si>
    <t>1/2x2 Blk XH Nipple</t>
  </si>
  <si>
    <t>1/2x2-1/2 Blk XH Nipple</t>
  </si>
  <si>
    <t>1/2x3 Blk XH Nipple</t>
  </si>
  <si>
    <t>1/2x3-1/2 Blk XH Nipple</t>
  </si>
  <si>
    <t>1/2x4 Blk XH Nipple</t>
  </si>
  <si>
    <t>1/2x4-1/2 Blk XH Nipple</t>
  </si>
  <si>
    <t>1/2x5 Blk XH Nipple</t>
  </si>
  <si>
    <t>1/2x5-1/2 Blk XH Nipple</t>
  </si>
  <si>
    <t>1/2x6 Blk XH Nipple</t>
  </si>
  <si>
    <t>1/2x8 Blk XH Nipple</t>
  </si>
  <si>
    <t>1/2x10 Blk XH Nipple</t>
  </si>
  <si>
    <t>3/4xCL Blk XH Nipple</t>
  </si>
  <si>
    <t>3/4x1-1/2 Blk XH Nipple</t>
  </si>
  <si>
    <t>3/4x2 Blk XH Nipple</t>
  </si>
  <si>
    <t>3/4x2-1/2 Blk XH Nipple</t>
  </si>
  <si>
    <t>3/4x3 Blk XH Nipple</t>
  </si>
  <si>
    <t xml:space="preserve">3/4x3-1/2 Blk XH Nipple </t>
  </si>
  <si>
    <t>3/4x4 Blk XH Nipple</t>
  </si>
  <si>
    <t>3/4x4-1/2 Blk XH Nipple</t>
  </si>
  <si>
    <t>3/4x5 Blk XH Nipple</t>
  </si>
  <si>
    <t xml:space="preserve">3/4x5-1/2 Blk XH Nipple </t>
  </si>
  <si>
    <t>3/4x6 Blk XH Nipple</t>
  </si>
  <si>
    <t>3/4x8 Blk XH Nipple</t>
  </si>
  <si>
    <t>1xCL Blk XH Nipple</t>
  </si>
  <si>
    <t>1x2 Blk XH Nipple</t>
  </si>
  <si>
    <t>1x2-1/2 Blk XH Nipple</t>
  </si>
  <si>
    <t>1x3 Blk XH Nipple</t>
  </si>
  <si>
    <t>1x3-1/2 Blk XH Nipple</t>
  </si>
  <si>
    <t>1x4 Blk XH Nipple</t>
  </si>
  <si>
    <t>1x4-1/2 Blk XH Nipple</t>
  </si>
  <si>
    <t>1x5 Blk XH Nipple</t>
  </si>
  <si>
    <t>1x5-1/2 Blk XH Nipple</t>
  </si>
  <si>
    <t>1x6 Blk XH Nipple</t>
  </si>
  <si>
    <t>1x12 Blk XH Nipple</t>
  </si>
  <si>
    <t>1-1/4xCL Blk XH Nipple</t>
  </si>
  <si>
    <t>1-1/4x2 Blk XH Nipple</t>
  </si>
  <si>
    <t>1-1/4x2-1/2 Blk XH Nipple</t>
  </si>
  <si>
    <t>1-1/4x3 Blk XH Nipple</t>
  </si>
  <si>
    <t>1-1/4x3-1/2 Blk XH Nipple</t>
  </si>
  <si>
    <t>1-1/4x4 Blk XH Nipple</t>
  </si>
  <si>
    <t>1-1/4x4-1/2 Blk XH Nipple</t>
  </si>
  <si>
    <t>1-1/4x5 Blk XH Nipple</t>
  </si>
  <si>
    <t>1-1/4x5-1/2 Blk XH Nipple</t>
  </si>
  <si>
    <t>1-1/4x6 Blk XH Nipple</t>
  </si>
  <si>
    <t>1-1/2xCL Blk XH Nipple</t>
  </si>
  <si>
    <t>1-1/2x2 Blk XH Nipple</t>
  </si>
  <si>
    <t>1-1/2x2-1/2 Blk XH Nipple</t>
  </si>
  <si>
    <t>1-1/2x3 Blk XH Nipple</t>
  </si>
  <si>
    <t>1-1/2x3-1/2 Blk XH Nipple</t>
  </si>
  <si>
    <t>1-1/2x4 Blk XH Nipple</t>
  </si>
  <si>
    <t>1-1/2x4-1/2 Blk XH Nipple</t>
  </si>
  <si>
    <t>1-1/2x5 Blk XH Nipple</t>
  </si>
  <si>
    <t>1-1/2x5-1/2 Blk XH Nipple</t>
  </si>
  <si>
    <t>1-1/2x6 Blk XH Nipple</t>
  </si>
  <si>
    <t>1-1/2x8 Blk XH Nipple</t>
  </si>
  <si>
    <t>2xCL Blk XH Nipple</t>
  </si>
  <si>
    <t>2x2-1/2 Blk XH Nipple</t>
  </si>
  <si>
    <t>2x3 Blk XH Nipple</t>
  </si>
  <si>
    <t>2x3-1/2 Blk XH Nipple</t>
  </si>
  <si>
    <t>2x4 Blk XH Nipple</t>
  </si>
  <si>
    <t>2x4-1/2 Blk XH Nipple</t>
  </si>
  <si>
    <t>2x5 Blk XH Nipple</t>
  </si>
  <si>
    <t>2x5-1/2 Blk XH Nipple</t>
  </si>
  <si>
    <t>2x6 Blk XH Nipple</t>
  </si>
  <si>
    <t>2x8 Blk XH Nipple</t>
  </si>
  <si>
    <t>2x10 Blk XH Nipple</t>
  </si>
  <si>
    <t>2x12 Blk XH Nipple</t>
  </si>
  <si>
    <t>2x9 Blk XH Nipple</t>
  </si>
  <si>
    <t>1-1/4x10 Blk XH Nipple</t>
  </si>
  <si>
    <t>1-1/4x8 Blk XH Nipple</t>
  </si>
  <si>
    <t>1-1/4x12 Blk XH Nipple</t>
  </si>
  <si>
    <t>1x7 Blk XH Nipple</t>
  </si>
  <si>
    <t>1x8 Blk XH Nipple</t>
  </si>
  <si>
    <t>1x9 Blk XH Nipple</t>
  </si>
  <si>
    <t>3/4x12 Blk XH Nipple</t>
  </si>
  <si>
    <t>3/4x7 Blk XH Nipple</t>
  </si>
  <si>
    <t>1/2x1-1/2 Blk XH Nipple</t>
  </si>
  <si>
    <t>Carbon Steel Press Fittings</t>
  </si>
  <si>
    <t>P15484</t>
  </si>
  <si>
    <t>P15796</t>
  </si>
  <si>
    <t>P15594</t>
  </si>
  <si>
    <t>P15598</t>
  </si>
  <si>
    <t>PL# BV042824</t>
  </si>
  <si>
    <t>Net Price</t>
    <phoneticPr fontId="0" type="noConversion"/>
  </si>
  <si>
    <t>EXPANSION PEX BALL VALVES</t>
  </si>
  <si>
    <t>P12771</t>
  </si>
  <si>
    <t>1/2 EXPN F1960 PEX BALL VALVE</t>
  </si>
  <si>
    <t>P12772</t>
  </si>
  <si>
    <t>3/4 EXPN F1960 PEX BALL VALVE</t>
  </si>
  <si>
    <t>P12773</t>
  </si>
  <si>
    <t>1 EXPN F1960 PEX BALL VALVE</t>
  </si>
  <si>
    <t>PVC BALL VALVES</t>
  </si>
  <si>
    <t>P15970</t>
  </si>
  <si>
    <t>1/2 PVC Ball Valve</t>
  </si>
  <si>
    <t>P15971</t>
  </si>
  <si>
    <t>3/4 PVC Ball Valve</t>
  </si>
  <si>
    <t>P15972</t>
  </si>
  <si>
    <t>1 PVC Ball Valve</t>
  </si>
  <si>
    <t>P15973</t>
  </si>
  <si>
    <t>1-1/4 PVC Ball Valve</t>
  </si>
  <si>
    <t>P15974</t>
  </si>
  <si>
    <t>1-1/2 PVC Ball Valve</t>
  </si>
  <si>
    <t>P15975</t>
  </si>
  <si>
    <t>2 PVC Ball Valve</t>
  </si>
  <si>
    <t>Tankless Water Heater Iso. Valve W/Presure Relief</t>
  </si>
  <si>
    <t>P13240</t>
  </si>
  <si>
    <t>P13241</t>
  </si>
  <si>
    <t>P13242</t>
  </si>
  <si>
    <t>P13243</t>
  </si>
  <si>
    <t>P13244</t>
  </si>
  <si>
    <t>P13245</t>
  </si>
  <si>
    <t>P13246</t>
  </si>
  <si>
    <t>P13247</t>
  </si>
  <si>
    <t>SSTOP 020824</t>
  </si>
  <si>
    <t>SUPPLY STOPS</t>
  </si>
  <si>
    <t>ANGLE STOPS - QUARTER TURN</t>
  </si>
  <si>
    <t>P13100</t>
  </si>
  <si>
    <t>1/2 FEM x 3/8 OD COMP</t>
  </si>
  <si>
    <t>P13103</t>
  </si>
  <si>
    <t>1/2 COP x 3/8 OD COMP</t>
  </si>
  <si>
    <t>P13105</t>
  </si>
  <si>
    <t>1/2 NOM COMP (5/8 OD COMP) x 3/8 OD COMP</t>
  </si>
  <si>
    <t>P13106</t>
  </si>
  <si>
    <t>1/2 NOM COMP (5/8 OD COMP) x 1/4 OD COMP</t>
  </si>
  <si>
    <t>P13107</t>
  </si>
  <si>
    <t>1/2 CPVC x 3/8 OD COMP</t>
  </si>
  <si>
    <t>P13108</t>
  </si>
  <si>
    <t>1/2 PEX F1807 x 3/8 OD COMP</t>
  </si>
  <si>
    <t>P13109</t>
  </si>
  <si>
    <t>1/2 PEX F1807 x 1/4 OD COMP</t>
  </si>
  <si>
    <t>P13110</t>
  </si>
  <si>
    <t>1/2 EXPN PEX F1960 x 3/8 OD COMP</t>
  </si>
  <si>
    <t>P13111</t>
  </si>
  <si>
    <t>1/2 PRESS x 3/8 OD COMP</t>
  </si>
  <si>
    <t>P13125</t>
  </si>
  <si>
    <t>1/2 PEX F1807 x 1/2 PEX F1807</t>
  </si>
  <si>
    <t>STRAIGHT STOPS - QUARTER TURN</t>
  </si>
  <si>
    <t>P13113</t>
  </si>
  <si>
    <t>1/2 FEM x3/8 OD COMP</t>
  </si>
  <si>
    <t>P13115</t>
  </si>
  <si>
    <t>P13116</t>
  </si>
  <si>
    <t>P13117</t>
  </si>
  <si>
    <t>P13118</t>
  </si>
  <si>
    <t>P13120</t>
  </si>
  <si>
    <t>P13121</t>
  </si>
  <si>
    <t>P13126</t>
  </si>
  <si>
    <t>P13229</t>
  </si>
  <si>
    <t>P13230</t>
  </si>
  <si>
    <t>P13231</t>
  </si>
  <si>
    <t>P13232</t>
  </si>
  <si>
    <t>P13210</t>
  </si>
  <si>
    <t>P13211</t>
  </si>
  <si>
    <t>P13212</t>
  </si>
  <si>
    <t>P13213</t>
  </si>
  <si>
    <t>P13214</t>
  </si>
  <si>
    <t>P13217</t>
  </si>
  <si>
    <t>P13218</t>
  </si>
  <si>
    <t>P13219</t>
  </si>
  <si>
    <t>P13220</t>
  </si>
  <si>
    <t>P13221</t>
  </si>
  <si>
    <t>P13222</t>
  </si>
  <si>
    <t>P13223</t>
  </si>
  <si>
    <t>P13224</t>
  </si>
  <si>
    <t>P13225</t>
  </si>
  <si>
    <t>P13226</t>
  </si>
  <si>
    <t>P13227</t>
  </si>
  <si>
    <t>P13228</t>
  </si>
  <si>
    <t>SLINE 031424</t>
  </si>
  <si>
    <t>SUPPLY LINES</t>
  </si>
  <si>
    <t>FAUCET CONNECTORS</t>
  </si>
  <si>
    <t>P13164</t>
  </si>
  <si>
    <t>12" (3/8" COMP x 1/2" FEM)</t>
  </si>
  <si>
    <t>P13165</t>
  </si>
  <si>
    <t>16" (3/8" COMP x 1/2" FEM)</t>
  </si>
  <si>
    <t>P13152</t>
  </si>
  <si>
    <t>20" (3/8" COMP x 1/2" FEM)</t>
  </si>
  <si>
    <t>P13167</t>
  </si>
  <si>
    <t>30" (3/8" COMP x 1/2" FEM)</t>
  </si>
  <si>
    <t>P13161</t>
  </si>
  <si>
    <t>72" (3/8" COMP x 1/2" FEM)</t>
  </si>
  <si>
    <t>TOILET CONNECTORS</t>
  </si>
  <si>
    <t>P13162</t>
  </si>
  <si>
    <t>9" (3/8" COMP x 7/8" Ballcock)</t>
  </si>
  <si>
    <t>P13153</t>
  </si>
  <si>
    <t>12" (3/8" COMP x 7/8" Ballcock)</t>
  </si>
  <si>
    <t>P13154</t>
  </si>
  <si>
    <t>16" (3/8" COMP x 7/8" Ballcock)</t>
  </si>
  <si>
    <t>P13163</t>
  </si>
  <si>
    <t>20" (3/8" COMP x 7/8" Ballcock)</t>
  </si>
  <si>
    <t>ICEMAKER CONNECTOR</t>
  </si>
  <si>
    <t>P13173</t>
  </si>
  <si>
    <t>60" (1/4" COMP x 1/4" COMP)</t>
  </si>
  <si>
    <t>P13174</t>
  </si>
  <si>
    <t>72" (1/4" COMP x 1/4" COMP)</t>
  </si>
  <si>
    <t>P13190</t>
  </si>
  <si>
    <t>120" (1/4" COMP x 1/4" COMP)</t>
  </si>
  <si>
    <t>P13160</t>
  </si>
  <si>
    <t>300" (1/4" COMP x 1/4" COMP)</t>
  </si>
  <si>
    <t>WASHING MACHINE CONNECTOR</t>
  </si>
  <si>
    <t>P13176</t>
  </si>
  <si>
    <t>48" (3/4" FIP x 3/4" FIP)</t>
  </si>
  <si>
    <t>P13177</t>
  </si>
  <si>
    <t>60" (3/4" FIP x 3/4" FIP)</t>
  </si>
  <si>
    <t>P13178</t>
  </si>
  <si>
    <t>72" (3/4" FIP x 3/4" FIP)</t>
  </si>
  <si>
    <t>DISHWASHER CONNECTOR WITH ELBOW</t>
  </si>
  <si>
    <t>P13170</t>
  </si>
  <si>
    <t>48" (3/8" COMP w/ Elbow x 3/8" COMP w/ 3/4" Elbow)</t>
  </si>
  <si>
    <t>P13155</t>
  </si>
  <si>
    <t>60" (3/8" COMP w/ Elbow x 3/8" COMP w/ 3/4" Elbow)</t>
  </si>
  <si>
    <t>P13169</t>
  </si>
  <si>
    <t>72" (3/8" COMP w/ Elbow x 3/8" COMP w/ 3/8" Elbow)</t>
  </si>
  <si>
    <t>P13172</t>
  </si>
  <si>
    <t>84" (3/8" COMP w/ Elbow x 3/8" COMP w/ 3/4" Elbow)</t>
  </si>
  <si>
    <t>WATER HEATER CONNECTOR</t>
  </si>
  <si>
    <t>P13175</t>
  </si>
  <si>
    <t>18" Braided (3/4" FIP x 3/4" FIP)</t>
  </si>
  <si>
    <t>P13192</t>
  </si>
  <si>
    <t>12" Braided (3/4" PUSH x 3/4" FIP)</t>
  </si>
  <si>
    <t>P13375</t>
  </si>
  <si>
    <t>12" Braided (3/4" PUSH x 3/4" FIP) - Full Port</t>
  </si>
  <si>
    <t>P13376</t>
  </si>
  <si>
    <t>18" Braided (3/4" PUSH x 3/4" FIP) - Full Port</t>
  </si>
  <si>
    <t>P13374</t>
  </si>
  <si>
    <t>24" Braided (3/4" PUSH x 3/4" FIP) - Full Port</t>
  </si>
  <si>
    <t>P13191</t>
  </si>
  <si>
    <t>18" Braided (3/4" Push Ball Valve x 3/4" FIP) - Full Port</t>
  </si>
  <si>
    <t>P13150</t>
  </si>
  <si>
    <t>18" Corrugated (3/4" FIP x 3/4" FIP)</t>
  </si>
  <si>
    <t>P13157</t>
  </si>
  <si>
    <t>24" Corrugated (3/4" FIP x 3/4" FIP)</t>
  </si>
  <si>
    <t>P13151</t>
  </si>
  <si>
    <t>18" Corrugated (3/4" FIP x 3/4" PEX F1807)</t>
  </si>
  <si>
    <t>P13158</t>
  </si>
  <si>
    <t>24" Corrugated (3/4" FIP x 3/4" PEX F1807)</t>
  </si>
  <si>
    <t>P13156</t>
  </si>
  <si>
    <t>18" Corrugated (3/4" FIP x 3/4" PEX F1960)</t>
  </si>
  <si>
    <t>P13159</t>
  </si>
  <si>
    <t>24" Corrugated (3/4" FIP x 3/4" PEX F1960)</t>
  </si>
  <si>
    <t>PL# DU042824</t>
  </si>
  <si>
    <t>Press x Fem</t>
  </si>
  <si>
    <t>P13420</t>
  </si>
  <si>
    <t>3/4 Dielectric Union PRESSxFEM</t>
  </si>
  <si>
    <t>P13421</t>
  </si>
  <si>
    <t>1/2 Dielectric Union PRESSxFEM</t>
  </si>
  <si>
    <t>P13422</t>
  </si>
  <si>
    <t>1 Dielectric Union PRESSxFEM</t>
  </si>
  <si>
    <t>Supply Stops</t>
  </si>
  <si>
    <t>Supply Lines</t>
  </si>
  <si>
    <t>PL #PH042824</t>
  </si>
  <si>
    <t>P13910</t>
  </si>
  <si>
    <t>8" GAL CLEVIS HANGER UL/FM</t>
  </si>
  <si>
    <t>P15907</t>
  </si>
  <si>
    <t>10" GAL CLEVIS HANGER UL/FM</t>
  </si>
  <si>
    <t>P15908</t>
  </si>
  <si>
    <t>12" GAL CLEVIS HANGER UL/FM</t>
  </si>
  <si>
    <t>P18503</t>
  </si>
  <si>
    <t>2" J HOOK</t>
  </si>
  <si>
    <t>P18504</t>
  </si>
  <si>
    <t>3" J HOOK</t>
  </si>
  <si>
    <t>P18505</t>
  </si>
  <si>
    <t>4" J HOOK</t>
  </si>
  <si>
    <t>HANG</t>
  </si>
  <si>
    <t>1-1/2 Gal DWV Hanger</t>
  </si>
  <si>
    <t>2 Gal DWV Hanger</t>
  </si>
  <si>
    <t>3 Gal DWV Hanger</t>
  </si>
  <si>
    <t>4 Gal DWV Hanger</t>
  </si>
  <si>
    <t>3/8 Brass F1807 PEX CPLG</t>
  </si>
  <si>
    <t>1/2 Brass F1807 PEX CPLG</t>
  </si>
  <si>
    <t>3/4 Brass F1807 PEX CPLG</t>
  </si>
  <si>
    <t>1 Brass F1807 PEX CPLG</t>
  </si>
  <si>
    <t>3/4x1/2 Brass F1807 PEX CPLG</t>
  </si>
  <si>
    <t>1x3/4 Brass F1807 PEX CPLG</t>
  </si>
  <si>
    <t>PL# CF070824</t>
  </si>
  <si>
    <t>1-1/4 PRESS COPPER BALL VALVE</t>
  </si>
  <si>
    <t>1-1/2 PRESS COPPER BALL VALVE</t>
  </si>
  <si>
    <t>P8769</t>
  </si>
  <si>
    <t>P9295</t>
  </si>
  <si>
    <t>3/4" Threaded Iso Valve</t>
  </si>
  <si>
    <t>1" Threaded Iso Valve</t>
  </si>
  <si>
    <t>3/4" Sweat Iso Valve</t>
  </si>
  <si>
    <t>1" Sweat Iso Valve</t>
  </si>
  <si>
    <t>3/4" PEX Iso Valve</t>
  </si>
  <si>
    <t>1" PEX Iso Valve</t>
  </si>
  <si>
    <t>3/4" Press Iso Valve</t>
  </si>
  <si>
    <t>1" Press Iso Valve</t>
  </si>
  <si>
    <t>P15976</t>
  </si>
  <si>
    <t>2-1/2 PVC Ball Valve</t>
  </si>
  <si>
    <t>P15977</t>
  </si>
  <si>
    <t>3 PVC Ball Valve</t>
  </si>
  <si>
    <t>P15978</t>
  </si>
  <si>
    <t>4 PVC Ball Valve</t>
  </si>
  <si>
    <t>CPVC BALL VALVES</t>
  </si>
  <si>
    <t>P12931</t>
  </si>
  <si>
    <t>1/2 CPVC Ball Valve</t>
  </si>
  <si>
    <t>P12932</t>
  </si>
  <si>
    <t>3/4 CPVC Ball Valve</t>
  </si>
  <si>
    <t>P12933</t>
  </si>
  <si>
    <t>1 CPVC Ball Valve</t>
  </si>
  <si>
    <t>P12934</t>
  </si>
  <si>
    <t>1-1/4 CPVC Ball Valve</t>
  </si>
  <si>
    <t>P12935</t>
  </si>
  <si>
    <t>1-1/2 CPVC Ball Valve</t>
  </si>
  <si>
    <t>P12936</t>
  </si>
  <si>
    <t>2 CPVC Ball Valve</t>
  </si>
  <si>
    <t>PL# PFEB 090324</t>
  </si>
  <si>
    <t>BRASS F1960 PEX FITTINGS</t>
  </si>
  <si>
    <t>P13053</t>
  </si>
  <si>
    <t>3/8 Brass F1960 EXPN PEX CPLG</t>
  </si>
  <si>
    <t>P13021</t>
  </si>
  <si>
    <t>1/2 Brass F1960 EXPN PEX CPLG</t>
  </si>
  <si>
    <t>P13056</t>
  </si>
  <si>
    <t>5/8 Brass F1960 EXPN PEX CPLG</t>
  </si>
  <si>
    <t>P13022</t>
  </si>
  <si>
    <t>3/4 Brass F1960 EXPN PEX CPLG</t>
  </si>
  <si>
    <t>P13023</t>
  </si>
  <si>
    <t>1 Brass F1960 EXPN PEX CPLG</t>
  </si>
  <si>
    <t>P13024</t>
  </si>
  <si>
    <t>3/4x1/2 Brass F1960 EXPN PEX Red. CPLG</t>
  </si>
  <si>
    <t>P13025</t>
  </si>
  <si>
    <t>1/2 Brass F1960 EXPN PEX x MIP ADPT</t>
  </si>
  <si>
    <t>P13028</t>
  </si>
  <si>
    <t>3/4 Brass F1960 EXPN PEX x MIP ADPT</t>
  </si>
  <si>
    <t>P13029</t>
  </si>
  <si>
    <t>1 Brass F1960 EXPN PEX x MIP ADPT</t>
  </si>
  <si>
    <t>P13026</t>
  </si>
  <si>
    <t>1/2x3/4 Brass F1960 EXPN PEX x MIP ADPT</t>
  </si>
  <si>
    <t>P13027</t>
  </si>
  <si>
    <t>3/4x1/2 Brass F1960 EXPN PEX x MIP ADPT</t>
  </si>
  <si>
    <t>P13030</t>
  </si>
  <si>
    <t>3/4x1 Brass F1960 EXPN PEX x MIP ADPT</t>
  </si>
  <si>
    <t>P13031</t>
  </si>
  <si>
    <t>1x3/4 Brass F1960 EXPN PEX x MIP ADPT</t>
  </si>
  <si>
    <t>P13032</t>
  </si>
  <si>
    <t>1/2 Brass F1960 EXPN PEX x FIP ADPT</t>
  </si>
  <si>
    <t>P13035</t>
  </si>
  <si>
    <t>3/4 Brass F1960 EXPN PEX x FIP ADPT</t>
  </si>
  <si>
    <t>P13036</t>
  </si>
  <si>
    <t>1 Brass F1960 EXPN PEX x FIP ADPT</t>
  </si>
  <si>
    <t>P13034</t>
  </si>
  <si>
    <t>3/4x1/2 Brass F1960 EXPN PEX x FIP ADPT</t>
  </si>
  <si>
    <t>P13033</t>
  </si>
  <si>
    <t>1/2x3/4 Brass F1960 EXPN PEX x FIP ADPT</t>
  </si>
  <si>
    <t>P13013</t>
  </si>
  <si>
    <t>1/2 Brass F1960 EXPN PEX 90 Elbow</t>
  </si>
  <si>
    <t>P13014</t>
  </si>
  <si>
    <t>3/4 Brass F1960 EXPN PEX 90 Elbow</t>
  </si>
  <si>
    <t>P13015</t>
  </si>
  <si>
    <t>1 Brass F1960 EXPN PEX 90 Elbow</t>
  </si>
  <si>
    <t>P13016</t>
  </si>
  <si>
    <t>3/4x1/2 Brass F1960 EXPN PEX 90 Elbow</t>
  </si>
  <si>
    <t>90 ELBOW - (Brass F1960 PEX x MALE)</t>
  </si>
  <si>
    <t>P13018</t>
  </si>
  <si>
    <t>1/2 Brass F1960 EXPN PEX x MIP 90 Elbow</t>
  </si>
  <si>
    <t>P13020</t>
  </si>
  <si>
    <t>3/4 Brass F1960 EXPN PEX x MIP 90 Elbow</t>
  </si>
  <si>
    <t>P13019</t>
  </si>
  <si>
    <t>1/2x3/4 Brass F1960 EXPN PEX x MIP 90 Elbow</t>
  </si>
  <si>
    <t>P13017</t>
  </si>
  <si>
    <t>1/2 Brass F1960 EXPN PEX Drop Ear Elbow PEXxFIP</t>
  </si>
  <si>
    <t>P13065</t>
  </si>
  <si>
    <t>3/4 Brass F1960 EXPN PEX Drop  Ear Elbow PEXxFIP</t>
  </si>
  <si>
    <t>P13000</t>
  </si>
  <si>
    <t>1/2 Brass F1960 EXPN PEX Tee</t>
  </si>
  <si>
    <t>P13001</t>
  </si>
  <si>
    <t>3/4 Brass F1960 EXPN PEX Tee</t>
  </si>
  <si>
    <t>P13002</t>
  </si>
  <si>
    <t>1 Brass F1960 EXPN PEX Tee</t>
  </si>
  <si>
    <t>P13003</t>
  </si>
  <si>
    <t>1/2x1/2x3/4 Brass F1960 EXPN PEX Tee</t>
  </si>
  <si>
    <t>P13007</t>
  </si>
  <si>
    <t>3/4x1/2x1/2 Brass F1960 EXPN Pex Tee</t>
  </si>
  <si>
    <t>P13008</t>
  </si>
  <si>
    <t>3/4x1/2x3/4 Brass F1960 EXPN PEX Tee</t>
  </si>
  <si>
    <t>P13009</t>
  </si>
  <si>
    <t>3/4x3/4x1/2 Brass F1960 EXPN Pex Tee</t>
  </si>
  <si>
    <t>P13004</t>
  </si>
  <si>
    <t>3/4x3/4x1 Brass F1960 EXPN PEX Tee</t>
  </si>
  <si>
    <t>P13012</t>
  </si>
  <si>
    <t>1x1/2x1 Brass F1960 EXPN PEX Tee</t>
  </si>
  <si>
    <t>P13010</t>
  </si>
  <si>
    <t>1x3/4x3/4 Brass F1960 EXPN PEX Tee</t>
  </si>
  <si>
    <t>P13005</t>
  </si>
  <si>
    <t>1x3/4x1 Brass F1960 EXPN PEX Tee</t>
  </si>
  <si>
    <t>P13006</t>
  </si>
  <si>
    <t>1x1x1/2 Brass F1960 EXPN PEX Tee</t>
  </si>
  <si>
    <t>P13011</t>
  </si>
  <si>
    <t>1x1x3/4 Brass F1960 EXPN PEX Tee</t>
  </si>
  <si>
    <t>P13046</t>
  </si>
  <si>
    <t>1/2 Brass F1960 EXPN PEX Plug</t>
  </si>
  <si>
    <t>P13047</t>
  </si>
  <si>
    <t>3/4 Brass F1960 EXPN PEX Plug</t>
  </si>
  <si>
    <t>P13048</t>
  </si>
  <si>
    <t>1 Brass F1960 EXPN PEX Plug</t>
  </si>
  <si>
    <t>Press x EXPN Pex ADAPTER</t>
  </si>
  <si>
    <t>P12912</t>
  </si>
  <si>
    <t>1/2 Press Copper x Brass F1960 EXPN PEX ADPT</t>
  </si>
  <si>
    <t>P12911</t>
  </si>
  <si>
    <t>3/4 Press Copper x Brass F1960 EXPN PEX ADPT</t>
  </si>
  <si>
    <t>P12910</t>
  </si>
  <si>
    <t>1 Press Copper x Brass F1960 EXPN PEX ADPT</t>
  </si>
  <si>
    <t>Stubout Elbow</t>
  </si>
  <si>
    <t>COPPER</t>
  </si>
  <si>
    <t>P13037</t>
  </si>
  <si>
    <t>1/2 Brass F1960 EXPN PEX x Male Cop ADPT</t>
  </si>
  <si>
    <t>P13039</t>
  </si>
  <si>
    <t>3/4 Brass F1960 EXPN PEX x Male Cop ADPT</t>
  </si>
  <si>
    <t>P13040</t>
  </si>
  <si>
    <t>1 Brass F1960 EXPN PEX x Male Cop ADPT</t>
  </si>
  <si>
    <t>P13038</t>
  </si>
  <si>
    <t>1/2x3/4 Brass F1960 EXPN PEX x Male Cop ADPT</t>
  </si>
  <si>
    <t>P13041</t>
  </si>
  <si>
    <t>3/4x1/2 Brass F1960 EXPN PEX x Male Cop ADPT</t>
  </si>
  <si>
    <t>P13042</t>
  </si>
  <si>
    <t>1/2 Brass F1960 EXPN PEX x Fem Cop ADPT</t>
  </si>
  <si>
    <t>P13043</t>
  </si>
  <si>
    <t>3/4 Brass F1960 EXPN PEX x Fem Cop ADPT</t>
  </si>
  <si>
    <t>P13044</t>
  </si>
  <si>
    <t>1 Brass F1960 EXPN PEX x Fem Cop ADPT</t>
  </si>
  <si>
    <t>P13045</t>
  </si>
  <si>
    <t>1/2x3/4 Brass F1960 EXPN PEX x Fem Cop ADPT</t>
  </si>
  <si>
    <t>90 ELBOW (Brass F1960 PEX x Male)</t>
  </si>
  <si>
    <t>P13058</t>
  </si>
  <si>
    <t>1/2 Brass F1960 EXPN PEX x FTG Male Cop 90 Elbow</t>
  </si>
  <si>
    <t>P13049</t>
  </si>
  <si>
    <t>3/4 Brass F1960 EXPN PEX x FTG Male Cop 90 Elbow</t>
  </si>
  <si>
    <t>90 ELBOW (Brass F1960 PEX x Fem)</t>
  </si>
  <si>
    <t>P13050</t>
  </si>
  <si>
    <t>3/4 Brass F1960 EXPN PEX x FTG Fem Cop 90 Elbow</t>
  </si>
  <si>
    <t>Pex Fittings - Expansion Brass</t>
  </si>
  <si>
    <t>PPSU F1807 PEX FITTINGS</t>
  </si>
  <si>
    <t>PL# CT 111324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</si>
</sst>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3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&quot;$&quot;#,##0.00;[Red]\-&quot;$&quot;#,##0.00"/>
    <numFmt numFmtId="165" formatCode="_-&quot;$&quot;* #,##0.00_-;\-&quot;$&quot;* #,##0.00_-;_-&quot;$&quot;* &quot;-&quot;??_-;_-@_-"/>
    <numFmt numFmtId="166" formatCode="&quot;$&quot;#,##0.00"/>
    <numFmt numFmtId="167" formatCode="&quot;$&quot;#,##0.0000"/>
    <numFmt numFmtId="168" formatCode="0.0000"/>
    <numFmt numFmtId="169" formatCode="0.000"/>
    <numFmt numFmtId="170" formatCode="_(&quot;$&quot;* #,##0.0000_);_(&quot;$&quot;* \(#,##0.0000\);_(&quot;$&quot;* &quot;-&quot;????_);_(@_)"/>
    <numFmt numFmtId="171" formatCode="#,##0;\-#,##0;&quot;-&quot;"/>
    <numFmt numFmtId="172" formatCode="#,##0.00&quot;£&quot;_);\(#,##0.00&quot;£&quot;\)"/>
    <numFmt numFmtId="173" formatCode="0.00_ "/>
    <numFmt numFmtId="174" formatCode="_-[$$-409]* #,##0.00_ ;_-[$$-409]* \-#,##0.00\ ;_-[$$-409]* &quot;-&quot;??_ ;_-@_ "/>
  </numFmts>
  <fonts count="108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b/>
      <sz val="10"/>
      <color indexed="8"/>
      <name val="Times New Roman"/>
      <family val="1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b/>
      <sz val="11"/>
      <color rgb="FFFF0000"/>
      <name val="Times New Roman"/>
      <family val="1"/>
    </font>
    <font>
      <sz val="11"/>
      <color theme="1"/>
      <name val="Times New Roman"/>
      <family val="1"/>
    </font>
    <font>
      <b/>
      <sz val="11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indexed="8"/>
      <name val="Calibri"/>
      <family val="2"/>
    </font>
    <font>
      <sz val="11"/>
      <name val="Calibri"/>
      <family val="2"/>
    </font>
    <font>
      <b/>
      <sz val="11"/>
      <color indexed="8"/>
      <name val="Calibri"/>
      <family val="2"/>
    </font>
    <font>
      <sz val="11"/>
      <color indexed="8"/>
      <name val="Calibri"/>
      <family val="2"/>
    </font>
    <font>
      <b/>
      <sz val="12"/>
      <name val="Calibri"/>
      <family val="2"/>
    </font>
    <font>
      <b/>
      <sz val="11"/>
      <color theme="0"/>
      <name val="Calibri"/>
      <family val="2"/>
      <scheme val="minor"/>
    </font>
    <font>
      <sz val="11"/>
      <color indexed="8"/>
      <name val="Times New Roman"/>
      <family val="1"/>
    </font>
    <font>
      <b/>
      <sz val="12"/>
      <color theme="1"/>
      <name val="Calibri"/>
      <family val="2"/>
      <scheme val="minor"/>
    </font>
    <font>
      <b/>
      <sz val="11"/>
      <color indexed="10"/>
      <name val="Times New Roman"/>
      <family val="1"/>
    </font>
    <font>
      <b/>
      <sz val="12"/>
      <color indexed="8"/>
      <name val="Cambria"/>
      <family val="1"/>
      <scheme val="major"/>
    </font>
    <font>
      <sz val="12"/>
      <color indexed="8"/>
      <name val="Calibri"/>
      <family val="2"/>
    </font>
    <font>
      <sz val="10"/>
      <name val="Arial"/>
      <family val="2"/>
    </font>
    <font>
      <sz val="11"/>
      <color indexed="10"/>
      <name val="Calibri"/>
      <family val="2"/>
    </font>
    <font>
      <u/>
      <sz val="9.9"/>
      <color theme="10"/>
      <name val="Calibri"/>
      <family val="2"/>
    </font>
    <font>
      <b/>
      <sz val="18"/>
      <color indexed="56"/>
      <name val="Cambria"/>
      <family val="2"/>
    </font>
    <font>
      <b/>
      <sz val="12"/>
      <color indexed="8"/>
      <name val="Calibri"/>
      <family val="2"/>
      <scheme val="minor"/>
    </font>
    <font>
      <b/>
      <sz val="9"/>
      <name val="Calibri"/>
      <family val="2"/>
      <scheme val="minor"/>
    </font>
    <font>
      <b/>
      <sz val="12"/>
      <name val="Arial"/>
      <family val="2"/>
    </font>
    <font>
      <sz val="8"/>
      <name val="Arial"/>
      <family val="2"/>
    </font>
    <font>
      <sz val="11"/>
      <color indexed="8"/>
      <name val="??"/>
    </font>
    <font>
      <sz val="12"/>
      <color indexed="8"/>
      <name val="????"/>
      <family val="1"/>
    </font>
    <font>
      <sz val="11"/>
      <color indexed="9"/>
      <name val="Calibri"/>
      <family val="2"/>
    </font>
    <font>
      <sz val="11"/>
      <color indexed="9"/>
      <name val="??"/>
    </font>
    <font>
      <sz val="12"/>
      <color indexed="9"/>
      <name val="????"/>
      <family val="1"/>
    </font>
    <font>
      <sz val="11"/>
      <color indexed="20"/>
      <name val="Calibri"/>
      <family val="2"/>
    </font>
    <font>
      <sz val="10"/>
      <color indexed="8"/>
      <name val="Arial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0"/>
      <name val="MS Serif"/>
      <family val="1"/>
    </font>
    <font>
      <sz val="10"/>
      <color indexed="16"/>
      <name val="MS Serif"/>
      <family val="1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sz val="10"/>
      <name val="Times New Roman"/>
      <family val="1"/>
    </font>
    <font>
      <b/>
      <sz val="11"/>
      <color indexed="63"/>
      <name val="Calibri"/>
      <family val="2"/>
    </font>
    <font>
      <sz val="8"/>
      <name val="Helvetica"/>
      <family val="2"/>
    </font>
    <font>
      <b/>
      <sz val="8"/>
      <color indexed="8"/>
      <name val="Helvetica"/>
      <family val="2"/>
    </font>
    <font>
      <sz val="11"/>
      <name val="??"/>
    </font>
    <font>
      <sz val="12"/>
      <color indexed="17"/>
      <name val="????"/>
      <family val="1"/>
    </font>
    <font>
      <sz val="11"/>
      <color indexed="20"/>
      <name val="??"/>
    </font>
    <font>
      <b/>
      <sz val="15"/>
      <color indexed="56"/>
      <name val="????"/>
      <family val="1"/>
    </font>
    <font>
      <b/>
      <sz val="13"/>
      <color indexed="56"/>
      <name val="????"/>
      <family val="1"/>
    </font>
    <font>
      <b/>
      <sz val="11"/>
      <color indexed="56"/>
      <name val="????"/>
      <family val="1"/>
    </font>
    <font>
      <sz val="11"/>
      <color indexed="10"/>
      <name val="??"/>
    </font>
    <font>
      <sz val="11"/>
      <color indexed="60"/>
      <name val="??"/>
    </font>
    <font>
      <sz val="12"/>
      <color indexed="52"/>
      <name val="????"/>
      <family val="1"/>
    </font>
    <font>
      <sz val="11"/>
      <color indexed="52"/>
      <name val="??"/>
    </font>
    <font>
      <sz val="11"/>
      <color indexed="8"/>
      <name val="宋体"/>
      <charset val="134"/>
    </font>
    <font>
      <sz val="11"/>
      <color indexed="8"/>
      <name val="Calibri"/>
      <family val="2"/>
      <scheme val="minor"/>
    </font>
    <font>
      <sz val="12"/>
      <name val="宋体"/>
      <charset val="134"/>
    </font>
    <font>
      <b/>
      <sz val="11"/>
      <name val="Calibri"/>
      <family val="2"/>
    </font>
    <font>
      <b/>
      <sz val="11"/>
      <color theme="8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11"/>
      <name val="宋体"/>
      <charset val="134"/>
    </font>
    <font>
      <sz val="11"/>
      <color theme="1"/>
      <name val="宋体"/>
      <charset val="134"/>
    </font>
    <font>
      <sz val="11"/>
      <color theme="1"/>
      <name val="Calibri"/>
      <family val="2"/>
    </font>
    <font>
      <b/>
      <sz val="1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indexed="8"/>
      <name val="Calibri"/>
      <family val="2"/>
      <scheme val="minor"/>
    </font>
    <font>
      <b/>
      <u/>
      <sz val="12"/>
      <color indexed="8"/>
      <name val="Calibri"/>
      <family val="2"/>
      <scheme val="minor"/>
    </font>
    <font>
      <sz val="12"/>
      <color indexed="8"/>
      <name val="Times New Roman"/>
      <family val="1"/>
    </font>
    <font>
      <b/>
      <sz val="12"/>
      <color rgb="FFFF0000"/>
      <name val="Calibri"/>
      <family val="2"/>
      <scheme val="minor"/>
    </font>
    <font>
      <b/>
      <sz val="12"/>
      <color indexed="10"/>
      <name val="Times New Roman"/>
      <family val="1"/>
    </font>
    <font>
      <b/>
      <sz val="12"/>
      <color theme="8"/>
      <name val="Calibri"/>
      <family val="2"/>
      <scheme val="minor"/>
    </font>
    <font>
      <b/>
      <sz val="12"/>
      <color indexed="8"/>
      <name val="Times New Roman"/>
      <family val="1"/>
    </font>
    <font>
      <sz val="12"/>
      <name val="Calibri"/>
      <family val="2"/>
      <scheme val="minor"/>
    </font>
    <font>
      <sz val="12"/>
      <name val="Calibri"/>
      <family val="2"/>
    </font>
    <font>
      <b/>
      <sz val="12"/>
      <color theme="1"/>
      <name val="Times New Roman"/>
      <family val="1"/>
    </font>
    <font>
      <sz val="12"/>
      <color rgb="FFFF0000"/>
      <name val="Calibri"/>
      <family val="2"/>
      <scheme val="minor"/>
    </font>
    <font>
      <sz val="12"/>
      <color theme="1"/>
      <name val="Times New Roman"/>
      <family val="1"/>
    </font>
    <font>
      <b/>
      <sz val="12"/>
      <color theme="1"/>
      <name val="Calibri"/>
      <family val="2"/>
    </font>
    <font>
      <sz val="12"/>
      <color theme="1"/>
      <name val="Calibri"/>
      <family val="2"/>
    </font>
    <font>
      <sz val="12"/>
      <color indexed="8"/>
      <name val="宋体"/>
      <charset val="134"/>
    </font>
    <font>
      <b/>
      <sz val="12"/>
      <color theme="1"/>
      <name val="宋体"/>
      <charset val="134"/>
    </font>
    <font>
      <b/>
      <sz val="12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</font>
    <font>
      <b/>
      <sz val="12"/>
      <color theme="0"/>
      <name val="Times New Roman"/>
      <family val="1"/>
    </font>
    <font>
      <b/>
      <sz val="12"/>
      <color theme="0"/>
      <name val="Cambria"/>
      <family val="1"/>
      <scheme val="major"/>
    </font>
    <font>
      <sz val="12"/>
      <color theme="0"/>
      <name val="Times New Roman"/>
      <family val="1"/>
    </font>
    <font>
      <sz val="12"/>
      <color theme="0"/>
      <name val="Calibri"/>
      <family val="2"/>
    </font>
    <font>
      <sz val="12"/>
      <color theme="0"/>
      <name val="Cambria"/>
      <family val="1"/>
      <scheme val="major"/>
    </font>
    <font>
      <sz val="12"/>
      <color rgb="FF000000"/>
      <name val="Nirmala UI"/>
      <family val="2"/>
    </font>
    <font>
      <sz val="8"/>
      <name val="Calibri"/>
      <family val="2"/>
      <scheme val="minor"/>
    </font>
    <font>
      <b/>
      <sz val="9"/>
      <color indexed="81"/>
      <name val="Tahoma"/>
      <family val="2"/>
    </font>
    <font>
      <u/>
      <sz val="12"/>
      <color indexed="8"/>
      <name val="Calibri"/>
      <family val="2"/>
    </font>
    <font>
      <b/>
      <sz val="12"/>
      <name val="Times New Roman"/>
      <family val="1"/>
    </font>
    <font>
      <b/>
      <sz val="8"/>
      <name val="Times New Roman"/>
      <family val="1"/>
    </font>
    <font>
      <sz val="12"/>
      <name val="Arial"/>
      <family val="2"/>
    </font>
  </fonts>
  <fills count="41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FFCC"/>
      </patternFill>
    </fill>
    <fill>
      <patternFill patternType="solid">
        <fgColor indexed="45"/>
      </patternFill>
    </fill>
    <fill>
      <patternFill patternType="solid">
        <fgColor indexed="43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3"/>
      </patternFill>
    </fill>
    <fill>
      <patternFill patternType="solid">
        <fgColor indexed="42"/>
      </patternFill>
    </fill>
    <fill>
      <patternFill patternType="solid">
        <fgColor indexed="31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22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26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74706"/>
        <bgColor indexed="64"/>
      </patternFill>
    </fill>
  </fills>
  <borders count="9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DEDEDE"/>
      </left>
      <right style="thin">
        <color rgb="FFDEDEDE"/>
      </right>
      <top style="thin">
        <color rgb="FFDEDEDE"/>
      </top>
      <bottom style="thin">
        <color rgb="FFDEDEDE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/>
      <top style="medium">
        <color indexed="64"/>
      </top>
      <bottom style="double">
        <color indexed="64"/>
      </bottom>
      <diagonal/>
    </border>
    <border>
      <left/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thin">
        <color indexed="64"/>
      </left>
      <right/>
      <top style="double">
        <color indexed="64"/>
      </top>
      <bottom style="double">
        <color indexed="64"/>
      </bottom>
      <diagonal/>
    </border>
    <border>
      <left/>
      <right style="thin">
        <color auto="1"/>
      </right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540">
    <xf numFmtId="0" fontId="0" fillId="0" borderId="0"/>
    <xf numFmtId="44" fontId="2" fillId="0" borderId="0" applyFon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1" fillId="0" borderId="0"/>
    <xf numFmtId="0" fontId="26" fillId="0" borderId="0" applyNumberFormat="0" applyFill="0" applyBorder="0" applyAlignment="0" applyProtection="0">
      <alignment vertical="top"/>
      <protection locked="0"/>
    </xf>
    <xf numFmtId="0" fontId="27" fillId="0" borderId="0" applyNumberFormat="0" applyFill="0" applyBorder="0" applyAlignment="0" applyProtection="0"/>
    <xf numFmtId="43" fontId="24" fillId="0" borderId="0" applyFont="0" applyFill="0" applyBorder="0" applyAlignment="0" applyProtection="0"/>
    <xf numFmtId="44" fontId="24" fillId="0" borderId="0" applyFont="0" applyFill="0" applyBorder="0" applyAlignment="0" applyProtection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24" fillId="0" borderId="0"/>
    <xf numFmtId="0" fontId="24" fillId="0" borderId="0"/>
    <xf numFmtId="9" fontId="24" fillId="0" borderId="0" applyFont="0" applyFill="0" applyBorder="0" applyAlignment="0" applyProtection="0"/>
    <xf numFmtId="0" fontId="24" fillId="0" borderId="0"/>
    <xf numFmtId="0" fontId="15" fillId="0" borderId="34" applyNumberFormat="0" applyFill="0" applyAlignment="0" applyProtection="0"/>
    <xf numFmtId="9" fontId="24" fillId="0" borderId="0" applyFont="0" applyFill="0" applyBorder="0" applyAlignment="0" applyProtection="0"/>
    <xf numFmtId="0" fontId="24" fillId="0" borderId="0"/>
    <xf numFmtId="0" fontId="24" fillId="0" borderId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52" fillId="22" borderId="33" applyNumberFormat="0" applyAlignment="0" applyProtection="0"/>
    <xf numFmtId="9" fontId="24" fillId="0" borderId="0" applyFont="0" applyFill="0" applyBorder="0" applyAlignment="0" applyProtection="0"/>
    <xf numFmtId="0" fontId="48" fillId="22" borderId="30" applyNumberFormat="0" applyAlignment="0" applyProtection="0"/>
    <xf numFmtId="10" fontId="31" fillId="30" borderId="35" applyNumberFormat="0" applyBorder="0" applyAlignment="0" applyProtection="0"/>
    <xf numFmtId="10" fontId="31" fillId="30" borderId="35" applyNumberFormat="0" applyBorder="0" applyAlignment="0" applyProtection="0"/>
    <xf numFmtId="0" fontId="39" fillId="22" borderId="30" applyNumberFormat="0" applyAlignment="0" applyProtection="0"/>
    <xf numFmtId="0" fontId="30" fillId="0" borderId="13">
      <alignment horizontal="left" vertical="center"/>
    </xf>
    <xf numFmtId="10" fontId="31" fillId="30" borderId="1" applyNumberFormat="0" applyBorder="0" applyAlignment="0" applyProtection="0"/>
    <xf numFmtId="10" fontId="31" fillId="30" borderId="1" applyNumberFormat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24" fillId="0" borderId="0"/>
    <xf numFmtId="0" fontId="25" fillId="0" borderId="0" applyNumberFormat="0" applyFill="0" applyBorder="0" applyAlignment="0" applyProtection="0"/>
    <xf numFmtId="0" fontId="15" fillId="0" borderId="34" applyNumberFormat="0" applyFill="0" applyAlignment="0" applyProtection="0"/>
    <xf numFmtId="40" fontId="54" fillId="0" borderId="0" applyBorder="0">
      <alignment horizontal="right"/>
    </xf>
    <xf numFmtId="14" fontId="53" fillId="0" borderId="0" applyNumberFormat="0" applyFill="0" applyBorder="0" applyAlignment="0" applyProtection="0">
      <alignment horizontal="left"/>
    </xf>
    <xf numFmtId="9" fontId="24" fillId="0" borderId="0" applyFont="0" applyFill="0" applyBorder="0" applyAlignment="0" applyProtection="0"/>
    <xf numFmtId="10" fontId="24" fillId="0" borderId="0" applyFont="0" applyFill="0" applyBorder="0" applyAlignment="0" applyProtection="0"/>
    <xf numFmtId="10" fontId="24" fillId="0" borderId="0" applyFont="0" applyFill="0" applyBorder="0" applyAlignment="0" applyProtection="0"/>
    <xf numFmtId="10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52" fillId="22" borderId="33" applyNumberFormat="0" applyAlignment="0" applyProtection="0"/>
    <xf numFmtId="0" fontId="16" fillId="9" borderId="22" applyNumberFormat="0" applyFont="0" applyAlignment="0" applyProtection="0"/>
    <xf numFmtId="0" fontId="16" fillId="9" borderId="22" applyNumberFormat="0" applyFont="0" applyAlignment="0" applyProtection="0"/>
    <xf numFmtId="0" fontId="16" fillId="9" borderId="22" applyNumberFormat="0" applyFont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4" fillId="0" borderId="0"/>
    <xf numFmtId="0" fontId="2" fillId="0" borderId="0"/>
    <xf numFmtId="0" fontId="2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172" fontId="24" fillId="0" borderId="0"/>
    <xf numFmtId="172" fontId="24" fillId="0" borderId="0"/>
    <xf numFmtId="172" fontId="24" fillId="0" borderId="0"/>
    <xf numFmtId="0" fontId="50" fillId="11" borderId="0" applyNumberFormat="0" applyBorder="0" applyAlignment="0" applyProtection="0"/>
    <xf numFmtId="0" fontId="49" fillId="0" borderId="29" applyNumberFormat="0" applyFill="0" applyAlignment="0" applyProtection="0"/>
    <xf numFmtId="0" fontId="48" fillId="22" borderId="30" applyNumberFormat="0" applyAlignment="0" applyProtection="0"/>
    <xf numFmtId="10" fontId="31" fillId="30" borderId="1" applyNumberFormat="0" applyBorder="0" applyAlignment="0" applyProtection="0"/>
    <xf numFmtId="10" fontId="31" fillId="30" borderId="1" applyNumberFormat="0" applyBorder="0" applyAlignment="0" applyProtection="0"/>
    <xf numFmtId="0" fontId="47" fillId="0" borderId="0" applyNumberFormat="0" applyFill="0" applyBorder="0" applyAlignment="0" applyProtection="0"/>
    <xf numFmtId="0" fontId="47" fillId="0" borderId="28" applyNumberFormat="0" applyFill="0" applyAlignment="0" applyProtection="0"/>
    <xf numFmtId="0" fontId="46" fillId="0" borderId="27" applyNumberFormat="0" applyFill="0" applyAlignment="0" applyProtection="0"/>
    <xf numFmtId="0" fontId="45" fillId="0" borderId="26" applyNumberFormat="0" applyFill="0" applyAlignment="0" applyProtection="0"/>
    <xf numFmtId="0" fontId="30" fillId="0" borderId="13">
      <alignment horizontal="left" vertical="center"/>
    </xf>
    <xf numFmtId="0" fontId="30" fillId="0" borderId="32" applyNumberFormat="0" applyAlignment="0" applyProtection="0">
      <alignment horizontal="left" vertical="center"/>
    </xf>
    <xf numFmtId="0" fontId="30" fillId="0" borderId="32" applyNumberFormat="0" applyAlignment="0" applyProtection="0">
      <alignment horizontal="left" vertical="center"/>
    </xf>
    <xf numFmtId="38" fontId="31" fillId="3" borderId="0" applyNumberFormat="0" applyBorder="0" applyAlignment="0" applyProtection="0"/>
    <xf numFmtId="0" fontId="44" fillId="18" borderId="0" applyNumberFormat="0" applyBorder="0" applyAlignment="0" applyProtection="0"/>
    <xf numFmtId="0" fontId="43" fillId="0" borderId="0" applyNumberFormat="0" applyFill="0" applyBorder="0" applyAlignment="0" applyProtection="0"/>
    <xf numFmtId="0" fontId="42" fillId="0" borderId="0" applyNumberFormat="0" applyAlignment="0">
      <alignment horizontal="left"/>
    </xf>
    <xf numFmtId="0" fontId="42" fillId="0" borderId="0" applyNumberFormat="0" applyAlignment="0">
      <alignment horizontal="left"/>
    </xf>
    <xf numFmtId="0" fontId="42" fillId="0" borderId="0" applyNumberFormat="0" applyAlignment="0">
      <alignment horizontal="left"/>
    </xf>
    <xf numFmtId="44" fontId="16" fillId="0" borderId="0" applyFont="0" applyFill="0" applyBorder="0" applyAlignment="0" applyProtection="0"/>
    <xf numFmtId="44" fontId="24" fillId="0" borderId="0" applyFont="0" applyFill="0" applyBorder="0" applyAlignment="0" applyProtection="0"/>
    <xf numFmtId="0" fontId="41" fillId="0" borderId="0" applyNumberFormat="0" applyAlignment="0">
      <alignment horizontal="left"/>
    </xf>
    <xf numFmtId="0" fontId="41" fillId="0" borderId="0" applyNumberFormat="0" applyAlignment="0">
      <alignment horizontal="left"/>
    </xf>
    <xf numFmtId="0" fontId="41" fillId="0" borderId="0" applyNumberFormat="0" applyAlignment="0">
      <alignment horizontal="left"/>
    </xf>
    <xf numFmtId="43" fontId="24" fillId="0" borderId="0" applyFont="0" applyFill="0" applyBorder="0" applyAlignment="0" applyProtection="0"/>
    <xf numFmtId="43" fontId="16" fillId="0" borderId="0" applyFont="0" applyFill="0" applyBorder="0" applyAlignment="0" applyProtection="0"/>
    <xf numFmtId="43" fontId="16" fillId="0" borderId="0" applyFont="0" applyFill="0" applyBorder="0" applyAlignment="0" applyProtection="0"/>
    <xf numFmtId="170" fontId="16" fillId="0" borderId="0" applyFont="0" applyFill="0" applyBorder="0" applyAlignment="0" applyProtection="0">
      <alignment vertical="center"/>
    </xf>
    <xf numFmtId="0" fontId="40" fillId="29" borderId="31" applyNumberFormat="0" applyAlignment="0" applyProtection="0"/>
    <xf numFmtId="0" fontId="39" fillId="22" borderId="30" applyNumberFormat="0" applyAlignment="0" applyProtection="0"/>
    <xf numFmtId="171" fontId="38" fillId="0" borderId="0" applyFill="0" applyBorder="0" applyAlignment="0"/>
    <xf numFmtId="0" fontId="37" fillId="10" borderId="0" applyNumberFormat="0" applyBorder="0" applyAlignment="0" applyProtection="0"/>
    <xf numFmtId="0" fontId="34" fillId="17" borderId="0" applyNumberFormat="0" applyBorder="0" applyAlignment="0" applyProtection="0"/>
    <xf numFmtId="0" fontId="34" fillId="16" borderId="0" applyNumberFormat="0" applyBorder="0" applyAlignment="0" applyProtection="0"/>
    <xf numFmtId="0" fontId="34" fillId="15" borderId="0" applyNumberFormat="0" applyBorder="0" applyAlignment="0" applyProtection="0"/>
    <xf numFmtId="0" fontId="34" fillId="14" borderId="0" applyNumberFormat="0" applyBorder="0" applyAlignment="0" applyProtection="0"/>
    <xf numFmtId="0" fontId="34" fillId="13" borderId="0" applyNumberFormat="0" applyBorder="0" applyAlignment="0" applyProtection="0"/>
    <xf numFmtId="0" fontId="34" fillId="12" borderId="0" applyNumberFormat="0" applyBorder="0" applyAlignment="0" applyProtection="0"/>
    <xf numFmtId="0" fontId="34" fillId="28" borderId="0" applyNumberFormat="0" applyBorder="0" applyAlignment="0" applyProtection="0"/>
    <xf numFmtId="0" fontId="34" fillId="16" borderId="0" applyNumberFormat="0" applyBorder="0" applyAlignment="0" applyProtection="0"/>
    <xf numFmtId="0" fontId="34" fillId="15" borderId="0" applyNumberFormat="0" applyBorder="0" applyAlignment="0" applyProtection="0"/>
    <xf numFmtId="0" fontId="34" fillId="25" borderId="0" applyNumberFormat="0" applyBorder="0" applyAlignment="0" applyProtection="0"/>
    <xf numFmtId="0" fontId="34" fillId="24" borderId="0" applyNumberFormat="0" applyBorder="0" applyAlignment="0" applyProtection="0"/>
    <xf numFmtId="0" fontId="34" fillId="27" borderId="0" applyNumberFormat="0" applyBorder="0" applyAlignment="0" applyProtection="0"/>
    <xf numFmtId="0" fontId="36" fillId="28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16" fillId="26" borderId="0" applyNumberFormat="0" applyBorder="0" applyAlignment="0" applyProtection="0"/>
    <xf numFmtId="0" fontId="16" fillId="23" borderId="0" applyNumberFormat="0" applyBorder="0" applyAlignment="0" applyProtection="0"/>
    <xf numFmtId="0" fontId="16" fillId="20" borderId="0" applyNumberFormat="0" applyBorder="0" applyAlignment="0" applyProtection="0"/>
    <xf numFmtId="0" fontId="16" fillId="25" borderId="0" applyNumberFormat="0" applyBorder="0" applyAlignment="0" applyProtection="0"/>
    <xf numFmtId="0" fontId="16" fillId="24" borderId="0" applyNumberFormat="0" applyBorder="0" applyAlignment="0" applyProtection="0"/>
    <xf numFmtId="0" fontId="16" fillId="23" borderId="0" applyNumberFormat="0" applyBorder="0" applyAlignment="0" applyProtection="0"/>
    <xf numFmtId="0" fontId="33" fillId="26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16" fillId="22" borderId="0" applyNumberFormat="0" applyBorder="0" applyAlignment="0" applyProtection="0"/>
    <xf numFmtId="0" fontId="16" fillId="21" borderId="0" applyNumberFormat="0" applyBorder="0" applyAlignment="0" applyProtection="0"/>
    <xf numFmtId="0" fontId="16" fillId="20" borderId="0" applyNumberFormat="0" applyBorder="0" applyAlignment="0" applyProtection="0"/>
    <xf numFmtId="0" fontId="16" fillId="18" borderId="0" applyNumberFormat="0" applyBorder="0" applyAlignment="0" applyProtection="0"/>
    <xf numFmtId="0" fontId="16" fillId="10" borderId="0" applyNumberFormat="0" applyBorder="0" applyAlignment="0" applyProtection="0"/>
    <xf numFmtId="0" fontId="16" fillId="19" borderId="0" applyNumberFormat="0" applyBorder="0" applyAlignment="0" applyProtection="0"/>
    <xf numFmtId="0" fontId="33" fillId="22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56" fillId="18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55" fillId="0" borderId="0"/>
    <xf numFmtId="0" fontId="35" fillId="1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63" fillId="0" borderId="29" applyNumberFormat="0" applyFill="0" applyAlignment="0" applyProtection="0">
      <alignment vertical="center"/>
    </xf>
    <xf numFmtId="0" fontId="64" fillId="0" borderId="29" applyNumberFormat="0" applyFill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59" fillId="0" borderId="27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62" fillId="11" borderId="0" applyNumberFormat="0" applyBorder="0" applyAlignment="0" applyProtection="0">
      <alignment vertical="center"/>
    </xf>
    <xf numFmtId="0" fontId="57" fillId="10" borderId="0" applyNumberFormat="0" applyBorder="0" applyAlignment="0" applyProtection="0">
      <alignment vertical="center"/>
    </xf>
    <xf numFmtId="0" fontId="24" fillId="0" borderId="0"/>
    <xf numFmtId="0" fontId="65" fillId="0" borderId="0"/>
    <xf numFmtId="0" fontId="16" fillId="0" borderId="0"/>
    <xf numFmtId="44" fontId="65" fillId="0" borderId="0" applyFont="0" applyFill="0" applyBorder="0" applyAlignment="0" applyProtection="0"/>
    <xf numFmtId="0" fontId="67" fillId="0" borderId="0"/>
    <xf numFmtId="0" fontId="65" fillId="0" borderId="0"/>
    <xf numFmtId="0" fontId="67" fillId="0" borderId="0"/>
    <xf numFmtId="0" fontId="65" fillId="0" borderId="0"/>
    <xf numFmtId="0" fontId="65" fillId="0" borderId="0"/>
    <xf numFmtId="0" fontId="67" fillId="0" borderId="0"/>
    <xf numFmtId="0" fontId="67" fillId="0" borderId="0"/>
    <xf numFmtId="43" fontId="2" fillId="0" borderId="0" applyFont="0" applyFill="0" applyBorder="0" applyAlignment="0" applyProtection="0"/>
    <xf numFmtId="0" fontId="39" fillId="22" borderId="72" applyNumberFormat="0" applyAlignment="0" applyProtection="0"/>
    <xf numFmtId="43" fontId="16" fillId="0" borderId="0" applyFont="0" applyFill="0" applyBorder="0" applyAlignment="0" applyProtection="0"/>
    <xf numFmtId="43" fontId="16" fillId="0" borderId="0" applyFont="0" applyFill="0" applyBorder="0" applyAlignment="0" applyProtection="0"/>
    <xf numFmtId="43" fontId="24" fillId="0" borderId="0" applyFont="0" applyFill="0" applyBorder="0" applyAlignment="0" applyProtection="0"/>
    <xf numFmtId="0" fontId="30" fillId="0" borderId="49">
      <alignment horizontal="left" vertical="center"/>
    </xf>
    <xf numFmtId="10" fontId="31" fillId="30" borderId="59" applyNumberFormat="0" applyBorder="0" applyAlignment="0" applyProtection="0"/>
    <xf numFmtId="10" fontId="31" fillId="30" borderId="59" applyNumberFormat="0" applyBorder="0" applyAlignment="0" applyProtection="0"/>
    <xf numFmtId="0" fontId="48" fillId="22" borderId="72" applyNumberFormat="0" applyAlignment="0" applyProtection="0"/>
    <xf numFmtId="0" fontId="52" fillId="22" borderId="73" applyNumberFormat="0" applyAlignment="0" applyProtection="0"/>
    <xf numFmtId="0" fontId="15" fillId="0" borderId="74" applyNumberFormat="0" applyFill="0" applyAlignment="0" applyProtection="0"/>
    <xf numFmtId="10" fontId="31" fillId="30" borderId="59" applyNumberFormat="0" applyBorder="0" applyAlignment="0" applyProtection="0"/>
    <xf numFmtId="10" fontId="31" fillId="30" borderId="59" applyNumberFormat="0" applyBorder="0" applyAlignment="0" applyProtection="0"/>
    <xf numFmtId="0" fontId="30" fillId="0" borderId="49">
      <alignment horizontal="left" vertical="center"/>
    </xf>
    <xf numFmtId="0" fontId="39" fillId="22" borderId="72" applyNumberFormat="0" applyAlignment="0" applyProtection="0"/>
    <xf numFmtId="10" fontId="31" fillId="30" borderId="75" applyNumberFormat="0" applyBorder="0" applyAlignment="0" applyProtection="0"/>
    <xf numFmtId="10" fontId="31" fillId="30" borderId="75" applyNumberFormat="0" applyBorder="0" applyAlignment="0" applyProtection="0"/>
    <xf numFmtId="0" fontId="48" fillId="22" borderId="72" applyNumberFormat="0" applyAlignment="0" applyProtection="0"/>
    <xf numFmtId="0" fontId="52" fillId="22" borderId="73" applyNumberFormat="0" applyAlignment="0" applyProtection="0"/>
    <xf numFmtId="0" fontId="15" fillId="0" borderId="74" applyNumberFormat="0" applyFill="0" applyAlignment="0" applyProtection="0"/>
    <xf numFmtId="0" fontId="7" fillId="0" borderId="0" applyNumberFormat="0" applyFill="0" applyBorder="0" applyAlignment="0" applyProtection="0"/>
  </cellStyleXfs>
  <cellXfs count="1923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1" fontId="0" fillId="0" borderId="0" xfId="1" applyNumberFormat="1" applyFont="1"/>
    <xf numFmtId="1" fontId="0" fillId="0" borderId="0" xfId="0" applyNumberFormat="1"/>
    <xf numFmtId="167" fontId="0" fillId="0" borderId="0" xfId="0" applyNumberFormat="1"/>
    <xf numFmtId="168" fontId="0" fillId="0" borderId="0" xfId="0" applyNumberFormat="1"/>
    <xf numFmtId="2" fontId="0" fillId="0" borderId="6" xfId="0" applyNumberFormat="1" applyBorder="1" applyAlignment="1">
      <alignment horizontal="center"/>
    </xf>
    <xf numFmtId="168" fontId="6" fillId="0" borderId="6" xfId="0" applyNumberFormat="1" applyFont="1" applyBorder="1" applyAlignment="1">
      <alignment horizontal="center"/>
    </xf>
    <xf numFmtId="0" fontId="0" fillId="0" borderId="6" xfId="0" applyBorder="1" applyAlignment="1">
      <alignment horizontal="center"/>
    </xf>
    <xf numFmtId="0" fontId="0" fillId="4" borderId="6" xfId="0" applyFill="1" applyBorder="1" applyAlignment="1" applyProtection="1">
      <alignment horizontal="center"/>
      <protection locked="0"/>
    </xf>
    <xf numFmtId="0" fontId="0" fillId="0" borderId="11" xfId="0" applyBorder="1"/>
    <xf numFmtId="1" fontId="0" fillId="0" borderId="7" xfId="0" applyNumberFormat="1" applyBorder="1" applyAlignment="1">
      <alignment horizontal="center"/>
    </xf>
    <xf numFmtId="1" fontId="11" fillId="0" borderId="9" xfId="0" applyNumberFormat="1" applyFont="1" applyBorder="1" applyAlignment="1">
      <alignment horizontal="center" vertical="center" wrapText="1"/>
    </xf>
    <xf numFmtId="1" fontId="0" fillId="0" borderId="6" xfId="0" applyNumberFormat="1" applyBorder="1" applyAlignment="1">
      <alignment horizontal="center"/>
    </xf>
    <xf numFmtId="0" fontId="6" fillId="0" borderId="0" xfId="0" applyFont="1"/>
    <xf numFmtId="44" fontId="0" fillId="0" borderId="0" xfId="0" applyNumberFormat="1"/>
    <xf numFmtId="169" fontId="0" fillId="0" borderId="0" xfId="0" applyNumberFormat="1"/>
    <xf numFmtId="0" fontId="0" fillId="0" borderId="0" xfId="0" applyAlignment="1">
      <alignment vertical="center"/>
    </xf>
    <xf numFmtId="167" fontId="0" fillId="0" borderId="2" xfId="0" applyNumberFormat="1" applyBorder="1" applyAlignment="1">
      <alignment horizontal="center"/>
    </xf>
    <xf numFmtId="0" fontId="65" fillId="0" borderId="0" xfId="509"/>
    <xf numFmtId="1" fontId="0" fillId="0" borderId="35" xfId="0" applyNumberFormat="1" applyBorder="1" applyAlignment="1" applyProtection="1">
      <alignment horizontal="center"/>
      <protection locked="0"/>
    </xf>
    <xf numFmtId="0" fontId="0" fillId="0" borderId="7" xfId="0" applyBorder="1" applyAlignment="1">
      <alignment horizontal="center"/>
    </xf>
    <xf numFmtId="1" fontId="0" fillId="4" borderId="35" xfId="0" applyNumberFormat="1" applyFill="1" applyBorder="1" applyAlignment="1" applyProtection="1">
      <alignment horizontal="center"/>
      <protection locked="0"/>
    </xf>
    <xf numFmtId="1" fontId="6" fillId="4" borderId="35" xfId="0" applyNumberFormat="1" applyFont="1" applyFill="1" applyBorder="1" applyAlignment="1" applyProtection="1">
      <alignment horizontal="center"/>
      <protection locked="0"/>
    </xf>
    <xf numFmtId="1" fontId="0" fillId="0" borderId="0" xfId="0" applyNumberFormat="1" applyAlignment="1">
      <alignment horizontal="right"/>
    </xf>
    <xf numFmtId="1" fontId="0" fillId="4" borderId="59" xfId="0" applyNumberFormat="1" applyFill="1" applyBorder="1" applyAlignment="1" applyProtection="1">
      <alignment horizontal="center"/>
      <protection locked="0"/>
    </xf>
    <xf numFmtId="2" fontId="0" fillId="0" borderId="7" xfId="0" applyNumberFormat="1" applyBorder="1" applyAlignment="1">
      <alignment horizontal="center"/>
    </xf>
    <xf numFmtId="168" fontId="6" fillId="0" borderId="7" xfId="0" applyNumberFormat="1" applyFont="1" applyBorder="1" applyAlignment="1">
      <alignment horizontal="center"/>
    </xf>
    <xf numFmtId="0" fontId="29" fillId="2" borderId="60" xfId="0" applyFont="1" applyFill="1" applyBorder="1" applyAlignment="1" applyProtection="1">
      <alignment horizontal="center"/>
      <protection hidden="1"/>
    </xf>
    <xf numFmtId="0" fontId="29" fillId="2" borderId="57" xfId="0" applyFont="1" applyFill="1" applyBorder="1" applyAlignment="1" applyProtection="1">
      <alignment horizontal="center"/>
      <protection hidden="1"/>
    </xf>
    <xf numFmtId="0" fontId="0" fillId="0" borderId="49" xfId="0" applyBorder="1"/>
    <xf numFmtId="0" fontId="0" fillId="0" borderId="2" xfId="0" applyBorder="1"/>
    <xf numFmtId="0" fontId="0" fillId="0" borderId="49" xfId="0" applyBorder="1" applyAlignment="1">
      <alignment horizontal="center"/>
    </xf>
    <xf numFmtId="167" fontId="0" fillId="0" borderId="49" xfId="0" applyNumberFormat="1" applyBorder="1" applyAlignment="1">
      <alignment horizontal="center"/>
    </xf>
    <xf numFmtId="168" fontId="6" fillId="0" borderId="49" xfId="0" applyNumberFormat="1" applyFont="1" applyBorder="1" applyAlignment="1">
      <alignment horizontal="center"/>
    </xf>
    <xf numFmtId="2" fontId="0" fillId="0" borderId="10" xfId="0" applyNumberFormat="1" applyBorder="1" applyAlignment="1">
      <alignment horizontal="center"/>
    </xf>
    <xf numFmtId="168" fontId="6" fillId="0" borderId="2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13" fillId="0" borderId="49" xfId="0" applyFont="1" applyBorder="1" applyAlignment="1">
      <alignment horizontal="left"/>
    </xf>
    <xf numFmtId="1" fontId="0" fillId="4" borderId="6" xfId="0" applyNumberFormat="1" applyFill="1" applyBorder="1" applyAlignment="1" applyProtection="1">
      <alignment horizontal="center"/>
      <protection locked="0"/>
    </xf>
    <xf numFmtId="1" fontId="0" fillId="0" borderId="49" xfId="0" applyNumberFormat="1" applyBorder="1" applyAlignment="1">
      <alignment horizontal="center"/>
    </xf>
    <xf numFmtId="168" fontId="0" fillId="0" borderId="0" xfId="519" applyNumberFormat="1" applyFont="1"/>
    <xf numFmtId="168" fontId="74" fillId="5" borderId="60" xfId="519" applyNumberFormat="1" applyFont="1" applyFill="1" applyBorder="1" applyAlignment="1" applyProtection="1">
      <alignment horizontal="center"/>
      <protection hidden="1"/>
    </xf>
    <xf numFmtId="1" fontId="76" fillId="0" borderId="0" xfId="0" applyNumberFormat="1" applyFont="1" applyAlignment="1" applyProtection="1">
      <alignment horizontal="center"/>
      <protection hidden="1"/>
    </xf>
    <xf numFmtId="0" fontId="0" fillId="0" borderId="0" xfId="0" applyProtection="1">
      <protection hidden="1"/>
    </xf>
    <xf numFmtId="0" fontId="0" fillId="0" borderId="0" xfId="0" applyAlignment="1" applyProtection="1">
      <alignment horizontal="right"/>
      <protection hidden="1"/>
    </xf>
    <xf numFmtId="0" fontId="0" fillId="0" borderId="0" xfId="0" applyAlignment="1" applyProtection="1">
      <alignment horizontal="center"/>
      <protection hidden="1"/>
    </xf>
    <xf numFmtId="0" fontId="3" fillId="0" borderId="0" xfId="0" applyFont="1" applyProtection="1">
      <protection hidden="1"/>
    </xf>
    <xf numFmtId="1" fontId="20" fillId="0" borderId="6" xfId="0" applyNumberFormat="1" applyFont="1" applyBorder="1" applyAlignment="1" applyProtection="1">
      <alignment horizontal="center"/>
      <protection hidden="1"/>
    </xf>
    <xf numFmtId="1" fontId="0" fillId="0" borderId="0" xfId="0" applyNumberFormat="1" applyProtection="1">
      <protection hidden="1"/>
    </xf>
    <xf numFmtId="1" fontId="76" fillId="0" borderId="0" xfId="0" applyNumberFormat="1" applyFont="1" applyProtection="1">
      <protection hidden="1"/>
    </xf>
    <xf numFmtId="1" fontId="1" fillId="0" borderId="0" xfId="0" applyNumberFormat="1" applyFont="1" applyProtection="1">
      <protection hidden="1"/>
    </xf>
    <xf numFmtId="2" fontId="19" fillId="0" borderId="51" xfId="0" applyNumberFormat="1" applyFont="1" applyBorder="1"/>
    <xf numFmtId="0" fontId="19" fillId="0" borderId="0" xfId="0" applyFont="1" applyAlignment="1">
      <alignment vertical="center"/>
    </xf>
    <xf numFmtId="169" fontId="11" fillId="0" borderId="3" xfId="0" applyNumberFormat="1" applyFont="1" applyBorder="1" applyAlignment="1">
      <alignment horizontal="center" vertical="center" wrapText="1"/>
    </xf>
    <xf numFmtId="0" fontId="19" fillId="0" borderId="51" xfId="0" applyFont="1" applyBorder="1"/>
    <xf numFmtId="1" fontId="0" fillId="0" borderId="6" xfId="0" applyNumberFormat="1" applyBorder="1" applyAlignment="1" applyProtection="1">
      <alignment horizontal="center"/>
      <protection hidden="1"/>
    </xf>
    <xf numFmtId="0" fontId="0" fillId="0" borderId="10" xfId="0" applyBorder="1"/>
    <xf numFmtId="0" fontId="13" fillId="0" borderId="2" xfId="0" applyFont="1" applyBorder="1" applyAlignment="1">
      <alignment horizontal="left"/>
    </xf>
    <xf numFmtId="2" fontId="0" fillId="0" borderId="69" xfId="0" applyNumberFormat="1" applyBorder="1" applyAlignment="1">
      <alignment horizontal="center"/>
    </xf>
    <xf numFmtId="1" fontId="0" fillId="4" borderId="7" xfId="0" applyNumberFormat="1" applyFill="1" applyBorder="1" applyAlignment="1" applyProtection="1">
      <alignment horizontal="center"/>
      <protection locked="0"/>
    </xf>
    <xf numFmtId="0" fontId="21" fillId="0" borderId="3" xfId="0" applyFont="1" applyBorder="1" applyAlignment="1">
      <alignment horizontal="center" vertical="center" wrapText="1"/>
    </xf>
    <xf numFmtId="1" fontId="11" fillId="0" borderId="7" xfId="0" applyNumberFormat="1" applyFont="1" applyBorder="1" applyAlignment="1">
      <alignment horizontal="center" vertical="center" wrapText="1"/>
    </xf>
    <xf numFmtId="2" fontId="19" fillId="0" borderId="3" xfId="0" applyNumberFormat="1" applyFont="1" applyBorder="1" applyAlignment="1">
      <alignment horizontal="center"/>
    </xf>
    <xf numFmtId="0" fontId="19" fillId="0" borderId="11" xfId="0" applyFont="1" applyBorder="1"/>
    <xf numFmtId="0" fontId="21" fillId="0" borderId="0" xfId="0" applyFont="1" applyAlignment="1">
      <alignment horizontal="center"/>
    </xf>
    <xf numFmtId="1" fontId="0" fillId="0" borderId="16" xfId="0" applyNumberFormat="1" applyBorder="1" applyAlignment="1">
      <alignment horizontal="center"/>
    </xf>
    <xf numFmtId="1" fontId="0" fillId="0" borderId="12" xfId="0" applyNumberFormat="1" applyBorder="1" applyAlignment="1">
      <alignment horizontal="center"/>
    </xf>
    <xf numFmtId="0" fontId="0" fillId="4" borderId="58" xfId="0" applyFill="1" applyBorder="1" applyAlignment="1" applyProtection="1">
      <alignment horizontal="center"/>
      <protection locked="0"/>
    </xf>
    <xf numFmtId="0" fontId="0" fillId="6" borderId="12" xfId="0" applyFill="1" applyBorder="1" applyAlignment="1" applyProtection="1">
      <alignment horizontal="center"/>
      <protection locked="0"/>
    </xf>
    <xf numFmtId="0" fontId="0" fillId="4" borderId="5" xfId="0" applyFill="1" applyBorder="1" applyAlignment="1" applyProtection="1">
      <alignment horizontal="center"/>
      <protection locked="0"/>
    </xf>
    <xf numFmtId="0" fontId="21" fillId="0" borderId="7" xfId="0" applyFont="1" applyBorder="1" applyAlignment="1">
      <alignment horizontal="center" vertical="center" wrapText="1"/>
    </xf>
    <xf numFmtId="0" fontId="19" fillId="0" borderId="51" xfId="0" applyFont="1" applyBorder="1" applyAlignment="1">
      <alignment horizontal="center" vertical="center" wrapText="1"/>
    </xf>
    <xf numFmtId="1" fontId="14" fillId="0" borderId="0" xfId="510" applyNumberFormat="1" applyFont="1" applyAlignment="1">
      <alignment horizontal="center" vertical="center"/>
    </xf>
    <xf numFmtId="167" fontId="11" fillId="0" borderId="61" xfId="0" applyNumberFormat="1" applyFont="1" applyBorder="1" applyAlignment="1">
      <alignment horizontal="center" vertical="center" wrapText="1"/>
    </xf>
    <xf numFmtId="0" fontId="0" fillId="0" borderId="6" xfId="0" applyBorder="1" applyAlignment="1">
      <alignment horizontal="left"/>
    </xf>
    <xf numFmtId="0" fontId="71" fillId="0" borderId="0" xfId="509" applyFont="1" applyAlignment="1">
      <alignment horizontal="center" vertical="center"/>
    </xf>
    <xf numFmtId="2" fontId="19" fillId="0" borderId="51" xfId="0" applyNumberFormat="1" applyFont="1" applyBorder="1" applyAlignment="1">
      <alignment horizontal="center"/>
    </xf>
    <xf numFmtId="168" fontId="6" fillId="0" borderId="50" xfId="0" applyNumberFormat="1" applyFont="1" applyBorder="1" applyAlignment="1">
      <alignment horizontal="center"/>
    </xf>
    <xf numFmtId="0" fontId="21" fillId="0" borderId="12" xfId="0" applyFont="1" applyBorder="1" applyAlignment="1">
      <alignment horizontal="center"/>
    </xf>
    <xf numFmtId="169" fontId="11" fillId="0" borderId="36" xfId="0" applyNumberFormat="1" applyFont="1" applyBorder="1" applyAlignment="1">
      <alignment horizontal="center" vertical="center" wrapText="1"/>
    </xf>
    <xf numFmtId="49" fontId="21" fillId="0" borderId="61" xfId="1" applyNumberFormat="1" applyFont="1" applyBorder="1" applyAlignment="1">
      <alignment horizontal="left" vertical="center" wrapText="1"/>
    </xf>
    <xf numFmtId="49" fontId="0" fillId="0" borderId="0" xfId="0" applyNumberFormat="1" applyAlignment="1">
      <alignment horizontal="left"/>
    </xf>
    <xf numFmtId="49" fontId="0" fillId="0" borderId="3" xfId="1" applyNumberFormat="1" applyFont="1" applyBorder="1" applyAlignment="1">
      <alignment vertical="center" wrapText="1"/>
    </xf>
    <xf numFmtId="49" fontId="6" fillId="0" borderId="6" xfId="0" applyNumberFormat="1" applyFont="1" applyBorder="1" applyAlignment="1">
      <alignment horizontal="left"/>
    </xf>
    <xf numFmtId="49" fontId="6" fillId="7" borderId="6" xfId="0" applyNumberFormat="1" applyFont="1" applyFill="1" applyBorder="1" applyAlignment="1">
      <alignment horizontal="left"/>
    </xf>
    <xf numFmtId="2" fontId="0" fillId="0" borderId="75" xfId="0" applyNumberFormat="1" applyBorder="1" applyAlignment="1">
      <alignment horizontal="center"/>
    </xf>
    <xf numFmtId="49" fontId="6" fillId="0" borderId="75" xfId="0" applyNumberFormat="1" applyFont="1" applyBorder="1" applyAlignment="1">
      <alignment horizontal="left"/>
    </xf>
    <xf numFmtId="49" fontId="6" fillId="7" borderId="75" xfId="0" applyNumberFormat="1" applyFont="1" applyFill="1" applyBorder="1" applyAlignment="1">
      <alignment horizontal="left"/>
    </xf>
    <xf numFmtId="0" fontId="0" fillId="0" borderId="75" xfId="0" applyBorder="1" applyAlignment="1">
      <alignment horizontal="left"/>
    </xf>
    <xf numFmtId="0" fontId="66" fillId="0" borderId="75" xfId="0" applyFont="1" applyBorder="1" applyAlignment="1">
      <alignment horizontal="left"/>
    </xf>
    <xf numFmtId="0" fontId="0" fillId="0" borderId="75" xfId="0" applyBorder="1" applyAlignment="1">
      <alignment horizontal="center"/>
    </xf>
    <xf numFmtId="0" fontId="0" fillId="0" borderId="7" xfId="0" applyBorder="1" applyAlignment="1">
      <alignment horizontal="left"/>
    </xf>
    <xf numFmtId="0" fontId="0" fillId="4" borderId="4" xfId="0" applyFill="1" applyBorder="1" applyAlignment="1" applyProtection="1">
      <alignment horizontal="center"/>
      <protection locked="0"/>
    </xf>
    <xf numFmtId="0" fontId="0" fillId="0" borderId="69" xfId="0" applyBorder="1" applyAlignment="1">
      <alignment horizontal="center"/>
    </xf>
    <xf numFmtId="49" fontId="6" fillId="7" borderId="7" xfId="0" applyNumberFormat="1" applyFont="1" applyFill="1" applyBorder="1" applyAlignment="1">
      <alignment horizontal="left"/>
    </xf>
    <xf numFmtId="0" fontId="1" fillId="0" borderId="0" xfId="0" applyFont="1"/>
    <xf numFmtId="0" fontId="1" fillId="4" borderId="6" xfId="0" applyFont="1" applyFill="1" applyBorder="1" applyAlignment="1" applyProtection="1">
      <alignment horizontal="center"/>
      <protection locked="0"/>
    </xf>
    <xf numFmtId="0" fontId="1" fillId="4" borderId="75" xfId="0" applyFont="1" applyFill="1" applyBorder="1" applyAlignment="1" applyProtection="1">
      <alignment horizontal="center"/>
      <protection locked="0"/>
    </xf>
    <xf numFmtId="0" fontId="1" fillId="4" borderId="7" xfId="0" applyFont="1" applyFill="1" applyBorder="1" applyAlignment="1" applyProtection="1">
      <alignment horizontal="center"/>
      <protection locked="0"/>
    </xf>
    <xf numFmtId="0" fontId="1" fillId="0" borderId="13" xfId="0" applyFont="1" applyBorder="1" applyAlignment="1" applyProtection="1">
      <alignment horizontal="center"/>
      <protection locked="0"/>
    </xf>
    <xf numFmtId="0" fontId="1" fillId="6" borderId="6" xfId="0" applyFont="1" applyFill="1" applyBorder="1" applyAlignment="1" applyProtection="1">
      <alignment horizontal="center"/>
      <protection locked="0"/>
    </xf>
    <xf numFmtId="0" fontId="1" fillId="6" borderId="7" xfId="0" applyFont="1" applyFill="1" applyBorder="1" applyAlignment="1" applyProtection="1">
      <alignment horizontal="center"/>
      <protection locked="0"/>
    </xf>
    <xf numFmtId="0" fontId="1" fillId="6" borderId="75" xfId="0" applyFont="1" applyFill="1" applyBorder="1" applyAlignment="1" applyProtection="1">
      <alignment horizontal="center"/>
      <protection locked="0"/>
    </xf>
    <xf numFmtId="0" fontId="1" fillId="4" borderId="16" xfId="0" applyFont="1" applyFill="1" applyBorder="1" applyAlignment="1" applyProtection="1">
      <alignment horizontal="center"/>
      <protection locked="0"/>
    </xf>
    <xf numFmtId="0" fontId="1" fillId="6" borderId="16" xfId="0" applyFont="1" applyFill="1" applyBorder="1" applyAlignment="1" applyProtection="1">
      <alignment horizontal="center"/>
      <protection locked="0"/>
    </xf>
    <xf numFmtId="0" fontId="83" fillId="4" borderId="75" xfId="0" applyFont="1" applyFill="1" applyBorder="1" applyAlignment="1" applyProtection="1">
      <alignment horizontal="center"/>
      <protection locked="0"/>
    </xf>
    <xf numFmtId="1" fontId="82" fillId="33" borderId="19" xfId="0" applyNumberFormat="1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1" fontId="0" fillId="0" borderId="49" xfId="0" applyNumberFormat="1" applyBorder="1" applyAlignment="1" applyProtection="1">
      <alignment horizontal="center"/>
      <protection locked="0"/>
    </xf>
    <xf numFmtId="1" fontId="0" fillId="4" borderId="75" xfId="0" applyNumberFormat="1" applyFill="1" applyBorder="1" applyAlignment="1" applyProtection="1">
      <alignment horizontal="center"/>
      <protection locked="0"/>
    </xf>
    <xf numFmtId="1" fontId="1" fillId="0" borderId="49" xfId="1" applyNumberFormat="1" applyFont="1" applyFill="1" applyBorder="1" applyAlignment="1">
      <alignment horizontal="center"/>
    </xf>
    <xf numFmtId="1" fontId="1" fillId="0" borderId="49" xfId="0" applyNumberFormat="1" applyFont="1" applyBorder="1" applyAlignment="1">
      <alignment horizontal="center"/>
    </xf>
    <xf numFmtId="1" fontId="1" fillId="4" borderId="6" xfId="0" applyNumberFormat="1" applyFont="1" applyFill="1" applyBorder="1" applyAlignment="1" applyProtection="1">
      <alignment horizontal="center"/>
      <protection locked="0"/>
    </xf>
    <xf numFmtId="167" fontId="1" fillId="0" borderId="0" xfId="0" applyNumberFormat="1" applyFont="1"/>
    <xf numFmtId="1" fontId="1" fillId="4" borderId="75" xfId="0" applyNumberFormat="1" applyFont="1" applyFill="1" applyBorder="1" applyAlignment="1" applyProtection="1">
      <alignment horizontal="center"/>
      <protection locked="0"/>
    </xf>
    <xf numFmtId="1" fontId="1" fillId="4" borderId="7" xfId="0" applyNumberFormat="1" applyFont="1" applyFill="1" applyBorder="1" applyAlignment="1" applyProtection="1">
      <alignment horizontal="center"/>
      <protection locked="0"/>
    </xf>
    <xf numFmtId="1" fontId="1" fillId="0" borderId="0" xfId="0" applyNumberFormat="1" applyFont="1" applyAlignment="1" applyProtection="1">
      <alignment horizontal="center"/>
      <protection locked="0"/>
    </xf>
    <xf numFmtId="1" fontId="1" fillId="0" borderId="49" xfId="0" applyNumberFormat="1" applyFont="1" applyBorder="1" applyAlignment="1" applyProtection="1">
      <alignment horizontal="center"/>
      <protection locked="0"/>
    </xf>
    <xf numFmtId="0" fontId="1" fillId="0" borderId="0" xfId="0" applyFont="1" applyAlignment="1">
      <alignment horizontal="center"/>
    </xf>
    <xf numFmtId="1" fontId="1" fillId="0" borderId="0" xfId="0" applyNumberFormat="1" applyFont="1"/>
    <xf numFmtId="1" fontId="75" fillId="32" borderId="2" xfId="0" applyNumberFormat="1" applyFont="1" applyFill="1" applyBorder="1" applyAlignment="1">
      <alignment horizontal="center"/>
    </xf>
    <xf numFmtId="1" fontId="1" fillId="0" borderId="13" xfId="0" applyNumberFormat="1" applyFont="1" applyBorder="1"/>
    <xf numFmtId="1" fontId="1" fillId="4" borderId="1" xfId="0" applyNumberFormat="1" applyFont="1" applyFill="1" applyBorder="1" applyAlignment="1" applyProtection="1">
      <alignment horizontal="center"/>
      <protection locked="0"/>
    </xf>
    <xf numFmtId="0" fontId="1" fillId="0" borderId="49" xfId="0" applyFont="1" applyBorder="1" applyAlignment="1">
      <alignment horizontal="center"/>
    </xf>
    <xf numFmtId="2" fontId="82" fillId="33" borderId="14" xfId="0" applyNumberFormat="1" applyFont="1" applyFill="1" applyBorder="1" applyAlignment="1">
      <alignment horizontal="center" vertical="center" wrapText="1"/>
    </xf>
    <xf numFmtId="2" fontId="82" fillId="33" borderId="15" xfId="0" applyNumberFormat="1" applyFont="1" applyFill="1" applyBorder="1" applyAlignment="1">
      <alignment horizontal="center" vertical="center" wrapText="1"/>
    </xf>
    <xf numFmtId="44" fontId="82" fillId="33" borderId="15" xfId="1" applyFont="1" applyFill="1" applyBorder="1" applyAlignment="1">
      <alignment horizontal="center" vertical="center" wrapText="1"/>
    </xf>
    <xf numFmtId="0" fontId="82" fillId="33" borderId="15" xfId="1" applyNumberFormat="1" applyFont="1" applyFill="1" applyBorder="1" applyAlignment="1">
      <alignment horizontal="center" vertical="center" wrapText="1"/>
    </xf>
    <xf numFmtId="1" fontId="82" fillId="33" borderId="15" xfId="0" applyNumberFormat="1" applyFont="1" applyFill="1" applyBorder="1" applyAlignment="1">
      <alignment horizontal="center" vertical="center" wrapText="1"/>
    </xf>
    <xf numFmtId="0" fontId="1" fillId="4" borderId="35" xfId="0" applyFont="1" applyFill="1" applyBorder="1" applyAlignment="1" applyProtection="1">
      <alignment horizontal="center"/>
      <protection locked="0"/>
    </xf>
    <xf numFmtId="0" fontId="23" fillId="4" borderId="6" xfId="0" applyFont="1" applyFill="1" applyBorder="1" applyAlignment="1" applyProtection="1">
      <alignment horizontal="center"/>
      <protection locked="0"/>
    </xf>
    <xf numFmtId="0" fontId="23" fillId="4" borderId="35" xfId="0" applyFont="1" applyFill="1" applyBorder="1" applyAlignment="1" applyProtection="1">
      <alignment horizontal="center"/>
      <protection locked="0"/>
    </xf>
    <xf numFmtId="0" fontId="23" fillId="4" borderId="7" xfId="0" applyFont="1" applyFill="1" applyBorder="1" applyAlignment="1" applyProtection="1">
      <alignment horizontal="center"/>
      <protection locked="0"/>
    </xf>
    <xf numFmtId="0" fontId="23" fillId="0" borderId="13" xfId="0" applyFont="1" applyBorder="1" applyAlignment="1" applyProtection="1">
      <alignment horizontal="center"/>
      <protection locked="0"/>
    </xf>
    <xf numFmtId="0" fontId="23" fillId="4" borderId="16" xfId="0" applyFont="1" applyFill="1" applyBorder="1" applyAlignment="1" applyProtection="1">
      <alignment horizontal="center"/>
      <protection locked="0"/>
    </xf>
    <xf numFmtId="0" fontId="23" fillId="6" borderId="6" xfId="0" applyFont="1" applyFill="1" applyBorder="1" applyAlignment="1" applyProtection="1">
      <alignment horizontal="center"/>
      <protection locked="0"/>
    </xf>
    <xf numFmtId="0" fontId="1" fillId="4" borderId="6" xfId="0" applyFont="1" applyFill="1" applyBorder="1" applyAlignment="1" applyProtection="1">
      <alignment horizontal="center" vertical="center"/>
      <protection locked="0"/>
    </xf>
    <xf numFmtId="0" fontId="1" fillId="4" borderId="7" xfId="0" applyFont="1" applyFill="1" applyBorder="1" applyAlignment="1" applyProtection="1">
      <alignment horizontal="center" vertical="center"/>
      <protection locked="0"/>
    </xf>
    <xf numFmtId="1" fontId="1" fillId="4" borderId="6" xfId="0" applyNumberFormat="1" applyFont="1" applyFill="1" applyBorder="1" applyAlignment="1">
      <alignment horizontal="center"/>
    </xf>
    <xf numFmtId="1" fontId="1" fillId="4" borderId="75" xfId="0" applyNumberFormat="1" applyFont="1" applyFill="1" applyBorder="1" applyAlignment="1">
      <alignment horizontal="center"/>
    </xf>
    <xf numFmtId="1" fontId="1" fillId="4" borderId="75" xfId="1" applyNumberFormat="1" applyFont="1" applyFill="1" applyBorder="1" applyAlignment="1">
      <alignment horizontal="center"/>
    </xf>
    <xf numFmtId="1" fontId="1" fillId="4" borderId="7" xfId="1" applyNumberFormat="1" applyFont="1" applyFill="1" applyBorder="1" applyAlignment="1">
      <alignment horizontal="center"/>
    </xf>
    <xf numFmtId="1" fontId="1" fillId="4" borderId="6" xfId="1" applyNumberFormat="1" applyFont="1" applyFill="1" applyBorder="1" applyAlignment="1">
      <alignment horizontal="center"/>
    </xf>
    <xf numFmtId="1" fontId="1" fillId="4" borderId="7" xfId="0" applyNumberFormat="1" applyFont="1" applyFill="1" applyBorder="1" applyAlignment="1">
      <alignment horizontal="center"/>
    </xf>
    <xf numFmtId="1" fontId="1" fillId="34" borderId="49" xfId="0" applyNumberFormat="1" applyFont="1" applyFill="1" applyBorder="1" applyAlignment="1">
      <alignment vertical="center"/>
    </xf>
    <xf numFmtId="1" fontId="1" fillId="31" borderId="49" xfId="0" applyNumberFormat="1" applyFont="1" applyFill="1" applyBorder="1" applyAlignment="1">
      <alignment vertical="center"/>
    </xf>
    <xf numFmtId="1" fontId="1" fillId="35" borderId="49" xfId="0" applyNumberFormat="1" applyFont="1" applyFill="1" applyBorder="1" applyAlignment="1">
      <alignment vertical="center"/>
    </xf>
    <xf numFmtId="1" fontId="1" fillId="4" borderId="16" xfId="1" applyNumberFormat="1" applyFont="1" applyFill="1" applyBorder="1" applyAlignment="1">
      <alignment horizontal="center"/>
    </xf>
    <xf numFmtId="0" fontId="1" fillId="0" borderId="49" xfId="0" applyFont="1" applyBorder="1" applyAlignment="1" applyProtection="1">
      <alignment horizontal="center"/>
      <protection locked="0"/>
    </xf>
    <xf numFmtId="0" fontId="1" fillId="4" borderId="59" xfId="0" applyFont="1" applyFill="1" applyBorder="1" applyAlignment="1" applyProtection="1">
      <alignment horizontal="center"/>
      <protection locked="0"/>
    </xf>
    <xf numFmtId="0" fontId="1" fillId="4" borderId="36" xfId="0" applyFont="1" applyFill="1" applyBorder="1" applyAlignment="1" applyProtection="1">
      <alignment horizontal="center"/>
      <protection locked="0"/>
    </xf>
    <xf numFmtId="0" fontId="1" fillId="6" borderId="7" xfId="0" applyFont="1" applyFill="1" applyBorder="1" applyAlignment="1" applyProtection="1">
      <alignment horizontal="center" vertical="center"/>
      <protection locked="0"/>
    </xf>
    <xf numFmtId="0" fontId="1" fillId="4" borderId="59" xfId="0" applyFont="1" applyFill="1" applyBorder="1" applyAlignment="1" applyProtection="1">
      <alignment horizontal="center" vertical="center"/>
      <protection locked="0"/>
    </xf>
    <xf numFmtId="0" fontId="1" fillId="4" borderId="16" xfId="0" applyFont="1" applyFill="1" applyBorder="1" applyAlignment="1" applyProtection="1">
      <alignment horizontal="center" vertical="center"/>
      <protection locked="0"/>
    </xf>
    <xf numFmtId="0" fontId="23" fillId="4" borderId="59" xfId="0" applyFont="1" applyFill="1" applyBorder="1" applyAlignment="1" applyProtection="1">
      <alignment horizontal="center"/>
      <protection locked="0"/>
    </xf>
    <xf numFmtId="0" fontId="23" fillId="6" borderId="16" xfId="0" applyFont="1" applyFill="1" applyBorder="1" applyAlignment="1" applyProtection="1">
      <alignment horizontal="center"/>
      <protection locked="0"/>
    </xf>
    <xf numFmtId="0" fontId="1" fillId="6" borderId="11" xfId="0" applyFont="1" applyFill="1" applyBorder="1" applyAlignment="1" applyProtection="1">
      <alignment horizontal="center"/>
      <protection locked="0"/>
    </xf>
    <xf numFmtId="1" fontId="6" fillId="4" borderId="75" xfId="0" applyNumberFormat="1" applyFont="1" applyFill="1" applyBorder="1" applyAlignment="1" applyProtection="1">
      <alignment horizontal="center"/>
      <protection locked="0"/>
    </xf>
    <xf numFmtId="1" fontId="6" fillId="4" borderId="6" xfId="0" applyNumberFormat="1" applyFont="1" applyFill="1" applyBorder="1" applyAlignment="1" applyProtection="1">
      <alignment horizontal="center"/>
      <protection locked="0"/>
    </xf>
    <xf numFmtId="1" fontId="83" fillId="4" borderId="7" xfId="0" applyNumberFormat="1" applyFont="1" applyFill="1" applyBorder="1" applyAlignment="1" applyProtection="1">
      <alignment horizontal="center"/>
      <protection locked="0"/>
    </xf>
    <xf numFmtId="0" fontId="82" fillId="33" borderId="15" xfId="0" quotePrefix="1" applyFont="1" applyFill="1" applyBorder="1" applyAlignment="1">
      <alignment horizontal="center" vertical="center" wrapText="1"/>
    </xf>
    <xf numFmtId="49" fontId="82" fillId="33" borderId="15" xfId="1" applyNumberFormat="1" applyFont="1" applyFill="1" applyBorder="1" applyAlignment="1">
      <alignment horizontal="center" vertical="center" wrapText="1"/>
    </xf>
    <xf numFmtId="0" fontId="84" fillId="4" borderId="37" xfId="1" applyNumberFormat="1" applyFont="1" applyFill="1" applyBorder="1" applyAlignment="1">
      <alignment horizontal="center" vertical="center"/>
    </xf>
    <xf numFmtId="0" fontId="90" fillId="0" borderId="0" xfId="509" applyFont="1"/>
    <xf numFmtId="0" fontId="84" fillId="4" borderId="59" xfId="1" applyNumberFormat="1" applyFont="1" applyFill="1" applyBorder="1" applyAlignment="1">
      <alignment horizontal="center" vertical="center"/>
    </xf>
    <xf numFmtId="0" fontId="84" fillId="4" borderId="40" xfId="1" applyNumberFormat="1" applyFont="1" applyFill="1" applyBorder="1" applyAlignment="1">
      <alignment horizontal="center" vertical="center"/>
    </xf>
    <xf numFmtId="0" fontId="84" fillId="4" borderId="6" xfId="1" applyNumberFormat="1" applyFont="1" applyFill="1" applyBorder="1" applyAlignment="1">
      <alignment horizontal="center" vertical="center"/>
    </xf>
    <xf numFmtId="0" fontId="84" fillId="4" borderId="36" xfId="1" applyNumberFormat="1" applyFont="1" applyFill="1" applyBorder="1" applyAlignment="1">
      <alignment horizontal="center" vertical="center"/>
    </xf>
    <xf numFmtId="1" fontId="83" fillId="4" borderId="37" xfId="510" applyNumberFormat="1" applyFont="1" applyFill="1" applyBorder="1" applyAlignment="1">
      <alignment horizontal="center" vertical="center"/>
    </xf>
    <xf numFmtId="1" fontId="83" fillId="4" borderId="59" xfId="510" applyNumberFormat="1" applyFont="1" applyFill="1" applyBorder="1" applyAlignment="1">
      <alignment horizontal="center" vertical="center"/>
    </xf>
    <xf numFmtId="1" fontId="83" fillId="4" borderId="40" xfId="510" applyNumberFormat="1" applyFont="1" applyFill="1" applyBorder="1" applyAlignment="1">
      <alignment horizontal="center" vertical="center"/>
    </xf>
    <xf numFmtId="1" fontId="83" fillId="4" borderId="6" xfId="510" applyNumberFormat="1" applyFont="1" applyFill="1" applyBorder="1" applyAlignment="1">
      <alignment horizontal="center" vertical="center"/>
    </xf>
    <xf numFmtId="1" fontId="83" fillId="4" borderId="36" xfId="510" applyNumberFormat="1" applyFont="1" applyFill="1" applyBorder="1" applyAlignment="1">
      <alignment horizontal="center" vertical="center"/>
    </xf>
    <xf numFmtId="1" fontId="83" fillId="4" borderId="15" xfId="510" applyNumberFormat="1" applyFont="1" applyFill="1" applyBorder="1" applyAlignment="1">
      <alignment horizontal="center" vertical="center"/>
    </xf>
    <xf numFmtId="1" fontId="83" fillId="4" borderId="16" xfId="510" applyNumberFormat="1" applyFont="1" applyFill="1" applyBorder="1" applyAlignment="1">
      <alignment horizontal="center" vertical="center"/>
    </xf>
    <xf numFmtId="1" fontId="84" fillId="0" borderId="0" xfId="510" applyNumberFormat="1" applyFont="1" applyAlignment="1">
      <alignment horizontal="center" vertical="center"/>
    </xf>
    <xf numFmtId="0" fontId="1" fillId="4" borderId="6" xfId="0" applyFont="1" applyFill="1" applyBorder="1" applyAlignment="1">
      <alignment horizontal="center" vertical="center"/>
    </xf>
    <xf numFmtId="0" fontId="1" fillId="4" borderId="59" xfId="0" applyFont="1" applyFill="1" applyBorder="1" applyAlignment="1">
      <alignment horizontal="center" vertical="center"/>
    </xf>
    <xf numFmtId="0" fontId="1" fillId="4" borderId="36" xfId="0" applyFont="1" applyFill="1" applyBorder="1" applyAlignment="1">
      <alignment horizontal="center" vertical="center"/>
    </xf>
    <xf numFmtId="0" fontId="1" fillId="4" borderId="7" xfId="0" applyFont="1" applyFill="1" applyBorder="1" applyAlignment="1">
      <alignment horizontal="center" vertical="center"/>
    </xf>
    <xf numFmtId="1" fontId="1" fillId="4" borderId="16" xfId="0" applyNumberFormat="1" applyFont="1" applyFill="1" applyBorder="1" applyAlignment="1" applyProtection="1">
      <alignment horizontal="center"/>
      <protection locked="0"/>
    </xf>
    <xf numFmtId="1" fontId="6" fillId="4" borderId="7" xfId="0" applyNumberFormat="1" applyFont="1" applyFill="1" applyBorder="1" applyAlignment="1" applyProtection="1">
      <alignment horizontal="center"/>
      <protection locked="0"/>
    </xf>
    <xf numFmtId="1" fontId="6" fillId="0" borderId="49" xfId="0" applyNumberFormat="1" applyFont="1" applyBorder="1" applyAlignment="1" applyProtection="1">
      <alignment horizontal="center"/>
      <protection locked="0"/>
    </xf>
    <xf numFmtId="1" fontId="0" fillId="4" borderId="16" xfId="0" applyNumberFormat="1" applyFill="1" applyBorder="1" applyAlignment="1" applyProtection="1">
      <alignment horizontal="center"/>
      <protection locked="0"/>
    </xf>
    <xf numFmtId="1" fontId="83" fillId="4" borderId="16" xfId="0" applyNumberFormat="1" applyFont="1" applyFill="1" applyBorder="1" applyAlignment="1" applyProtection="1">
      <alignment horizontal="center"/>
      <protection locked="0"/>
    </xf>
    <xf numFmtId="1" fontId="83" fillId="0" borderId="49" xfId="0" applyNumberFormat="1" applyFont="1" applyBorder="1" applyAlignment="1" applyProtection="1">
      <alignment horizontal="center"/>
      <protection locked="0"/>
    </xf>
    <xf numFmtId="0" fontId="94" fillId="32" borderId="2" xfId="0" applyFont="1" applyFill="1" applyBorder="1" applyAlignment="1">
      <alignment horizontal="center"/>
    </xf>
    <xf numFmtId="0" fontId="94" fillId="32" borderId="13" xfId="0" applyFont="1" applyFill="1" applyBorder="1" applyAlignment="1">
      <alignment horizontal="center"/>
    </xf>
    <xf numFmtId="0" fontId="94" fillId="8" borderId="49" xfId="0" applyFont="1" applyFill="1" applyBorder="1" applyAlignment="1">
      <alignment horizontal="centerContinuous"/>
    </xf>
    <xf numFmtId="1" fontId="96" fillId="8" borderId="2" xfId="0" applyNumberFormat="1" applyFont="1" applyFill="1" applyBorder="1" applyAlignment="1">
      <alignment horizontal="center" vertical="center"/>
    </xf>
    <xf numFmtId="1" fontId="94" fillId="32" borderId="49" xfId="0" applyNumberFormat="1" applyFont="1" applyFill="1" applyBorder="1" applyAlignment="1" applyProtection="1">
      <alignment horizontal="center"/>
      <protection locked="0"/>
    </xf>
    <xf numFmtId="1" fontId="94" fillId="32" borderId="58" xfId="0" applyNumberFormat="1" applyFont="1" applyFill="1" applyBorder="1" applyAlignment="1" applyProtection="1">
      <alignment horizontal="center"/>
      <protection locked="0"/>
    </xf>
    <xf numFmtId="0" fontId="93" fillId="32" borderId="10" xfId="0" applyFont="1" applyFill="1" applyBorder="1"/>
    <xf numFmtId="1" fontId="93" fillId="32" borderId="49" xfId="0" applyNumberFormat="1" applyFont="1" applyFill="1" applyBorder="1" applyAlignment="1" applyProtection="1">
      <alignment horizontal="center"/>
      <protection locked="0"/>
    </xf>
    <xf numFmtId="0" fontId="93" fillId="32" borderId="69" xfId="0" applyFont="1" applyFill="1" applyBorder="1"/>
    <xf numFmtId="1" fontId="94" fillId="8" borderId="2" xfId="0" applyNumberFormat="1" applyFont="1" applyFill="1" applyBorder="1" applyAlignment="1">
      <alignment horizontal="center"/>
    </xf>
    <xf numFmtId="1" fontId="98" fillId="8" borderId="49" xfId="0" applyNumberFormat="1" applyFont="1" applyFill="1" applyBorder="1" applyAlignment="1" applyProtection="1">
      <alignment horizontal="center"/>
      <protection locked="0"/>
    </xf>
    <xf numFmtId="1" fontId="94" fillId="32" borderId="49" xfId="0" applyNumberFormat="1" applyFont="1" applyFill="1" applyBorder="1" applyAlignment="1" applyProtection="1">
      <alignment horizontal="left" vertical="center"/>
      <protection locked="0"/>
    </xf>
    <xf numFmtId="1" fontId="98" fillId="8" borderId="49" xfId="0" applyNumberFormat="1" applyFont="1" applyFill="1" applyBorder="1" applyAlignment="1">
      <alignment horizontal="center" vertical="center"/>
    </xf>
    <xf numFmtId="0" fontId="95" fillId="32" borderId="2" xfId="0" applyFont="1" applyFill="1" applyBorder="1" applyAlignment="1">
      <alignment horizontal="left"/>
    </xf>
    <xf numFmtId="0" fontId="95" fillId="32" borderId="49" xfId="0" applyFont="1" applyFill="1" applyBorder="1" applyAlignment="1">
      <alignment horizontal="left"/>
    </xf>
    <xf numFmtId="0" fontId="94" fillId="32" borderId="49" xfId="0" applyFont="1" applyFill="1" applyBorder="1" applyAlignment="1">
      <alignment horizontal="center"/>
    </xf>
    <xf numFmtId="167" fontId="75" fillId="8" borderId="49" xfId="0" applyNumberFormat="1" applyFont="1" applyFill="1" applyBorder="1"/>
    <xf numFmtId="167" fontId="75" fillId="8" borderId="0" xfId="0" applyNumberFormat="1" applyFont="1" applyFill="1"/>
    <xf numFmtId="1" fontId="94" fillId="32" borderId="49" xfId="0" applyNumberFormat="1" applyFont="1" applyFill="1" applyBorder="1" applyAlignment="1">
      <alignment vertical="center"/>
    </xf>
    <xf numFmtId="1" fontId="96" fillId="32" borderId="49" xfId="0" applyNumberFormat="1" applyFont="1" applyFill="1" applyBorder="1" applyAlignment="1">
      <alignment horizontal="center" vertical="center"/>
    </xf>
    <xf numFmtId="1" fontId="94" fillId="32" borderId="2" xfId="0" applyNumberFormat="1" applyFont="1" applyFill="1" applyBorder="1" applyAlignment="1">
      <alignment vertical="center"/>
    </xf>
    <xf numFmtId="1" fontId="1" fillId="36" borderId="2" xfId="0" applyNumberFormat="1" applyFont="1" applyFill="1" applyBorder="1" applyAlignment="1">
      <alignment vertical="center"/>
    </xf>
    <xf numFmtId="0" fontId="94" fillId="8" borderId="49" xfId="0" applyFont="1" applyFill="1" applyBorder="1" applyAlignment="1">
      <alignment horizontal="center"/>
    </xf>
    <xf numFmtId="0" fontId="94" fillId="8" borderId="49" xfId="0" applyFont="1" applyFill="1" applyBorder="1" applyAlignment="1" applyProtection="1">
      <alignment horizontal="center"/>
      <protection locked="0"/>
    </xf>
    <xf numFmtId="0" fontId="94" fillId="8" borderId="2" xfId="0" applyFont="1" applyFill="1" applyBorder="1" applyAlignment="1" applyProtection="1">
      <alignment horizontal="center"/>
      <protection locked="0"/>
    </xf>
    <xf numFmtId="0" fontId="94" fillId="32" borderId="49" xfId="0" applyFont="1" applyFill="1" applyBorder="1" applyAlignment="1">
      <alignment horizontal="center" vertical="center"/>
    </xf>
    <xf numFmtId="0" fontId="94" fillId="32" borderId="49" xfId="0" applyFont="1" applyFill="1" applyBorder="1" applyAlignment="1" applyProtection="1">
      <alignment horizontal="center"/>
      <protection locked="0"/>
    </xf>
    <xf numFmtId="1" fontId="0" fillId="0" borderId="75" xfId="0" applyNumberFormat="1" applyBorder="1" applyAlignment="1">
      <alignment horizontal="center"/>
    </xf>
    <xf numFmtId="1" fontId="94" fillId="32" borderId="2" xfId="0" applyNumberFormat="1" applyFont="1" applyFill="1" applyBorder="1" applyAlignment="1" applyProtection="1">
      <alignment horizontal="center"/>
      <protection locked="0"/>
    </xf>
    <xf numFmtId="1" fontId="1" fillId="4" borderId="69" xfId="0" applyNumberFormat="1" applyFont="1" applyFill="1" applyBorder="1" applyAlignment="1" applyProtection="1">
      <alignment horizontal="center" vertical="center"/>
      <protection locked="0"/>
    </xf>
    <xf numFmtId="1" fontId="1" fillId="0" borderId="0" xfId="0" applyNumberFormat="1" applyFont="1" applyAlignment="1">
      <alignment horizontal="right"/>
    </xf>
    <xf numFmtId="1" fontId="1" fillId="4" borderId="10" xfId="0" applyNumberFormat="1" applyFont="1" applyFill="1" applyBorder="1" applyAlignment="1" applyProtection="1">
      <alignment horizontal="center" vertical="center"/>
      <protection locked="0"/>
    </xf>
    <xf numFmtId="168" fontId="6" fillId="0" borderId="16" xfId="0" applyNumberFormat="1" applyFont="1" applyBorder="1" applyAlignment="1">
      <alignment horizontal="center"/>
    </xf>
    <xf numFmtId="168" fontId="6" fillId="0" borderId="75" xfId="0" applyNumberFormat="1" applyFont="1" applyBorder="1" applyAlignment="1">
      <alignment horizontal="center"/>
    </xf>
    <xf numFmtId="1" fontId="4" fillId="33" borderId="19" xfId="0" applyNumberFormat="1" applyFont="1" applyFill="1" applyBorder="1" applyAlignment="1">
      <alignment horizontal="center" vertical="center" wrapText="1"/>
    </xf>
    <xf numFmtId="2" fontId="93" fillId="32" borderId="49" xfId="0" applyNumberFormat="1" applyFont="1" applyFill="1" applyBorder="1" applyAlignment="1">
      <alignment horizontal="center"/>
    </xf>
    <xf numFmtId="168" fontId="93" fillId="32" borderId="49" xfId="0" applyNumberFormat="1" applyFont="1" applyFill="1" applyBorder="1" applyAlignment="1">
      <alignment horizontal="center"/>
    </xf>
    <xf numFmtId="0" fontId="75" fillId="8" borderId="3" xfId="0" applyFont="1" applyFill="1" applyBorder="1" applyAlignment="1">
      <alignment horizontal="center" vertical="center"/>
    </xf>
    <xf numFmtId="0" fontId="94" fillId="8" borderId="3" xfId="0" applyFont="1" applyFill="1" applyBorder="1" applyAlignment="1">
      <alignment horizontal="center" vertical="center"/>
    </xf>
    <xf numFmtId="0" fontId="75" fillId="8" borderId="0" xfId="0" applyFont="1" applyFill="1" applyAlignment="1">
      <alignment horizontal="center" vertical="center"/>
    </xf>
    <xf numFmtId="1" fontId="94" fillId="8" borderId="49" xfId="0" applyNumberFormat="1" applyFont="1" applyFill="1" applyBorder="1" applyAlignment="1">
      <alignment horizontal="center" vertical="center"/>
    </xf>
    <xf numFmtId="1" fontId="94" fillId="8" borderId="2" xfId="0" applyNumberFormat="1" applyFont="1" applyFill="1" applyBorder="1" applyAlignment="1">
      <alignment horizontal="center" vertical="center"/>
    </xf>
    <xf numFmtId="2" fontId="4" fillId="33" borderId="14" xfId="0" applyNumberFormat="1" applyFont="1" applyFill="1" applyBorder="1" applyAlignment="1">
      <alignment horizontal="center" vertical="center" wrapText="1"/>
    </xf>
    <xf numFmtId="2" fontId="4" fillId="33" borderId="15" xfId="0" applyNumberFormat="1" applyFont="1" applyFill="1" applyBorder="1" applyAlignment="1">
      <alignment horizontal="center" vertical="center" wrapText="1"/>
    </xf>
    <xf numFmtId="0" fontId="4" fillId="33" borderId="15" xfId="0" quotePrefix="1" applyFont="1" applyFill="1" applyBorder="1" applyAlignment="1">
      <alignment horizontal="center" vertical="center"/>
    </xf>
    <xf numFmtId="169" fontId="4" fillId="33" borderId="15" xfId="0" applyNumberFormat="1" applyFont="1" applyFill="1" applyBorder="1" applyAlignment="1">
      <alignment horizontal="center" vertical="center"/>
    </xf>
    <xf numFmtId="0" fontId="4" fillId="33" borderId="15" xfId="1" applyNumberFormat="1" applyFont="1" applyFill="1" applyBorder="1" applyAlignment="1">
      <alignment horizontal="center" vertical="center" wrapText="1"/>
    </xf>
    <xf numFmtId="1" fontId="4" fillId="33" borderId="15" xfId="0" applyNumberFormat="1" applyFont="1" applyFill="1" applyBorder="1" applyAlignment="1">
      <alignment horizontal="center" vertical="center" wrapText="1"/>
    </xf>
    <xf numFmtId="1" fontId="4" fillId="33" borderId="15" xfId="0" applyNumberFormat="1" applyFont="1" applyFill="1" applyBorder="1" applyAlignment="1">
      <alignment horizontal="center" vertical="center"/>
    </xf>
    <xf numFmtId="167" fontId="93" fillId="8" borderId="0" xfId="0" applyNumberFormat="1" applyFont="1" applyFill="1" applyAlignment="1">
      <alignment horizontal="center"/>
    </xf>
    <xf numFmtId="0" fontId="76" fillId="4" borderId="6" xfId="509" applyFont="1" applyFill="1" applyBorder="1" applyAlignment="1">
      <alignment horizontal="center"/>
    </xf>
    <xf numFmtId="0" fontId="76" fillId="4" borderId="75" xfId="509" applyFont="1" applyFill="1" applyBorder="1" applyAlignment="1">
      <alignment horizontal="center"/>
    </xf>
    <xf numFmtId="0" fontId="76" fillId="4" borderId="7" xfId="509" applyFont="1" applyFill="1" applyBorder="1" applyAlignment="1">
      <alignment horizontal="center"/>
    </xf>
    <xf numFmtId="0" fontId="94" fillId="8" borderId="49" xfId="509" applyFont="1" applyFill="1" applyBorder="1" applyAlignment="1">
      <alignment horizontal="center"/>
    </xf>
    <xf numFmtId="0" fontId="76" fillId="0" borderId="49" xfId="509" applyFont="1" applyBorder="1" applyAlignment="1">
      <alignment horizontal="center"/>
    </xf>
    <xf numFmtId="0" fontId="0" fillId="4" borderId="75" xfId="0" applyFill="1" applyBorder="1" applyAlignment="1" applyProtection="1">
      <alignment horizontal="center"/>
      <protection locked="0"/>
    </xf>
    <xf numFmtId="0" fontId="0" fillId="32" borderId="2" xfId="0" applyFill="1" applyBorder="1"/>
    <xf numFmtId="0" fontId="0" fillId="32" borderId="49" xfId="0" applyFill="1" applyBorder="1" applyAlignment="1">
      <alignment horizontal="center"/>
    </xf>
    <xf numFmtId="167" fontId="0" fillId="0" borderId="7" xfId="0" applyNumberFormat="1" applyBorder="1" applyAlignment="1">
      <alignment horizontal="center"/>
    </xf>
    <xf numFmtId="0" fontId="0" fillId="4" borderId="7" xfId="0" applyFill="1" applyBorder="1" applyAlignment="1" applyProtection="1">
      <alignment horizontal="center"/>
      <protection locked="0"/>
    </xf>
    <xf numFmtId="0" fontId="93" fillId="32" borderId="49" xfId="0" applyFont="1" applyFill="1" applyBorder="1" applyAlignment="1">
      <alignment horizontal="center"/>
    </xf>
    <xf numFmtId="167" fontId="93" fillId="32" borderId="49" xfId="0" applyNumberFormat="1" applyFont="1" applyFill="1" applyBorder="1" applyAlignment="1">
      <alignment horizontal="center"/>
    </xf>
    <xf numFmtId="0" fontId="93" fillId="32" borderId="49" xfId="0" applyFont="1" applyFill="1" applyBorder="1"/>
    <xf numFmtId="2" fontId="93" fillId="32" borderId="2" xfId="0" applyNumberFormat="1" applyFont="1" applyFill="1" applyBorder="1" applyAlignment="1">
      <alignment horizontal="center"/>
    </xf>
    <xf numFmtId="0" fontId="93" fillId="32" borderId="2" xfId="0" applyFont="1" applyFill="1" applyBorder="1" applyAlignment="1">
      <alignment horizontal="center"/>
    </xf>
    <xf numFmtId="168" fontId="93" fillId="32" borderId="2" xfId="0" applyNumberFormat="1" applyFont="1" applyFill="1" applyBorder="1" applyAlignment="1">
      <alignment horizontal="center"/>
    </xf>
    <xf numFmtId="167" fontId="93" fillId="32" borderId="2" xfId="0" applyNumberFormat="1" applyFont="1" applyFill="1" applyBorder="1" applyAlignment="1">
      <alignment horizontal="center"/>
    </xf>
    <xf numFmtId="0" fontId="93" fillId="32" borderId="2" xfId="0" applyFont="1" applyFill="1" applyBorder="1"/>
    <xf numFmtId="0" fontId="93" fillId="8" borderId="0" xfId="0" applyFont="1" applyFill="1"/>
    <xf numFmtId="2" fontId="93" fillId="8" borderId="0" xfId="0" applyNumberFormat="1" applyFont="1" applyFill="1" applyAlignment="1">
      <alignment horizontal="center"/>
    </xf>
    <xf numFmtId="0" fontId="93" fillId="8" borderId="0" xfId="0" applyFont="1" applyFill="1" applyAlignment="1">
      <alignment horizontal="center"/>
    </xf>
    <xf numFmtId="168" fontId="93" fillId="8" borderId="0" xfId="0" applyNumberFormat="1" applyFont="1" applyFill="1" applyAlignment="1">
      <alignment horizontal="center"/>
    </xf>
    <xf numFmtId="0" fontId="93" fillId="8" borderId="8" xfId="0" applyFont="1" applyFill="1" applyBorder="1"/>
    <xf numFmtId="2" fontId="93" fillId="8" borderId="3" xfId="0" applyNumberFormat="1" applyFont="1" applyFill="1" applyBorder="1" applyAlignment="1">
      <alignment horizontal="center"/>
    </xf>
    <xf numFmtId="0" fontId="93" fillId="8" borderId="3" xfId="0" applyFont="1" applyFill="1" applyBorder="1" applyAlignment="1">
      <alignment horizontal="center"/>
    </xf>
    <xf numFmtId="168" fontId="93" fillId="8" borderId="3" xfId="0" applyNumberFormat="1" applyFont="1" applyFill="1" applyBorder="1" applyAlignment="1">
      <alignment horizontal="center"/>
    </xf>
    <xf numFmtId="167" fontId="93" fillId="8" borderId="3" xfId="0" applyNumberFormat="1" applyFont="1" applyFill="1" applyBorder="1" applyAlignment="1">
      <alignment horizontal="center"/>
    </xf>
    <xf numFmtId="0" fontId="93" fillId="8" borderId="3" xfId="0" applyFont="1" applyFill="1" applyBorder="1"/>
    <xf numFmtId="0" fontId="0" fillId="4" borderId="12" xfId="0" applyFill="1" applyBorder="1" applyAlignment="1" applyProtection="1">
      <alignment horizontal="center"/>
      <protection locked="0"/>
    </xf>
    <xf numFmtId="49" fontId="6" fillId="0" borderId="49" xfId="0" applyNumberFormat="1" applyFont="1" applyBorder="1" applyAlignment="1">
      <alignment horizontal="left"/>
    </xf>
    <xf numFmtId="0" fontId="0" fillId="0" borderId="49" xfId="0" applyBorder="1" applyAlignment="1" applyProtection="1">
      <alignment horizontal="center"/>
      <protection locked="0"/>
    </xf>
    <xf numFmtId="0" fontId="0" fillId="0" borderId="49" xfId="0" applyBorder="1" applyAlignment="1">
      <alignment horizontal="left"/>
    </xf>
    <xf numFmtId="168" fontId="0" fillId="0" borderId="49" xfId="0" applyNumberFormat="1" applyBorder="1"/>
    <xf numFmtId="1" fontId="0" fillId="0" borderId="49" xfId="0" applyNumberFormat="1" applyBorder="1"/>
    <xf numFmtId="167" fontId="0" fillId="0" borderId="49" xfId="0" applyNumberFormat="1" applyBorder="1"/>
    <xf numFmtId="0" fontId="93" fillId="8" borderId="11" xfId="0" applyFont="1" applyFill="1" applyBorder="1"/>
    <xf numFmtId="0" fontId="1" fillId="0" borderId="58" xfId="0" applyFont="1" applyBorder="1" applyAlignment="1" applyProtection="1">
      <alignment horizontal="center"/>
      <protection locked="0"/>
    </xf>
    <xf numFmtId="1" fontId="96" fillId="8" borderId="0" xfId="0" applyNumberFormat="1" applyFont="1" applyFill="1" applyAlignment="1">
      <alignment horizontal="center" vertical="center"/>
    </xf>
    <xf numFmtId="0" fontId="6" fillId="4" borderId="75" xfId="0" applyFont="1" applyFill="1" applyBorder="1" applyAlignment="1">
      <alignment horizontal="center"/>
    </xf>
    <xf numFmtId="0" fontId="6" fillId="4" borderId="7" xfId="0" applyFont="1" applyFill="1" applyBorder="1" applyAlignment="1">
      <alignment horizontal="center"/>
    </xf>
    <xf numFmtId="0" fontId="6" fillId="4" borderId="6" xfId="0" applyFont="1" applyFill="1" applyBorder="1" applyAlignment="1">
      <alignment horizontal="center"/>
    </xf>
    <xf numFmtId="0" fontId="6" fillId="0" borderId="49" xfId="0" applyFont="1" applyBorder="1" applyAlignment="1">
      <alignment horizontal="center"/>
    </xf>
    <xf numFmtId="0" fontId="6" fillId="4" borderId="16" xfId="0" applyFont="1" applyFill="1" applyBorder="1" applyAlignment="1">
      <alignment horizontal="center"/>
    </xf>
    <xf numFmtId="0" fontId="1" fillId="6" borderId="16" xfId="0" applyFont="1" applyFill="1" applyBorder="1" applyAlignment="1" applyProtection="1">
      <alignment horizontal="center" vertical="center"/>
      <protection locked="0"/>
    </xf>
    <xf numFmtId="0" fontId="94" fillId="0" borderId="49" xfId="0" applyFont="1" applyBorder="1" applyAlignment="1">
      <alignment horizontal="center"/>
    </xf>
    <xf numFmtId="1" fontId="1" fillId="4" borderId="6" xfId="0" applyNumberFormat="1" applyFont="1" applyFill="1" applyBorder="1" applyAlignment="1" applyProtection="1">
      <alignment horizontal="center" vertical="center"/>
      <protection locked="0"/>
    </xf>
    <xf numFmtId="1" fontId="1" fillId="4" borderId="7" xfId="0" applyNumberFormat="1" applyFont="1" applyFill="1" applyBorder="1" applyAlignment="1" applyProtection="1">
      <alignment horizontal="center" vertical="center"/>
      <protection locked="0"/>
    </xf>
    <xf numFmtId="0" fontId="19" fillId="0" borderId="11" xfId="0" applyFont="1" applyBorder="1" applyAlignment="1">
      <alignment horizontal="center" vertical="center" wrapText="1"/>
    </xf>
    <xf numFmtId="49" fontId="0" fillId="0" borderId="0" xfId="1" applyNumberFormat="1" applyFont="1" applyBorder="1" applyAlignment="1">
      <alignment vertical="center" wrapText="1"/>
    </xf>
    <xf numFmtId="49" fontId="21" fillId="0" borderId="12" xfId="1" applyNumberFormat="1" applyFont="1" applyBorder="1" applyAlignment="1">
      <alignment horizontal="left"/>
    </xf>
    <xf numFmtId="1" fontId="93" fillId="32" borderId="2" xfId="0" applyNumberFormat="1" applyFont="1" applyFill="1" applyBorder="1" applyAlignment="1">
      <alignment horizontal="center"/>
    </xf>
    <xf numFmtId="169" fontId="79" fillId="0" borderId="3" xfId="0" applyNumberFormat="1" applyFont="1" applyBorder="1" applyAlignment="1" applyProtection="1">
      <alignment horizontal="center" vertical="center" wrapText="1"/>
      <protection hidden="1"/>
    </xf>
    <xf numFmtId="169" fontId="20" fillId="0" borderId="50" xfId="0" applyNumberFormat="1" applyFont="1" applyBorder="1" applyAlignment="1" applyProtection="1">
      <alignment horizontal="center"/>
      <protection hidden="1"/>
    </xf>
    <xf numFmtId="169" fontId="82" fillId="33" borderId="15" xfId="0" applyNumberFormat="1" applyFont="1" applyFill="1" applyBorder="1" applyAlignment="1" applyProtection="1">
      <alignment horizontal="center" vertical="center"/>
      <protection hidden="1"/>
    </xf>
    <xf numFmtId="169" fontId="96" fillId="8" borderId="2" xfId="0" applyNumberFormat="1" applyFont="1" applyFill="1" applyBorder="1" applyAlignment="1" applyProtection="1">
      <alignment horizontal="center" vertical="center"/>
      <protection hidden="1"/>
    </xf>
    <xf numFmtId="168" fontId="94" fillId="32" borderId="2" xfId="0" applyNumberFormat="1" applyFont="1" applyFill="1" applyBorder="1" applyAlignment="1" applyProtection="1">
      <alignment horizontal="center"/>
      <protection hidden="1"/>
    </xf>
    <xf numFmtId="168" fontId="83" fillId="0" borderId="6" xfId="0" applyNumberFormat="1" applyFont="1" applyBorder="1" applyAlignment="1" applyProtection="1">
      <alignment horizontal="center"/>
      <protection hidden="1"/>
    </xf>
    <xf numFmtId="168" fontId="83" fillId="0" borderId="75" xfId="0" applyNumberFormat="1" applyFont="1" applyBorder="1" applyAlignment="1" applyProtection="1">
      <alignment horizontal="center"/>
      <protection hidden="1"/>
    </xf>
    <xf numFmtId="168" fontId="83" fillId="0" borderId="7" xfId="0" applyNumberFormat="1" applyFont="1" applyBorder="1" applyAlignment="1" applyProtection="1">
      <alignment horizontal="center"/>
      <protection hidden="1"/>
    </xf>
    <xf numFmtId="168" fontId="94" fillId="32" borderId="13" xfId="0" applyNumberFormat="1" applyFont="1" applyFill="1" applyBorder="1" applyAlignment="1" applyProtection="1">
      <alignment horizontal="center"/>
      <protection hidden="1"/>
    </xf>
    <xf numFmtId="168" fontId="83" fillId="0" borderId="16" xfId="0" applyNumberFormat="1" applyFont="1" applyBorder="1" applyAlignment="1" applyProtection="1">
      <alignment horizontal="center"/>
      <protection hidden="1"/>
    </xf>
    <xf numFmtId="168" fontId="83" fillId="0" borderId="49" xfId="0" applyNumberFormat="1" applyFont="1" applyBorder="1" applyAlignment="1" applyProtection="1">
      <alignment horizontal="center"/>
      <protection hidden="1"/>
    </xf>
    <xf numFmtId="168" fontId="83" fillId="0" borderId="13" xfId="0" applyNumberFormat="1" applyFont="1" applyBorder="1" applyAlignment="1" applyProtection="1">
      <alignment horizontal="center"/>
      <protection hidden="1"/>
    </xf>
    <xf numFmtId="167" fontId="1" fillId="0" borderId="7" xfId="0" applyNumberFormat="1" applyFont="1" applyBorder="1" applyAlignment="1" applyProtection="1">
      <alignment horizontal="center"/>
      <protection hidden="1"/>
    </xf>
    <xf numFmtId="168" fontId="94" fillId="8" borderId="49" xfId="0" applyNumberFormat="1" applyFont="1" applyFill="1" applyBorder="1" applyAlignment="1" applyProtection="1">
      <alignment horizontal="centerContinuous"/>
      <protection hidden="1"/>
    </xf>
    <xf numFmtId="168" fontId="12" fillId="0" borderId="0" xfId="0" applyNumberFormat="1" applyFont="1" applyAlignment="1" applyProtection="1">
      <alignment horizontal="center"/>
      <protection hidden="1"/>
    </xf>
    <xf numFmtId="0" fontId="1" fillId="0" borderId="0" xfId="0" applyFont="1" applyProtection="1">
      <protection hidden="1"/>
    </xf>
    <xf numFmtId="0" fontId="78" fillId="0" borderId="0" xfId="0" applyFont="1" applyAlignment="1" applyProtection="1">
      <alignment vertical="center"/>
      <protection hidden="1"/>
    </xf>
    <xf numFmtId="0" fontId="1" fillId="0" borderId="69" xfId="0" applyFont="1" applyBorder="1" applyProtection="1">
      <protection hidden="1"/>
    </xf>
    <xf numFmtId="0" fontId="19" fillId="0" borderId="0" xfId="0" applyFont="1" applyAlignment="1" applyProtection="1">
      <alignment vertical="center"/>
      <protection hidden="1"/>
    </xf>
    <xf numFmtId="169" fontId="96" fillId="8" borderId="0" xfId="0" applyNumberFormat="1" applyFont="1" applyFill="1" applyAlignment="1" applyProtection="1">
      <alignment horizontal="center" vertical="center"/>
      <protection hidden="1"/>
    </xf>
    <xf numFmtId="168" fontId="94" fillId="32" borderId="49" xfId="0" applyNumberFormat="1" applyFont="1" applyFill="1" applyBorder="1" applyAlignment="1" applyProtection="1">
      <alignment horizontal="center"/>
      <protection hidden="1"/>
    </xf>
    <xf numFmtId="0" fontId="83" fillId="0" borderId="75" xfId="0" applyFont="1" applyBorder="1" applyAlignment="1" applyProtection="1">
      <alignment horizontal="center"/>
      <protection hidden="1"/>
    </xf>
    <xf numFmtId="169" fontId="11" fillId="0" borderId="3" xfId="0" applyNumberFormat="1" applyFont="1" applyBorder="1" applyAlignment="1" applyProtection="1">
      <alignment horizontal="center" vertical="center" wrapText="1"/>
      <protection hidden="1"/>
    </xf>
    <xf numFmtId="169" fontId="3" fillId="0" borderId="50" xfId="0" applyNumberFormat="1" applyFont="1" applyBorder="1" applyAlignment="1" applyProtection="1">
      <alignment horizontal="center"/>
      <protection hidden="1"/>
    </xf>
    <xf numFmtId="168" fontId="94" fillId="8" borderId="2" xfId="0" applyNumberFormat="1" applyFont="1" applyFill="1" applyBorder="1" applyAlignment="1" applyProtection="1">
      <alignment horizontal="center"/>
      <protection hidden="1"/>
    </xf>
    <xf numFmtId="168" fontId="83" fillId="0" borderId="0" xfId="0" applyNumberFormat="1" applyFont="1" applyAlignment="1" applyProtection="1">
      <alignment horizontal="center"/>
      <protection hidden="1"/>
    </xf>
    <xf numFmtId="168" fontId="98" fillId="8" borderId="49" xfId="0" applyNumberFormat="1" applyFont="1" applyFill="1" applyBorder="1" applyAlignment="1" applyProtection="1">
      <alignment horizontal="center"/>
      <protection hidden="1"/>
    </xf>
    <xf numFmtId="168" fontId="94" fillId="32" borderId="49" xfId="0" applyNumberFormat="1" applyFont="1" applyFill="1" applyBorder="1" applyAlignment="1" applyProtection="1">
      <alignment horizontal="left" vertical="center"/>
      <protection hidden="1"/>
    </xf>
    <xf numFmtId="168" fontId="1" fillId="0" borderId="0" xfId="0" applyNumberFormat="1" applyFont="1" applyProtection="1">
      <protection hidden="1"/>
    </xf>
    <xf numFmtId="166" fontId="1" fillId="0" borderId="0" xfId="1" applyNumberFormat="1" applyFont="1" applyAlignment="1" applyProtection="1">
      <alignment horizontal="center"/>
      <protection hidden="1"/>
    </xf>
    <xf numFmtId="167" fontId="1" fillId="0" borderId="0" xfId="0" applyNumberFormat="1" applyFont="1" applyProtection="1">
      <protection hidden="1"/>
    </xf>
    <xf numFmtId="169" fontId="20" fillId="0" borderId="50" xfId="0" applyNumberFormat="1" applyFont="1" applyBorder="1" applyAlignment="1" applyProtection="1">
      <alignment horizontal="center" vertical="center"/>
      <protection hidden="1"/>
    </xf>
    <xf numFmtId="169" fontId="75" fillId="32" borderId="2" xfId="0" applyNumberFormat="1" applyFont="1" applyFill="1" applyBorder="1" applyAlignment="1" applyProtection="1">
      <alignment horizontal="center" vertical="center"/>
      <protection hidden="1"/>
    </xf>
    <xf numFmtId="169" fontId="83" fillId="0" borderId="6" xfId="0" applyNumberFormat="1" applyFont="1" applyBorder="1" applyAlignment="1" applyProtection="1">
      <alignment horizontal="center" vertical="center"/>
      <protection hidden="1"/>
    </xf>
    <xf numFmtId="169" fontId="1" fillId="0" borderId="0" xfId="0" applyNumberFormat="1" applyFont="1" applyAlignment="1" applyProtection="1">
      <alignment vertical="center"/>
      <protection hidden="1"/>
    </xf>
    <xf numFmtId="2" fontId="78" fillId="0" borderId="51" xfId="0" applyNumberFormat="1" applyFont="1" applyBorder="1" applyProtection="1">
      <protection hidden="1"/>
    </xf>
    <xf numFmtId="2" fontId="78" fillId="0" borderId="3" xfId="0" applyNumberFormat="1" applyFont="1" applyBorder="1" applyProtection="1">
      <protection hidden="1"/>
    </xf>
    <xf numFmtId="0" fontId="78" fillId="0" borderId="51" xfId="0" applyFont="1" applyBorder="1" applyProtection="1">
      <protection hidden="1"/>
    </xf>
    <xf numFmtId="0" fontId="80" fillId="0" borderId="61" xfId="0" applyFont="1" applyBorder="1" applyAlignment="1" applyProtection="1">
      <alignment horizontal="center" vertical="center" wrapText="1"/>
      <protection hidden="1"/>
    </xf>
    <xf numFmtId="1" fontId="1" fillId="0" borderId="36" xfId="0" applyNumberFormat="1" applyFont="1" applyBorder="1" applyAlignment="1" applyProtection="1">
      <alignment horizontal="center"/>
      <protection hidden="1"/>
    </xf>
    <xf numFmtId="0" fontId="1" fillId="0" borderId="11" xfId="0" applyFont="1" applyBorder="1" applyAlignment="1" applyProtection="1">
      <alignment horizontal="center"/>
      <protection hidden="1"/>
    </xf>
    <xf numFmtId="0" fontId="1" fillId="0" borderId="12" xfId="0" applyFont="1" applyBorder="1" applyAlignment="1" applyProtection="1">
      <alignment horizontal="center"/>
      <protection hidden="1"/>
    </xf>
    <xf numFmtId="0" fontId="78" fillId="0" borderId="11" xfId="0" applyFont="1" applyBorder="1" applyProtection="1">
      <protection hidden="1"/>
    </xf>
    <xf numFmtId="0" fontId="80" fillId="0" borderId="12" xfId="0" applyFont="1" applyBorder="1" applyAlignment="1" applyProtection="1">
      <alignment horizontal="center"/>
      <protection hidden="1"/>
    </xf>
    <xf numFmtId="1" fontId="1" fillId="0" borderId="16" xfId="0" applyNumberFormat="1" applyFont="1" applyBorder="1" applyAlignment="1" applyProtection="1">
      <alignment horizontal="center"/>
      <protection hidden="1"/>
    </xf>
    <xf numFmtId="2" fontId="82" fillId="33" borderId="14" xfId="0" applyNumberFormat="1" applyFont="1" applyFill="1" applyBorder="1" applyAlignment="1" applyProtection="1">
      <alignment horizontal="center" vertical="center" wrapText="1"/>
      <protection hidden="1"/>
    </xf>
    <xf numFmtId="2" fontId="82" fillId="33" borderId="15" xfId="0" applyNumberFormat="1" applyFont="1" applyFill="1" applyBorder="1" applyAlignment="1" applyProtection="1">
      <alignment horizontal="center" vertical="center" wrapText="1"/>
      <protection hidden="1"/>
    </xf>
    <xf numFmtId="0" fontId="82" fillId="33" borderId="15" xfId="0" quotePrefix="1" applyFont="1" applyFill="1" applyBorder="1" applyAlignment="1" applyProtection="1">
      <alignment horizontal="center" vertical="center"/>
      <protection hidden="1"/>
    </xf>
    <xf numFmtId="44" fontId="82" fillId="33" borderId="15" xfId="1" applyFont="1" applyFill="1" applyBorder="1" applyAlignment="1" applyProtection="1">
      <alignment horizontal="center" vertical="center" wrapText="1"/>
      <protection hidden="1"/>
    </xf>
    <xf numFmtId="0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1" fontId="82" fillId="33" borderId="15" xfId="0" applyNumberFormat="1" applyFont="1" applyFill="1" applyBorder="1" applyAlignment="1" applyProtection="1">
      <alignment horizontal="center" vertical="center" wrapText="1"/>
      <protection hidden="1"/>
    </xf>
    <xf numFmtId="0" fontId="1" fillId="0" borderId="16" xfId="0" applyFont="1" applyBorder="1" applyProtection="1">
      <protection hidden="1"/>
    </xf>
    <xf numFmtId="2" fontId="1" fillId="0" borderId="5" xfId="0" applyNumberFormat="1" applyFont="1" applyBorder="1" applyAlignment="1" applyProtection="1">
      <alignment horizontal="center"/>
      <protection hidden="1"/>
    </xf>
    <xf numFmtId="0" fontId="1" fillId="0" borderId="6" xfId="0" quotePrefix="1" applyFont="1" applyBorder="1" applyAlignment="1" applyProtection="1">
      <alignment horizontal="left"/>
      <protection hidden="1"/>
    </xf>
    <xf numFmtId="1" fontId="1" fillId="0" borderId="6" xfId="1" applyNumberFormat="1" applyFont="1" applyBorder="1" applyAlignment="1" applyProtection="1">
      <alignment horizontal="center"/>
      <protection hidden="1"/>
    </xf>
    <xf numFmtId="2" fontId="1" fillId="0" borderId="58" xfId="0" applyNumberFormat="1" applyFont="1" applyBorder="1" applyAlignment="1" applyProtection="1">
      <alignment horizontal="center"/>
      <protection hidden="1"/>
    </xf>
    <xf numFmtId="0" fontId="1" fillId="0" borderId="1" xfId="0" quotePrefix="1" applyFont="1" applyBorder="1" applyAlignment="1" applyProtection="1">
      <alignment horizontal="left"/>
      <protection hidden="1"/>
    </xf>
    <xf numFmtId="168" fontId="83" fillId="0" borderId="1" xfId="0" applyNumberFormat="1" applyFont="1" applyBorder="1" applyAlignment="1" applyProtection="1">
      <alignment horizontal="center"/>
      <protection hidden="1"/>
    </xf>
    <xf numFmtId="1" fontId="1" fillId="0" borderId="1" xfId="1" applyNumberFormat="1" applyFont="1" applyBorder="1" applyAlignment="1" applyProtection="1">
      <alignment horizontal="center"/>
      <protection hidden="1"/>
    </xf>
    <xf numFmtId="2" fontId="1" fillId="0" borderId="4" xfId="0" applyNumberFormat="1" applyFont="1" applyBorder="1" applyAlignment="1" applyProtection="1">
      <alignment horizontal="center"/>
      <protection hidden="1"/>
    </xf>
    <xf numFmtId="0" fontId="1" fillId="0" borderId="7" xfId="0" quotePrefix="1" applyFont="1" applyBorder="1" applyAlignment="1" applyProtection="1">
      <alignment horizontal="left"/>
      <protection hidden="1"/>
    </xf>
    <xf numFmtId="1" fontId="1" fillId="0" borderId="7" xfId="1" applyNumberFormat="1" applyFont="1" applyBorder="1" applyAlignment="1" applyProtection="1">
      <alignment horizontal="center"/>
      <protection hidden="1"/>
    </xf>
    <xf numFmtId="0" fontId="1" fillId="0" borderId="49" xfId="0" applyFont="1" applyBorder="1" applyProtection="1">
      <protection hidden="1"/>
    </xf>
    <xf numFmtId="16" fontId="1" fillId="0" borderId="13" xfId="0" quotePrefix="1" applyNumberFormat="1" applyFont="1" applyBorder="1" applyAlignment="1" applyProtection="1">
      <alignment horizontal="left"/>
      <protection hidden="1"/>
    </xf>
    <xf numFmtId="168" fontId="1" fillId="0" borderId="13" xfId="0" applyNumberFormat="1" applyFont="1" applyBorder="1" applyProtection="1">
      <protection hidden="1"/>
    </xf>
    <xf numFmtId="1" fontId="1" fillId="0" borderId="13" xfId="1" applyNumberFormat="1" applyFont="1" applyBorder="1" applyProtection="1">
      <protection hidden="1"/>
    </xf>
    <xf numFmtId="0" fontId="1" fillId="0" borderId="13" xfId="0" quotePrefix="1" applyFont="1" applyBorder="1" applyAlignment="1" applyProtection="1">
      <alignment horizontal="left"/>
      <protection hidden="1"/>
    </xf>
    <xf numFmtId="0" fontId="1" fillId="0" borderId="49" xfId="0" applyFont="1" applyBorder="1" applyAlignment="1" applyProtection="1">
      <alignment horizontal="center"/>
      <protection hidden="1"/>
    </xf>
    <xf numFmtId="0" fontId="1" fillId="0" borderId="13" xfId="0" applyFont="1" applyBorder="1" applyAlignment="1" applyProtection="1">
      <alignment horizontal="left"/>
      <protection hidden="1"/>
    </xf>
    <xf numFmtId="1" fontId="1" fillId="0" borderId="13" xfId="0" applyNumberFormat="1" applyFont="1" applyBorder="1" applyProtection="1">
      <protection hidden="1"/>
    </xf>
    <xf numFmtId="0" fontId="1" fillId="0" borderId="6" xfId="0" applyFont="1" applyBorder="1" applyProtection="1">
      <protection hidden="1"/>
    </xf>
    <xf numFmtId="0" fontId="1" fillId="0" borderId="0" xfId="0" applyFont="1" applyAlignment="1" applyProtection="1">
      <alignment horizontal="center"/>
      <protection hidden="1"/>
    </xf>
    <xf numFmtId="0" fontId="1" fillId="0" borderId="0" xfId="0" applyFont="1" applyAlignment="1" applyProtection="1">
      <alignment horizontal="left"/>
      <protection hidden="1"/>
    </xf>
    <xf numFmtId="166" fontId="1" fillId="0" borderId="0" xfId="0" applyNumberFormat="1" applyFont="1" applyProtection="1">
      <protection hidden="1"/>
    </xf>
    <xf numFmtId="1" fontId="1" fillId="0" borderId="0" xfId="1" applyNumberFormat="1" applyFont="1" applyProtection="1">
      <protection hidden="1"/>
    </xf>
    <xf numFmtId="0" fontId="0" fillId="0" borderId="0" xfId="0" applyAlignment="1" applyProtection="1">
      <alignment horizontal="left"/>
      <protection hidden="1"/>
    </xf>
    <xf numFmtId="166" fontId="0" fillId="0" borderId="0" xfId="0" applyNumberFormat="1" applyProtection="1">
      <protection hidden="1"/>
    </xf>
    <xf numFmtId="168" fontId="0" fillId="0" borderId="0" xfId="0" applyNumberFormat="1" applyProtection="1">
      <protection hidden="1"/>
    </xf>
    <xf numFmtId="166" fontId="0" fillId="0" borderId="0" xfId="1" applyNumberFormat="1" applyFont="1" applyAlignment="1" applyProtection="1">
      <alignment horizontal="center"/>
      <protection hidden="1"/>
    </xf>
    <xf numFmtId="1" fontId="0" fillId="0" borderId="0" xfId="1" applyNumberFormat="1" applyFont="1" applyProtection="1">
      <protection hidden="1"/>
    </xf>
    <xf numFmtId="2" fontId="78" fillId="0" borderId="3" xfId="0" applyNumberFormat="1" applyFont="1" applyBorder="1" applyAlignment="1" applyProtection="1">
      <alignment horizontal="center"/>
      <protection hidden="1"/>
    </xf>
    <xf numFmtId="174" fontId="1" fillId="0" borderId="61" xfId="1" applyNumberFormat="1" applyFont="1" applyBorder="1" applyProtection="1">
      <protection hidden="1"/>
    </xf>
    <xf numFmtId="174" fontId="1" fillId="0" borderId="0" xfId="1" applyNumberFormat="1" applyFont="1" applyBorder="1" applyProtection="1">
      <protection hidden="1"/>
    </xf>
    <xf numFmtId="174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2" fontId="82" fillId="8" borderId="10" xfId="0" applyNumberFormat="1" applyFont="1" applyFill="1" applyBorder="1" applyAlignment="1" applyProtection="1">
      <alignment horizontal="center" vertical="center" wrapText="1"/>
      <protection hidden="1"/>
    </xf>
    <xf numFmtId="2" fontId="96" fillId="8" borderId="2" xfId="0" applyNumberFormat="1" applyFont="1" applyFill="1" applyBorder="1" applyAlignment="1" applyProtection="1">
      <alignment horizontal="center" vertical="center" wrapText="1"/>
      <protection hidden="1"/>
    </xf>
    <xf numFmtId="0" fontId="96" fillId="8" borderId="2" xfId="0" quotePrefix="1" applyFont="1" applyFill="1" applyBorder="1" applyAlignment="1" applyProtection="1">
      <alignment horizontal="center" vertical="center"/>
      <protection hidden="1"/>
    </xf>
    <xf numFmtId="174" fontId="96" fillId="8" borderId="2" xfId="1" applyNumberFormat="1" applyFont="1" applyFill="1" applyBorder="1" applyAlignment="1" applyProtection="1">
      <alignment horizontal="center" vertical="center" wrapText="1"/>
      <protection hidden="1"/>
    </xf>
    <xf numFmtId="0" fontId="96" fillId="8" borderId="2" xfId="1" applyNumberFormat="1" applyFont="1" applyFill="1" applyBorder="1" applyAlignment="1" applyProtection="1">
      <alignment horizontal="center" vertical="center" wrapText="1"/>
      <protection hidden="1"/>
    </xf>
    <xf numFmtId="1" fontId="96" fillId="8" borderId="2" xfId="0" applyNumberFormat="1" applyFont="1" applyFill="1" applyBorder="1" applyAlignment="1" applyProtection="1">
      <alignment horizontal="center" vertical="center" wrapText="1"/>
      <protection hidden="1"/>
    </xf>
    <xf numFmtId="0" fontId="1" fillId="32" borderId="10" xfId="0" applyFont="1" applyFill="1" applyBorder="1" applyProtection="1">
      <protection hidden="1"/>
    </xf>
    <xf numFmtId="2" fontId="94" fillId="32" borderId="2" xfId="0" applyNumberFormat="1" applyFont="1" applyFill="1" applyBorder="1" applyAlignment="1" applyProtection="1">
      <alignment horizontal="center"/>
      <protection hidden="1"/>
    </xf>
    <xf numFmtId="0" fontId="75" fillId="32" borderId="2" xfId="0" applyFont="1" applyFill="1" applyBorder="1" applyAlignment="1" applyProtection="1">
      <alignment horizontal="left"/>
      <protection hidden="1"/>
    </xf>
    <xf numFmtId="174" fontId="94" fillId="32" borderId="2" xfId="0" applyNumberFormat="1" applyFont="1" applyFill="1" applyBorder="1" applyProtection="1">
      <protection hidden="1"/>
    </xf>
    <xf numFmtId="0" fontId="94" fillId="32" borderId="2" xfId="0" applyFont="1" applyFill="1" applyBorder="1" applyAlignment="1" applyProtection="1">
      <alignment horizontal="center"/>
      <protection hidden="1"/>
    </xf>
    <xf numFmtId="2" fontId="1" fillId="0" borderId="6" xfId="0" applyNumberFormat="1" applyFont="1" applyBorder="1" applyAlignment="1" applyProtection="1">
      <alignment horizontal="center"/>
      <protection hidden="1"/>
    </xf>
    <xf numFmtId="174" fontId="1" fillId="0" borderId="6" xfId="0" applyNumberFormat="1" applyFont="1" applyBorder="1" applyAlignment="1" applyProtection="1">
      <alignment horizontal="center"/>
      <protection hidden="1"/>
    </xf>
    <xf numFmtId="0" fontId="1" fillId="0" borderId="6" xfId="0" applyFont="1" applyBorder="1" applyAlignment="1" applyProtection="1">
      <alignment horizontal="center"/>
      <protection hidden="1"/>
    </xf>
    <xf numFmtId="2" fontId="1" fillId="0" borderId="75" xfId="0" applyNumberFormat="1" applyFont="1" applyBorder="1" applyAlignment="1" applyProtection="1">
      <alignment horizontal="center"/>
      <protection hidden="1"/>
    </xf>
    <xf numFmtId="0" fontId="1" fillId="0" borderId="75" xfId="0" quotePrefix="1" applyFont="1" applyBorder="1" applyAlignment="1" applyProtection="1">
      <alignment horizontal="left"/>
      <protection hidden="1"/>
    </xf>
    <xf numFmtId="174" fontId="1" fillId="0" borderId="75" xfId="0" applyNumberFormat="1" applyFont="1" applyBorder="1" applyAlignment="1" applyProtection="1">
      <alignment horizontal="center"/>
      <protection hidden="1"/>
    </xf>
    <xf numFmtId="0" fontId="1" fillId="0" borderId="75" xfId="0" applyFont="1" applyBorder="1" applyAlignment="1" applyProtection="1">
      <alignment horizontal="center"/>
      <protection hidden="1"/>
    </xf>
    <xf numFmtId="2" fontId="1" fillId="0" borderId="7" xfId="0" applyNumberFormat="1" applyFont="1" applyBorder="1" applyAlignment="1" applyProtection="1">
      <alignment horizontal="center"/>
      <protection hidden="1"/>
    </xf>
    <xf numFmtId="174" fontId="1" fillId="0" borderId="7" xfId="0" applyNumberFormat="1" applyFont="1" applyBorder="1" applyAlignment="1" applyProtection="1">
      <alignment horizontal="center"/>
      <protection hidden="1"/>
    </xf>
    <xf numFmtId="0" fontId="1" fillId="0" borderId="7" xfId="0" applyFont="1" applyBorder="1" applyAlignment="1" applyProtection="1">
      <alignment horizontal="center"/>
      <protection hidden="1"/>
    </xf>
    <xf numFmtId="12" fontId="1" fillId="0" borderId="75" xfId="0" quotePrefix="1" applyNumberFormat="1" applyFont="1" applyBorder="1" applyAlignment="1" applyProtection="1">
      <alignment horizontal="left"/>
      <protection hidden="1"/>
    </xf>
    <xf numFmtId="0" fontId="1" fillId="32" borderId="69" xfId="0" applyFont="1" applyFill="1" applyBorder="1" applyProtection="1">
      <protection hidden="1"/>
    </xf>
    <xf numFmtId="2" fontId="94" fillId="32" borderId="13" xfId="0" applyNumberFormat="1" applyFont="1" applyFill="1" applyBorder="1" applyAlignment="1" applyProtection="1">
      <alignment horizontal="center"/>
      <protection hidden="1"/>
    </xf>
    <xf numFmtId="0" fontId="75" fillId="32" borderId="13" xfId="0" applyFont="1" applyFill="1" applyBorder="1" applyAlignment="1" applyProtection="1">
      <alignment horizontal="left"/>
      <protection hidden="1"/>
    </xf>
    <xf numFmtId="174" fontId="94" fillId="32" borderId="13" xfId="0" applyNumberFormat="1" applyFont="1" applyFill="1" applyBorder="1" applyProtection="1">
      <protection hidden="1"/>
    </xf>
    <xf numFmtId="0" fontId="94" fillId="32" borderId="13" xfId="0" applyFont="1" applyFill="1" applyBorder="1" applyAlignment="1" applyProtection="1">
      <alignment horizontal="center"/>
      <protection hidden="1"/>
    </xf>
    <xf numFmtId="0" fontId="1" fillId="0" borderId="11" xfId="0" applyFont="1" applyBorder="1" applyProtection="1">
      <protection hidden="1"/>
    </xf>
    <xf numFmtId="2" fontId="1" fillId="0" borderId="16" xfId="0" applyNumberFormat="1" applyFont="1" applyBorder="1" applyAlignment="1" applyProtection="1">
      <alignment horizontal="center"/>
      <protection hidden="1"/>
    </xf>
    <xf numFmtId="0" fontId="1" fillId="0" borderId="16" xfId="0" quotePrefix="1" applyFont="1" applyBorder="1" applyAlignment="1" applyProtection="1">
      <alignment horizontal="left"/>
      <protection hidden="1"/>
    </xf>
    <xf numFmtId="174" fontId="1" fillId="0" borderId="16" xfId="0" applyNumberFormat="1" applyFont="1" applyBorder="1" applyAlignment="1" applyProtection="1">
      <alignment horizontal="center"/>
      <protection hidden="1"/>
    </xf>
    <xf numFmtId="0" fontId="1" fillId="0" borderId="16" xfId="0" applyFont="1" applyBorder="1" applyAlignment="1" applyProtection="1">
      <alignment horizontal="center"/>
      <protection hidden="1"/>
    </xf>
    <xf numFmtId="2" fontId="1" fillId="0" borderId="69" xfId="0" applyNumberFormat="1" applyFont="1" applyBorder="1" applyAlignment="1" applyProtection="1">
      <alignment horizontal="center"/>
      <protection hidden="1"/>
    </xf>
    <xf numFmtId="0" fontId="1" fillId="0" borderId="49" xfId="0" quotePrefix="1" applyFont="1" applyBorder="1" applyAlignment="1" applyProtection="1">
      <alignment horizontal="left"/>
      <protection hidden="1"/>
    </xf>
    <xf numFmtId="174" fontId="1" fillId="0" borderId="49" xfId="0" applyNumberFormat="1" applyFont="1" applyBorder="1" applyAlignment="1" applyProtection="1">
      <alignment horizontal="center"/>
      <protection hidden="1"/>
    </xf>
    <xf numFmtId="2" fontId="1" fillId="0" borderId="69" xfId="0" quotePrefix="1" applyNumberFormat="1" applyFont="1" applyBorder="1" applyAlignment="1" applyProtection="1">
      <alignment horizontal="center"/>
      <protection hidden="1"/>
    </xf>
    <xf numFmtId="174" fontId="84" fillId="0" borderId="13" xfId="0" applyNumberFormat="1" applyFont="1" applyBorder="1" applyAlignment="1" applyProtection="1">
      <alignment horizontal="center"/>
      <protection hidden="1"/>
    </xf>
    <xf numFmtId="0" fontId="1" fillId="0" borderId="13" xfId="0" applyFont="1" applyBorder="1" applyAlignment="1" applyProtection="1">
      <alignment horizontal="center"/>
      <protection hidden="1"/>
    </xf>
    <xf numFmtId="2" fontId="84" fillId="0" borderId="6" xfId="0" applyNumberFormat="1" applyFont="1" applyBorder="1" applyAlignment="1" applyProtection="1">
      <alignment horizontal="center"/>
      <protection hidden="1"/>
    </xf>
    <xf numFmtId="174" fontId="84" fillId="0" borderId="6" xfId="0" applyNumberFormat="1" applyFont="1" applyBorder="1" applyAlignment="1" applyProtection="1">
      <alignment horizontal="center"/>
      <protection hidden="1"/>
    </xf>
    <xf numFmtId="174" fontId="94" fillId="32" borderId="13" xfId="0" applyNumberFormat="1" applyFont="1" applyFill="1" applyBorder="1" applyAlignment="1" applyProtection="1">
      <alignment horizontal="center"/>
      <protection hidden="1"/>
    </xf>
    <xf numFmtId="2" fontId="1" fillId="0" borderId="75" xfId="0" quotePrefix="1" applyNumberFormat="1" applyFont="1" applyBorder="1" applyAlignment="1" applyProtection="1">
      <alignment horizontal="center"/>
      <protection hidden="1"/>
    </xf>
    <xf numFmtId="2" fontId="1" fillId="0" borderId="7" xfId="0" quotePrefix="1" applyNumberFormat="1" applyFont="1" applyBorder="1" applyAlignment="1" applyProtection="1">
      <alignment horizontal="center"/>
      <protection hidden="1"/>
    </xf>
    <xf numFmtId="2" fontId="1" fillId="0" borderId="6" xfId="0" quotePrefix="1" applyNumberFormat="1" applyFont="1" applyBorder="1" applyAlignment="1" applyProtection="1">
      <alignment horizontal="center"/>
      <protection hidden="1"/>
    </xf>
    <xf numFmtId="174" fontId="1" fillId="0" borderId="6" xfId="0" quotePrefix="1" applyNumberFormat="1" applyFont="1" applyBorder="1" applyAlignment="1" applyProtection="1">
      <alignment horizontal="center"/>
      <protection hidden="1"/>
    </xf>
    <xf numFmtId="174" fontId="84" fillId="0" borderId="75" xfId="0" applyNumberFormat="1" applyFont="1" applyBorder="1" applyAlignment="1" applyProtection="1">
      <alignment horizontal="center"/>
      <protection hidden="1"/>
    </xf>
    <xf numFmtId="0" fontId="1" fillId="0" borderId="16" xfId="0" applyFont="1" applyBorder="1" applyAlignment="1" applyProtection="1">
      <alignment horizontal="left"/>
      <protection hidden="1"/>
    </xf>
    <xf numFmtId="2" fontId="84" fillId="0" borderId="75" xfId="0" applyNumberFormat="1" applyFont="1" applyBorder="1" applyAlignment="1" applyProtection="1">
      <alignment horizontal="center"/>
      <protection hidden="1"/>
    </xf>
    <xf numFmtId="0" fontId="84" fillId="0" borderId="75" xfId="0" applyFont="1" applyBorder="1" applyAlignment="1" applyProtection="1">
      <alignment horizontal="center"/>
      <protection hidden="1"/>
    </xf>
    <xf numFmtId="2" fontId="84" fillId="0" borderId="7" xfId="0" applyNumberFormat="1" applyFont="1" applyBorder="1" applyAlignment="1" applyProtection="1">
      <alignment horizontal="center"/>
      <protection hidden="1"/>
    </xf>
    <xf numFmtId="174" fontId="83" fillId="0" borderId="75" xfId="0" applyNumberFormat="1" applyFont="1" applyBorder="1" applyAlignment="1" applyProtection="1">
      <alignment horizontal="center"/>
      <protection hidden="1"/>
    </xf>
    <xf numFmtId="174" fontId="84" fillId="0" borderId="7" xfId="0" applyNumberFormat="1" applyFont="1" applyBorder="1" applyAlignment="1" applyProtection="1">
      <alignment horizontal="center"/>
      <protection hidden="1"/>
    </xf>
    <xf numFmtId="174" fontId="84" fillId="0" borderId="49" xfId="0" applyNumberFormat="1" applyFont="1" applyBorder="1" applyAlignment="1" applyProtection="1">
      <alignment horizontal="center"/>
      <protection hidden="1"/>
    </xf>
    <xf numFmtId="2" fontId="84" fillId="0" borderId="69" xfId="0" applyNumberFormat="1" applyFont="1" applyBorder="1" applyAlignment="1" applyProtection="1">
      <alignment horizontal="center"/>
      <protection hidden="1"/>
    </xf>
    <xf numFmtId="0" fontId="84" fillId="0" borderId="49" xfId="0" quotePrefix="1" applyFont="1" applyBorder="1" applyAlignment="1" applyProtection="1">
      <alignment horizontal="left"/>
      <protection hidden="1"/>
    </xf>
    <xf numFmtId="0" fontId="84" fillId="0" borderId="6" xfId="0" quotePrefix="1" applyFont="1" applyBorder="1" applyAlignment="1" applyProtection="1">
      <alignment horizontal="left"/>
      <protection hidden="1"/>
    </xf>
    <xf numFmtId="0" fontId="84" fillId="0" borderId="75" xfId="0" quotePrefix="1" applyFont="1" applyBorder="1" applyAlignment="1" applyProtection="1">
      <alignment horizontal="left"/>
      <protection hidden="1"/>
    </xf>
    <xf numFmtId="0" fontId="1" fillId="0" borderId="75" xfId="0" applyFont="1" applyBorder="1" applyAlignment="1" applyProtection="1">
      <alignment horizontal="left"/>
      <protection hidden="1"/>
    </xf>
    <xf numFmtId="0" fontId="1" fillId="0" borderId="7" xfId="0" applyFont="1" applyBorder="1" applyProtection="1">
      <protection hidden="1"/>
    </xf>
    <xf numFmtId="0" fontId="95" fillId="32" borderId="13" xfId="0" applyFont="1" applyFill="1" applyBorder="1" applyAlignment="1" applyProtection="1">
      <alignment horizontal="left"/>
      <protection hidden="1"/>
    </xf>
    <xf numFmtId="174" fontId="1" fillId="5" borderId="75" xfId="0" applyNumberFormat="1" applyFont="1" applyFill="1" applyBorder="1" applyAlignment="1" applyProtection="1">
      <alignment horizontal="center"/>
      <protection hidden="1"/>
    </xf>
    <xf numFmtId="0" fontId="1" fillId="5" borderId="75" xfId="0" applyFont="1" applyFill="1" applyBorder="1" applyAlignment="1" applyProtection="1">
      <alignment horizontal="center"/>
      <protection hidden="1"/>
    </xf>
    <xf numFmtId="0" fontId="1" fillId="5" borderId="7" xfId="0" quotePrefix="1" applyFont="1" applyFill="1" applyBorder="1" applyAlignment="1" applyProtection="1">
      <alignment horizontal="left"/>
      <protection hidden="1"/>
    </xf>
    <xf numFmtId="174" fontId="1" fillId="5" borderId="7" xfId="0" applyNumberFormat="1" applyFont="1" applyFill="1" applyBorder="1" applyAlignment="1" applyProtection="1">
      <alignment horizontal="center"/>
      <protection hidden="1"/>
    </xf>
    <xf numFmtId="0" fontId="1" fillId="5" borderId="7" xfId="0" applyFont="1" applyFill="1" applyBorder="1" applyAlignment="1" applyProtection="1">
      <alignment horizontal="center"/>
      <protection hidden="1"/>
    </xf>
    <xf numFmtId="0" fontId="1" fillId="5" borderId="75" xfId="0" quotePrefix="1" applyFont="1" applyFill="1" applyBorder="1" applyAlignment="1" applyProtection="1">
      <alignment horizontal="left"/>
      <protection hidden="1"/>
    </xf>
    <xf numFmtId="174" fontId="84" fillId="5" borderId="75" xfId="0" applyNumberFormat="1" applyFont="1" applyFill="1" applyBorder="1" applyAlignment="1" applyProtection="1">
      <alignment horizontal="center"/>
      <protection hidden="1"/>
    </xf>
    <xf numFmtId="0" fontId="1" fillId="8" borderId="69" xfId="0" applyFont="1" applyFill="1" applyBorder="1" applyProtection="1">
      <protection hidden="1"/>
    </xf>
    <xf numFmtId="2" fontId="94" fillId="8" borderId="49" xfId="0" applyNumberFormat="1" applyFont="1" applyFill="1" applyBorder="1" applyAlignment="1" applyProtection="1">
      <alignment horizontal="centerContinuous"/>
      <protection hidden="1"/>
    </xf>
    <xf numFmtId="0" fontId="96" fillId="8" borderId="49" xfId="0" applyFont="1" applyFill="1" applyBorder="1" applyAlignment="1" applyProtection="1">
      <alignment horizontal="centerContinuous" vertical="center"/>
      <protection hidden="1"/>
    </xf>
    <xf numFmtId="174" fontId="94" fillId="8" borderId="49" xfId="0" applyNumberFormat="1" applyFont="1" applyFill="1" applyBorder="1" applyAlignment="1" applyProtection="1">
      <alignment horizontal="centerContinuous"/>
      <protection hidden="1"/>
    </xf>
    <xf numFmtId="0" fontId="94" fillId="8" borderId="49" xfId="0" applyFont="1" applyFill="1" applyBorder="1" applyAlignment="1" applyProtection="1">
      <alignment horizontal="centerContinuous"/>
      <protection hidden="1"/>
    </xf>
    <xf numFmtId="0" fontId="1" fillId="5" borderId="13" xfId="0" quotePrefix="1" applyFont="1" applyFill="1" applyBorder="1" applyAlignment="1" applyProtection="1">
      <alignment horizontal="left"/>
      <protection hidden="1"/>
    </xf>
    <xf numFmtId="174" fontId="84" fillId="5" borderId="13" xfId="0" applyNumberFormat="1" applyFont="1" applyFill="1" applyBorder="1" applyAlignment="1" applyProtection="1">
      <alignment horizontal="center"/>
      <protection hidden="1"/>
    </xf>
    <xf numFmtId="0" fontId="1" fillId="5" borderId="13" xfId="0" applyFont="1" applyFill="1" applyBorder="1" applyAlignment="1" applyProtection="1">
      <alignment horizontal="center"/>
      <protection hidden="1"/>
    </xf>
    <xf numFmtId="174" fontId="84" fillId="0" borderId="6" xfId="0" quotePrefix="1" applyNumberFormat="1" applyFont="1" applyBorder="1" applyAlignment="1" applyProtection="1">
      <alignment horizontal="center"/>
      <protection hidden="1"/>
    </xf>
    <xf numFmtId="0" fontId="1" fillId="0" borderId="75" xfId="0" applyFont="1" applyBorder="1" applyProtection="1">
      <protection hidden="1"/>
    </xf>
    <xf numFmtId="0" fontId="1" fillId="0" borderId="7" xfId="0" applyFont="1" applyBorder="1" applyAlignment="1" applyProtection="1">
      <alignment horizontal="left"/>
      <protection hidden="1"/>
    </xf>
    <xf numFmtId="2" fontId="83" fillId="0" borderId="75" xfId="0" applyNumberFormat="1" applyFont="1" applyBorder="1" applyAlignment="1" applyProtection="1">
      <alignment horizontal="center"/>
      <protection hidden="1"/>
    </xf>
    <xf numFmtId="0" fontId="83" fillId="0" borderId="75" xfId="0" applyFont="1" applyBorder="1" applyAlignment="1" applyProtection="1">
      <alignment horizontal="left"/>
      <protection hidden="1"/>
    </xf>
    <xf numFmtId="2" fontId="1" fillId="0" borderId="69" xfId="0" applyNumberFormat="1" applyFont="1" applyBorder="1" applyProtection="1">
      <protection hidden="1"/>
    </xf>
    <xf numFmtId="0" fontId="20" fillId="0" borderId="49" xfId="0" applyFont="1" applyBorder="1" applyAlignment="1" applyProtection="1">
      <alignment horizontal="left"/>
      <protection hidden="1"/>
    </xf>
    <xf numFmtId="174" fontId="1" fillId="0" borderId="49" xfId="0" applyNumberFormat="1" applyFont="1" applyBorder="1" applyProtection="1">
      <protection hidden="1"/>
    </xf>
    <xf numFmtId="0" fontId="1" fillId="0" borderId="6" xfId="0" applyFont="1" applyBorder="1" applyAlignment="1" applyProtection="1">
      <alignment horizontal="left"/>
      <protection hidden="1"/>
    </xf>
    <xf numFmtId="0" fontId="1" fillId="0" borderId="10" xfId="0" applyFont="1" applyBorder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167" fontId="0" fillId="0" borderId="0" xfId="0" applyNumberFormat="1" applyAlignment="1" applyProtection="1">
      <alignment horizontal="left"/>
      <protection hidden="1"/>
    </xf>
    <xf numFmtId="174" fontId="0" fillId="0" borderId="0" xfId="0" applyNumberFormat="1" applyProtection="1">
      <protection hidden="1"/>
    </xf>
    <xf numFmtId="1" fontId="82" fillId="33" borderId="19" xfId="0" applyNumberFormat="1" applyFont="1" applyFill="1" applyBorder="1" applyAlignment="1" applyProtection="1">
      <alignment horizontal="center" vertical="center" wrapText="1"/>
      <protection hidden="1"/>
    </xf>
    <xf numFmtId="0" fontId="10" fillId="0" borderId="0" xfId="0" applyFont="1" applyAlignment="1" applyProtection="1">
      <alignment vertical="center"/>
      <protection hidden="1"/>
    </xf>
    <xf numFmtId="0" fontId="1" fillId="0" borderId="0" xfId="0" applyFont="1" applyAlignment="1" applyProtection="1">
      <alignment vertical="center"/>
      <protection hidden="1"/>
    </xf>
    <xf numFmtId="0" fontId="0" fillId="0" borderId="0" xfId="0" applyAlignment="1" applyProtection="1">
      <alignment vertical="center"/>
      <protection hidden="1"/>
    </xf>
    <xf numFmtId="1" fontId="79" fillId="0" borderId="58" xfId="0" applyNumberFormat="1" applyFont="1" applyBorder="1" applyAlignment="1" applyProtection="1">
      <alignment horizontal="center" vertical="center" wrapText="1"/>
      <protection hidden="1"/>
    </xf>
    <xf numFmtId="1" fontId="1" fillId="0" borderId="4" xfId="0" applyNumberFormat="1" applyFont="1" applyBorder="1" applyAlignment="1" applyProtection="1">
      <alignment horizontal="center"/>
      <protection hidden="1"/>
    </xf>
    <xf numFmtId="1" fontId="82" fillId="33" borderId="15" xfId="0" applyNumberFormat="1" applyFont="1" applyFill="1" applyBorder="1" applyAlignment="1" applyProtection="1">
      <alignment horizontal="center" vertical="center"/>
      <protection hidden="1"/>
    </xf>
    <xf numFmtId="2" fontId="96" fillId="8" borderId="0" xfId="0" applyNumberFormat="1" applyFont="1" applyFill="1" applyAlignment="1" applyProtection="1">
      <alignment horizontal="center" vertical="center" wrapText="1"/>
      <protection hidden="1"/>
    </xf>
    <xf numFmtId="0" fontId="96" fillId="8" borderId="0" xfId="0" quotePrefix="1" applyFont="1" applyFill="1" applyAlignment="1" applyProtection="1">
      <alignment horizontal="center" vertical="center"/>
      <protection hidden="1"/>
    </xf>
    <xf numFmtId="0" fontId="96" fillId="8" borderId="0" xfId="1" applyNumberFormat="1" applyFont="1" applyFill="1" applyBorder="1" applyAlignment="1" applyProtection="1">
      <alignment horizontal="center" vertical="center" wrapText="1"/>
      <protection hidden="1"/>
    </xf>
    <xf numFmtId="1" fontId="96" fillId="8" borderId="0" xfId="0" applyNumberFormat="1" applyFont="1" applyFill="1" applyAlignment="1" applyProtection="1">
      <alignment horizontal="center" vertical="center" wrapText="1"/>
      <protection hidden="1"/>
    </xf>
    <xf numFmtId="2" fontId="94" fillId="32" borderId="49" xfId="0" applyNumberFormat="1" applyFont="1" applyFill="1" applyBorder="1" applyAlignment="1" applyProtection="1">
      <alignment horizontal="center"/>
      <protection hidden="1"/>
    </xf>
    <xf numFmtId="0" fontId="75" fillId="32" borderId="49" xfId="0" applyFont="1" applyFill="1" applyBorder="1" applyAlignment="1" applyProtection="1">
      <alignment horizontal="left"/>
      <protection hidden="1"/>
    </xf>
    <xf numFmtId="0" fontId="94" fillId="32" borderId="49" xfId="0" applyFont="1" applyFill="1" applyBorder="1" applyAlignment="1" applyProtection="1">
      <alignment horizontal="center"/>
      <protection hidden="1"/>
    </xf>
    <xf numFmtId="0" fontId="0" fillId="0" borderId="8" xfId="0" applyBorder="1" applyProtection="1">
      <protection hidden="1"/>
    </xf>
    <xf numFmtId="2" fontId="6" fillId="0" borderId="75" xfId="0" applyNumberFormat="1" applyFont="1" applyBorder="1" applyAlignment="1" applyProtection="1">
      <alignment horizontal="center"/>
      <protection hidden="1"/>
    </xf>
    <xf numFmtId="0" fontId="0" fillId="0" borderId="11" xfId="0" applyBorder="1" applyProtection="1">
      <protection hidden="1"/>
    </xf>
    <xf numFmtId="2" fontId="6" fillId="0" borderId="7" xfId="0" applyNumberFormat="1" applyFont="1" applyBorder="1" applyAlignment="1" applyProtection="1">
      <alignment horizontal="center"/>
      <protection hidden="1"/>
    </xf>
    <xf numFmtId="0" fontId="83" fillId="0" borderId="7" xfId="0" applyFont="1" applyBorder="1" applyAlignment="1" applyProtection="1">
      <alignment horizontal="left"/>
      <protection hidden="1"/>
    </xf>
    <xf numFmtId="0" fontId="83" fillId="0" borderId="7" xfId="0" applyFont="1" applyBorder="1" applyAlignment="1" applyProtection="1">
      <alignment horizontal="center"/>
      <protection hidden="1"/>
    </xf>
    <xf numFmtId="2" fontId="6" fillId="0" borderId="69" xfId="0" applyNumberFormat="1" applyFont="1" applyBorder="1" applyAlignment="1" applyProtection="1">
      <alignment horizontal="center"/>
      <protection hidden="1"/>
    </xf>
    <xf numFmtId="0" fontId="83" fillId="0" borderId="49" xfId="0" applyFont="1" applyBorder="1" applyAlignment="1" applyProtection="1">
      <alignment horizontal="left"/>
      <protection hidden="1"/>
    </xf>
    <xf numFmtId="0" fontId="83" fillId="0" borderId="49" xfId="0" applyFont="1" applyBorder="1" applyAlignment="1" applyProtection="1">
      <alignment horizontal="center"/>
      <protection hidden="1"/>
    </xf>
    <xf numFmtId="2" fontId="6" fillId="0" borderId="6" xfId="0" applyNumberFormat="1" applyFont="1" applyBorder="1" applyAlignment="1" applyProtection="1">
      <alignment horizontal="center"/>
      <protection hidden="1"/>
    </xf>
    <xf numFmtId="0" fontId="83" fillId="0" borderId="6" xfId="0" applyFont="1" applyBorder="1" applyAlignment="1" applyProtection="1">
      <alignment horizontal="left"/>
      <protection hidden="1"/>
    </xf>
    <xf numFmtId="0" fontId="83" fillId="0" borderId="6" xfId="0" applyFont="1" applyBorder="1" applyAlignment="1" applyProtection="1">
      <alignment horizontal="center"/>
      <protection hidden="1"/>
    </xf>
    <xf numFmtId="2" fontId="6" fillId="0" borderId="16" xfId="0" applyNumberFormat="1" applyFont="1" applyBorder="1" applyAlignment="1" applyProtection="1">
      <alignment horizontal="center"/>
      <protection hidden="1"/>
    </xf>
    <xf numFmtId="167" fontId="83" fillId="0" borderId="16" xfId="0" applyNumberFormat="1" applyFont="1" applyBorder="1" applyAlignment="1" applyProtection="1">
      <alignment horizontal="left"/>
      <protection hidden="1"/>
    </xf>
    <xf numFmtId="0" fontId="83" fillId="0" borderId="16" xfId="0" applyFont="1" applyBorder="1" applyAlignment="1" applyProtection="1">
      <alignment horizontal="center"/>
      <protection hidden="1"/>
    </xf>
    <xf numFmtId="167" fontId="83" fillId="0" borderId="49" xfId="0" applyNumberFormat="1" applyFont="1" applyBorder="1" applyAlignment="1" applyProtection="1">
      <alignment horizontal="left"/>
      <protection hidden="1"/>
    </xf>
    <xf numFmtId="0" fontId="83" fillId="0" borderId="16" xfId="0" applyFont="1" applyBorder="1" applyAlignment="1" applyProtection="1">
      <alignment horizontal="left"/>
      <protection hidden="1"/>
    </xf>
    <xf numFmtId="0" fontId="0" fillId="0" borderId="10" xfId="0" applyBorder="1" applyProtection="1">
      <protection hidden="1"/>
    </xf>
    <xf numFmtId="0" fontId="87" fillId="0" borderId="0" xfId="0" applyFont="1" applyAlignment="1" applyProtection="1">
      <alignment vertical="center"/>
      <protection hidden="1"/>
    </xf>
    <xf numFmtId="0" fontId="0" fillId="0" borderId="0" xfId="0" applyAlignment="1" applyProtection="1">
      <alignment vertical="center" wrapText="1"/>
      <protection hidden="1"/>
    </xf>
    <xf numFmtId="0" fontId="19" fillId="0" borderId="11" xfId="0" applyFont="1" applyBorder="1" applyProtection="1">
      <protection hidden="1"/>
    </xf>
    <xf numFmtId="0" fontId="21" fillId="0" borderId="12" xfId="0" applyFont="1" applyBorder="1" applyAlignment="1" applyProtection="1">
      <alignment horizontal="center"/>
      <protection hidden="1"/>
    </xf>
    <xf numFmtId="1" fontId="0" fillId="0" borderId="16" xfId="0" applyNumberFormat="1" applyBorder="1" applyAlignment="1" applyProtection="1">
      <alignment horizontal="center"/>
      <protection hidden="1"/>
    </xf>
    <xf numFmtId="0" fontId="94" fillId="8" borderId="10" xfId="0" applyFont="1" applyFill="1" applyBorder="1" applyProtection="1">
      <protection hidden="1"/>
    </xf>
    <xf numFmtId="2" fontId="94" fillId="8" borderId="2" xfId="0" applyNumberFormat="1" applyFont="1" applyFill="1" applyBorder="1" applyAlignment="1" applyProtection="1">
      <alignment horizontal="center"/>
      <protection hidden="1"/>
    </xf>
    <xf numFmtId="0" fontId="96" fillId="8" borderId="2" xfId="0" applyFont="1" applyFill="1" applyBorder="1" applyAlignment="1" applyProtection="1">
      <alignment horizontal="center" vertical="center"/>
      <protection hidden="1"/>
    </xf>
    <xf numFmtId="1" fontId="94" fillId="8" borderId="2" xfId="1" applyNumberFormat="1" applyFont="1" applyFill="1" applyBorder="1" applyAlignment="1" applyProtection="1">
      <alignment horizontal="center"/>
      <protection hidden="1"/>
    </xf>
    <xf numFmtId="1" fontId="94" fillId="8" borderId="2" xfId="0" applyNumberFormat="1" applyFont="1" applyFill="1" applyBorder="1" applyAlignment="1" applyProtection="1">
      <alignment horizontal="center"/>
      <protection hidden="1"/>
    </xf>
    <xf numFmtId="1" fontId="1" fillId="0" borderId="6" xfId="1" applyNumberFormat="1" applyFont="1" applyFill="1" applyBorder="1" applyAlignment="1" applyProtection="1">
      <alignment horizontal="center"/>
      <protection hidden="1"/>
    </xf>
    <xf numFmtId="1" fontId="1" fillId="0" borderId="6" xfId="0" applyNumberFormat="1" applyFont="1" applyBorder="1" applyAlignment="1" applyProtection="1">
      <alignment horizontal="center"/>
      <protection hidden="1"/>
    </xf>
    <xf numFmtId="1" fontId="1" fillId="0" borderId="75" xfId="1" applyNumberFormat="1" applyFont="1" applyFill="1" applyBorder="1" applyAlignment="1" applyProtection="1">
      <alignment horizontal="center"/>
      <protection hidden="1"/>
    </xf>
    <xf numFmtId="1" fontId="1" fillId="0" borderId="75" xfId="0" applyNumberFormat="1" applyFont="1" applyBorder="1" applyAlignment="1" applyProtection="1">
      <alignment horizontal="center"/>
      <protection hidden="1"/>
    </xf>
    <xf numFmtId="1" fontId="1" fillId="0" borderId="7" xfId="1" applyNumberFormat="1" applyFont="1" applyFill="1" applyBorder="1" applyAlignment="1" applyProtection="1">
      <alignment horizontal="center"/>
      <protection hidden="1"/>
    </xf>
    <xf numFmtId="1" fontId="1" fillId="0" borderId="7" xfId="0" applyNumberFormat="1" applyFont="1" applyBorder="1" applyAlignment="1" applyProtection="1">
      <alignment horizontal="center"/>
      <protection hidden="1"/>
    </xf>
    <xf numFmtId="2" fontId="1" fillId="0" borderId="11" xfId="0" applyNumberFormat="1" applyFont="1" applyBorder="1" applyAlignment="1" applyProtection="1">
      <alignment horizontal="center"/>
      <protection hidden="1"/>
    </xf>
    <xf numFmtId="0" fontId="1" fillId="0" borderId="0" xfId="0" quotePrefix="1" applyFont="1" applyAlignment="1" applyProtection="1">
      <alignment horizontal="left"/>
      <protection hidden="1"/>
    </xf>
    <xf numFmtId="1" fontId="1" fillId="0" borderId="0" xfId="1" applyNumberFormat="1" applyFont="1" applyFill="1" applyBorder="1" applyAlignment="1" applyProtection="1">
      <alignment horizontal="center"/>
      <protection hidden="1"/>
    </xf>
    <xf numFmtId="1" fontId="1" fillId="0" borderId="0" xfId="0" applyNumberFormat="1" applyFont="1" applyAlignment="1" applyProtection="1">
      <alignment horizontal="center"/>
      <protection hidden="1"/>
    </xf>
    <xf numFmtId="0" fontId="94" fillId="32" borderId="69" xfId="0" applyFont="1" applyFill="1" applyBorder="1" applyProtection="1">
      <protection hidden="1"/>
    </xf>
    <xf numFmtId="0" fontId="75" fillId="32" borderId="49" xfId="0" quotePrefix="1" applyFont="1" applyFill="1" applyBorder="1" applyAlignment="1" applyProtection="1">
      <alignment horizontal="left"/>
      <protection hidden="1"/>
    </xf>
    <xf numFmtId="1" fontId="75" fillId="32" borderId="49" xfId="1" applyNumberFormat="1" applyFont="1" applyFill="1" applyBorder="1" applyAlignment="1" applyProtection="1">
      <alignment horizontal="center"/>
      <protection hidden="1"/>
    </xf>
    <xf numFmtId="0" fontId="98" fillId="8" borderId="69" xfId="0" applyFont="1" applyFill="1" applyBorder="1" applyProtection="1">
      <protection hidden="1"/>
    </xf>
    <xf numFmtId="2" fontId="98" fillId="8" borderId="49" xfId="0" applyNumberFormat="1" applyFont="1" applyFill="1" applyBorder="1" applyAlignment="1" applyProtection="1">
      <alignment horizontal="center"/>
      <protection hidden="1"/>
    </xf>
    <xf numFmtId="0" fontId="96" fillId="8" borderId="49" xfId="0" quotePrefix="1" applyFont="1" applyFill="1" applyBorder="1" applyAlignment="1" applyProtection="1">
      <alignment horizontal="center" vertical="center"/>
      <protection hidden="1"/>
    </xf>
    <xf numFmtId="1" fontId="96" fillId="8" borderId="49" xfId="1" applyNumberFormat="1" applyFont="1" applyFill="1" applyBorder="1" applyAlignment="1" applyProtection="1">
      <alignment horizontal="center"/>
      <protection hidden="1"/>
    </xf>
    <xf numFmtId="0" fontId="94" fillId="32" borderId="69" xfId="0" applyFont="1" applyFill="1" applyBorder="1" applyAlignment="1" applyProtection="1">
      <alignment horizontal="left" vertical="center"/>
      <protection hidden="1"/>
    </xf>
    <xf numFmtId="2" fontId="94" fillId="32" borderId="49" xfId="0" applyNumberFormat="1" applyFont="1" applyFill="1" applyBorder="1" applyAlignment="1" applyProtection="1">
      <alignment horizontal="left" vertical="center"/>
      <protection hidden="1"/>
    </xf>
    <xf numFmtId="0" fontId="75" fillId="32" borderId="49" xfId="0" quotePrefix="1" applyFont="1" applyFill="1" applyBorder="1" applyAlignment="1" applyProtection="1">
      <alignment horizontal="left" vertical="center"/>
      <protection hidden="1"/>
    </xf>
    <xf numFmtId="1" fontId="75" fillId="32" borderId="49" xfId="1" applyNumberFormat="1" applyFont="1" applyFill="1" applyBorder="1" applyAlignment="1" applyProtection="1">
      <alignment horizontal="left" vertical="center"/>
      <protection hidden="1"/>
    </xf>
    <xf numFmtId="2" fontId="19" fillId="0" borderId="51" xfId="0" applyNumberFormat="1" applyFont="1" applyBorder="1" applyProtection="1">
      <protection hidden="1"/>
    </xf>
    <xf numFmtId="2" fontId="19" fillId="0" borderId="3" xfId="0" applyNumberFormat="1" applyFont="1" applyBorder="1" applyProtection="1">
      <protection hidden="1"/>
    </xf>
    <xf numFmtId="0" fontId="19" fillId="0" borderId="51" xfId="0" applyFont="1" applyBorder="1" applyProtection="1">
      <protection hidden="1"/>
    </xf>
    <xf numFmtId="0" fontId="21" fillId="0" borderId="61" xfId="0" applyFont="1" applyBorder="1" applyAlignment="1" applyProtection="1">
      <alignment horizontal="center" vertical="center" wrapText="1"/>
      <protection hidden="1"/>
    </xf>
    <xf numFmtId="1" fontId="0" fillId="0" borderId="36" xfId="0" applyNumberFormat="1" applyBorder="1" applyAlignment="1" applyProtection="1">
      <alignment horizontal="center"/>
      <protection hidden="1"/>
    </xf>
    <xf numFmtId="1" fontId="11" fillId="0" borderId="58" xfId="0" applyNumberFormat="1" applyFont="1" applyBorder="1" applyAlignment="1" applyProtection="1">
      <alignment horizontal="center" vertical="center" wrapText="1"/>
      <protection hidden="1"/>
    </xf>
    <xf numFmtId="1" fontId="0" fillId="0" borderId="4" xfId="0" applyNumberFormat="1" applyBorder="1" applyAlignment="1" applyProtection="1">
      <alignment horizontal="center"/>
      <protection hidden="1"/>
    </xf>
    <xf numFmtId="167" fontId="0" fillId="0" borderId="0" xfId="0" applyNumberFormat="1" applyProtection="1">
      <protection hidden="1"/>
    </xf>
    <xf numFmtId="1" fontId="1" fillId="0" borderId="75" xfId="1" applyNumberFormat="1" applyFont="1" applyBorder="1" applyAlignment="1" applyProtection="1">
      <alignment horizontal="center"/>
      <protection hidden="1"/>
    </xf>
    <xf numFmtId="1" fontId="1" fillId="0" borderId="0" xfId="1" applyNumberFormat="1" applyFont="1" applyBorder="1" applyProtection="1">
      <protection hidden="1"/>
    </xf>
    <xf numFmtId="0" fontId="98" fillId="8" borderId="69" xfId="0" applyFont="1" applyFill="1" applyBorder="1" applyAlignment="1" applyProtection="1">
      <alignment vertical="center"/>
      <protection hidden="1"/>
    </xf>
    <xf numFmtId="2" fontId="98" fillId="8" borderId="49" xfId="0" applyNumberFormat="1" applyFont="1" applyFill="1" applyBorder="1" applyAlignment="1" applyProtection="1">
      <alignment horizontal="center" vertical="center"/>
      <protection hidden="1"/>
    </xf>
    <xf numFmtId="0" fontId="96" fillId="8" borderId="49" xfId="0" applyFont="1" applyFill="1" applyBorder="1" applyAlignment="1" applyProtection="1">
      <alignment horizontal="center" vertical="center"/>
      <protection hidden="1"/>
    </xf>
    <xf numFmtId="168" fontId="98" fillId="8" borderId="49" xfId="0" applyNumberFormat="1" applyFont="1" applyFill="1" applyBorder="1" applyAlignment="1" applyProtection="1">
      <alignment horizontal="center" vertical="center"/>
      <protection hidden="1"/>
    </xf>
    <xf numFmtId="1" fontId="98" fillId="8" borderId="49" xfId="1" applyNumberFormat="1" applyFont="1" applyFill="1" applyBorder="1" applyAlignment="1" applyProtection="1">
      <alignment horizontal="center" vertical="center"/>
      <protection hidden="1"/>
    </xf>
    <xf numFmtId="0" fontId="98" fillId="8" borderId="49" xfId="0" applyFont="1" applyFill="1" applyBorder="1" applyAlignment="1" applyProtection="1">
      <alignment horizontal="center" vertical="center"/>
      <protection hidden="1"/>
    </xf>
    <xf numFmtId="0" fontId="76" fillId="0" borderId="0" xfId="0" applyFont="1" applyProtection="1">
      <protection hidden="1"/>
    </xf>
    <xf numFmtId="0" fontId="78" fillId="0" borderId="0" xfId="0" applyFont="1" applyProtection="1">
      <protection hidden="1"/>
    </xf>
    <xf numFmtId="2" fontId="75" fillId="32" borderId="10" xfId="0" applyNumberFormat="1" applyFont="1" applyFill="1" applyBorder="1" applyAlignment="1" applyProtection="1">
      <alignment horizontal="center" wrapText="1"/>
      <protection hidden="1"/>
    </xf>
    <xf numFmtId="2" fontId="75" fillId="32" borderId="2" xfId="0" applyNumberFormat="1" applyFont="1" applyFill="1" applyBorder="1" applyAlignment="1" applyProtection="1">
      <alignment horizontal="center" wrapText="1"/>
      <protection hidden="1"/>
    </xf>
    <xf numFmtId="0" fontId="75" fillId="32" borderId="2" xfId="0" applyFont="1" applyFill="1" applyBorder="1" applyAlignment="1" applyProtection="1">
      <alignment horizontal="center" vertical="center"/>
      <protection hidden="1"/>
    </xf>
    <xf numFmtId="0" fontId="75" fillId="32" borderId="2" xfId="1" applyNumberFormat="1" applyFont="1" applyFill="1" applyBorder="1" applyAlignment="1" applyProtection="1">
      <alignment horizontal="center" wrapText="1"/>
      <protection hidden="1"/>
    </xf>
    <xf numFmtId="1" fontId="75" fillId="32" borderId="2" xfId="0" applyNumberFormat="1" applyFont="1" applyFill="1" applyBorder="1" applyAlignment="1" applyProtection="1">
      <alignment horizontal="center" wrapText="1"/>
      <protection hidden="1"/>
    </xf>
    <xf numFmtId="2" fontId="82" fillId="31" borderId="69" xfId="0" applyNumberFormat="1" applyFont="1" applyFill="1" applyBorder="1" applyAlignment="1" applyProtection="1">
      <alignment horizontal="center" wrapText="1"/>
      <protection hidden="1"/>
    </xf>
    <xf numFmtId="0" fontId="1" fillId="0" borderId="6" xfId="1" applyNumberFormat="1" applyFont="1" applyBorder="1" applyAlignment="1" applyProtection="1">
      <alignment horizontal="center"/>
      <protection hidden="1"/>
    </xf>
    <xf numFmtId="2" fontId="82" fillId="0" borderId="69" xfId="0" applyNumberFormat="1" applyFont="1" applyBorder="1" applyAlignment="1" applyProtection="1">
      <alignment horizontal="center" wrapText="1"/>
      <protection hidden="1"/>
    </xf>
    <xf numFmtId="2" fontId="1" fillId="0" borderId="10" xfId="0" applyNumberFormat="1" applyFont="1" applyBorder="1" applyAlignment="1" applyProtection="1">
      <alignment horizontal="center"/>
      <protection hidden="1"/>
    </xf>
    <xf numFmtId="2" fontId="75" fillId="32" borderId="69" xfId="0" applyNumberFormat="1" applyFont="1" applyFill="1" applyBorder="1" applyAlignment="1" applyProtection="1">
      <alignment horizontal="center" wrapText="1"/>
      <protection hidden="1"/>
    </xf>
    <xf numFmtId="2" fontId="20" fillId="0" borderId="16" xfId="0" applyNumberFormat="1" applyFont="1" applyBorder="1" applyAlignment="1" applyProtection="1">
      <alignment horizontal="center"/>
      <protection hidden="1"/>
    </xf>
    <xf numFmtId="0" fontId="1" fillId="0" borderId="5" xfId="0" quotePrefix="1" applyFont="1" applyBorder="1" applyAlignment="1" applyProtection="1">
      <alignment horizontal="left"/>
      <protection hidden="1"/>
    </xf>
    <xf numFmtId="0" fontId="83" fillId="0" borderId="6" xfId="0" quotePrefix="1" applyFont="1" applyBorder="1" applyAlignment="1" applyProtection="1">
      <alignment horizontal="left"/>
      <protection hidden="1"/>
    </xf>
    <xf numFmtId="0" fontId="1" fillId="0" borderId="0" xfId="1" applyNumberFormat="1" applyFont="1" applyAlignment="1" applyProtection="1">
      <alignment horizontal="center"/>
      <protection hidden="1"/>
    </xf>
    <xf numFmtId="0" fontId="94" fillId="32" borderId="10" xfId="0" applyFont="1" applyFill="1" applyBorder="1" applyProtection="1">
      <protection hidden="1"/>
    </xf>
    <xf numFmtId="2" fontId="94" fillId="32" borderId="2" xfId="0" applyNumberFormat="1" applyFont="1" applyFill="1" applyBorder="1" applyProtection="1">
      <protection hidden="1"/>
    </xf>
    <xf numFmtId="0" fontId="95" fillId="32" borderId="2" xfId="0" applyFont="1" applyFill="1" applyBorder="1" applyAlignment="1" applyProtection="1">
      <alignment horizontal="left"/>
      <protection hidden="1"/>
    </xf>
    <xf numFmtId="0" fontId="94" fillId="32" borderId="2" xfId="0" applyFont="1" applyFill="1" applyBorder="1" applyProtection="1">
      <protection hidden="1"/>
    </xf>
    <xf numFmtId="2" fontId="1" fillId="0" borderId="35" xfId="0" applyNumberFormat="1" applyFont="1" applyBorder="1" applyAlignment="1" applyProtection="1">
      <alignment horizontal="center"/>
      <protection hidden="1"/>
    </xf>
    <xf numFmtId="0" fontId="1" fillId="0" borderId="35" xfId="0" quotePrefix="1" applyFont="1" applyBorder="1" applyAlignment="1" applyProtection="1">
      <alignment horizontal="left"/>
      <protection hidden="1"/>
    </xf>
    <xf numFmtId="168" fontId="83" fillId="0" borderId="35" xfId="0" applyNumberFormat="1" applyFont="1" applyBorder="1" applyAlignment="1" applyProtection="1">
      <alignment horizontal="center"/>
      <protection hidden="1"/>
    </xf>
    <xf numFmtId="0" fontId="1" fillId="0" borderId="35" xfId="0" applyFont="1" applyBorder="1" applyAlignment="1" applyProtection="1">
      <alignment horizontal="center"/>
      <protection hidden="1"/>
    </xf>
    <xf numFmtId="2" fontId="94" fillId="32" borderId="49" xfId="0" applyNumberFormat="1" applyFont="1" applyFill="1" applyBorder="1" applyProtection="1">
      <protection hidden="1"/>
    </xf>
    <xf numFmtId="0" fontId="95" fillId="32" borderId="49" xfId="0" applyFont="1" applyFill="1" applyBorder="1" applyAlignment="1" applyProtection="1">
      <alignment horizontal="left"/>
      <protection hidden="1"/>
    </xf>
    <xf numFmtId="0" fontId="1" fillId="0" borderId="16" xfId="0" applyFont="1" applyBorder="1" applyAlignment="1" applyProtection="1">
      <alignment vertical="center"/>
      <protection hidden="1"/>
    </xf>
    <xf numFmtId="2" fontId="1" fillId="0" borderId="6" xfId="0" applyNumberFormat="1" applyFont="1" applyBorder="1" applyAlignment="1" applyProtection="1">
      <alignment horizontal="center" vertical="center"/>
      <protection hidden="1"/>
    </xf>
    <xf numFmtId="0" fontId="1" fillId="0" borderId="6" xfId="0" quotePrefix="1" applyFont="1" applyBorder="1" applyAlignment="1" applyProtection="1">
      <alignment horizontal="left" vertical="center"/>
      <protection hidden="1"/>
    </xf>
    <xf numFmtId="168" fontId="83" fillId="0" borderId="6" xfId="0" applyNumberFormat="1" applyFont="1" applyBorder="1" applyAlignment="1" applyProtection="1">
      <alignment horizontal="center" vertical="center"/>
      <protection hidden="1"/>
    </xf>
    <xf numFmtId="0" fontId="1" fillId="0" borderId="6" xfId="0" applyFont="1" applyBorder="1" applyAlignment="1" applyProtection="1">
      <alignment horizontal="center" vertical="center"/>
      <protection hidden="1"/>
    </xf>
    <xf numFmtId="2" fontId="1" fillId="0" borderId="7" xfId="0" applyNumberFormat="1" applyFont="1" applyBorder="1" applyAlignment="1" applyProtection="1">
      <alignment horizontal="center" vertical="center"/>
      <protection hidden="1"/>
    </xf>
    <xf numFmtId="0" fontId="1" fillId="0" borderId="7" xfId="0" quotePrefix="1" applyFont="1" applyBorder="1" applyAlignment="1" applyProtection="1">
      <alignment horizontal="left" vertical="center"/>
      <protection hidden="1"/>
    </xf>
    <xf numFmtId="168" fontId="83" fillId="0" borderId="7" xfId="0" applyNumberFormat="1" applyFont="1" applyBorder="1" applyAlignment="1" applyProtection="1">
      <alignment horizontal="center" vertical="center"/>
      <protection hidden="1"/>
    </xf>
    <xf numFmtId="0" fontId="1" fillId="0" borderId="7" xfId="0" applyFont="1" applyBorder="1" applyAlignment="1" applyProtection="1">
      <alignment horizontal="center" vertical="center"/>
      <protection hidden="1"/>
    </xf>
    <xf numFmtId="2" fontId="23" fillId="0" borderId="6" xfId="0" applyNumberFormat="1" applyFont="1" applyBorder="1" applyAlignment="1" applyProtection="1">
      <alignment horizontal="center"/>
      <protection hidden="1"/>
    </xf>
    <xf numFmtId="0" fontId="23" fillId="0" borderId="6" xfId="0" quotePrefix="1" applyFont="1" applyBorder="1" applyAlignment="1" applyProtection="1">
      <alignment horizontal="left"/>
      <protection hidden="1"/>
    </xf>
    <xf numFmtId="168" fontId="84" fillId="0" borderId="6" xfId="0" applyNumberFormat="1" applyFont="1" applyBorder="1" applyAlignment="1" applyProtection="1">
      <alignment horizontal="center"/>
      <protection hidden="1"/>
    </xf>
    <xf numFmtId="0" fontId="23" fillId="0" borderId="6" xfId="0" applyFont="1" applyBorder="1" applyAlignment="1" applyProtection="1">
      <alignment horizontal="center"/>
      <protection hidden="1"/>
    </xf>
    <xf numFmtId="0" fontId="23" fillId="0" borderId="35" xfId="0" applyFont="1" applyBorder="1" applyAlignment="1" applyProtection="1">
      <alignment horizontal="center"/>
      <protection hidden="1"/>
    </xf>
    <xf numFmtId="2" fontId="1" fillId="0" borderId="35" xfId="0" quotePrefix="1" applyNumberFormat="1" applyFont="1" applyBorder="1" applyAlignment="1" applyProtection="1">
      <alignment horizontal="center"/>
      <protection hidden="1"/>
    </xf>
    <xf numFmtId="0" fontId="23" fillId="0" borderId="16" xfId="0" applyFont="1" applyBorder="1" applyAlignment="1" applyProtection="1">
      <alignment horizontal="center"/>
      <protection hidden="1"/>
    </xf>
    <xf numFmtId="0" fontId="23" fillId="0" borderId="49" xfId="0" applyFont="1" applyBorder="1" applyAlignment="1" applyProtection="1">
      <alignment horizontal="center"/>
      <protection hidden="1"/>
    </xf>
    <xf numFmtId="0" fontId="23" fillId="0" borderId="7" xfId="0" applyFont="1" applyBorder="1" applyAlignment="1" applyProtection="1">
      <alignment horizontal="center"/>
      <protection hidden="1"/>
    </xf>
    <xf numFmtId="0" fontId="23" fillId="0" borderId="13" xfId="0" applyFont="1" applyBorder="1" applyAlignment="1" applyProtection="1">
      <alignment horizontal="center"/>
      <protection hidden="1"/>
    </xf>
    <xf numFmtId="0" fontId="0" fillId="0" borderId="16" xfId="0" applyBorder="1" applyProtection="1">
      <protection hidden="1"/>
    </xf>
    <xf numFmtId="2" fontId="84" fillId="0" borderId="35" xfId="0" applyNumberFormat="1" applyFont="1" applyBorder="1" applyAlignment="1" applyProtection="1">
      <alignment horizontal="center"/>
      <protection hidden="1"/>
    </xf>
    <xf numFmtId="0" fontId="23" fillId="0" borderId="35" xfId="0" quotePrefix="1" applyFont="1" applyBorder="1" applyAlignment="1" applyProtection="1">
      <alignment horizontal="left"/>
      <protection hidden="1"/>
    </xf>
    <xf numFmtId="168" fontId="84" fillId="0" borderId="35" xfId="0" applyNumberFormat="1" applyFont="1" applyBorder="1" applyAlignment="1" applyProtection="1">
      <alignment horizontal="center"/>
      <protection hidden="1"/>
    </xf>
    <xf numFmtId="0" fontId="84" fillId="0" borderId="7" xfId="0" quotePrefix="1" applyFont="1" applyBorder="1" applyAlignment="1" applyProtection="1">
      <alignment horizontal="left"/>
      <protection hidden="1"/>
    </xf>
    <xf numFmtId="168" fontId="84" fillId="0" borderId="7" xfId="0" applyNumberFormat="1" applyFont="1" applyBorder="1" applyAlignment="1" applyProtection="1">
      <alignment horizontal="center"/>
      <protection hidden="1"/>
    </xf>
    <xf numFmtId="2" fontId="23" fillId="0" borderId="35" xfId="0" applyNumberFormat="1" applyFont="1" applyBorder="1" applyAlignment="1" applyProtection="1">
      <alignment horizontal="center"/>
      <protection hidden="1"/>
    </xf>
    <xf numFmtId="2" fontId="23" fillId="0" borderId="7" xfId="0" applyNumberFormat="1" applyFont="1" applyBorder="1" applyAlignment="1" applyProtection="1">
      <alignment horizontal="center"/>
      <protection hidden="1"/>
    </xf>
    <xf numFmtId="0" fontId="23" fillId="0" borderId="7" xfId="0" applyFont="1" applyBorder="1" applyAlignment="1" applyProtection="1">
      <alignment horizontal="left"/>
      <protection hidden="1"/>
    </xf>
    <xf numFmtId="0" fontId="23" fillId="0" borderId="7" xfId="0" quotePrefix="1" applyFont="1" applyBorder="1" applyAlignment="1" applyProtection="1">
      <alignment horizontal="left"/>
      <protection hidden="1"/>
    </xf>
    <xf numFmtId="2" fontId="23" fillId="0" borderId="69" xfId="0" applyNumberFormat="1" applyFont="1" applyBorder="1" applyAlignment="1" applyProtection="1">
      <alignment horizontal="center"/>
      <protection hidden="1"/>
    </xf>
    <xf numFmtId="0" fontId="23" fillId="0" borderId="13" xfId="0" quotePrefix="1" applyFont="1" applyBorder="1" applyAlignment="1" applyProtection="1">
      <alignment horizontal="left"/>
      <protection hidden="1"/>
    </xf>
    <xf numFmtId="168" fontId="84" fillId="0" borderId="13" xfId="0" applyNumberFormat="1" applyFont="1" applyBorder="1" applyAlignment="1" applyProtection="1">
      <alignment horizontal="center"/>
      <protection hidden="1"/>
    </xf>
    <xf numFmtId="2" fontId="23" fillId="0" borderId="16" xfId="0" quotePrefix="1" applyNumberFormat="1" applyFont="1" applyBorder="1" applyAlignment="1" applyProtection="1">
      <alignment horizontal="center"/>
      <protection hidden="1"/>
    </xf>
    <xf numFmtId="0" fontId="23" fillId="0" borderId="16" xfId="0" quotePrefix="1" applyFont="1" applyBorder="1" applyAlignment="1" applyProtection="1">
      <alignment horizontal="left"/>
      <protection hidden="1"/>
    </xf>
    <xf numFmtId="168" fontId="84" fillId="0" borderId="16" xfId="0" applyNumberFormat="1" applyFont="1" applyBorder="1" applyAlignment="1" applyProtection="1">
      <alignment horizontal="center"/>
      <protection hidden="1"/>
    </xf>
    <xf numFmtId="2" fontId="23" fillId="0" borderId="69" xfId="0" quotePrefix="1" applyNumberFormat="1" applyFont="1" applyBorder="1" applyAlignment="1" applyProtection="1">
      <alignment horizontal="center"/>
      <protection hidden="1"/>
    </xf>
    <xf numFmtId="2" fontId="23" fillId="0" borderId="16" xfId="0" applyNumberFormat="1" applyFont="1" applyBorder="1" applyAlignment="1" applyProtection="1">
      <alignment horizontal="center"/>
      <protection hidden="1"/>
    </xf>
    <xf numFmtId="2" fontId="23" fillId="0" borderId="69" xfId="0" applyNumberFormat="1" applyFont="1" applyBorder="1" applyProtection="1">
      <protection hidden="1"/>
    </xf>
    <xf numFmtId="0" fontId="13" fillId="0" borderId="13" xfId="0" applyFont="1" applyBorder="1" applyAlignment="1" applyProtection="1">
      <alignment horizontal="left"/>
      <protection hidden="1"/>
    </xf>
    <xf numFmtId="0" fontId="1" fillId="5" borderId="35" xfId="0" quotePrefix="1" applyFont="1" applyFill="1" applyBorder="1" applyAlignment="1" applyProtection="1">
      <alignment horizontal="left"/>
      <protection hidden="1"/>
    </xf>
    <xf numFmtId="0" fontId="19" fillId="0" borderId="0" xfId="0" applyFont="1" applyProtection="1">
      <protection hidden="1"/>
    </xf>
    <xf numFmtId="0" fontId="80" fillId="0" borderId="3" xfId="0" applyFont="1" applyBorder="1" applyAlignment="1" applyProtection="1">
      <alignment horizontal="center" vertical="center" wrapText="1"/>
      <protection hidden="1"/>
    </xf>
    <xf numFmtId="1" fontId="79" fillId="0" borderId="7" xfId="0" applyNumberFormat="1" applyFont="1" applyBorder="1" applyAlignment="1" applyProtection="1">
      <alignment horizontal="center" vertical="center" wrapText="1"/>
      <protection hidden="1"/>
    </xf>
    <xf numFmtId="0" fontId="80" fillId="0" borderId="0" xfId="0" applyFont="1" applyAlignment="1" applyProtection="1">
      <alignment horizontal="center"/>
      <protection hidden="1"/>
    </xf>
    <xf numFmtId="0" fontId="98" fillId="8" borderId="11" xfId="0" applyFont="1" applyFill="1" applyBorder="1" applyProtection="1">
      <protection hidden="1"/>
    </xf>
    <xf numFmtId="167" fontId="75" fillId="8" borderId="0" xfId="0" applyNumberFormat="1" applyFont="1" applyFill="1" applyProtection="1">
      <protection hidden="1"/>
    </xf>
    <xf numFmtId="167" fontId="96" fillId="8" borderId="0" xfId="0" applyNumberFormat="1" applyFont="1" applyFill="1" applyAlignment="1" applyProtection="1">
      <alignment horizontal="center" vertical="center"/>
      <protection hidden="1"/>
    </xf>
    <xf numFmtId="0" fontId="94" fillId="32" borderId="69" xfId="0" applyFont="1" applyFill="1" applyBorder="1" applyAlignment="1" applyProtection="1">
      <alignment vertical="center"/>
      <protection hidden="1"/>
    </xf>
    <xf numFmtId="2" fontId="94" fillId="32" borderId="49" xfId="0" applyNumberFormat="1" applyFont="1" applyFill="1" applyBorder="1" applyAlignment="1" applyProtection="1">
      <alignment horizontal="center" vertical="center"/>
      <protection hidden="1"/>
    </xf>
    <xf numFmtId="0" fontId="95" fillId="32" borderId="49" xfId="0" applyFont="1" applyFill="1" applyBorder="1" applyAlignment="1" applyProtection="1">
      <alignment horizontal="left" vertical="center"/>
      <protection hidden="1"/>
    </xf>
    <xf numFmtId="166" fontId="94" fillId="32" borderId="49" xfId="1" applyNumberFormat="1" applyFont="1" applyFill="1" applyBorder="1" applyAlignment="1" applyProtection="1">
      <alignment horizontal="center" vertical="center"/>
      <protection hidden="1"/>
    </xf>
    <xf numFmtId="168" fontId="94" fillId="32" borderId="49" xfId="0" applyNumberFormat="1" applyFont="1" applyFill="1" applyBorder="1" applyAlignment="1" applyProtection="1">
      <alignment vertical="center"/>
      <protection hidden="1"/>
    </xf>
    <xf numFmtId="1" fontId="94" fillId="32" borderId="49" xfId="0" applyNumberFormat="1" applyFont="1" applyFill="1" applyBorder="1" applyAlignment="1" applyProtection="1">
      <alignment vertical="center"/>
      <protection hidden="1"/>
    </xf>
    <xf numFmtId="0" fontId="1" fillId="0" borderId="8" xfId="0" applyFont="1" applyBorder="1" applyProtection="1">
      <protection hidden="1"/>
    </xf>
    <xf numFmtId="0" fontId="1" fillId="0" borderId="75" xfId="0" quotePrefix="1" applyFont="1" applyBorder="1" applyAlignment="1" applyProtection="1">
      <alignment horizontal="left" indent="1"/>
      <protection hidden="1"/>
    </xf>
    <xf numFmtId="0" fontId="1" fillId="0" borderId="7" xfId="0" quotePrefix="1" applyFont="1" applyBorder="1" applyAlignment="1" applyProtection="1">
      <alignment horizontal="left" indent="1"/>
      <protection hidden="1"/>
    </xf>
    <xf numFmtId="2" fontId="1" fillId="0" borderId="49" xfId="0" applyNumberFormat="1" applyFont="1" applyBorder="1" applyAlignment="1" applyProtection="1">
      <alignment horizontal="center"/>
      <protection hidden="1"/>
    </xf>
    <xf numFmtId="0" fontId="1" fillId="0" borderId="49" xfId="0" quotePrefix="1" applyFont="1" applyBorder="1" applyAlignment="1" applyProtection="1">
      <alignment horizontal="left" indent="1"/>
      <protection hidden="1"/>
    </xf>
    <xf numFmtId="1" fontId="1" fillId="0" borderId="49" xfId="0" applyNumberFormat="1" applyFont="1" applyBorder="1" applyAlignment="1" applyProtection="1">
      <alignment horizontal="center"/>
      <protection hidden="1"/>
    </xf>
    <xf numFmtId="0" fontId="1" fillId="0" borderId="6" xfId="0" quotePrefix="1" applyFont="1" applyBorder="1" applyAlignment="1" applyProtection="1">
      <alignment horizontal="left" indent="1"/>
      <protection hidden="1"/>
    </xf>
    <xf numFmtId="0" fontId="96" fillId="32" borderId="69" xfId="0" applyFont="1" applyFill="1" applyBorder="1" applyAlignment="1" applyProtection="1">
      <alignment horizontal="center" vertical="center"/>
      <protection hidden="1"/>
    </xf>
    <xf numFmtId="2" fontId="96" fillId="32" borderId="49" xfId="0" applyNumberFormat="1" applyFont="1" applyFill="1" applyBorder="1" applyAlignment="1" applyProtection="1">
      <alignment horizontal="center" vertical="center"/>
      <protection hidden="1"/>
    </xf>
    <xf numFmtId="168" fontId="96" fillId="32" borderId="49" xfId="0" applyNumberFormat="1" applyFont="1" applyFill="1" applyBorder="1" applyAlignment="1" applyProtection="1">
      <alignment horizontal="center" vertical="center"/>
      <protection hidden="1"/>
    </xf>
    <xf numFmtId="1" fontId="96" fillId="32" borderId="49" xfId="0" applyNumberFormat="1" applyFont="1" applyFill="1" applyBorder="1" applyAlignment="1" applyProtection="1">
      <alignment horizontal="center" vertical="center"/>
      <protection hidden="1"/>
    </xf>
    <xf numFmtId="0" fontId="1" fillId="36" borderId="10" xfId="0" applyFont="1" applyFill="1" applyBorder="1" applyAlignment="1" applyProtection="1">
      <alignment vertical="center"/>
      <protection hidden="1"/>
    </xf>
    <xf numFmtId="2" fontId="1" fillId="36" borderId="2" xfId="0" applyNumberFormat="1" applyFont="1" applyFill="1" applyBorder="1" applyAlignment="1" applyProtection="1">
      <alignment horizontal="center" vertical="center"/>
      <protection hidden="1"/>
    </xf>
    <xf numFmtId="0" fontId="17" fillId="36" borderId="2" xfId="0" applyFont="1" applyFill="1" applyBorder="1" applyAlignment="1" applyProtection="1">
      <alignment horizontal="left" vertical="center"/>
      <protection hidden="1"/>
    </xf>
    <xf numFmtId="168" fontId="1" fillId="36" borderId="2" xfId="0" applyNumberFormat="1" applyFont="1" applyFill="1" applyBorder="1" applyAlignment="1" applyProtection="1">
      <alignment vertical="center"/>
      <protection hidden="1"/>
    </xf>
    <xf numFmtId="1" fontId="1" fillId="36" borderId="2" xfId="0" applyNumberFormat="1" applyFont="1" applyFill="1" applyBorder="1" applyAlignment="1" applyProtection="1">
      <alignment vertical="center"/>
      <protection hidden="1"/>
    </xf>
    <xf numFmtId="1" fontId="1" fillId="0" borderId="49" xfId="1" applyNumberFormat="1" applyFont="1" applyFill="1" applyBorder="1" applyAlignment="1" applyProtection="1">
      <alignment horizontal="center"/>
      <protection hidden="1"/>
    </xf>
    <xf numFmtId="0" fontId="1" fillId="35" borderId="69" xfId="0" applyFont="1" applyFill="1" applyBorder="1" applyAlignment="1" applyProtection="1">
      <alignment vertical="center"/>
      <protection hidden="1"/>
    </xf>
    <xf numFmtId="2" fontId="1" fillId="35" borderId="49" xfId="0" applyNumberFormat="1" applyFont="1" applyFill="1" applyBorder="1" applyAlignment="1" applyProtection="1">
      <alignment horizontal="center" vertical="center"/>
      <protection hidden="1"/>
    </xf>
    <xf numFmtId="0" fontId="17" fillId="35" borderId="49" xfId="0" applyFont="1" applyFill="1" applyBorder="1" applyAlignment="1" applyProtection="1">
      <alignment horizontal="left" vertical="center"/>
      <protection hidden="1"/>
    </xf>
    <xf numFmtId="168" fontId="1" fillId="35" borderId="49" xfId="0" applyNumberFormat="1" applyFont="1" applyFill="1" applyBorder="1" applyAlignment="1" applyProtection="1">
      <alignment vertical="center"/>
      <protection hidden="1"/>
    </xf>
    <xf numFmtId="1" fontId="1" fillId="35" borderId="49" xfId="0" applyNumberFormat="1" applyFont="1" applyFill="1" applyBorder="1" applyAlignment="1" applyProtection="1">
      <alignment vertical="center"/>
      <protection hidden="1"/>
    </xf>
    <xf numFmtId="0" fontId="1" fillId="31" borderId="69" xfId="0" applyFont="1" applyFill="1" applyBorder="1" applyAlignment="1" applyProtection="1">
      <alignment vertical="center"/>
      <protection hidden="1"/>
    </xf>
    <xf numFmtId="2" fontId="1" fillId="31" borderId="49" xfId="0" applyNumberFormat="1" applyFont="1" applyFill="1" applyBorder="1" applyAlignment="1" applyProtection="1">
      <alignment horizontal="center" vertical="center"/>
      <protection hidden="1"/>
    </xf>
    <xf numFmtId="0" fontId="17" fillId="31" borderId="49" xfId="0" applyFont="1" applyFill="1" applyBorder="1" applyAlignment="1" applyProtection="1">
      <alignment horizontal="left" vertical="center"/>
      <protection hidden="1"/>
    </xf>
    <xf numFmtId="168" fontId="1" fillId="31" borderId="49" xfId="0" applyNumberFormat="1" applyFont="1" applyFill="1" applyBorder="1" applyAlignment="1" applyProtection="1">
      <alignment vertical="center"/>
      <protection hidden="1"/>
    </xf>
    <xf numFmtId="1" fontId="1" fillId="31" borderId="49" xfId="0" applyNumberFormat="1" applyFont="1" applyFill="1" applyBorder="1" applyAlignment="1" applyProtection="1">
      <alignment vertical="center"/>
      <protection hidden="1"/>
    </xf>
    <xf numFmtId="0" fontId="1" fillId="34" borderId="69" xfId="0" applyFont="1" applyFill="1" applyBorder="1" applyAlignment="1" applyProtection="1">
      <alignment vertical="center"/>
      <protection hidden="1"/>
    </xf>
    <xf numFmtId="2" fontId="1" fillId="34" borderId="49" xfId="0" applyNumberFormat="1" applyFont="1" applyFill="1" applyBorder="1" applyAlignment="1" applyProtection="1">
      <alignment horizontal="center" vertical="center"/>
      <protection hidden="1"/>
    </xf>
    <xf numFmtId="0" fontId="17" fillId="34" borderId="49" xfId="0" applyFont="1" applyFill="1" applyBorder="1" applyAlignment="1" applyProtection="1">
      <alignment horizontal="left" vertical="center"/>
      <protection hidden="1"/>
    </xf>
    <xf numFmtId="168" fontId="1" fillId="34" borderId="49" xfId="0" applyNumberFormat="1" applyFont="1" applyFill="1" applyBorder="1" applyAlignment="1" applyProtection="1">
      <alignment vertical="center"/>
      <protection hidden="1"/>
    </xf>
    <xf numFmtId="1" fontId="1" fillId="34" borderId="49" xfId="0" applyNumberFormat="1" applyFont="1" applyFill="1" applyBorder="1" applyAlignment="1" applyProtection="1">
      <alignment vertical="center"/>
      <protection hidden="1"/>
    </xf>
    <xf numFmtId="0" fontId="94" fillId="8" borderId="69" xfId="0" applyFont="1" applyFill="1" applyBorder="1" applyProtection="1">
      <protection hidden="1"/>
    </xf>
    <xf numFmtId="167" fontId="75" fillId="8" borderId="49" xfId="0" applyNumberFormat="1" applyFont="1" applyFill="1" applyBorder="1" applyProtection="1">
      <protection hidden="1"/>
    </xf>
    <xf numFmtId="167" fontId="96" fillId="8" borderId="49" xfId="0" applyNumberFormat="1" applyFont="1" applyFill="1" applyBorder="1" applyAlignment="1" applyProtection="1">
      <alignment horizontal="center" vertical="center"/>
      <protection hidden="1"/>
    </xf>
    <xf numFmtId="0" fontId="94" fillId="32" borderId="10" xfId="0" applyFont="1" applyFill="1" applyBorder="1" applyAlignment="1" applyProtection="1">
      <alignment vertical="center"/>
      <protection hidden="1"/>
    </xf>
    <xf numFmtId="2" fontId="94" fillId="32" borderId="2" xfId="0" applyNumberFormat="1" applyFont="1" applyFill="1" applyBorder="1" applyAlignment="1" applyProtection="1">
      <alignment horizontal="center" vertical="center"/>
      <protection hidden="1"/>
    </xf>
    <xf numFmtId="0" fontId="95" fillId="32" borderId="2" xfId="0" applyFont="1" applyFill="1" applyBorder="1" applyAlignment="1" applyProtection="1">
      <alignment horizontal="left" vertical="center"/>
      <protection hidden="1"/>
    </xf>
    <xf numFmtId="168" fontId="94" fillId="32" borderId="2" xfId="0" applyNumberFormat="1" applyFont="1" applyFill="1" applyBorder="1" applyAlignment="1" applyProtection="1">
      <alignment vertical="center"/>
      <protection hidden="1"/>
    </xf>
    <xf numFmtId="1" fontId="94" fillId="32" borderId="2" xfId="0" applyNumberFormat="1" applyFont="1" applyFill="1" applyBorder="1" applyAlignment="1" applyProtection="1">
      <alignment vertical="center"/>
      <protection hidden="1"/>
    </xf>
    <xf numFmtId="0" fontId="1" fillId="0" borderId="16" xfId="0" quotePrefix="1" applyFont="1" applyBorder="1" applyAlignment="1" applyProtection="1">
      <alignment horizontal="left" indent="1"/>
      <protection hidden="1"/>
    </xf>
    <xf numFmtId="1" fontId="1" fillId="0" borderId="16" xfId="1" applyNumberFormat="1" applyFont="1" applyBorder="1" applyAlignment="1" applyProtection="1">
      <alignment horizontal="center"/>
      <protection hidden="1"/>
    </xf>
    <xf numFmtId="1" fontId="79" fillId="0" borderId="9" xfId="0" applyNumberFormat="1" applyFont="1" applyBorder="1" applyAlignment="1" applyProtection="1">
      <alignment horizontal="center" vertical="center" wrapText="1"/>
      <protection hidden="1"/>
    </xf>
    <xf numFmtId="1" fontId="1" fillId="0" borderId="12" xfId="0" applyNumberFormat="1" applyFont="1" applyBorder="1" applyAlignment="1" applyProtection="1">
      <alignment horizontal="center"/>
      <protection hidden="1"/>
    </xf>
    <xf numFmtId="166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49" fontId="96" fillId="8" borderId="2" xfId="0" quotePrefix="1" applyNumberFormat="1" applyFont="1" applyFill="1" applyBorder="1" applyAlignment="1" applyProtection="1">
      <alignment horizontal="center" vertical="center"/>
      <protection hidden="1"/>
    </xf>
    <xf numFmtId="0" fontId="94" fillId="8" borderId="2" xfId="0" applyFont="1" applyFill="1" applyBorder="1" applyAlignment="1" applyProtection="1">
      <alignment horizontal="center"/>
      <protection hidden="1"/>
    </xf>
    <xf numFmtId="49" fontId="83" fillId="7" borderId="6" xfId="0" quotePrefix="1" applyNumberFormat="1" applyFont="1" applyFill="1" applyBorder="1" applyAlignment="1" applyProtection="1">
      <alignment horizontal="left"/>
      <protection hidden="1"/>
    </xf>
    <xf numFmtId="49" fontId="83" fillId="7" borderId="75" xfId="0" quotePrefix="1" applyNumberFormat="1" applyFont="1" applyFill="1" applyBorder="1" applyAlignment="1" applyProtection="1">
      <alignment horizontal="left"/>
      <protection hidden="1"/>
    </xf>
    <xf numFmtId="49" fontId="83" fillId="7" borderId="7" xfId="0" quotePrefix="1" applyNumberFormat="1" applyFont="1" applyFill="1" applyBorder="1" applyAlignment="1" applyProtection="1">
      <alignment horizontal="left"/>
      <protection hidden="1"/>
    </xf>
    <xf numFmtId="49" fontId="83" fillId="0" borderId="49" xfId="0" quotePrefix="1" applyNumberFormat="1" applyFont="1" applyBorder="1" applyAlignment="1" applyProtection="1">
      <alignment horizontal="left"/>
      <protection hidden="1"/>
    </xf>
    <xf numFmtId="49" fontId="83" fillId="0" borderId="6" xfId="0" quotePrefix="1" applyNumberFormat="1" applyFont="1" applyBorder="1" applyAlignment="1" applyProtection="1">
      <alignment horizontal="left"/>
      <protection hidden="1"/>
    </xf>
    <xf numFmtId="49" fontId="83" fillId="0" borderId="75" xfId="0" applyNumberFormat="1" applyFont="1" applyBorder="1" applyAlignment="1" applyProtection="1">
      <alignment horizontal="left"/>
      <protection hidden="1"/>
    </xf>
    <xf numFmtId="0" fontId="94" fillId="32" borderId="8" xfId="0" applyFont="1" applyFill="1" applyBorder="1" applyProtection="1">
      <protection hidden="1"/>
    </xf>
    <xf numFmtId="2" fontId="1" fillId="0" borderId="12" xfId="0" applyNumberFormat="1" applyFont="1" applyBorder="1" applyAlignment="1" applyProtection="1">
      <alignment horizontal="center"/>
      <protection hidden="1"/>
    </xf>
    <xf numFmtId="49" fontId="83" fillId="7" borderId="6" xfId="0" applyNumberFormat="1" applyFont="1" applyFill="1" applyBorder="1" applyAlignment="1" applyProtection="1">
      <alignment horizontal="left"/>
      <protection hidden="1"/>
    </xf>
    <xf numFmtId="49" fontId="83" fillId="7" borderId="75" xfId="0" applyNumberFormat="1" applyFont="1" applyFill="1" applyBorder="1" applyAlignment="1" applyProtection="1">
      <alignment horizontal="left"/>
      <protection hidden="1"/>
    </xf>
    <xf numFmtId="49" fontId="83" fillId="7" borderId="16" xfId="0" quotePrefix="1" applyNumberFormat="1" applyFont="1" applyFill="1" applyBorder="1" applyAlignment="1" applyProtection="1">
      <alignment horizontal="left"/>
      <protection hidden="1"/>
    </xf>
    <xf numFmtId="0" fontId="1" fillId="5" borderId="16" xfId="0" applyFont="1" applyFill="1" applyBorder="1" applyAlignment="1" applyProtection="1">
      <alignment horizontal="center"/>
      <protection hidden="1"/>
    </xf>
    <xf numFmtId="49" fontId="83" fillId="0" borderId="6" xfId="0" applyNumberFormat="1" applyFont="1" applyBorder="1" applyAlignment="1" applyProtection="1">
      <alignment horizontal="left"/>
      <protection hidden="1"/>
    </xf>
    <xf numFmtId="49" fontId="83" fillId="7" borderId="7" xfId="0" applyNumberFormat="1" applyFont="1" applyFill="1" applyBorder="1" applyAlignment="1" applyProtection="1">
      <alignment horizontal="left"/>
      <protection hidden="1"/>
    </xf>
    <xf numFmtId="49" fontId="83" fillId="0" borderId="49" xfId="0" applyNumberFormat="1" applyFont="1" applyBorder="1" applyAlignment="1" applyProtection="1">
      <alignment horizontal="left"/>
      <protection hidden="1"/>
    </xf>
    <xf numFmtId="2" fontId="94" fillId="8" borderId="49" xfId="0" applyNumberFormat="1" applyFont="1" applyFill="1" applyBorder="1" applyAlignment="1" applyProtection="1">
      <alignment horizontal="center"/>
      <protection hidden="1"/>
    </xf>
    <xf numFmtId="49" fontId="96" fillId="8" borderId="49" xfId="0" quotePrefix="1" applyNumberFormat="1" applyFont="1" applyFill="1" applyBorder="1" applyAlignment="1" applyProtection="1">
      <alignment horizontal="center" vertical="center"/>
      <protection hidden="1"/>
    </xf>
    <xf numFmtId="168" fontId="94" fillId="8" borderId="49" xfId="0" applyNumberFormat="1" applyFont="1" applyFill="1" applyBorder="1" applyAlignment="1" applyProtection="1">
      <alignment horizontal="center"/>
      <protection hidden="1"/>
    </xf>
    <xf numFmtId="0" fontId="94" fillId="8" borderId="49" xfId="0" applyFont="1" applyFill="1" applyBorder="1" applyAlignment="1" applyProtection="1">
      <alignment horizontal="center"/>
      <protection hidden="1"/>
    </xf>
    <xf numFmtId="49" fontId="83" fillId="7" borderId="49" xfId="0" applyNumberFormat="1" applyFont="1" applyFill="1" applyBorder="1" applyAlignment="1" applyProtection="1">
      <alignment horizontal="left"/>
      <protection hidden="1"/>
    </xf>
    <xf numFmtId="49" fontId="83" fillId="0" borderId="75" xfId="0" quotePrefix="1" applyNumberFormat="1" applyFont="1" applyBorder="1" applyAlignment="1" applyProtection="1">
      <alignment horizontal="left"/>
      <protection hidden="1"/>
    </xf>
    <xf numFmtId="0" fontId="1" fillId="5" borderId="6" xfId="0" applyFont="1" applyFill="1" applyBorder="1" applyAlignment="1" applyProtection="1">
      <alignment horizontal="center"/>
      <protection hidden="1"/>
    </xf>
    <xf numFmtId="49" fontId="83" fillId="7" borderId="6" xfId="0" quotePrefix="1" applyNumberFormat="1" applyFont="1" applyFill="1" applyBorder="1" applyAlignment="1" applyProtection="1">
      <alignment horizontal="left" vertical="center"/>
      <protection hidden="1"/>
    </xf>
    <xf numFmtId="2" fontId="1" fillId="0" borderId="16" xfId="0" applyNumberFormat="1" applyFont="1" applyBorder="1" applyAlignment="1" applyProtection="1">
      <alignment horizontal="center" vertical="center"/>
      <protection hidden="1"/>
    </xf>
    <xf numFmtId="49" fontId="83" fillId="7" borderId="7" xfId="0" quotePrefix="1" applyNumberFormat="1" applyFont="1" applyFill="1" applyBorder="1" applyAlignment="1" applyProtection="1">
      <alignment horizontal="left" vertical="center"/>
      <protection hidden="1"/>
    </xf>
    <xf numFmtId="0" fontId="1" fillId="5" borderId="7" xfId="0" applyFont="1" applyFill="1" applyBorder="1" applyAlignment="1" applyProtection="1">
      <alignment horizontal="center" vertical="center"/>
      <protection hidden="1"/>
    </xf>
    <xf numFmtId="0" fontId="1" fillId="0" borderId="69" xfId="0" applyFont="1" applyBorder="1" applyAlignment="1" applyProtection="1">
      <alignment horizontal="center"/>
      <protection hidden="1"/>
    </xf>
    <xf numFmtId="167" fontId="1" fillId="0" borderId="0" xfId="0" applyNumberFormat="1" applyFont="1" applyAlignment="1" applyProtection="1">
      <alignment horizontal="center"/>
      <protection hidden="1"/>
    </xf>
    <xf numFmtId="0" fontId="70" fillId="0" borderId="0" xfId="0" applyFont="1" applyProtection="1">
      <protection hidden="1"/>
    </xf>
    <xf numFmtId="0" fontId="94" fillId="32" borderId="69" xfId="0" quotePrefix="1" applyFont="1" applyFill="1" applyBorder="1" applyProtection="1">
      <protection hidden="1"/>
    </xf>
    <xf numFmtId="2" fontId="75" fillId="32" borderId="49" xfId="0" applyNumberFormat="1" applyFont="1" applyFill="1" applyBorder="1" applyAlignment="1" applyProtection="1">
      <alignment horizontal="center"/>
      <protection hidden="1"/>
    </xf>
    <xf numFmtId="0" fontId="1" fillId="0" borderId="11" xfId="0" quotePrefix="1" applyFont="1" applyBorder="1" applyProtection="1">
      <protection hidden="1"/>
    </xf>
    <xf numFmtId="0" fontId="1" fillId="0" borderId="11" xfId="0" quotePrefix="1" applyFont="1" applyBorder="1" applyAlignment="1" applyProtection="1">
      <alignment vertical="center"/>
      <protection hidden="1"/>
    </xf>
    <xf numFmtId="49" fontId="83" fillId="7" borderId="16" xfId="0" quotePrefix="1" applyNumberFormat="1" applyFont="1" applyFill="1" applyBorder="1" applyAlignment="1" applyProtection="1">
      <alignment horizontal="left" vertical="center"/>
      <protection hidden="1"/>
    </xf>
    <xf numFmtId="168" fontId="83" fillId="0" borderId="16" xfId="0" applyNumberFormat="1" applyFont="1" applyBorder="1" applyAlignment="1" applyProtection="1">
      <alignment horizontal="center" vertical="center"/>
      <protection hidden="1"/>
    </xf>
    <xf numFmtId="0" fontId="1" fillId="0" borderId="16" xfId="0" applyFont="1" applyBorder="1" applyAlignment="1" applyProtection="1">
      <alignment horizontal="center" vertical="center"/>
      <protection hidden="1"/>
    </xf>
    <xf numFmtId="0" fontId="1" fillId="0" borderId="10" xfId="0" quotePrefix="1" applyFont="1" applyBorder="1" applyProtection="1">
      <protection hidden="1"/>
    </xf>
    <xf numFmtId="0" fontId="1" fillId="0" borderId="0" xfId="0" quotePrefix="1" applyFont="1" applyProtection="1">
      <protection hidden="1"/>
    </xf>
    <xf numFmtId="2" fontId="94" fillId="32" borderId="10" xfId="0" applyNumberFormat="1" applyFont="1" applyFill="1" applyBorder="1" applyAlignment="1" applyProtection="1">
      <alignment wrapText="1"/>
      <protection hidden="1"/>
    </xf>
    <xf numFmtId="0" fontId="95" fillId="32" borderId="2" xfId="0" applyFont="1" applyFill="1" applyBorder="1" applyAlignment="1" applyProtection="1">
      <alignment horizontal="left" wrapText="1"/>
      <protection hidden="1"/>
    </xf>
    <xf numFmtId="2" fontId="1" fillId="0" borderId="16" xfId="0" applyNumberFormat="1" applyFont="1" applyBorder="1" applyAlignment="1" applyProtection="1">
      <alignment wrapText="1"/>
      <protection hidden="1"/>
    </xf>
    <xf numFmtId="0" fontId="1" fillId="0" borderId="5" xfId="0" quotePrefix="1" applyFont="1" applyBorder="1" applyAlignment="1" applyProtection="1">
      <alignment horizontal="left" vertical="center" wrapText="1"/>
      <protection hidden="1"/>
    </xf>
    <xf numFmtId="166" fontId="1" fillId="0" borderId="6" xfId="1" applyNumberFormat="1" applyFont="1" applyBorder="1" applyAlignment="1" applyProtection="1">
      <alignment horizontal="center" vertical="center"/>
      <protection hidden="1"/>
    </xf>
    <xf numFmtId="2" fontId="1" fillId="0" borderId="59" xfId="0" applyNumberFormat="1" applyFont="1" applyBorder="1" applyAlignment="1" applyProtection="1">
      <alignment horizontal="center" vertical="center"/>
      <protection hidden="1"/>
    </xf>
    <xf numFmtId="0" fontId="1" fillId="0" borderId="59" xfId="0" quotePrefix="1" applyFont="1" applyBorder="1" applyAlignment="1" applyProtection="1">
      <alignment horizontal="left" vertical="center" wrapText="1"/>
      <protection hidden="1"/>
    </xf>
    <xf numFmtId="166" fontId="1" fillId="0" borderId="59" xfId="1" applyNumberFormat="1" applyFont="1" applyBorder="1" applyAlignment="1" applyProtection="1">
      <alignment horizontal="center" vertical="center"/>
      <protection hidden="1"/>
    </xf>
    <xf numFmtId="0" fontId="1" fillId="0" borderId="59" xfId="0" applyFont="1" applyBorder="1" applyAlignment="1" applyProtection="1">
      <alignment horizontal="center" vertical="center"/>
      <protection hidden="1"/>
    </xf>
    <xf numFmtId="2" fontId="1" fillId="0" borderId="36" xfId="0" applyNumberFormat="1" applyFont="1" applyBorder="1" applyAlignment="1" applyProtection="1">
      <alignment horizontal="center" vertical="center"/>
      <protection hidden="1"/>
    </xf>
    <xf numFmtId="0" fontId="1" fillId="0" borderId="36" xfId="0" quotePrefix="1" applyFont="1" applyBorder="1" applyAlignment="1" applyProtection="1">
      <alignment horizontal="left" vertical="center" wrapText="1"/>
      <protection hidden="1"/>
    </xf>
    <xf numFmtId="166" fontId="1" fillId="0" borderId="36" xfId="1" applyNumberFormat="1" applyFont="1" applyBorder="1" applyAlignment="1" applyProtection="1">
      <alignment horizontal="center" vertical="center"/>
      <protection hidden="1"/>
    </xf>
    <xf numFmtId="0" fontId="1" fillId="0" borderId="36" xfId="0" applyFont="1" applyBorder="1" applyAlignment="1" applyProtection="1">
      <alignment horizontal="center" vertical="center"/>
      <protection hidden="1"/>
    </xf>
    <xf numFmtId="2" fontId="94" fillId="32" borderId="69" xfId="0" applyNumberFormat="1" applyFont="1" applyFill="1" applyBorder="1" applyAlignment="1" applyProtection="1">
      <alignment horizontal="center" vertical="center" wrapText="1"/>
      <protection hidden="1"/>
    </xf>
    <xf numFmtId="2" fontId="94" fillId="32" borderId="49" xfId="0" applyNumberFormat="1" applyFont="1" applyFill="1" applyBorder="1" applyAlignment="1" applyProtection="1">
      <alignment vertical="center"/>
      <protection hidden="1"/>
    </xf>
    <xf numFmtId="0" fontId="95" fillId="32" borderId="49" xfId="0" applyFont="1" applyFill="1" applyBorder="1" applyAlignment="1" applyProtection="1">
      <alignment horizontal="left" vertical="center" wrapText="1"/>
      <protection hidden="1"/>
    </xf>
    <xf numFmtId="0" fontId="94" fillId="32" borderId="49" xfId="0" applyFont="1" applyFill="1" applyBorder="1" applyAlignment="1" applyProtection="1">
      <alignment horizontal="center" vertical="center"/>
      <protection hidden="1"/>
    </xf>
    <xf numFmtId="2" fontId="1" fillId="0" borderId="16" xfId="0" applyNumberFormat="1" applyFont="1" applyBorder="1" applyAlignment="1" applyProtection="1">
      <alignment horizontal="center" vertical="center" wrapText="1"/>
      <protection hidden="1"/>
    </xf>
    <xf numFmtId="0" fontId="1" fillId="0" borderId="6" xfId="0" quotePrefix="1" applyFont="1" applyBorder="1" applyAlignment="1" applyProtection="1">
      <alignment horizontal="left" vertical="center" wrapText="1"/>
      <protection hidden="1"/>
    </xf>
    <xf numFmtId="0" fontId="1" fillId="0" borderId="7" xfId="0" quotePrefix="1" applyFont="1" applyBorder="1" applyAlignment="1" applyProtection="1">
      <alignment horizontal="left" vertical="center" wrapText="1"/>
      <protection hidden="1"/>
    </xf>
    <xf numFmtId="166" fontId="1" fillId="0" borderId="7" xfId="1" applyNumberFormat="1" applyFont="1" applyBorder="1" applyAlignment="1" applyProtection="1">
      <alignment horizontal="center" vertical="center"/>
      <protection hidden="1"/>
    </xf>
    <xf numFmtId="2" fontId="94" fillId="32" borderId="69" xfId="0" applyNumberFormat="1" applyFont="1" applyFill="1" applyBorder="1" applyAlignment="1" applyProtection="1">
      <alignment horizontal="center" vertical="center"/>
      <protection hidden="1"/>
    </xf>
    <xf numFmtId="0" fontId="1" fillId="0" borderId="58" xfId="0" quotePrefix="1" applyFont="1" applyBorder="1" applyAlignment="1" applyProtection="1">
      <alignment horizontal="left" vertical="center" wrapText="1"/>
      <protection hidden="1"/>
    </xf>
    <xf numFmtId="0" fontId="1" fillId="0" borderId="4" xfId="0" quotePrefix="1" applyFont="1" applyBorder="1" applyAlignment="1" applyProtection="1">
      <alignment horizontal="left" vertical="center" wrapText="1"/>
      <protection hidden="1"/>
    </xf>
    <xf numFmtId="2" fontId="94" fillId="32" borderId="69" xfId="0" applyNumberFormat="1" applyFont="1" applyFill="1" applyBorder="1" applyAlignment="1" applyProtection="1">
      <alignment vertical="center"/>
      <protection hidden="1"/>
    </xf>
    <xf numFmtId="0" fontId="95" fillId="32" borderId="49" xfId="0" applyFont="1" applyFill="1" applyBorder="1" applyAlignment="1" applyProtection="1">
      <alignment vertical="center" wrapText="1"/>
      <protection hidden="1"/>
    </xf>
    <xf numFmtId="2" fontId="23" fillId="0" borderId="16" xfId="0" applyNumberFormat="1" applyFont="1" applyBorder="1" applyAlignment="1" applyProtection="1">
      <alignment horizontal="center" vertical="center"/>
      <protection hidden="1"/>
    </xf>
    <xf numFmtId="2" fontId="23" fillId="0" borderId="6" xfId="0" applyNumberFormat="1" applyFont="1" applyBorder="1" applyAlignment="1" applyProtection="1">
      <alignment horizontal="center" vertical="center"/>
      <protection hidden="1"/>
    </xf>
    <xf numFmtId="0" fontId="23" fillId="0" borderId="5" xfId="0" quotePrefix="1" applyFont="1" applyBorder="1" applyAlignment="1" applyProtection="1">
      <alignment horizontal="left" vertical="center" wrapText="1"/>
      <protection hidden="1"/>
    </xf>
    <xf numFmtId="2" fontId="1" fillId="0" borderId="11" xfId="0" applyNumberFormat="1" applyFont="1" applyBorder="1" applyAlignment="1" applyProtection="1">
      <alignment horizontal="center" vertical="center"/>
      <protection hidden="1"/>
    </xf>
    <xf numFmtId="0" fontId="95" fillId="32" borderId="69" xfId="0" applyFont="1" applyFill="1" applyBorder="1" applyAlignment="1" applyProtection="1">
      <alignment vertical="center" wrapText="1"/>
      <protection hidden="1"/>
    </xf>
    <xf numFmtId="0" fontId="99" fillId="32" borderId="49" xfId="0" applyFont="1" applyFill="1" applyBorder="1" applyAlignment="1" applyProtection="1">
      <alignment horizontal="center" vertical="center"/>
      <protection hidden="1"/>
    </xf>
    <xf numFmtId="1" fontId="82" fillId="33" borderId="32" xfId="0" applyNumberFormat="1" applyFont="1" applyFill="1" applyBorder="1" applyAlignment="1" applyProtection="1">
      <alignment horizontal="center" vertical="center" wrapText="1"/>
      <protection hidden="1"/>
    </xf>
    <xf numFmtId="0" fontId="90" fillId="0" borderId="0" xfId="509" applyFont="1" applyProtection="1">
      <protection hidden="1"/>
    </xf>
    <xf numFmtId="0" fontId="65" fillId="0" borderId="0" xfId="509" applyProtection="1">
      <protection hidden="1"/>
    </xf>
    <xf numFmtId="0" fontId="84" fillId="0" borderId="0" xfId="510" applyFont="1" applyAlignment="1" applyProtection="1">
      <alignment horizontal="center" vertical="center"/>
      <protection hidden="1"/>
    </xf>
    <xf numFmtId="0" fontId="14" fillId="0" borderId="0" xfId="510" applyFont="1" applyAlignment="1" applyProtection="1">
      <alignment horizontal="center" vertical="center"/>
      <protection hidden="1"/>
    </xf>
    <xf numFmtId="0" fontId="78" fillId="0" borderId="51" xfId="0" applyFont="1" applyBorder="1" applyAlignment="1" applyProtection="1">
      <alignment horizontal="center" vertical="center" wrapText="1"/>
      <protection hidden="1"/>
    </xf>
    <xf numFmtId="166" fontId="1" fillId="0" borderId="3" xfId="1" applyNumberFormat="1" applyFont="1" applyBorder="1" applyProtection="1">
      <protection hidden="1"/>
    </xf>
    <xf numFmtId="0" fontId="80" fillId="0" borderId="7" xfId="0" applyFont="1" applyBorder="1" applyAlignment="1" applyProtection="1">
      <alignment horizontal="center" vertical="center" wrapText="1"/>
      <protection hidden="1"/>
    </xf>
    <xf numFmtId="0" fontId="78" fillId="0" borderId="11" xfId="0" applyFont="1" applyBorder="1" applyAlignment="1" applyProtection="1">
      <alignment horizontal="center" vertical="center" wrapText="1"/>
      <protection hidden="1"/>
    </xf>
    <xf numFmtId="166" fontId="1" fillId="0" borderId="0" xfId="1" applyNumberFormat="1" applyFont="1" applyBorder="1" applyProtection="1">
      <protection hidden="1"/>
    </xf>
    <xf numFmtId="0" fontId="82" fillId="33" borderId="15" xfId="0" quotePrefix="1" applyFont="1" applyFill="1" applyBorder="1" applyAlignment="1" applyProtection="1">
      <alignment horizontal="center" vertical="center" wrapText="1"/>
      <protection hidden="1"/>
    </xf>
    <xf numFmtId="0" fontId="92" fillId="0" borderId="21" xfId="510" applyFont="1" applyBorder="1" applyAlignment="1" applyProtection="1">
      <alignment horizontal="left" vertical="top" wrapText="1"/>
      <protection hidden="1"/>
    </xf>
    <xf numFmtId="0" fontId="76" fillId="0" borderId="83" xfId="0" applyFont="1" applyBorder="1" applyAlignment="1" applyProtection="1">
      <alignment horizontal="center" vertical="center"/>
      <protection hidden="1"/>
    </xf>
    <xf numFmtId="0" fontId="83" fillId="0" borderId="5" xfId="510" applyFont="1" applyBorder="1" applyAlignment="1" applyProtection="1">
      <alignment horizontal="center" vertical="center" wrapText="1"/>
      <protection hidden="1"/>
    </xf>
    <xf numFmtId="49" fontId="83" fillId="0" borderId="6" xfId="0" applyNumberFormat="1" applyFont="1" applyBorder="1" applyAlignment="1" applyProtection="1">
      <alignment horizontal="left" vertical="center" wrapText="1"/>
      <protection hidden="1"/>
    </xf>
    <xf numFmtId="168" fontId="83" fillId="0" borderId="6" xfId="510" applyNumberFormat="1" applyFont="1" applyBorder="1" applyAlignment="1" applyProtection="1">
      <alignment horizontal="center" vertical="center"/>
      <protection hidden="1"/>
    </xf>
    <xf numFmtId="0" fontId="83" fillId="0" borderId="6" xfId="510" applyFont="1" applyBorder="1" applyAlignment="1" applyProtection="1">
      <alignment horizontal="center" vertical="center"/>
      <protection hidden="1"/>
    </xf>
    <xf numFmtId="0" fontId="76" fillId="0" borderId="60" xfId="0" applyFont="1" applyBorder="1" applyAlignment="1" applyProtection="1">
      <alignment horizontal="center" vertical="center"/>
      <protection hidden="1"/>
    </xf>
    <xf numFmtId="0" fontId="83" fillId="0" borderId="58" xfId="510" applyFont="1" applyBorder="1" applyAlignment="1" applyProtection="1">
      <alignment horizontal="center" vertical="center" wrapText="1"/>
      <protection hidden="1"/>
    </xf>
    <xf numFmtId="49" fontId="83" fillId="0" borderId="59" xfId="0" applyNumberFormat="1" applyFont="1" applyBorder="1" applyAlignment="1" applyProtection="1">
      <alignment horizontal="left" vertical="center" wrapText="1"/>
      <protection hidden="1"/>
    </xf>
    <xf numFmtId="168" fontId="83" fillId="0" borderId="59" xfId="510" applyNumberFormat="1" applyFont="1" applyBorder="1" applyAlignment="1" applyProtection="1">
      <alignment horizontal="center" vertical="center"/>
      <protection hidden="1"/>
    </xf>
    <xf numFmtId="0" fontId="83" fillId="0" borderId="59" xfId="510" applyFont="1" applyBorder="1" applyAlignment="1" applyProtection="1">
      <alignment horizontal="center" vertical="center"/>
      <protection hidden="1"/>
    </xf>
    <xf numFmtId="49" fontId="83" fillId="0" borderId="58" xfId="0" applyNumberFormat="1" applyFont="1" applyBorder="1" applyAlignment="1" applyProtection="1">
      <alignment horizontal="left" vertical="center" wrapText="1"/>
      <protection hidden="1"/>
    </xf>
    <xf numFmtId="0" fontId="92" fillId="0" borderId="24" xfId="510" applyFont="1" applyBorder="1" applyAlignment="1" applyProtection="1">
      <alignment horizontal="left" vertical="top" wrapText="1"/>
      <protection hidden="1"/>
    </xf>
    <xf numFmtId="0" fontId="76" fillId="0" borderId="57" xfId="0" applyFont="1" applyBorder="1" applyAlignment="1" applyProtection="1">
      <alignment horizontal="center" vertical="center"/>
      <protection hidden="1"/>
    </xf>
    <xf numFmtId="0" fontId="83" fillId="0" borderId="41" xfId="510" applyFont="1" applyBorder="1" applyAlignment="1" applyProtection="1">
      <alignment horizontal="center" vertical="center" wrapText="1"/>
      <protection hidden="1"/>
    </xf>
    <xf numFmtId="49" fontId="83" fillId="0" borderId="41" xfId="0" applyNumberFormat="1" applyFont="1" applyBorder="1" applyAlignment="1" applyProtection="1">
      <alignment horizontal="left" vertical="center" wrapText="1"/>
      <protection hidden="1"/>
    </xf>
    <xf numFmtId="168" fontId="83" fillId="0" borderId="40" xfId="510" applyNumberFormat="1" applyFont="1" applyBorder="1" applyAlignment="1" applyProtection="1">
      <alignment horizontal="center" vertical="center"/>
      <protection hidden="1"/>
    </xf>
    <xf numFmtId="0" fontId="83" fillId="0" borderId="40" xfId="510" applyFont="1" applyBorder="1" applyAlignment="1" applyProtection="1">
      <alignment horizontal="center" vertical="center"/>
      <protection hidden="1"/>
    </xf>
    <xf numFmtId="0" fontId="92" fillId="0" borderId="23" xfId="510" applyFont="1" applyBorder="1" applyAlignment="1" applyProtection="1">
      <alignment horizontal="left" vertical="top" wrapText="1"/>
      <protection hidden="1"/>
    </xf>
    <xf numFmtId="49" fontId="83" fillId="0" borderId="5" xfId="0" applyNumberFormat="1" applyFont="1" applyBorder="1" applyAlignment="1" applyProtection="1">
      <alignment horizontal="left" vertical="center" wrapText="1"/>
      <protection hidden="1"/>
    </xf>
    <xf numFmtId="0" fontId="76" fillId="0" borderId="63" xfId="0" applyFont="1" applyBorder="1" applyAlignment="1" applyProtection="1">
      <alignment horizontal="center" vertical="center"/>
      <protection hidden="1"/>
    </xf>
    <xf numFmtId="0" fontId="83" fillId="0" borderId="61" xfId="510" applyFont="1" applyBorder="1" applyAlignment="1" applyProtection="1">
      <alignment horizontal="center" vertical="center" wrapText="1"/>
      <protection hidden="1"/>
    </xf>
    <xf numFmtId="49" fontId="83" fillId="0" borderId="61" xfId="510" applyNumberFormat="1" applyFont="1" applyBorder="1" applyAlignment="1" applyProtection="1">
      <alignment horizontal="left" vertical="center" wrapText="1"/>
      <protection hidden="1"/>
    </xf>
    <xf numFmtId="168" fontId="83" fillId="0" borderId="36" xfId="510" applyNumberFormat="1" applyFont="1" applyBorder="1" applyAlignment="1" applyProtection="1">
      <alignment horizontal="center" vertical="center"/>
      <protection hidden="1"/>
    </xf>
    <xf numFmtId="0" fontId="83" fillId="0" borderId="36" xfId="510" applyFont="1" applyBorder="1" applyAlignment="1" applyProtection="1">
      <alignment horizontal="center" vertical="center"/>
      <protection hidden="1"/>
    </xf>
    <xf numFmtId="0" fontId="92" fillId="0" borderId="19" xfId="510" applyFont="1" applyBorder="1" applyAlignment="1" applyProtection="1">
      <alignment horizontal="left" vertical="top" wrapText="1"/>
      <protection hidden="1"/>
    </xf>
    <xf numFmtId="0" fontId="76" fillId="0" borderId="20" xfId="0" applyFont="1" applyBorder="1" applyAlignment="1" applyProtection="1">
      <alignment horizontal="center" vertical="center"/>
      <protection hidden="1"/>
    </xf>
    <xf numFmtId="0" fontId="83" fillId="0" borderId="43" xfId="510" applyFont="1" applyBorder="1" applyAlignment="1" applyProtection="1">
      <alignment horizontal="center" vertical="center" wrapText="1"/>
      <protection hidden="1"/>
    </xf>
    <xf numFmtId="49" fontId="83" fillId="0" borderId="43" xfId="0" applyNumberFormat="1" applyFont="1" applyBorder="1" applyAlignment="1" applyProtection="1">
      <alignment horizontal="left" vertical="center" wrapText="1"/>
      <protection hidden="1"/>
    </xf>
    <xf numFmtId="168" fontId="83" fillId="0" borderId="15" xfId="510" applyNumberFormat="1" applyFont="1" applyBorder="1" applyAlignment="1" applyProtection="1">
      <alignment horizontal="center" vertical="center"/>
      <protection hidden="1"/>
    </xf>
    <xf numFmtId="0" fontId="83" fillId="0" borderId="15" xfId="510" applyFont="1" applyBorder="1" applyAlignment="1" applyProtection="1">
      <alignment horizontal="center" vertical="center"/>
      <protection hidden="1"/>
    </xf>
    <xf numFmtId="49" fontId="83" fillId="0" borderId="58" xfId="510" applyNumberFormat="1" applyFont="1" applyBorder="1" applyAlignment="1" applyProtection="1">
      <alignment horizontal="left" vertical="center" wrapText="1"/>
      <protection hidden="1"/>
    </xf>
    <xf numFmtId="0" fontId="92" fillId="0" borderId="23" xfId="510" applyFont="1" applyBorder="1" applyAlignment="1" applyProtection="1">
      <alignment horizontal="left" vertical="center" wrapText="1"/>
      <protection hidden="1"/>
    </xf>
    <xf numFmtId="0" fontId="76" fillId="0" borderId="39" xfId="0" applyFont="1" applyBorder="1" applyAlignment="1" applyProtection="1">
      <alignment horizontal="center" vertical="center"/>
      <protection hidden="1"/>
    </xf>
    <xf numFmtId="0" fontId="83" fillId="0" borderId="42" xfId="510" applyFont="1" applyBorder="1" applyAlignment="1" applyProtection="1">
      <alignment horizontal="center" vertical="center" wrapText="1"/>
      <protection hidden="1"/>
    </xf>
    <xf numFmtId="49" fontId="83" fillId="0" borderId="42" xfId="512" applyNumberFormat="1" applyFont="1" applyBorder="1" applyAlignment="1" applyProtection="1">
      <alignment horizontal="left" vertical="center" wrapText="1"/>
      <protection hidden="1"/>
    </xf>
    <xf numFmtId="168" fontId="83" fillId="0" borderId="37" xfId="510" applyNumberFormat="1" applyFont="1" applyBorder="1" applyAlignment="1" applyProtection="1">
      <alignment horizontal="center" vertical="center"/>
      <protection hidden="1"/>
    </xf>
    <xf numFmtId="0" fontId="83" fillId="0" borderId="37" xfId="0" applyFont="1" applyBorder="1" applyAlignment="1" applyProtection="1">
      <alignment horizontal="center" vertical="center"/>
      <protection hidden="1"/>
    </xf>
    <xf numFmtId="0" fontId="83" fillId="0" borderId="37" xfId="510" applyFont="1" applyBorder="1" applyAlignment="1" applyProtection="1">
      <alignment horizontal="center" vertical="center"/>
      <protection hidden="1"/>
    </xf>
    <xf numFmtId="0" fontId="92" fillId="0" borderId="21" xfId="510" applyFont="1" applyBorder="1" applyAlignment="1" applyProtection="1">
      <alignment horizontal="left" vertical="center" wrapText="1"/>
      <protection hidden="1"/>
    </xf>
    <xf numFmtId="49" fontId="83" fillId="0" borderId="5" xfId="512" applyNumberFormat="1" applyFont="1" applyBorder="1" applyAlignment="1" applyProtection="1">
      <alignment horizontal="left" vertical="center" wrapText="1"/>
      <protection hidden="1"/>
    </xf>
    <xf numFmtId="0" fontId="83" fillId="0" borderId="6" xfId="512" applyFont="1" applyBorder="1" applyAlignment="1" applyProtection="1">
      <alignment horizontal="center" vertical="center" wrapText="1"/>
      <protection hidden="1"/>
    </xf>
    <xf numFmtId="49" fontId="83" fillId="0" borderId="61" xfId="0" applyNumberFormat="1" applyFont="1" applyBorder="1" applyAlignment="1" applyProtection="1">
      <alignment horizontal="left" vertical="center" wrapText="1"/>
      <protection hidden="1"/>
    </xf>
    <xf numFmtId="49" fontId="83" fillId="0" borderId="61" xfId="512" applyNumberFormat="1" applyFont="1" applyBorder="1" applyAlignment="1" applyProtection="1">
      <alignment horizontal="left" vertical="center" wrapText="1"/>
      <protection hidden="1"/>
    </xf>
    <xf numFmtId="49" fontId="83" fillId="0" borderId="37" xfId="512" applyNumberFormat="1" applyFont="1" applyBorder="1" applyAlignment="1" applyProtection="1">
      <alignment horizontal="left" vertical="center" wrapText="1"/>
      <protection hidden="1"/>
    </xf>
    <xf numFmtId="49" fontId="83" fillId="0" borderId="40" xfId="0" applyNumberFormat="1" applyFont="1" applyBorder="1" applyAlignment="1" applyProtection="1">
      <alignment horizontal="left" vertical="center" wrapText="1"/>
      <protection hidden="1"/>
    </xf>
    <xf numFmtId="49" fontId="83" fillId="0" borderId="6" xfId="512" applyNumberFormat="1" applyFont="1" applyBorder="1" applyAlignment="1" applyProtection="1">
      <alignment horizontal="left" vertical="center" wrapText="1"/>
      <protection hidden="1"/>
    </xf>
    <xf numFmtId="49" fontId="83" fillId="0" borderId="36" xfId="0" applyNumberFormat="1" applyFont="1" applyBorder="1" applyAlignment="1" applyProtection="1">
      <alignment horizontal="left" vertical="center" wrapText="1"/>
      <protection hidden="1"/>
    </xf>
    <xf numFmtId="0" fontId="92" fillId="0" borderId="21" xfId="510" applyFont="1" applyBorder="1" applyAlignment="1" applyProtection="1">
      <alignment horizontal="left" wrapText="1"/>
      <protection hidden="1"/>
    </xf>
    <xf numFmtId="0" fontId="83" fillId="0" borderId="6" xfId="513" applyFont="1" applyBorder="1" applyAlignment="1" applyProtection="1">
      <alignment horizontal="center" vertical="center"/>
      <protection hidden="1"/>
    </xf>
    <xf numFmtId="49" fontId="83" fillId="0" borderId="42" xfId="0" applyNumberFormat="1" applyFont="1" applyBorder="1" applyAlignment="1" applyProtection="1">
      <alignment horizontal="left" vertical="center" wrapText="1"/>
      <protection hidden="1"/>
    </xf>
    <xf numFmtId="49" fontId="83" fillId="0" borderId="58" xfId="514" applyNumberFormat="1" applyFont="1" applyBorder="1" applyAlignment="1" applyProtection="1">
      <alignment horizontal="left" vertical="center" wrapText="1"/>
      <protection hidden="1"/>
    </xf>
    <xf numFmtId="0" fontId="92" fillId="0" borderId="23" xfId="510" applyFont="1" applyBorder="1" applyAlignment="1" applyProtection="1">
      <alignment horizontal="left" wrapText="1"/>
      <protection hidden="1"/>
    </xf>
    <xf numFmtId="49" fontId="83" fillId="0" borderId="42" xfId="514" applyNumberFormat="1" applyFont="1" applyBorder="1" applyAlignment="1" applyProtection="1">
      <alignment horizontal="left" vertical="center" wrapText="1"/>
      <protection hidden="1"/>
    </xf>
    <xf numFmtId="0" fontId="92" fillId="0" borderId="19" xfId="509" applyFont="1" applyBorder="1" applyAlignment="1" applyProtection="1">
      <alignment horizontal="left" vertical="top" wrapText="1"/>
      <protection hidden="1"/>
    </xf>
    <xf numFmtId="0" fontId="76" fillId="0" borderId="62" xfId="0" applyFont="1" applyBorder="1" applyAlignment="1" applyProtection="1">
      <alignment horizontal="center" vertical="center"/>
      <protection hidden="1"/>
    </xf>
    <xf numFmtId="0" fontId="83" fillId="0" borderId="12" xfId="0" applyFont="1" applyBorder="1" applyAlignment="1" applyProtection="1">
      <alignment horizontal="center" vertical="center" wrapText="1"/>
      <protection hidden="1"/>
    </xf>
    <xf numFmtId="49" fontId="83" fillId="0" borderId="12" xfId="0" applyNumberFormat="1" applyFont="1" applyBorder="1" applyAlignment="1" applyProtection="1">
      <alignment horizontal="left" vertical="center" wrapText="1"/>
      <protection hidden="1"/>
    </xf>
    <xf numFmtId="168" fontId="83" fillId="0" borderId="16" xfId="510" applyNumberFormat="1" applyFont="1" applyBorder="1" applyAlignment="1" applyProtection="1">
      <alignment horizontal="center" vertical="center"/>
      <protection hidden="1"/>
    </xf>
    <xf numFmtId="0" fontId="83" fillId="0" borderId="16" xfId="510" applyFont="1" applyBorder="1" applyAlignment="1" applyProtection="1">
      <alignment horizontal="center" vertical="center"/>
      <protection hidden="1"/>
    </xf>
    <xf numFmtId="0" fontId="83" fillId="0" borderId="12" xfId="510" applyFont="1" applyBorder="1" applyAlignment="1" applyProtection="1">
      <alignment horizontal="center" vertical="center" wrapText="1"/>
      <protection hidden="1"/>
    </xf>
    <xf numFmtId="49" fontId="83" fillId="0" borderId="12" xfId="514" applyNumberFormat="1" applyFont="1" applyBorder="1" applyAlignment="1" applyProtection="1">
      <alignment horizontal="left" vertical="center" wrapText="1"/>
      <protection hidden="1"/>
    </xf>
    <xf numFmtId="49" fontId="83" fillId="0" borderId="43" xfId="514" applyNumberFormat="1" applyFont="1" applyBorder="1" applyAlignment="1" applyProtection="1">
      <alignment horizontal="left" vertical="center" wrapText="1"/>
      <protection hidden="1"/>
    </xf>
    <xf numFmtId="49" fontId="83" fillId="0" borderId="37" xfId="0" applyNumberFormat="1" applyFont="1" applyBorder="1" applyAlignment="1" applyProtection="1">
      <alignment horizontal="left" vertical="center" wrapText="1"/>
      <protection hidden="1"/>
    </xf>
    <xf numFmtId="0" fontId="92" fillId="0" borderId="24" xfId="510" applyFont="1" applyBorder="1" applyAlignment="1" applyProtection="1">
      <alignment horizontal="left" vertical="center" wrapText="1"/>
      <protection hidden="1"/>
    </xf>
    <xf numFmtId="0" fontId="92" fillId="0" borderId="24" xfId="510" applyFont="1" applyBorder="1" applyAlignment="1" applyProtection="1">
      <alignment horizontal="left" wrapText="1"/>
      <protection hidden="1"/>
    </xf>
    <xf numFmtId="49" fontId="83" fillId="0" borderId="61" xfId="514" applyNumberFormat="1" applyFont="1" applyBorder="1" applyAlignment="1" applyProtection="1">
      <alignment horizontal="left" vertical="center" wrapText="1"/>
      <protection hidden="1"/>
    </xf>
    <xf numFmtId="0" fontId="76" fillId="0" borderId="62" xfId="0" applyFont="1" applyBorder="1" applyAlignment="1" applyProtection="1">
      <alignment horizontal="center" vertical="center" wrapText="1"/>
      <protection hidden="1"/>
    </xf>
    <xf numFmtId="49" fontId="83" fillId="0" borderId="18" xfId="0" applyNumberFormat="1" applyFont="1" applyBorder="1" applyAlignment="1" applyProtection="1">
      <alignment horizontal="left" vertical="center" wrapText="1"/>
      <protection hidden="1"/>
    </xf>
    <xf numFmtId="49" fontId="83" fillId="0" borderId="5" xfId="514" applyNumberFormat="1" applyFont="1" applyBorder="1" applyAlignment="1" applyProtection="1">
      <alignment horizontal="left" vertical="center" wrapText="1"/>
      <protection hidden="1"/>
    </xf>
    <xf numFmtId="49" fontId="83" fillId="0" borderId="41" xfId="514" applyNumberFormat="1" applyFont="1" applyBorder="1" applyAlignment="1" applyProtection="1">
      <alignment horizontal="left" vertical="center" wrapText="1"/>
      <protection hidden="1"/>
    </xf>
    <xf numFmtId="0" fontId="28" fillId="0" borderId="21" xfId="509" applyFont="1" applyBorder="1" applyAlignment="1" applyProtection="1">
      <alignment horizontal="left" wrapText="1"/>
      <protection hidden="1"/>
    </xf>
    <xf numFmtId="0" fontId="92" fillId="0" borderId="21" xfId="509" applyFont="1" applyBorder="1" applyAlignment="1" applyProtection="1">
      <alignment horizontal="left" wrapText="1"/>
      <protection hidden="1"/>
    </xf>
    <xf numFmtId="0" fontId="83" fillId="0" borderId="58" xfId="0" applyFont="1" applyBorder="1" applyAlignment="1" applyProtection="1">
      <alignment horizontal="center" vertical="center" wrapText="1"/>
      <protection hidden="1"/>
    </xf>
    <xf numFmtId="49" fontId="83" fillId="0" borderId="58" xfId="512" applyNumberFormat="1" applyFont="1" applyBorder="1" applyAlignment="1" applyProtection="1">
      <alignment horizontal="left" vertical="center" wrapText="1"/>
      <protection hidden="1"/>
    </xf>
    <xf numFmtId="0" fontId="92" fillId="0" borderId="19" xfId="510" applyFont="1" applyBorder="1" applyAlignment="1" applyProtection="1">
      <alignment horizontal="left" vertical="top"/>
      <protection hidden="1"/>
    </xf>
    <xf numFmtId="0" fontId="83" fillId="0" borderId="12" xfId="0" applyFont="1" applyBorder="1" applyAlignment="1" applyProtection="1">
      <alignment horizontal="left" vertical="center" wrapText="1"/>
      <protection hidden="1"/>
    </xf>
    <xf numFmtId="0" fontId="83" fillId="0" borderId="39" xfId="510" applyFont="1" applyBorder="1" applyAlignment="1" applyProtection="1">
      <alignment horizontal="center" vertical="center"/>
      <protection hidden="1"/>
    </xf>
    <xf numFmtId="0" fontId="83" fillId="0" borderId="60" xfId="510" applyFont="1" applyBorder="1" applyAlignment="1" applyProtection="1">
      <alignment horizontal="center" vertical="center"/>
      <protection hidden="1"/>
    </xf>
    <xf numFmtId="0" fontId="83" fillId="0" borderId="37" xfId="515" applyFont="1" applyBorder="1" applyAlignment="1" applyProtection="1">
      <alignment horizontal="center" vertical="center"/>
      <protection hidden="1"/>
    </xf>
    <xf numFmtId="0" fontId="83" fillId="0" borderId="59" xfId="0" applyFont="1" applyBorder="1" applyAlignment="1" applyProtection="1">
      <alignment horizontal="center" vertical="center"/>
      <protection hidden="1"/>
    </xf>
    <xf numFmtId="0" fontId="83" fillId="0" borderId="59" xfId="515" applyFont="1" applyBorder="1" applyAlignment="1" applyProtection="1">
      <alignment horizontal="center" vertical="center"/>
      <protection hidden="1"/>
    </xf>
    <xf numFmtId="49" fontId="83" fillId="0" borderId="41" xfId="512" applyNumberFormat="1" applyFont="1" applyBorder="1" applyAlignment="1" applyProtection="1">
      <alignment horizontal="left" vertical="center" wrapText="1"/>
      <protection hidden="1"/>
    </xf>
    <xf numFmtId="0" fontId="92" fillId="0" borderId="24" xfId="509" applyFont="1" applyBorder="1" applyAlignment="1" applyProtection="1">
      <alignment horizontal="left" vertical="top" wrapText="1"/>
      <protection hidden="1"/>
    </xf>
    <xf numFmtId="0" fontId="83" fillId="0" borderId="6" xfId="0" applyFont="1" applyBorder="1" applyAlignment="1" applyProtection="1">
      <alignment horizontal="left" vertical="center" wrapText="1"/>
      <protection hidden="1"/>
    </xf>
    <xf numFmtId="0" fontId="83" fillId="0" borderId="36" xfId="0" applyFont="1" applyBorder="1" applyAlignment="1" applyProtection="1">
      <alignment horizontal="left" vertical="center" wrapText="1"/>
      <protection hidden="1"/>
    </xf>
    <xf numFmtId="0" fontId="83" fillId="0" borderId="37" xfId="0" applyFont="1" applyBorder="1" applyAlignment="1" applyProtection="1">
      <alignment horizontal="left" vertical="center" wrapText="1"/>
      <protection hidden="1"/>
    </xf>
    <xf numFmtId="0" fontId="83" fillId="0" borderId="40" xfId="0" applyFont="1" applyBorder="1" applyAlignment="1" applyProtection="1">
      <alignment horizontal="left" vertical="center" wrapText="1"/>
      <protection hidden="1"/>
    </xf>
    <xf numFmtId="0" fontId="92" fillId="0" borderId="24" xfId="510" applyFont="1" applyBorder="1" applyAlignment="1" applyProtection="1">
      <alignment vertical="top" wrapText="1"/>
      <protection hidden="1"/>
    </xf>
    <xf numFmtId="0" fontId="83" fillId="0" borderId="15" xfId="0" applyFont="1" applyBorder="1" applyAlignment="1" applyProtection="1">
      <alignment horizontal="left" vertical="center" wrapText="1"/>
      <protection hidden="1"/>
    </xf>
    <xf numFmtId="0" fontId="17" fillId="0" borderId="0" xfId="510" applyFont="1" applyAlignment="1" applyProtection="1">
      <alignment horizontal="left" wrapText="1"/>
      <protection hidden="1"/>
    </xf>
    <xf numFmtId="0" fontId="76" fillId="0" borderId="0" xfId="0" applyFont="1" applyAlignment="1" applyProtection="1">
      <alignment horizontal="center" vertical="center"/>
      <protection hidden="1"/>
    </xf>
    <xf numFmtId="0" fontId="84" fillId="0" borderId="0" xfId="510" applyFont="1" applyAlignment="1" applyProtection="1">
      <alignment horizontal="center" vertical="center" wrapText="1"/>
      <protection hidden="1"/>
    </xf>
    <xf numFmtId="49" fontId="84" fillId="0" borderId="0" xfId="510" applyNumberFormat="1" applyFont="1" applyAlignment="1" applyProtection="1">
      <alignment horizontal="center"/>
      <protection hidden="1"/>
    </xf>
    <xf numFmtId="0" fontId="84" fillId="0" borderId="0" xfId="0" applyFont="1" applyAlignment="1" applyProtection="1">
      <alignment horizontal="center" vertical="center"/>
      <protection hidden="1"/>
    </xf>
    <xf numFmtId="0" fontId="84" fillId="0" borderId="0" xfId="510" applyFont="1" applyAlignment="1" applyProtection="1">
      <alignment horizontal="center"/>
      <protection hidden="1"/>
    </xf>
    <xf numFmtId="0" fontId="68" fillId="0" borderId="0" xfId="510" applyFont="1" applyAlignment="1" applyProtection="1">
      <alignment horizontal="left" wrapText="1"/>
      <protection hidden="1"/>
    </xf>
    <xf numFmtId="0" fontId="66" fillId="0" borderId="0" xfId="0" applyFont="1" applyAlignment="1" applyProtection="1">
      <alignment horizontal="center" vertical="center"/>
      <protection hidden="1"/>
    </xf>
    <xf numFmtId="0" fontId="14" fillId="0" borderId="0" xfId="510" applyFont="1" applyAlignment="1" applyProtection="1">
      <alignment horizontal="center" vertical="center" wrapText="1"/>
      <protection hidden="1"/>
    </xf>
    <xf numFmtId="49" fontId="14" fillId="0" borderId="0" xfId="510" applyNumberFormat="1" applyFont="1" applyAlignment="1" applyProtection="1">
      <alignment horizontal="center"/>
      <protection hidden="1"/>
    </xf>
    <xf numFmtId="0" fontId="14" fillId="0" borderId="0" xfId="0" applyFont="1" applyAlignment="1" applyProtection="1">
      <alignment horizontal="center" vertical="center"/>
      <protection hidden="1"/>
    </xf>
    <xf numFmtId="0" fontId="14" fillId="0" borderId="0" xfId="510" applyFont="1" applyAlignment="1" applyProtection="1">
      <alignment horizontal="center"/>
      <protection hidden="1"/>
    </xf>
    <xf numFmtId="0" fontId="73" fillId="0" borderId="0" xfId="509" applyFont="1" applyProtection="1">
      <protection hidden="1"/>
    </xf>
    <xf numFmtId="0" fontId="71" fillId="0" borderId="0" xfId="509" applyFont="1" applyProtection="1">
      <protection hidden="1"/>
    </xf>
    <xf numFmtId="0" fontId="72" fillId="0" borderId="0" xfId="509" applyFont="1" applyProtection="1">
      <protection hidden="1"/>
    </xf>
    <xf numFmtId="2" fontId="78" fillId="0" borderId="51" xfId="0" applyNumberFormat="1" applyFont="1" applyBorder="1" applyAlignment="1" applyProtection="1">
      <alignment horizontal="center"/>
      <protection hidden="1"/>
    </xf>
    <xf numFmtId="2" fontId="78" fillId="0" borderId="61" xfId="0" applyNumberFormat="1" applyFont="1" applyBorder="1" applyAlignment="1" applyProtection="1">
      <alignment horizontal="center" vertical="center" wrapText="1"/>
      <protection hidden="1"/>
    </xf>
    <xf numFmtId="166" fontId="1" fillId="0" borderId="3" xfId="1" applyNumberFormat="1" applyFont="1" applyBorder="1" applyAlignment="1" applyProtection="1">
      <alignment vertical="center" wrapText="1"/>
      <protection hidden="1"/>
    </xf>
    <xf numFmtId="166" fontId="1" fillId="0" borderId="0" xfId="1" applyNumberFormat="1" applyFont="1" applyBorder="1" applyAlignment="1" applyProtection="1">
      <alignment vertical="center" wrapText="1"/>
      <protection hidden="1"/>
    </xf>
    <xf numFmtId="0" fontId="89" fillId="0" borderId="78" xfId="509" applyFont="1" applyBorder="1" applyAlignment="1" applyProtection="1">
      <alignment horizontal="center" vertical="center" wrapText="1"/>
      <protection hidden="1"/>
    </xf>
    <xf numFmtId="49" fontId="1" fillId="0" borderId="37" xfId="509" applyNumberFormat="1" applyFont="1" applyBorder="1" applyAlignment="1" applyProtection="1">
      <alignment horizontal="center" vertical="center"/>
      <protection hidden="1"/>
    </xf>
    <xf numFmtId="0" fontId="84" fillId="0" borderId="37" xfId="509" applyFont="1" applyBorder="1" applyAlignment="1" applyProtection="1">
      <alignment horizontal="left" vertical="center" wrapText="1"/>
      <protection hidden="1"/>
    </xf>
    <xf numFmtId="0" fontId="84" fillId="0" borderId="37" xfId="509" applyFont="1" applyBorder="1" applyAlignment="1" applyProtection="1">
      <alignment horizontal="center" vertical="center"/>
      <protection hidden="1"/>
    </xf>
    <xf numFmtId="0" fontId="89" fillId="0" borderId="77" xfId="509" applyFont="1" applyBorder="1" applyAlignment="1" applyProtection="1">
      <alignment horizontal="center" vertical="center" wrapText="1"/>
      <protection hidden="1"/>
    </xf>
    <xf numFmtId="49" fontId="1" fillId="0" borderId="59" xfId="509" applyNumberFormat="1" applyFont="1" applyBorder="1" applyAlignment="1" applyProtection="1">
      <alignment horizontal="center" vertical="center"/>
      <protection hidden="1"/>
    </xf>
    <xf numFmtId="0" fontId="84" fillId="0" borderId="59" xfId="509" applyFont="1" applyBorder="1" applyAlignment="1" applyProtection="1">
      <alignment horizontal="left" vertical="center" wrapText="1"/>
      <protection hidden="1"/>
    </xf>
    <xf numFmtId="0" fontId="84" fillId="0" borderId="59" xfId="509" applyFont="1" applyBorder="1" applyAlignment="1" applyProtection="1">
      <alignment horizontal="center" vertical="center"/>
      <protection hidden="1"/>
    </xf>
    <xf numFmtId="0" fontId="89" fillId="0" borderId="48" xfId="509" applyFont="1" applyBorder="1" applyAlignment="1" applyProtection="1">
      <alignment horizontal="center" vertical="center" wrapText="1"/>
      <protection hidden="1"/>
    </xf>
    <xf numFmtId="49" fontId="1" fillId="0" borderId="40" xfId="509" applyNumberFormat="1" applyFont="1" applyBorder="1" applyAlignment="1" applyProtection="1">
      <alignment horizontal="center" vertical="center"/>
      <protection hidden="1"/>
    </xf>
    <xf numFmtId="0" fontId="84" fillId="0" borderId="40" xfId="509" applyFont="1" applyBorder="1" applyAlignment="1" applyProtection="1">
      <alignment horizontal="left" vertical="center" wrapText="1"/>
      <protection hidden="1"/>
    </xf>
    <xf numFmtId="0" fontId="84" fillId="0" borderId="40" xfId="509" applyFont="1" applyBorder="1" applyAlignment="1" applyProtection="1">
      <alignment horizontal="center" vertical="center"/>
      <protection hidden="1"/>
    </xf>
    <xf numFmtId="0" fontId="1" fillId="0" borderId="6" xfId="509" applyFont="1" applyBorder="1" applyAlignment="1" applyProtection="1">
      <alignment horizontal="center" vertical="center"/>
      <protection hidden="1"/>
    </xf>
    <xf numFmtId="0" fontId="84" fillId="0" borderId="6" xfId="509" applyFont="1" applyBorder="1" applyAlignment="1" applyProtection="1">
      <alignment horizontal="left" vertical="center" wrapText="1"/>
      <protection hidden="1"/>
    </xf>
    <xf numFmtId="0" fontId="84" fillId="0" borderId="6" xfId="509" applyFont="1" applyBorder="1" applyAlignment="1" applyProtection="1">
      <alignment horizontal="center" vertical="center"/>
      <protection hidden="1"/>
    </xf>
    <xf numFmtId="49" fontId="1" fillId="0" borderId="36" xfId="509" applyNumberFormat="1" applyFont="1" applyBorder="1" applyAlignment="1" applyProtection="1">
      <alignment horizontal="center" vertical="center"/>
      <protection hidden="1"/>
    </xf>
    <xf numFmtId="0" fontId="84" fillId="0" borderId="36" xfId="509" applyFont="1" applyBorder="1" applyAlignment="1" applyProtection="1">
      <alignment horizontal="left" vertical="center" wrapText="1"/>
      <protection hidden="1"/>
    </xf>
    <xf numFmtId="0" fontId="84" fillId="0" borderId="36" xfId="509" applyFont="1" applyBorder="1" applyAlignment="1" applyProtection="1">
      <alignment horizontal="center" vertical="center"/>
      <protection hidden="1"/>
    </xf>
    <xf numFmtId="49" fontId="1" fillId="0" borderId="6" xfId="509" applyNumberFormat="1" applyFont="1" applyBorder="1" applyAlignment="1" applyProtection="1">
      <alignment horizontal="center" vertical="center"/>
      <protection hidden="1"/>
    </xf>
    <xf numFmtId="0" fontId="1" fillId="0" borderId="6" xfId="512" applyFont="1" applyBorder="1" applyAlignment="1" applyProtection="1">
      <alignment horizontal="center" vertical="center" wrapText="1"/>
      <protection hidden="1"/>
    </xf>
    <xf numFmtId="0" fontId="1" fillId="0" borderId="36" xfId="512" applyFont="1" applyBorder="1" applyAlignment="1" applyProtection="1">
      <alignment horizontal="center" vertical="center" wrapText="1"/>
      <protection hidden="1"/>
    </xf>
    <xf numFmtId="0" fontId="1" fillId="0" borderId="59" xfId="509" applyFont="1" applyBorder="1" applyAlignment="1" applyProtection="1">
      <alignment horizontal="center" vertical="center"/>
      <protection hidden="1"/>
    </xf>
    <xf numFmtId="49" fontId="1" fillId="0" borderId="6" xfId="518" applyNumberFormat="1" applyFont="1" applyBorder="1" applyAlignment="1" applyProtection="1">
      <alignment horizontal="center" vertical="center" wrapText="1"/>
      <protection hidden="1"/>
    </xf>
    <xf numFmtId="49" fontId="1" fillId="0" borderId="59" xfId="518" applyNumberFormat="1" applyFont="1" applyBorder="1" applyAlignment="1" applyProtection="1">
      <alignment horizontal="center" vertical="center" wrapText="1"/>
      <protection hidden="1"/>
    </xf>
    <xf numFmtId="0" fontId="83" fillId="0" borderId="59" xfId="509" applyFont="1" applyBorder="1" applyAlignment="1" applyProtection="1">
      <alignment horizontal="center" vertical="center"/>
      <protection hidden="1"/>
    </xf>
    <xf numFmtId="0" fontId="83" fillId="0" borderId="36" xfId="509" applyFont="1" applyBorder="1" applyAlignment="1" applyProtection="1">
      <alignment horizontal="center" vertical="center"/>
      <protection hidden="1"/>
    </xf>
    <xf numFmtId="49" fontId="1" fillId="0" borderId="6" xfId="517" applyNumberFormat="1" applyFont="1" applyBorder="1" applyAlignment="1" applyProtection="1">
      <alignment horizontal="center" vertical="center" wrapText="1"/>
      <protection hidden="1"/>
    </xf>
    <xf numFmtId="49" fontId="1" fillId="0" borderId="36" xfId="517" applyNumberFormat="1" applyFont="1" applyBorder="1" applyAlignment="1" applyProtection="1">
      <alignment horizontal="center" vertical="center" wrapText="1"/>
      <protection hidden="1"/>
    </xf>
    <xf numFmtId="49" fontId="1" fillId="0" borderId="37" xfId="517" applyNumberFormat="1" applyFont="1" applyBorder="1" applyAlignment="1" applyProtection="1">
      <alignment horizontal="center" vertical="center" wrapText="1"/>
      <protection hidden="1"/>
    </xf>
    <xf numFmtId="0" fontId="88" fillId="0" borderId="21" xfId="509" applyFont="1" applyBorder="1" applyAlignment="1" applyProtection="1">
      <alignment horizontal="left" vertical="top"/>
      <protection hidden="1"/>
    </xf>
    <xf numFmtId="0" fontId="89" fillId="0" borderId="24" xfId="509" applyFont="1" applyBorder="1" applyAlignment="1" applyProtection="1">
      <alignment horizontal="center" vertical="center" wrapText="1"/>
      <protection hidden="1"/>
    </xf>
    <xf numFmtId="0" fontId="1" fillId="0" borderId="59" xfId="512" applyFont="1" applyBorder="1" applyAlignment="1" applyProtection="1">
      <alignment horizontal="center" vertical="center" wrapText="1"/>
      <protection hidden="1"/>
    </xf>
    <xf numFmtId="0" fontId="85" fillId="0" borderId="23" xfId="516" applyFont="1" applyBorder="1" applyAlignment="1" applyProtection="1">
      <alignment horizontal="left" vertical="top"/>
      <protection hidden="1"/>
    </xf>
    <xf numFmtId="0" fontId="87" fillId="0" borderId="21" xfId="516" applyFont="1" applyBorder="1" applyAlignment="1" applyProtection="1">
      <alignment horizontal="center" vertical="center" wrapText="1"/>
      <protection hidden="1"/>
    </xf>
    <xf numFmtId="0" fontId="89" fillId="0" borderId="21" xfId="509" applyFont="1" applyBorder="1" applyAlignment="1" applyProtection="1">
      <alignment horizontal="center" vertical="center" wrapText="1"/>
      <protection hidden="1"/>
    </xf>
    <xf numFmtId="0" fontId="1" fillId="0" borderId="78" xfId="509" applyFont="1" applyBorder="1" applyAlignment="1" applyProtection="1">
      <alignment horizontal="center" vertical="center" wrapText="1"/>
      <protection hidden="1"/>
    </xf>
    <xf numFmtId="0" fontId="84" fillId="0" borderId="86" xfId="509" applyFont="1" applyBorder="1" applyAlignment="1" applyProtection="1">
      <alignment horizontal="left" vertical="center" wrapText="1"/>
      <protection hidden="1"/>
    </xf>
    <xf numFmtId="0" fontId="1" fillId="0" borderId="77" xfId="509" applyFont="1" applyBorder="1" applyAlignment="1" applyProtection="1">
      <alignment horizontal="center" vertical="center" wrapText="1"/>
      <protection hidden="1"/>
    </xf>
    <xf numFmtId="0" fontId="84" fillId="0" borderId="69" xfId="509" applyFont="1" applyBorder="1" applyAlignment="1" applyProtection="1">
      <alignment horizontal="left" vertical="center" wrapText="1"/>
      <protection hidden="1"/>
    </xf>
    <xf numFmtId="0" fontId="1" fillId="0" borderId="48" xfId="509" applyFont="1" applyBorder="1" applyAlignment="1" applyProtection="1">
      <alignment horizontal="center" vertical="center" wrapText="1"/>
      <protection hidden="1"/>
    </xf>
    <xf numFmtId="0" fontId="84" fillId="0" borderId="87" xfId="509" applyFont="1" applyBorder="1" applyAlignment="1" applyProtection="1">
      <alignment horizontal="left" vertical="center" wrapText="1"/>
      <protection hidden="1"/>
    </xf>
    <xf numFmtId="0" fontId="71" fillId="0" borderId="0" xfId="509" applyFont="1" applyAlignment="1" applyProtection="1">
      <alignment horizontal="left"/>
      <protection hidden="1"/>
    </xf>
    <xf numFmtId="0" fontId="71" fillId="0" borderId="0" xfId="509" applyFont="1" applyAlignment="1" applyProtection="1">
      <alignment horizontal="left" vertical="center" wrapText="1"/>
      <protection hidden="1"/>
    </xf>
    <xf numFmtId="0" fontId="6" fillId="0" borderId="0" xfId="509" applyFont="1" applyAlignment="1" applyProtection="1">
      <alignment horizontal="center" vertical="center"/>
      <protection hidden="1"/>
    </xf>
    <xf numFmtId="0" fontId="71" fillId="0" borderId="0" xfId="509" applyFont="1" applyAlignment="1" applyProtection="1">
      <alignment horizontal="center" vertical="center" wrapText="1"/>
      <protection hidden="1"/>
    </xf>
    <xf numFmtId="0" fontId="71" fillId="0" borderId="0" xfId="509" applyFont="1" applyAlignment="1" applyProtection="1">
      <alignment horizontal="center" vertical="center"/>
      <protection hidden="1"/>
    </xf>
    <xf numFmtId="173" fontId="71" fillId="0" borderId="0" xfId="509" applyNumberFormat="1" applyFont="1" applyProtection="1">
      <protection hidden="1"/>
    </xf>
    <xf numFmtId="167" fontId="79" fillId="0" borderId="61" xfId="0" applyNumberFormat="1" applyFont="1" applyBorder="1" applyAlignment="1" applyProtection="1">
      <alignment horizontal="center" vertical="center" wrapText="1"/>
      <protection hidden="1"/>
    </xf>
    <xf numFmtId="167" fontId="1" fillId="0" borderId="36" xfId="0" applyNumberFormat="1" applyFont="1" applyBorder="1" applyAlignment="1" applyProtection="1">
      <alignment horizontal="center"/>
      <protection hidden="1"/>
    </xf>
    <xf numFmtId="0" fontId="78" fillId="0" borderId="11" xfId="0" applyFont="1" applyBorder="1" applyAlignment="1" applyProtection="1">
      <alignment vertical="center"/>
      <protection hidden="1"/>
    </xf>
    <xf numFmtId="2" fontId="94" fillId="32" borderId="2" xfId="0" applyNumberFormat="1" applyFont="1" applyFill="1" applyBorder="1" applyAlignment="1" applyProtection="1">
      <alignment vertical="center"/>
      <protection hidden="1"/>
    </xf>
    <xf numFmtId="0" fontId="95" fillId="32" borderId="2" xfId="0" applyFont="1" applyFill="1" applyBorder="1" applyAlignment="1" applyProtection="1">
      <alignment horizontal="left" vertical="center" wrapText="1"/>
      <protection hidden="1"/>
    </xf>
    <xf numFmtId="168" fontId="83" fillId="0" borderId="59" xfId="0" applyNumberFormat="1" applyFont="1" applyBorder="1" applyAlignment="1" applyProtection="1">
      <alignment horizontal="center"/>
      <protection hidden="1"/>
    </xf>
    <xf numFmtId="0" fontId="1" fillId="0" borderId="59" xfId="0" applyFont="1" applyBorder="1" applyAlignment="1" applyProtection="1">
      <alignment horizontal="center"/>
      <protection hidden="1"/>
    </xf>
    <xf numFmtId="2" fontId="94" fillId="0" borderId="69" xfId="0" applyNumberFormat="1" applyFont="1" applyBorder="1" applyAlignment="1" applyProtection="1">
      <alignment wrapText="1"/>
      <protection hidden="1"/>
    </xf>
    <xf numFmtId="2" fontId="94" fillId="0" borderId="49" xfId="0" applyNumberFormat="1" applyFont="1" applyBorder="1" applyAlignment="1" applyProtection="1">
      <alignment vertical="center"/>
      <protection hidden="1"/>
    </xf>
    <xf numFmtId="0" fontId="95" fillId="0" borderId="49" xfId="0" applyFont="1" applyBorder="1" applyAlignment="1" applyProtection="1">
      <alignment horizontal="left" vertical="center" wrapText="1"/>
      <protection hidden="1"/>
    </xf>
    <xf numFmtId="168" fontId="94" fillId="0" borderId="49" xfId="0" applyNumberFormat="1" applyFont="1" applyBorder="1" applyAlignment="1" applyProtection="1">
      <alignment horizontal="center"/>
      <protection hidden="1"/>
    </xf>
    <xf numFmtId="0" fontId="94" fillId="0" borderId="49" xfId="0" applyFont="1" applyBorder="1" applyAlignment="1" applyProtection="1">
      <alignment horizontal="center"/>
      <protection hidden="1"/>
    </xf>
    <xf numFmtId="2" fontId="94" fillId="32" borderId="69" xfId="0" applyNumberFormat="1" applyFont="1" applyFill="1" applyBorder="1" applyAlignment="1" applyProtection="1">
      <alignment horizontal="center"/>
      <protection hidden="1"/>
    </xf>
    <xf numFmtId="2" fontId="94" fillId="32" borderId="69" xfId="0" applyNumberFormat="1" applyFont="1" applyFill="1" applyBorder="1" applyProtection="1">
      <protection hidden="1"/>
    </xf>
    <xf numFmtId="2" fontId="1" fillId="0" borderId="69" xfId="0" applyNumberFormat="1" applyFont="1" applyBorder="1" applyAlignment="1" applyProtection="1">
      <alignment horizontal="center" vertical="center"/>
      <protection hidden="1"/>
    </xf>
    <xf numFmtId="0" fontId="1" fillId="0" borderId="49" xfId="0" quotePrefix="1" applyFont="1" applyBorder="1" applyAlignment="1" applyProtection="1">
      <alignment horizontal="left" vertical="center" wrapText="1"/>
      <protection hidden="1"/>
    </xf>
    <xf numFmtId="0" fontId="1" fillId="0" borderId="12" xfId="0" quotePrefix="1" applyFont="1" applyBorder="1" applyAlignment="1" applyProtection="1">
      <alignment horizontal="left" vertical="center" wrapText="1"/>
      <protection hidden="1"/>
    </xf>
    <xf numFmtId="0" fontId="23" fillId="0" borderId="59" xfId="0" applyFont="1" applyBorder="1" applyAlignment="1" applyProtection="1">
      <alignment horizontal="center"/>
      <protection hidden="1"/>
    </xf>
    <xf numFmtId="0" fontId="1" fillId="0" borderId="61" xfId="0" quotePrefix="1" applyFont="1" applyBorder="1" applyAlignment="1" applyProtection="1">
      <alignment horizontal="left" vertical="center" wrapText="1"/>
      <protection hidden="1"/>
    </xf>
    <xf numFmtId="168" fontId="83" fillId="0" borderId="36" xfId="0" applyNumberFormat="1" applyFont="1" applyBorder="1" applyAlignment="1" applyProtection="1">
      <alignment horizontal="center"/>
      <protection hidden="1"/>
    </xf>
    <xf numFmtId="0" fontId="23" fillId="0" borderId="36" xfId="0" applyFont="1" applyBorder="1" applyAlignment="1" applyProtection="1">
      <alignment horizontal="center"/>
      <protection hidden="1"/>
    </xf>
    <xf numFmtId="0" fontId="1" fillId="0" borderId="36" xfId="0" applyFont="1" applyBorder="1" applyAlignment="1" applyProtection="1">
      <alignment horizontal="center"/>
      <protection hidden="1"/>
    </xf>
    <xf numFmtId="168" fontId="83" fillId="0" borderId="59" xfId="0" applyNumberFormat="1" applyFont="1" applyBorder="1" applyAlignment="1" applyProtection="1">
      <alignment horizontal="center" vertical="center"/>
      <protection hidden="1"/>
    </xf>
    <xf numFmtId="0" fontId="1" fillId="0" borderId="16" xfId="0" quotePrefix="1" applyFont="1" applyBorder="1" applyAlignment="1" applyProtection="1">
      <alignment horizontal="left" vertical="center" wrapText="1"/>
      <protection hidden="1"/>
    </xf>
    <xf numFmtId="2" fontId="94" fillId="32" borderId="8" xfId="0" applyNumberFormat="1" applyFont="1" applyFill="1" applyBorder="1" applyProtection="1">
      <protection hidden="1"/>
    </xf>
    <xf numFmtId="2" fontId="1" fillId="0" borderId="5" xfId="0" applyNumberFormat="1" applyFont="1" applyBorder="1" applyAlignment="1" applyProtection="1">
      <alignment horizontal="center" vertical="center"/>
      <protection hidden="1"/>
    </xf>
    <xf numFmtId="2" fontId="1" fillId="0" borderId="4" xfId="0" applyNumberFormat="1" applyFont="1" applyBorder="1" applyAlignment="1" applyProtection="1">
      <alignment horizontal="center" vertical="center"/>
      <protection hidden="1"/>
    </xf>
    <xf numFmtId="2" fontId="94" fillId="32" borderId="10" xfId="0" applyNumberFormat="1" applyFont="1" applyFill="1" applyBorder="1" applyProtection="1">
      <protection hidden="1"/>
    </xf>
    <xf numFmtId="2" fontId="23" fillId="0" borderId="59" xfId="0" applyNumberFormat="1" applyFont="1" applyBorder="1" applyAlignment="1" applyProtection="1">
      <alignment horizontal="center" vertical="center"/>
      <protection hidden="1"/>
    </xf>
    <xf numFmtId="0" fontId="23" fillId="0" borderId="58" xfId="0" quotePrefix="1" applyFont="1" applyBorder="1" applyAlignment="1" applyProtection="1">
      <alignment horizontal="left" vertical="center" wrapText="1"/>
      <protection hidden="1"/>
    </xf>
    <xf numFmtId="168" fontId="84" fillId="0" borderId="59" xfId="0" applyNumberFormat="1" applyFont="1" applyBorder="1" applyAlignment="1" applyProtection="1">
      <alignment horizontal="center"/>
      <protection hidden="1"/>
    </xf>
    <xf numFmtId="0" fontId="23" fillId="0" borderId="12" xfId="0" quotePrefix="1" applyFont="1" applyBorder="1" applyAlignment="1" applyProtection="1">
      <alignment horizontal="left" vertical="center" wrapText="1"/>
      <protection hidden="1"/>
    </xf>
    <xf numFmtId="2" fontId="1" fillId="0" borderId="10" xfId="0" applyNumberFormat="1" applyFont="1" applyBorder="1" applyAlignment="1" applyProtection="1">
      <alignment horizontal="center" vertical="center"/>
      <protection hidden="1"/>
    </xf>
    <xf numFmtId="2" fontId="1" fillId="0" borderId="51" xfId="0" applyNumberFormat="1" applyFont="1" applyBorder="1" applyAlignment="1" applyProtection="1">
      <alignment horizontal="center" vertical="center"/>
      <protection hidden="1"/>
    </xf>
    <xf numFmtId="2" fontId="23" fillId="0" borderId="11" xfId="0" applyNumberFormat="1" applyFont="1" applyBorder="1" applyAlignment="1" applyProtection="1">
      <alignment horizontal="center"/>
      <protection hidden="1"/>
    </xf>
    <xf numFmtId="2" fontId="23" fillId="0" borderId="7" xfId="0" applyNumberFormat="1" applyFont="1" applyBorder="1" applyAlignment="1" applyProtection="1">
      <alignment horizontal="center" vertical="center"/>
      <protection hidden="1"/>
    </xf>
    <xf numFmtId="2" fontId="94" fillId="8" borderId="69" xfId="0" applyNumberFormat="1" applyFont="1" applyFill="1" applyBorder="1" applyProtection="1">
      <protection hidden="1"/>
    </xf>
    <xf numFmtId="2" fontId="94" fillId="8" borderId="49" xfId="0" applyNumberFormat="1" applyFont="1" applyFill="1" applyBorder="1" applyAlignment="1" applyProtection="1">
      <alignment vertical="center"/>
      <protection hidden="1"/>
    </xf>
    <xf numFmtId="0" fontId="96" fillId="8" borderId="49" xfId="0" applyFont="1" applyFill="1" applyBorder="1" applyAlignment="1" applyProtection="1">
      <alignment horizontal="center" vertical="center" wrapText="1"/>
      <protection hidden="1"/>
    </xf>
    <xf numFmtId="168" fontId="94" fillId="8" borderId="49" xfId="0" applyNumberFormat="1" applyFont="1" applyFill="1" applyBorder="1" applyAlignment="1" applyProtection="1">
      <alignment horizontal="center" vertical="center"/>
      <protection hidden="1"/>
    </xf>
    <xf numFmtId="168" fontId="94" fillId="32" borderId="49" xfId="0" applyNumberFormat="1" applyFont="1" applyFill="1" applyBorder="1" applyAlignment="1" applyProtection="1">
      <alignment horizontal="center" vertical="center"/>
      <protection hidden="1"/>
    </xf>
    <xf numFmtId="2" fontId="1" fillId="0" borderId="58" xfId="0" applyNumberFormat="1" applyFont="1" applyBorder="1" applyAlignment="1" applyProtection="1">
      <alignment horizontal="center" vertical="center"/>
      <protection hidden="1"/>
    </xf>
    <xf numFmtId="2" fontId="1" fillId="0" borderId="16" xfId="0" applyNumberFormat="1" applyFont="1" applyBorder="1" applyProtection="1">
      <protection hidden="1"/>
    </xf>
    <xf numFmtId="2" fontId="1" fillId="0" borderId="2" xfId="0" applyNumberFormat="1" applyFont="1" applyBorder="1" applyAlignment="1" applyProtection="1">
      <alignment vertical="center"/>
      <protection hidden="1"/>
    </xf>
    <xf numFmtId="0" fontId="13" fillId="0" borderId="49" xfId="0" applyFont="1" applyBorder="1" applyAlignment="1" applyProtection="1">
      <alignment horizontal="left" vertical="center" wrapText="1"/>
      <protection hidden="1"/>
    </xf>
    <xf numFmtId="168" fontId="83" fillId="0" borderId="2" xfId="0" applyNumberFormat="1" applyFont="1" applyBorder="1" applyAlignment="1" applyProtection="1">
      <alignment horizontal="center" vertical="center"/>
      <protection hidden="1"/>
    </xf>
    <xf numFmtId="0" fontId="1" fillId="0" borderId="2" xfId="0" applyFont="1" applyBorder="1" applyAlignment="1" applyProtection="1">
      <alignment horizontal="center"/>
      <protection hidden="1"/>
    </xf>
    <xf numFmtId="168" fontId="83" fillId="0" borderId="49" xfId="0" applyNumberFormat="1" applyFont="1" applyBorder="1" applyAlignment="1" applyProtection="1">
      <alignment horizontal="center" vertical="center"/>
      <protection hidden="1"/>
    </xf>
    <xf numFmtId="0" fontId="23" fillId="0" borderId="6" xfId="0" quotePrefix="1" applyFont="1" applyBorder="1" applyAlignment="1" applyProtection="1">
      <alignment horizontal="left" vertical="center" wrapText="1"/>
      <protection hidden="1"/>
    </xf>
    <xf numFmtId="168" fontId="84" fillId="0" borderId="6" xfId="0" applyNumberFormat="1" applyFont="1" applyBorder="1" applyAlignment="1" applyProtection="1">
      <alignment horizontal="center" vertical="center"/>
      <protection hidden="1"/>
    </xf>
    <xf numFmtId="2" fontId="1" fillId="0" borderId="12" xfId="0" applyNumberFormat="1" applyFont="1" applyBorder="1" applyAlignment="1" applyProtection="1">
      <alignment horizontal="center" vertical="center"/>
      <protection hidden="1"/>
    </xf>
    <xf numFmtId="2" fontId="1" fillId="0" borderId="6" xfId="0" applyNumberFormat="1" applyFont="1" applyBorder="1" applyProtection="1">
      <protection hidden="1"/>
    </xf>
    <xf numFmtId="2" fontId="94" fillId="32" borderId="11" xfId="0" applyNumberFormat="1" applyFont="1" applyFill="1" applyBorder="1" applyProtection="1">
      <protection hidden="1"/>
    </xf>
    <xf numFmtId="168" fontId="83" fillId="0" borderId="36" xfId="0" applyNumberFormat="1" applyFont="1" applyBorder="1" applyAlignment="1" applyProtection="1">
      <alignment horizontal="center" vertical="center"/>
      <protection hidden="1"/>
    </xf>
    <xf numFmtId="2" fontId="1" fillId="0" borderId="69" xfId="0" applyNumberFormat="1" applyFont="1" applyBorder="1" applyAlignment="1" applyProtection="1">
      <alignment vertical="center"/>
      <protection hidden="1"/>
    </xf>
    <xf numFmtId="0" fontId="20" fillId="0" borderId="49" xfId="0" applyFont="1" applyBorder="1" applyAlignment="1" applyProtection="1">
      <alignment horizontal="left" vertical="center" wrapText="1"/>
      <protection hidden="1"/>
    </xf>
    <xf numFmtId="0" fontId="1" fillId="0" borderId="0" xfId="0" applyFont="1" applyAlignment="1" applyProtection="1">
      <alignment horizontal="center" vertical="center"/>
      <protection hidden="1"/>
    </xf>
    <xf numFmtId="0" fontId="1" fillId="0" borderId="0" xfId="0" applyFont="1" applyAlignment="1" applyProtection="1">
      <alignment horizontal="left" vertical="center"/>
      <protection hidden="1"/>
    </xf>
    <xf numFmtId="168" fontId="1" fillId="0" borderId="0" xfId="0" applyNumberFormat="1" applyFont="1" applyAlignment="1" applyProtection="1">
      <alignment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168" fontId="0" fillId="0" borderId="0" xfId="0" applyNumberFormat="1" applyAlignment="1" applyProtection="1">
      <alignment vertical="center"/>
      <protection hidden="1"/>
    </xf>
    <xf numFmtId="2" fontId="78" fillId="0" borderId="3" xfId="0" applyNumberFormat="1" applyFont="1" applyBorder="1" applyAlignment="1" applyProtection="1">
      <alignment vertical="center"/>
      <protection hidden="1"/>
    </xf>
    <xf numFmtId="0" fontId="78" fillId="0" borderId="51" xfId="0" applyFont="1" applyBorder="1" applyAlignment="1" applyProtection="1">
      <alignment vertical="center"/>
      <protection hidden="1"/>
    </xf>
    <xf numFmtId="0" fontId="83" fillId="0" borderId="0" xfId="0" applyFont="1" applyProtection="1">
      <protection hidden="1"/>
    </xf>
    <xf numFmtId="0" fontId="6" fillId="0" borderId="0" xfId="0" applyFont="1" applyProtection="1">
      <protection hidden="1"/>
    </xf>
    <xf numFmtId="49" fontId="1" fillId="0" borderId="3" xfId="1" applyNumberFormat="1" applyFont="1" applyBorder="1" applyAlignment="1" applyProtection="1">
      <alignment vertical="center" wrapText="1"/>
      <protection hidden="1"/>
    </xf>
    <xf numFmtId="49" fontId="80" fillId="0" borderId="61" xfId="1" applyNumberFormat="1" applyFont="1" applyBorder="1" applyAlignment="1" applyProtection="1">
      <alignment horizontal="left" vertical="center" wrapText="1"/>
      <protection hidden="1"/>
    </xf>
    <xf numFmtId="169" fontId="79" fillId="0" borderId="36" xfId="0" applyNumberFormat="1" applyFont="1" applyBorder="1" applyAlignment="1" applyProtection="1">
      <alignment horizontal="center" vertical="center" wrapText="1"/>
      <protection hidden="1"/>
    </xf>
    <xf numFmtId="49" fontId="1" fillId="0" borderId="0" xfId="1" applyNumberFormat="1" applyFont="1" applyBorder="1" applyAlignment="1" applyProtection="1">
      <alignment vertical="center" wrapText="1"/>
      <protection hidden="1"/>
    </xf>
    <xf numFmtId="49" fontId="80" fillId="0" borderId="12" xfId="1" applyNumberFormat="1" applyFont="1" applyBorder="1" applyAlignment="1" applyProtection="1">
      <alignment horizontal="left"/>
      <protection hidden="1"/>
    </xf>
    <xf numFmtId="49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0" fontId="97" fillId="32" borderId="49" xfId="0" applyFont="1" applyFill="1" applyBorder="1" applyAlignment="1" applyProtection="1">
      <alignment horizontal="center"/>
      <protection hidden="1"/>
    </xf>
    <xf numFmtId="49" fontId="97" fillId="32" borderId="49" xfId="0" applyNumberFormat="1" applyFont="1" applyFill="1" applyBorder="1" applyAlignment="1" applyProtection="1">
      <alignment horizontal="left"/>
      <protection hidden="1"/>
    </xf>
    <xf numFmtId="169" fontId="94" fillId="32" borderId="49" xfId="0" applyNumberFormat="1" applyFont="1" applyFill="1" applyBorder="1" applyAlignment="1" applyProtection="1">
      <alignment horizontal="center"/>
      <protection hidden="1"/>
    </xf>
    <xf numFmtId="1" fontId="94" fillId="32" borderId="49" xfId="1" applyNumberFormat="1" applyFont="1" applyFill="1" applyBorder="1" applyAlignment="1" applyProtection="1">
      <alignment horizontal="center"/>
      <protection hidden="1"/>
    </xf>
    <xf numFmtId="1" fontId="94" fillId="32" borderId="49" xfId="0" applyNumberFormat="1" applyFont="1" applyFill="1" applyBorder="1" applyAlignment="1" applyProtection="1">
      <alignment horizontal="center"/>
      <protection hidden="1"/>
    </xf>
    <xf numFmtId="0" fontId="1" fillId="0" borderId="5" xfId="0" applyFont="1" applyBorder="1" applyAlignment="1" applyProtection="1">
      <alignment horizontal="center"/>
      <protection hidden="1"/>
    </xf>
    <xf numFmtId="49" fontId="1" fillId="0" borderId="6" xfId="0" quotePrefix="1" applyNumberFormat="1" applyFont="1" applyBorder="1" applyAlignment="1" applyProtection="1">
      <alignment horizontal="left"/>
      <protection hidden="1"/>
    </xf>
    <xf numFmtId="169" fontId="83" fillId="0" borderId="6" xfId="0" applyNumberFormat="1" applyFont="1" applyBorder="1" applyAlignment="1" applyProtection="1">
      <alignment horizontal="center"/>
      <protection hidden="1"/>
    </xf>
    <xf numFmtId="0" fontId="1" fillId="0" borderId="58" xfId="0" applyFont="1" applyBorder="1" applyAlignment="1" applyProtection="1">
      <alignment horizontal="center"/>
      <protection hidden="1"/>
    </xf>
    <xf numFmtId="49" fontId="1" fillId="0" borderId="75" xfId="0" quotePrefix="1" applyNumberFormat="1" applyFont="1" applyBorder="1" applyAlignment="1" applyProtection="1">
      <alignment horizontal="left"/>
      <protection hidden="1"/>
    </xf>
    <xf numFmtId="169" fontId="83" fillId="0" borderId="75" xfId="0" applyNumberFormat="1" applyFont="1" applyBorder="1" applyAlignment="1" applyProtection="1">
      <alignment horizontal="center"/>
      <protection hidden="1"/>
    </xf>
    <xf numFmtId="0" fontId="1" fillId="0" borderId="4" xfId="0" applyFont="1" applyBorder="1" applyAlignment="1" applyProtection="1">
      <alignment horizontal="center"/>
      <protection hidden="1"/>
    </xf>
    <xf numFmtId="49" fontId="1" fillId="0" borderId="7" xfId="0" quotePrefix="1" applyNumberFormat="1" applyFont="1" applyBorder="1" applyAlignment="1" applyProtection="1">
      <alignment horizontal="left"/>
      <protection hidden="1"/>
    </xf>
    <xf numFmtId="169" fontId="83" fillId="0" borderId="7" xfId="0" applyNumberFormat="1" applyFont="1" applyBorder="1" applyAlignment="1" applyProtection="1">
      <alignment horizontal="center"/>
      <protection hidden="1"/>
    </xf>
    <xf numFmtId="49" fontId="1" fillId="0" borderId="16" xfId="0" quotePrefix="1" applyNumberFormat="1" applyFont="1" applyBorder="1" applyAlignment="1" applyProtection="1">
      <alignment horizontal="left"/>
      <protection hidden="1"/>
    </xf>
    <xf numFmtId="169" fontId="83" fillId="0" borderId="16" xfId="0" applyNumberFormat="1" applyFont="1" applyBorder="1" applyAlignment="1" applyProtection="1">
      <alignment horizontal="center"/>
      <protection hidden="1"/>
    </xf>
    <xf numFmtId="49" fontId="1" fillId="0" borderId="49" xfId="0" quotePrefix="1" applyNumberFormat="1" applyFont="1" applyBorder="1" applyAlignment="1" applyProtection="1">
      <alignment horizontal="left"/>
      <protection hidden="1"/>
    </xf>
    <xf numFmtId="169" fontId="83" fillId="0" borderId="49" xfId="0" applyNumberFormat="1" applyFont="1" applyBorder="1" applyAlignment="1" applyProtection="1">
      <alignment horizontal="center"/>
      <protection hidden="1"/>
    </xf>
    <xf numFmtId="49" fontId="1" fillId="0" borderId="12" xfId="0" applyNumberFormat="1" applyFont="1" applyBorder="1" applyAlignment="1" applyProtection="1">
      <alignment horizontal="left"/>
      <protection hidden="1"/>
    </xf>
    <xf numFmtId="49" fontId="1" fillId="0" borderId="12" xfId="0" quotePrefix="1" applyNumberFormat="1" applyFont="1" applyBorder="1" applyAlignment="1" applyProtection="1">
      <alignment horizontal="left"/>
      <protection hidden="1"/>
    </xf>
    <xf numFmtId="49" fontId="1" fillId="0" borderId="49" xfId="0" applyNumberFormat="1" applyFont="1" applyBorder="1" applyAlignment="1" applyProtection="1">
      <alignment horizontal="left"/>
      <protection hidden="1"/>
    </xf>
    <xf numFmtId="49" fontId="1" fillId="0" borderId="4" xfId="0" applyNumberFormat="1" applyFont="1" applyBorder="1" applyAlignment="1" applyProtection="1">
      <alignment horizontal="left"/>
      <protection hidden="1"/>
    </xf>
    <xf numFmtId="49" fontId="1" fillId="0" borderId="4" xfId="0" quotePrefix="1" applyNumberFormat="1" applyFont="1" applyBorder="1" applyAlignment="1" applyProtection="1">
      <alignment horizontal="left"/>
      <protection hidden="1"/>
    </xf>
    <xf numFmtId="49" fontId="1" fillId="0" borderId="7" xfId="0" applyNumberFormat="1" applyFont="1" applyBorder="1" applyAlignment="1" applyProtection="1">
      <alignment horizontal="left"/>
      <protection hidden="1"/>
    </xf>
    <xf numFmtId="1" fontId="1" fillId="0" borderId="49" xfId="1" applyNumberFormat="1" applyFont="1" applyBorder="1" applyAlignment="1" applyProtection="1">
      <alignment horizontal="center"/>
      <protection hidden="1"/>
    </xf>
    <xf numFmtId="49" fontId="23" fillId="0" borderId="7" xfId="0" applyNumberFormat="1" applyFont="1" applyBorder="1" applyAlignment="1" applyProtection="1">
      <alignment horizontal="left"/>
      <protection hidden="1"/>
    </xf>
    <xf numFmtId="0" fontId="1" fillId="0" borderId="6" xfId="0" quotePrefix="1" applyFont="1" applyBorder="1" applyAlignment="1" applyProtection="1">
      <alignment horizontal="center"/>
      <protection hidden="1"/>
    </xf>
    <xf numFmtId="0" fontId="1" fillId="0" borderId="75" xfId="0" quotePrefix="1" applyFont="1" applyBorder="1" applyAlignment="1" applyProtection="1">
      <alignment horizontal="center"/>
      <protection hidden="1"/>
    </xf>
    <xf numFmtId="0" fontId="1" fillId="0" borderId="7" xfId="0" quotePrefix="1" applyFont="1" applyBorder="1" applyAlignment="1" applyProtection="1">
      <alignment horizontal="center"/>
      <protection hidden="1"/>
    </xf>
    <xf numFmtId="0" fontId="1" fillId="0" borderId="49" xfId="0" quotePrefix="1" applyFont="1" applyBorder="1" applyAlignment="1" applyProtection="1">
      <alignment horizontal="center"/>
      <protection hidden="1"/>
    </xf>
    <xf numFmtId="0" fontId="83" fillId="0" borderId="11" xfId="0" applyFont="1" applyBorder="1" applyProtection="1">
      <protection hidden="1"/>
    </xf>
    <xf numFmtId="2" fontId="83" fillId="0" borderId="7" xfId="0" applyNumberFormat="1" applyFont="1" applyBorder="1" applyAlignment="1" applyProtection="1">
      <alignment horizontal="center"/>
      <protection hidden="1"/>
    </xf>
    <xf numFmtId="0" fontId="83" fillId="0" borderId="4" xfId="0" applyFont="1" applyBorder="1" applyAlignment="1" applyProtection="1">
      <alignment horizontal="center"/>
      <protection hidden="1"/>
    </xf>
    <xf numFmtId="49" fontId="83" fillId="0" borderId="7" xfId="0" quotePrefix="1" applyNumberFormat="1" applyFont="1" applyBorder="1" applyAlignment="1" applyProtection="1">
      <alignment horizontal="left"/>
      <protection hidden="1"/>
    </xf>
    <xf numFmtId="1" fontId="83" fillId="0" borderId="7" xfId="1" applyNumberFormat="1" applyFont="1" applyBorder="1" applyAlignment="1" applyProtection="1">
      <alignment horizontal="center"/>
      <protection hidden="1"/>
    </xf>
    <xf numFmtId="1" fontId="83" fillId="0" borderId="7" xfId="0" applyNumberFormat="1" applyFont="1" applyBorder="1" applyAlignment="1" applyProtection="1">
      <alignment horizontal="center"/>
      <protection hidden="1"/>
    </xf>
    <xf numFmtId="49" fontId="1" fillId="0" borderId="6" xfId="0" applyNumberFormat="1" applyFont="1" applyBorder="1" applyAlignment="1" applyProtection="1">
      <alignment horizontal="left"/>
      <protection hidden="1"/>
    </xf>
    <xf numFmtId="49" fontId="1" fillId="0" borderId="75" xfId="0" applyNumberFormat="1" applyFont="1" applyBorder="1" applyAlignment="1" applyProtection="1">
      <alignment horizontal="left"/>
      <protection hidden="1"/>
    </xf>
    <xf numFmtId="49" fontId="1" fillId="0" borderId="58" xfId="0" quotePrefix="1" applyNumberFormat="1" applyFont="1" applyBorder="1" applyAlignment="1" applyProtection="1">
      <alignment horizontal="left"/>
      <protection hidden="1"/>
    </xf>
    <xf numFmtId="2" fontId="0" fillId="0" borderId="49" xfId="0" applyNumberFormat="1" applyBorder="1" applyAlignment="1" applyProtection="1">
      <alignment horizontal="center"/>
      <protection hidden="1"/>
    </xf>
    <xf numFmtId="0" fontId="22" fillId="0" borderId="49" xfId="0" applyFont="1" applyBorder="1" applyAlignment="1" applyProtection="1">
      <alignment horizontal="center"/>
      <protection hidden="1"/>
    </xf>
    <xf numFmtId="49" fontId="28" fillId="0" borderId="49" xfId="0" applyNumberFormat="1" applyFont="1" applyBorder="1" applyProtection="1">
      <protection hidden="1"/>
    </xf>
    <xf numFmtId="49" fontId="22" fillId="0" borderId="49" xfId="0" applyNumberFormat="1" applyFont="1" applyBorder="1" applyAlignment="1" applyProtection="1">
      <alignment horizontal="left"/>
      <protection hidden="1"/>
    </xf>
    <xf numFmtId="169" fontId="6" fillId="0" borderId="49" xfId="0" applyNumberFormat="1" applyFont="1" applyBorder="1" applyAlignment="1" applyProtection="1">
      <alignment horizontal="center"/>
      <protection hidden="1"/>
    </xf>
    <xf numFmtId="1" fontId="0" fillId="0" borderId="49" xfId="1" applyNumberFormat="1" applyFont="1" applyBorder="1" applyAlignment="1" applyProtection="1">
      <alignment horizontal="center"/>
      <protection hidden="1"/>
    </xf>
    <xf numFmtId="1" fontId="0" fillId="0" borderId="49" xfId="0" applyNumberFormat="1" applyBorder="1" applyAlignment="1" applyProtection="1">
      <alignment horizontal="center"/>
      <protection hidden="1"/>
    </xf>
    <xf numFmtId="0" fontId="6" fillId="0" borderId="16" xfId="0" applyFont="1" applyBorder="1" applyProtection="1">
      <protection hidden="1"/>
    </xf>
    <xf numFmtId="49" fontId="83" fillId="0" borderId="12" xfId="0" applyNumberFormat="1" applyFont="1" applyBorder="1" applyAlignment="1" applyProtection="1">
      <alignment horizontal="left"/>
      <protection hidden="1"/>
    </xf>
    <xf numFmtId="49" fontId="83" fillId="0" borderId="12" xfId="0" quotePrefix="1" applyNumberFormat="1" applyFont="1" applyBorder="1" applyAlignment="1" applyProtection="1">
      <alignment horizontal="left"/>
      <protection hidden="1"/>
    </xf>
    <xf numFmtId="1" fontId="83" fillId="0" borderId="6" xfId="0" applyNumberFormat="1" applyFont="1" applyBorder="1" applyAlignment="1" applyProtection="1">
      <alignment horizontal="center"/>
      <protection hidden="1"/>
    </xf>
    <xf numFmtId="49" fontId="83" fillId="0" borderId="4" xfId="0" applyNumberFormat="1" applyFont="1" applyBorder="1" applyAlignment="1" applyProtection="1">
      <alignment horizontal="left"/>
      <protection hidden="1"/>
    </xf>
    <xf numFmtId="49" fontId="83" fillId="0" borderId="4" xfId="0" quotePrefix="1" applyNumberFormat="1" applyFont="1" applyBorder="1" applyAlignment="1" applyProtection="1">
      <alignment horizontal="left"/>
      <protection hidden="1"/>
    </xf>
    <xf numFmtId="0" fontId="6" fillId="0" borderId="11" xfId="0" applyFont="1" applyBorder="1" applyProtection="1">
      <protection hidden="1"/>
    </xf>
    <xf numFmtId="2" fontId="83" fillId="0" borderId="69" xfId="0" applyNumberFormat="1" applyFont="1" applyBorder="1" applyAlignment="1" applyProtection="1">
      <alignment horizontal="center"/>
      <protection hidden="1"/>
    </xf>
    <xf numFmtId="49" fontId="1" fillId="0" borderId="5" xfId="0" applyNumberFormat="1" applyFont="1" applyBorder="1" applyAlignment="1" applyProtection="1">
      <alignment horizontal="left"/>
      <protection hidden="1"/>
    </xf>
    <xf numFmtId="49" fontId="1" fillId="0" borderId="5" xfId="0" quotePrefix="1" applyNumberFormat="1" applyFont="1" applyBorder="1" applyAlignment="1" applyProtection="1">
      <alignment horizontal="left"/>
      <protection hidden="1"/>
    </xf>
    <xf numFmtId="49" fontId="1" fillId="0" borderId="58" xfId="0" applyNumberFormat="1" applyFont="1" applyBorder="1" applyAlignment="1" applyProtection="1">
      <alignment horizontal="left"/>
      <protection hidden="1"/>
    </xf>
    <xf numFmtId="1" fontId="83" fillId="0" borderId="49" xfId="0" applyNumberFormat="1" applyFont="1" applyBorder="1" applyAlignment="1" applyProtection="1">
      <alignment horizontal="center"/>
      <protection hidden="1"/>
    </xf>
    <xf numFmtId="2" fontId="83" fillId="0" borderId="58" xfId="0" applyNumberFormat="1" applyFont="1" applyBorder="1" applyAlignment="1" applyProtection="1">
      <alignment horizontal="center"/>
      <protection hidden="1"/>
    </xf>
    <xf numFmtId="49" fontId="83" fillId="0" borderId="58" xfId="0" quotePrefix="1" applyNumberFormat="1" applyFont="1" applyBorder="1" applyAlignment="1" applyProtection="1">
      <alignment horizontal="left"/>
      <protection hidden="1"/>
    </xf>
    <xf numFmtId="1" fontId="83" fillId="0" borderId="75" xfId="0" applyNumberFormat="1" applyFont="1" applyBorder="1" applyAlignment="1" applyProtection="1">
      <alignment horizontal="center"/>
      <protection hidden="1"/>
    </xf>
    <xf numFmtId="0" fontId="83" fillId="0" borderId="58" xfId="0" applyFont="1" applyBorder="1" applyAlignment="1" applyProtection="1">
      <alignment horizontal="center"/>
      <protection hidden="1"/>
    </xf>
    <xf numFmtId="2" fontId="83" fillId="0" borderId="4" xfId="0" applyNumberFormat="1" applyFont="1" applyBorder="1" applyAlignment="1" applyProtection="1">
      <alignment horizontal="center"/>
      <protection hidden="1"/>
    </xf>
    <xf numFmtId="49" fontId="1" fillId="0" borderId="16" xfId="0" applyNumberFormat="1" applyFont="1" applyBorder="1" applyAlignment="1" applyProtection="1">
      <alignment horizontal="left"/>
      <protection hidden="1"/>
    </xf>
    <xf numFmtId="0" fontId="0" fillId="0" borderId="6" xfId="0" applyBorder="1" applyProtection="1">
      <protection hidden="1"/>
    </xf>
    <xf numFmtId="0" fontId="93" fillId="32" borderId="69" xfId="0" applyFont="1" applyFill="1" applyBorder="1" applyProtection="1">
      <protection hidden="1"/>
    </xf>
    <xf numFmtId="2" fontId="83" fillId="0" borderId="16" xfId="0" applyNumberFormat="1" applyFont="1" applyBorder="1" applyAlignment="1" applyProtection="1">
      <alignment horizontal="center"/>
      <protection hidden="1"/>
    </xf>
    <xf numFmtId="0" fontId="83" fillId="0" borderId="12" xfId="0" applyFont="1" applyBorder="1" applyAlignment="1" applyProtection="1">
      <alignment horizontal="center"/>
      <protection hidden="1"/>
    </xf>
    <xf numFmtId="49" fontId="83" fillId="0" borderId="16" xfId="0" quotePrefix="1" applyNumberFormat="1" applyFont="1" applyBorder="1" applyAlignment="1" applyProtection="1">
      <alignment horizontal="left"/>
      <protection hidden="1"/>
    </xf>
    <xf numFmtId="1" fontId="83" fillId="0" borderId="16" xfId="1" applyNumberFormat="1" applyFont="1" applyBorder="1" applyAlignment="1" applyProtection="1">
      <alignment horizontal="center"/>
      <protection hidden="1"/>
    </xf>
    <xf numFmtId="1" fontId="83" fillId="0" borderId="16" xfId="0" applyNumberFormat="1" applyFont="1" applyBorder="1" applyAlignment="1" applyProtection="1">
      <alignment horizontal="center"/>
      <protection hidden="1"/>
    </xf>
    <xf numFmtId="1" fontId="83" fillId="0" borderId="49" xfId="1" applyNumberFormat="1" applyFont="1" applyFill="1" applyBorder="1" applyAlignment="1" applyProtection="1">
      <alignment horizontal="center"/>
      <protection hidden="1"/>
    </xf>
    <xf numFmtId="49" fontId="0" fillId="0" borderId="0" xfId="0" applyNumberFormat="1" applyAlignment="1" applyProtection="1">
      <alignment horizontal="left"/>
      <protection hidden="1"/>
    </xf>
    <xf numFmtId="169" fontId="0" fillId="0" borderId="0" xfId="0" applyNumberFormat="1" applyProtection="1">
      <protection hidden="1"/>
    </xf>
    <xf numFmtId="0" fontId="78" fillId="0" borderId="51" xfId="0" applyFont="1" applyBorder="1" applyAlignment="1" applyProtection="1">
      <alignment horizontal="left"/>
      <protection hidden="1"/>
    </xf>
    <xf numFmtId="0" fontId="78" fillId="0" borderId="11" xfId="0" applyFont="1" applyBorder="1" applyAlignment="1" applyProtection="1">
      <alignment horizontal="left"/>
      <protection hidden="1"/>
    </xf>
    <xf numFmtId="169" fontId="94" fillId="32" borderId="2" xfId="0" applyNumberFormat="1" applyFont="1" applyFill="1" applyBorder="1" applyAlignment="1" applyProtection="1">
      <alignment horizontal="center"/>
      <protection hidden="1"/>
    </xf>
    <xf numFmtId="1" fontId="94" fillId="32" borderId="2" xfId="1" applyNumberFormat="1" applyFont="1" applyFill="1" applyBorder="1" applyAlignment="1" applyProtection="1">
      <alignment horizontal="center"/>
      <protection hidden="1"/>
    </xf>
    <xf numFmtId="1" fontId="94" fillId="32" borderId="2" xfId="0" applyNumberFormat="1" applyFont="1" applyFill="1" applyBorder="1" applyAlignment="1" applyProtection="1">
      <alignment horizontal="center"/>
      <protection hidden="1"/>
    </xf>
    <xf numFmtId="12" fontId="1" fillId="0" borderId="6" xfId="0" applyNumberFormat="1" applyFont="1" applyBorder="1" applyAlignment="1" applyProtection="1">
      <alignment horizontal="left"/>
      <protection hidden="1"/>
    </xf>
    <xf numFmtId="12" fontId="1" fillId="0" borderId="7" xfId="0" applyNumberFormat="1" applyFont="1" applyBorder="1" applyAlignment="1" applyProtection="1">
      <alignment horizontal="left"/>
      <protection hidden="1"/>
    </xf>
    <xf numFmtId="12" fontId="1" fillId="0" borderId="75" xfId="0" applyNumberFormat="1" applyFont="1" applyBorder="1" applyAlignment="1" applyProtection="1">
      <alignment horizontal="left"/>
      <protection hidden="1"/>
    </xf>
    <xf numFmtId="12" fontId="1" fillId="0" borderId="16" xfId="0" applyNumberFormat="1" applyFont="1" applyBorder="1" applyAlignment="1" applyProtection="1">
      <alignment horizontal="left"/>
      <protection hidden="1"/>
    </xf>
    <xf numFmtId="12" fontId="1" fillId="0" borderId="49" xfId="0" applyNumberFormat="1" applyFont="1" applyBorder="1" applyAlignment="1" applyProtection="1">
      <alignment horizontal="left"/>
      <protection hidden="1"/>
    </xf>
    <xf numFmtId="12" fontId="1" fillId="0" borderId="7" xfId="0" quotePrefix="1" applyNumberFormat="1" applyFont="1" applyBorder="1" applyAlignment="1" applyProtection="1">
      <alignment horizontal="left"/>
      <protection hidden="1"/>
    </xf>
    <xf numFmtId="0" fontId="1" fillId="0" borderId="11" xfId="0" applyFont="1" applyBorder="1" applyAlignment="1" applyProtection="1">
      <alignment vertical="center"/>
      <protection hidden="1"/>
    </xf>
    <xf numFmtId="49" fontId="1" fillId="0" borderId="6" xfId="0" applyNumberFormat="1" applyFont="1" applyBorder="1" applyAlignment="1" applyProtection="1">
      <alignment horizontal="left" vertical="center"/>
      <protection hidden="1"/>
    </xf>
    <xf numFmtId="1" fontId="1" fillId="0" borderId="6" xfId="1" applyNumberFormat="1" applyFont="1" applyBorder="1" applyAlignment="1" applyProtection="1">
      <alignment horizontal="center" vertical="center"/>
      <protection hidden="1"/>
    </xf>
    <xf numFmtId="1" fontId="1" fillId="0" borderId="6" xfId="0" applyNumberFormat="1" applyFont="1" applyBorder="1" applyAlignment="1" applyProtection="1">
      <alignment horizontal="center" vertical="center"/>
      <protection hidden="1"/>
    </xf>
    <xf numFmtId="49" fontId="1" fillId="0" borderId="7" xfId="0" applyNumberFormat="1" applyFont="1" applyBorder="1" applyAlignment="1" applyProtection="1">
      <alignment horizontal="left" vertical="center"/>
      <protection hidden="1"/>
    </xf>
    <xf numFmtId="169" fontId="83" fillId="0" borderId="16" xfId="0" applyNumberFormat="1" applyFont="1" applyBorder="1" applyAlignment="1" applyProtection="1">
      <alignment horizontal="center" vertical="center"/>
      <protection hidden="1"/>
    </xf>
    <xf numFmtId="1" fontId="1" fillId="0" borderId="7" xfId="1" applyNumberFormat="1" applyFont="1" applyBorder="1" applyAlignment="1" applyProtection="1">
      <alignment horizontal="center" vertical="center"/>
      <protection hidden="1"/>
    </xf>
    <xf numFmtId="1" fontId="1" fillId="0" borderId="7" xfId="0" applyNumberFormat="1" applyFont="1" applyBorder="1" applyAlignment="1" applyProtection="1">
      <alignment horizontal="center" vertical="center"/>
      <protection hidden="1"/>
    </xf>
    <xf numFmtId="12" fontId="83" fillId="0" borderId="6" xfId="0" applyNumberFormat="1" applyFont="1" applyBorder="1" applyAlignment="1" applyProtection="1">
      <alignment horizontal="left" vertical="center"/>
      <protection hidden="1"/>
    </xf>
    <xf numFmtId="12" fontId="83" fillId="0" borderId="7" xfId="0" applyNumberFormat="1" applyFont="1" applyBorder="1" applyAlignment="1" applyProtection="1">
      <alignment horizontal="left" vertical="center"/>
      <protection hidden="1"/>
    </xf>
    <xf numFmtId="12" fontId="83" fillId="0" borderId="75" xfId="0" applyNumberFormat="1" applyFont="1" applyBorder="1" applyAlignment="1" applyProtection="1">
      <alignment horizontal="left" vertical="center"/>
      <protection hidden="1"/>
    </xf>
    <xf numFmtId="12" fontId="1" fillId="0" borderId="0" xfId="0" applyNumberFormat="1" applyFont="1" applyAlignment="1" applyProtection="1">
      <alignment horizontal="left"/>
      <protection hidden="1"/>
    </xf>
    <xf numFmtId="12" fontId="0" fillId="0" borderId="0" xfId="0" applyNumberFormat="1" applyAlignment="1" applyProtection="1">
      <alignment horizontal="left"/>
      <protection hidden="1"/>
    </xf>
    <xf numFmtId="1" fontId="82" fillId="0" borderId="0" xfId="0" applyNumberFormat="1" applyFont="1" applyAlignment="1" applyProtection="1">
      <alignment horizontal="center" vertical="center" wrapText="1"/>
      <protection hidden="1"/>
    </xf>
    <xf numFmtId="0" fontId="1" fillId="0" borderId="0" xfId="0" applyFont="1" applyAlignment="1" applyProtection="1">
      <alignment horizontal="right"/>
      <protection hidden="1"/>
    </xf>
    <xf numFmtId="14" fontId="0" fillId="0" borderId="0" xfId="0" applyNumberFormat="1" applyProtection="1">
      <protection hidden="1"/>
    </xf>
    <xf numFmtId="166" fontId="1" fillId="0" borderId="61" xfId="1" applyNumberFormat="1" applyFont="1" applyBorder="1" applyProtection="1">
      <protection hidden="1"/>
    </xf>
    <xf numFmtId="0" fontId="1" fillId="0" borderId="6" xfId="0" applyFont="1" applyBorder="1" applyAlignment="1" applyProtection="1">
      <alignment vertical="center"/>
      <protection hidden="1"/>
    </xf>
    <xf numFmtId="168" fontId="1" fillId="0" borderId="6" xfId="0" applyNumberFormat="1" applyFont="1" applyBorder="1" applyAlignment="1" applyProtection="1">
      <alignment horizontal="center" vertical="center"/>
      <protection hidden="1"/>
    </xf>
    <xf numFmtId="0" fontId="1" fillId="0" borderId="75" xfId="0" applyFont="1" applyBorder="1" applyAlignment="1" applyProtection="1">
      <alignment horizontal="center" vertical="center"/>
      <protection hidden="1"/>
    </xf>
    <xf numFmtId="0" fontId="1" fillId="0" borderId="75" xfId="0" applyFont="1" applyBorder="1" applyAlignment="1" applyProtection="1">
      <alignment vertical="center"/>
      <protection hidden="1"/>
    </xf>
    <xf numFmtId="168" fontId="1" fillId="0" borderId="16" xfId="0" applyNumberFormat="1" applyFont="1" applyBorder="1" applyAlignment="1" applyProtection="1">
      <alignment horizontal="center" vertical="center"/>
      <protection hidden="1"/>
    </xf>
    <xf numFmtId="0" fontId="1" fillId="0" borderId="10" xfId="0" applyFont="1" applyBorder="1" applyAlignment="1" applyProtection="1">
      <alignment horizontal="center" vertical="center"/>
      <protection hidden="1"/>
    </xf>
    <xf numFmtId="0" fontId="1" fillId="0" borderId="69" xfId="0" applyFont="1" applyBorder="1" applyAlignment="1" applyProtection="1">
      <alignment horizontal="center" vertical="center"/>
      <protection hidden="1"/>
    </xf>
    <xf numFmtId="0" fontId="93" fillId="32" borderId="10" xfId="0" applyFont="1" applyFill="1" applyBorder="1" applyProtection="1">
      <protection hidden="1"/>
    </xf>
    <xf numFmtId="2" fontId="93" fillId="32" borderId="2" xfId="0" applyNumberFormat="1" applyFont="1" applyFill="1" applyBorder="1" applyAlignment="1" applyProtection="1">
      <alignment horizontal="center"/>
      <protection hidden="1"/>
    </xf>
    <xf numFmtId="168" fontId="93" fillId="32" borderId="2" xfId="0" applyNumberFormat="1" applyFont="1" applyFill="1" applyBorder="1" applyAlignment="1" applyProtection="1">
      <alignment horizontal="center"/>
      <protection hidden="1"/>
    </xf>
    <xf numFmtId="1" fontId="93" fillId="32" borderId="2" xfId="0" applyNumberFormat="1" applyFont="1" applyFill="1" applyBorder="1" applyAlignment="1" applyProtection="1">
      <alignment horizontal="center"/>
      <protection hidden="1"/>
    </xf>
    <xf numFmtId="2" fontId="0" fillId="0" borderId="6" xfId="0" applyNumberFormat="1" applyBorder="1" applyAlignment="1" applyProtection="1">
      <alignment horizontal="center"/>
      <protection hidden="1"/>
    </xf>
    <xf numFmtId="0" fontId="0" fillId="0" borderId="6" xfId="0" quotePrefix="1" applyBorder="1" applyAlignment="1" applyProtection="1">
      <alignment horizontal="left"/>
      <protection hidden="1"/>
    </xf>
    <xf numFmtId="168" fontId="6" fillId="0" borderId="6" xfId="0" applyNumberFormat="1" applyFont="1" applyBorder="1" applyAlignment="1" applyProtection="1">
      <alignment horizontal="center"/>
      <protection hidden="1"/>
    </xf>
    <xf numFmtId="2" fontId="0" fillId="0" borderId="7" xfId="0" applyNumberFormat="1" applyBorder="1" applyAlignment="1" applyProtection="1">
      <alignment horizontal="center"/>
      <protection hidden="1"/>
    </xf>
    <xf numFmtId="0" fontId="0" fillId="0" borderId="7" xfId="0" quotePrefix="1" applyBorder="1" applyAlignment="1" applyProtection="1">
      <alignment horizontal="left"/>
      <protection hidden="1"/>
    </xf>
    <xf numFmtId="168" fontId="6" fillId="0" borderId="7" xfId="0" applyNumberFormat="1" applyFont="1" applyBorder="1" applyAlignment="1" applyProtection="1">
      <alignment horizontal="center"/>
      <protection hidden="1"/>
    </xf>
    <xf numFmtId="1" fontId="0" fillId="0" borderId="7" xfId="0" applyNumberFormat="1" applyBorder="1" applyAlignment="1" applyProtection="1">
      <alignment horizontal="center"/>
      <protection hidden="1"/>
    </xf>
    <xf numFmtId="2" fontId="0" fillId="0" borderId="75" xfId="0" applyNumberFormat="1" applyBorder="1" applyAlignment="1" applyProtection="1">
      <alignment horizontal="center"/>
      <protection hidden="1"/>
    </xf>
    <xf numFmtId="0" fontId="0" fillId="0" borderId="75" xfId="0" quotePrefix="1" applyBorder="1" applyAlignment="1" applyProtection="1">
      <alignment horizontal="left"/>
      <protection hidden="1"/>
    </xf>
    <xf numFmtId="168" fontId="6" fillId="0" borderId="75" xfId="0" applyNumberFormat="1" applyFont="1" applyBorder="1" applyAlignment="1" applyProtection="1">
      <alignment horizontal="center"/>
      <protection hidden="1"/>
    </xf>
    <xf numFmtId="1" fontId="0" fillId="0" borderId="75" xfId="0" applyNumberFormat="1" applyBorder="1" applyAlignment="1" applyProtection="1">
      <alignment horizontal="center"/>
      <protection hidden="1"/>
    </xf>
    <xf numFmtId="2" fontId="93" fillId="32" borderId="49" xfId="0" applyNumberFormat="1" applyFont="1" applyFill="1" applyBorder="1" applyAlignment="1" applyProtection="1">
      <alignment horizontal="center"/>
      <protection hidden="1"/>
    </xf>
    <xf numFmtId="168" fontId="93" fillId="32" borderId="49" xfId="0" applyNumberFormat="1" applyFont="1" applyFill="1" applyBorder="1" applyAlignment="1" applyProtection="1">
      <alignment horizontal="center"/>
      <protection hidden="1"/>
    </xf>
    <xf numFmtId="1" fontId="93" fillId="32" borderId="49" xfId="0" applyNumberFormat="1" applyFont="1" applyFill="1" applyBorder="1" applyAlignment="1" applyProtection="1">
      <alignment horizontal="center"/>
      <protection hidden="1"/>
    </xf>
    <xf numFmtId="2" fontId="0" fillId="0" borderId="16" xfId="0" applyNumberFormat="1" applyBorder="1" applyAlignment="1" applyProtection="1">
      <alignment horizontal="center"/>
      <protection hidden="1"/>
    </xf>
    <xf numFmtId="0" fontId="0" fillId="0" borderId="16" xfId="0" quotePrefix="1" applyBorder="1" applyAlignment="1" applyProtection="1">
      <alignment horizontal="left"/>
      <protection hidden="1"/>
    </xf>
    <xf numFmtId="168" fontId="6" fillId="0" borderId="16" xfId="0" applyNumberFormat="1" applyFont="1" applyBorder="1" applyAlignment="1" applyProtection="1">
      <alignment horizontal="center"/>
      <protection hidden="1"/>
    </xf>
    <xf numFmtId="2" fontId="0" fillId="0" borderId="69" xfId="0" applyNumberFormat="1" applyBorder="1" applyAlignment="1" applyProtection="1">
      <alignment horizontal="center"/>
      <protection hidden="1"/>
    </xf>
    <xf numFmtId="0" fontId="0" fillId="0" borderId="49" xfId="0" quotePrefix="1" applyBorder="1" applyAlignment="1" applyProtection="1">
      <alignment horizontal="left"/>
      <protection hidden="1"/>
    </xf>
    <xf numFmtId="168" fontId="6" fillId="0" borderId="49" xfId="0" applyNumberFormat="1" applyFont="1" applyBorder="1" applyAlignment="1" applyProtection="1">
      <alignment horizontal="center"/>
      <protection hidden="1"/>
    </xf>
    <xf numFmtId="0" fontId="6" fillId="0" borderId="75" xfId="0" quotePrefix="1" applyFont="1" applyBorder="1" applyAlignment="1" applyProtection="1">
      <alignment horizontal="left"/>
      <protection hidden="1"/>
    </xf>
    <xf numFmtId="0" fontId="6" fillId="0" borderId="6" xfId="0" quotePrefix="1" applyFont="1" applyBorder="1" applyAlignment="1" applyProtection="1">
      <alignment horizontal="left"/>
      <protection hidden="1"/>
    </xf>
    <xf numFmtId="2" fontId="96" fillId="8" borderId="11" xfId="0" applyNumberFormat="1" applyFont="1" applyFill="1" applyBorder="1" applyAlignment="1" applyProtection="1">
      <alignment horizontal="center" vertical="center" wrapText="1"/>
      <protection hidden="1"/>
    </xf>
    <xf numFmtId="0" fontId="94" fillId="8" borderId="8" xfId="0" applyFont="1" applyFill="1" applyBorder="1" applyAlignment="1" applyProtection="1">
      <alignment vertical="center"/>
      <protection hidden="1"/>
    </xf>
    <xf numFmtId="2" fontId="94" fillId="8" borderId="3" xfId="0" applyNumberFormat="1" applyFont="1" applyFill="1" applyBorder="1" applyAlignment="1" applyProtection="1">
      <alignment vertical="center"/>
      <protection hidden="1"/>
    </xf>
    <xf numFmtId="0" fontId="75" fillId="8" borderId="3" xfId="0" applyFont="1" applyFill="1" applyBorder="1" applyAlignment="1" applyProtection="1">
      <alignment horizontal="center" vertical="center"/>
      <protection hidden="1"/>
    </xf>
    <xf numFmtId="168" fontId="94" fillId="8" borderId="3" xfId="0" applyNumberFormat="1" applyFont="1" applyFill="1" applyBorder="1" applyAlignment="1" applyProtection="1">
      <alignment horizontal="center" vertical="center"/>
      <protection hidden="1"/>
    </xf>
    <xf numFmtId="0" fontId="94" fillId="8" borderId="3" xfId="0" applyFont="1" applyFill="1" applyBorder="1" applyAlignment="1" applyProtection="1">
      <alignment horizontal="center" vertical="center"/>
      <protection hidden="1"/>
    </xf>
    <xf numFmtId="2" fontId="1" fillId="0" borderId="0" xfId="0" applyNumberFormat="1" applyFont="1" applyProtection="1">
      <protection hidden="1"/>
    </xf>
    <xf numFmtId="168" fontId="86" fillId="0" borderId="0" xfId="0" applyNumberFormat="1" applyFont="1" applyAlignment="1" applyProtection="1">
      <alignment horizontal="center"/>
      <protection hidden="1"/>
    </xf>
    <xf numFmtId="2" fontId="0" fillId="0" borderId="0" xfId="0" applyNumberFormat="1" applyProtection="1">
      <protection hidden="1"/>
    </xf>
    <xf numFmtId="0" fontId="94" fillId="8" borderId="10" xfId="0" applyFont="1" applyFill="1" applyBorder="1" applyAlignment="1" applyProtection="1">
      <alignment vertical="center"/>
      <protection hidden="1"/>
    </xf>
    <xf numFmtId="2" fontId="94" fillId="8" borderId="2" xfId="0" applyNumberFormat="1" applyFont="1" applyFill="1" applyBorder="1" applyAlignment="1" applyProtection="1">
      <alignment horizontal="center" vertical="center"/>
      <protection hidden="1"/>
    </xf>
    <xf numFmtId="0" fontId="95" fillId="8" borderId="2" xfId="0" applyFont="1" applyFill="1" applyBorder="1" applyAlignment="1" applyProtection="1">
      <alignment horizontal="left" vertical="center"/>
      <protection hidden="1"/>
    </xf>
    <xf numFmtId="168" fontId="94" fillId="8" borderId="2" xfId="0" applyNumberFormat="1" applyFont="1" applyFill="1" applyBorder="1" applyAlignment="1" applyProtection="1">
      <alignment horizontal="center" vertical="center"/>
      <protection hidden="1"/>
    </xf>
    <xf numFmtId="1" fontId="94" fillId="8" borderId="2" xfId="1" applyNumberFormat="1" applyFont="1" applyFill="1" applyBorder="1" applyAlignment="1" applyProtection="1">
      <alignment horizontal="center" vertical="center"/>
      <protection hidden="1"/>
    </xf>
    <xf numFmtId="1" fontId="94" fillId="8" borderId="2" xfId="0" applyNumberFormat="1" applyFont="1" applyFill="1" applyBorder="1" applyAlignment="1" applyProtection="1">
      <alignment horizontal="center" vertical="center"/>
      <protection hidden="1"/>
    </xf>
    <xf numFmtId="0" fontId="94" fillId="8" borderId="69" xfId="0" applyFont="1" applyFill="1" applyBorder="1" applyAlignment="1" applyProtection="1">
      <alignment vertical="center"/>
      <protection hidden="1"/>
    </xf>
    <xf numFmtId="2" fontId="94" fillId="8" borderId="49" xfId="0" applyNumberFormat="1" applyFont="1" applyFill="1" applyBorder="1" applyAlignment="1" applyProtection="1">
      <alignment horizontal="center" vertical="center"/>
      <protection hidden="1"/>
    </xf>
    <xf numFmtId="0" fontId="95" fillId="8" borderId="49" xfId="0" applyFont="1" applyFill="1" applyBorder="1" applyAlignment="1" applyProtection="1">
      <alignment horizontal="left" vertical="center"/>
      <protection hidden="1"/>
    </xf>
    <xf numFmtId="1" fontId="94" fillId="8" borderId="49" xfId="1" applyNumberFormat="1" applyFont="1" applyFill="1" applyBorder="1" applyAlignment="1" applyProtection="1">
      <alignment horizontal="center" vertical="center"/>
      <protection hidden="1"/>
    </xf>
    <xf numFmtId="1" fontId="94" fillId="8" borderId="49" xfId="0" applyNumberFormat="1" applyFont="1" applyFill="1" applyBorder="1" applyAlignment="1" applyProtection="1">
      <alignment horizontal="center" vertical="center"/>
      <protection hidden="1"/>
    </xf>
    <xf numFmtId="0" fontId="76" fillId="0" borderId="16" xfId="509" applyFont="1" applyBorder="1" applyAlignment="1" applyProtection="1">
      <alignment horizontal="center" vertical="center"/>
      <protection hidden="1"/>
    </xf>
    <xf numFmtId="0" fontId="1" fillId="0" borderId="5" xfId="0" applyFont="1" applyBorder="1" applyAlignment="1" applyProtection="1">
      <alignment horizontal="center" vertical="center"/>
      <protection hidden="1"/>
    </xf>
    <xf numFmtId="0" fontId="83" fillId="0" borderId="6" xfId="510" applyFont="1" applyBorder="1" applyAlignment="1" applyProtection="1">
      <alignment horizontal="left" vertical="center" wrapText="1"/>
      <protection hidden="1"/>
    </xf>
    <xf numFmtId="0" fontId="76" fillId="0" borderId="6" xfId="509" applyFont="1" applyBorder="1" applyAlignment="1" applyProtection="1">
      <alignment horizontal="center"/>
      <protection hidden="1"/>
    </xf>
    <xf numFmtId="0" fontId="76" fillId="0" borderId="75" xfId="509" applyFont="1" applyBorder="1" applyAlignment="1" applyProtection="1">
      <alignment horizontal="center"/>
      <protection hidden="1"/>
    </xf>
    <xf numFmtId="0" fontId="1" fillId="0" borderId="12" xfId="0" applyFont="1" applyBorder="1" applyAlignment="1" applyProtection="1">
      <alignment horizontal="center" vertical="center"/>
      <protection hidden="1"/>
    </xf>
    <xf numFmtId="0" fontId="83" fillId="0" borderId="16" xfId="510" applyFont="1" applyBorder="1" applyAlignment="1" applyProtection="1">
      <alignment horizontal="left" vertical="center" wrapText="1"/>
      <protection hidden="1"/>
    </xf>
    <xf numFmtId="0" fontId="76" fillId="0" borderId="16" xfId="509" applyFont="1" applyBorder="1" applyAlignment="1" applyProtection="1">
      <alignment horizontal="center"/>
      <protection hidden="1"/>
    </xf>
    <xf numFmtId="0" fontId="76" fillId="0" borderId="7" xfId="509" applyFont="1" applyBorder="1" applyAlignment="1" applyProtection="1">
      <alignment horizontal="center"/>
      <protection hidden="1"/>
    </xf>
    <xf numFmtId="0" fontId="1" fillId="0" borderId="49" xfId="0" applyFont="1" applyBorder="1" applyAlignment="1" applyProtection="1">
      <alignment horizontal="center" vertical="center"/>
      <protection hidden="1"/>
    </xf>
    <xf numFmtId="0" fontId="83" fillId="0" borderId="49" xfId="510" applyFont="1" applyBorder="1" applyAlignment="1" applyProtection="1">
      <alignment horizontal="left" vertical="center" wrapText="1"/>
      <protection hidden="1"/>
    </xf>
    <xf numFmtId="0" fontId="76" fillId="0" borderId="49" xfId="509" applyFont="1" applyBorder="1" applyAlignment="1" applyProtection="1">
      <alignment horizontal="center"/>
      <protection hidden="1"/>
    </xf>
    <xf numFmtId="0" fontId="83" fillId="0" borderId="49" xfId="510" applyFont="1" applyBorder="1" applyAlignment="1" applyProtection="1">
      <alignment horizontal="center" vertical="center"/>
      <protection hidden="1"/>
    </xf>
    <xf numFmtId="0" fontId="94" fillId="0" borderId="16" xfId="509" applyFont="1" applyBorder="1" applyAlignment="1" applyProtection="1">
      <alignment horizontal="center" vertical="center"/>
      <protection hidden="1"/>
    </xf>
    <xf numFmtId="0" fontId="94" fillId="8" borderId="49" xfId="0" applyFont="1" applyFill="1" applyBorder="1" applyAlignment="1" applyProtection="1">
      <alignment horizontal="center" vertical="center"/>
      <protection hidden="1"/>
    </xf>
    <xf numFmtId="0" fontId="75" fillId="8" borderId="49" xfId="510" applyFont="1" applyFill="1" applyBorder="1" applyAlignment="1" applyProtection="1">
      <alignment horizontal="left" vertical="center" wrapText="1"/>
      <protection hidden="1"/>
    </xf>
    <xf numFmtId="0" fontId="94" fillId="8" borderId="49" xfId="509" applyFont="1" applyFill="1" applyBorder="1" applyAlignment="1" applyProtection="1">
      <alignment horizontal="center"/>
      <protection hidden="1"/>
    </xf>
    <xf numFmtId="0" fontId="94" fillId="8" borderId="49" xfId="510" applyFont="1" applyFill="1" applyBorder="1" applyAlignment="1" applyProtection="1">
      <alignment horizontal="center" vertical="center"/>
      <protection hidden="1"/>
    </xf>
    <xf numFmtId="0" fontId="76" fillId="0" borderId="6" xfId="509" applyFont="1" applyBorder="1" applyAlignment="1" applyProtection="1">
      <alignment horizontal="center" vertical="center"/>
      <protection hidden="1"/>
    </xf>
    <xf numFmtId="0" fontId="101" fillId="0" borderId="56" xfId="0" applyFont="1" applyBorder="1" applyAlignment="1" applyProtection="1">
      <alignment horizontal="left" vertical="center"/>
      <protection hidden="1"/>
    </xf>
    <xf numFmtId="0" fontId="76" fillId="0" borderId="0" xfId="509" applyFont="1" applyAlignment="1" applyProtection="1">
      <alignment horizontal="center" vertical="center"/>
      <protection hidden="1"/>
    </xf>
    <xf numFmtId="0" fontId="66" fillId="0" borderId="0" xfId="509" applyFont="1" applyAlignment="1" applyProtection="1">
      <alignment horizontal="center" vertical="center"/>
      <protection hidden="1"/>
    </xf>
    <xf numFmtId="49" fontId="83" fillId="7" borderId="0" xfId="0" applyNumberFormat="1" applyFont="1" applyFill="1" applyAlignment="1" applyProtection="1">
      <alignment horizontal="left"/>
      <protection hidden="1"/>
    </xf>
    <xf numFmtId="1" fontId="4" fillId="33" borderId="19" xfId="0" applyNumberFormat="1" applyFont="1" applyFill="1" applyBorder="1" applyAlignment="1" applyProtection="1">
      <alignment horizontal="center" vertical="center" wrapText="1"/>
      <protection hidden="1"/>
    </xf>
    <xf numFmtId="2" fontId="19" fillId="0" borderId="3" xfId="0" applyNumberFormat="1" applyFont="1" applyBorder="1" applyAlignment="1" applyProtection="1">
      <alignment horizontal="center"/>
      <protection hidden="1"/>
    </xf>
    <xf numFmtId="0" fontId="21" fillId="0" borderId="3" xfId="0" applyFont="1" applyBorder="1" applyAlignment="1" applyProtection="1">
      <alignment horizontal="center" vertical="center" wrapText="1"/>
      <protection hidden="1"/>
    </xf>
    <xf numFmtId="1" fontId="11" fillId="0" borderId="7" xfId="0" applyNumberFormat="1" applyFont="1" applyBorder="1" applyAlignment="1" applyProtection="1">
      <alignment horizontal="center" vertical="center" wrapText="1"/>
      <protection hidden="1"/>
    </xf>
    <xf numFmtId="0" fontId="21" fillId="0" borderId="0" xfId="0" applyFont="1" applyAlignment="1" applyProtection="1">
      <alignment horizontal="center"/>
      <protection hidden="1"/>
    </xf>
    <xf numFmtId="2" fontId="4" fillId="33" borderId="14" xfId="0" applyNumberFormat="1" applyFont="1" applyFill="1" applyBorder="1" applyAlignment="1" applyProtection="1">
      <alignment horizontal="center" vertical="center" wrapText="1"/>
      <protection hidden="1"/>
    </xf>
    <xf numFmtId="2" fontId="4" fillId="33" borderId="15" xfId="0" applyNumberFormat="1" applyFont="1" applyFill="1" applyBorder="1" applyAlignment="1" applyProtection="1">
      <alignment horizontal="center" vertical="center" wrapText="1"/>
      <protection hidden="1"/>
    </xf>
    <xf numFmtId="0" fontId="4" fillId="33" borderId="15" xfId="0" quotePrefix="1" applyFont="1" applyFill="1" applyBorder="1" applyAlignment="1" applyProtection="1">
      <alignment horizontal="center" vertical="center"/>
      <protection hidden="1"/>
    </xf>
    <xf numFmtId="169" fontId="4" fillId="33" borderId="15" xfId="0" applyNumberFormat="1" applyFont="1" applyFill="1" applyBorder="1" applyAlignment="1" applyProtection="1">
      <alignment horizontal="center" vertical="center"/>
      <protection hidden="1"/>
    </xf>
    <xf numFmtId="0" fontId="4" fillId="33" borderId="15" xfId="1" applyNumberFormat="1" applyFont="1" applyFill="1" applyBorder="1" applyAlignment="1" applyProtection="1">
      <alignment horizontal="center" vertical="center" wrapText="1"/>
      <protection hidden="1"/>
    </xf>
    <xf numFmtId="1" fontId="4" fillId="33" borderId="15" xfId="0" applyNumberFormat="1" applyFont="1" applyFill="1" applyBorder="1" applyAlignment="1" applyProtection="1">
      <alignment horizontal="center" vertical="center" wrapText="1"/>
      <protection hidden="1"/>
    </xf>
    <xf numFmtId="0" fontId="0" fillId="32" borderId="10" xfId="0" applyFill="1" applyBorder="1" applyProtection="1">
      <protection hidden="1"/>
    </xf>
    <xf numFmtId="2" fontId="0" fillId="32" borderId="2" xfId="0" applyNumberFormat="1" applyFill="1" applyBorder="1" applyAlignment="1" applyProtection="1">
      <alignment horizontal="center"/>
      <protection hidden="1"/>
    </xf>
    <xf numFmtId="0" fontId="0" fillId="32" borderId="2" xfId="0" applyFill="1" applyBorder="1" applyAlignment="1" applyProtection="1">
      <alignment horizontal="center"/>
      <protection hidden="1"/>
    </xf>
    <xf numFmtId="168" fontId="6" fillId="32" borderId="2" xfId="0" applyNumberFormat="1" applyFont="1" applyFill="1" applyBorder="1" applyAlignment="1" applyProtection="1">
      <alignment horizontal="center"/>
      <protection hidden="1"/>
    </xf>
    <xf numFmtId="167" fontId="0" fillId="32" borderId="2" xfId="0" applyNumberFormat="1" applyFill="1" applyBorder="1" applyAlignment="1" applyProtection="1">
      <alignment horizontal="center"/>
      <protection hidden="1"/>
    </xf>
    <xf numFmtId="49" fontId="24" fillId="0" borderId="6" xfId="0" applyNumberFormat="1" applyFont="1" applyBorder="1" applyAlignment="1" applyProtection="1">
      <alignment horizontal="left"/>
      <protection hidden="1"/>
    </xf>
    <xf numFmtId="49" fontId="24" fillId="7" borderId="75" xfId="0" applyNumberFormat="1" applyFont="1" applyFill="1" applyBorder="1" applyAlignment="1" applyProtection="1">
      <alignment horizontal="left"/>
      <protection hidden="1"/>
    </xf>
    <xf numFmtId="49" fontId="24" fillId="0" borderId="75" xfId="0" applyNumberFormat="1" applyFont="1" applyBorder="1" applyAlignment="1" applyProtection="1">
      <alignment horizontal="left"/>
      <protection hidden="1"/>
    </xf>
    <xf numFmtId="49" fontId="24" fillId="7" borderId="7" xfId="0" applyNumberFormat="1" applyFont="1" applyFill="1" applyBorder="1" applyAlignment="1" applyProtection="1">
      <alignment horizontal="left"/>
      <protection hidden="1"/>
    </xf>
    <xf numFmtId="0" fontId="0" fillId="32" borderId="69" xfId="0" applyFill="1" applyBorder="1" applyProtection="1">
      <protection hidden="1"/>
    </xf>
    <xf numFmtId="2" fontId="0" fillId="32" borderId="49" xfId="0" applyNumberFormat="1" applyFill="1" applyBorder="1" applyAlignment="1" applyProtection="1">
      <alignment horizontal="center"/>
      <protection hidden="1"/>
    </xf>
    <xf numFmtId="168" fontId="6" fillId="32" borderId="49" xfId="0" applyNumberFormat="1" applyFont="1" applyFill="1" applyBorder="1" applyAlignment="1" applyProtection="1">
      <alignment horizontal="center"/>
      <protection hidden="1"/>
    </xf>
    <xf numFmtId="167" fontId="0" fillId="32" borderId="49" xfId="0" applyNumberFormat="1" applyFill="1" applyBorder="1" applyAlignment="1" applyProtection="1">
      <alignment horizontal="center"/>
      <protection hidden="1"/>
    </xf>
    <xf numFmtId="1" fontId="0" fillId="32" borderId="49" xfId="0" applyNumberFormat="1" applyFill="1" applyBorder="1" applyAlignment="1" applyProtection="1">
      <alignment horizontal="center"/>
      <protection hidden="1"/>
    </xf>
    <xf numFmtId="49" fontId="24" fillId="7" borderId="6" xfId="0" applyNumberFormat="1" applyFont="1" applyFill="1" applyBorder="1" applyAlignment="1" applyProtection="1">
      <alignment horizontal="left"/>
      <protection hidden="1"/>
    </xf>
    <xf numFmtId="1" fontId="11" fillId="0" borderId="9" xfId="0" applyNumberFormat="1" applyFont="1" applyBorder="1" applyAlignment="1" applyProtection="1">
      <alignment horizontal="center" vertical="center" wrapText="1"/>
      <protection hidden="1"/>
    </xf>
    <xf numFmtId="1" fontId="4" fillId="33" borderId="15" xfId="0" applyNumberFormat="1" applyFont="1" applyFill="1" applyBorder="1" applyAlignment="1" applyProtection="1">
      <alignment horizontal="center" vertical="center"/>
      <protection hidden="1"/>
    </xf>
    <xf numFmtId="1" fontId="0" fillId="0" borderId="12" xfId="0" applyNumberFormat="1" applyBorder="1" applyAlignment="1" applyProtection="1">
      <alignment horizontal="center"/>
      <protection hidden="1"/>
    </xf>
    <xf numFmtId="168" fontId="0" fillId="0" borderId="0" xfId="519" applyNumberFormat="1" applyFont="1" applyProtection="1">
      <protection hidden="1"/>
    </xf>
    <xf numFmtId="168" fontId="3" fillId="5" borderId="60" xfId="519" applyNumberFormat="1" applyFont="1" applyFill="1" applyBorder="1" applyAlignment="1" applyProtection="1">
      <alignment horizontal="center"/>
      <protection hidden="1"/>
    </xf>
    <xf numFmtId="168" fontId="3" fillId="0" borderId="60" xfId="519" applyNumberFormat="1" applyFont="1" applyBorder="1" applyAlignment="1" applyProtection="1">
      <alignment horizontal="center"/>
      <protection hidden="1"/>
    </xf>
    <xf numFmtId="1" fontId="76" fillId="0" borderId="0" xfId="0" applyNumberFormat="1" applyFont="1" applyAlignment="1" applyProtection="1">
      <alignment horizontal="centerContinuous"/>
      <protection hidden="1"/>
    </xf>
    <xf numFmtId="2" fontId="96" fillId="32" borderId="10" xfId="0" applyNumberFormat="1" applyFont="1" applyFill="1" applyBorder="1" applyAlignment="1" applyProtection="1">
      <alignment horizontal="center" vertical="center" wrapText="1"/>
      <protection hidden="1"/>
    </xf>
    <xf numFmtId="2" fontId="96" fillId="32" borderId="2" xfId="0" applyNumberFormat="1" applyFont="1" applyFill="1" applyBorder="1" applyAlignment="1" applyProtection="1">
      <alignment horizontal="center" vertical="center" wrapText="1"/>
      <protection hidden="1"/>
    </xf>
    <xf numFmtId="0" fontId="75" fillId="32" borderId="2" xfId="0" quotePrefix="1" applyFont="1" applyFill="1" applyBorder="1" applyAlignment="1" applyProtection="1">
      <alignment horizontal="left" vertical="center"/>
      <protection hidden="1"/>
    </xf>
    <xf numFmtId="169" fontId="96" fillId="32" borderId="2" xfId="0" applyNumberFormat="1" applyFont="1" applyFill="1" applyBorder="1" applyAlignment="1" applyProtection="1">
      <alignment horizontal="center" vertical="center"/>
      <protection hidden="1"/>
    </xf>
    <xf numFmtId="0" fontId="96" fillId="32" borderId="2" xfId="1" applyNumberFormat="1" applyFont="1" applyFill="1" applyBorder="1" applyAlignment="1" applyProtection="1">
      <alignment horizontal="center" vertical="center" wrapText="1"/>
      <protection hidden="1"/>
    </xf>
    <xf numFmtId="1" fontId="96" fillId="32" borderId="2" xfId="0" applyNumberFormat="1" applyFont="1" applyFill="1" applyBorder="1" applyAlignment="1" applyProtection="1">
      <alignment horizontal="center" vertical="center" wrapText="1"/>
      <protection hidden="1"/>
    </xf>
    <xf numFmtId="1" fontId="96" fillId="32" borderId="2" xfId="0" applyNumberFormat="1" applyFont="1" applyFill="1" applyBorder="1" applyAlignment="1">
      <alignment horizontal="center" vertical="center"/>
    </xf>
    <xf numFmtId="168" fontId="92" fillId="0" borderId="50" xfId="0" applyNumberFormat="1" applyFont="1" applyBorder="1" applyAlignment="1" applyProtection="1">
      <alignment horizontal="center"/>
      <protection hidden="1"/>
    </xf>
    <xf numFmtId="168" fontId="74" fillId="0" borderId="50" xfId="0" applyNumberFormat="1" applyFont="1" applyBorder="1" applyAlignment="1" applyProtection="1">
      <alignment horizontal="center"/>
      <protection hidden="1"/>
    </xf>
    <xf numFmtId="168" fontId="92" fillId="0" borderId="20" xfId="0" applyNumberFormat="1" applyFont="1" applyBorder="1" applyAlignment="1" applyProtection="1">
      <alignment horizontal="center"/>
      <protection hidden="1"/>
    </xf>
    <xf numFmtId="44" fontId="20" fillId="0" borderId="81" xfId="0" applyNumberFormat="1" applyFont="1" applyBorder="1" applyAlignment="1" applyProtection="1">
      <alignment horizontal="right"/>
      <protection hidden="1"/>
    </xf>
    <xf numFmtId="0" fontId="18" fillId="37" borderId="20" xfId="0" applyFont="1" applyFill="1" applyBorder="1" applyAlignment="1" applyProtection="1">
      <alignment horizontal="center"/>
      <protection hidden="1"/>
    </xf>
    <xf numFmtId="168" fontId="18" fillId="37" borderId="70" xfId="519" applyNumberFormat="1" applyFont="1" applyFill="1" applyBorder="1" applyAlignment="1" applyProtection="1">
      <alignment horizontal="center"/>
      <protection hidden="1"/>
    </xf>
    <xf numFmtId="0" fontId="29" fillId="2" borderId="50" xfId="0" applyFont="1" applyFill="1" applyBorder="1" applyAlignment="1" applyProtection="1">
      <alignment horizontal="center" vertical="center" wrapText="1"/>
      <protection hidden="1"/>
    </xf>
    <xf numFmtId="0" fontId="29" fillId="2" borderId="83" xfId="0" applyFont="1" applyFill="1" applyBorder="1" applyAlignment="1" applyProtection="1">
      <alignment horizontal="center"/>
      <protection hidden="1"/>
    </xf>
    <xf numFmtId="168" fontId="74" fillId="5" borderId="57" xfId="519" applyNumberFormat="1" applyFont="1" applyFill="1" applyBorder="1" applyAlignment="1" applyProtection="1">
      <alignment horizontal="center"/>
      <protection hidden="1"/>
    </xf>
    <xf numFmtId="168" fontId="3" fillId="5" borderId="83" xfId="519" applyNumberFormat="1" applyFont="1" applyFill="1" applyBorder="1" applyAlignment="1" applyProtection="1">
      <alignment horizontal="center"/>
      <protection hidden="1"/>
    </xf>
    <xf numFmtId="0" fontId="18" fillId="37" borderId="50" xfId="0" applyFont="1" applyFill="1" applyBorder="1" applyAlignment="1" applyProtection="1">
      <alignment horizontal="center"/>
      <protection hidden="1"/>
    </xf>
    <xf numFmtId="44" fontId="3" fillId="0" borderId="39" xfId="0" applyNumberFormat="1" applyFont="1" applyBorder="1" applyAlignment="1" applyProtection="1">
      <alignment horizontal="center"/>
      <protection hidden="1"/>
    </xf>
    <xf numFmtId="44" fontId="3" fillId="0" borderId="60" xfId="0" applyNumberFormat="1" applyFont="1" applyBorder="1" applyAlignment="1" applyProtection="1">
      <alignment horizontal="center"/>
      <protection hidden="1"/>
    </xf>
    <xf numFmtId="44" fontId="3" fillId="0" borderId="57" xfId="0" applyNumberFormat="1" applyFont="1" applyBorder="1" applyAlignment="1" applyProtection="1">
      <alignment horizontal="center"/>
      <protection hidden="1"/>
    </xf>
    <xf numFmtId="1" fontId="83" fillId="0" borderId="0" xfId="0" applyNumberFormat="1" applyFont="1" applyAlignment="1" applyProtection="1">
      <alignment horizontal="right"/>
      <protection hidden="1"/>
    </xf>
    <xf numFmtId="0" fontId="92" fillId="0" borderId="23" xfId="0" applyFont="1" applyBorder="1" applyAlignment="1" applyProtection="1">
      <alignment horizontal="right"/>
      <protection hidden="1"/>
    </xf>
    <xf numFmtId="0" fontId="104" fillId="0" borderId="89" xfId="0" applyFont="1" applyBorder="1" applyAlignment="1" applyProtection="1">
      <alignment horizontal="left"/>
      <protection hidden="1"/>
    </xf>
    <xf numFmtId="0" fontId="1" fillId="0" borderId="89" xfId="0" applyFont="1" applyBorder="1" applyProtection="1">
      <protection hidden="1"/>
    </xf>
    <xf numFmtId="0" fontId="79" fillId="0" borderId="21" xfId="0" applyFont="1" applyBorder="1" applyAlignment="1" applyProtection="1">
      <alignment horizontal="right"/>
      <protection hidden="1"/>
    </xf>
    <xf numFmtId="1" fontId="1" fillId="0" borderId="21" xfId="0" applyNumberFormat="1" applyFont="1" applyBorder="1" applyProtection="1">
      <protection hidden="1"/>
    </xf>
    <xf numFmtId="0" fontId="1" fillId="0" borderId="52" xfId="0" applyFont="1" applyBorder="1" applyProtection="1">
      <protection hidden="1"/>
    </xf>
    <xf numFmtId="0" fontId="1" fillId="0" borderId="21" xfId="0" applyFont="1" applyBorder="1" applyProtection="1">
      <protection hidden="1"/>
    </xf>
    <xf numFmtId="0" fontId="83" fillId="0" borderId="21" xfId="0" applyFont="1" applyBorder="1" applyAlignment="1" applyProtection="1">
      <alignment wrapText="1"/>
      <protection hidden="1"/>
    </xf>
    <xf numFmtId="0" fontId="83" fillId="0" borderId="21" xfId="0" applyFont="1" applyBorder="1" applyAlignment="1" applyProtection="1">
      <alignment horizontal="left"/>
      <protection hidden="1"/>
    </xf>
    <xf numFmtId="0" fontId="92" fillId="0" borderId="21" xfId="0" applyFont="1" applyBorder="1" applyAlignment="1" applyProtection="1">
      <alignment horizontal="right"/>
      <protection hidden="1"/>
    </xf>
    <xf numFmtId="0" fontId="20" fillId="0" borderId="0" xfId="0" applyFont="1" applyAlignment="1" applyProtection="1">
      <alignment horizontal="right"/>
      <protection hidden="1"/>
    </xf>
    <xf numFmtId="0" fontId="1" fillId="0" borderId="2" xfId="0" applyFont="1" applyBorder="1" applyAlignment="1" applyProtection="1">
      <alignment horizontal="left"/>
      <protection hidden="1"/>
    </xf>
    <xf numFmtId="0" fontId="20" fillId="0" borderId="24" xfId="0" applyFont="1" applyBorder="1" applyProtection="1">
      <protection hidden="1"/>
    </xf>
    <xf numFmtId="0" fontId="20" fillId="0" borderId="17" xfId="0" applyFont="1" applyBorder="1" applyProtection="1">
      <protection hidden="1"/>
    </xf>
    <xf numFmtId="0" fontId="20" fillId="0" borderId="17" xfId="0" applyFont="1" applyBorder="1" applyAlignment="1" applyProtection="1">
      <alignment horizontal="right"/>
      <protection hidden="1"/>
    </xf>
    <xf numFmtId="0" fontId="1" fillId="0" borderId="17" xfId="0" applyFont="1" applyBorder="1" applyAlignment="1" applyProtection="1">
      <alignment horizontal="left"/>
      <protection hidden="1"/>
    </xf>
    <xf numFmtId="0" fontId="20" fillId="5" borderId="0" xfId="0" applyFont="1" applyFill="1" applyAlignment="1" applyProtection="1">
      <alignment horizontal="center" shrinkToFit="1"/>
      <protection hidden="1"/>
    </xf>
    <xf numFmtId="168" fontId="20" fillId="5" borderId="0" xfId="0" applyNumberFormat="1" applyFont="1" applyFill="1" applyAlignment="1" applyProtection="1">
      <alignment horizontal="center"/>
      <protection hidden="1"/>
    </xf>
    <xf numFmtId="0" fontId="1" fillId="0" borderId="0" xfId="0" applyFont="1" applyAlignment="1" applyProtection="1">
      <alignment horizontal="center" vertical="center" wrapText="1"/>
      <protection hidden="1"/>
    </xf>
    <xf numFmtId="0" fontId="75" fillId="37" borderId="64" xfId="0" applyFont="1" applyFill="1" applyBorder="1" applyAlignment="1" applyProtection="1">
      <alignment horizontal="center" vertical="center" wrapText="1"/>
      <protection hidden="1"/>
    </xf>
    <xf numFmtId="0" fontId="75" fillId="37" borderId="65" xfId="0" applyFont="1" applyFill="1" applyBorder="1" applyAlignment="1" applyProtection="1">
      <alignment horizontal="center" vertical="center" wrapText="1"/>
      <protection hidden="1"/>
    </xf>
    <xf numFmtId="0" fontId="75" fillId="37" borderId="66" xfId="0" applyFont="1" applyFill="1" applyBorder="1" applyAlignment="1" applyProtection="1">
      <alignment horizontal="center" vertical="center" wrapText="1"/>
      <protection hidden="1"/>
    </xf>
    <xf numFmtId="0" fontId="20" fillId="0" borderId="94" xfId="0" applyFont="1" applyBorder="1" applyAlignment="1" applyProtection="1">
      <alignment horizontal="center"/>
      <protection hidden="1"/>
    </xf>
    <xf numFmtId="0" fontId="20" fillId="0" borderId="6" xfId="0" applyFont="1" applyBorder="1" applyAlignment="1" applyProtection="1">
      <alignment horizontal="center"/>
      <protection hidden="1"/>
    </xf>
    <xf numFmtId="174" fontId="1" fillId="0" borderId="10" xfId="0" applyNumberFormat="1" applyFont="1" applyBorder="1" applyAlignment="1" applyProtection="1">
      <alignment horizontal="center"/>
      <protection hidden="1"/>
    </xf>
    <xf numFmtId="0" fontId="20" fillId="2" borderId="95" xfId="0" applyFont="1" applyFill="1" applyBorder="1" applyAlignment="1" applyProtection="1">
      <alignment horizontal="center"/>
      <protection hidden="1"/>
    </xf>
    <xf numFmtId="0" fontId="20" fillId="0" borderId="95" xfId="0" applyFont="1" applyBorder="1" applyAlignment="1" applyProtection="1">
      <alignment horizontal="center"/>
      <protection hidden="1"/>
    </xf>
    <xf numFmtId="49" fontId="1" fillId="0" borderId="2" xfId="0" applyNumberFormat="1" applyFont="1" applyBorder="1" applyProtection="1">
      <protection hidden="1"/>
    </xf>
    <xf numFmtId="44" fontId="20" fillId="2" borderId="85" xfId="0" applyNumberFormat="1" applyFont="1" applyFill="1" applyBorder="1" applyProtection="1">
      <protection hidden="1"/>
    </xf>
    <xf numFmtId="1" fontId="1" fillId="0" borderId="89" xfId="0" applyNumberFormat="1" applyFont="1" applyBorder="1" applyProtection="1">
      <protection hidden="1"/>
    </xf>
    <xf numFmtId="0" fontId="1" fillId="0" borderId="17" xfId="0" applyFont="1" applyBorder="1" applyProtection="1">
      <protection hidden="1"/>
    </xf>
    <xf numFmtId="0" fontId="1" fillId="0" borderId="55" xfId="0" applyFont="1" applyBorder="1" applyProtection="1">
      <protection hidden="1"/>
    </xf>
    <xf numFmtId="0" fontId="75" fillId="37" borderId="0" xfId="0" applyFont="1" applyFill="1" applyAlignment="1" applyProtection="1">
      <alignment horizontal="center" vertical="center"/>
      <protection hidden="1"/>
    </xf>
    <xf numFmtId="0" fontId="79" fillId="0" borderId="0" xfId="0" applyFont="1" applyAlignment="1" applyProtection="1">
      <alignment horizontal="right"/>
      <protection hidden="1"/>
    </xf>
    <xf numFmtId="0" fontId="1" fillId="0" borderId="0" xfId="0" applyFont="1" applyAlignment="1" applyProtection="1">
      <alignment horizontal="left" wrapText="1"/>
      <protection hidden="1"/>
    </xf>
    <xf numFmtId="0" fontId="20" fillId="0" borderId="0" xfId="0" applyFont="1" applyAlignment="1" applyProtection="1">
      <alignment horizontal="left"/>
      <protection hidden="1"/>
    </xf>
    <xf numFmtId="0" fontId="92" fillId="0" borderId="0" xfId="0" applyFont="1" applyAlignment="1" applyProtection="1">
      <alignment horizontal="right"/>
      <protection hidden="1"/>
    </xf>
    <xf numFmtId="0" fontId="1" fillId="0" borderId="25" xfId="0" applyFont="1" applyBorder="1" applyAlignment="1" applyProtection="1">
      <alignment horizontal="left"/>
      <protection hidden="1"/>
    </xf>
    <xf numFmtId="0" fontId="20" fillId="0" borderId="91" xfId="0" applyFont="1" applyBorder="1" applyAlignment="1" applyProtection="1">
      <alignment horizontal="right"/>
      <protection hidden="1"/>
    </xf>
    <xf numFmtId="2" fontId="82" fillId="33" borderId="43" xfId="0" applyNumberFormat="1" applyFont="1" applyFill="1" applyBorder="1" applyAlignment="1" applyProtection="1">
      <alignment horizontal="center" vertical="center" wrapText="1"/>
      <protection hidden="1"/>
    </xf>
    <xf numFmtId="0" fontId="1" fillId="32" borderId="3" xfId="0" applyFont="1" applyFill="1" applyBorder="1" applyProtection="1">
      <protection hidden="1"/>
    </xf>
    <xf numFmtId="0" fontId="1" fillId="32" borderId="0" xfId="0" applyFont="1" applyFill="1" applyProtection="1">
      <protection hidden="1"/>
    </xf>
    <xf numFmtId="0" fontId="20" fillId="38" borderId="75" xfId="0" applyFont="1" applyFill="1" applyBorder="1" applyAlignment="1" applyProtection="1">
      <alignment horizontal="center"/>
      <protection hidden="1"/>
    </xf>
    <xf numFmtId="0" fontId="20" fillId="38" borderId="7" xfId="0" applyFont="1" applyFill="1" applyBorder="1" applyAlignment="1" applyProtection="1">
      <alignment horizontal="center"/>
      <protection hidden="1"/>
    </xf>
    <xf numFmtId="2" fontId="105" fillId="39" borderId="49" xfId="0" applyNumberFormat="1" applyFont="1" applyFill="1" applyBorder="1" applyAlignment="1" applyProtection="1">
      <alignment horizontal="center" vertical="center" wrapText="1"/>
      <protection hidden="1"/>
    </xf>
    <xf numFmtId="0" fontId="105" fillId="39" borderId="49" xfId="0" quotePrefix="1" applyFont="1" applyFill="1" applyBorder="1" applyAlignment="1" applyProtection="1">
      <alignment horizontal="center" vertical="center"/>
      <protection hidden="1"/>
    </xf>
    <xf numFmtId="0" fontId="105" fillId="39" borderId="49" xfId="1" applyNumberFormat="1" applyFont="1" applyFill="1" applyBorder="1" applyAlignment="1" applyProtection="1">
      <alignment horizontal="center" vertical="center" wrapText="1"/>
      <protection hidden="1"/>
    </xf>
    <xf numFmtId="1" fontId="105" fillId="39" borderId="49" xfId="0" applyNumberFormat="1" applyFont="1" applyFill="1" applyBorder="1" applyAlignment="1" applyProtection="1">
      <alignment horizontal="center" vertical="center" wrapText="1"/>
      <protection hidden="1"/>
    </xf>
    <xf numFmtId="1" fontId="105" fillId="39" borderId="49" xfId="0" applyNumberFormat="1" applyFont="1" applyFill="1" applyBorder="1" applyAlignment="1">
      <alignment horizontal="center" vertical="center"/>
    </xf>
    <xf numFmtId="0" fontId="20" fillId="39" borderId="75" xfId="0" applyFont="1" applyFill="1" applyBorder="1" applyAlignment="1" applyProtection="1">
      <alignment horizontal="center"/>
      <protection hidden="1"/>
    </xf>
    <xf numFmtId="169" fontId="105" fillId="39" borderId="49" xfId="0" applyNumberFormat="1" applyFont="1" applyFill="1" applyBorder="1" applyAlignment="1" applyProtection="1">
      <alignment horizontal="left" vertical="center"/>
      <protection hidden="1"/>
    </xf>
    <xf numFmtId="0" fontId="76" fillId="0" borderId="57" xfId="0" applyFont="1" applyBorder="1" applyAlignment="1" applyProtection="1">
      <alignment horizontal="center" vertical="center" wrapText="1"/>
      <protection hidden="1"/>
    </xf>
    <xf numFmtId="2" fontId="82" fillId="38" borderId="69" xfId="0" applyNumberFormat="1" applyFont="1" applyFill="1" applyBorder="1" applyAlignment="1" applyProtection="1">
      <alignment horizontal="center" vertical="center" wrapText="1"/>
      <protection hidden="1"/>
    </xf>
    <xf numFmtId="2" fontId="96" fillId="38" borderId="49" xfId="0" applyNumberFormat="1" applyFont="1" applyFill="1" applyBorder="1" applyAlignment="1" applyProtection="1">
      <alignment horizontal="center" vertical="center" wrapText="1"/>
      <protection hidden="1"/>
    </xf>
    <xf numFmtId="0" fontId="105" fillId="38" borderId="49" xfId="0" quotePrefix="1" applyFont="1" applyFill="1" applyBorder="1" applyAlignment="1" applyProtection="1">
      <alignment horizontal="center" vertical="center"/>
      <protection hidden="1"/>
    </xf>
    <xf numFmtId="169" fontId="105" fillId="38" borderId="49" xfId="0" applyNumberFormat="1" applyFont="1" applyFill="1" applyBorder="1" applyAlignment="1" applyProtection="1">
      <alignment horizontal="left" vertical="center"/>
      <protection hidden="1"/>
    </xf>
    <xf numFmtId="0" fontId="96" fillId="38" borderId="49" xfId="1" applyNumberFormat="1" applyFont="1" applyFill="1" applyBorder="1" applyAlignment="1" applyProtection="1">
      <alignment horizontal="center" vertical="center" wrapText="1"/>
      <protection hidden="1"/>
    </xf>
    <xf numFmtId="1" fontId="96" fillId="38" borderId="49" xfId="0" applyNumberFormat="1" applyFont="1" applyFill="1" applyBorder="1" applyAlignment="1" applyProtection="1">
      <alignment horizontal="center" vertical="center" wrapText="1"/>
      <protection hidden="1"/>
    </xf>
    <xf numFmtId="1" fontId="96" fillId="38" borderId="49" xfId="0" applyNumberFormat="1" applyFont="1" applyFill="1" applyBorder="1" applyAlignment="1">
      <alignment horizontal="center" vertical="center"/>
    </xf>
    <xf numFmtId="0" fontId="83" fillId="0" borderId="75" xfId="510" applyFont="1" applyBorder="1" applyAlignment="1" applyProtection="1">
      <alignment horizontal="left" vertical="center" wrapText="1"/>
      <protection hidden="1"/>
    </xf>
    <xf numFmtId="0" fontId="83" fillId="0" borderId="75" xfId="510" applyFont="1" applyBorder="1" applyAlignment="1" applyProtection="1">
      <alignment horizontal="center" vertical="center"/>
      <protection hidden="1"/>
    </xf>
    <xf numFmtId="0" fontId="0" fillId="0" borderId="0" xfId="0" applyAlignment="1">
      <alignment vertical="center" wrapText="1"/>
    </xf>
    <xf numFmtId="165" fontId="1" fillId="0" borderId="61" xfId="1" applyNumberFormat="1" applyFont="1" applyBorder="1" applyProtection="1">
      <protection hidden="1"/>
    </xf>
    <xf numFmtId="165" fontId="1" fillId="0" borderId="0" xfId="1" applyNumberFormat="1" applyFont="1" applyBorder="1" applyProtection="1">
      <protection hidden="1"/>
    </xf>
    <xf numFmtId="165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165" fontId="75" fillId="8" borderId="0" xfId="0" applyNumberFormat="1" applyFont="1" applyFill="1" applyProtection="1">
      <protection hidden="1"/>
    </xf>
    <xf numFmtId="165" fontId="94" fillId="32" borderId="49" xfId="1" applyNumberFormat="1" applyFont="1" applyFill="1" applyBorder="1" applyAlignment="1" applyProtection="1">
      <alignment horizontal="center" vertical="center"/>
      <protection hidden="1"/>
    </xf>
    <xf numFmtId="165" fontId="1" fillId="0" borderId="75" xfId="0" applyNumberFormat="1" applyFont="1" applyBorder="1" applyAlignment="1" applyProtection="1">
      <alignment horizontal="center"/>
      <protection hidden="1"/>
    </xf>
    <xf numFmtId="165" fontId="1" fillId="0" borderId="7" xfId="0" applyNumberFormat="1" applyFont="1" applyBorder="1" applyAlignment="1" applyProtection="1">
      <alignment horizontal="center"/>
      <protection hidden="1"/>
    </xf>
    <xf numFmtId="165" fontId="1" fillId="0" borderId="49" xfId="0" applyNumberFormat="1" applyFont="1" applyBorder="1" applyAlignment="1" applyProtection="1">
      <alignment horizontal="center"/>
      <protection hidden="1"/>
    </xf>
    <xf numFmtId="165" fontId="1" fillId="0" borderId="6" xfId="0" applyNumberFormat="1" applyFont="1" applyBorder="1" applyAlignment="1" applyProtection="1">
      <alignment horizontal="center"/>
      <protection hidden="1"/>
    </xf>
    <xf numFmtId="165" fontId="96" fillId="32" borderId="49" xfId="0" applyNumberFormat="1" applyFont="1" applyFill="1" applyBorder="1" applyAlignment="1" applyProtection="1">
      <alignment horizontal="center" vertical="center"/>
      <protection hidden="1"/>
    </xf>
    <xf numFmtId="165" fontId="1" fillId="36" borderId="2" xfId="0" applyNumberFormat="1" applyFont="1" applyFill="1" applyBorder="1" applyAlignment="1" applyProtection="1">
      <alignment horizontal="center"/>
      <protection hidden="1"/>
    </xf>
    <xf numFmtId="165" fontId="1" fillId="35" borderId="49" xfId="0" applyNumberFormat="1" applyFont="1" applyFill="1" applyBorder="1" applyAlignment="1" applyProtection="1">
      <alignment horizontal="center"/>
      <protection hidden="1"/>
    </xf>
    <xf numFmtId="165" fontId="1" fillId="31" borderId="49" xfId="0" applyNumberFormat="1" applyFont="1" applyFill="1" applyBorder="1" applyAlignment="1" applyProtection="1">
      <alignment horizontal="center"/>
      <protection hidden="1"/>
    </xf>
    <xf numFmtId="165" fontId="1" fillId="34" borderId="49" xfId="0" applyNumberFormat="1" applyFont="1" applyFill="1" applyBorder="1" applyAlignment="1" applyProtection="1">
      <alignment horizontal="center"/>
      <protection hidden="1"/>
    </xf>
    <xf numFmtId="165" fontId="75" fillId="8" borderId="49" xfId="0" applyNumberFormat="1" applyFont="1" applyFill="1" applyBorder="1" applyProtection="1">
      <protection hidden="1"/>
    </xf>
    <xf numFmtId="165" fontId="94" fillId="32" borderId="2" xfId="1" applyNumberFormat="1" applyFont="1" applyFill="1" applyBorder="1" applyAlignment="1" applyProtection="1">
      <alignment horizontal="center" vertical="center"/>
      <protection hidden="1"/>
    </xf>
    <xf numFmtId="165" fontId="1" fillId="0" borderId="16" xfId="0" applyNumberFormat="1" applyFont="1" applyBorder="1" applyAlignment="1" applyProtection="1">
      <alignment horizontal="center"/>
      <protection hidden="1"/>
    </xf>
    <xf numFmtId="165" fontId="1" fillId="0" borderId="0" xfId="0" applyNumberFormat="1" applyFont="1" applyProtection="1">
      <protection hidden="1"/>
    </xf>
    <xf numFmtId="165" fontId="0" fillId="0" borderId="0" xfId="0" applyNumberFormat="1" applyProtection="1">
      <protection hidden="1"/>
    </xf>
    <xf numFmtId="165" fontId="94" fillId="32" borderId="49" xfId="0" applyNumberFormat="1" applyFont="1" applyFill="1" applyBorder="1" applyAlignment="1" applyProtection="1">
      <alignment horizontal="center"/>
      <protection hidden="1"/>
    </xf>
    <xf numFmtId="165" fontId="94" fillId="8" borderId="49" xfId="0" applyNumberFormat="1" applyFont="1" applyFill="1" applyBorder="1" applyAlignment="1" applyProtection="1">
      <alignment horizontal="center"/>
      <protection hidden="1"/>
    </xf>
    <xf numFmtId="165" fontId="94" fillId="32" borderId="2" xfId="0" applyNumberFormat="1" applyFont="1" applyFill="1" applyBorder="1" applyAlignment="1" applyProtection="1">
      <alignment horizontal="center"/>
      <protection hidden="1"/>
    </xf>
    <xf numFmtId="165" fontId="1" fillId="0" borderId="6" xfId="0" applyNumberFormat="1" applyFont="1" applyBorder="1" applyAlignment="1" applyProtection="1">
      <alignment horizontal="center" vertical="center"/>
      <protection hidden="1"/>
    </xf>
    <xf numFmtId="165" fontId="1" fillId="0" borderId="7" xfId="0" applyNumberFormat="1" applyFont="1" applyBorder="1" applyAlignment="1" applyProtection="1">
      <alignment horizontal="center" vertical="center"/>
      <protection hidden="1"/>
    </xf>
    <xf numFmtId="165" fontId="75" fillId="32" borderId="49" xfId="0" applyNumberFormat="1" applyFont="1" applyFill="1" applyBorder="1" applyAlignment="1" applyProtection="1">
      <alignment horizontal="center"/>
      <protection hidden="1"/>
    </xf>
    <xf numFmtId="165" fontId="1" fillId="0" borderId="16" xfId="0" applyNumberFormat="1" applyFont="1" applyBorder="1" applyAlignment="1" applyProtection="1">
      <alignment horizontal="center" vertical="center"/>
      <protection hidden="1"/>
    </xf>
    <xf numFmtId="165" fontId="1" fillId="0" borderId="0" xfId="0" applyNumberFormat="1" applyFont="1" applyAlignment="1" applyProtection="1">
      <alignment horizontal="center"/>
      <protection hidden="1"/>
    </xf>
    <xf numFmtId="165" fontId="0" fillId="0" borderId="0" xfId="0" applyNumberFormat="1" applyAlignment="1" applyProtection="1">
      <alignment horizontal="center"/>
      <protection hidden="1"/>
    </xf>
    <xf numFmtId="165" fontId="80" fillId="0" borderId="7" xfId="0" applyNumberFormat="1" applyFont="1" applyBorder="1" applyAlignment="1" applyProtection="1">
      <alignment horizontal="center" vertical="center" wrapText="1"/>
      <protection hidden="1"/>
    </xf>
    <xf numFmtId="165" fontId="80" fillId="0" borderId="11" xfId="0" applyNumberFormat="1" applyFont="1" applyBorder="1" applyAlignment="1" applyProtection="1">
      <alignment horizontal="center"/>
      <protection hidden="1"/>
    </xf>
    <xf numFmtId="165" fontId="83" fillId="0" borderId="6" xfId="510" applyNumberFormat="1" applyFont="1" applyBorder="1" applyAlignment="1" applyProtection="1">
      <alignment horizontal="center" vertical="center"/>
      <protection hidden="1"/>
    </xf>
    <xf numFmtId="165" fontId="83" fillId="0" borderId="59" xfId="510" applyNumberFormat="1" applyFont="1" applyBorder="1" applyAlignment="1" applyProtection="1">
      <alignment horizontal="center" vertical="center"/>
      <protection hidden="1"/>
    </xf>
    <xf numFmtId="165" fontId="83" fillId="0" borderId="40" xfId="510" applyNumberFormat="1" applyFont="1" applyBorder="1" applyAlignment="1" applyProtection="1">
      <alignment horizontal="center" vertical="center"/>
      <protection hidden="1"/>
    </xf>
    <xf numFmtId="165" fontId="83" fillId="0" borderId="36" xfId="510" applyNumberFormat="1" applyFont="1" applyBorder="1" applyAlignment="1" applyProtection="1">
      <alignment horizontal="center" vertical="center"/>
      <protection hidden="1"/>
    </xf>
    <xf numFmtId="165" fontId="83" fillId="0" borderId="15" xfId="510" applyNumberFormat="1" applyFont="1" applyBorder="1" applyAlignment="1" applyProtection="1">
      <alignment horizontal="center" vertical="center"/>
      <protection hidden="1"/>
    </xf>
    <xf numFmtId="165" fontId="83" fillId="0" borderId="37" xfId="510" applyNumberFormat="1" applyFont="1" applyBorder="1" applyAlignment="1" applyProtection="1">
      <alignment horizontal="center" vertical="center"/>
      <protection hidden="1"/>
    </xf>
    <xf numFmtId="165" fontId="83" fillId="0" borderId="6" xfId="512" applyNumberFormat="1" applyFont="1" applyBorder="1" applyAlignment="1" applyProtection="1">
      <alignment horizontal="center" vertical="center" wrapText="1"/>
      <protection hidden="1"/>
    </xf>
    <xf numFmtId="165" fontId="83" fillId="0" borderId="16" xfId="510" applyNumberFormat="1" applyFont="1" applyBorder="1" applyAlignment="1" applyProtection="1">
      <alignment horizontal="center" vertical="center"/>
      <protection hidden="1"/>
    </xf>
    <xf numFmtId="165" fontId="83" fillId="0" borderId="44" xfId="510" applyNumberFormat="1" applyFont="1" applyBorder="1" applyAlignment="1" applyProtection="1">
      <alignment horizontal="center" vertical="center"/>
      <protection hidden="1"/>
    </xf>
    <xf numFmtId="165" fontId="84" fillId="0" borderId="0" xfId="510" applyNumberFormat="1" applyFont="1" applyAlignment="1" applyProtection="1">
      <alignment horizontal="center"/>
      <protection hidden="1"/>
    </xf>
    <xf numFmtId="165" fontId="14" fillId="0" borderId="0" xfId="510" applyNumberFormat="1" applyFont="1" applyAlignment="1" applyProtection="1">
      <alignment horizontal="center"/>
      <protection hidden="1"/>
    </xf>
    <xf numFmtId="165" fontId="94" fillId="32" borderId="2" xfId="0" applyNumberFormat="1" applyFont="1" applyFill="1" applyBorder="1" applyProtection="1">
      <protection hidden="1"/>
    </xf>
    <xf numFmtId="165" fontId="1" fillId="0" borderId="59" xfId="0" applyNumberFormat="1" applyFont="1" applyBorder="1" applyAlignment="1" applyProtection="1">
      <alignment horizontal="center"/>
      <protection hidden="1"/>
    </xf>
    <xf numFmtId="165" fontId="94" fillId="0" borderId="49" xfId="0" applyNumberFormat="1" applyFont="1" applyBorder="1" applyProtection="1">
      <protection hidden="1"/>
    </xf>
    <xf numFmtId="165" fontId="94" fillId="32" borderId="49" xfId="0" applyNumberFormat="1" applyFont="1" applyFill="1" applyBorder="1" applyProtection="1">
      <protection hidden="1"/>
    </xf>
    <xf numFmtId="165" fontId="23" fillId="0" borderId="6" xfId="0" applyNumberFormat="1" applyFont="1" applyBorder="1" applyAlignment="1" applyProtection="1">
      <alignment horizontal="center"/>
      <protection hidden="1"/>
    </xf>
    <xf numFmtId="165" fontId="1" fillId="0" borderId="36" xfId="0" applyNumberFormat="1" applyFont="1" applyBorder="1" applyAlignment="1" applyProtection="1">
      <alignment horizontal="center"/>
      <protection hidden="1"/>
    </xf>
    <xf numFmtId="165" fontId="1" fillId="0" borderId="59" xfId="0" applyNumberFormat="1" applyFont="1" applyBorder="1" applyAlignment="1" applyProtection="1">
      <alignment horizontal="center" vertical="center"/>
      <protection hidden="1"/>
    </xf>
    <xf numFmtId="165" fontId="23" fillId="0" borderId="59" xfId="0" applyNumberFormat="1" applyFont="1" applyBorder="1" applyAlignment="1" applyProtection="1">
      <alignment horizontal="center"/>
      <protection hidden="1"/>
    </xf>
    <xf numFmtId="165" fontId="23" fillId="0" borderId="16" xfId="0" applyNumberFormat="1" applyFont="1" applyBorder="1" applyAlignment="1" applyProtection="1">
      <alignment horizontal="center"/>
      <protection hidden="1"/>
    </xf>
    <xf numFmtId="165" fontId="94" fillId="8" borderId="49" xfId="0" applyNumberFormat="1" applyFont="1" applyFill="1" applyBorder="1" applyProtection="1">
      <protection hidden="1"/>
    </xf>
    <xf numFmtId="165" fontId="1" fillId="0" borderId="49" xfId="0" applyNumberFormat="1" applyFont="1" applyBorder="1" applyProtection="1">
      <protection hidden="1"/>
    </xf>
    <xf numFmtId="165" fontId="96" fillId="32" borderId="2" xfId="1" applyNumberFormat="1" applyFont="1" applyFill="1" applyBorder="1" applyAlignment="1" applyProtection="1">
      <alignment horizontal="center" vertical="center" wrapText="1"/>
      <protection hidden="1"/>
    </xf>
    <xf numFmtId="165" fontId="94" fillId="32" borderId="49" xfId="1" applyNumberFormat="1" applyFont="1" applyFill="1" applyBorder="1" applyAlignment="1" applyProtection="1">
      <alignment vertical="center"/>
      <protection hidden="1"/>
    </xf>
    <xf numFmtId="165" fontId="1" fillId="0" borderId="0" xfId="1" applyNumberFormat="1" applyFont="1" applyProtection="1">
      <protection hidden="1"/>
    </xf>
    <xf numFmtId="165" fontId="0" fillId="0" borderId="0" xfId="1" applyNumberFormat="1" applyFont="1" applyProtection="1">
      <protection hidden="1"/>
    </xf>
    <xf numFmtId="165" fontId="94" fillId="32" borderId="49" xfId="1" applyNumberFormat="1" applyFont="1" applyFill="1" applyBorder="1" applyAlignment="1" applyProtection="1">
      <alignment horizontal="left" vertical="center"/>
      <protection hidden="1"/>
    </xf>
    <xf numFmtId="165" fontId="1" fillId="0" borderId="6" xfId="1" applyNumberFormat="1" applyFont="1" applyBorder="1" applyAlignment="1" applyProtection="1">
      <alignment vertical="center"/>
      <protection hidden="1"/>
    </xf>
    <xf numFmtId="165" fontId="1" fillId="0" borderId="7" xfId="1" applyNumberFormat="1" applyFont="1" applyBorder="1" applyAlignment="1" applyProtection="1">
      <alignment vertical="center"/>
      <protection hidden="1"/>
    </xf>
    <xf numFmtId="165" fontId="1" fillId="0" borderId="61" xfId="1" applyNumberFormat="1" applyFont="1" applyBorder="1" applyAlignment="1" applyProtection="1">
      <alignment horizontal="center"/>
      <protection hidden="1"/>
    </xf>
    <xf numFmtId="165" fontId="1" fillId="0" borderId="0" xfId="1" applyNumberFormat="1" applyFont="1" applyBorder="1" applyAlignment="1" applyProtection="1">
      <alignment horizontal="center"/>
      <protection hidden="1"/>
    </xf>
    <xf numFmtId="165" fontId="1" fillId="0" borderId="6" xfId="1" applyNumberFormat="1" applyFont="1" applyBorder="1" applyAlignment="1" applyProtection="1">
      <alignment horizontal="center" vertical="center"/>
      <protection hidden="1"/>
    </xf>
    <xf numFmtId="165" fontId="1" fillId="0" borderId="75" xfId="1" applyNumberFormat="1" applyFont="1" applyBorder="1" applyAlignment="1" applyProtection="1">
      <alignment horizontal="center" vertical="center"/>
      <protection hidden="1"/>
    </xf>
    <xf numFmtId="165" fontId="1" fillId="0" borderId="10" xfId="1" applyNumberFormat="1" applyFont="1" applyBorder="1" applyAlignment="1" applyProtection="1">
      <alignment horizontal="center" vertical="center"/>
      <protection hidden="1"/>
    </xf>
    <xf numFmtId="165" fontId="1" fillId="0" borderId="69" xfId="1" applyNumberFormat="1" applyFont="1" applyBorder="1" applyAlignment="1" applyProtection="1">
      <alignment horizontal="center" vertical="center"/>
      <protection hidden="1"/>
    </xf>
    <xf numFmtId="165" fontId="1" fillId="0" borderId="0" xfId="1" applyNumberFormat="1" applyFont="1" applyAlignment="1" applyProtection="1">
      <alignment horizontal="center"/>
      <protection hidden="1"/>
    </xf>
    <xf numFmtId="165" fontId="0" fillId="0" borderId="0" xfId="1" applyNumberFormat="1" applyFont="1" applyAlignment="1" applyProtection="1">
      <alignment horizontal="center"/>
      <protection hidden="1"/>
    </xf>
    <xf numFmtId="165" fontId="0" fillId="0" borderId="6" xfId="0" applyNumberFormat="1" applyBorder="1" applyAlignment="1" applyProtection="1">
      <alignment horizontal="center"/>
      <protection hidden="1"/>
    </xf>
    <xf numFmtId="165" fontId="0" fillId="0" borderId="7" xfId="0" applyNumberFormat="1" applyBorder="1" applyAlignment="1" applyProtection="1">
      <alignment horizontal="center"/>
      <protection hidden="1"/>
    </xf>
    <xf numFmtId="165" fontId="0" fillId="0" borderId="75" xfId="0" applyNumberFormat="1" applyBorder="1" applyAlignment="1" applyProtection="1">
      <alignment horizontal="center"/>
      <protection hidden="1"/>
    </xf>
    <xf numFmtId="165" fontId="93" fillId="32" borderId="49" xfId="0" applyNumberFormat="1" applyFont="1" applyFill="1" applyBorder="1" applyAlignment="1" applyProtection="1">
      <alignment horizontal="center"/>
      <protection hidden="1"/>
    </xf>
    <xf numFmtId="165" fontId="0" fillId="0" borderId="16" xfId="0" applyNumberFormat="1" applyBorder="1" applyAlignment="1" applyProtection="1">
      <alignment horizontal="center"/>
      <protection hidden="1"/>
    </xf>
    <xf numFmtId="165" fontId="0" fillId="0" borderId="49" xfId="0" applyNumberFormat="1" applyBorder="1" applyAlignment="1" applyProtection="1">
      <alignment horizontal="center"/>
      <protection hidden="1"/>
    </xf>
    <xf numFmtId="165" fontId="96" fillId="8" borderId="0" xfId="1" applyNumberFormat="1" applyFont="1" applyFill="1" applyBorder="1" applyAlignment="1" applyProtection="1">
      <alignment horizontal="center" vertical="center" wrapText="1"/>
      <protection hidden="1"/>
    </xf>
    <xf numFmtId="165" fontId="84" fillId="0" borderId="49" xfId="0" applyNumberFormat="1" applyFont="1" applyBorder="1" applyAlignment="1" applyProtection="1">
      <alignment horizontal="center"/>
      <protection hidden="1"/>
    </xf>
    <xf numFmtId="165" fontId="84" fillId="0" borderId="75" xfId="0" applyNumberFormat="1" applyFont="1" applyBorder="1" applyAlignment="1" applyProtection="1">
      <alignment horizontal="center"/>
      <protection hidden="1"/>
    </xf>
    <xf numFmtId="165" fontId="94" fillId="8" borderId="3" xfId="0" applyNumberFormat="1" applyFont="1" applyFill="1" applyBorder="1" applyAlignment="1" applyProtection="1">
      <alignment vertical="center"/>
      <protection hidden="1"/>
    </xf>
    <xf numFmtId="165" fontId="80" fillId="0" borderId="36" xfId="0" applyNumberFormat="1" applyFont="1" applyBorder="1" applyAlignment="1" applyProtection="1">
      <alignment horizontal="center" vertical="center" wrapText="1"/>
      <protection hidden="1"/>
    </xf>
    <xf numFmtId="165" fontId="80" fillId="0" borderId="12" xfId="0" applyNumberFormat="1" applyFont="1" applyBorder="1" applyAlignment="1" applyProtection="1">
      <alignment horizontal="center"/>
      <protection hidden="1"/>
    </xf>
    <xf numFmtId="165" fontId="94" fillId="8" borderId="3" xfId="0" applyNumberFormat="1" applyFont="1" applyFill="1" applyBorder="1" applyAlignment="1" applyProtection="1">
      <alignment horizontal="center" vertical="center"/>
      <protection hidden="1"/>
    </xf>
    <xf numFmtId="165" fontId="94" fillId="8" borderId="2" xfId="0" applyNumberFormat="1" applyFont="1" applyFill="1" applyBorder="1" applyAlignment="1" applyProtection="1">
      <alignment vertical="center"/>
      <protection hidden="1"/>
    </xf>
    <xf numFmtId="165" fontId="94" fillId="8" borderId="49" xfId="0" applyNumberFormat="1" applyFont="1" applyFill="1" applyBorder="1" applyAlignment="1" applyProtection="1">
      <alignment vertical="center"/>
      <protection hidden="1"/>
    </xf>
    <xf numFmtId="165" fontId="94" fillId="8" borderId="2" xfId="1" applyNumberFormat="1" applyFont="1" applyFill="1" applyBorder="1" applyAlignment="1" applyProtection="1">
      <alignment horizontal="center" vertical="center"/>
      <protection hidden="1"/>
    </xf>
    <xf numFmtId="165" fontId="1" fillId="0" borderId="6" xfId="1" applyNumberFormat="1" applyFont="1" applyBorder="1" applyAlignment="1" applyProtection="1">
      <alignment horizontal="center"/>
      <protection hidden="1"/>
    </xf>
    <xf numFmtId="165" fontId="1" fillId="0" borderId="75" xfId="1" applyNumberFormat="1" applyFont="1" applyBorder="1" applyAlignment="1" applyProtection="1">
      <alignment horizontal="center"/>
      <protection hidden="1"/>
    </xf>
    <xf numFmtId="165" fontId="1" fillId="0" borderId="7" xfId="1" applyNumberFormat="1" applyFont="1" applyBorder="1" applyAlignment="1" applyProtection="1">
      <alignment horizontal="center"/>
      <protection hidden="1"/>
    </xf>
    <xf numFmtId="165" fontId="94" fillId="8" borderId="49" xfId="1" applyNumberFormat="1" applyFont="1" applyFill="1" applyBorder="1" applyAlignment="1" applyProtection="1">
      <alignment horizontal="center" vertical="center"/>
      <protection hidden="1"/>
    </xf>
    <xf numFmtId="165" fontId="1" fillId="0" borderId="6" xfId="1" applyNumberFormat="1" applyFont="1" applyFill="1" applyBorder="1" applyAlignment="1" applyProtection="1">
      <alignment horizontal="center" vertical="center"/>
      <protection hidden="1"/>
    </xf>
    <xf numFmtId="165" fontId="1" fillId="0" borderId="16" xfId="1" applyNumberFormat="1" applyFont="1" applyFill="1" applyBorder="1" applyAlignment="1" applyProtection="1">
      <alignment horizontal="center" vertical="center"/>
      <protection hidden="1"/>
    </xf>
    <xf numFmtId="165" fontId="1" fillId="0" borderId="49" xfId="1" applyNumberFormat="1" applyFont="1" applyFill="1" applyBorder="1" applyAlignment="1" applyProtection="1">
      <alignment horizontal="center" vertical="center"/>
      <protection hidden="1"/>
    </xf>
    <xf numFmtId="165" fontId="1" fillId="0" borderId="75" xfId="1" applyNumberFormat="1" applyFont="1" applyFill="1" applyBorder="1" applyAlignment="1" applyProtection="1">
      <alignment horizontal="center" vertical="center"/>
      <protection hidden="1"/>
    </xf>
    <xf numFmtId="165" fontId="90" fillId="0" borderId="0" xfId="509" applyNumberFormat="1" applyFont="1" applyProtection="1">
      <protection hidden="1"/>
    </xf>
    <xf numFmtId="165" fontId="65" fillId="0" borderId="0" xfId="509" applyNumberFormat="1" applyProtection="1">
      <protection hidden="1"/>
    </xf>
    <xf numFmtId="165" fontId="0" fillId="0" borderId="61" xfId="1" applyNumberFormat="1" applyFont="1" applyBorder="1" applyProtection="1">
      <protection hidden="1"/>
    </xf>
    <xf numFmtId="165" fontId="0" fillId="0" borderId="0" xfId="1" applyNumberFormat="1" applyFont="1" applyBorder="1" applyProtection="1">
      <protection hidden="1"/>
    </xf>
    <xf numFmtId="165" fontId="4" fillId="33" borderId="15" xfId="1" applyNumberFormat="1" applyFont="1" applyFill="1" applyBorder="1" applyAlignment="1" applyProtection="1">
      <alignment horizontal="center" vertical="center" wrapText="1"/>
      <protection hidden="1"/>
    </xf>
    <xf numFmtId="165" fontId="0" fillId="32" borderId="2" xfId="0" applyNumberFormat="1" applyFill="1" applyBorder="1" applyAlignment="1" applyProtection="1">
      <alignment horizontal="center"/>
      <protection hidden="1"/>
    </xf>
    <xf numFmtId="165" fontId="0" fillId="32" borderId="49" xfId="0" applyNumberFormat="1" applyFill="1" applyBorder="1" applyAlignment="1" applyProtection="1">
      <alignment horizontal="center"/>
      <protection hidden="1"/>
    </xf>
    <xf numFmtId="165" fontId="21" fillId="0" borderId="36" xfId="0" applyNumberFormat="1" applyFont="1" applyBorder="1" applyAlignment="1" applyProtection="1">
      <alignment horizontal="center" vertical="center" wrapText="1"/>
      <protection hidden="1"/>
    </xf>
    <xf numFmtId="165" fontId="21" fillId="0" borderId="12" xfId="0" applyNumberFormat="1" applyFont="1" applyBorder="1" applyAlignment="1" applyProtection="1">
      <alignment horizontal="center"/>
      <protection hidden="1"/>
    </xf>
    <xf numFmtId="165" fontId="0" fillId="0" borderId="10" xfId="0" applyNumberFormat="1" applyBorder="1" applyAlignment="1" applyProtection="1">
      <alignment horizontal="center"/>
      <protection hidden="1"/>
    </xf>
    <xf numFmtId="165" fontId="4" fillId="33" borderId="15" xfId="0" applyNumberFormat="1" applyFont="1" applyFill="1" applyBorder="1" applyAlignment="1" applyProtection="1">
      <alignment horizontal="center" vertical="center" wrapText="1"/>
      <protection hidden="1"/>
    </xf>
    <xf numFmtId="165" fontId="0" fillId="32" borderId="5" xfId="0" applyNumberFormat="1" applyFill="1" applyBorder="1" applyProtection="1">
      <protection hidden="1"/>
    </xf>
    <xf numFmtId="165" fontId="0" fillId="3" borderId="6" xfId="0" applyNumberFormat="1" applyFill="1" applyBorder="1" applyAlignment="1" applyProtection="1">
      <alignment horizontal="center"/>
      <protection hidden="1"/>
    </xf>
    <xf numFmtId="165" fontId="0" fillId="32" borderId="58" xfId="0" applyNumberFormat="1" applyFill="1" applyBorder="1" applyAlignment="1" applyProtection="1">
      <alignment horizontal="center"/>
      <protection hidden="1"/>
    </xf>
    <xf numFmtId="165" fontId="4" fillId="33" borderId="20" xfId="0" applyNumberFormat="1" applyFont="1" applyFill="1" applyBorder="1" applyAlignment="1" applyProtection="1">
      <alignment horizontal="center" vertical="center" wrapText="1"/>
      <protection hidden="1"/>
    </xf>
    <xf numFmtId="165" fontId="96" fillId="8" borderId="2" xfId="1" applyNumberFormat="1" applyFont="1" applyFill="1" applyBorder="1" applyAlignment="1" applyProtection="1">
      <alignment horizontal="center" vertical="center" wrapText="1"/>
      <protection hidden="1"/>
    </xf>
    <xf numFmtId="165" fontId="94" fillId="32" borderId="13" xfId="0" applyNumberFormat="1" applyFont="1" applyFill="1" applyBorder="1" applyAlignment="1" applyProtection="1">
      <alignment horizontal="center"/>
      <protection hidden="1"/>
    </xf>
    <xf numFmtId="165" fontId="1" fillId="0" borderId="13" xfId="0" applyNumberFormat="1" applyFont="1" applyBorder="1" applyAlignment="1" applyProtection="1">
      <alignment horizontal="center"/>
      <protection hidden="1"/>
    </xf>
    <xf numFmtId="165" fontId="94" fillId="8" borderId="49" xfId="0" applyNumberFormat="1" applyFont="1" applyFill="1" applyBorder="1" applyAlignment="1" applyProtection="1">
      <alignment horizontal="centerContinuous"/>
      <protection hidden="1"/>
    </xf>
    <xf numFmtId="165" fontId="82" fillId="33" borderId="88" xfId="0" applyNumberFormat="1" applyFont="1" applyFill="1" applyBorder="1" applyAlignment="1" applyProtection="1">
      <alignment horizontal="center" vertical="center" wrapText="1"/>
      <protection hidden="1"/>
    </xf>
    <xf numFmtId="165" fontId="96" fillId="8" borderId="5" xfId="0" applyNumberFormat="1" applyFont="1" applyFill="1" applyBorder="1" applyAlignment="1" applyProtection="1">
      <alignment horizontal="center" vertical="center" wrapText="1"/>
      <protection hidden="1"/>
    </xf>
    <xf numFmtId="165" fontId="94" fillId="32" borderId="5" xfId="0" applyNumberFormat="1" applyFont="1" applyFill="1" applyBorder="1" applyAlignment="1" applyProtection="1">
      <alignment horizontal="center"/>
      <protection hidden="1"/>
    </xf>
    <xf numFmtId="165" fontId="1" fillId="3" borderId="6" xfId="0" applyNumberFormat="1" applyFont="1" applyFill="1" applyBorder="1" applyAlignment="1" applyProtection="1">
      <alignment horizontal="center"/>
      <protection hidden="1"/>
    </xf>
    <xf numFmtId="165" fontId="1" fillId="3" borderId="16" xfId="0" applyNumberFormat="1" applyFont="1" applyFill="1" applyBorder="1" applyAlignment="1" applyProtection="1">
      <alignment horizontal="center"/>
      <protection hidden="1"/>
    </xf>
    <xf numFmtId="165" fontId="1" fillId="3" borderId="75" xfId="0" applyNumberFormat="1" applyFont="1" applyFill="1" applyBorder="1" applyAlignment="1" applyProtection="1">
      <alignment horizontal="center"/>
      <protection hidden="1"/>
    </xf>
    <xf numFmtId="165" fontId="94" fillId="32" borderId="9" xfId="0" applyNumberFormat="1" applyFont="1" applyFill="1" applyBorder="1" applyAlignment="1" applyProtection="1">
      <alignment horizontal="center"/>
      <protection hidden="1"/>
    </xf>
    <xf numFmtId="165" fontId="1" fillId="0" borderId="58" xfId="0" applyNumberFormat="1" applyFont="1" applyBorder="1" applyAlignment="1" applyProtection="1">
      <alignment horizontal="center"/>
      <protection hidden="1"/>
    </xf>
    <xf numFmtId="165" fontId="1" fillId="0" borderId="9" xfId="0" applyNumberFormat="1" applyFont="1" applyBorder="1" applyAlignment="1" applyProtection="1">
      <alignment horizontal="center"/>
      <protection hidden="1"/>
    </xf>
    <xf numFmtId="165" fontId="1" fillId="3" borderId="7" xfId="0" applyNumberFormat="1" applyFont="1" applyFill="1" applyBorder="1" applyAlignment="1" applyProtection="1">
      <alignment horizontal="center"/>
      <protection hidden="1"/>
    </xf>
    <xf numFmtId="165" fontId="1" fillId="3" borderId="58" xfId="0" applyNumberFormat="1" applyFont="1" applyFill="1" applyBorder="1" applyAlignment="1" applyProtection="1">
      <alignment horizontal="center"/>
      <protection hidden="1"/>
    </xf>
    <xf numFmtId="165" fontId="94" fillId="8" borderId="58" xfId="0" applyNumberFormat="1" applyFont="1" applyFill="1" applyBorder="1" applyAlignment="1" applyProtection="1">
      <alignment horizontal="centerContinuous"/>
      <protection hidden="1"/>
    </xf>
    <xf numFmtId="165" fontId="82" fillId="33" borderId="20" xfId="0" applyNumberFormat="1" applyFont="1" applyFill="1" applyBorder="1" applyAlignment="1" applyProtection="1">
      <alignment horizontal="center" vertical="center" wrapText="1"/>
      <protection hidden="1"/>
    </xf>
    <xf numFmtId="165" fontId="1" fillId="0" borderId="0" xfId="0" applyNumberFormat="1" applyFont="1" applyAlignment="1" applyProtection="1">
      <alignment vertical="center"/>
      <protection hidden="1"/>
    </xf>
    <xf numFmtId="165" fontId="105" fillId="39" borderId="49" xfId="1" applyNumberFormat="1" applyFont="1" applyFill="1" applyBorder="1" applyAlignment="1" applyProtection="1">
      <alignment horizontal="center" vertical="center" wrapText="1"/>
      <protection hidden="1"/>
    </xf>
    <xf numFmtId="165" fontId="83" fillId="0" borderId="75" xfId="0" applyNumberFormat="1" applyFont="1" applyBorder="1" applyProtection="1">
      <protection hidden="1"/>
    </xf>
    <xf numFmtId="165" fontId="83" fillId="0" borderId="7" xfId="0" applyNumberFormat="1" applyFont="1" applyBorder="1" applyProtection="1">
      <protection hidden="1"/>
    </xf>
    <xf numFmtId="165" fontId="83" fillId="0" borderId="49" xfId="0" applyNumberFormat="1" applyFont="1" applyBorder="1" applyProtection="1">
      <protection hidden="1"/>
    </xf>
    <xf numFmtId="165" fontId="83" fillId="0" borderId="16" xfId="0" applyNumberFormat="1" applyFont="1" applyBorder="1" applyProtection="1">
      <protection hidden="1"/>
    </xf>
    <xf numFmtId="165" fontId="83" fillId="0" borderId="6" xfId="0" applyNumberFormat="1" applyFont="1" applyBorder="1" applyProtection="1">
      <protection hidden="1"/>
    </xf>
    <xf numFmtId="165" fontId="96" fillId="38" borderId="49" xfId="1" applyNumberFormat="1" applyFont="1" applyFill="1" applyBorder="1" applyAlignment="1" applyProtection="1">
      <alignment horizontal="center" vertical="center" wrapText="1"/>
      <protection hidden="1"/>
    </xf>
    <xf numFmtId="165" fontId="83" fillId="0" borderId="75" xfId="0" applyNumberFormat="1" applyFont="1" applyBorder="1" applyAlignment="1" applyProtection="1">
      <alignment horizontal="center"/>
      <protection hidden="1"/>
    </xf>
    <xf numFmtId="165" fontId="83" fillId="0" borderId="7" xfId="0" applyNumberFormat="1" applyFont="1" applyBorder="1" applyAlignment="1" applyProtection="1">
      <alignment horizontal="center"/>
      <protection hidden="1"/>
    </xf>
    <xf numFmtId="165" fontId="105" fillId="39" borderId="58" xfId="0" applyNumberFormat="1" applyFont="1" applyFill="1" applyBorder="1" applyAlignment="1" applyProtection="1">
      <alignment horizontal="center" vertical="center" wrapText="1"/>
      <protection hidden="1"/>
    </xf>
    <xf numFmtId="165" fontId="94" fillId="32" borderId="58" xfId="0" applyNumberFormat="1" applyFont="1" applyFill="1" applyBorder="1" applyAlignment="1" applyProtection="1">
      <alignment horizontal="center"/>
      <protection hidden="1"/>
    </xf>
    <xf numFmtId="165" fontId="6" fillId="0" borderId="58" xfId="0" applyNumberFormat="1" applyFont="1" applyBorder="1" applyProtection="1">
      <protection hidden="1"/>
    </xf>
    <xf numFmtId="165" fontId="96" fillId="38" borderId="58" xfId="0" applyNumberFormat="1" applyFont="1" applyFill="1" applyBorder="1" applyAlignment="1" applyProtection="1">
      <alignment horizontal="center" vertical="center" wrapText="1"/>
      <protection hidden="1"/>
    </xf>
    <xf numFmtId="165" fontId="94" fillId="8" borderId="2" xfId="0" applyNumberFormat="1" applyFont="1" applyFill="1" applyBorder="1" applyProtection="1">
      <protection hidden="1"/>
    </xf>
    <xf numFmtId="165" fontId="98" fillId="8" borderId="49" xfId="0" applyNumberFormat="1" applyFont="1" applyFill="1" applyBorder="1" applyAlignment="1" applyProtection="1">
      <alignment horizontal="center"/>
      <protection hidden="1"/>
    </xf>
    <xf numFmtId="165" fontId="94" fillId="32" borderId="49" xfId="0" applyNumberFormat="1" applyFont="1" applyFill="1" applyBorder="1" applyAlignment="1" applyProtection="1">
      <alignment horizontal="left" vertical="center"/>
      <protection hidden="1"/>
    </xf>
    <xf numFmtId="165" fontId="94" fillId="8" borderId="2" xfId="1" applyNumberFormat="1" applyFont="1" applyFill="1" applyBorder="1" applyAlignment="1" applyProtection="1">
      <alignment horizontal="center"/>
      <protection hidden="1"/>
    </xf>
    <xf numFmtId="165" fontId="1" fillId="0" borderId="6" xfId="1" applyNumberFormat="1" applyFont="1" applyFill="1" applyBorder="1" applyAlignment="1" applyProtection="1">
      <alignment horizontal="center"/>
      <protection hidden="1"/>
    </xf>
    <xf numFmtId="165" fontId="1" fillId="0" borderId="0" xfId="1" applyNumberFormat="1" applyFont="1" applyFill="1" applyBorder="1" applyAlignment="1" applyProtection="1">
      <alignment horizontal="center"/>
      <protection hidden="1"/>
    </xf>
    <xf numFmtId="165" fontId="1" fillId="0" borderId="75" xfId="1" applyNumberFormat="1" applyFont="1" applyFill="1" applyBorder="1" applyAlignment="1" applyProtection="1">
      <alignment horizontal="center"/>
      <protection hidden="1"/>
    </xf>
    <xf numFmtId="165" fontId="1" fillId="0" borderId="16" xfId="1" applyNumberFormat="1" applyFont="1" applyFill="1" applyBorder="1" applyAlignment="1" applyProtection="1">
      <alignment horizontal="center"/>
      <protection hidden="1"/>
    </xf>
    <xf numFmtId="165" fontId="94" fillId="32" borderId="49" xfId="1" applyNumberFormat="1" applyFont="1" applyFill="1" applyBorder="1" applyAlignment="1" applyProtection="1">
      <alignment horizontal="center"/>
      <protection hidden="1"/>
    </xf>
    <xf numFmtId="165" fontId="98" fillId="8" borderId="49" xfId="1" applyNumberFormat="1" applyFont="1" applyFill="1" applyBorder="1" applyAlignment="1" applyProtection="1">
      <alignment horizontal="center"/>
      <protection hidden="1"/>
    </xf>
    <xf numFmtId="165" fontId="94" fillId="8" borderId="5" xfId="0" applyNumberFormat="1" applyFont="1" applyFill="1" applyBorder="1" applyAlignment="1" applyProtection="1">
      <alignment horizontal="center"/>
      <protection hidden="1"/>
    </xf>
    <xf numFmtId="165" fontId="1" fillId="0" borderId="12" xfId="0" applyNumberFormat="1" applyFont="1" applyBorder="1" applyAlignment="1" applyProtection="1">
      <alignment horizontal="center"/>
      <protection hidden="1"/>
    </xf>
    <xf numFmtId="165" fontId="98" fillId="8" borderId="58" xfId="0" applyNumberFormat="1" applyFont="1" applyFill="1" applyBorder="1" applyAlignment="1" applyProtection="1">
      <alignment horizontal="center"/>
      <protection hidden="1"/>
    </xf>
    <xf numFmtId="165" fontId="94" fillId="32" borderId="58" xfId="0" applyNumberFormat="1" applyFont="1" applyFill="1" applyBorder="1" applyAlignment="1" applyProtection="1">
      <alignment horizontal="left" vertical="center"/>
      <protection hidden="1"/>
    </xf>
    <xf numFmtId="165" fontId="98" fillId="8" borderId="49" xfId="0" applyNumberFormat="1" applyFont="1" applyFill="1" applyBorder="1" applyAlignment="1" applyProtection="1">
      <alignment horizontal="center" vertical="center"/>
      <protection hidden="1"/>
    </xf>
    <xf numFmtId="165" fontId="1" fillId="0" borderId="16" xfId="1" applyNumberFormat="1" applyFont="1" applyBorder="1" applyAlignment="1" applyProtection="1">
      <alignment horizontal="center"/>
      <protection hidden="1"/>
    </xf>
    <xf numFmtId="165" fontId="98" fillId="8" borderId="49" xfId="1" applyNumberFormat="1" applyFont="1" applyFill="1" applyBorder="1" applyAlignment="1" applyProtection="1">
      <alignment horizontal="center" vertical="center"/>
      <protection hidden="1"/>
    </xf>
    <xf numFmtId="165" fontId="1" fillId="0" borderId="12" xfId="0" applyNumberFormat="1" applyFont="1" applyBorder="1" applyProtection="1">
      <protection hidden="1"/>
    </xf>
    <xf numFmtId="165" fontId="98" fillId="8" borderId="58" xfId="0" applyNumberFormat="1" applyFont="1" applyFill="1" applyBorder="1" applyAlignment="1" applyProtection="1">
      <alignment horizontal="center" vertical="center"/>
      <protection hidden="1"/>
    </xf>
    <xf numFmtId="165" fontId="87" fillId="0" borderId="0" xfId="0" applyNumberFormat="1" applyFont="1" applyAlignment="1" applyProtection="1">
      <alignment vertical="center"/>
      <protection hidden="1"/>
    </xf>
    <xf numFmtId="165" fontId="1" fillId="0" borderId="13" xfId="1" applyNumberFormat="1" applyFont="1" applyBorder="1" applyAlignment="1" applyProtection="1">
      <alignment horizontal="center"/>
      <protection hidden="1"/>
    </xf>
    <xf numFmtId="165" fontId="1" fillId="0" borderId="6" xfId="1" applyNumberFormat="1" applyFont="1" applyBorder="1" applyProtection="1">
      <protection hidden="1"/>
    </xf>
    <xf numFmtId="165" fontId="1" fillId="0" borderId="7" xfId="1" applyNumberFormat="1" applyFont="1" applyBorder="1" applyProtection="1">
      <protection hidden="1"/>
    </xf>
    <xf numFmtId="165" fontId="1" fillId="0" borderId="13" xfId="0" applyNumberFormat="1" applyFont="1" applyBorder="1" applyProtection="1">
      <protection hidden="1"/>
    </xf>
    <xf numFmtId="165" fontId="82" fillId="33" borderId="15" xfId="0" applyNumberFormat="1" applyFont="1" applyFill="1" applyBorder="1" applyAlignment="1" applyProtection="1">
      <alignment horizontal="center" vertical="center" wrapText="1"/>
      <protection hidden="1"/>
    </xf>
    <xf numFmtId="165" fontId="1" fillId="3" borderId="6" xfId="0" applyNumberFormat="1" applyFont="1" applyFill="1" applyBorder="1" applyAlignment="1" applyProtection="1">
      <alignment horizontal="center" vertical="center"/>
      <protection hidden="1"/>
    </xf>
    <xf numFmtId="165" fontId="1" fillId="3" borderId="16" xfId="0" applyNumberFormat="1" applyFont="1" applyFill="1" applyBorder="1" applyAlignment="1" applyProtection="1">
      <alignment horizontal="center" vertical="center"/>
      <protection hidden="1"/>
    </xf>
    <xf numFmtId="165" fontId="1" fillId="0" borderId="1" xfId="0" applyNumberFormat="1" applyFont="1" applyBorder="1" applyAlignment="1" applyProtection="1">
      <alignment horizontal="center"/>
      <protection hidden="1"/>
    </xf>
    <xf numFmtId="165" fontId="1" fillId="0" borderId="1" xfId="1" applyNumberFormat="1" applyFont="1" applyBorder="1" applyAlignment="1" applyProtection="1">
      <alignment horizontal="center"/>
      <protection hidden="1"/>
    </xf>
    <xf numFmtId="165" fontId="1" fillId="3" borderId="1" xfId="0" applyNumberFormat="1" applyFont="1" applyFill="1" applyBorder="1" applyAlignment="1" applyProtection="1">
      <alignment horizontal="center"/>
      <protection hidden="1"/>
    </xf>
    <xf numFmtId="165" fontId="1" fillId="0" borderId="9" xfId="0" applyNumberFormat="1" applyFont="1" applyBorder="1" applyProtection="1">
      <protection hidden="1"/>
    </xf>
    <xf numFmtId="165" fontId="0" fillId="0" borderId="0" xfId="0" applyNumberFormat="1"/>
    <xf numFmtId="165" fontId="84" fillId="5" borderId="75" xfId="0" applyNumberFormat="1" applyFont="1" applyFill="1" applyBorder="1" applyAlignment="1" applyProtection="1">
      <alignment horizontal="center"/>
      <protection hidden="1"/>
    </xf>
    <xf numFmtId="165" fontId="84" fillId="0" borderId="13" xfId="0" applyNumberFormat="1" applyFont="1" applyBorder="1" applyAlignment="1" applyProtection="1">
      <alignment horizontal="center"/>
      <protection hidden="1"/>
    </xf>
    <xf numFmtId="165" fontId="84" fillId="0" borderId="59" xfId="0" applyNumberFormat="1" applyFont="1" applyBorder="1" applyAlignment="1" applyProtection="1">
      <alignment horizontal="center"/>
      <protection hidden="1"/>
    </xf>
    <xf numFmtId="165" fontId="84" fillId="5" borderId="59" xfId="0" applyNumberFormat="1" applyFont="1" applyFill="1" applyBorder="1" applyAlignment="1" applyProtection="1">
      <alignment horizontal="center"/>
      <protection hidden="1"/>
    </xf>
    <xf numFmtId="165" fontId="1" fillId="0" borderId="6" xfId="0" quotePrefix="1" applyNumberFormat="1" applyFont="1" applyBorder="1" applyAlignment="1" applyProtection="1">
      <alignment horizontal="center"/>
      <protection hidden="1"/>
    </xf>
    <xf numFmtId="165" fontId="1" fillId="0" borderId="59" xfId="0" quotePrefix="1" applyNumberFormat="1" applyFont="1" applyBorder="1" applyAlignment="1" applyProtection="1">
      <alignment horizontal="center"/>
      <protection hidden="1"/>
    </xf>
    <xf numFmtId="165" fontId="1" fillId="0" borderId="7" xfId="0" quotePrefix="1" applyNumberFormat="1" applyFont="1" applyBorder="1" applyAlignment="1" applyProtection="1">
      <alignment horizontal="center"/>
      <protection hidden="1"/>
    </xf>
    <xf numFmtId="165" fontId="84" fillId="0" borderId="6" xfId="0" applyNumberFormat="1" applyFont="1" applyBorder="1" applyAlignment="1" applyProtection="1">
      <alignment horizontal="center"/>
      <protection hidden="1"/>
    </xf>
    <xf numFmtId="165" fontId="84" fillId="0" borderId="7" xfId="0" applyNumberFormat="1" applyFont="1" applyBorder="1" applyAlignment="1" applyProtection="1">
      <alignment horizontal="center"/>
      <protection hidden="1"/>
    </xf>
    <xf numFmtId="165" fontId="23" fillId="0" borderId="7" xfId="0" applyNumberFormat="1" applyFont="1" applyBorder="1" applyAlignment="1" applyProtection="1">
      <alignment horizontal="center"/>
      <protection hidden="1"/>
    </xf>
    <xf numFmtId="165" fontId="23" fillId="0" borderId="13" xfId="0" applyNumberFormat="1" applyFont="1" applyBorder="1" applyAlignment="1" applyProtection="1">
      <alignment horizontal="center"/>
      <protection hidden="1"/>
    </xf>
    <xf numFmtId="165" fontId="84" fillId="0" borderId="16" xfId="0" applyNumberFormat="1" applyFont="1" applyBorder="1" applyAlignment="1" applyProtection="1">
      <alignment horizontal="center"/>
      <protection hidden="1"/>
    </xf>
    <xf numFmtId="165" fontId="23" fillId="0" borderId="13" xfId="0" applyNumberFormat="1" applyFont="1" applyBorder="1" applyProtection="1">
      <protection hidden="1"/>
    </xf>
    <xf numFmtId="165" fontId="1" fillId="5" borderId="59" xfId="0" applyNumberFormat="1" applyFont="1" applyFill="1" applyBorder="1" applyAlignment="1" applyProtection="1">
      <alignment horizontal="center"/>
      <protection hidden="1"/>
    </xf>
    <xf numFmtId="165" fontId="23" fillId="0" borderId="9" xfId="0" applyNumberFormat="1" applyFont="1" applyBorder="1" applyAlignment="1" applyProtection="1">
      <alignment horizontal="center"/>
      <protection hidden="1"/>
    </xf>
    <xf numFmtId="165" fontId="94" fillId="32" borderId="49" xfId="0" applyNumberFormat="1" applyFont="1" applyFill="1" applyBorder="1" applyAlignment="1" applyProtection="1">
      <alignment vertical="center"/>
      <protection hidden="1"/>
    </xf>
    <xf numFmtId="165" fontId="1" fillId="0" borderId="49" xfId="1" applyNumberFormat="1" applyFont="1" applyFill="1" applyBorder="1" applyAlignment="1" applyProtection="1">
      <alignment horizontal="center"/>
      <protection hidden="1"/>
    </xf>
    <xf numFmtId="165" fontId="96" fillId="32" borderId="49" xfId="1" applyNumberFormat="1" applyFont="1" applyFill="1" applyBorder="1" applyAlignment="1" applyProtection="1">
      <alignment horizontal="center" vertical="center"/>
      <protection hidden="1"/>
    </xf>
    <xf numFmtId="165" fontId="1" fillId="36" borderId="2" xfId="0" applyNumberFormat="1" applyFont="1" applyFill="1" applyBorder="1" applyAlignment="1" applyProtection="1">
      <alignment vertical="center"/>
      <protection hidden="1"/>
    </xf>
    <xf numFmtId="165" fontId="1" fillId="35" borderId="49" xfId="0" applyNumberFormat="1" applyFont="1" applyFill="1" applyBorder="1" applyAlignment="1" applyProtection="1">
      <alignment vertical="center"/>
      <protection hidden="1"/>
    </xf>
    <xf numFmtId="165" fontId="1" fillId="31" borderId="49" xfId="0" applyNumberFormat="1" applyFont="1" applyFill="1" applyBorder="1" applyAlignment="1" applyProtection="1">
      <alignment vertical="center"/>
      <protection hidden="1"/>
    </xf>
    <xf numFmtId="165" fontId="1" fillId="34" borderId="49" xfId="0" applyNumberFormat="1" applyFont="1" applyFill="1" applyBorder="1" applyAlignment="1" applyProtection="1">
      <alignment vertical="center"/>
      <protection hidden="1"/>
    </xf>
    <xf numFmtId="165" fontId="94" fillId="32" borderId="2" xfId="0" applyNumberFormat="1" applyFont="1" applyFill="1" applyBorder="1" applyAlignment="1" applyProtection="1">
      <alignment vertical="center"/>
      <protection hidden="1"/>
    </xf>
    <xf numFmtId="165" fontId="75" fillId="8" borderId="12" xfId="0" applyNumberFormat="1" applyFont="1" applyFill="1" applyBorder="1" applyProtection="1">
      <protection hidden="1"/>
    </xf>
    <xf numFmtId="165" fontId="94" fillId="32" borderId="58" xfId="0" applyNumberFormat="1" applyFont="1" applyFill="1" applyBorder="1" applyAlignment="1" applyProtection="1">
      <alignment vertical="center"/>
      <protection hidden="1"/>
    </xf>
    <xf numFmtId="165" fontId="96" fillId="32" borderId="58" xfId="0" applyNumberFormat="1" applyFont="1" applyFill="1" applyBorder="1" applyAlignment="1" applyProtection="1">
      <alignment horizontal="center" vertical="center"/>
      <protection hidden="1"/>
    </xf>
    <xf numFmtId="165" fontId="1" fillId="36" borderId="5" xfId="0" applyNumberFormat="1" applyFont="1" applyFill="1" applyBorder="1" applyAlignment="1" applyProtection="1">
      <alignment vertical="center"/>
      <protection hidden="1"/>
    </xf>
    <xf numFmtId="165" fontId="1" fillId="35" borderId="58" xfId="0" applyNumberFormat="1" applyFont="1" applyFill="1" applyBorder="1" applyAlignment="1" applyProtection="1">
      <alignment vertical="center"/>
      <protection hidden="1"/>
    </xf>
    <xf numFmtId="165" fontId="1" fillId="31" borderId="58" xfId="0" applyNumberFormat="1" applyFont="1" applyFill="1" applyBorder="1" applyAlignment="1" applyProtection="1">
      <alignment vertical="center"/>
      <protection hidden="1"/>
    </xf>
    <xf numFmtId="165" fontId="1" fillId="34" borderId="58" xfId="0" applyNumberFormat="1" applyFont="1" applyFill="1" applyBorder="1" applyAlignment="1" applyProtection="1">
      <alignment vertical="center"/>
      <protection hidden="1"/>
    </xf>
    <xf numFmtId="165" fontId="75" fillId="8" borderId="58" xfId="0" applyNumberFormat="1" applyFont="1" applyFill="1" applyBorder="1" applyProtection="1">
      <protection hidden="1"/>
    </xf>
    <xf numFmtId="165" fontId="94" fillId="32" borderId="5" xfId="0" applyNumberFormat="1" applyFont="1" applyFill="1" applyBorder="1" applyAlignment="1" applyProtection="1">
      <alignment vertical="center"/>
      <protection hidden="1"/>
    </xf>
    <xf numFmtId="165" fontId="94" fillId="8" borderId="2" xfId="0" applyNumberFormat="1" applyFont="1" applyFill="1" applyBorder="1" applyAlignment="1" applyProtection="1">
      <alignment horizontal="center"/>
      <protection hidden="1"/>
    </xf>
    <xf numFmtId="165" fontId="94" fillId="8" borderId="58" xfId="0" applyNumberFormat="1" applyFont="1" applyFill="1" applyBorder="1" applyAlignment="1" applyProtection="1">
      <alignment horizontal="center"/>
      <protection hidden="1"/>
    </xf>
    <xf numFmtId="165" fontId="82" fillId="33" borderId="70" xfId="0" applyNumberFormat="1" applyFont="1" applyFill="1" applyBorder="1" applyAlignment="1" applyProtection="1">
      <alignment horizontal="center" vertical="center" wrapText="1"/>
      <protection hidden="1"/>
    </xf>
    <xf numFmtId="165" fontId="1" fillId="3" borderId="7" xfId="0" applyNumberFormat="1" applyFont="1" applyFill="1" applyBorder="1" applyAlignment="1" applyProtection="1">
      <alignment horizontal="center" vertical="center"/>
      <protection hidden="1"/>
    </xf>
    <xf numFmtId="165" fontId="94" fillId="32" borderId="5" xfId="0" applyNumberFormat="1" applyFont="1" applyFill="1" applyBorder="1" applyProtection="1">
      <protection hidden="1"/>
    </xf>
    <xf numFmtId="165" fontId="94" fillId="32" borderId="58" xfId="1" applyNumberFormat="1" applyFont="1" applyFill="1" applyBorder="1" applyAlignment="1" applyProtection="1">
      <alignment vertical="center"/>
      <protection hidden="1"/>
    </xf>
    <xf numFmtId="165" fontId="1" fillId="0" borderId="16" xfId="1" applyNumberFormat="1" applyFont="1" applyBorder="1" applyAlignment="1" applyProtection="1">
      <alignment vertical="center"/>
      <protection hidden="1"/>
    </xf>
    <xf numFmtId="165" fontId="1" fillId="0" borderId="61" xfId="1" applyNumberFormat="1" applyFont="1" applyBorder="1" applyAlignment="1" applyProtection="1">
      <alignment wrapText="1"/>
      <protection hidden="1"/>
    </xf>
    <xf numFmtId="165" fontId="1" fillId="0" borderId="0" xfId="1" applyNumberFormat="1" applyFont="1" applyBorder="1" applyAlignment="1" applyProtection="1">
      <alignment wrapText="1"/>
      <protection hidden="1"/>
    </xf>
    <xf numFmtId="165" fontId="94" fillId="32" borderId="2" xfId="0" applyNumberFormat="1" applyFont="1" applyFill="1" applyBorder="1" applyAlignment="1" applyProtection="1">
      <alignment horizontal="center" wrapText="1"/>
      <protection hidden="1"/>
    </xf>
    <xf numFmtId="165" fontId="94" fillId="32" borderId="49" xfId="0" applyNumberFormat="1" applyFont="1" applyFill="1" applyBorder="1" applyAlignment="1" applyProtection="1">
      <alignment horizontal="center" vertical="center" wrapText="1"/>
      <protection hidden="1"/>
    </xf>
    <xf numFmtId="165" fontId="1" fillId="0" borderId="16" xfId="1" applyNumberFormat="1" applyFont="1" applyBorder="1" applyAlignment="1" applyProtection="1">
      <alignment horizontal="center" vertical="center"/>
      <protection hidden="1"/>
    </xf>
    <xf numFmtId="165" fontId="1" fillId="0" borderId="0" xfId="1" applyNumberFormat="1" applyFont="1" applyAlignment="1" applyProtection="1">
      <alignment horizontal="center" wrapText="1"/>
      <protection hidden="1"/>
    </xf>
    <xf numFmtId="165" fontId="0" fillId="0" borderId="0" xfId="1" applyNumberFormat="1" applyFont="1" applyAlignment="1" applyProtection="1">
      <alignment horizontal="center" wrapText="1"/>
      <protection hidden="1"/>
    </xf>
    <xf numFmtId="165" fontId="79" fillId="0" borderId="7" xfId="0" applyNumberFormat="1" applyFont="1" applyBorder="1" applyAlignment="1" applyProtection="1">
      <alignment horizontal="center" vertical="center" wrapText="1"/>
      <protection hidden="1"/>
    </xf>
    <xf numFmtId="165" fontId="82" fillId="33" borderId="15" xfId="0" applyNumberFormat="1" applyFont="1" applyFill="1" applyBorder="1" applyAlignment="1" applyProtection="1">
      <alignment horizontal="center" vertical="center"/>
      <protection hidden="1"/>
    </xf>
    <xf numFmtId="165" fontId="84" fillId="0" borderId="0" xfId="510" applyNumberFormat="1" applyFont="1" applyAlignment="1" applyProtection="1">
      <alignment horizontal="center" vertical="center"/>
      <protection hidden="1"/>
    </xf>
    <xf numFmtId="165" fontId="14" fillId="0" borderId="0" xfId="510" applyNumberFormat="1" applyFont="1" applyAlignment="1" applyProtection="1">
      <alignment horizontal="center" vertical="center"/>
      <protection hidden="1"/>
    </xf>
    <xf numFmtId="165" fontId="76" fillId="0" borderId="81" xfId="509" applyNumberFormat="1" applyFont="1" applyBorder="1" applyAlignment="1" applyProtection="1">
      <alignment horizontal="center" vertical="center"/>
      <protection hidden="1"/>
    </xf>
    <xf numFmtId="165" fontId="76" fillId="0" borderId="76" xfId="509" applyNumberFormat="1" applyFont="1" applyBorder="1" applyAlignment="1" applyProtection="1">
      <alignment horizontal="center" vertical="center"/>
      <protection hidden="1"/>
    </xf>
    <xf numFmtId="165" fontId="76" fillId="0" borderId="79" xfId="509" applyNumberFormat="1" applyFont="1" applyBorder="1" applyAlignment="1" applyProtection="1">
      <alignment horizontal="center" vertical="center"/>
      <protection hidden="1"/>
    </xf>
    <xf numFmtId="165" fontId="76" fillId="0" borderId="80" xfId="509" applyNumberFormat="1" applyFont="1" applyBorder="1" applyAlignment="1" applyProtection="1">
      <alignment horizontal="center" vertical="center"/>
      <protection hidden="1"/>
    </xf>
    <xf numFmtId="165" fontId="76" fillId="0" borderId="70" xfId="509" applyNumberFormat="1" applyFont="1" applyBorder="1" applyAlignment="1" applyProtection="1">
      <alignment horizontal="center" vertical="center"/>
      <protection hidden="1"/>
    </xf>
    <xf numFmtId="165" fontId="76" fillId="0" borderId="38" xfId="509" applyNumberFormat="1" applyFont="1" applyBorder="1" applyAlignment="1" applyProtection="1">
      <alignment horizontal="center" vertical="center"/>
      <protection hidden="1"/>
    </xf>
    <xf numFmtId="165" fontId="76" fillId="0" borderId="82" xfId="509" applyNumberFormat="1" applyFont="1" applyBorder="1" applyAlignment="1" applyProtection="1">
      <alignment horizontal="center" vertical="center"/>
      <protection hidden="1"/>
    </xf>
    <xf numFmtId="165" fontId="90" fillId="0" borderId="0" xfId="509" applyNumberFormat="1" applyFont="1" applyAlignment="1" applyProtection="1">
      <alignment horizontal="center" vertical="center"/>
      <protection hidden="1"/>
    </xf>
    <xf numFmtId="165" fontId="65" fillId="0" borderId="0" xfId="509" applyNumberFormat="1" applyAlignment="1" applyProtection="1">
      <alignment horizontal="center" vertical="center"/>
      <protection hidden="1"/>
    </xf>
    <xf numFmtId="165" fontId="94" fillId="0" borderId="49" xfId="0" applyNumberFormat="1" applyFont="1" applyBorder="1" applyAlignment="1" applyProtection="1">
      <alignment horizontal="center"/>
      <protection hidden="1"/>
    </xf>
    <xf numFmtId="165" fontId="1" fillId="0" borderId="49" xfId="0" applyNumberFormat="1" applyFont="1" applyBorder="1" applyAlignment="1" applyProtection="1">
      <alignment horizontal="center" vertical="center"/>
      <protection hidden="1"/>
    </xf>
    <xf numFmtId="165" fontId="1" fillId="0" borderId="2" xfId="0" applyNumberFormat="1" applyFont="1" applyBorder="1" applyAlignment="1" applyProtection="1">
      <alignment horizontal="center"/>
      <protection hidden="1"/>
    </xf>
    <xf numFmtId="165" fontId="94" fillId="32" borderId="5" xfId="0" applyNumberFormat="1" applyFont="1" applyFill="1" applyBorder="1" applyAlignment="1" applyProtection="1">
      <alignment horizontal="center" vertical="center"/>
      <protection hidden="1"/>
    </xf>
    <xf numFmtId="165" fontId="94" fillId="0" borderId="58" xfId="0" applyNumberFormat="1" applyFont="1" applyBorder="1" applyAlignment="1" applyProtection="1">
      <alignment horizontal="center" vertical="center"/>
      <protection hidden="1"/>
    </xf>
    <xf numFmtId="165" fontId="94" fillId="32" borderId="58" xfId="0" applyNumberFormat="1" applyFont="1" applyFill="1" applyBorder="1" applyAlignment="1" applyProtection="1">
      <alignment horizontal="center" vertical="center"/>
      <protection hidden="1"/>
    </xf>
    <xf numFmtId="165" fontId="1" fillId="0" borderId="58" xfId="0" applyNumberFormat="1" applyFont="1" applyBorder="1" applyAlignment="1" applyProtection="1">
      <alignment horizontal="center" vertical="center"/>
      <protection hidden="1"/>
    </xf>
    <xf numFmtId="165" fontId="94" fillId="8" borderId="58" xfId="0" applyNumberFormat="1" applyFont="1" applyFill="1" applyBorder="1" applyAlignment="1" applyProtection="1">
      <alignment vertical="center"/>
      <protection hidden="1"/>
    </xf>
    <xf numFmtId="165" fontId="1" fillId="0" borderId="5" xfId="0" applyNumberFormat="1" applyFont="1" applyBorder="1" applyAlignment="1" applyProtection="1">
      <alignment horizontal="center" vertical="center"/>
      <protection hidden="1"/>
    </xf>
    <xf numFmtId="165" fontId="0" fillId="0" borderId="0" xfId="0" applyNumberFormat="1" applyAlignment="1" applyProtection="1">
      <alignment vertical="center"/>
      <protection hidden="1"/>
    </xf>
    <xf numFmtId="165" fontId="84" fillId="0" borderId="6" xfId="1" applyNumberFormat="1" applyFont="1" applyFill="1" applyBorder="1" applyAlignment="1" applyProtection="1">
      <alignment horizontal="center" vertical="center"/>
      <protection hidden="1"/>
    </xf>
    <xf numFmtId="165" fontId="84" fillId="0" borderId="44" xfId="1" applyNumberFormat="1" applyFont="1" applyFill="1" applyBorder="1" applyAlignment="1" applyProtection="1">
      <alignment horizontal="center" vertical="center"/>
      <protection hidden="1"/>
    </xf>
    <xf numFmtId="165" fontId="84" fillId="0" borderId="16" xfId="1" applyNumberFormat="1" applyFont="1" applyFill="1" applyBorder="1" applyAlignment="1" applyProtection="1">
      <alignment horizontal="center" vertical="center"/>
      <protection hidden="1"/>
    </xf>
    <xf numFmtId="165" fontId="84" fillId="0" borderId="37" xfId="1" applyNumberFormat="1" applyFont="1" applyFill="1" applyBorder="1" applyAlignment="1" applyProtection="1">
      <alignment horizontal="center" vertical="center"/>
      <protection hidden="1"/>
    </xf>
    <xf numFmtId="165" fontId="71" fillId="0" borderId="0" xfId="509" applyNumberFormat="1" applyFont="1" applyAlignment="1" applyProtection="1">
      <alignment horizontal="center" vertical="center"/>
      <protection hidden="1"/>
    </xf>
    <xf numFmtId="165" fontId="84" fillId="0" borderId="81" xfId="1" applyNumberFormat="1" applyFont="1" applyFill="1" applyBorder="1" applyAlignment="1" applyProtection="1">
      <alignment horizontal="center" vertical="center"/>
      <protection hidden="1"/>
    </xf>
    <xf numFmtId="165" fontId="84" fillId="0" borderId="84" xfId="1" applyNumberFormat="1" applyFont="1" applyFill="1" applyBorder="1" applyAlignment="1" applyProtection="1">
      <alignment horizontal="center" vertical="center"/>
      <protection hidden="1"/>
    </xf>
    <xf numFmtId="165" fontId="84" fillId="0" borderId="82" xfId="1" applyNumberFormat="1" applyFont="1" applyFill="1" applyBorder="1" applyAlignment="1" applyProtection="1">
      <alignment horizontal="center" vertical="center"/>
      <protection hidden="1"/>
    </xf>
    <xf numFmtId="165" fontId="84" fillId="0" borderId="38" xfId="1" applyNumberFormat="1" applyFont="1" applyFill="1" applyBorder="1" applyAlignment="1" applyProtection="1">
      <alignment horizontal="center" vertical="center"/>
      <protection hidden="1"/>
    </xf>
    <xf numFmtId="165" fontId="71" fillId="0" borderId="0" xfId="509" applyNumberFormat="1" applyFont="1" applyProtection="1">
      <protection hidden="1"/>
    </xf>
    <xf numFmtId="165" fontId="80" fillId="0" borderId="7" xfId="1" applyNumberFormat="1" applyFont="1" applyBorder="1" applyAlignment="1" applyProtection="1">
      <alignment horizontal="center" vertical="center" wrapText="1"/>
      <protection hidden="1"/>
    </xf>
    <xf numFmtId="165" fontId="80" fillId="0" borderId="11" xfId="1" applyNumberFormat="1" applyFont="1" applyBorder="1" applyAlignment="1" applyProtection="1">
      <alignment horizontal="center"/>
      <protection hidden="1"/>
    </xf>
    <xf numFmtId="165" fontId="84" fillId="0" borderId="59" xfId="1" applyNumberFormat="1" applyFont="1" applyFill="1" applyBorder="1" applyAlignment="1" applyProtection="1">
      <alignment horizontal="center" vertical="center"/>
      <protection hidden="1"/>
    </xf>
    <xf numFmtId="165" fontId="84" fillId="0" borderId="40" xfId="1" applyNumberFormat="1" applyFont="1" applyFill="1" applyBorder="1" applyAlignment="1" applyProtection="1">
      <alignment horizontal="center" vertical="center"/>
      <protection hidden="1"/>
    </xf>
    <xf numFmtId="165" fontId="84" fillId="0" borderId="36" xfId="1" applyNumberFormat="1" applyFont="1" applyFill="1" applyBorder="1" applyAlignment="1" applyProtection="1">
      <alignment horizontal="center" vertical="center"/>
      <protection hidden="1"/>
    </xf>
    <xf numFmtId="165" fontId="71" fillId="0" borderId="0" xfId="1" applyNumberFormat="1" applyFont="1" applyFill="1" applyAlignment="1" applyProtection="1">
      <alignment horizontal="center" vertical="center"/>
      <protection hidden="1"/>
    </xf>
    <xf numFmtId="165" fontId="80" fillId="0" borderId="51" xfId="1" applyNumberFormat="1" applyFont="1" applyBorder="1" applyAlignment="1" applyProtection="1">
      <alignment horizontal="center" vertical="center" wrapText="1"/>
      <protection hidden="1"/>
    </xf>
    <xf numFmtId="165" fontId="97" fillId="32" borderId="49" xfId="0" applyNumberFormat="1" applyFont="1" applyFill="1" applyBorder="1" applyProtection="1">
      <protection hidden="1"/>
    </xf>
    <xf numFmtId="165" fontId="1" fillId="0" borderId="75" xfId="1" applyNumberFormat="1" applyFont="1" applyBorder="1" applyProtection="1">
      <protection hidden="1"/>
    </xf>
    <xf numFmtId="165" fontId="1" fillId="0" borderId="16" xfId="1" applyNumberFormat="1" applyFont="1" applyBorder="1" applyProtection="1">
      <protection hidden="1"/>
    </xf>
    <xf numFmtId="165" fontId="1" fillId="0" borderId="49" xfId="1" applyNumberFormat="1" applyFont="1" applyFill="1" applyBorder="1" applyProtection="1">
      <protection hidden="1"/>
    </xf>
    <xf numFmtId="165" fontId="1" fillId="0" borderId="75" xfId="1" applyNumberFormat="1" applyFont="1" applyFill="1" applyBorder="1" applyProtection="1">
      <protection hidden="1"/>
    </xf>
    <xf numFmtId="165" fontId="1" fillId="0" borderId="6" xfId="1" applyNumberFormat="1" applyFont="1" applyFill="1" applyBorder="1" applyProtection="1">
      <protection hidden="1"/>
    </xf>
    <xf numFmtId="165" fontId="1" fillId="0" borderId="49" xfId="1" applyNumberFormat="1" applyFont="1" applyBorder="1" applyProtection="1">
      <protection hidden="1"/>
    </xf>
    <xf numFmtId="165" fontId="83" fillId="0" borderId="7" xfId="1" applyNumberFormat="1" applyFont="1" applyBorder="1" applyProtection="1">
      <protection hidden="1"/>
    </xf>
    <xf numFmtId="165" fontId="22" fillId="0" borderId="49" xfId="0" applyNumberFormat="1" applyFont="1" applyBorder="1" applyProtection="1">
      <protection hidden="1"/>
    </xf>
    <xf numFmtId="165" fontId="83" fillId="0" borderId="49" xfId="1" applyNumberFormat="1" applyFont="1" applyFill="1" applyBorder="1" applyProtection="1">
      <protection hidden="1"/>
    </xf>
    <xf numFmtId="165" fontId="83" fillId="0" borderId="75" xfId="1" applyNumberFormat="1" applyFont="1" applyBorder="1" applyProtection="1">
      <protection hidden="1"/>
    </xf>
    <xf numFmtId="165" fontId="83" fillId="0" borderId="16" xfId="1" applyNumberFormat="1" applyFont="1" applyBorder="1" applyProtection="1">
      <protection hidden="1"/>
    </xf>
    <xf numFmtId="165" fontId="79" fillId="0" borderId="61" xfId="0" applyNumberFormat="1" applyFont="1" applyBorder="1" applyAlignment="1" applyProtection="1">
      <alignment horizontal="center" vertical="center" wrapText="1"/>
      <protection hidden="1"/>
    </xf>
    <xf numFmtId="165" fontId="1" fillId="0" borderId="49" xfId="1" applyNumberFormat="1" applyFont="1" applyBorder="1" applyAlignment="1" applyProtection="1">
      <alignment horizontal="center"/>
      <protection hidden="1"/>
    </xf>
    <xf numFmtId="165" fontId="0" fillId="0" borderId="49" xfId="1" applyNumberFormat="1" applyFont="1" applyBorder="1" applyAlignment="1" applyProtection="1">
      <alignment horizontal="center"/>
      <protection hidden="1"/>
    </xf>
    <xf numFmtId="165" fontId="0" fillId="0" borderId="58" xfId="0" applyNumberFormat="1" applyBorder="1" applyAlignment="1" applyProtection="1">
      <alignment horizontal="center"/>
      <protection hidden="1"/>
    </xf>
    <xf numFmtId="165" fontId="83" fillId="0" borderId="0" xfId="0" applyNumberFormat="1" applyFont="1" applyProtection="1">
      <protection hidden="1"/>
    </xf>
    <xf numFmtId="165" fontId="6" fillId="0" borderId="0" xfId="0" applyNumberFormat="1" applyFont="1" applyProtection="1">
      <protection hidden="1"/>
    </xf>
    <xf numFmtId="165" fontId="21" fillId="0" borderId="51" xfId="1" applyNumberFormat="1" applyFont="1" applyBorder="1" applyAlignment="1">
      <alignment horizontal="center" vertical="center" wrapText="1"/>
    </xf>
    <xf numFmtId="165" fontId="21" fillId="0" borderId="11" xfId="1" applyNumberFormat="1" applyFont="1" applyBorder="1" applyAlignment="1">
      <alignment horizontal="center"/>
    </xf>
    <xf numFmtId="165" fontId="82" fillId="33" borderId="15" xfId="1" applyNumberFormat="1" applyFont="1" applyFill="1" applyBorder="1" applyAlignment="1">
      <alignment horizontal="center" vertical="center" wrapText="1"/>
    </xf>
    <xf numFmtId="165" fontId="11" fillId="0" borderId="61" xfId="0" applyNumberFormat="1" applyFont="1" applyBorder="1" applyAlignment="1">
      <alignment horizontal="center" vertical="center" wrapText="1"/>
    </xf>
    <xf numFmtId="165" fontId="0" fillId="0" borderId="12" xfId="0" applyNumberFormat="1" applyBorder="1" applyAlignment="1">
      <alignment horizontal="center"/>
    </xf>
    <xf numFmtId="165" fontId="0" fillId="0" borderId="0" xfId="1" applyNumberFormat="1" applyFont="1" applyAlignment="1">
      <alignment horizontal="center"/>
    </xf>
    <xf numFmtId="165" fontId="82" fillId="33" borderId="70" xfId="0" applyNumberFormat="1" applyFont="1" applyFill="1" applyBorder="1" applyAlignment="1">
      <alignment horizontal="center" vertical="center" wrapText="1"/>
    </xf>
    <xf numFmtId="165" fontId="0" fillId="0" borderId="35" xfId="0" applyNumberFormat="1" applyBorder="1" applyAlignment="1">
      <alignment horizontal="center"/>
    </xf>
    <xf numFmtId="165" fontId="0" fillId="3" borderId="35" xfId="0" applyNumberFormat="1" applyFill="1" applyBorder="1" applyAlignment="1">
      <alignment horizontal="center"/>
    </xf>
    <xf numFmtId="165" fontId="82" fillId="33" borderId="20" xfId="0" applyNumberFormat="1" applyFont="1" applyFill="1" applyBorder="1" applyAlignment="1">
      <alignment horizontal="center" vertical="center" wrapText="1"/>
    </xf>
    <xf numFmtId="165" fontId="6" fillId="0" borderId="0" xfId="0" applyNumberFormat="1" applyFont="1"/>
    <xf numFmtId="165" fontId="97" fillId="32" borderId="2" xfId="0" applyNumberFormat="1" applyFont="1" applyFill="1" applyBorder="1" applyProtection="1">
      <protection hidden="1"/>
    </xf>
    <xf numFmtId="165" fontId="100" fillId="32" borderId="49" xfId="0" applyNumberFormat="1" applyFont="1" applyFill="1" applyBorder="1" applyProtection="1">
      <protection hidden="1"/>
    </xf>
    <xf numFmtId="165" fontId="1" fillId="0" borderId="7" xfId="1" applyNumberFormat="1" applyFont="1" applyFill="1" applyBorder="1" applyProtection="1">
      <protection hidden="1"/>
    </xf>
    <xf numFmtId="165" fontId="1" fillId="0" borderId="0" xfId="0" applyNumberFormat="1" applyFont="1" applyAlignment="1" applyProtection="1">
      <alignment horizontal="left" indent="1"/>
      <protection hidden="1"/>
    </xf>
    <xf numFmtId="165" fontId="0" fillId="0" borderId="0" xfId="0" applyNumberFormat="1" applyAlignment="1" applyProtection="1">
      <alignment horizontal="left" indent="1"/>
      <protection hidden="1"/>
    </xf>
    <xf numFmtId="165" fontId="94" fillId="32" borderId="2" xfId="1" applyNumberFormat="1" applyFont="1" applyFill="1" applyBorder="1" applyAlignment="1" applyProtection="1">
      <alignment horizontal="center"/>
      <protection hidden="1"/>
    </xf>
    <xf numFmtId="165" fontId="96" fillId="32" borderId="5" xfId="0" applyNumberFormat="1" applyFont="1" applyFill="1" applyBorder="1" applyAlignment="1" applyProtection="1">
      <alignment horizontal="center" vertical="center" wrapText="1"/>
      <protection hidden="1"/>
    </xf>
    <xf numFmtId="165" fontId="1" fillId="3" borderId="75" xfId="0" applyNumberFormat="1" applyFont="1" applyFill="1" applyBorder="1" applyAlignment="1" applyProtection="1">
      <alignment horizontal="center" vertical="center"/>
      <protection hidden="1"/>
    </xf>
    <xf numFmtId="165" fontId="1" fillId="0" borderId="0" xfId="0" applyNumberFormat="1" applyFont="1" applyAlignment="1" applyProtection="1">
      <alignment horizontal="right"/>
      <protection hidden="1"/>
    </xf>
    <xf numFmtId="165" fontId="0" fillId="0" borderId="0" xfId="0" applyNumberFormat="1" applyAlignment="1" applyProtection="1">
      <alignment horizontal="right"/>
      <protection hidden="1"/>
    </xf>
    <xf numFmtId="165" fontId="82" fillId="0" borderId="0" xfId="0" applyNumberFormat="1" applyFont="1" applyAlignment="1" applyProtection="1">
      <alignment horizontal="center" vertical="center" wrapText="1"/>
      <protection hidden="1"/>
    </xf>
    <xf numFmtId="165" fontId="93" fillId="32" borderId="2" xfId="0" applyNumberFormat="1" applyFont="1" applyFill="1" applyBorder="1" applyProtection="1">
      <protection hidden="1"/>
    </xf>
    <xf numFmtId="165" fontId="93" fillId="32" borderId="2" xfId="1" applyNumberFormat="1" applyFont="1" applyFill="1" applyBorder="1" applyAlignment="1" applyProtection="1">
      <alignment horizontal="center"/>
      <protection hidden="1"/>
    </xf>
    <xf numFmtId="165" fontId="0" fillId="0" borderId="6" xfId="1" applyNumberFormat="1" applyFont="1" applyBorder="1" applyAlignment="1" applyProtection="1">
      <alignment horizontal="center"/>
      <protection hidden="1"/>
    </xf>
    <xf numFmtId="165" fontId="0" fillId="0" borderId="7" xfId="1" applyNumberFormat="1" applyFont="1" applyBorder="1" applyAlignment="1" applyProtection="1">
      <alignment horizontal="center"/>
      <protection hidden="1"/>
    </xf>
    <xf numFmtId="165" fontId="0" fillId="0" borderId="75" xfId="1" applyNumberFormat="1" applyFont="1" applyBorder="1" applyAlignment="1" applyProtection="1">
      <alignment horizontal="center"/>
      <protection hidden="1"/>
    </xf>
    <xf numFmtId="165" fontId="93" fillId="32" borderId="49" xfId="1" applyNumberFormat="1" applyFont="1" applyFill="1" applyBorder="1" applyAlignment="1" applyProtection="1">
      <alignment horizontal="center"/>
      <protection hidden="1"/>
    </xf>
    <xf numFmtId="165" fontId="0" fillId="0" borderId="16" xfId="1" applyNumberFormat="1" applyFont="1" applyBorder="1" applyAlignment="1" applyProtection="1">
      <alignment horizontal="center"/>
      <protection hidden="1"/>
    </xf>
    <xf numFmtId="165" fontId="0" fillId="0" borderId="49" xfId="1" applyNumberFormat="1" applyFont="1" applyFill="1" applyBorder="1" applyAlignment="1" applyProtection="1">
      <alignment horizontal="center"/>
      <protection hidden="1"/>
    </xf>
    <xf numFmtId="165" fontId="93" fillId="32" borderId="5" xfId="0" applyNumberFormat="1" applyFont="1" applyFill="1" applyBorder="1" applyAlignment="1" applyProtection="1">
      <alignment horizontal="center"/>
      <protection hidden="1"/>
    </xf>
    <xf numFmtId="165" fontId="0" fillId="3" borderId="7" xfId="0" applyNumberFormat="1" applyFill="1" applyBorder="1" applyAlignment="1" applyProtection="1">
      <alignment horizontal="center"/>
      <protection hidden="1"/>
    </xf>
    <xf numFmtId="165" fontId="0" fillId="3" borderId="75" xfId="0" applyNumberFormat="1" applyFill="1" applyBorder="1" applyAlignment="1" applyProtection="1">
      <alignment horizontal="center"/>
      <protection hidden="1"/>
    </xf>
    <xf numFmtId="165" fontId="93" fillId="32" borderId="58" xfId="0" applyNumberFormat="1" applyFont="1" applyFill="1" applyBorder="1" applyAlignment="1" applyProtection="1">
      <alignment horizontal="center"/>
      <protection hidden="1"/>
    </xf>
    <xf numFmtId="165" fontId="0" fillId="3" borderId="16" xfId="0" applyNumberFormat="1" applyFill="1" applyBorder="1" applyAlignment="1" applyProtection="1">
      <alignment horizontal="center"/>
      <protection hidden="1"/>
    </xf>
    <xf numFmtId="165" fontId="96" fillId="8" borderId="12" xfId="0" applyNumberFormat="1" applyFont="1" applyFill="1" applyBorder="1" applyAlignment="1" applyProtection="1">
      <alignment horizontal="center" vertical="center" wrapText="1"/>
      <protection hidden="1"/>
    </xf>
    <xf numFmtId="165" fontId="94" fillId="8" borderId="4" xfId="0" applyNumberFormat="1" applyFont="1" applyFill="1" applyBorder="1" applyAlignment="1" applyProtection="1">
      <alignment horizontal="center" vertical="center"/>
      <protection hidden="1"/>
    </xf>
    <xf numFmtId="165" fontId="94" fillId="8" borderId="5" xfId="0" applyNumberFormat="1" applyFont="1" applyFill="1" applyBorder="1" applyAlignment="1" applyProtection="1">
      <alignment horizontal="center" vertical="center"/>
      <protection hidden="1"/>
    </xf>
    <xf numFmtId="165" fontId="94" fillId="8" borderId="58" xfId="0" applyNumberFormat="1" applyFont="1" applyFill="1" applyBorder="1" applyAlignment="1" applyProtection="1">
      <alignment horizontal="center" vertical="center"/>
      <protection hidden="1"/>
    </xf>
    <xf numFmtId="165" fontId="0" fillId="0" borderId="61" xfId="1" applyNumberFormat="1" applyFont="1" applyBorder="1"/>
    <xf numFmtId="165" fontId="0" fillId="0" borderId="0" xfId="1" applyNumberFormat="1" applyFont="1" applyBorder="1"/>
    <xf numFmtId="165" fontId="4" fillId="33" borderId="15" xfId="1" applyNumberFormat="1" applyFont="1" applyFill="1" applyBorder="1" applyAlignment="1">
      <alignment horizontal="center" vertical="center" wrapText="1"/>
    </xf>
    <xf numFmtId="165" fontId="93" fillId="32" borderId="2" xfId="0" applyNumberFormat="1" applyFont="1" applyFill="1" applyBorder="1" applyAlignment="1">
      <alignment horizontal="center"/>
    </xf>
    <xf numFmtId="165" fontId="0" fillId="0" borderId="6" xfId="0" applyNumberFormat="1" applyBorder="1" applyAlignment="1">
      <alignment horizontal="center"/>
    </xf>
    <xf numFmtId="165" fontId="0" fillId="0" borderId="75" xfId="0" applyNumberFormat="1" applyBorder="1" applyAlignment="1">
      <alignment horizontal="center"/>
    </xf>
    <xf numFmtId="165" fontId="0" fillId="0" borderId="2" xfId="0" applyNumberFormat="1" applyBorder="1" applyAlignment="1">
      <alignment horizontal="center"/>
    </xf>
    <xf numFmtId="165" fontId="0" fillId="0" borderId="7" xfId="0" applyNumberFormat="1" applyBorder="1" applyAlignment="1">
      <alignment horizontal="center"/>
    </xf>
    <xf numFmtId="165" fontId="93" fillId="32" borderId="49" xfId="0" applyNumberFormat="1" applyFont="1" applyFill="1" applyBorder="1" applyAlignment="1">
      <alignment horizontal="center"/>
    </xf>
    <xf numFmtId="165" fontId="0" fillId="0" borderId="0" xfId="0" applyNumberFormat="1" applyAlignment="1">
      <alignment horizontal="center"/>
    </xf>
    <xf numFmtId="165" fontId="21" fillId="0" borderId="36" xfId="0" applyNumberFormat="1" applyFont="1" applyBorder="1" applyAlignment="1">
      <alignment horizontal="center" vertical="center" wrapText="1"/>
    </xf>
    <xf numFmtId="165" fontId="21" fillId="0" borderId="12" xfId="0" applyNumberFormat="1" applyFont="1" applyBorder="1" applyAlignment="1">
      <alignment horizontal="center"/>
    </xf>
    <xf numFmtId="165" fontId="0" fillId="0" borderId="10" xfId="0" applyNumberFormat="1" applyBorder="1" applyAlignment="1">
      <alignment horizontal="center"/>
    </xf>
    <xf numFmtId="165" fontId="4" fillId="33" borderId="70" xfId="0" applyNumberFormat="1" applyFont="1" applyFill="1" applyBorder="1" applyAlignment="1">
      <alignment horizontal="center" vertical="center" wrapText="1"/>
    </xf>
    <xf numFmtId="165" fontId="93" fillId="32" borderId="5" xfId="0" applyNumberFormat="1" applyFont="1" applyFill="1" applyBorder="1"/>
    <xf numFmtId="165" fontId="0" fillId="3" borderId="6" xfId="0" applyNumberFormat="1" applyFill="1" applyBorder="1" applyAlignment="1">
      <alignment horizontal="center"/>
    </xf>
    <xf numFmtId="165" fontId="0" fillId="3" borderId="75" xfId="0" applyNumberFormat="1" applyFill="1" applyBorder="1" applyAlignment="1">
      <alignment horizontal="center"/>
    </xf>
    <xf numFmtId="165" fontId="0" fillId="0" borderId="5" xfId="0" applyNumberFormat="1" applyBorder="1"/>
    <xf numFmtId="165" fontId="0" fillId="3" borderId="7" xfId="0" applyNumberFormat="1" applyFill="1" applyBorder="1" applyAlignment="1">
      <alignment horizontal="center"/>
    </xf>
    <xf numFmtId="165" fontId="93" fillId="32" borderId="58" xfId="0" applyNumberFormat="1" applyFont="1" applyFill="1" applyBorder="1"/>
    <xf numFmtId="165" fontId="4" fillId="33" borderId="20" xfId="0" applyNumberFormat="1" applyFont="1" applyFill="1" applyBorder="1" applyAlignment="1">
      <alignment horizontal="center" vertical="center" wrapText="1"/>
    </xf>
    <xf numFmtId="165" fontId="93" fillId="8" borderId="0" xfId="0" applyNumberFormat="1" applyFont="1" applyFill="1" applyAlignment="1">
      <alignment horizontal="center"/>
    </xf>
    <xf numFmtId="165" fontId="0" fillId="0" borderId="5" xfId="0" applyNumberFormat="1" applyBorder="1" applyAlignment="1">
      <alignment horizontal="center"/>
    </xf>
    <xf numFmtId="165" fontId="0" fillId="0" borderId="58" xfId="0" applyNumberFormat="1" applyBorder="1" applyAlignment="1">
      <alignment horizontal="center"/>
    </xf>
    <xf numFmtId="165" fontId="0" fillId="0" borderId="4" xfId="0" applyNumberFormat="1" applyBorder="1" applyAlignment="1">
      <alignment horizontal="center"/>
    </xf>
    <xf numFmtId="165" fontId="0" fillId="0" borderId="49" xfId="0" applyNumberFormat="1" applyBorder="1" applyAlignment="1">
      <alignment horizontal="center"/>
    </xf>
    <xf numFmtId="165" fontId="93" fillId="8" borderId="3" xfId="0" applyNumberFormat="1" applyFont="1" applyFill="1" applyBorder="1" applyAlignment="1">
      <alignment horizontal="center"/>
    </xf>
    <xf numFmtId="165" fontId="0" fillId="0" borderId="16" xfId="0" applyNumberFormat="1" applyBorder="1" applyAlignment="1">
      <alignment horizontal="center"/>
    </xf>
    <xf numFmtId="165" fontId="0" fillId="0" borderId="11" xfId="0" applyNumberFormat="1" applyBorder="1" applyAlignment="1">
      <alignment horizontal="center"/>
    </xf>
    <xf numFmtId="165" fontId="0" fillId="0" borderId="49" xfId="1" applyNumberFormat="1" applyFont="1" applyBorder="1" applyAlignment="1">
      <alignment horizontal="center"/>
    </xf>
    <xf numFmtId="165" fontId="4" fillId="33" borderId="15" xfId="0" applyNumberFormat="1" applyFont="1" applyFill="1" applyBorder="1" applyAlignment="1">
      <alignment horizontal="center" vertical="center" wrapText="1"/>
    </xf>
    <xf numFmtId="165" fontId="93" fillId="8" borderId="12" xfId="0" applyNumberFormat="1" applyFont="1" applyFill="1" applyBorder="1"/>
    <xf numFmtId="165" fontId="0" fillId="3" borderId="16" xfId="0" applyNumberFormat="1" applyFill="1" applyBorder="1" applyAlignment="1">
      <alignment horizontal="center"/>
    </xf>
    <xf numFmtId="165" fontId="0" fillId="0" borderId="58" xfId="0" applyNumberFormat="1" applyBorder="1"/>
    <xf numFmtId="165" fontId="93" fillId="8" borderId="4" xfId="0" applyNumberFormat="1" applyFont="1" applyFill="1" applyBorder="1"/>
    <xf numFmtId="2" fontId="106" fillId="39" borderId="69" xfId="0" applyNumberFormat="1" applyFont="1" applyFill="1" applyBorder="1" applyAlignment="1" applyProtection="1">
      <alignment horizontal="center" vertical="center" wrapText="1"/>
      <protection hidden="1"/>
    </xf>
    <xf numFmtId="2" fontId="29" fillId="39" borderId="49" xfId="539" applyNumberFormat="1" applyFont="1" applyFill="1" applyBorder="1" applyAlignment="1" applyProtection="1">
      <alignment horizontal="center" vertical="center" wrapText="1"/>
      <protection hidden="1"/>
    </xf>
    <xf numFmtId="2" fontId="29" fillId="38" borderId="49" xfId="539" applyNumberFormat="1" applyFont="1" applyFill="1" applyBorder="1" applyAlignment="1" applyProtection="1">
      <alignment horizontal="center" vertical="center" wrapText="1"/>
      <protection hidden="1"/>
    </xf>
    <xf numFmtId="0" fontId="1" fillId="0" borderId="11" xfId="0" applyFont="1" applyBorder="1" applyAlignment="1" applyProtection="1">
      <alignment horizontal="left" indent="2"/>
      <protection hidden="1"/>
    </xf>
    <xf numFmtId="168" fontId="1" fillId="0" borderId="75" xfId="0" applyNumberFormat="1" applyFont="1" applyBorder="1" applyAlignment="1" applyProtection="1">
      <alignment horizontal="center" vertical="center"/>
      <protection hidden="1"/>
    </xf>
    <xf numFmtId="49" fontId="83" fillId="7" borderId="16" xfId="0" quotePrefix="1" applyNumberFormat="1" applyFont="1" applyFill="1" applyBorder="1" applyAlignment="1" applyProtection="1">
      <alignment horizontal="left" wrapText="1"/>
      <protection hidden="1"/>
    </xf>
    <xf numFmtId="49" fontId="83" fillId="0" borderId="6" xfId="0" quotePrefix="1" applyNumberFormat="1" applyFont="1" applyBorder="1" applyAlignment="1" applyProtection="1">
      <alignment horizontal="left" wrapText="1"/>
      <protection hidden="1"/>
    </xf>
    <xf numFmtId="49" fontId="83" fillId="7" borderId="6" xfId="0" quotePrefix="1" applyNumberFormat="1" applyFont="1" applyFill="1" applyBorder="1" applyAlignment="1" applyProtection="1">
      <alignment horizontal="left" wrapText="1"/>
      <protection hidden="1"/>
    </xf>
    <xf numFmtId="49" fontId="83" fillId="7" borderId="75" xfId="0" quotePrefix="1" applyNumberFormat="1" applyFont="1" applyFill="1" applyBorder="1" applyAlignment="1" applyProtection="1">
      <alignment horizontal="left" wrapText="1"/>
      <protection hidden="1"/>
    </xf>
    <xf numFmtId="0" fontId="0" fillId="32" borderId="11" xfId="0" applyFill="1" applyBorder="1" applyProtection="1">
      <protection hidden="1"/>
    </xf>
    <xf numFmtId="0" fontId="0" fillId="0" borderId="7" xfId="0" applyBorder="1" applyProtection="1">
      <protection hidden="1"/>
    </xf>
    <xf numFmtId="2" fontId="1" fillId="0" borderId="96" xfId="0" applyNumberFormat="1" applyFont="1" applyBorder="1" applyAlignment="1" applyProtection="1">
      <alignment horizontal="center"/>
      <protection hidden="1"/>
    </xf>
    <xf numFmtId="164" fontId="1" fillId="0" borderId="75" xfId="0" applyNumberFormat="1" applyFont="1" applyBorder="1" applyAlignment="1" applyProtection="1">
      <alignment horizontal="center"/>
      <protection hidden="1"/>
    </xf>
    <xf numFmtId="167" fontId="1" fillId="0" borderId="75" xfId="0" applyNumberFormat="1" applyFont="1" applyBorder="1" applyAlignment="1" applyProtection="1">
      <alignment horizontal="center"/>
      <protection hidden="1"/>
    </xf>
    <xf numFmtId="164" fontId="1" fillId="0" borderId="7" xfId="0" applyNumberFormat="1" applyFont="1" applyBorder="1" applyAlignment="1" applyProtection="1">
      <alignment horizontal="center"/>
      <protection hidden="1"/>
    </xf>
    <xf numFmtId="49" fontId="107" fillId="0" borderId="97" xfId="0" applyNumberFormat="1" applyFont="1" applyBorder="1" applyAlignment="1" applyProtection="1">
      <alignment horizontal="left"/>
      <protection hidden="1"/>
    </xf>
    <xf numFmtId="165" fontId="1" fillId="0" borderId="97" xfId="0" applyNumberFormat="1" applyFont="1" applyBorder="1" applyAlignment="1" applyProtection="1">
      <alignment horizontal="center"/>
      <protection hidden="1"/>
    </xf>
    <xf numFmtId="168" fontId="83" fillId="0" borderId="97" xfId="0" applyNumberFormat="1" applyFont="1" applyBorder="1" applyAlignment="1" applyProtection="1">
      <alignment horizontal="center"/>
      <protection hidden="1"/>
    </xf>
    <xf numFmtId="1" fontId="1" fillId="0" borderId="97" xfId="0" applyNumberFormat="1" applyFont="1" applyBorder="1" applyAlignment="1" applyProtection="1">
      <alignment horizontal="center"/>
      <protection hidden="1"/>
    </xf>
    <xf numFmtId="0" fontId="1" fillId="0" borderId="97" xfId="0" applyFont="1" applyBorder="1" applyAlignment="1" applyProtection="1">
      <alignment horizontal="center"/>
      <protection locked="0"/>
    </xf>
    <xf numFmtId="165" fontId="1" fillId="0" borderId="96" xfId="0" applyNumberFormat="1" applyFont="1" applyBorder="1" applyAlignment="1" applyProtection="1">
      <alignment horizontal="center"/>
      <protection hidden="1"/>
    </xf>
    <xf numFmtId="164" fontId="1" fillId="0" borderId="6" xfId="0" applyNumberFormat="1" applyFont="1" applyBorder="1" applyAlignment="1" applyProtection="1">
      <alignment horizontal="center"/>
      <protection hidden="1"/>
    </xf>
    <xf numFmtId="0" fontId="83" fillId="0" borderId="97" xfId="0" applyFont="1" applyBorder="1" applyAlignment="1" applyProtection="1">
      <alignment horizontal="left"/>
      <protection hidden="1"/>
    </xf>
    <xf numFmtId="168" fontId="1" fillId="0" borderId="97" xfId="0" applyNumberFormat="1" applyFont="1" applyBorder="1" applyProtection="1">
      <protection hidden="1"/>
    </xf>
    <xf numFmtId="165" fontId="1" fillId="0" borderId="97" xfId="1" applyNumberFormat="1" applyFont="1" applyFill="1" applyBorder="1" applyAlignment="1" applyProtection="1">
      <alignment horizontal="center"/>
      <protection hidden="1"/>
    </xf>
    <xf numFmtId="1" fontId="1" fillId="0" borderId="97" xfId="0" applyNumberFormat="1" applyFont="1" applyBorder="1" applyProtection="1">
      <protection hidden="1"/>
    </xf>
    <xf numFmtId="167" fontId="1" fillId="0" borderId="97" xfId="0" applyNumberFormat="1" applyFont="1" applyBorder="1" applyProtection="1">
      <protection hidden="1"/>
    </xf>
    <xf numFmtId="0" fontId="1" fillId="0" borderId="97" xfId="0" applyFont="1" applyBorder="1"/>
    <xf numFmtId="165" fontId="1" fillId="0" borderId="96" xfId="0" applyNumberFormat="1" applyFont="1" applyBorder="1" applyProtection="1">
      <protection hidden="1"/>
    </xf>
    <xf numFmtId="0" fontId="1" fillId="0" borderId="96" xfId="0" applyFont="1" applyBorder="1" applyAlignment="1" applyProtection="1">
      <alignment horizontal="center"/>
      <protection hidden="1"/>
    </xf>
    <xf numFmtId="0" fontId="1" fillId="0" borderId="16" xfId="0" applyFont="1" applyBorder="1" applyAlignment="1" applyProtection="1">
      <alignment horizontal="left" indent="2"/>
      <protection hidden="1"/>
    </xf>
    <xf numFmtId="0" fontId="1" fillId="0" borderId="6" xfId="0" applyFont="1" applyBorder="1" applyAlignment="1" applyProtection="1">
      <alignment horizontal="left" indent="2"/>
      <protection hidden="1"/>
    </xf>
    <xf numFmtId="1" fontId="79" fillId="0" borderId="36" xfId="0" applyNumberFormat="1" applyFont="1" applyBorder="1" applyAlignment="1" applyProtection="1">
      <alignment horizontal="center" vertical="center" wrapText="1"/>
      <protection hidden="1"/>
    </xf>
    <xf numFmtId="1" fontId="79" fillId="0" borderId="96" xfId="0" applyNumberFormat="1" applyFont="1" applyBorder="1" applyAlignment="1" applyProtection="1">
      <alignment horizontal="center" vertical="center" wrapText="1"/>
      <protection hidden="1"/>
    </xf>
    <xf numFmtId="0" fontId="1" fillId="0" borderId="36" xfId="0" applyFont="1" applyBorder="1" applyAlignment="1" applyProtection="1">
      <alignment horizontal="left" indent="2"/>
      <protection hidden="1"/>
    </xf>
    <xf numFmtId="0" fontId="1" fillId="0" borderId="36" xfId="0" applyFont="1" applyBorder="1" applyAlignment="1" applyProtection="1">
      <alignment vertical="center"/>
      <protection hidden="1"/>
    </xf>
    <xf numFmtId="165" fontId="1" fillId="0" borderId="36" xfId="1" applyNumberFormat="1" applyFont="1" applyBorder="1" applyAlignment="1" applyProtection="1">
      <alignment horizontal="center" vertical="center"/>
      <protection hidden="1"/>
    </xf>
    <xf numFmtId="1" fontId="1" fillId="4" borderId="51" xfId="0" applyNumberFormat="1" applyFont="1" applyFill="1" applyBorder="1" applyAlignment="1" applyProtection="1">
      <alignment horizontal="center" vertical="center"/>
      <protection locked="0"/>
    </xf>
    <xf numFmtId="165" fontId="1" fillId="3" borderId="36" xfId="0" applyNumberFormat="1" applyFont="1" applyFill="1" applyBorder="1" applyAlignment="1" applyProtection="1">
      <alignment horizontal="center" vertical="center"/>
      <protection hidden="1"/>
    </xf>
    <xf numFmtId="0" fontId="94" fillId="32" borderId="97" xfId="0" applyFont="1" applyFill="1" applyBorder="1" applyAlignment="1" applyProtection="1">
      <alignment horizontal="center" vertical="center"/>
      <protection hidden="1"/>
    </xf>
    <xf numFmtId="0" fontId="75" fillId="32" borderId="97" xfId="0" applyFont="1" applyFill="1" applyBorder="1" applyAlignment="1" applyProtection="1">
      <alignment vertical="center"/>
      <protection hidden="1"/>
    </xf>
    <xf numFmtId="165" fontId="94" fillId="32" borderId="97" xfId="1" applyNumberFormat="1" applyFont="1" applyFill="1" applyBorder="1" applyAlignment="1" applyProtection="1">
      <alignment horizontal="center" vertical="center"/>
      <protection hidden="1"/>
    </xf>
    <xf numFmtId="165" fontId="94" fillId="32" borderId="97" xfId="1" applyNumberFormat="1" applyFont="1" applyFill="1" applyBorder="1" applyAlignment="1" applyProtection="1">
      <alignment horizontal="left" vertical="center" indent="2"/>
      <protection hidden="1"/>
    </xf>
    <xf numFmtId="0" fontId="94" fillId="32" borderId="97" xfId="0" applyFont="1" applyFill="1" applyBorder="1" applyAlignment="1" applyProtection="1">
      <alignment vertical="center"/>
      <protection hidden="1"/>
    </xf>
    <xf numFmtId="1" fontId="94" fillId="32" borderId="97" xfId="0" applyNumberFormat="1" applyFont="1" applyFill="1" applyBorder="1" applyAlignment="1" applyProtection="1">
      <alignment vertical="center"/>
      <protection locked="0"/>
    </xf>
    <xf numFmtId="165" fontId="94" fillId="32" borderId="96" xfId="0" applyNumberFormat="1" applyFont="1" applyFill="1" applyBorder="1" applyAlignment="1" applyProtection="1">
      <alignment vertical="center"/>
      <protection hidden="1"/>
    </xf>
    <xf numFmtId="165" fontId="1" fillId="0" borderId="51" xfId="1" applyNumberFormat="1" applyFont="1" applyBorder="1" applyAlignment="1" applyProtection="1">
      <alignment horizontal="center" vertical="center"/>
      <protection hidden="1"/>
    </xf>
    <xf numFmtId="0" fontId="1" fillId="0" borderId="51" xfId="0" applyFont="1" applyBorder="1" applyAlignment="1" applyProtection="1">
      <alignment horizontal="center" vertical="center"/>
      <protection hidden="1"/>
    </xf>
    <xf numFmtId="165" fontId="94" fillId="32" borderId="97" xfId="1" applyNumberFormat="1" applyFont="1" applyFill="1" applyBorder="1" applyAlignment="1" applyProtection="1">
      <alignment vertical="center"/>
      <protection hidden="1"/>
    </xf>
    <xf numFmtId="1" fontId="1" fillId="4" borderId="75" xfId="0" applyNumberFormat="1" applyFont="1" applyFill="1" applyBorder="1" applyAlignment="1" applyProtection="1">
      <alignment horizontal="center" vertical="center"/>
      <protection locked="0"/>
    </xf>
    <xf numFmtId="0" fontId="0" fillId="0" borderId="51" xfId="0" applyBorder="1"/>
    <xf numFmtId="0" fontId="1" fillId="0" borderId="6" xfId="0" applyFont="1" applyBorder="1" applyAlignment="1" applyProtection="1">
      <alignment vertical="center" wrapText="1"/>
      <protection hidden="1"/>
    </xf>
    <xf numFmtId="0" fontId="0" fillId="0" borderId="75" xfId="0" applyBorder="1"/>
    <xf numFmtId="0" fontId="0" fillId="0" borderId="36" xfId="0" applyBorder="1"/>
    <xf numFmtId="1" fontId="1" fillId="4" borderId="11" xfId="0" applyNumberFormat="1" applyFont="1" applyFill="1" applyBorder="1" applyAlignment="1" applyProtection="1">
      <alignment horizontal="center" vertical="center"/>
      <protection locked="0"/>
    </xf>
    <xf numFmtId="0" fontId="0" fillId="0" borderId="16" xfId="0" applyBorder="1"/>
    <xf numFmtId="0" fontId="1" fillId="0" borderId="97" xfId="0" applyFont="1" applyBorder="1" applyAlignment="1" applyProtection="1">
      <alignment vertical="center"/>
      <protection hidden="1"/>
    </xf>
    <xf numFmtId="165" fontId="1" fillId="0" borderId="97" xfId="1" applyNumberFormat="1" applyFont="1" applyFill="1" applyBorder="1" applyAlignment="1" applyProtection="1">
      <alignment horizontal="center" vertical="center"/>
      <protection hidden="1"/>
    </xf>
    <xf numFmtId="168" fontId="1" fillId="0" borderId="97" xfId="0" applyNumberFormat="1" applyFont="1" applyBorder="1" applyAlignment="1" applyProtection="1">
      <alignment horizontal="center" vertical="center"/>
      <protection hidden="1"/>
    </xf>
    <xf numFmtId="0" fontId="1" fillId="0" borderId="97" xfId="0" applyFont="1" applyBorder="1" applyAlignment="1" applyProtection="1">
      <alignment horizontal="center" vertical="center"/>
      <protection hidden="1"/>
    </xf>
    <xf numFmtId="1" fontId="1" fillId="0" borderId="97" xfId="0" applyNumberFormat="1" applyFont="1" applyBorder="1" applyAlignment="1" applyProtection="1">
      <alignment horizontal="center" vertical="center"/>
      <protection locked="0"/>
    </xf>
    <xf numFmtId="165" fontId="1" fillId="0" borderId="96" xfId="0" applyNumberFormat="1" applyFont="1" applyBorder="1" applyAlignment="1" applyProtection="1">
      <alignment horizontal="center" vertical="center"/>
      <protection hidden="1"/>
    </xf>
    <xf numFmtId="0" fontId="1" fillId="0" borderId="96" xfId="0" applyFont="1" applyBorder="1" applyAlignment="1" applyProtection="1">
      <alignment horizontal="center" vertical="center"/>
      <protection hidden="1"/>
    </xf>
    <xf numFmtId="0" fontId="1" fillId="0" borderId="61" xfId="0" applyFont="1" applyBorder="1" applyAlignment="1" applyProtection="1">
      <alignment horizontal="center" vertical="center"/>
      <protection hidden="1"/>
    </xf>
    <xf numFmtId="1" fontId="1" fillId="4" borderId="36" xfId="0" applyNumberFormat="1" applyFont="1" applyFill="1" applyBorder="1" applyAlignment="1" applyProtection="1">
      <alignment horizontal="center" vertical="center"/>
      <protection locked="0"/>
    </xf>
    <xf numFmtId="0" fontId="0" fillId="0" borderId="6" xfId="0" applyBorder="1"/>
    <xf numFmtId="169" fontId="80" fillId="0" borderId="36" xfId="0" applyNumberFormat="1" applyFont="1" applyBorder="1" applyAlignment="1" applyProtection="1">
      <alignment horizontal="center" vertical="center" wrapText="1"/>
      <protection hidden="1"/>
    </xf>
    <xf numFmtId="169" fontId="80" fillId="0" borderId="12" xfId="0" applyNumberFormat="1" applyFont="1" applyBorder="1" applyAlignment="1" applyProtection="1">
      <alignment horizontal="center"/>
      <protection hidden="1"/>
    </xf>
    <xf numFmtId="169" fontId="82" fillId="33" borderId="15" xfId="1" applyNumberFormat="1" applyFont="1" applyFill="1" applyBorder="1" applyAlignment="1" applyProtection="1">
      <alignment horizontal="center" vertical="center" wrapText="1"/>
      <protection hidden="1"/>
    </xf>
    <xf numFmtId="167" fontId="82" fillId="33" borderId="15" xfId="0" applyNumberFormat="1" applyFont="1" applyFill="1" applyBorder="1" applyAlignment="1" applyProtection="1">
      <alignment horizontal="center" vertical="center" wrapText="1"/>
      <protection hidden="1"/>
    </xf>
    <xf numFmtId="44" fontId="82" fillId="33" borderId="20" xfId="0" applyNumberFormat="1" applyFont="1" applyFill="1" applyBorder="1" applyAlignment="1" applyProtection="1">
      <alignment horizontal="center" vertical="center" wrapText="1"/>
      <protection hidden="1"/>
    </xf>
    <xf numFmtId="166" fontId="1" fillId="0" borderId="6" xfId="0" applyNumberFormat="1" applyFont="1" applyBorder="1" applyAlignment="1" applyProtection="1">
      <alignment horizontal="center"/>
      <protection hidden="1"/>
    </xf>
    <xf numFmtId="167" fontId="1" fillId="0" borderId="6" xfId="0" applyNumberFormat="1" applyFont="1" applyBorder="1" applyAlignment="1" applyProtection="1">
      <alignment horizontal="center"/>
      <protection hidden="1"/>
    </xf>
    <xf numFmtId="167" fontId="1" fillId="3" borderId="6" xfId="0" applyNumberFormat="1" applyFont="1" applyFill="1" applyBorder="1" applyAlignment="1" applyProtection="1">
      <alignment horizontal="center"/>
      <protection hidden="1"/>
    </xf>
    <xf numFmtId="166" fontId="1" fillId="0" borderId="75" xfId="0" applyNumberFormat="1" applyFont="1" applyBorder="1" applyAlignment="1" applyProtection="1">
      <alignment horizontal="center"/>
      <protection hidden="1"/>
    </xf>
    <xf numFmtId="167" fontId="1" fillId="3" borderId="75" xfId="0" applyNumberFormat="1" applyFont="1" applyFill="1" applyBorder="1" applyAlignment="1" applyProtection="1">
      <alignment horizontal="center"/>
      <protection hidden="1"/>
    </xf>
    <xf numFmtId="2" fontId="94" fillId="32" borderId="97" xfId="0" applyNumberFormat="1" applyFont="1" applyFill="1" applyBorder="1" applyAlignment="1" applyProtection="1">
      <alignment horizontal="center"/>
      <protection hidden="1"/>
    </xf>
    <xf numFmtId="0" fontId="75" fillId="32" borderId="97" xfId="0" applyFont="1" applyFill="1" applyBorder="1" applyAlignment="1" applyProtection="1">
      <alignment horizontal="left"/>
      <protection hidden="1"/>
    </xf>
    <xf numFmtId="174" fontId="94" fillId="32" borderId="97" xfId="0" applyNumberFormat="1" applyFont="1" applyFill="1" applyBorder="1" applyProtection="1">
      <protection hidden="1"/>
    </xf>
    <xf numFmtId="168" fontId="94" fillId="32" borderId="97" xfId="0" applyNumberFormat="1" applyFont="1" applyFill="1" applyBorder="1" applyAlignment="1" applyProtection="1">
      <alignment horizontal="center"/>
      <protection hidden="1"/>
    </xf>
    <xf numFmtId="165" fontId="94" fillId="32" borderId="97" xfId="0" applyNumberFormat="1" applyFont="1" applyFill="1" applyBorder="1" applyAlignment="1" applyProtection="1">
      <alignment horizontal="center"/>
      <protection hidden="1"/>
    </xf>
    <xf numFmtId="0" fontId="94" fillId="32" borderId="97" xfId="0" applyFont="1" applyFill="1" applyBorder="1" applyAlignment="1" applyProtection="1">
      <alignment horizontal="center"/>
      <protection hidden="1"/>
    </xf>
    <xf numFmtId="0" fontId="94" fillId="32" borderId="97" xfId="0" applyFont="1" applyFill="1" applyBorder="1" applyAlignment="1">
      <alignment horizontal="center"/>
    </xf>
    <xf numFmtId="165" fontId="94" fillId="32" borderId="96" xfId="0" applyNumberFormat="1" applyFont="1" applyFill="1" applyBorder="1" applyAlignment="1" applyProtection="1">
      <alignment horizontal="center"/>
      <protection hidden="1"/>
    </xf>
    <xf numFmtId="2" fontId="1" fillId="0" borderId="75" xfId="0" applyNumberFormat="1" applyFont="1" applyBorder="1" applyAlignment="1" applyProtection="1">
      <alignment horizontal="center" vertical="center"/>
      <protection hidden="1"/>
    </xf>
    <xf numFmtId="49" fontId="83" fillId="0" borderId="75" xfId="0" applyNumberFormat="1" applyFont="1" applyBorder="1" applyAlignment="1" applyProtection="1">
      <alignment horizontal="left" vertical="center"/>
      <protection hidden="1"/>
    </xf>
    <xf numFmtId="166" fontId="1" fillId="0" borderId="75" xfId="0" applyNumberFormat="1" applyFont="1" applyBorder="1" applyAlignment="1" applyProtection="1">
      <alignment horizontal="center" vertical="center"/>
      <protection hidden="1"/>
    </xf>
    <xf numFmtId="168" fontId="83" fillId="0" borderId="75" xfId="0" applyNumberFormat="1" applyFont="1" applyBorder="1" applyAlignment="1" applyProtection="1">
      <alignment horizontal="center" vertical="center"/>
      <protection hidden="1"/>
    </xf>
    <xf numFmtId="167" fontId="1" fillId="0" borderId="75" xfId="0" applyNumberFormat="1" applyFont="1" applyBorder="1" applyAlignment="1" applyProtection="1">
      <alignment horizontal="center" vertical="center"/>
      <protection hidden="1"/>
    </xf>
    <xf numFmtId="0" fontId="1" fillId="4" borderId="75" xfId="0" applyFont="1" applyFill="1" applyBorder="1" applyAlignment="1" applyProtection="1">
      <alignment horizontal="center" vertical="center"/>
      <protection locked="0"/>
    </xf>
    <xf numFmtId="167" fontId="1" fillId="3" borderId="75" xfId="0" applyNumberFormat="1" applyFont="1" applyFill="1" applyBorder="1" applyAlignment="1" applyProtection="1">
      <alignment horizontal="center" vertical="center"/>
      <protection hidden="1"/>
    </xf>
    <xf numFmtId="49" fontId="83" fillId="7" borderId="75" xfId="0" quotePrefix="1" applyNumberFormat="1" applyFont="1" applyFill="1" applyBorder="1" applyAlignment="1" applyProtection="1">
      <alignment horizontal="left" vertical="center"/>
      <protection hidden="1"/>
    </xf>
    <xf numFmtId="44" fontId="1" fillId="0" borderId="61" xfId="1" applyFont="1" applyBorder="1" applyProtection="1">
      <protection hidden="1"/>
    </xf>
    <xf numFmtId="44" fontId="1" fillId="0" borderId="0" xfId="1" applyFont="1" applyBorder="1" applyProtection="1">
      <protection hidden="1"/>
    </xf>
    <xf numFmtId="1" fontId="1" fillId="0" borderId="61" xfId="0" applyNumberFormat="1" applyFont="1" applyBorder="1" applyAlignment="1" applyProtection="1">
      <alignment horizontal="center"/>
      <protection hidden="1"/>
    </xf>
    <xf numFmtId="44" fontId="75" fillId="32" borderId="2" xfId="1" applyFont="1" applyFill="1" applyBorder="1" applyAlignment="1" applyProtection="1">
      <alignment horizontal="center" wrapText="1"/>
      <protection hidden="1"/>
    </xf>
    <xf numFmtId="169" fontId="75" fillId="32" borderId="2" xfId="1" applyNumberFormat="1" applyFont="1" applyFill="1" applyBorder="1" applyAlignment="1" applyProtection="1">
      <alignment horizontal="center" wrapText="1"/>
      <protection hidden="1"/>
    </xf>
    <xf numFmtId="167" fontId="75" fillId="32" borderId="5" xfId="0" applyNumberFormat="1" applyFont="1" applyFill="1" applyBorder="1" applyAlignment="1" applyProtection="1">
      <alignment horizontal="center" vertical="center"/>
      <protection hidden="1"/>
    </xf>
    <xf numFmtId="2" fontId="82" fillId="31" borderId="97" xfId="0" applyNumberFormat="1" applyFont="1" applyFill="1" applyBorder="1" applyAlignment="1" applyProtection="1">
      <alignment horizontal="center" wrapText="1"/>
      <protection hidden="1"/>
    </xf>
    <xf numFmtId="0" fontId="13" fillId="31" borderId="97" xfId="0" applyFont="1" applyFill="1" applyBorder="1" applyAlignment="1" applyProtection="1">
      <alignment horizontal="center" vertical="center"/>
      <protection hidden="1"/>
    </xf>
    <xf numFmtId="44" fontId="82" fillId="31" borderId="97" xfId="1" applyFont="1" applyFill="1" applyBorder="1" applyAlignment="1" applyProtection="1">
      <alignment horizontal="center" wrapText="1"/>
      <protection hidden="1"/>
    </xf>
    <xf numFmtId="169" fontId="82" fillId="31" borderId="97" xfId="0" applyNumberFormat="1" applyFont="1" applyFill="1" applyBorder="1" applyAlignment="1" applyProtection="1">
      <alignment horizontal="center" vertical="center"/>
      <protection hidden="1"/>
    </xf>
    <xf numFmtId="169" fontId="82" fillId="31" borderId="97" xfId="1" applyNumberFormat="1" applyFont="1" applyFill="1" applyBorder="1" applyAlignment="1" applyProtection="1">
      <alignment horizontal="center" wrapText="1"/>
      <protection hidden="1"/>
    </xf>
    <xf numFmtId="0" fontId="82" fillId="31" borderId="97" xfId="1" applyNumberFormat="1" applyFont="1" applyFill="1" applyBorder="1" applyAlignment="1" applyProtection="1">
      <alignment horizontal="center" wrapText="1"/>
      <protection hidden="1"/>
    </xf>
    <xf numFmtId="1" fontId="82" fillId="31" borderId="97" xfId="0" applyNumberFormat="1" applyFont="1" applyFill="1" applyBorder="1" applyAlignment="1" applyProtection="1">
      <alignment horizontal="center" wrapText="1"/>
      <protection hidden="1"/>
    </xf>
    <xf numFmtId="1" fontId="82" fillId="31" borderId="97" xfId="0" applyNumberFormat="1" applyFont="1" applyFill="1" applyBorder="1" applyAlignment="1">
      <alignment horizontal="center"/>
    </xf>
    <xf numFmtId="167" fontId="82" fillId="31" borderId="96" xfId="0" applyNumberFormat="1" applyFont="1" applyFill="1" applyBorder="1" applyAlignment="1" applyProtection="1">
      <alignment horizontal="center" vertical="center"/>
      <protection hidden="1"/>
    </xf>
    <xf numFmtId="44" fontId="1" fillId="0" borderId="6" xfId="1" applyFont="1" applyBorder="1" applyAlignment="1" applyProtection="1">
      <alignment horizontal="center"/>
      <protection hidden="1"/>
    </xf>
    <xf numFmtId="169" fontId="1" fillId="0" borderId="6" xfId="1" applyNumberFormat="1" applyFont="1" applyBorder="1" applyAlignment="1" applyProtection="1">
      <alignment horizontal="center"/>
      <protection hidden="1"/>
    </xf>
    <xf numFmtId="167" fontId="1" fillId="3" borderId="6" xfId="0" applyNumberFormat="1" applyFont="1" applyFill="1" applyBorder="1" applyAlignment="1" applyProtection="1">
      <alignment horizontal="center" vertical="center"/>
      <protection hidden="1"/>
    </xf>
    <xf numFmtId="44" fontId="1" fillId="0" borderId="75" xfId="1" applyFont="1" applyBorder="1" applyAlignment="1" applyProtection="1">
      <alignment horizontal="center"/>
      <protection hidden="1"/>
    </xf>
    <xf numFmtId="169" fontId="83" fillId="0" borderId="75" xfId="0" applyNumberFormat="1" applyFont="1" applyBorder="1" applyAlignment="1" applyProtection="1">
      <alignment horizontal="center" vertical="center"/>
      <protection hidden="1"/>
    </xf>
    <xf numFmtId="0" fontId="1" fillId="0" borderId="75" xfId="1" applyNumberFormat="1" applyFont="1" applyBorder="1" applyAlignment="1" applyProtection="1">
      <alignment horizontal="center"/>
      <protection hidden="1"/>
    </xf>
    <xf numFmtId="2" fontId="1" fillId="0" borderId="36" xfId="0" applyNumberFormat="1" applyFont="1" applyBorder="1" applyAlignment="1" applyProtection="1">
      <alignment horizontal="center"/>
      <protection hidden="1"/>
    </xf>
    <xf numFmtId="0" fontId="1" fillId="0" borderId="36" xfId="0" quotePrefix="1" applyFont="1" applyBorder="1" applyAlignment="1" applyProtection="1">
      <alignment horizontal="left"/>
      <protection hidden="1"/>
    </xf>
    <xf numFmtId="44" fontId="1" fillId="0" borderId="36" xfId="1" applyFont="1" applyBorder="1" applyAlignment="1" applyProtection="1">
      <alignment horizontal="center"/>
      <protection hidden="1"/>
    </xf>
    <xf numFmtId="169" fontId="83" fillId="0" borderId="36" xfId="0" applyNumberFormat="1" applyFont="1" applyBorder="1" applyAlignment="1" applyProtection="1">
      <alignment horizontal="center" vertical="center"/>
      <protection hidden="1"/>
    </xf>
    <xf numFmtId="0" fontId="1" fillId="0" borderId="36" xfId="1" applyNumberFormat="1" applyFont="1" applyBorder="1" applyAlignment="1" applyProtection="1">
      <alignment horizontal="center"/>
      <protection hidden="1"/>
    </xf>
    <xf numFmtId="1" fontId="1" fillId="4" borderId="36" xfId="0" applyNumberFormat="1" applyFont="1" applyFill="1" applyBorder="1" applyAlignment="1" applyProtection="1">
      <alignment horizontal="center"/>
      <protection locked="0"/>
    </xf>
    <xf numFmtId="2" fontId="82" fillId="40" borderId="69" xfId="0" applyNumberFormat="1" applyFont="1" applyFill="1" applyBorder="1" applyAlignment="1" applyProtection="1">
      <alignment horizontal="center" wrapText="1"/>
      <protection hidden="1"/>
    </xf>
    <xf numFmtId="2" fontId="82" fillId="40" borderId="97" xfId="0" applyNumberFormat="1" applyFont="1" applyFill="1" applyBorder="1" applyAlignment="1" applyProtection="1">
      <alignment horizontal="center" wrapText="1"/>
      <protection hidden="1"/>
    </xf>
    <xf numFmtId="0" fontId="13" fillId="40" borderId="97" xfId="0" applyFont="1" applyFill="1" applyBorder="1" applyAlignment="1" applyProtection="1">
      <alignment horizontal="center" vertical="center"/>
      <protection hidden="1"/>
    </xf>
    <xf numFmtId="44" fontId="82" fillId="40" borderId="97" xfId="1" applyFont="1" applyFill="1" applyBorder="1" applyAlignment="1" applyProtection="1">
      <alignment horizontal="center" wrapText="1"/>
      <protection hidden="1"/>
    </xf>
    <xf numFmtId="169" fontId="82" fillId="40" borderId="97" xfId="0" applyNumberFormat="1" applyFont="1" applyFill="1" applyBorder="1" applyAlignment="1" applyProtection="1">
      <alignment horizontal="center" vertical="center"/>
      <protection hidden="1"/>
    </xf>
    <xf numFmtId="169" fontId="82" fillId="40" borderId="97" xfId="1" applyNumberFormat="1" applyFont="1" applyFill="1" applyBorder="1" applyAlignment="1" applyProtection="1">
      <alignment horizontal="center" wrapText="1"/>
      <protection hidden="1"/>
    </xf>
    <xf numFmtId="0" fontId="82" fillId="40" borderId="97" xfId="1" applyNumberFormat="1" applyFont="1" applyFill="1" applyBorder="1" applyAlignment="1" applyProtection="1">
      <alignment horizontal="center" wrapText="1"/>
      <protection hidden="1"/>
    </xf>
    <xf numFmtId="1" fontId="82" fillId="40" borderId="97" xfId="0" applyNumberFormat="1" applyFont="1" applyFill="1" applyBorder="1" applyAlignment="1" applyProtection="1">
      <alignment horizontal="center" wrapText="1"/>
      <protection hidden="1"/>
    </xf>
    <xf numFmtId="1" fontId="82" fillId="40" borderId="97" xfId="0" applyNumberFormat="1" applyFont="1" applyFill="1" applyBorder="1" applyAlignment="1">
      <alignment horizontal="center"/>
    </xf>
    <xf numFmtId="167" fontId="82" fillId="40" borderId="96" xfId="0" applyNumberFormat="1" applyFont="1" applyFill="1" applyBorder="1" applyAlignment="1" applyProtection="1">
      <alignment horizontal="center" vertical="center"/>
      <protection hidden="1"/>
    </xf>
    <xf numFmtId="2" fontId="82" fillId="0" borderId="97" xfId="0" applyNumberFormat="1" applyFont="1" applyBorder="1" applyAlignment="1" applyProtection="1">
      <alignment horizontal="center" wrapText="1"/>
      <protection hidden="1"/>
    </xf>
    <xf numFmtId="0" fontId="13" fillId="0" borderId="97" xfId="0" applyFont="1" applyBorder="1" applyAlignment="1" applyProtection="1">
      <alignment horizontal="center" vertical="center"/>
      <protection hidden="1"/>
    </xf>
    <xf numFmtId="44" fontId="82" fillId="0" borderId="97" xfId="1" applyFont="1" applyBorder="1" applyAlignment="1" applyProtection="1">
      <alignment horizontal="center" wrapText="1"/>
      <protection hidden="1"/>
    </xf>
    <xf numFmtId="169" fontId="82" fillId="0" borderId="97" xfId="0" applyNumberFormat="1" applyFont="1" applyBorder="1" applyAlignment="1" applyProtection="1">
      <alignment horizontal="center" vertical="center"/>
      <protection hidden="1"/>
    </xf>
    <xf numFmtId="169" fontId="82" fillId="0" borderId="97" xfId="1" applyNumberFormat="1" applyFont="1" applyFill="1" applyBorder="1" applyAlignment="1" applyProtection="1">
      <alignment horizontal="center" wrapText="1"/>
      <protection hidden="1"/>
    </xf>
    <xf numFmtId="0" fontId="82" fillId="0" borderId="97" xfId="1" applyNumberFormat="1" applyFont="1" applyFill="1" applyBorder="1" applyAlignment="1" applyProtection="1">
      <alignment horizontal="center" wrapText="1"/>
      <protection hidden="1"/>
    </xf>
    <xf numFmtId="1" fontId="82" fillId="0" borderId="97" xfId="0" applyNumberFormat="1" applyFont="1" applyBorder="1" applyAlignment="1" applyProtection="1">
      <alignment horizontal="center" wrapText="1"/>
      <protection hidden="1"/>
    </xf>
    <xf numFmtId="1" fontId="82" fillId="0" borderId="97" xfId="0" applyNumberFormat="1" applyFont="1" applyBorder="1" applyAlignment="1">
      <alignment horizontal="center"/>
    </xf>
    <xf numFmtId="167" fontId="82" fillId="0" borderId="96" xfId="0" applyNumberFormat="1" applyFont="1" applyBorder="1" applyAlignment="1" applyProtection="1">
      <alignment horizontal="center" vertical="center"/>
      <protection hidden="1"/>
    </xf>
    <xf numFmtId="2" fontId="1" fillId="0" borderId="51" xfId="0" applyNumberFormat="1" applyFont="1" applyBorder="1" applyAlignment="1" applyProtection="1">
      <alignment horizontal="center"/>
      <protection hidden="1"/>
    </xf>
    <xf numFmtId="0" fontId="1" fillId="0" borderId="97" xfId="0" applyFont="1" applyBorder="1" applyProtection="1">
      <protection hidden="1"/>
    </xf>
    <xf numFmtId="16" fontId="1" fillId="0" borderId="97" xfId="0" quotePrefix="1" applyNumberFormat="1" applyFont="1" applyBorder="1" applyAlignment="1" applyProtection="1">
      <alignment horizontal="left"/>
      <protection hidden="1"/>
    </xf>
    <xf numFmtId="44" fontId="1" fillId="0" borderId="97" xfId="1" applyFont="1" applyBorder="1" applyAlignment="1" applyProtection="1">
      <alignment horizontal="center"/>
      <protection hidden="1"/>
    </xf>
    <xf numFmtId="169" fontId="1" fillId="0" borderId="97" xfId="0" applyNumberFormat="1" applyFont="1" applyBorder="1" applyAlignment="1" applyProtection="1">
      <alignment vertical="center"/>
      <protection hidden="1"/>
    </xf>
    <xf numFmtId="169" fontId="1" fillId="0" borderId="97" xfId="0" applyNumberFormat="1" applyFont="1" applyBorder="1" applyProtection="1">
      <protection hidden="1"/>
    </xf>
    <xf numFmtId="1" fontId="1" fillId="0" borderId="97" xfId="0" applyNumberFormat="1" applyFont="1" applyBorder="1"/>
    <xf numFmtId="167" fontId="1" fillId="0" borderId="96" xfId="0" applyNumberFormat="1" applyFont="1" applyBorder="1" applyAlignment="1" applyProtection="1">
      <alignment vertical="center"/>
      <protection hidden="1"/>
    </xf>
    <xf numFmtId="2" fontId="75" fillId="32" borderId="97" xfId="0" applyNumberFormat="1" applyFont="1" applyFill="1" applyBorder="1" applyAlignment="1" applyProtection="1">
      <alignment horizontal="center" wrapText="1"/>
      <protection hidden="1"/>
    </xf>
    <xf numFmtId="0" fontId="75" fillId="32" borderId="97" xfId="0" applyFont="1" applyFill="1" applyBorder="1" applyAlignment="1" applyProtection="1">
      <alignment horizontal="center" vertical="center"/>
      <protection hidden="1"/>
    </xf>
    <xf numFmtId="44" fontId="75" fillId="32" borderId="97" xfId="1" applyFont="1" applyFill="1" applyBorder="1" applyAlignment="1" applyProtection="1">
      <alignment horizontal="center" wrapText="1"/>
      <protection hidden="1"/>
    </xf>
    <xf numFmtId="169" fontId="75" fillId="32" borderId="97" xfId="0" applyNumberFormat="1" applyFont="1" applyFill="1" applyBorder="1" applyAlignment="1" applyProtection="1">
      <alignment horizontal="center" vertical="center"/>
      <protection hidden="1"/>
    </xf>
    <xf numFmtId="169" fontId="75" fillId="32" borderId="97" xfId="1" applyNumberFormat="1" applyFont="1" applyFill="1" applyBorder="1" applyAlignment="1" applyProtection="1">
      <alignment horizontal="center" wrapText="1"/>
      <protection hidden="1"/>
    </xf>
    <xf numFmtId="0" fontId="75" fillId="32" borderId="97" xfId="1" applyNumberFormat="1" applyFont="1" applyFill="1" applyBorder="1" applyAlignment="1" applyProtection="1">
      <alignment horizontal="center" wrapText="1"/>
      <protection hidden="1"/>
    </xf>
    <xf numFmtId="1" fontId="75" fillId="32" borderId="97" xfId="0" applyNumberFormat="1" applyFont="1" applyFill="1" applyBorder="1" applyAlignment="1" applyProtection="1">
      <alignment horizontal="center" wrapText="1"/>
      <protection hidden="1"/>
    </xf>
    <xf numFmtId="1" fontId="75" fillId="32" borderId="97" xfId="0" applyNumberFormat="1" applyFont="1" applyFill="1" applyBorder="1" applyAlignment="1">
      <alignment horizontal="center"/>
    </xf>
    <xf numFmtId="167" fontId="75" fillId="32" borderId="96" xfId="0" applyNumberFormat="1" applyFont="1" applyFill="1" applyBorder="1" applyAlignment="1" applyProtection="1">
      <alignment horizontal="center" vertical="center"/>
      <protection hidden="1"/>
    </xf>
    <xf numFmtId="169" fontId="1" fillId="0" borderId="16" xfId="1" applyNumberFormat="1" applyFont="1" applyBorder="1" applyAlignment="1" applyProtection="1">
      <alignment horizontal="center"/>
      <protection hidden="1"/>
    </xf>
    <xf numFmtId="167" fontId="1" fillId="3" borderId="16" xfId="0" applyNumberFormat="1" applyFont="1" applyFill="1" applyBorder="1" applyAlignment="1" applyProtection="1">
      <alignment horizontal="center" vertical="center"/>
      <protection hidden="1"/>
    </xf>
    <xf numFmtId="0" fontId="1" fillId="0" borderId="61" xfId="0" quotePrefix="1" applyFont="1" applyBorder="1" applyAlignment="1" applyProtection="1">
      <alignment horizontal="left"/>
      <protection hidden="1"/>
    </xf>
    <xf numFmtId="44" fontId="1" fillId="0" borderId="6" xfId="1" applyFont="1" applyBorder="1" applyProtection="1">
      <protection hidden="1"/>
    </xf>
    <xf numFmtId="44" fontId="1" fillId="0" borderId="75" xfId="1" applyFont="1" applyBorder="1" applyProtection="1">
      <protection hidden="1"/>
    </xf>
    <xf numFmtId="44" fontId="1" fillId="0" borderId="36" xfId="1" applyFont="1" applyBorder="1" applyProtection="1">
      <protection hidden="1"/>
    </xf>
    <xf numFmtId="0" fontId="83" fillId="0" borderId="75" xfId="0" quotePrefix="1" applyFont="1" applyBorder="1" applyAlignment="1" applyProtection="1">
      <alignment horizontal="left"/>
      <protection hidden="1"/>
    </xf>
    <xf numFmtId="0" fontId="83" fillId="0" borderId="36" xfId="0" quotePrefix="1" applyFont="1" applyBorder="1" applyAlignment="1" applyProtection="1">
      <alignment horizontal="left"/>
      <protection hidden="1"/>
    </xf>
    <xf numFmtId="2" fontId="1" fillId="0" borderId="97" xfId="0" applyNumberFormat="1" applyFont="1" applyBorder="1" applyAlignment="1" applyProtection="1">
      <alignment horizontal="center"/>
      <protection hidden="1"/>
    </xf>
    <xf numFmtId="0" fontId="1" fillId="0" borderId="97" xfId="0" quotePrefix="1" applyFont="1" applyBorder="1" applyAlignment="1" applyProtection="1">
      <alignment horizontal="left"/>
      <protection hidden="1"/>
    </xf>
    <xf numFmtId="169" fontId="83" fillId="0" borderId="97" xfId="0" applyNumberFormat="1" applyFont="1" applyBorder="1" applyAlignment="1" applyProtection="1">
      <alignment horizontal="center" vertical="center"/>
      <protection hidden="1"/>
    </xf>
    <xf numFmtId="169" fontId="1" fillId="0" borderId="97" xfId="1" applyNumberFormat="1" applyFont="1" applyFill="1" applyBorder="1" applyAlignment="1" applyProtection="1">
      <alignment horizontal="center"/>
      <protection hidden="1"/>
    </xf>
    <xf numFmtId="0" fontId="1" fillId="0" borderId="97" xfId="1" applyNumberFormat="1" applyFont="1" applyFill="1" applyBorder="1" applyAlignment="1" applyProtection="1">
      <alignment horizontal="center"/>
      <protection hidden="1"/>
    </xf>
    <xf numFmtId="1" fontId="1" fillId="0" borderId="97" xfId="0" applyNumberFormat="1" applyFont="1" applyBorder="1" applyAlignment="1" applyProtection="1">
      <alignment horizontal="center"/>
      <protection locked="0"/>
    </xf>
    <xf numFmtId="167" fontId="1" fillId="0" borderId="96" xfId="0" applyNumberFormat="1" applyFont="1" applyBorder="1" applyAlignment="1" applyProtection="1">
      <alignment horizontal="center" vertical="center"/>
      <protection hidden="1"/>
    </xf>
    <xf numFmtId="44" fontId="1" fillId="0" borderId="6" xfId="1" applyFont="1" applyBorder="1" applyAlignment="1" applyProtection="1">
      <alignment horizontal="center" vertical="center"/>
      <protection hidden="1"/>
    </xf>
    <xf numFmtId="169" fontId="1" fillId="0" borderId="6" xfId="1" applyNumberFormat="1" applyFont="1" applyBorder="1" applyAlignment="1" applyProtection="1">
      <alignment horizontal="center" vertical="center"/>
      <protection hidden="1"/>
    </xf>
    <xf numFmtId="44" fontId="1" fillId="0" borderId="36" xfId="1" applyFont="1" applyBorder="1" applyAlignment="1" applyProtection="1">
      <alignment horizontal="center" vertical="center"/>
      <protection hidden="1"/>
    </xf>
    <xf numFmtId="44" fontId="1" fillId="0" borderId="75" xfId="1" applyFont="1" applyBorder="1" applyAlignment="1" applyProtection="1">
      <alignment horizontal="center" vertical="center"/>
      <protection hidden="1"/>
    </xf>
    <xf numFmtId="44" fontId="1" fillId="0" borderId="0" xfId="1" applyFont="1" applyProtection="1">
      <protection hidden="1"/>
    </xf>
    <xf numFmtId="169" fontId="1" fillId="0" borderId="0" xfId="1" applyNumberFormat="1" applyFont="1" applyAlignment="1" applyProtection="1">
      <alignment horizontal="center"/>
      <protection hidden="1"/>
    </xf>
    <xf numFmtId="167" fontId="1" fillId="0" borderId="0" xfId="0" applyNumberFormat="1" applyFont="1" applyAlignment="1" applyProtection="1">
      <alignment vertical="center"/>
      <protection hidden="1"/>
    </xf>
    <xf numFmtId="0" fontId="20" fillId="0" borderId="92" xfId="0" applyFont="1" applyBorder="1" applyAlignment="1" applyProtection="1">
      <alignment horizontal="left"/>
      <protection hidden="1"/>
    </xf>
    <xf numFmtId="0" fontId="20" fillId="0" borderId="93" xfId="0" applyFont="1" applyBorder="1" applyAlignment="1" applyProtection="1">
      <alignment horizontal="left"/>
      <protection hidden="1"/>
    </xf>
    <xf numFmtId="44" fontId="20" fillId="0" borderId="82" xfId="0" applyNumberFormat="1" applyFont="1" applyBorder="1" applyAlignment="1" applyProtection="1">
      <alignment horizontal="right"/>
      <protection hidden="1"/>
    </xf>
    <xf numFmtId="44" fontId="20" fillId="2" borderId="20" xfId="1" applyFont="1" applyFill="1" applyBorder="1" applyProtection="1">
      <protection hidden="1"/>
    </xf>
    <xf numFmtId="166" fontId="80" fillId="0" borderId="36" xfId="0" applyNumberFormat="1" applyFont="1" applyBorder="1" applyAlignment="1" applyProtection="1">
      <alignment horizontal="center" vertical="center" wrapText="1"/>
      <protection hidden="1"/>
    </xf>
    <xf numFmtId="0" fontId="1" fillId="0" borderId="36" xfId="0" applyFont="1" applyBorder="1" applyProtection="1">
      <protection hidden="1"/>
    </xf>
    <xf numFmtId="166" fontId="80" fillId="0" borderId="12" xfId="0" applyNumberFormat="1" applyFont="1" applyBorder="1" applyAlignment="1" applyProtection="1">
      <alignment horizontal="center"/>
      <protection hidden="1"/>
    </xf>
    <xf numFmtId="166" fontId="82" fillId="33" borderId="15" xfId="0" applyNumberFormat="1" applyFont="1" applyFill="1" applyBorder="1" applyAlignment="1" applyProtection="1">
      <alignment horizontal="center" vertical="center" wrapText="1"/>
      <protection hidden="1"/>
    </xf>
    <xf numFmtId="166" fontId="94" fillId="8" borderId="2" xfId="0" applyNumberFormat="1" applyFont="1" applyFill="1" applyBorder="1" applyAlignment="1" applyProtection="1">
      <alignment horizontal="center"/>
      <protection hidden="1"/>
    </xf>
    <xf numFmtId="166" fontId="94" fillId="8" borderId="5" xfId="0" applyNumberFormat="1" applyFont="1" applyFill="1" applyBorder="1" applyAlignment="1" applyProtection="1">
      <alignment horizontal="center"/>
      <protection hidden="1"/>
    </xf>
    <xf numFmtId="166" fontId="94" fillId="32" borderId="97" xfId="0" applyNumberFormat="1" applyFont="1" applyFill="1" applyBorder="1" applyAlignment="1" applyProtection="1">
      <alignment horizontal="center"/>
      <protection hidden="1"/>
    </xf>
    <xf numFmtId="166" fontId="94" fillId="32" borderId="96" xfId="0" applyNumberFormat="1" applyFont="1" applyFill="1" applyBorder="1" applyAlignment="1" applyProtection="1">
      <alignment horizontal="center"/>
      <protection hidden="1"/>
    </xf>
    <xf numFmtId="166" fontId="1" fillId="3" borderId="6" xfId="0" applyNumberFormat="1" applyFont="1" applyFill="1" applyBorder="1" applyAlignment="1" applyProtection="1">
      <alignment horizontal="center"/>
      <protection hidden="1"/>
    </xf>
    <xf numFmtId="166" fontId="1" fillId="3" borderId="75" xfId="0" applyNumberFormat="1" applyFont="1" applyFill="1" applyBorder="1" applyAlignment="1" applyProtection="1">
      <alignment horizontal="center"/>
      <protection hidden="1"/>
    </xf>
    <xf numFmtId="49" fontId="83" fillId="7" borderId="36" xfId="0" quotePrefix="1" applyNumberFormat="1" applyFont="1" applyFill="1" applyBorder="1" applyAlignment="1" applyProtection="1">
      <alignment horizontal="left"/>
      <protection hidden="1"/>
    </xf>
    <xf numFmtId="49" fontId="83" fillId="0" borderId="97" xfId="0" quotePrefix="1" applyNumberFormat="1" applyFont="1" applyBorder="1" applyAlignment="1" applyProtection="1">
      <alignment horizontal="left"/>
      <protection hidden="1"/>
    </xf>
    <xf numFmtId="166" fontId="1" fillId="0" borderId="97" xfId="0" applyNumberFormat="1" applyFont="1" applyBorder="1" applyAlignment="1" applyProtection="1">
      <alignment horizontal="center"/>
      <protection hidden="1"/>
    </xf>
    <xf numFmtId="0" fontId="1" fillId="0" borderId="97" xfId="0" applyFont="1" applyBorder="1" applyAlignment="1" applyProtection="1">
      <alignment horizontal="center"/>
      <protection hidden="1"/>
    </xf>
    <xf numFmtId="166" fontId="1" fillId="0" borderId="96" xfId="0" applyNumberFormat="1" applyFont="1" applyBorder="1" applyAlignment="1" applyProtection="1">
      <alignment horizontal="center"/>
      <protection hidden="1"/>
    </xf>
    <xf numFmtId="166" fontId="1" fillId="0" borderId="36" xfId="0" applyNumberFormat="1" applyFont="1" applyBorder="1" applyAlignment="1" applyProtection="1">
      <alignment horizontal="center"/>
      <protection hidden="1"/>
    </xf>
    <xf numFmtId="166" fontId="1" fillId="3" borderId="36" xfId="0" applyNumberFormat="1" applyFont="1" applyFill="1" applyBorder="1" applyAlignment="1" applyProtection="1">
      <alignment horizontal="center"/>
      <protection hidden="1"/>
    </xf>
    <xf numFmtId="0" fontId="94" fillId="32" borderId="51" xfId="0" applyFont="1" applyFill="1" applyBorder="1" applyProtection="1">
      <protection hidden="1"/>
    </xf>
    <xf numFmtId="49" fontId="83" fillId="7" borderId="6" xfId="0" applyNumberFormat="1" applyFont="1" applyFill="1" applyBorder="1" applyAlignment="1" applyProtection="1">
      <alignment horizontal="left" vertical="center"/>
      <protection hidden="1"/>
    </xf>
    <xf numFmtId="166" fontId="1" fillId="0" borderId="6" xfId="0" applyNumberFormat="1" applyFont="1" applyBorder="1" applyAlignment="1" applyProtection="1">
      <alignment horizontal="center" vertical="center"/>
      <protection hidden="1"/>
    </xf>
    <xf numFmtId="0" fontId="1" fillId="6" borderId="6" xfId="0" applyFont="1" applyFill="1" applyBorder="1" applyAlignment="1" applyProtection="1">
      <alignment horizontal="center" vertical="center"/>
      <protection locked="0"/>
    </xf>
    <xf numFmtId="166" fontId="1" fillId="3" borderId="6" xfId="0" applyNumberFormat="1" applyFont="1" applyFill="1" applyBorder="1" applyAlignment="1" applyProtection="1">
      <alignment horizontal="center" vertical="center"/>
      <protection hidden="1"/>
    </xf>
    <xf numFmtId="166" fontId="1" fillId="3" borderId="75" xfId="0" applyNumberFormat="1" applyFont="1" applyFill="1" applyBorder="1" applyAlignment="1" applyProtection="1">
      <alignment horizontal="center" vertical="center"/>
      <protection hidden="1"/>
    </xf>
    <xf numFmtId="49" fontId="83" fillId="7" borderId="36" xfId="0" applyNumberFormat="1" applyFont="1" applyFill="1" applyBorder="1" applyAlignment="1" applyProtection="1">
      <alignment horizontal="left" vertical="center"/>
      <protection hidden="1"/>
    </xf>
    <xf numFmtId="166" fontId="1" fillId="0" borderId="36" xfId="0" applyNumberFormat="1" applyFont="1" applyBorder="1" applyAlignment="1" applyProtection="1">
      <alignment horizontal="center" vertical="center"/>
      <protection hidden="1"/>
    </xf>
    <xf numFmtId="0" fontId="1" fillId="4" borderId="36" xfId="0" applyFont="1" applyFill="1" applyBorder="1" applyAlignment="1" applyProtection="1">
      <alignment horizontal="center" vertical="center"/>
      <protection locked="0"/>
    </xf>
    <xf numFmtId="166" fontId="1" fillId="3" borderId="36" xfId="0" applyNumberFormat="1" applyFont="1" applyFill="1" applyBorder="1" applyAlignment="1" applyProtection="1">
      <alignment horizontal="center" vertical="center"/>
      <protection hidden="1"/>
    </xf>
    <xf numFmtId="49" fontId="83" fillId="7" borderId="36" xfId="0" quotePrefix="1" applyNumberFormat="1" applyFont="1" applyFill="1" applyBorder="1" applyAlignment="1" applyProtection="1">
      <alignment horizontal="left" vertical="center"/>
      <protection hidden="1"/>
    </xf>
    <xf numFmtId="49" fontId="83" fillId="0" borderId="97" xfId="0" applyNumberFormat="1" applyFont="1" applyBorder="1" applyAlignment="1" applyProtection="1">
      <alignment horizontal="left"/>
      <protection hidden="1"/>
    </xf>
    <xf numFmtId="0" fontId="1" fillId="0" borderId="11" xfId="0" applyFont="1" applyBorder="1" applyAlignment="1" applyProtection="1">
      <alignment vertical="center" wrapText="1"/>
      <protection hidden="1"/>
    </xf>
    <xf numFmtId="2" fontId="1" fillId="0" borderId="6" xfId="0" applyNumberFormat="1" applyFont="1" applyBorder="1" applyAlignment="1" applyProtection="1">
      <alignment horizontal="center" vertical="center" wrapText="1"/>
      <protection hidden="1"/>
    </xf>
    <xf numFmtId="49" fontId="83" fillId="7" borderId="6" xfId="0" quotePrefix="1" applyNumberFormat="1" applyFont="1" applyFill="1" applyBorder="1" applyAlignment="1" applyProtection="1">
      <alignment horizontal="left" vertical="center" wrapText="1"/>
      <protection hidden="1"/>
    </xf>
    <xf numFmtId="166" fontId="1" fillId="0" borderId="6" xfId="0" applyNumberFormat="1" applyFont="1" applyBorder="1" applyAlignment="1" applyProtection="1">
      <alignment horizontal="center" vertical="center" wrapText="1"/>
      <protection hidden="1"/>
    </xf>
    <xf numFmtId="168" fontId="83" fillId="0" borderId="6" xfId="0" applyNumberFormat="1" applyFont="1" applyBorder="1" applyAlignment="1" applyProtection="1">
      <alignment horizontal="center" vertical="center" wrapText="1"/>
      <protection hidden="1"/>
    </xf>
    <xf numFmtId="0" fontId="1" fillId="0" borderId="6" xfId="0" applyFont="1" applyBorder="1" applyAlignment="1" applyProtection="1">
      <alignment horizontal="center" vertical="center" wrapText="1"/>
      <protection hidden="1"/>
    </xf>
    <xf numFmtId="0" fontId="1" fillId="4" borderId="6" xfId="0" applyFont="1" applyFill="1" applyBorder="1" applyAlignment="1" applyProtection="1">
      <alignment horizontal="center" vertical="center" wrapText="1"/>
      <protection locked="0"/>
    </xf>
    <xf numFmtId="166" fontId="1" fillId="3" borderId="6" xfId="0" applyNumberFormat="1" applyFont="1" applyFill="1" applyBorder="1" applyAlignment="1" applyProtection="1">
      <alignment horizontal="center" vertical="center" wrapText="1"/>
      <protection hidden="1"/>
    </xf>
    <xf numFmtId="0" fontId="1" fillId="0" borderId="0" xfId="0" applyFont="1" applyAlignment="1" applyProtection="1">
      <alignment vertical="center" wrapText="1"/>
      <protection hidden="1"/>
    </xf>
    <xf numFmtId="2" fontId="1" fillId="0" borderId="75" xfId="0" applyNumberFormat="1" applyFont="1" applyBorder="1" applyAlignment="1" applyProtection="1">
      <alignment horizontal="center" vertical="center" wrapText="1"/>
      <protection hidden="1"/>
    </xf>
    <xf numFmtId="49" fontId="83" fillId="7" borderId="75" xfId="0" quotePrefix="1" applyNumberFormat="1" applyFont="1" applyFill="1" applyBorder="1" applyAlignment="1" applyProtection="1">
      <alignment horizontal="left" vertical="center" wrapText="1"/>
      <protection hidden="1"/>
    </xf>
    <xf numFmtId="166" fontId="1" fillId="0" borderId="75" xfId="0" applyNumberFormat="1" applyFont="1" applyBorder="1" applyAlignment="1" applyProtection="1">
      <alignment horizontal="center" vertical="center" wrapText="1"/>
      <protection hidden="1"/>
    </xf>
    <xf numFmtId="168" fontId="83" fillId="0" borderId="75" xfId="0" applyNumberFormat="1" applyFont="1" applyBorder="1" applyAlignment="1" applyProtection="1">
      <alignment horizontal="center" vertical="center" wrapText="1"/>
      <protection hidden="1"/>
    </xf>
    <xf numFmtId="0" fontId="1" fillId="4" borderId="75" xfId="0" applyFont="1" applyFill="1" applyBorder="1" applyAlignment="1" applyProtection="1">
      <alignment horizontal="center" vertical="center" wrapText="1"/>
      <protection locked="0"/>
    </xf>
    <xf numFmtId="166" fontId="1" fillId="3" borderId="75" xfId="0" applyNumberFormat="1" applyFont="1" applyFill="1" applyBorder="1" applyAlignment="1" applyProtection="1">
      <alignment horizontal="center" vertical="center" wrapText="1"/>
      <protection hidden="1"/>
    </xf>
    <xf numFmtId="2" fontId="94" fillId="32" borderId="3" xfId="0" applyNumberFormat="1" applyFont="1" applyFill="1" applyBorder="1" applyAlignment="1" applyProtection="1">
      <alignment horizontal="center"/>
      <protection hidden="1"/>
    </xf>
    <xf numFmtId="0" fontId="75" fillId="32" borderId="3" xfId="0" applyFont="1" applyFill="1" applyBorder="1" applyAlignment="1" applyProtection="1">
      <alignment horizontal="left"/>
      <protection hidden="1"/>
    </xf>
    <xf numFmtId="166" fontId="94" fillId="32" borderId="3" xfId="0" applyNumberFormat="1" applyFont="1" applyFill="1" applyBorder="1" applyAlignment="1" applyProtection="1">
      <alignment horizontal="center"/>
      <protection hidden="1"/>
    </xf>
    <xf numFmtId="168" fontId="94" fillId="32" borderId="3" xfId="0" applyNumberFormat="1" applyFont="1" applyFill="1" applyBorder="1" applyAlignment="1" applyProtection="1">
      <alignment horizontal="center"/>
      <protection hidden="1"/>
    </xf>
    <xf numFmtId="0" fontId="94" fillId="32" borderId="3" xfId="0" applyFont="1" applyFill="1" applyBorder="1" applyAlignment="1" applyProtection="1">
      <alignment horizontal="center"/>
      <protection hidden="1"/>
    </xf>
    <xf numFmtId="0" fontId="94" fillId="32" borderId="3" xfId="0" applyFont="1" applyFill="1" applyBorder="1" applyAlignment="1">
      <alignment horizontal="center"/>
    </xf>
    <xf numFmtId="166" fontId="94" fillId="32" borderId="61" xfId="0" applyNumberFormat="1" applyFont="1" applyFill="1" applyBorder="1" applyAlignment="1" applyProtection="1">
      <alignment horizontal="center"/>
      <protection hidden="1"/>
    </xf>
    <xf numFmtId="0" fontId="1" fillId="6" borderId="75" xfId="0" applyFont="1" applyFill="1" applyBorder="1" applyAlignment="1" applyProtection="1">
      <alignment horizontal="center" vertical="center"/>
      <protection locked="0"/>
    </xf>
    <xf numFmtId="2" fontId="1" fillId="0" borderId="96" xfId="0" applyNumberFormat="1" applyFont="1" applyBorder="1" applyAlignment="1" applyProtection="1">
      <alignment horizontal="center" vertical="center"/>
      <protection hidden="1"/>
    </xf>
    <xf numFmtId="0" fontId="1" fillId="0" borderId="6" xfId="0" applyFont="1" applyBorder="1" applyAlignment="1" applyProtection="1">
      <alignment horizontal="left" vertical="center" wrapText="1"/>
      <protection hidden="1"/>
    </xf>
    <xf numFmtId="0" fontId="1" fillId="0" borderId="0" xfId="0" applyFont="1" applyAlignment="1" applyProtection="1">
      <alignment horizontal="left" vertical="center" wrapText="1"/>
      <protection hidden="1"/>
    </xf>
    <xf numFmtId="0" fontId="0" fillId="0" borderId="0" xfId="0" applyAlignment="1" applyProtection="1">
      <alignment horizontal="left" vertical="center" wrapText="1"/>
      <protection hidden="1"/>
    </xf>
    <xf numFmtId="2" fontId="94" fillId="8" borderId="97" xfId="0" applyNumberFormat="1" applyFont="1" applyFill="1" applyBorder="1" applyAlignment="1" applyProtection="1">
      <alignment horizontal="center"/>
      <protection hidden="1"/>
    </xf>
    <xf numFmtId="49" fontId="96" fillId="8" borderId="97" xfId="0" quotePrefix="1" applyNumberFormat="1" applyFont="1" applyFill="1" applyBorder="1" applyAlignment="1" applyProtection="1">
      <alignment horizontal="center" vertical="center"/>
      <protection hidden="1"/>
    </xf>
    <xf numFmtId="166" fontId="94" fillId="8" borderId="97" xfId="0" applyNumberFormat="1" applyFont="1" applyFill="1" applyBorder="1" applyAlignment="1" applyProtection="1">
      <alignment horizontal="center"/>
      <protection hidden="1"/>
    </xf>
    <xf numFmtId="168" fontId="94" fillId="8" borderId="97" xfId="0" applyNumberFormat="1" applyFont="1" applyFill="1" applyBorder="1" applyAlignment="1" applyProtection="1">
      <alignment horizontal="center"/>
      <protection hidden="1"/>
    </xf>
    <xf numFmtId="0" fontId="94" fillId="8" borderId="97" xfId="0" applyFont="1" applyFill="1" applyBorder="1" applyAlignment="1" applyProtection="1">
      <alignment horizontal="center"/>
      <protection hidden="1"/>
    </xf>
    <xf numFmtId="0" fontId="94" fillId="8" borderId="97" xfId="0" applyFont="1" applyFill="1" applyBorder="1" applyAlignment="1" applyProtection="1">
      <alignment horizontal="center"/>
      <protection locked="0"/>
    </xf>
    <xf numFmtId="166" fontId="94" fillId="8" borderId="96" xfId="0" applyNumberFormat="1" applyFont="1" applyFill="1" applyBorder="1" applyAlignment="1" applyProtection="1">
      <alignment horizontal="center"/>
      <protection hidden="1"/>
    </xf>
    <xf numFmtId="166" fontId="94" fillId="32" borderId="2" xfId="0" applyNumberFormat="1" applyFont="1" applyFill="1" applyBorder="1" applyAlignment="1" applyProtection="1">
      <alignment horizontal="center"/>
      <protection hidden="1"/>
    </xf>
    <xf numFmtId="166" fontId="94" fillId="32" borderId="5" xfId="0" applyNumberFormat="1" applyFont="1" applyFill="1" applyBorder="1" applyAlignment="1" applyProtection="1">
      <alignment horizontal="center"/>
      <protection hidden="1"/>
    </xf>
    <xf numFmtId="49" fontId="83" fillId="7" borderId="36" xfId="0" applyNumberFormat="1" applyFont="1" applyFill="1" applyBorder="1" applyAlignment="1" applyProtection="1">
      <alignment horizontal="left"/>
      <protection hidden="1"/>
    </xf>
    <xf numFmtId="49" fontId="83" fillId="7" borderId="97" xfId="0" applyNumberFormat="1" applyFont="1" applyFill="1" applyBorder="1" applyAlignment="1" applyProtection="1">
      <alignment horizontal="left"/>
      <protection hidden="1"/>
    </xf>
    <xf numFmtId="166" fontId="1" fillId="0" borderId="0" xfId="0" applyNumberFormat="1" applyFont="1" applyAlignment="1" applyProtection="1">
      <alignment horizontal="center"/>
      <protection hidden="1"/>
    </xf>
    <xf numFmtId="166" fontId="0" fillId="0" borderId="0" xfId="0" applyNumberFormat="1" applyAlignment="1" applyProtection="1">
      <alignment horizontal="center"/>
      <protection hidden="1"/>
    </xf>
    <xf numFmtId="168" fontId="84" fillId="0" borderId="6" xfId="1" applyNumberFormat="1" applyFont="1" applyFill="1" applyBorder="1" applyAlignment="1" applyProtection="1">
      <alignment horizontal="center" vertical="center"/>
      <protection hidden="1"/>
    </xf>
    <xf numFmtId="168" fontId="84" fillId="0" borderId="59" xfId="1" applyNumberFormat="1" applyFont="1" applyFill="1" applyBorder="1" applyAlignment="1" applyProtection="1">
      <alignment horizontal="center" vertical="center"/>
      <protection hidden="1"/>
    </xf>
    <xf numFmtId="168" fontId="84" fillId="0" borderId="40" xfId="1" applyNumberFormat="1" applyFont="1" applyFill="1" applyBorder="1" applyAlignment="1" applyProtection="1">
      <alignment horizontal="center" vertical="center"/>
      <protection hidden="1"/>
    </xf>
    <xf numFmtId="168" fontId="84" fillId="0" borderId="36" xfId="1" applyNumberFormat="1" applyFont="1" applyFill="1" applyBorder="1" applyAlignment="1" applyProtection="1">
      <alignment horizontal="center" vertical="center"/>
      <protection hidden="1"/>
    </xf>
    <xf numFmtId="168" fontId="84" fillId="0" borderId="37" xfId="1" applyNumberFormat="1" applyFont="1" applyFill="1" applyBorder="1" applyAlignment="1" applyProtection="1">
      <alignment horizontal="center" vertical="center"/>
      <protection hidden="1"/>
    </xf>
    <xf numFmtId="0" fontId="75" fillId="37" borderId="67" xfId="0" applyFont="1" applyFill="1" applyBorder="1" applyAlignment="1" applyProtection="1">
      <alignment horizontal="center" vertical="center" wrapText="1"/>
      <protection hidden="1"/>
    </xf>
    <xf numFmtId="0" fontId="75" fillId="37" borderId="68" xfId="0" applyFont="1" applyFill="1" applyBorder="1" applyAlignment="1" applyProtection="1">
      <alignment horizontal="center" vertical="center" wrapText="1"/>
      <protection hidden="1"/>
    </xf>
    <xf numFmtId="1" fontId="76" fillId="0" borderId="0" xfId="0" applyNumberFormat="1" applyFont="1" applyAlignment="1" applyProtection="1">
      <alignment horizontal="center"/>
      <protection hidden="1"/>
    </xf>
    <xf numFmtId="0" fontId="1" fillId="0" borderId="17" xfId="0" applyFont="1" applyBorder="1" applyAlignment="1" applyProtection="1">
      <alignment horizontal="center"/>
      <protection hidden="1"/>
    </xf>
    <xf numFmtId="1" fontId="1" fillId="0" borderId="0" xfId="0" applyNumberFormat="1" applyFont="1" applyAlignment="1" applyProtection="1">
      <alignment horizontal="center"/>
      <protection hidden="1"/>
    </xf>
    <xf numFmtId="0" fontId="1" fillId="0" borderId="49" xfId="0" applyFont="1" applyBorder="1" applyAlignment="1" applyProtection="1">
      <alignment horizontal="center" wrapText="1"/>
      <protection hidden="1"/>
    </xf>
    <xf numFmtId="0" fontId="1" fillId="0" borderId="49" xfId="0" applyFont="1" applyBorder="1" applyAlignment="1" applyProtection="1">
      <alignment horizontal="center"/>
      <protection hidden="1"/>
    </xf>
    <xf numFmtId="0" fontId="20" fillId="0" borderId="2" xfId="0" applyFont="1" applyBorder="1" applyAlignment="1" applyProtection="1">
      <alignment horizontal="center"/>
      <protection hidden="1"/>
    </xf>
    <xf numFmtId="0" fontId="20" fillId="0" borderId="91" xfId="0" applyFont="1" applyBorder="1" applyAlignment="1" applyProtection="1">
      <alignment horizontal="center"/>
      <protection hidden="1"/>
    </xf>
    <xf numFmtId="0" fontId="1" fillId="0" borderId="90" xfId="0" applyFont="1" applyBorder="1" applyAlignment="1" applyProtection="1">
      <alignment horizontal="center"/>
      <protection hidden="1"/>
    </xf>
    <xf numFmtId="0" fontId="1" fillId="0" borderId="2" xfId="0" applyFont="1" applyBorder="1" applyAlignment="1" applyProtection="1">
      <alignment horizontal="center"/>
      <protection hidden="1"/>
    </xf>
    <xf numFmtId="0" fontId="1" fillId="0" borderId="91" xfId="0" applyFont="1" applyBorder="1" applyAlignment="1" applyProtection="1">
      <alignment horizontal="center"/>
      <protection hidden="1"/>
    </xf>
    <xf numFmtId="165" fontId="81" fillId="31" borderId="36" xfId="0" applyNumberFormat="1" applyFont="1" applyFill="1" applyBorder="1" applyAlignment="1" applyProtection="1">
      <alignment horizontal="center" vertical="center" wrapText="1"/>
      <protection hidden="1"/>
    </xf>
    <xf numFmtId="165" fontId="81" fillId="31" borderId="16" xfId="0" applyNumberFormat="1" applyFont="1" applyFill="1" applyBorder="1" applyAlignment="1" applyProtection="1">
      <alignment horizontal="center" vertical="center" wrapText="1"/>
      <protection hidden="1"/>
    </xf>
    <xf numFmtId="0" fontId="1" fillId="0" borderId="11" xfId="0" applyFont="1" applyBorder="1" applyAlignment="1" applyProtection="1">
      <alignment horizontal="center"/>
      <protection hidden="1"/>
    </xf>
    <xf numFmtId="0" fontId="1" fillId="0" borderId="12" xfId="0" applyFont="1" applyBorder="1" applyAlignment="1" applyProtection="1">
      <alignment horizontal="center"/>
      <protection hidden="1"/>
    </xf>
    <xf numFmtId="0" fontId="1" fillId="0" borderId="0" xfId="0" applyFont="1" applyAlignment="1" applyProtection="1">
      <alignment horizontal="center"/>
      <protection hidden="1"/>
    </xf>
    <xf numFmtId="165" fontId="69" fillId="31" borderId="36" xfId="0" applyNumberFormat="1" applyFont="1" applyFill="1" applyBorder="1" applyAlignment="1" applyProtection="1">
      <alignment horizontal="center" vertical="center" wrapText="1"/>
      <protection hidden="1"/>
    </xf>
    <xf numFmtId="165" fontId="69" fillId="31" borderId="16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11" xfId="0" applyBorder="1" applyAlignment="1" applyProtection="1">
      <alignment horizontal="center"/>
      <protection hidden="1"/>
    </xf>
    <xf numFmtId="0" fontId="0" fillId="0" borderId="12" xfId="0" applyBorder="1" applyAlignment="1" applyProtection="1">
      <alignment horizontal="center"/>
      <protection hidden="1"/>
    </xf>
    <xf numFmtId="0" fontId="1" fillId="0" borderId="16" xfId="0" applyFont="1" applyBorder="1" applyAlignment="1" applyProtection="1">
      <alignment horizontal="left" indent="2"/>
      <protection hidden="1"/>
    </xf>
    <xf numFmtId="0" fontId="1" fillId="0" borderId="6" xfId="0" applyFont="1" applyBorder="1" applyAlignment="1" applyProtection="1">
      <alignment horizontal="left" indent="2"/>
      <protection hidden="1"/>
    </xf>
    <xf numFmtId="0" fontId="1" fillId="0" borderId="36" xfId="0" applyFont="1" applyBorder="1" applyAlignment="1" applyProtection="1">
      <alignment horizontal="left" indent="2"/>
      <protection hidden="1"/>
    </xf>
    <xf numFmtId="0" fontId="92" fillId="0" borderId="23" xfId="510" applyFont="1" applyBorder="1" applyAlignment="1" applyProtection="1">
      <alignment horizontal="left" vertical="top" wrapText="1"/>
      <protection hidden="1"/>
    </xf>
    <xf numFmtId="0" fontId="92" fillId="0" borderId="19" xfId="510" applyFont="1" applyBorder="1" applyAlignment="1" applyProtection="1">
      <alignment horizontal="left" vertical="top" wrapText="1"/>
      <protection hidden="1"/>
    </xf>
    <xf numFmtId="0" fontId="92" fillId="0" borderId="21" xfId="510" applyFont="1" applyBorder="1" applyAlignment="1" applyProtection="1">
      <alignment horizontal="left" vertical="top" wrapText="1"/>
      <protection hidden="1"/>
    </xf>
    <xf numFmtId="0" fontId="92" fillId="0" borderId="24" xfId="510" applyFont="1" applyBorder="1" applyAlignment="1" applyProtection="1">
      <alignment horizontal="left" vertical="top" wrapText="1"/>
      <protection hidden="1"/>
    </xf>
    <xf numFmtId="0" fontId="92" fillId="0" borderId="45" xfId="510" applyFont="1" applyBorder="1" applyAlignment="1" applyProtection="1">
      <alignment horizontal="left" vertical="top" wrapText="1"/>
      <protection hidden="1"/>
    </xf>
    <xf numFmtId="0" fontId="92" fillId="0" borderId="46" xfId="510" applyFont="1" applyBorder="1" applyAlignment="1" applyProtection="1">
      <alignment horizontal="left" vertical="top" wrapText="1"/>
      <protection hidden="1"/>
    </xf>
    <xf numFmtId="0" fontId="92" fillId="0" borderId="47" xfId="510" applyFont="1" applyBorder="1" applyAlignment="1" applyProtection="1">
      <alignment horizontal="left" vertical="top" wrapText="1"/>
      <protection hidden="1"/>
    </xf>
    <xf numFmtId="0" fontId="92" fillId="0" borderId="21" xfId="510" applyFont="1" applyBorder="1" applyAlignment="1" applyProtection="1">
      <alignment horizontal="center" vertical="top" wrapText="1"/>
      <protection hidden="1"/>
    </xf>
    <xf numFmtId="0" fontId="92" fillId="0" borderId="24" xfId="510" applyFont="1" applyBorder="1" applyAlignment="1" applyProtection="1">
      <alignment horizontal="center" vertical="top" wrapText="1"/>
      <protection hidden="1"/>
    </xf>
    <xf numFmtId="0" fontId="92" fillId="0" borderId="53" xfId="510" applyFont="1" applyBorder="1" applyAlignment="1" applyProtection="1">
      <alignment horizontal="left" vertical="top" wrapText="1"/>
      <protection hidden="1"/>
    </xf>
    <xf numFmtId="0" fontId="92" fillId="0" borderId="54" xfId="510" applyFont="1" applyBorder="1" applyAlignment="1" applyProtection="1">
      <alignment horizontal="left" vertical="top" wrapText="1"/>
      <protection hidden="1"/>
    </xf>
    <xf numFmtId="0" fontId="88" fillId="0" borderId="50" xfId="509" applyFont="1" applyBorder="1" applyAlignment="1" applyProtection="1">
      <alignment horizontal="left" vertical="top"/>
      <protection hidden="1"/>
    </xf>
    <xf numFmtId="0" fontId="88" fillId="0" borderId="62" xfId="509" applyFont="1" applyBorder="1" applyAlignment="1" applyProtection="1">
      <alignment horizontal="left" vertical="top"/>
      <protection hidden="1"/>
    </xf>
    <xf numFmtId="0" fontId="88" fillId="0" borderId="85" xfId="509" applyFont="1" applyBorder="1" applyAlignment="1" applyProtection="1">
      <alignment horizontal="left" vertical="top"/>
      <protection hidden="1"/>
    </xf>
    <xf numFmtId="0" fontId="1" fillId="0" borderId="71" xfId="0" applyFont="1" applyBorder="1" applyAlignment="1" applyProtection="1">
      <alignment horizontal="center"/>
      <protection hidden="1"/>
    </xf>
    <xf numFmtId="0" fontId="1" fillId="0" borderId="18" xfId="0" applyFont="1" applyBorder="1" applyAlignment="1" applyProtection="1">
      <alignment horizontal="center"/>
      <protection hidden="1"/>
    </xf>
    <xf numFmtId="0" fontId="88" fillId="0" borderId="50" xfId="509" applyFont="1" applyBorder="1" applyAlignment="1" applyProtection="1">
      <alignment horizontal="left" vertical="top" wrapText="1"/>
      <protection hidden="1"/>
    </xf>
    <xf numFmtId="0" fontId="88" fillId="0" borderId="62" xfId="509" applyFont="1" applyBorder="1" applyAlignment="1" applyProtection="1">
      <alignment horizontal="left" vertical="top" wrapText="1"/>
      <protection hidden="1"/>
    </xf>
    <xf numFmtId="0" fontId="88" fillId="0" borderId="85" xfId="509" applyFont="1" applyBorder="1" applyAlignment="1" applyProtection="1">
      <alignment horizontal="left" vertical="top" wrapText="1"/>
      <protection hidden="1"/>
    </xf>
    <xf numFmtId="0" fontId="91" fillId="0" borderId="50" xfId="509" applyFont="1" applyBorder="1" applyAlignment="1" applyProtection="1">
      <alignment horizontal="left" vertical="top"/>
      <protection hidden="1"/>
    </xf>
    <xf numFmtId="0" fontId="91" fillId="0" borderId="62" xfId="509" applyFont="1" applyBorder="1" applyAlignment="1" applyProtection="1">
      <alignment horizontal="left" vertical="top"/>
      <protection hidden="1"/>
    </xf>
    <xf numFmtId="0" fontId="91" fillId="0" borderId="85" xfId="509" applyFont="1" applyBorder="1" applyAlignment="1" applyProtection="1">
      <alignment horizontal="left" vertical="top"/>
      <protection hidden="1"/>
    </xf>
    <xf numFmtId="165" fontId="69" fillId="31" borderId="36" xfId="0" applyNumberFormat="1" applyFont="1" applyFill="1" applyBorder="1" applyAlignment="1">
      <alignment horizontal="center" vertical="center" wrapText="1"/>
    </xf>
    <xf numFmtId="165" fontId="69" fillId="31" borderId="16" xfId="0" applyNumberFormat="1" applyFont="1" applyFill="1" applyBorder="1" applyAlignment="1">
      <alignment horizontal="center" vertical="center" wrapText="1"/>
    </xf>
    <xf numFmtId="0" fontId="0" fillId="0" borderId="1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</cellXfs>
  <cellStyles count="540">
    <cellStyle name="?" xfId="507" xr:uid="{8280EC4B-F273-418C-A059-C8106D872315}"/>
    <cellStyle name="??" xfId="506" xr:uid="{A48ADBE1-A014-443A-9D1B-B17E73B114F0}"/>
    <cellStyle name="?? 1" xfId="505" xr:uid="{DBCC8652-AD84-481A-BB99-0AD5D044CA6B}"/>
    <cellStyle name="?? 2" xfId="504" xr:uid="{6F106522-572F-49AD-A00E-E9549DEA1F06}"/>
    <cellStyle name="?? 3" xfId="503" xr:uid="{3ECBCE75-5195-4303-980C-DD890F3D4009}"/>
    <cellStyle name="?? 4" xfId="502" xr:uid="{D21E5D87-D88F-4791-83CF-CCE14DA2A7E3}"/>
    <cellStyle name="????" xfId="501" xr:uid="{EBA83811-73A1-4EBA-B1C4-825C47F0CAFE}"/>
    <cellStyle name="?????" xfId="500" xr:uid="{8836F56F-FBCD-438C-BBE7-3EF3BA7915F9}"/>
    <cellStyle name="??????" xfId="499" xr:uid="{7BBB7C80-5556-4389-A168-48DC82772FD1}"/>
    <cellStyle name="?????? 1" xfId="498" xr:uid="{8F5DC98D-8294-447A-9C2E-5B234A08ACA6}"/>
    <cellStyle name="?????? 2" xfId="497" xr:uid="{65C51B9B-D1AA-4770-8DF3-A98DEC46D6EC}"/>
    <cellStyle name="?????? 3" xfId="496" xr:uid="{0AF3146B-7A01-4170-8E1E-041C1B634577}"/>
    <cellStyle name="?????? 4" xfId="495" xr:uid="{8E97D641-B32A-4206-B6F4-A128BE16EB8B}"/>
    <cellStyle name="?????? 5" xfId="494" xr:uid="{CA034D11-2CF8-45D4-8DD3-4E317AFBFC85}"/>
    <cellStyle name="?????? 6" xfId="493" xr:uid="{3012112B-FEEA-4683-B066-41F6CF52EC90}"/>
    <cellStyle name="??_070122 JMF Price List(?? ??? ???)" xfId="492" xr:uid="{FBA49ADF-18E9-4169-A848-3E5D64D95F30}"/>
    <cellStyle name="??1" xfId="491" xr:uid="{8D6EBDB5-DBF5-4219-9FFA-04A36507209D}"/>
    <cellStyle name="??2" xfId="490" xr:uid="{BD83FBB7-2FDF-43E4-89B5-90FC179EC7C6}"/>
    <cellStyle name="??3" xfId="489" xr:uid="{54A5A59C-6F8B-4C20-97FA-FEA6A156CD03}"/>
    <cellStyle name="??4" xfId="488" xr:uid="{E1A28B9D-36A3-48AF-9D72-F6C9F4E8F99C}"/>
    <cellStyle name="??5" xfId="487" xr:uid="{F08F6CA0-1762-45D9-8BE2-B171A224200C}"/>
    <cellStyle name="??6" xfId="486" xr:uid="{39B01EC5-A120-443A-A963-B5DA65408F0F}"/>
    <cellStyle name="?_Sheet2" xfId="485" xr:uid="{FD5C3432-A59A-44A1-BD9D-C8B60CD6F433}"/>
    <cellStyle name="20% - ?????? 1" xfId="484" xr:uid="{6756307A-EFFF-421A-9A42-AB70E5325303}"/>
    <cellStyle name="20% - ?????? 2" xfId="483" xr:uid="{1CAEFED3-E1CC-4163-BD39-B8CDEE7EA66A}"/>
    <cellStyle name="20% - ?????? 3" xfId="482" xr:uid="{E7396724-ABD2-47B1-B97E-2C8D31F6F4EC}"/>
    <cellStyle name="20% - ?????? 4" xfId="481" xr:uid="{AD18F200-4E81-4EE8-9B53-1A8BB3E75BCA}"/>
    <cellStyle name="20% - ?????? 5" xfId="480" xr:uid="{DB3B09E9-643A-4FC6-B0E8-E032242DE705}"/>
    <cellStyle name="20% - ?????? 6" xfId="479" xr:uid="{516526E2-6267-4468-9CCC-87A3AADBDD69}"/>
    <cellStyle name="20% - ??1" xfId="478" xr:uid="{E09A92BC-1299-4848-BF69-4A8AA7DF069A}"/>
    <cellStyle name="20% - ??2" xfId="477" xr:uid="{6F55B16E-0691-4F45-9E2C-09AF3410D99C}"/>
    <cellStyle name="20% - ??3" xfId="476" xr:uid="{B9063D39-4582-4BD8-9B42-57A53681783A}"/>
    <cellStyle name="20% - ??4" xfId="475" xr:uid="{40FFB160-DB41-4ECF-903A-E2B9C8D5396E}"/>
    <cellStyle name="20% - ??5" xfId="474" xr:uid="{12541C3C-5A08-4E54-91AB-D20538AD0BAC}"/>
    <cellStyle name="20% - ??6" xfId="473" xr:uid="{65D0AAB7-866D-4222-BB16-DBDD40DECEB3}"/>
    <cellStyle name="20% - Accent1 2" xfId="472" xr:uid="{CAE291C2-A1E0-47CA-B78A-B1E3301FCB7A}"/>
    <cellStyle name="20% - Accent2 2" xfId="471" xr:uid="{8A184F62-4E4C-4035-8381-1B6533F7D831}"/>
    <cellStyle name="20% - Accent3 2" xfId="470" xr:uid="{8AC7A68D-AF80-4BF7-AE6F-23CBD6051E23}"/>
    <cellStyle name="20% - Accent4 2" xfId="469" xr:uid="{8B514735-DD53-4258-93DA-C2F336217F65}"/>
    <cellStyle name="20% - Accent5 2" xfId="468" xr:uid="{9163D2AF-904E-4C1C-9941-A9EE8EC87800}"/>
    <cellStyle name="20% - Accent6 2" xfId="467" xr:uid="{68D71AED-4D30-410C-9450-7BCCC26F8947}"/>
    <cellStyle name="40% - ?????? 1" xfId="466" xr:uid="{888F2DE5-40F0-4F60-A50E-75F3507110F3}"/>
    <cellStyle name="40% - ?????? 2" xfId="465" xr:uid="{5E09527C-D6BD-4CEC-9710-A0A29C9B6883}"/>
    <cellStyle name="40% - ?????? 3" xfId="464" xr:uid="{C7FD68FB-F1F2-439E-A117-386230E03498}"/>
    <cellStyle name="40% - ?????? 4" xfId="463" xr:uid="{A7BFC5E2-B8D5-4931-9707-BE9ED55DB9A2}"/>
    <cellStyle name="40% - ?????? 5" xfId="462" xr:uid="{F8466493-E931-4A38-8E2A-2790A8D67A7E}"/>
    <cellStyle name="40% - ?????? 6" xfId="461" xr:uid="{AA80C0CC-3EA8-426A-AFE9-D168AEDF747C}"/>
    <cellStyle name="40% - ??1" xfId="460" xr:uid="{3D5A5B05-1DF8-4A7C-AB76-3F5BD9562E49}"/>
    <cellStyle name="40% - ??2" xfId="459" xr:uid="{C5B62DDB-7CC9-45F0-B155-A16681BD5714}"/>
    <cellStyle name="40% - ??3" xfId="458" xr:uid="{ED6D133F-0376-4097-987C-6D4354392892}"/>
    <cellStyle name="40% - ??4" xfId="457" xr:uid="{F98B75C9-41FA-4698-B48A-9D7D56BBED43}"/>
    <cellStyle name="40% - ??5" xfId="456" xr:uid="{A6FA3219-64C2-4492-AD63-A1C73FEAEBAE}"/>
    <cellStyle name="40% - ??6" xfId="455" xr:uid="{95013F0A-F996-4252-9EE5-EAF2B72844E6}"/>
    <cellStyle name="40% - Accent1 2" xfId="454" xr:uid="{C842EE8C-4DDF-466E-9CA1-9D89BA5E968E}"/>
    <cellStyle name="40% - Accent2 2" xfId="453" xr:uid="{5A92A2FD-E569-47C6-9E4D-0A834D6E0154}"/>
    <cellStyle name="40% - Accent3 2" xfId="452" xr:uid="{E5BBBA9D-4300-4EAA-AD7B-5A2DFDA35DAE}"/>
    <cellStyle name="40% - Accent4 2" xfId="451" xr:uid="{25299E09-A745-4474-8298-B9F7EA28B216}"/>
    <cellStyle name="40% - Accent5 2" xfId="450" xr:uid="{533415D5-B077-4897-B2C0-645FF15EAAA6}"/>
    <cellStyle name="40% - Accent6 2" xfId="449" xr:uid="{9615E7B6-AE14-4A42-9F84-0D9C76227128}"/>
    <cellStyle name="60% - ?????? 1" xfId="448" xr:uid="{37067133-52DF-48BF-8CE5-C1DE309C0406}"/>
    <cellStyle name="60% - ?????? 2" xfId="447" xr:uid="{C7BD2CF4-30D4-44B3-9C7A-EA02B37ADA8A}"/>
    <cellStyle name="60% - ?????? 3" xfId="446" xr:uid="{EEFB0647-8E77-4A71-91C0-724210C4273F}"/>
    <cellStyle name="60% - ?????? 4" xfId="445" xr:uid="{E3664919-2813-4958-971D-8D36F256C283}"/>
    <cellStyle name="60% - ?????? 5" xfId="444" xr:uid="{0DE6DC35-7122-44B1-AD8D-72D07F615059}"/>
    <cellStyle name="60% - ?????? 6" xfId="443" xr:uid="{5531CD28-D9C4-41A8-A984-9E01D686BEFF}"/>
    <cellStyle name="60% - ??1" xfId="442" xr:uid="{F5A658C1-61E1-412A-BF0B-18457874297B}"/>
    <cellStyle name="60% - ??2" xfId="441" xr:uid="{E823BBC7-1C0A-4F37-894C-E9C87DD2C7BE}"/>
    <cellStyle name="60% - ??3" xfId="440" xr:uid="{0CF4D362-21BB-4DC5-A62B-D753208EAADA}"/>
    <cellStyle name="60% - ??4" xfId="439" xr:uid="{B1E545DC-6713-471C-B800-9826C8771C37}"/>
    <cellStyle name="60% - ??5" xfId="438" xr:uid="{698A68BE-E342-43FC-B113-5DAB06DD13A6}"/>
    <cellStyle name="60% - ??6" xfId="437" xr:uid="{5927ED4E-74C8-4D15-885A-8565198B2439}"/>
    <cellStyle name="60% - Accent1 2" xfId="436" xr:uid="{9BD8EABB-3CE0-4B4E-AFC9-195543ED9770}"/>
    <cellStyle name="60% - Accent2 2" xfId="435" xr:uid="{2C02A164-0D35-455F-A98B-61A3D5C93BB7}"/>
    <cellStyle name="60% - Accent3 2" xfId="434" xr:uid="{B3B2EDF0-1685-4E81-A2B1-DC81E18A7CA9}"/>
    <cellStyle name="60% - Accent4 2" xfId="433" xr:uid="{7A9C2AAB-5E2E-483D-898C-F04473AB0571}"/>
    <cellStyle name="60% - Accent5 2" xfId="432" xr:uid="{A8F6A937-2B80-4AF4-AB41-C932A7769761}"/>
    <cellStyle name="60% - Accent6 2" xfId="431" xr:uid="{1EB354B5-2C70-4500-B881-D0253ED3726F}"/>
    <cellStyle name="Accent1 2" xfId="430" xr:uid="{21BF74CB-7511-4E52-8918-55AF4E90AC70}"/>
    <cellStyle name="Accent2 2" xfId="429" xr:uid="{D8954610-0888-4EBD-9CC3-3F4874FEBC53}"/>
    <cellStyle name="Accent3 2" xfId="428" xr:uid="{F0B98861-A0A1-4F86-B7AE-B0F56AB3A905}"/>
    <cellStyle name="Accent4 2" xfId="427" xr:uid="{7DB030E6-6964-49CB-B670-C79EC5C93439}"/>
    <cellStyle name="Accent5 2" xfId="426" xr:uid="{F589B40B-FDAF-4C2C-8BA9-EE38641C27E7}"/>
    <cellStyle name="Accent6 2" xfId="425" xr:uid="{67BDD244-70ED-413C-B4B3-7B1A347AB79A}"/>
    <cellStyle name="Bad 2" xfId="424" xr:uid="{0DCAE67E-A881-48E9-91D0-77A2B014E234}"/>
    <cellStyle name="Calc Currency (0)" xfId="423" xr:uid="{A2EBFC0F-2A00-4D2F-83C3-4B73FDC37B01}"/>
    <cellStyle name="Calculation 2" xfId="422" xr:uid="{CF681225-E13C-4283-BE83-3BA38C63480D}"/>
    <cellStyle name="Calculation 2 2" xfId="355" xr:uid="{7810AADF-D650-446A-9176-60D7832DD7F0}"/>
    <cellStyle name="Calculation 2 2 2" xfId="533" xr:uid="{769DBFB1-51B4-4B6F-BD49-4BA5CE838FF1}"/>
    <cellStyle name="Calculation 2 3" xfId="520" xr:uid="{DEAD44FB-D29D-4BEE-ACF0-D04D4500C03E}"/>
    <cellStyle name="Check Cell 2" xfId="421" xr:uid="{752C8FFC-99C9-4E50-82B4-74E296699BC7}"/>
    <cellStyle name="Comma" xfId="519" builtinId="3"/>
    <cellStyle name="Comma [0] 2_0800317 210477 JMF ?????" xfId="420" xr:uid="{AF79C04D-A9C2-4C16-908D-4FBE5009E16D}"/>
    <cellStyle name="Comma 2" xfId="327" xr:uid="{C0F1AE41-8B18-461B-8ACA-7C29280B60EC}"/>
    <cellStyle name="Comma 2 2" xfId="419" xr:uid="{19B57E80-45DF-448D-B65F-FD4124944350}"/>
    <cellStyle name="Comma 2 3" xfId="521" xr:uid="{CFBEA1C8-DD79-45C1-B6D4-9E83511032BD}"/>
    <cellStyle name="Comma 3" xfId="418" xr:uid="{62BAA508-7223-4B34-B8FA-93026E016498}"/>
    <cellStyle name="Comma 3 2" xfId="522" xr:uid="{D0D027CD-CAF9-450D-AB5D-0E72B99066B2}"/>
    <cellStyle name="Comma 4" xfId="417" xr:uid="{8AB7C152-3DA9-482C-9C6A-3F6268383F09}"/>
    <cellStyle name="Comma 4 2" xfId="523" xr:uid="{9524016E-4839-4913-81B9-3D002FB64C4B}"/>
    <cellStyle name="Copied" xfId="416" xr:uid="{56D972F7-396F-42A1-98E6-A76C02F9F3C9}"/>
    <cellStyle name="Copied 2" xfId="415" xr:uid="{12A3D6B7-9924-4740-A61F-950EF62BF0FC}"/>
    <cellStyle name="Copied 2 2" xfId="414" xr:uid="{BFF2DA15-A265-42FD-985A-9B8563FB0976}"/>
    <cellStyle name="Currency" xfId="1" builtinId="4"/>
    <cellStyle name="Currency 2" xfId="328" xr:uid="{8B3F6E26-091D-4ACC-9971-33F748A4AABA}"/>
    <cellStyle name="Currency 2 2" xfId="412" xr:uid="{90441BD5-4137-48D9-8AA2-34DF509030CC}"/>
    <cellStyle name="Currency 3" xfId="413" xr:uid="{68904374-A0B3-4D68-AC49-43DD7D1DE14E}"/>
    <cellStyle name="Currency 4" xfId="511" xr:uid="{B411D3A9-073F-47F4-8AF0-0A034AE0A1F5}"/>
    <cellStyle name="Entered" xfId="411" xr:uid="{11C19CFA-AA37-4B7F-A8FA-9BDFC16F570D}"/>
    <cellStyle name="Entered 2" xfId="410" xr:uid="{4EB6F391-5794-4A10-80EA-9806C404AE4E}"/>
    <cellStyle name="Entered 2 2" xfId="409" xr:uid="{421B4AEB-1AA8-4C06-9A67-E0557EABC518}"/>
    <cellStyle name="Explanatory Text 2" xfId="408" xr:uid="{3C7B3F88-D899-497D-8A41-06A1D497DE07}"/>
    <cellStyle name="Followed Hyperlink" xfId="3" builtinId="9" hidden="1"/>
    <cellStyle name="Followed Hyperlink" xfId="5" builtinId="9" hidden="1"/>
    <cellStyle name="Followed Hyperlink" xfId="7" builtinId="9" hidden="1"/>
    <cellStyle name="Followed Hyperlink" xfId="9" builtinId="9" hidden="1"/>
    <cellStyle name="Followed Hyperlink" xfId="11" builtinId="9" hidden="1"/>
    <cellStyle name="Followed Hyperlink" xfId="13" builtinId="9" hidden="1"/>
    <cellStyle name="Followed Hyperlink" xfId="15" builtinId="9" hidden="1"/>
    <cellStyle name="Followed Hyperlink" xfId="17" builtinId="9" hidden="1"/>
    <cellStyle name="Followed Hyperlink" xfId="19" builtinId="9" hidden="1"/>
    <cellStyle name="Followed Hyperlink" xfId="21" builtinId="9" hidden="1"/>
    <cellStyle name="Followed Hyperlink" xfId="23" builtinId="9" hidden="1"/>
    <cellStyle name="Followed Hyperlink" xfId="25" builtinId="9" hidden="1"/>
    <cellStyle name="Followed Hyperlink" xfId="27" builtinId="9" hidden="1"/>
    <cellStyle name="Followed Hyperlink" xfId="29" builtinId="9" hidden="1"/>
    <cellStyle name="Followed Hyperlink" xfId="31" builtinId="9" hidden="1"/>
    <cellStyle name="Followed Hyperlink" xfId="33" builtinId="9" hidden="1"/>
    <cellStyle name="Followed Hyperlink" xfId="35" builtinId="9" hidden="1"/>
    <cellStyle name="Followed Hyperlink" xfId="37" builtinId="9" hidden="1"/>
    <cellStyle name="Followed Hyperlink" xfId="39" builtinId="9" hidden="1"/>
    <cellStyle name="Followed Hyperlink" xfId="41" builtinId="9" hidden="1"/>
    <cellStyle name="Followed Hyperlink" xfId="43" builtinId="9" hidden="1"/>
    <cellStyle name="Followed Hyperlink" xfId="45" builtinId="9" hidden="1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3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Followed Hyperlink" xfId="117" builtinId="9" hidden="1"/>
    <cellStyle name="Followed Hyperlink" xfId="119" builtinId="9" hidden="1"/>
    <cellStyle name="Followed Hyperlink" xfId="121" builtinId="9" hidden="1"/>
    <cellStyle name="Followed Hyperlink" xfId="123" builtinId="9" hidden="1"/>
    <cellStyle name="Followed Hyperlink" xfId="125" builtinId="9" hidden="1"/>
    <cellStyle name="Followed Hyperlink" xfId="127" builtinId="9" hidden="1"/>
    <cellStyle name="Followed Hyperlink" xfId="129" builtinId="9" hidden="1"/>
    <cellStyle name="Followed Hyperlink" xfId="131" builtinId="9" hidden="1"/>
    <cellStyle name="Followed Hyperlink" xfId="133" builtinId="9" hidden="1"/>
    <cellStyle name="Followed Hyperlink" xfId="135" builtinId="9" hidden="1"/>
    <cellStyle name="Followed Hyperlink" xfId="137" builtinId="9" hidden="1"/>
    <cellStyle name="Followed Hyperlink" xfId="139" builtinId="9" hidden="1"/>
    <cellStyle name="Followed Hyperlink" xfId="141" builtinId="9" hidden="1"/>
    <cellStyle name="Followed Hyperlink" xfId="143" builtinId="9" hidden="1"/>
    <cellStyle name="Followed Hyperlink" xfId="145" builtinId="9" hidden="1"/>
    <cellStyle name="Followed Hyperlink" xfId="147" builtinId="9" hidden="1"/>
    <cellStyle name="Followed Hyperlink" xfId="149" builtinId="9" hidden="1"/>
    <cellStyle name="Followed Hyperlink" xfId="151" builtinId="9" hidden="1"/>
    <cellStyle name="Followed Hyperlink" xfId="153" builtinId="9" hidden="1"/>
    <cellStyle name="Followed Hyperlink" xfId="155" builtinId="9" hidden="1"/>
    <cellStyle name="Followed Hyperlink" xfId="157" builtinId="9" hidden="1"/>
    <cellStyle name="Followed Hyperlink" xfId="159" builtinId="9" hidden="1"/>
    <cellStyle name="Followed Hyperlink" xfId="161" builtinId="9" hidden="1"/>
    <cellStyle name="Followed Hyperlink" xfId="163" builtinId="9" hidden="1"/>
    <cellStyle name="Followed Hyperlink" xfId="165" builtinId="9" hidden="1"/>
    <cellStyle name="Followed Hyperlink" xfId="167" builtinId="9" hidden="1"/>
    <cellStyle name="Followed Hyperlink" xfId="169" builtinId="9" hidden="1"/>
    <cellStyle name="Followed Hyperlink" xfId="171" builtinId="9" hidden="1"/>
    <cellStyle name="Followed Hyperlink" xfId="173" builtinId="9" hidden="1"/>
    <cellStyle name="Followed Hyperlink" xfId="175" builtinId="9" hidden="1"/>
    <cellStyle name="Followed Hyperlink" xfId="177" builtinId="9" hidden="1"/>
    <cellStyle name="Followed Hyperlink" xfId="179" builtinId="9" hidden="1"/>
    <cellStyle name="Followed Hyperlink" xfId="181" builtinId="9" hidden="1"/>
    <cellStyle name="Followed Hyperlink" xfId="183" builtinId="9" hidden="1"/>
    <cellStyle name="Followed Hyperlink" xfId="185" builtinId="9" hidden="1"/>
    <cellStyle name="Followed Hyperlink" xfId="187" builtinId="9" hidden="1"/>
    <cellStyle name="Followed Hyperlink" xfId="189" builtinId="9" hidden="1"/>
    <cellStyle name="Followed Hyperlink" xfId="191" builtinId="9" hidden="1"/>
    <cellStyle name="Followed Hyperlink" xfId="193" builtinId="9" hidden="1"/>
    <cellStyle name="Followed Hyperlink" xfId="195" builtinId="9" hidden="1"/>
    <cellStyle name="Followed Hyperlink" xfId="197" builtinId="9" hidden="1"/>
    <cellStyle name="Followed Hyperlink" xfId="199" builtinId="9" hidden="1"/>
    <cellStyle name="Followed Hyperlink" xfId="201" builtinId="9" hidden="1"/>
    <cellStyle name="Followed Hyperlink" xfId="203" builtinId="9" hidden="1"/>
    <cellStyle name="Followed Hyperlink" xfId="205" builtinId="9" hidden="1"/>
    <cellStyle name="Followed Hyperlink" xfId="207" builtinId="9" hidden="1"/>
    <cellStyle name="Followed Hyperlink" xfId="209" builtinId="9" hidden="1"/>
    <cellStyle name="Followed Hyperlink" xfId="211" builtinId="9" hidden="1"/>
    <cellStyle name="Followed Hyperlink" xfId="213" builtinId="9" hidden="1"/>
    <cellStyle name="Followed Hyperlink" xfId="215" builtinId="9" hidden="1"/>
    <cellStyle name="Followed Hyperlink" xfId="217" builtinId="9" hidden="1"/>
    <cellStyle name="Followed Hyperlink" xfId="219" builtinId="9" hidden="1"/>
    <cellStyle name="Followed Hyperlink" xfId="221" builtinId="9" hidden="1"/>
    <cellStyle name="Followed Hyperlink" xfId="223" builtinId="9" hidden="1"/>
    <cellStyle name="Followed Hyperlink" xfId="225" builtinId="9" hidden="1"/>
    <cellStyle name="Followed Hyperlink" xfId="227" builtinId="9" hidden="1"/>
    <cellStyle name="Followed Hyperlink" xfId="229" builtinId="9" hidden="1"/>
    <cellStyle name="Followed Hyperlink" xfId="231" builtinId="9" hidden="1"/>
    <cellStyle name="Followed Hyperlink" xfId="233" builtinId="9" hidden="1"/>
    <cellStyle name="Followed Hyperlink" xfId="235" builtinId="9" hidden="1"/>
    <cellStyle name="Followed Hyperlink" xfId="237" builtinId="9" hidden="1"/>
    <cellStyle name="Followed Hyperlink" xfId="239" builtinId="9" hidden="1"/>
    <cellStyle name="Followed Hyperlink" xfId="241" builtinId="9" hidden="1"/>
    <cellStyle name="Followed Hyperlink" xfId="243" builtinId="9" hidden="1"/>
    <cellStyle name="Followed Hyperlink" xfId="245" builtinId="9" hidden="1"/>
    <cellStyle name="Followed Hyperlink" xfId="247" builtinId="9" hidden="1"/>
    <cellStyle name="Followed Hyperlink" xfId="249" builtinId="9" hidden="1"/>
    <cellStyle name="Followed Hyperlink" xfId="251" builtinId="9" hidden="1"/>
    <cellStyle name="Followed Hyperlink" xfId="253" builtinId="9" hidden="1"/>
    <cellStyle name="Followed Hyperlink" xfId="255" builtinId="9" hidden="1"/>
    <cellStyle name="Followed Hyperlink" xfId="257" builtinId="9" hidden="1"/>
    <cellStyle name="Followed Hyperlink" xfId="259" builtinId="9" hidden="1"/>
    <cellStyle name="Followed Hyperlink" xfId="261" builtinId="9" hidden="1"/>
    <cellStyle name="Followed Hyperlink" xfId="263" builtinId="9" hidden="1"/>
    <cellStyle name="Followed Hyperlink" xfId="265" builtinId="9" hidden="1"/>
    <cellStyle name="Followed Hyperlink" xfId="267" builtinId="9" hidden="1"/>
    <cellStyle name="Followed Hyperlink" xfId="269" builtinId="9" hidden="1"/>
    <cellStyle name="Followed Hyperlink" xfId="271" builtinId="9" hidden="1"/>
    <cellStyle name="Followed Hyperlink" xfId="273" builtinId="9" hidden="1"/>
    <cellStyle name="Followed Hyperlink" xfId="275" builtinId="9" hidden="1"/>
    <cellStyle name="Followed Hyperlink" xfId="277" builtinId="9" hidden="1"/>
    <cellStyle name="Followed Hyperlink" xfId="279" builtinId="9" hidden="1"/>
    <cellStyle name="Followed Hyperlink" xfId="281" builtinId="9" hidden="1"/>
    <cellStyle name="Followed Hyperlink" xfId="283" builtinId="9" hidden="1"/>
    <cellStyle name="Followed Hyperlink" xfId="285" builtinId="9" hidden="1"/>
    <cellStyle name="Followed Hyperlink" xfId="287" builtinId="9" hidden="1"/>
    <cellStyle name="Followed Hyperlink" xfId="289" builtinId="9" hidden="1"/>
    <cellStyle name="Followed Hyperlink" xfId="291" builtinId="9" hidden="1"/>
    <cellStyle name="Followed Hyperlink" xfId="293" builtinId="9" hidden="1"/>
    <cellStyle name="Followed Hyperlink" xfId="295" builtinId="9" hidden="1"/>
    <cellStyle name="Followed Hyperlink" xfId="297" builtinId="9" hidden="1"/>
    <cellStyle name="Followed Hyperlink" xfId="299" builtinId="9" hidden="1"/>
    <cellStyle name="Followed Hyperlink" xfId="301" builtinId="9" hidden="1"/>
    <cellStyle name="Followed Hyperlink" xfId="303" builtinId="9" hidden="1"/>
    <cellStyle name="Followed Hyperlink" xfId="305" builtinId="9" hidden="1"/>
    <cellStyle name="Followed Hyperlink" xfId="307" builtinId="9" hidden="1"/>
    <cellStyle name="Followed Hyperlink" xfId="309" builtinId="9" hidden="1"/>
    <cellStyle name="Followed Hyperlink" xfId="311" builtinId="9" hidden="1"/>
    <cellStyle name="Followed Hyperlink" xfId="313" builtinId="9" hidden="1"/>
    <cellStyle name="Followed Hyperlink" xfId="315" builtinId="9" hidden="1"/>
    <cellStyle name="Followed Hyperlink" xfId="317" builtinId="9" hidden="1"/>
    <cellStyle name="Followed Hyperlink" xfId="319" builtinId="9" hidden="1"/>
    <cellStyle name="Followed Hyperlink" xfId="321" builtinId="9" hidden="1"/>
    <cellStyle name="Followed Hyperlink" xfId="323" builtinId="9" hidden="1"/>
    <cellStyle name="Good 2" xfId="407" xr:uid="{B4C059ED-20B6-4EC0-927F-CC23FE128A85}"/>
    <cellStyle name="Grey" xfId="406" xr:uid="{F964DD7A-D7D3-41DB-B3DC-E15D81D3B1F3}"/>
    <cellStyle name="Header1" xfId="405" xr:uid="{8CDFBED7-C0B1-4827-98FA-001739B2FCB6}"/>
    <cellStyle name="Header1 2" xfId="404" xr:uid="{6F0AB295-7596-4CFD-A7EE-236A64E213F0}"/>
    <cellStyle name="Header2" xfId="403" xr:uid="{DE212FA7-AF0A-4329-83D4-03E26FDA0F9A}"/>
    <cellStyle name="Header2 2" xfId="356" xr:uid="{9FB08F62-FC92-4087-85DC-8F01A0E73FC2}"/>
    <cellStyle name="Header2 2 2" xfId="532" xr:uid="{2C0D4319-205C-4F4A-8ED1-21438C94247C}"/>
    <cellStyle name="Header2 3" xfId="524" xr:uid="{E2FA5736-479D-45AE-8C1E-C3D3FA815DED}"/>
    <cellStyle name="Heading 1 2" xfId="402" xr:uid="{662DA8B0-6402-4FDF-B3F3-4AC68494BE0A}"/>
    <cellStyle name="Heading 2 2" xfId="401" xr:uid="{BA3678AC-90A2-4D13-8235-A335F3E71D2C}"/>
    <cellStyle name="Heading 3 2" xfId="400" xr:uid="{7AF1E918-24CB-4C37-B185-7F34C3639AC3}"/>
    <cellStyle name="Heading 4 2" xfId="399" xr:uid="{CC8BE083-AE4C-44D7-B452-5DC5A09C0125}"/>
    <cellStyle name="Hyperlink" xfId="2" builtinId="8" hidden="1"/>
    <cellStyle name="Hyperlink" xfId="4" builtinId="8" hidden="1"/>
    <cellStyle name="Hyperlink" xfId="6" builtinId="8" hidden="1"/>
    <cellStyle name="Hyperlink" xfId="8" builtinId="8" hidden="1"/>
    <cellStyle name="Hyperlink" xfId="10" builtinId="8" hidden="1"/>
    <cellStyle name="Hyperlink" xfId="12" builtinId="8" hidden="1"/>
    <cellStyle name="Hyperlink" xfId="14" builtinId="8" hidden="1"/>
    <cellStyle name="Hyperlink" xfId="16" builtinId="8" hidden="1"/>
    <cellStyle name="Hyperlink" xfId="18" builtinId="8" hidden="1"/>
    <cellStyle name="Hyperlink" xfId="20" builtinId="8" hidden="1"/>
    <cellStyle name="Hyperlink" xfId="22" builtinId="8" hidden="1"/>
    <cellStyle name="Hyperlink" xfId="24" builtinId="8" hidden="1"/>
    <cellStyle name="Hyperlink" xfId="26" builtinId="8" hidden="1"/>
    <cellStyle name="Hyperlink" xfId="28" builtinId="8" hidden="1"/>
    <cellStyle name="Hyperlink" xfId="30" builtinId="8" hidden="1"/>
    <cellStyle name="Hyperlink" xfId="32" builtinId="8" hidden="1"/>
    <cellStyle name="Hyperlink" xfId="34" builtinId="8" hidden="1"/>
    <cellStyle name="Hyperlink" xfId="36" builtinId="8" hidden="1"/>
    <cellStyle name="Hyperlink" xfId="38" builtinId="8" hidden="1"/>
    <cellStyle name="Hyperlink" xfId="40" builtinId="8" hidden="1"/>
    <cellStyle name="Hyperlink" xfId="42" builtinId="8" hidden="1"/>
    <cellStyle name="Hyperlink" xfId="44" builtinId="8" hidden="1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2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6" builtinId="8" hidden="1"/>
    <cellStyle name="Hyperlink" xfId="118" builtinId="8" hidden="1"/>
    <cellStyle name="Hyperlink" xfId="120" builtinId="8" hidden="1"/>
    <cellStyle name="Hyperlink" xfId="122" builtinId="8" hidden="1"/>
    <cellStyle name="Hyperlink" xfId="124" builtinId="8" hidden="1"/>
    <cellStyle name="Hyperlink" xfId="126" builtinId="8" hidden="1"/>
    <cellStyle name="Hyperlink" xfId="128" builtinId="8" hidden="1"/>
    <cellStyle name="Hyperlink" xfId="130" builtinId="8" hidden="1"/>
    <cellStyle name="Hyperlink" xfId="132" builtinId="8" hidden="1"/>
    <cellStyle name="Hyperlink" xfId="134" builtinId="8" hidden="1"/>
    <cellStyle name="Hyperlink" xfId="136" builtinId="8" hidden="1"/>
    <cellStyle name="Hyperlink" xfId="138" builtinId="8" hidden="1"/>
    <cellStyle name="Hyperlink" xfId="140" builtinId="8" hidden="1"/>
    <cellStyle name="Hyperlink" xfId="142" builtinId="8" hidden="1"/>
    <cellStyle name="Hyperlink" xfId="144" builtinId="8" hidden="1"/>
    <cellStyle name="Hyperlink" xfId="146" builtinId="8" hidden="1"/>
    <cellStyle name="Hyperlink" xfId="148" builtinId="8" hidden="1"/>
    <cellStyle name="Hyperlink" xfId="150" builtinId="8" hidden="1"/>
    <cellStyle name="Hyperlink" xfId="152" builtinId="8" hidden="1"/>
    <cellStyle name="Hyperlink" xfId="154" builtinId="8" hidden="1"/>
    <cellStyle name="Hyperlink" xfId="156" builtinId="8" hidden="1"/>
    <cellStyle name="Hyperlink" xfId="158" builtinId="8" hidden="1"/>
    <cellStyle name="Hyperlink" xfId="160" builtinId="8" hidden="1"/>
    <cellStyle name="Hyperlink" xfId="162" builtinId="8" hidden="1"/>
    <cellStyle name="Hyperlink" xfId="164" builtinId="8" hidden="1"/>
    <cellStyle name="Hyperlink" xfId="166" builtinId="8" hidden="1"/>
    <cellStyle name="Hyperlink" xfId="168" builtinId="8" hidden="1"/>
    <cellStyle name="Hyperlink" xfId="170" builtinId="8" hidden="1"/>
    <cellStyle name="Hyperlink" xfId="172" builtinId="8" hidden="1"/>
    <cellStyle name="Hyperlink" xfId="174" builtinId="8" hidden="1"/>
    <cellStyle name="Hyperlink" xfId="176" builtinId="8" hidden="1"/>
    <cellStyle name="Hyperlink" xfId="178" builtinId="8" hidden="1"/>
    <cellStyle name="Hyperlink" xfId="180" builtinId="8" hidden="1"/>
    <cellStyle name="Hyperlink" xfId="182" builtinId="8" hidden="1"/>
    <cellStyle name="Hyperlink" xfId="184" builtinId="8" hidden="1"/>
    <cellStyle name="Hyperlink" xfId="186" builtinId="8" hidden="1"/>
    <cellStyle name="Hyperlink" xfId="188" builtinId="8" hidden="1"/>
    <cellStyle name="Hyperlink" xfId="190" builtinId="8" hidden="1"/>
    <cellStyle name="Hyperlink" xfId="192" builtinId="8" hidden="1"/>
    <cellStyle name="Hyperlink" xfId="194" builtinId="8" hidden="1"/>
    <cellStyle name="Hyperlink" xfId="196" builtinId="8" hidden="1"/>
    <cellStyle name="Hyperlink" xfId="198" builtinId="8" hidden="1"/>
    <cellStyle name="Hyperlink" xfId="200" builtinId="8" hidden="1"/>
    <cellStyle name="Hyperlink" xfId="202" builtinId="8" hidden="1"/>
    <cellStyle name="Hyperlink" xfId="204" builtinId="8" hidden="1"/>
    <cellStyle name="Hyperlink" xfId="206" builtinId="8" hidden="1"/>
    <cellStyle name="Hyperlink" xfId="208" builtinId="8" hidden="1"/>
    <cellStyle name="Hyperlink" xfId="210" builtinId="8" hidden="1"/>
    <cellStyle name="Hyperlink" xfId="212" builtinId="8" hidden="1"/>
    <cellStyle name="Hyperlink" xfId="214" builtinId="8" hidden="1"/>
    <cellStyle name="Hyperlink" xfId="216" builtinId="8" hidden="1"/>
    <cellStyle name="Hyperlink" xfId="218" builtinId="8" hidden="1"/>
    <cellStyle name="Hyperlink" xfId="220" builtinId="8" hidden="1"/>
    <cellStyle name="Hyperlink" xfId="222" builtinId="8" hidden="1"/>
    <cellStyle name="Hyperlink" xfId="224" builtinId="8" hidden="1"/>
    <cellStyle name="Hyperlink" xfId="226" builtinId="8" hidden="1"/>
    <cellStyle name="Hyperlink" xfId="228" builtinId="8" hidden="1"/>
    <cellStyle name="Hyperlink" xfId="230" builtinId="8" hidden="1"/>
    <cellStyle name="Hyperlink" xfId="232" builtinId="8" hidden="1"/>
    <cellStyle name="Hyperlink" xfId="234" builtinId="8" hidden="1"/>
    <cellStyle name="Hyperlink" xfId="236" builtinId="8" hidden="1"/>
    <cellStyle name="Hyperlink" xfId="238" builtinId="8" hidden="1"/>
    <cellStyle name="Hyperlink" xfId="240" builtinId="8" hidden="1"/>
    <cellStyle name="Hyperlink" xfId="242" builtinId="8" hidden="1"/>
    <cellStyle name="Hyperlink" xfId="244" builtinId="8" hidden="1"/>
    <cellStyle name="Hyperlink" xfId="246" builtinId="8" hidden="1"/>
    <cellStyle name="Hyperlink" xfId="248" builtinId="8" hidden="1"/>
    <cellStyle name="Hyperlink" xfId="250" builtinId="8" hidden="1"/>
    <cellStyle name="Hyperlink" xfId="252" builtinId="8" hidden="1"/>
    <cellStyle name="Hyperlink" xfId="254" builtinId="8" hidden="1"/>
    <cellStyle name="Hyperlink" xfId="256" builtinId="8" hidden="1"/>
    <cellStyle name="Hyperlink" xfId="258" builtinId="8" hidden="1"/>
    <cellStyle name="Hyperlink" xfId="260" builtinId="8" hidden="1"/>
    <cellStyle name="Hyperlink" xfId="262" builtinId="8" hidden="1"/>
    <cellStyle name="Hyperlink" xfId="264" builtinId="8" hidden="1"/>
    <cellStyle name="Hyperlink" xfId="266" builtinId="8" hidden="1"/>
    <cellStyle name="Hyperlink" xfId="268" builtinId="8" hidden="1"/>
    <cellStyle name="Hyperlink" xfId="270" builtinId="8" hidden="1"/>
    <cellStyle name="Hyperlink" xfId="272" builtinId="8" hidden="1"/>
    <cellStyle name="Hyperlink" xfId="274" builtinId="8" hidden="1"/>
    <cellStyle name="Hyperlink" xfId="276" builtinId="8" hidden="1"/>
    <cellStyle name="Hyperlink" xfId="278" builtinId="8" hidden="1"/>
    <cellStyle name="Hyperlink" xfId="280" builtinId="8" hidden="1"/>
    <cellStyle name="Hyperlink" xfId="282" builtinId="8" hidden="1"/>
    <cellStyle name="Hyperlink" xfId="284" builtinId="8" hidden="1"/>
    <cellStyle name="Hyperlink" xfId="286" builtinId="8" hidden="1"/>
    <cellStyle name="Hyperlink" xfId="288" builtinId="8" hidden="1"/>
    <cellStyle name="Hyperlink" xfId="290" builtinId="8" hidden="1"/>
    <cellStyle name="Hyperlink" xfId="292" builtinId="8" hidden="1"/>
    <cellStyle name="Hyperlink" xfId="294" builtinId="8" hidden="1"/>
    <cellStyle name="Hyperlink" xfId="296" builtinId="8" hidden="1"/>
    <cellStyle name="Hyperlink" xfId="298" builtinId="8" hidden="1"/>
    <cellStyle name="Hyperlink" xfId="300" builtinId="8" hidden="1"/>
    <cellStyle name="Hyperlink" xfId="302" builtinId="8" hidden="1"/>
    <cellStyle name="Hyperlink" xfId="304" builtinId="8" hidden="1"/>
    <cellStyle name="Hyperlink" xfId="306" builtinId="8" hidden="1"/>
    <cellStyle name="Hyperlink" xfId="308" builtinId="8" hidden="1"/>
    <cellStyle name="Hyperlink" xfId="310" builtinId="8" hidden="1"/>
    <cellStyle name="Hyperlink" xfId="312" builtinId="8" hidden="1"/>
    <cellStyle name="Hyperlink" xfId="314" builtinId="8" hidden="1"/>
    <cellStyle name="Hyperlink" xfId="316" builtinId="8" hidden="1"/>
    <cellStyle name="Hyperlink" xfId="318" builtinId="8" hidden="1"/>
    <cellStyle name="Hyperlink" xfId="320" builtinId="8" hidden="1"/>
    <cellStyle name="Hyperlink" xfId="322" builtinId="8" hidden="1"/>
    <cellStyle name="Hyperlink" xfId="539" builtinId="8"/>
    <cellStyle name="Hyperlink 2" xfId="325" xr:uid="{1BDF9E5B-7724-40DD-81EA-1D94AFDEE1BB}"/>
    <cellStyle name="Input [yellow]" xfId="398" xr:uid="{01149E10-245D-4B77-B666-1086FC051B6E}"/>
    <cellStyle name="Input [yellow] 2" xfId="397" xr:uid="{C2A0FDC2-4606-4034-A34C-B1D82DDE0F61}"/>
    <cellStyle name="Input [yellow] 2 2" xfId="353" xr:uid="{B57EC28D-6B3C-402F-98FD-2375F5E3C761}"/>
    <cellStyle name="Input [yellow] 2 2 2" xfId="535" xr:uid="{0A51BE34-C5B1-41BD-8C0C-6D7C51A1646E}"/>
    <cellStyle name="Input [yellow] 2 3" xfId="358" xr:uid="{47410981-5820-4ED8-945F-5F6B326777CF}"/>
    <cellStyle name="Input [yellow] 2 3 2" xfId="530" xr:uid="{77E76503-810B-43CF-80D1-BE08DBE57D8C}"/>
    <cellStyle name="Input [yellow] 2 4" xfId="526" xr:uid="{314D9B15-F016-4064-86BD-478F57CF3E64}"/>
    <cellStyle name="Input [yellow] 3" xfId="354" xr:uid="{DB603BF7-C842-40EC-87E6-0A952255C092}"/>
    <cellStyle name="Input [yellow] 3 2" xfId="534" xr:uid="{B34139CF-1595-4F42-A992-8C1AB4ACA9AC}"/>
    <cellStyle name="Input [yellow] 4" xfId="357" xr:uid="{70F9F2EA-0431-4DF7-BD8A-8C3EDDA81D5C}"/>
    <cellStyle name="Input [yellow] 4 2" xfId="531" xr:uid="{8BB8FF0F-AC45-4584-B5B4-EE1BF35EFBAA}"/>
    <cellStyle name="Input [yellow] 5" xfId="525" xr:uid="{E5D472D9-3B34-43EA-B48D-97A396189044}"/>
    <cellStyle name="Input 2" xfId="396" xr:uid="{CBA2700F-EB36-4CFE-A906-7C57510DA2A6}"/>
    <cellStyle name="Input 2 2" xfId="352" xr:uid="{32FF43F6-AE44-459C-A60F-752C56002A31}"/>
    <cellStyle name="Input 2 2 2" xfId="536" xr:uid="{2894D66E-8524-455B-9F89-C0E8A05951F7}"/>
    <cellStyle name="Input 2 3" xfId="527" xr:uid="{D4204C19-2C39-4F23-BD4A-749BD6E5556A}"/>
    <cellStyle name="Linked Cell 2" xfId="395" xr:uid="{754E46A0-D658-42C0-91A8-E20B541931F8}"/>
    <cellStyle name="Neutral 2" xfId="394" xr:uid="{4A4DB8E7-AB74-4C60-B57B-CFAE80C3C7EA}"/>
    <cellStyle name="Normal" xfId="0" builtinId="0"/>
    <cellStyle name="Normal - Style1" xfId="393" xr:uid="{BC33A09E-EF35-45CC-AF0C-EB09685EE217}"/>
    <cellStyle name="Normal - Style1 2" xfId="392" xr:uid="{07DBA3D7-2EAA-4E1D-B5D3-FE3F072CAD88}"/>
    <cellStyle name="Normal - Style1 2 2" xfId="391" xr:uid="{B550D1FC-AE3D-4F38-AA83-86993D103C21}"/>
    <cellStyle name="Normal 10" xfId="508" xr:uid="{24C5DE54-652A-461C-91C7-F9EA538DC5CF}"/>
    <cellStyle name="Normal 11" xfId="364" xr:uid="{71B57CA8-969F-4506-A7EB-4E778E469189}"/>
    <cellStyle name="Normal 12" xfId="346" xr:uid="{8187BC25-0683-4A98-A9D4-7681CCF710AF}"/>
    <cellStyle name="Normal 13" xfId="345" xr:uid="{F698BB24-B177-448D-87DB-593E1E2C20F8}"/>
    <cellStyle name="Normal 14" xfId="342" xr:uid="{A87738F3-B25E-445B-8DF3-2C8469991D9C}"/>
    <cellStyle name="Normal 15" xfId="339" xr:uid="{4A7DF86E-59EF-4CB7-BE86-839532212852}"/>
    <cellStyle name="Normal 16" xfId="336" xr:uid="{4151045E-78F3-48F9-8064-EBD428C1FB12}"/>
    <cellStyle name="Normal 17" xfId="340" xr:uid="{336B69FC-66DC-4366-B0F6-1C942DAB711F}"/>
    <cellStyle name="Normal 18" xfId="334" xr:uid="{3AEECEF3-EDD4-479A-81F2-8B55AF1BACBF}"/>
    <cellStyle name="Normal 19" xfId="333" xr:uid="{4E9B3604-8BC0-4AEE-B2B0-28FEBACE7A3E}"/>
    <cellStyle name="Normal 2" xfId="324" xr:uid="{00000000-0005-0000-0000-000044010000}"/>
    <cellStyle name="Normal 2 2" xfId="329" xr:uid="{80A10D57-BE46-4CB3-B636-D4AF9ECBD3B8}"/>
    <cellStyle name="Normal 20" xfId="332" xr:uid="{96E6AB57-E051-4522-AB7A-1069A7AE1F5B}"/>
    <cellStyle name="Normal 21" xfId="331" xr:uid="{ABD2638A-3CBA-4899-AAC1-8B4E9F8B5FCB}"/>
    <cellStyle name="Normal 22" xfId="335" xr:uid="{65A0A948-A7AC-4EF8-8C5F-0E85C63E26C4}"/>
    <cellStyle name="Normal 23" xfId="330" xr:uid="{4134B695-703B-4F9E-8061-9C52641ED7A2}"/>
    <cellStyle name="Normal 24" xfId="509" xr:uid="{DE6A4E15-1207-4030-95D8-44CE411AEEEB}"/>
    <cellStyle name="Normal 3" xfId="390" xr:uid="{8356E5E7-93AA-416D-97A6-B85848310307}"/>
    <cellStyle name="Normal 3 2" xfId="389" xr:uid="{A951EDC2-C9D1-4D1A-B97F-D6312C1C2733}"/>
    <cellStyle name="Normal 3 3" xfId="388" xr:uid="{25204CDD-7FF8-4B14-835F-88AD9450CA61}"/>
    <cellStyle name="Normal 3 4" xfId="387" xr:uid="{8F932BA6-3C63-417C-A260-536F3EB9B80E}"/>
    <cellStyle name="Normal 3 5" xfId="386" xr:uid="{A1F2F515-4A70-4731-AB0C-A6D0D83AB345}"/>
    <cellStyle name="Normal 3 6" xfId="385" xr:uid="{6ADB3078-D118-40B8-B6A1-4F08B6AD5738}"/>
    <cellStyle name="Normal 3 7" xfId="516" xr:uid="{18235BEA-2CAA-4318-B351-FE5B52991DF8}"/>
    <cellStyle name="Normal 4" xfId="384" xr:uid="{33783634-A303-4CCF-A8FE-29C4FDA6A184}"/>
    <cellStyle name="Normal 5" xfId="383" xr:uid="{2E187335-5FDB-4E6C-9795-D09A50320A27}"/>
    <cellStyle name="Normal 5 2" xfId="382" xr:uid="{C6ACFDB9-7CF8-425C-8A73-654591C71FC7}"/>
    <cellStyle name="Normal 6" xfId="381" xr:uid="{7FB22740-A151-4D9B-B5CB-42222FAD2CF8}"/>
    <cellStyle name="Normal 7" xfId="380" xr:uid="{55054392-78ED-4364-9124-03D8DEED7DC3}"/>
    <cellStyle name="Normal 8" xfId="379" xr:uid="{A50CE85D-74E4-49D9-8551-1D5E11138DAB}"/>
    <cellStyle name="Normal 9" xfId="378" xr:uid="{3BDDDF8B-B695-423E-931A-C1F5EF0A415F}"/>
    <cellStyle name="Note 2" xfId="377" xr:uid="{4B6C926D-8AFC-4A9A-AC53-8D7C7B28B04C}"/>
    <cellStyle name="Note 3" xfId="376" xr:uid="{540500F3-18D8-49D2-8DD5-83A3A0FE9D49}"/>
    <cellStyle name="Note 4" xfId="375" xr:uid="{51C99546-4515-4F85-9D1C-CFBBD00AB8BB}"/>
    <cellStyle name="Output 2" xfId="374" xr:uid="{F3146233-A98A-48FD-B3DB-701F7D1892FC}"/>
    <cellStyle name="Output 2 2" xfId="350" xr:uid="{E9E1E153-67AA-44E9-82A6-9C1B49C5BCD3}"/>
    <cellStyle name="Output 2 2 2" xfId="537" xr:uid="{71A891CF-3D9E-40A9-A068-50ADA224B6E0}"/>
    <cellStyle name="Output 2 3" xfId="528" xr:uid="{4B89BF77-20AC-4BD7-8B25-EC41F7E80ED9}"/>
    <cellStyle name="Percent [2]" xfId="372" xr:uid="{7C12F906-30B4-4B70-9E58-BE6DAD7748C6}"/>
    <cellStyle name="Percent [2] 2" xfId="371" xr:uid="{B42C7E5C-F04E-4F14-8067-724292BE2863}"/>
    <cellStyle name="Percent [2] 2 2" xfId="370" xr:uid="{FC690A12-5F21-48E6-8F78-56B600D6531B}"/>
    <cellStyle name="Percent 10" xfId="344" xr:uid="{E58FCD9A-E27C-4E50-B73F-87B98AB984B1}"/>
    <cellStyle name="Percent 11" xfId="360" xr:uid="{CACC317E-71A9-4D00-965F-4F43F05A9839}"/>
    <cellStyle name="Percent 12" xfId="338" xr:uid="{FE73DE5C-FD6D-4B20-A641-C4002D1DC63C}"/>
    <cellStyle name="Percent 13" xfId="361" xr:uid="{DA7681FD-190A-40E8-925B-D3D54E30B38F}"/>
    <cellStyle name="Percent 14" xfId="337" xr:uid="{F2F69E46-7F85-4E84-B5AB-9CBF205B5F65}"/>
    <cellStyle name="Percent 15" xfId="341" xr:uid="{4F5D1ADD-99F6-4330-B8BE-EF5339140839}"/>
    <cellStyle name="Percent 16" xfId="347" xr:uid="{83B21288-C28E-406A-B6C4-B967787C7BDE}"/>
    <cellStyle name="Percent 2" xfId="369" xr:uid="{4651C925-5B28-4ADD-A829-D3D5A6AB1F89}"/>
    <cellStyle name="Percent 3" xfId="373" xr:uid="{58777233-A3C9-4983-A232-BB3E7C984C5E}"/>
    <cellStyle name="Percent 4" xfId="351" xr:uid="{F2051146-DF9A-4779-B728-88C9B07F5875}"/>
    <cellStyle name="Percent 5" xfId="359" xr:uid="{E2F0437B-2D39-4BCC-8966-C5E6B99C6648}"/>
    <cellStyle name="Percent 6" xfId="349" xr:uid="{4665E2BC-9896-4D0B-9B4F-192E31D81D20}"/>
    <cellStyle name="Percent 7" xfId="362" xr:uid="{8AFC268D-F1F4-4112-85F4-605CF1312301}"/>
    <cellStyle name="Percent 8" xfId="348" xr:uid="{44FE82C4-B9CC-4DA5-B2DF-1D44BA2A6FB6}"/>
    <cellStyle name="Percent 9" xfId="363" xr:uid="{2F54A136-3BBA-4F49-9596-A6DC9F6F57DA}"/>
    <cellStyle name="RevList" xfId="368" xr:uid="{044DCEC7-3C67-4F9B-9C95-007F86988232}"/>
    <cellStyle name="Subtotal" xfId="367" xr:uid="{AF3305A3-4FC1-47F6-B998-07B807E4CC55}"/>
    <cellStyle name="Title 2" xfId="326" xr:uid="{5B9C8475-372E-4148-B835-8A8D6D94044B}"/>
    <cellStyle name="Total 2" xfId="366" xr:uid="{88928761-1716-4724-98C4-CFEF12844A59}"/>
    <cellStyle name="Total 2 2" xfId="343" xr:uid="{74852573-588B-433F-9F97-B4405BD054FA}"/>
    <cellStyle name="Total 2 2 2" xfId="538" xr:uid="{00288085-38A5-443E-BCE8-F4384894D945}"/>
    <cellStyle name="Total 2 3" xfId="529" xr:uid="{2A88992D-2103-485A-843E-5BF70A9C4122}"/>
    <cellStyle name="Warning Text 2" xfId="365" xr:uid="{DA2D901B-4DB1-4517-B0F2-C352B12F4E26}"/>
    <cellStyle name="常规_2013.7.10_22" xfId="513" xr:uid="{4EABC207-5E04-49C0-A5B3-DC69960BD7A0}"/>
    <cellStyle name="常规_2013.7.10_58" xfId="515" xr:uid="{A1BE2B27-7BD8-41D2-9377-B4737439299B}"/>
    <cellStyle name="常规_DWV availabiliy" xfId="510" xr:uid="{FD1D0F72-D660-4C66-B73F-6EAA4F166E06}"/>
    <cellStyle name="常规_DWV Fittings_1" xfId="512" xr:uid="{62E4047D-43CE-4025-B1F7-DE29E022D7CF}"/>
    <cellStyle name="常规_Sch40 availability_20" xfId="518" xr:uid="{AB7BEFEB-98F0-424E-96F3-A2892C5B0AFB}"/>
    <cellStyle name="常规_Sch40 availability_34" xfId="517" xr:uid="{0DE82D89-AAD0-40ED-B95B-09E27036BC72}"/>
    <cellStyle name="常规_Sch40 availability_48" xfId="514" xr:uid="{03BAC398-C9D3-4DF0-861F-B4DED20E6FBB}"/>
  </cellStyles>
  <dxfs count="31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ustomXml" Target="../customXml/item2.xml"/><Relationship Id="rId21" Type="http://schemas.openxmlformats.org/officeDocument/2006/relationships/worksheet" Target="worksheets/sheet21.xml"/><Relationship Id="rId34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ustomXml" Target="../customXml/item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calcChain" Target="calcChain.xml"/><Relationship Id="rId40" Type="http://schemas.openxmlformats.org/officeDocument/2006/relationships/customXml" Target="../customXml/item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hyperlink" Target="https://alroproducts.com/" TargetMode="Externa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26" Type="http://schemas.openxmlformats.org/officeDocument/2006/relationships/image" Target="../media/image27.jpeg"/><Relationship Id="rId39" Type="http://schemas.openxmlformats.org/officeDocument/2006/relationships/image" Target="../media/image40.jpeg"/><Relationship Id="rId21" Type="http://schemas.openxmlformats.org/officeDocument/2006/relationships/image" Target="../media/image22.jpeg"/><Relationship Id="rId34" Type="http://schemas.openxmlformats.org/officeDocument/2006/relationships/image" Target="../media/image35.jpeg"/><Relationship Id="rId42" Type="http://schemas.openxmlformats.org/officeDocument/2006/relationships/image" Target="../media/image43.jpe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6" Type="http://schemas.openxmlformats.org/officeDocument/2006/relationships/image" Target="../media/image17.jpeg"/><Relationship Id="rId20" Type="http://schemas.openxmlformats.org/officeDocument/2006/relationships/image" Target="../media/image21.jpeg"/><Relationship Id="rId29" Type="http://schemas.openxmlformats.org/officeDocument/2006/relationships/image" Target="../media/image30.jpeg"/><Relationship Id="rId41" Type="http://schemas.openxmlformats.org/officeDocument/2006/relationships/image" Target="../media/image42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jpe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40" Type="http://schemas.openxmlformats.org/officeDocument/2006/relationships/image" Target="../media/image41.jpeg"/><Relationship Id="rId5" Type="http://schemas.openxmlformats.org/officeDocument/2006/relationships/image" Target="../media/image6.jpeg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36" Type="http://schemas.openxmlformats.org/officeDocument/2006/relationships/image" Target="../media/image37.jpeg"/><Relationship Id="rId10" Type="http://schemas.openxmlformats.org/officeDocument/2006/relationships/image" Target="../media/image11.jpeg"/><Relationship Id="rId19" Type="http://schemas.openxmlformats.org/officeDocument/2006/relationships/image" Target="../media/image20.jpeg"/><Relationship Id="rId31" Type="http://schemas.openxmlformats.org/officeDocument/2006/relationships/image" Target="../media/image32.jpe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jpeg"/><Relationship Id="rId14" Type="http://schemas.openxmlformats.org/officeDocument/2006/relationships/image" Target="../media/image15.jpeg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43" Type="http://schemas.openxmlformats.org/officeDocument/2006/relationships/hyperlink" Target="https://alroproducts.com/black-malleable-iron-pipe-fittings/" TargetMode="External"/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12" Type="http://schemas.openxmlformats.org/officeDocument/2006/relationships/image" Target="../media/image13.pn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33" Type="http://schemas.openxmlformats.org/officeDocument/2006/relationships/image" Target="../media/image34.jpeg"/><Relationship Id="rId38" Type="http://schemas.openxmlformats.org/officeDocument/2006/relationships/image" Target="../media/image39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4.png"/><Relationship Id="rId18" Type="http://schemas.openxmlformats.org/officeDocument/2006/relationships/image" Target="../media/image59.png"/><Relationship Id="rId26" Type="http://schemas.openxmlformats.org/officeDocument/2006/relationships/image" Target="../media/image67.png"/><Relationship Id="rId39" Type="http://schemas.openxmlformats.org/officeDocument/2006/relationships/image" Target="../media/image80.png"/><Relationship Id="rId21" Type="http://schemas.openxmlformats.org/officeDocument/2006/relationships/image" Target="../media/image62.png"/><Relationship Id="rId34" Type="http://schemas.openxmlformats.org/officeDocument/2006/relationships/image" Target="../media/image75.png"/><Relationship Id="rId7" Type="http://schemas.openxmlformats.org/officeDocument/2006/relationships/image" Target="../media/image48.png"/><Relationship Id="rId12" Type="http://schemas.openxmlformats.org/officeDocument/2006/relationships/image" Target="../media/image53.png"/><Relationship Id="rId17" Type="http://schemas.openxmlformats.org/officeDocument/2006/relationships/image" Target="../media/image58.png"/><Relationship Id="rId25" Type="http://schemas.openxmlformats.org/officeDocument/2006/relationships/image" Target="../media/image66.png"/><Relationship Id="rId33" Type="http://schemas.openxmlformats.org/officeDocument/2006/relationships/image" Target="../media/image74.png"/><Relationship Id="rId38" Type="http://schemas.openxmlformats.org/officeDocument/2006/relationships/image" Target="../media/image79.png"/><Relationship Id="rId2" Type="http://schemas.openxmlformats.org/officeDocument/2006/relationships/image" Target="../media/image44.png"/><Relationship Id="rId16" Type="http://schemas.openxmlformats.org/officeDocument/2006/relationships/image" Target="../media/image57.png"/><Relationship Id="rId20" Type="http://schemas.openxmlformats.org/officeDocument/2006/relationships/image" Target="../media/image61.png"/><Relationship Id="rId29" Type="http://schemas.openxmlformats.org/officeDocument/2006/relationships/image" Target="../media/image70.png"/><Relationship Id="rId1" Type="http://schemas.openxmlformats.org/officeDocument/2006/relationships/hyperlink" Target="https://alroproducts.com/" TargetMode="External"/><Relationship Id="rId6" Type="http://schemas.openxmlformats.org/officeDocument/2006/relationships/image" Target="../media/image47.png"/><Relationship Id="rId11" Type="http://schemas.openxmlformats.org/officeDocument/2006/relationships/image" Target="../media/image52.png"/><Relationship Id="rId24" Type="http://schemas.openxmlformats.org/officeDocument/2006/relationships/image" Target="../media/image65.png"/><Relationship Id="rId32" Type="http://schemas.openxmlformats.org/officeDocument/2006/relationships/image" Target="../media/image73.png"/><Relationship Id="rId37" Type="http://schemas.openxmlformats.org/officeDocument/2006/relationships/image" Target="../media/image78.png"/><Relationship Id="rId40" Type="http://schemas.openxmlformats.org/officeDocument/2006/relationships/image" Target="../media/image81.png"/><Relationship Id="rId5" Type="http://schemas.openxmlformats.org/officeDocument/2006/relationships/image" Target="../media/image46.png"/><Relationship Id="rId15" Type="http://schemas.openxmlformats.org/officeDocument/2006/relationships/image" Target="../media/image56.png"/><Relationship Id="rId23" Type="http://schemas.openxmlformats.org/officeDocument/2006/relationships/image" Target="../media/image64.png"/><Relationship Id="rId28" Type="http://schemas.openxmlformats.org/officeDocument/2006/relationships/image" Target="../media/image69.png"/><Relationship Id="rId36" Type="http://schemas.openxmlformats.org/officeDocument/2006/relationships/image" Target="../media/image77.png"/><Relationship Id="rId10" Type="http://schemas.openxmlformats.org/officeDocument/2006/relationships/image" Target="../media/image51.png"/><Relationship Id="rId19" Type="http://schemas.openxmlformats.org/officeDocument/2006/relationships/image" Target="../media/image60.png"/><Relationship Id="rId31" Type="http://schemas.openxmlformats.org/officeDocument/2006/relationships/image" Target="../media/image72.png"/><Relationship Id="rId4" Type="http://schemas.microsoft.com/office/2007/relationships/hdphoto" Target="../media/hdphoto1.wdp"/><Relationship Id="rId9" Type="http://schemas.openxmlformats.org/officeDocument/2006/relationships/image" Target="../media/image50.png"/><Relationship Id="rId14" Type="http://schemas.openxmlformats.org/officeDocument/2006/relationships/image" Target="../media/image55.png"/><Relationship Id="rId22" Type="http://schemas.openxmlformats.org/officeDocument/2006/relationships/image" Target="../media/image63.png"/><Relationship Id="rId27" Type="http://schemas.openxmlformats.org/officeDocument/2006/relationships/image" Target="../media/image68.png"/><Relationship Id="rId30" Type="http://schemas.openxmlformats.org/officeDocument/2006/relationships/image" Target="../media/image71.png"/><Relationship Id="rId35" Type="http://schemas.openxmlformats.org/officeDocument/2006/relationships/image" Target="../media/image76.png"/><Relationship Id="rId8" Type="http://schemas.openxmlformats.org/officeDocument/2006/relationships/image" Target="../media/image49.png"/><Relationship Id="rId3" Type="http://schemas.openxmlformats.org/officeDocument/2006/relationships/image" Target="../media/image4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2.pn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steel-nipples-cut-lengths/" TargetMode="External"/><Relationship Id="rId6" Type="http://schemas.openxmlformats.org/officeDocument/2006/relationships/image" Target="../media/image85.jpeg"/><Relationship Id="rId5" Type="http://schemas.openxmlformats.org/officeDocument/2006/relationships/image" Target="../media/image84.jpeg"/><Relationship Id="rId4" Type="http://schemas.openxmlformats.org/officeDocument/2006/relationships/image" Target="../media/image83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steel-nipples-cut-lengths/" TargetMode="External"/><Relationship Id="rId4" Type="http://schemas.openxmlformats.org/officeDocument/2006/relationships/image" Target="../media/image8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13" Type="http://schemas.openxmlformats.org/officeDocument/2006/relationships/image" Target="../media/image100.png"/><Relationship Id="rId18" Type="http://schemas.openxmlformats.org/officeDocument/2006/relationships/image" Target="../media/image105.png"/><Relationship Id="rId3" Type="http://schemas.openxmlformats.org/officeDocument/2006/relationships/image" Target="../media/image90.png"/><Relationship Id="rId21" Type="http://schemas.openxmlformats.org/officeDocument/2006/relationships/image" Target="../media/image108.jpeg"/><Relationship Id="rId7" Type="http://schemas.openxmlformats.org/officeDocument/2006/relationships/image" Target="../media/image94.png"/><Relationship Id="rId12" Type="http://schemas.openxmlformats.org/officeDocument/2006/relationships/image" Target="../media/image99.jpeg"/><Relationship Id="rId17" Type="http://schemas.openxmlformats.org/officeDocument/2006/relationships/image" Target="../media/image104.png"/><Relationship Id="rId25" Type="http://schemas.openxmlformats.org/officeDocument/2006/relationships/image" Target="../media/image110.jpeg"/><Relationship Id="rId2" Type="http://schemas.openxmlformats.org/officeDocument/2006/relationships/image" Target="../media/image89.jpeg"/><Relationship Id="rId16" Type="http://schemas.openxmlformats.org/officeDocument/2006/relationships/image" Target="../media/image103.jpeg"/><Relationship Id="rId20" Type="http://schemas.openxmlformats.org/officeDocument/2006/relationships/image" Target="../media/image107.jpeg"/><Relationship Id="rId1" Type="http://schemas.openxmlformats.org/officeDocument/2006/relationships/image" Target="../media/image88.jpeg"/><Relationship Id="rId6" Type="http://schemas.openxmlformats.org/officeDocument/2006/relationships/image" Target="../media/image93.png"/><Relationship Id="rId11" Type="http://schemas.openxmlformats.org/officeDocument/2006/relationships/image" Target="../media/image98.jpeg"/><Relationship Id="rId24" Type="http://schemas.openxmlformats.org/officeDocument/2006/relationships/image" Target="../media/image109.png"/><Relationship Id="rId5" Type="http://schemas.openxmlformats.org/officeDocument/2006/relationships/image" Target="../media/image92.png"/><Relationship Id="rId15" Type="http://schemas.openxmlformats.org/officeDocument/2006/relationships/image" Target="../media/image102.jpeg"/><Relationship Id="rId23" Type="http://schemas.openxmlformats.org/officeDocument/2006/relationships/image" Target="../media/image44.png"/><Relationship Id="rId10" Type="http://schemas.openxmlformats.org/officeDocument/2006/relationships/image" Target="../media/image97.jpeg"/><Relationship Id="rId19" Type="http://schemas.openxmlformats.org/officeDocument/2006/relationships/image" Target="../media/image106.jpeg"/><Relationship Id="rId4" Type="http://schemas.openxmlformats.org/officeDocument/2006/relationships/image" Target="../media/image91.png"/><Relationship Id="rId9" Type="http://schemas.openxmlformats.org/officeDocument/2006/relationships/image" Target="../media/image96.png"/><Relationship Id="rId14" Type="http://schemas.openxmlformats.org/officeDocument/2006/relationships/image" Target="../media/image101.png"/><Relationship Id="rId22" Type="http://schemas.openxmlformats.org/officeDocument/2006/relationships/hyperlink" Target="https://alroproducts.com/pipe-hangers/" TargetMode="Externa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brass-nipples/" TargetMode="Externa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.jpeg"/><Relationship Id="rId13" Type="http://schemas.openxmlformats.org/officeDocument/2006/relationships/image" Target="../media/image122.jpeg"/><Relationship Id="rId18" Type="http://schemas.openxmlformats.org/officeDocument/2006/relationships/image" Target="../media/image127.jpeg"/><Relationship Id="rId3" Type="http://schemas.openxmlformats.org/officeDocument/2006/relationships/image" Target="../media/image112.jpeg"/><Relationship Id="rId7" Type="http://schemas.openxmlformats.org/officeDocument/2006/relationships/image" Target="../media/image116.jpeg"/><Relationship Id="rId12" Type="http://schemas.openxmlformats.org/officeDocument/2006/relationships/image" Target="../media/image121.jpeg"/><Relationship Id="rId17" Type="http://schemas.openxmlformats.org/officeDocument/2006/relationships/image" Target="../media/image126.jpeg"/><Relationship Id="rId2" Type="http://schemas.openxmlformats.org/officeDocument/2006/relationships/image" Target="../media/image44.png"/><Relationship Id="rId16" Type="http://schemas.openxmlformats.org/officeDocument/2006/relationships/image" Target="../media/image125.jpeg"/><Relationship Id="rId1" Type="http://schemas.openxmlformats.org/officeDocument/2006/relationships/hyperlink" Target="https://alroproducts.com/brass-fittings/" TargetMode="External"/><Relationship Id="rId6" Type="http://schemas.openxmlformats.org/officeDocument/2006/relationships/image" Target="../media/image115.jpeg"/><Relationship Id="rId11" Type="http://schemas.openxmlformats.org/officeDocument/2006/relationships/image" Target="../media/image120.jpeg"/><Relationship Id="rId5" Type="http://schemas.openxmlformats.org/officeDocument/2006/relationships/image" Target="../media/image114.jpeg"/><Relationship Id="rId15" Type="http://schemas.openxmlformats.org/officeDocument/2006/relationships/image" Target="../media/image124.jpeg"/><Relationship Id="rId10" Type="http://schemas.openxmlformats.org/officeDocument/2006/relationships/image" Target="../media/image119.jpeg"/><Relationship Id="rId4" Type="http://schemas.openxmlformats.org/officeDocument/2006/relationships/image" Target="../media/image113.jpeg"/><Relationship Id="rId9" Type="http://schemas.openxmlformats.org/officeDocument/2006/relationships/image" Target="../media/image118.jpeg"/><Relationship Id="rId14" Type="http://schemas.openxmlformats.org/officeDocument/2006/relationships/image" Target="../media/image123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13" Type="http://schemas.openxmlformats.org/officeDocument/2006/relationships/image" Target="../media/image138.jpeg"/><Relationship Id="rId3" Type="http://schemas.openxmlformats.org/officeDocument/2006/relationships/image" Target="../media/image130.png"/><Relationship Id="rId7" Type="http://schemas.openxmlformats.org/officeDocument/2006/relationships/image" Target="../media/image134.jpeg"/><Relationship Id="rId12" Type="http://schemas.openxmlformats.org/officeDocument/2006/relationships/image" Target="../media/image137.jpeg"/><Relationship Id="rId2" Type="http://schemas.openxmlformats.org/officeDocument/2006/relationships/image" Target="../media/image129.png"/><Relationship Id="rId1" Type="http://schemas.openxmlformats.org/officeDocument/2006/relationships/image" Target="../media/image128.png"/><Relationship Id="rId6" Type="http://schemas.openxmlformats.org/officeDocument/2006/relationships/image" Target="../media/image133.png"/><Relationship Id="rId11" Type="http://schemas.openxmlformats.org/officeDocument/2006/relationships/image" Target="../media/image136.jpeg"/><Relationship Id="rId5" Type="http://schemas.openxmlformats.org/officeDocument/2006/relationships/image" Target="../media/image132.png"/><Relationship Id="rId10" Type="http://schemas.openxmlformats.org/officeDocument/2006/relationships/image" Target="../media/image44.png"/><Relationship Id="rId4" Type="http://schemas.openxmlformats.org/officeDocument/2006/relationships/image" Target="../media/image131.png"/><Relationship Id="rId9" Type="http://schemas.openxmlformats.org/officeDocument/2006/relationships/hyperlink" Target="https://alroproducts.com/valves/" TargetMode="External"/><Relationship Id="rId14" Type="http://schemas.openxmlformats.org/officeDocument/2006/relationships/image" Target="../media/image139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0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pex-b-tubing/" TargetMode="External"/><Relationship Id="rId4" Type="http://schemas.openxmlformats.org/officeDocument/2006/relationships/image" Target="../media/image141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jpeg"/><Relationship Id="rId13" Type="http://schemas.openxmlformats.org/officeDocument/2006/relationships/image" Target="../media/image152.jpeg"/><Relationship Id="rId3" Type="http://schemas.openxmlformats.org/officeDocument/2006/relationships/image" Target="../media/image142.jpeg"/><Relationship Id="rId7" Type="http://schemas.openxmlformats.org/officeDocument/2006/relationships/image" Target="../media/image146.jpeg"/><Relationship Id="rId12" Type="http://schemas.openxmlformats.org/officeDocument/2006/relationships/image" Target="../media/image151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pex-fittings-brass/" TargetMode="External"/><Relationship Id="rId6" Type="http://schemas.openxmlformats.org/officeDocument/2006/relationships/image" Target="../media/image145.jpeg"/><Relationship Id="rId11" Type="http://schemas.openxmlformats.org/officeDocument/2006/relationships/image" Target="../media/image150.jpeg"/><Relationship Id="rId5" Type="http://schemas.openxmlformats.org/officeDocument/2006/relationships/image" Target="../media/image144.jpeg"/><Relationship Id="rId10" Type="http://schemas.openxmlformats.org/officeDocument/2006/relationships/image" Target="../media/image149.jpeg"/><Relationship Id="rId4" Type="http://schemas.openxmlformats.org/officeDocument/2006/relationships/image" Target="../media/image143.jpeg"/><Relationship Id="rId9" Type="http://schemas.openxmlformats.org/officeDocument/2006/relationships/image" Target="../media/image148.jpeg"/><Relationship Id="rId14" Type="http://schemas.openxmlformats.org/officeDocument/2006/relationships/image" Target="../media/image153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jpeg"/><Relationship Id="rId13" Type="http://schemas.openxmlformats.org/officeDocument/2006/relationships/image" Target="../media/image164.jpeg"/><Relationship Id="rId3" Type="http://schemas.openxmlformats.org/officeDocument/2006/relationships/image" Target="../media/image154.png"/><Relationship Id="rId7" Type="http://schemas.openxmlformats.org/officeDocument/2006/relationships/image" Target="../media/image158.jpeg"/><Relationship Id="rId12" Type="http://schemas.openxmlformats.org/officeDocument/2006/relationships/image" Target="../media/image163.jpeg"/><Relationship Id="rId17" Type="http://schemas.openxmlformats.org/officeDocument/2006/relationships/image" Target="../media/image168.jpeg"/><Relationship Id="rId2" Type="http://schemas.openxmlformats.org/officeDocument/2006/relationships/image" Target="../media/image44.png"/><Relationship Id="rId16" Type="http://schemas.openxmlformats.org/officeDocument/2006/relationships/image" Target="../media/image167.jpeg"/><Relationship Id="rId1" Type="http://schemas.openxmlformats.org/officeDocument/2006/relationships/hyperlink" Target="https://alroproducts.com/pex-fittings-brass/" TargetMode="External"/><Relationship Id="rId6" Type="http://schemas.openxmlformats.org/officeDocument/2006/relationships/image" Target="../media/image157.jpeg"/><Relationship Id="rId11" Type="http://schemas.openxmlformats.org/officeDocument/2006/relationships/image" Target="../media/image162.jpeg"/><Relationship Id="rId5" Type="http://schemas.openxmlformats.org/officeDocument/2006/relationships/image" Target="../media/image156.jpeg"/><Relationship Id="rId15" Type="http://schemas.openxmlformats.org/officeDocument/2006/relationships/image" Target="../media/image166.jpeg"/><Relationship Id="rId10" Type="http://schemas.openxmlformats.org/officeDocument/2006/relationships/image" Target="../media/image161.jpeg"/><Relationship Id="rId4" Type="http://schemas.openxmlformats.org/officeDocument/2006/relationships/image" Target="../media/image155.jpeg"/><Relationship Id="rId9" Type="http://schemas.openxmlformats.org/officeDocument/2006/relationships/image" Target="../media/image160.jpeg"/><Relationship Id="rId14" Type="http://schemas.openxmlformats.org/officeDocument/2006/relationships/image" Target="../media/image16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.jpeg"/><Relationship Id="rId3" Type="http://schemas.openxmlformats.org/officeDocument/2006/relationships/image" Target="../media/image169.jpeg"/><Relationship Id="rId7" Type="http://schemas.openxmlformats.org/officeDocument/2006/relationships/image" Target="../media/image173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pex-fittings-ppsu/" TargetMode="External"/><Relationship Id="rId6" Type="http://schemas.openxmlformats.org/officeDocument/2006/relationships/image" Target="../media/image172.jpeg"/><Relationship Id="rId5" Type="http://schemas.openxmlformats.org/officeDocument/2006/relationships/image" Target="../media/image171.jpeg"/><Relationship Id="rId4" Type="http://schemas.openxmlformats.org/officeDocument/2006/relationships/image" Target="../media/image170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0.jpeg"/><Relationship Id="rId7" Type="http://schemas.openxmlformats.org/officeDocument/2006/relationships/image" Target="../media/image174.jpeg"/><Relationship Id="rId2" Type="http://schemas.openxmlformats.org/officeDocument/2006/relationships/hyperlink" Target="https://alroproducts.com/pex-fittings-eppsu/" TargetMode="External"/><Relationship Id="rId1" Type="http://schemas.openxmlformats.org/officeDocument/2006/relationships/image" Target="../media/image44.png"/><Relationship Id="rId6" Type="http://schemas.openxmlformats.org/officeDocument/2006/relationships/image" Target="../media/image173.jpeg"/><Relationship Id="rId5" Type="http://schemas.openxmlformats.org/officeDocument/2006/relationships/image" Target="../media/image172.jpeg"/><Relationship Id="rId4" Type="http://schemas.openxmlformats.org/officeDocument/2006/relationships/image" Target="../media/image17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7.jpg"/><Relationship Id="rId7" Type="http://schemas.openxmlformats.org/officeDocument/2006/relationships/hyperlink" Target="https://alroproducts.com" TargetMode="External"/><Relationship Id="rId2" Type="http://schemas.openxmlformats.org/officeDocument/2006/relationships/image" Target="../media/image176.jpg"/><Relationship Id="rId1" Type="http://schemas.openxmlformats.org/officeDocument/2006/relationships/image" Target="../media/image175.jpg"/><Relationship Id="rId6" Type="http://schemas.openxmlformats.org/officeDocument/2006/relationships/image" Target="../media/image44.png"/><Relationship Id="rId5" Type="http://schemas.openxmlformats.org/officeDocument/2006/relationships/image" Target="../media/image179.png"/><Relationship Id="rId4" Type="http://schemas.openxmlformats.org/officeDocument/2006/relationships/image" Target="../media/image178.jp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96.png"/><Relationship Id="rId21" Type="http://schemas.openxmlformats.org/officeDocument/2006/relationships/image" Target="../media/image200.png"/><Relationship Id="rId42" Type="http://schemas.openxmlformats.org/officeDocument/2006/relationships/image" Target="../media/image221.png"/><Relationship Id="rId63" Type="http://schemas.openxmlformats.org/officeDocument/2006/relationships/image" Target="../media/image242.png"/><Relationship Id="rId84" Type="http://schemas.openxmlformats.org/officeDocument/2006/relationships/image" Target="../media/image263.png"/><Relationship Id="rId138" Type="http://schemas.openxmlformats.org/officeDocument/2006/relationships/image" Target="../media/image317.png"/><Relationship Id="rId107" Type="http://schemas.openxmlformats.org/officeDocument/2006/relationships/image" Target="../media/image286.png"/><Relationship Id="rId11" Type="http://schemas.openxmlformats.org/officeDocument/2006/relationships/image" Target="../media/image190.png"/><Relationship Id="rId32" Type="http://schemas.openxmlformats.org/officeDocument/2006/relationships/image" Target="../media/image211.png"/><Relationship Id="rId53" Type="http://schemas.openxmlformats.org/officeDocument/2006/relationships/image" Target="../media/image232.png"/><Relationship Id="rId74" Type="http://schemas.openxmlformats.org/officeDocument/2006/relationships/image" Target="../media/image253.png"/><Relationship Id="rId128" Type="http://schemas.openxmlformats.org/officeDocument/2006/relationships/image" Target="../media/image307.png"/><Relationship Id="rId149" Type="http://schemas.openxmlformats.org/officeDocument/2006/relationships/image" Target="../media/image328.png"/><Relationship Id="rId5" Type="http://schemas.openxmlformats.org/officeDocument/2006/relationships/image" Target="../media/image184.png"/><Relationship Id="rId95" Type="http://schemas.openxmlformats.org/officeDocument/2006/relationships/image" Target="../media/image274.png"/><Relationship Id="rId22" Type="http://schemas.openxmlformats.org/officeDocument/2006/relationships/image" Target="../media/image201.png"/><Relationship Id="rId27" Type="http://schemas.openxmlformats.org/officeDocument/2006/relationships/image" Target="../media/image206.png"/><Relationship Id="rId43" Type="http://schemas.openxmlformats.org/officeDocument/2006/relationships/image" Target="../media/image222.png"/><Relationship Id="rId48" Type="http://schemas.openxmlformats.org/officeDocument/2006/relationships/image" Target="../media/image227.png"/><Relationship Id="rId64" Type="http://schemas.openxmlformats.org/officeDocument/2006/relationships/image" Target="../media/image243.png"/><Relationship Id="rId69" Type="http://schemas.openxmlformats.org/officeDocument/2006/relationships/image" Target="../media/image248.png"/><Relationship Id="rId113" Type="http://schemas.openxmlformats.org/officeDocument/2006/relationships/image" Target="../media/image292.png"/><Relationship Id="rId118" Type="http://schemas.openxmlformats.org/officeDocument/2006/relationships/image" Target="../media/image297.png"/><Relationship Id="rId134" Type="http://schemas.openxmlformats.org/officeDocument/2006/relationships/image" Target="../media/image313.png"/><Relationship Id="rId139" Type="http://schemas.openxmlformats.org/officeDocument/2006/relationships/image" Target="../media/image318.png"/><Relationship Id="rId80" Type="http://schemas.openxmlformats.org/officeDocument/2006/relationships/image" Target="../media/image259.png"/><Relationship Id="rId85" Type="http://schemas.openxmlformats.org/officeDocument/2006/relationships/image" Target="../media/image264.png"/><Relationship Id="rId150" Type="http://schemas.openxmlformats.org/officeDocument/2006/relationships/image" Target="../media/image329.jpeg"/><Relationship Id="rId155" Type="http://schemas.openxmlformats.org/officeDocument/2006/relationships/image" Target="../media/image44.png"/><Relationship Id="rId12" Type="http://schemas.openxmlformats.org/officeDocument/2006/relationships/image" Target="../media/image191.png"/><Relationship Id="rId17" Type="http://schemas.openxmlformats.org/officeDocument/2006/relationships/image" Target="../media/image196.png"/><Relationship Id="rId33" Type="http://schemas.openxmlformats.org/officeDocument/2006/relationships/image" Target="../media/image212.png"/><Relationship Id="rId38" Type="http://schemas.openxmlformats.org/officeDocument/2006/relationships/image" Target="../media/image217.png"/><Relationship Id="rId59" Type="http://schemas.openxmlformats.org/officeDocument/2006/relationships/image" Target="../media/image238.png"/><Relationship Id="rId103" Type="http://schemas.openxmlformats.org/officeDocument/2006/relationships/image" Target="../media/image282.png"/><Relationship Id="rId108" Type="http://schemas.openxmlformats.org/officeDocument/2006/relationships/image" Target="../media/image287.png"/><Relationship Id="rId124" Type="http://schemas.openxmlformats.org/officeDocument/2006/relationships/image" Target="../media/image303.png"/><Relationship Id="rId129" Type="http://schemas.openxmlformats.org/officeDocument/2006/relationships/image" Target="../media/image308.png"/><Relationship Id="rId54" Type="http://schemas.openxmlformats.org/officeDocument/2006/relationships/image" Target="../media/image233.png"/><Relationship Id="rId70" Type="http://schemas.openxmlformats.org/officeDocument/2006/relationships/image" Target="../media/image249.png"/><Relationship Id="rId75" Type="http://schemas.openxmlformats.org/officeDocument/2006/relationships/image" Target="../media/image254.png"/><Relationship Id="rId91" Type="http://schemas.openxmlformats.org/officeDocument/2006/relationships/image" Target="../media/image270.png"/><Relationship Id="rId96" Type="http://schemas.openxmlformats.org/officeDocument/2006/relationships/image" Target="../media/image275.png"/><Relationship Id="rId140" Type="http://schemas.openxmlformats.org/officeDocument/2006/relationships/image" Target="../media/image319.png"/><Relationship Id="rId145" Type="http://schemas.openxmlformats.org/officeDocument/2006/relationships/image" Target="../media/image324.png"/><Relationship Id="rId1" Type="http://schemas.openxmlformats.org/officeDocument/2006/relationships/image" Target="../media/image180.png"/><Relationship Id="rId6" Type="http://schemas.openxmlformats.org/officeDocument/2006/relationships/image" Target="../media/image185.png"/><Relationship Id="rId23" Type="http://schemas.openxmlformats.org/officeDocument/2006/relationships/image" Target="../media/image202.png"/><Relationship Id="rId28" Type="http://schemas.openxmlformats.org/officeDocument/2006/relationships/image" Target="../media/image207.png"/><Relationship Id="rId49" Type="http://schemas.openxmlformats.org/officeDocument/2006/relationships/image" Target="../media/image228.png"/><Relationship Id="rId114" Type="http://schemas.openxmlformats.org/officeDocument/2006/relationships/image" Target="../media/image293.png"/><Relationship Id="rId119" Type="http://schemas.openxmlformats.org/officeDocument/2006/relationships/image" Target="../media/image298.png"/><Relationship Id="rId44" Type="http://schemas.openxmlformats.org/officeDocument/2006/relationships/image" Target="../media/image223.png"/><Relationship Id="rId60" Type="http://schemas.openxmlformats.org/officeDocument/2006/relationships/image" Target="../media/image239.png"/><Relationship Id="rId65" Type="http://schemas.openxmlformats.org/officeDocument/2006/relationships/image" Target="../media/image244.png"/><Relationship Id="rId81" Type="http://schemas.openxmlformats.org/officeDocument/2006/relationships/image" Target="../media/image260.png"/><Relationship Id="rId86" Type="http://schemas.openxmlformats.org/officeDocument/2006/relationships/image" Target="../media/image265.png"/><Relationship Id="rId130" Type="http://schemas.openxmlformats.org/officeDocument/2006/relationships/image" Target="../media/image309.png"/><Relationship Id="rId135" Type="http://schemas.openxmlformats.org/officeDocument/2006/relationships/image" Target="../media/image314.jpeg"/><Relationship Id="rId151" Type="http://schemas.openxmlformats.org/officeDocument/2006/relationships/image" Target="../media/image330.jpeg"/><Relationship Id="rId13" Type="http://schemas.openxmlformats.org/officeDocument/2006/relationships/image" Target="../media/image192.png"/><Relationship Id="rId18" Type="http://schemas.openxmlformats.org/officeDocument/2006/relationships/image" Target="../media/image197.png"/><Relationship Id="rId39" Type="http://schemas.openxmlformats.org/officeDocument/2006/relationships/image" Target="../media/image218.png"/><Relationship Id="rId109" Type="http://schemas.openxmlformats.org/officeDocument/2006/relationships/image" Target="../media/image288.png"/><Relationship Id="rId34" Type="http://schemas.openxmlformats.org/officeDocument/2006/relationships/image" Target="../media/image213.png"/><Relationship Id="rId50" Type="http://schemas.openxmlformats.org/officeDocument/2006/relationships/image" Target="../media/image229.png"/><Relationship Id="rId55" Type="http://schemas.openxmlformats.org/officeDocument/2006/relationships/image" Target="../media/image234.png"/><Relationship Id="rId76" Type="http://schemas.openxmlformats.org/officeDocument/2006/relationships/image" Target="../media/image255.png"/><Relationship Id="rId97" Type="http://schemas.openxmlformats.org/officeDocument/2006/relationships/image" Target="../media/image276.png"/><Relationship Id="rId104" Type="http://schemas.openxmlformats.org/officeDocument/2006/relationships/image" Target="../media/image283.png"/><Relationship Id="rId120" Type="http://schemas.openxmlformats.org/officeDocument/2006/relationships/image" Target="../media/image299.png"/><Relationship Id="rId125" Type="http://schemas.openxmlformats.org/officeDocument/2006/relationships/image" Target="../media/image304.png"/><Relationship Id="rId141" Type="http://schemas.openxmlformats.org/officeDocument/2006/relationships/image" Target="../media/image320.jpeg"/><Relationship Id="rId146" Type="http://schemas.openxmlformats.org/officeDocument/2006/relationships/image" Target="../media/image325.png"/><Relationship Id="rId7" Type="http://schemas.openxmlformats.org/officeDocument/2006/relationships/image" Target="../media/image186.png"/><Relationship Id="rId71" Type="http://schemas.openxmlformats.org/officeDocument/2006/relationships/image" Target="../media/image250.png"/><Relationship Id="rId92" Type="http://schemas.openxmlformats.org/officeDocument/2006/relationships/image" Target="../media/image271.png"/><Relationship Id="rId2" Type="http://schemas.openxmlformats.org/officeDocument/2006/relationships/image" Target="../media/image181.png"/><Relationship Id="rId29" Type="http://schemas.openxmlformats.org/officeDocument/2006/relationships/image" Target="../media/image208.png"/><Relationship Id="rId24" Type="http://schemas.openxmlformats.org/officeDocument/2006/relationships/image" Target="../media/image203.png"/><Relationship Id="rId40" Type="http://schemas.openxmlformats.org/officeDocument/2006/relationships/image" Target="../media/image219.png"/><Relationship Id="rId45" Type="http://schemas.openxmlformats.org/officeDocument/2006/relationships/image" Target="../media/image224.png"/><Relationship Id="rId66" Type="http://schemas.openxmlformats.org/officeDocument/2006/relationships/image" Target="../media/image245.png"/><Relationship Id="rId87" Type="http://schemas.openxmlformats.org/officeDocument/2006/relationships/image" Target="../media/image266.png"/><Relationship Id="rId110" Type="http://schemas.openxmlformats.org/officeDocument/2006/relationships/image" Target="../media/image289.png"/><Relationship Id="rId115" Type="http://schemas.openxmlformats.org/officeDocument/2006/relationships/image" Target="../media/image294.png"/><Relationship Id="rId131" Type="http://schemas.openxmlformats.org/officeDocument/2006/relationships/image" Target="../media/image310.jpeg"/><Relationship Id="rId136" Type="http://schemas.openxmlformats.org/officeDocument/2006/relationships/image" Target="../media/image315.png"/><Relationship Id="rId61" Type="http://schemas.openxmlformats.org/officeDocument/2006/relationships/image" Target="../media/image240.png"/><Relationship Id="rId82" Type="http://schemas.openxmlformats.org/officeDocument/2006/relationships/image" Target="../media/image261.png"/><Relationship Id="rId152" Type="http://schemas.openxmlformats.org/officeDocument/2006/relationships/image" Target="../media/image331.jpeg"/><Relationship Id="rId19" Type="http://schemas.openxmlformats.org/officeDocument/2006/relationships/image" Target="../media/image198.png"/><Relationship Id="rId14" Type="http://schemas.openxmlformats.org/officeDocument/2006/relationships/image" Target="../media/image193.png"/><Relationship Id="rId30" Type="http://schemas.openxmlformats.org/officeDocument/2006/relationships/image" Target="../media/image209.png"/><Relationship Id="rId35" Type="http://schemas.openxmlformats.org/officeDocument/2006/relationships/image" Target="../media/image214.png"/><Relationship Id="rId56" Type="http://schemas.openxmlformats.org/officeDocument/2006/relationships/image" Target="../media/image235.png"/><Relationship Id="rId77" Type="http://schemas.openxmlformats.org/officeDocument/2006/relationships/image" Target="../media/image256.png"/><Relationship Id="rId100" Type="http://schemas.openxmlformats.org/officeDocument/2006/relationships/image" Target="../media/image279.png"/><Relationship Id="rId105" Type="http://schemas.openxmlformats.org/officeDocument/2006/relationships/image" Target="../media/image284.png"/><Relationship Id="rId126" Type="http://schemas.openxmlformats.org/officeDocument/2006/relationships/image" Target="../media/image305.png"/><Relationship Id="rId147" Type="http://schemas.openxmlformats.org/officeDocument/2006/relationships/image" Target="../media/image326.jpeg"/><Relationship Id="rId8" Type="http://schemas.openxmlformats.org/officeDocument/2006/relationships/image" Target="../media/image187.png"/><Relationship Id="rId51" Type="http://schemas.openxmlformats.org/officeDocument/2006/relationships/image" Target="../media/image230.png"/><Relationship Id="rId72" Type="http://schemas.openxmlformats.org/officeDocument/2006/relationships/image" Target="../media/image251.png"/><Relationship Id="rId93" Type="http://schemas.openxmlformats.org/officeDocument/2006/relationships/image" Target="../media/image272.png"/><Relationship Id="rId98" Type="http://schemas.openxmlformats.org/officeDocument/2006/relationships/image" Target="../media/image277.png"/><Relationship Id="rId121" Type="http://schemas.openxmlformats.org/officeDocument/2006/relationships/image" Target="../media/image300.png"/><Relationship Id="rId142" Type="http://schemas.openxmlformats.org/officeDocument/2006/relationships/image" Target="../media/image321.png"/><Relationship Id="rId3" Type="http://schemas.openxmlformats.org/officeDocument/2006/relationships/image" Target="../media/image182.png"/><Relationship Id="rId25" Type="http://schemas.openxmlformats.org/officeDocument/2006/relationships/image" Target="../media/image204.png"/><Relationship Id="rId46" Type="http://schemas.openxmlformats.org/officeDocument/2006/relationships/image" Target="../media/image225.png"/><Relationship Id="rId67" Type="http://schemas.openxmlformats.org/officeDocument/2006/relationships/image" Target="../media/image246.png"/><Relationship Id="rId116" Type="http://schemas.openxmlformats.org/officeDocument/2006/relationships/image" Target="../media/image295.png"/><Relationship Id="rId137" Type="http://schemas.openxmlformats.org/officeDocument/2006/relationships/image" Target="../media/image316.jpeg"/><Relationship Id="rId20" Type="http://schemas.openxmlformats.org/officeDocument/2006/relationships/image" Target="../media/image199.png"/><Relationship Id="rId41" Type="http://schemas.openxmlformats.org/officeDocument/2006/relationships/image" Target="../media/image220.png"/><Relationship Id="rId62" Type="http://schemas.openxmlformats.org/officeDocument/2006/relationships/image" Target="../media/image241.png"/><Relationship Id="rId83" Type="http://schemas.openxmlformats.org/officeDocument/2006/relationships/image" Target="../media/image262.png"/><Relationship Id="rId88" Type="http://schemas.openxmlformats.org/officeDocument/2006/relationships/image" Target="../media/image267.png"/><Relationship Id="rId111" Type="http://schemas.openxmlformats.org/officeDocument/2006/relationships/image" Target="../media/image290.emf"/><Relationship Id="rId132" Type="http://schemas.openxmlformats.org/officeDocument/2006/relationships/image" Target="../media/image311.jpeg"/><Relationship Id="rId153" Type="http://schemas.openxmlformats.org/officeDocument/2006/relationships/image" Target="../media/image332.jpeg"/><Relationship Id="rId15" Type="http://schemas.openxmlformats.org/officeDocument/2006/relationships/image" Target="../media/image194.png"/><Relationship Id="rId36" Type="http://schemas.openxmlformats.org/officeDocument/2006/relationships/image" Target="../media/image215.png"/><Relationship Id="rId57" Type="http://schemas.openxmlformats.org/officeDocument/2006/relationships/image" Target="../media/image236.png"/><Relationship Id="rId106" Type="http://schemas.openxmlformats.org/officeDocument/2006/relationships/image" Target="../media/image285.png"/><Relationship Id="rId127" Type="http://schemas.openxmlformats.org/officeDocument/2006/relationships/image" Target="../media/image306.png"/><Relationship Id="rId10" Type="http://schemas.openxmlformats.org/officeDocument/2006/relationships/image" Target="../media/image189.png"/><Relationship Id="rId31" Type="http://schemas.openxmlformats.org/officeDocument/2006/relationships/image" Target="../media/image210.png"/><Relationship Id="rId52" Type="http://schemas.openxmlformats.org/officeDocument/2006/relationships/image" Target="../media/image231.png"/><Relationship Id="rId73" Type="http://schemas.openxmlformats.org/officeDocument/2006/relationships/image" Target="../media/image252.png"/><Relationship Id="rId78" Type="http://schemas.openxmlformats.org/officeDocument/2006/relationships/image" Target="../media/image257.png"/><Relationship Id="rId94" Type="http://schemas.openxmlformats.org/officeDocument/2006/relationships/image" Target="../media/image273.png"/><Relationship Id="rId99" Type="http://schemas.openxmlformats.org/officeDocument/2006/relationships/image" Target="../media/image278.png"/><Relationship Id="rId101" Type="http://schemas.openxmlformats.org/officeDocument/2006/relationships/image" Target="../media/image280.png"/><Relationship Id="rId122" Type="http://schemas.openxmlformats.org/officeDocument/2006/relationships/image" Target="../media/image301.png"/><Relationship Id="rId143" Type="http://schemas.openxmlformats.org/officeDocument/2006/relationships/image" Target="../media/image322.png"/><Relationship Id="rId148" Type="http://schemas.openxmlformats.org/officeDocument/2006/relationships/image" Target="../media/image327.jpeg"/><Relationship Id="rId4" Type="http://schemas.openxmlformats.org/officeDocument/2006/relationships/image" Target="../media/image183.png"/><Relationship Id="rId9" Type="http://schemas.openxmlformats.org/officeDocument/2006/relationships/image" Target="../media/image188.png"/><Relationship Id="rId26" Type="http://schemas.openxmlformats.org/officeDocument/2006/relationships/image" Target="../media/image205.png"/><Relationship Id="rId47" Type="http://schemas.openxmlformats.org/officeDocument/2006/relationships/image" Target="../media/image226.png"/><Relationship Id="rId68" Type="http://schemas.openxmlformats.org/officeDocument/2006/relationships/image" Target="../media/image247.png"/><Relationship Id="rId89" Type="http://schemas.openxmlformats.org/officeDocument/2006/relationships/image" Target="../media/image268.png"/><Relationship Id="rId112" Type="http://schemas.openxmlformats.org/officeDocument/2006/relationships/image" Target="../media/image291.emf"/><Relationship Id="rId133" Type="http://schemas.openxmlformats.org/officeDocument/2006/relationships/image" Target="../media/image312.jpeg"/><Relationship Id="rId154" Type="http://schemas.openxmlformats.org/officeDocument/2006/relationships/hyperlink" Target="https://alroproducts.com/pvc-dwv-fittings/" TargetMode="External"/><Relationship Id="rId16" Type="http://schemas.openxmlformats.org/officeDocument/2006/relationships/image" Target="../media/image195.png"/><Relationship Id="rId37" Type="http://schemas.openxmlformats.org/officeDocument/2006/relationships/image" Target="../media/image216.png"/><Relationship Id="rId58" Type="http://schemas.openxmlformats.org/officeDocument/2006/relationships/image" Target="../media/image237.png"/><Relationship Id="rId79" Type="http://schemas.openxmlformats.org/officeDocument/2006/relationships/image" Target="../media/image258.png"/><Relationship Id="rId102" Type="http://schemas.openxmlformats.org/officeDocument/2006/relationships/image" Target="../media/image281.png"/><Relationship Id="rId123" Type="http://schemas.openxmlformats.org/officeDocument/2006/relationships/image" Target="../media/image302.png"/><Relationship Id="rId144" Type="http://schemas.openxmlformats.org/officeDocument/2006/relationships/image" Target="../media/image323.png"/><Relationship Id="rId90" Type="http://schemas.openxmlformats.org/officeDocument/2006/relationships/image" Target="../media/image269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4.png"/><Relationship Id="rId18" Type="http://schemas.openxmlformats.org/officeDocument/2006/relationships/image" Target="../media/image349.png"/><Relationship Id="rId26" Type="http://schemas.openxmlformats.org/officeDocument/2006/relationships/image" Target="../media/image357.png"/><Relationship Id="rId39" Type="http://schemas.openxmlformats.org/officeDocument/2006/relationships/image" Target="../media/image370.png"/><Relationship Id="rId21" Type="http://schemas.openxmlformats.org/officeDocument/2006/relationships/image" Target="../media/image352.png"/><Relationship Id="rId34" Type="http://schemas.openxmlformats.org/officeDocument/2006/relationships/image" Target="../media/image365.png"/><Relationship Id="rId42" Type="http://schemas.openxmlformats.org/officeDocument/2006/relationships/image" Target="../media/image373.png"/><Relationship Id="rId47" Type="http://schemas.openxmlformats.org/officeDocument/2006/relationships/image" Target="../media/image378.jpeg"/><Relationship Id="rId50" Type="http://schemas.openxmlformats.org/officeDocument/2006/relationships/image" Target="../media/image381.jpeg"/><Relationship Id="rId55" Type="http://schemas.openxmlformats.org/officeDocument/2006/relationships/image" Target="../media/image386.jpeg"/><Relationship Id="rId7" Type="http://schemas.openxmlformats.org/officeDocument/2006/relationships/image" Target="../media/image338.png"/><Relationship Id="rId2" Type="http://schemas.openxmlformats.org/officeDocument/2006/relationships/image" Target="../media/image333.png"/><Relationship Id="rId16" Type="http://schemas.openxmlformats.org/officeDocument/2006/relationships/image" Target="../media/image347.png"/><Relationship Id="rId29" Type="http://schemas.openxmlformats.org/officeDocument/2006/relationships/image" Target="../media/image360.png"/><Relationship Id="rId11" Type="http://schemas.openxmlformats.org/officeDocument/2006/relationships/image" Target="../media/image342.png"/><Relationship Id="rId24" Type="http://schemas.openxmlformats.org/officeDocument/2006/relationships/image" Target="../media/image355.png"/><Relationship Id="rId32" Type="http://schemas.openxmlformats.org/officeDocument/2006/relationships/image" Target="../media/image363.png"/><Relationship Id="rId37" Type="http://schemas.openxmlformats.org/officeDocument/2006/relationships/image" Target="../media/image368.png"/><Relationship Id="rId40" Type="http://schemas.openxmlformats.org/officeDocument/2006/relationships/image" Target="../media/image371.png"/><Relationship Id="rId45" Type="http://schemas.openxmlformats.org/officeDocument/2006/relationships/image" Target="../media/image376.png"/><Relationship Id="rId53" Type="http://schemas.openxmlformats.org/officeDocument/2006/relationships/image" Target="../media/image384.jpeg"/><Relationship Id="rId58" Type="http://schemas.openxmlformats.org/officeDocument/2006/relationships/image" Target="../media/image389.png"/><Relationship Id="rId5" Type="http://schemas.openxmlformats.org/officeDocument/2006/relationships/image" Target="../media/image336.png"/><Relationship Id="rId19" Type="http://schemas.openxmlformats.org/officeDocument/2006/relationships/image" Target="../media/image350.png"/><Relationship Id="rId4" Type="http://schemas.openxmlformats.org/officeDocument/2006/relationships/image" Target="../media/image335.png"/><Relationship Id="rId9" Type="http://schemas.openxmlformats.org/officeDocument/2006/relationships/image" Target="../media/image340.png"/><Relationship Id="rId14" Type="http://schemas.openxmlformats.org/officeDocument/2006/relationships/image" Target="../media/image345.png"/><Relationship Id="rId22" Type="http://schemas.openxmlformats.org/officeDocument/2006/relationships/image" Target="../media/image353.png"/><Relationship Id="rId27" Type="http://schemas.openxmlformats.org/officeDocument/2006/relationships/image" Target="../media/image358.png"/><Relationship Id="rId30" Type="http://schemas.openxmlformats.org/officeDocument/2006/relationships/image" Target="../media/image361.png"/><Relationship Id="rId35" Type="http://schemas.openxmlformats.org/officeDocument/2006/relationships/image" Target="../media/image366.png"/><Relationship Id="rId43" Type="http://schemas.openxmlformats.org/officeDocument/2006/relationships/image" Target="../media/image374.png"/><Relationship Id="rId48" Type="http://schemas.openxmlformats.org/officeDocument/2006/relationships/image" Target="../media/image379.png"/><Relationship Id="rId56" Type="http://schemas.openxmlformats.org/officeDocument/2006/relationships/image" Target="../media/image387.jpeg"/><Relationship Id="rId8" Type="http://schemas.openxmlformats.org/officeDocument/2006/relationships/image" Target="../media/image339.png"/><Relationship Id="rId51" Type="http://schemas.openxmlformats.org/officeDocument/2006/relationships/image" Target="../media/image382.jpeg"/><Relationship Id="rId3" Type="http://schemas.openxmlformats.org/officeDocument/2006/relationships/image" Target="../media/image334.png"/><Relationship Id="rId12" Type="http://schemas.openxmlformats.org/officeDocument/2006/relationships/image" Target="../media/image343.png"/><Relationship Id="rId17" Type="http://schemas.openxmlformats.org/officeDocument/2006/relationships/image" Target="../media/image348.png"/><Relationship Id="rId25" Type="http://schemas.openxmlformats.org/officeDocument/2006/relationships/image" Target="../media/image356.png"/><Relationship Id="rId33" Type="http://schemas.openxmlformats.org/officeDocument/2006/relationships/image" Target="../media/image364.png"/><Relationship Id="rId38" Type="http://schemas.openxmlformats.org/officeDocument/2006/relationships/image" Target="../media/image369.png"/><Relationship Id="rId46" Type="http://schemas.openxmlformats.org/officeDocument/2006/relationships/image" Target="../media/image377.png"/><Relationship Id="rId59" Type="http://schemas.openxmlformats.org/officeDocument/2006/relationships/image" Target="../media/image390.jpeg"/><Relationship Id="rId20" Type="http://schemas.openxmlformats.org/officeDocument/2006/relationships/image" Target="../media/image351.png"/><Relationship Id="rId41" Type="http://schemas.openxmlformats.org/officeDocument/2006/relationships/image" Target="../media/image372.png"/><Relationship Id="rId54" Type="http://schemas.openxmlformats.org/officeDocument/2006/relationships/image" Target="../media/image385.jpeg"/><Relationship Id="rId1" Type="http://schemas.openxmlformats.org/officeDocument/2006/relationships/image" Target="../media/image44.png"/><Relationship Id="rId6" Type="http://schemas.openxmlformats.org/officeDocument/2006/relationships/image" Target="../media/image337.png"/><Relationship Id="rId15" Type="http://schemas.openxmlformats.org/officeDocument/2006/relationships/image" Target="../media/image346.png"/><Relationship Id="rId23" Type="http://schemas.openxmlformats.org/officeDocument/2006/relationships/image" Target="../media/image354.png"/><Relationship Id="rId28" Type="http://schemas.openxmlformats.org/officeDocument/2006/relationships/image" Target="../media/image359.png"/><Relationship Id="rId36" Type="http://schemas.openxmlformats.org/officeDocument/2006/relationships/image" Target="../media/image367.png"/><Relationship Id="rId49" Type="http://schemas.openxmlformats.org/officeDocument/2006/relationships/image" Target="../media/image380.png"/><Relationship Id="rId57" Type="http://schemas.openxmlformats.org/officeDocument/2006/relationships/image" Target="../media/image388.emf"/><Relationship Id="rId10" Type="http://schemas.openxmlformats.org/officeDocument/2006/relationships/image" Target="../media/image341.png"/><Relationship Id="rId31" Type="http://schemas.openxmlformats.org/officeDocument/2006/relationships/image" Target="../media/image362.png"/><Relationship Id="rId44" Type="http://schemas.openxmlformats.org/officeDocument/2006/relationships/image" Target="../media/image375.jpeg"/><Relationship Id="rId52" Type="http://schemas.openxmlformats.org/officeDocument/2006/relationships/image" Target="../media/image383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7.jpeg"/><Relationship Id="rId13" Type="http://schemas.openxmlformats.org/officeDocument/2006/relationships/image" Target="../media/image402.jpeg"/><Relationship Id="rId18" Type="http://schemas.openxmlformats.org/officeDocument/2006/relationships/image" Target="../media/image407.jpeg"/><Relationship Id="rId26" Type="http://schemas.openxmlformats.org/officeDocument/2006/relationships/image" Target="../media/image415.jpeg"/><Relationship Id="rId3" Type="http://schemas.microsoft.com/office/2007/relationships/hdphoto" Target="../media/hdphoto2.wdp"/><Relationship Id="rId21" Type="http://schemas.openxmlformats.org/officeDocument/2006/relationships/image" Target="../media/image410.jpeg"/><Relationship Id="rId7" Type="http://schemas.openxmlformats.org/officeDocument/2006/relationships/image" Target="../media/image396.jpeg"/><Relationship Id="rId12" Type="http://schemas.openxmlformats.org/officeDocument/2006/relationships/image" Target="../media/image401.jpeg"/><Relationship Id="rId17" Type="http://schemas.openxmlformats.org/officeDocument/2006/relationships/image" Target="../media/image406.jpeg"/><Relationship Id="rId25" Type="http://schemas.openxmlformats.org/officeDocument/2006/relationships/image" Target="../media/image414.jpeg"/><Relationship Id="rId2" Type="http://schemas.openxmlformats.org/officeDocument/2006/relationships/image" Target="../media/image392.png"/><Relationship Id="rId16" Type="http://schemas.openxmlformats.org/officeDocument/2006/relationships/image" Target="../media/image405.jpeg"/><Relationship Id="rId20" Type="http://schemas.openxmlformats.org/officeDocument/2006/relationships/image" Target="../media/image409.jpeg"/><Relationship Id="rId29" Type="http://schemas.openxmlformats.org/officeDocument/2006/relationships/hyperlink" Target="https://alroproducts.com/push-fittings/" TargetMode="External"/><Relationship Id="rId1" Type="http://schemas.openxmlformats.org/officeDocument/2006/relationships/image" Target="../media/image391.jpeg"/><Relationship Id="rId6" Type="http://schemas.openxmlformats.org/officeDocument/2006/relationships/image" Target="../media/image395.jpeg"/><Relationship Id="rId11" Type="http://schemas.openxmlformats.org/officeDocument/2006/relationships/image" Target="../media/image400.jpeg"/><Relationship Id="rId24" Type="http://schemas.openxmlformats.org/officeDocument/2006/relationships/image" Target="../media/image413.jpeg"/><Relationship Id="rId5" Type="http://schemas.openxmlformats.org/officeDocument/2006/relationships/image" Target="../media/image394.jpeg"/><Relationship Id="rId15" Type="http://schemas.openxmlformats.org/officeDocument/2006/relationships/image" Target="../media/image404.jpeg"/><Relationship Id="rId23" Type="http://schemas.openxmlformats.org/officeDocument/2006/relationships/image" Target="../media/image412.jpeg"/><Relationship Id="rId28" Type="http://schemas.openxmlformats.org/officeDocument/2006/relationships/image" Target="../media/image417.jpeg"/><Relationship Id="rId10" Type="http://schemas.openxmlformats.org/officeDocument/2006/relationships/image" Target="../media/image399.jpeg"/><Relationship Id="rId19" Type="http://schemas.openxmlformats.org/officeDocument/2006/relationships/image" Target="../media/image408.jpeg"/><Relationship Id="rId4" Type="http://schemas.openxmlformats.org/officeDocument/2006/relationships/image" Target="../media/image393.jpeg"/><Relationship Id="rId9" Type="http://schemas.openxmlformats.org/officeDocument/2006/relationships/image" Target="../media/image398.jpeg"/><Relationship Id="rId14" Type="http://schemas.openxmlformats.org/officeDocument/2006/relationships/image" Target="../media/image403.jpeg"/><Relationship Id="rId22" Type="http://schemas.openxmlformats.org/officeDocument/2006/relationships/image" Target="../media/image411.jpeg"/><Relationship Id="rId27" Type="http://schemas.openxmlformats.org/officeDocument/2006/relationships/image" Target="../media/image416.jpeg"/><Relationship Id="rId30" Type="http://schemas.openxmlformats.org/officeDocument/2006/relationships/image" Target="../media/image44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3.jpeg"/><Relationship Id="rId13" Type="http://schemas.openxmlformats.org/officeDocument/2006/relationships/image" Target="../media/image428.jpeg"/><Relationship Id="rId18" Type="http://schemas.openxmlformats.org/officeDocument/2006/relationships/image" Target="../media/image433.jpeg"/><Relationship Id="rId3" Type="http://schemas.openxmlformats.org/officeDocument/2006/relationships/image" Target="../media/image418.jpeg"/><Relationship Id="rId7" Type="http://schemas.openxmlformats.org/officeDocument/2006/relationships/image" Target="../media/image422.jpeg"/><Relationship Id="rId12" Type="http://schemas.openxmlformats.org/officeDocument/2006/relationships/image" Target="../media/image427.jpeg"/><Relationship Id="rId17" Type="http://schemas.openxmlformats.org/officeDocument/2006/relationships/image" Target="../media/image432.jpeg"/><Relationship Id="rId2" Type="http://schemas.openxmlformats.org/officeDocument/2006/relationships/image" Target="../media/image44.png"/><Relationship Id="rId16" Type="http://schemas.openxmlformats.org/officeDocument/2006/relationships/image" Target="../media/image431.jpeg"/><Relationship Id="rId20" Type="http://schemas.openxmlformats.org/officeDocument/2006/relationships/image" Target="../media/image435.jpeg"/><Relationship Id="rId1" Type="http://schemas.openxmlformats.org/officeDocument/2006/relationships/hyperlink" Target="https://alroproducts.com/copper-fittings/" TargetMode="External"/><Relationship Id="rId6" Type="http://schemas.openxmlformats.org/officeDocument/2006/relationships/image" Target="../media/image421.jpeg"/><Relationship Id="rId11" Type="http://schemas.openxmlformats.org/officeDocument/2006/relationships/image" Target="../media/image426.jpeg"/><Relationship Id="rId5" Type="http://schemas.openxmlformats.org/officeDocument/2006/relationships/image" Target="../media/image420.jpeg"/><Relationship Id="rId15" Type="http://schemas.openxmlformats.org/officeDocument/2006/relationships/image" Target="../media/image430.jpeg"/><Relationship Id="rId10" Type="http://schemas.openxmlformats.org/officeDocument/2006/relationships/image" Target="../media/image425.jpeg"/><Relationship Id="rId19" Type="http://schemas.openxmlformats.org/officeDocument/2006/relationships/image" Target="../media/image434.jpeg"/><Relationship Id="rId4" Type="http://schemas.openxmlformats.org/officeDocument/2006/relationships/image" Target="../media/image419.jpeg"/><Relationship Id="rId9" Type="http://schemas.openxmlformats.org/officeDocument/2006/relationships/image" Target="../media/image424.jpeg"/><Relationship Id="rId14" Type="http://schemas.openxmlformats.org/officeDocument/2006/relationships/image" Target="../media/image429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png"/><Relationship Id="rId1" Type="http://schemas.openxmlformats.org/officeDocument/2006/relationships/image" Target="../media/image154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1.jpeg"/><Relationship Id="rId13" Type="http://schemas.openxmlformats.org/officeDocument/2006/relationships/image" Target="../media/image446.jpeg"/><Relationship Id="rId18" Type="http://schemas.openxmlformats.org/officeDocument/2006/relationships/image" Target="../media/image451.jpeg"/><Relationship Id="rId3" Type="http://schemas.openxmlformats.org/officeDocument/2006/relationships/image" Target="../media/image436.jpeg"/><Relationship Id="rId7" Type="http://schemas.openxmlformats.org/officeDocument/2006/relationships/image" Target="../media/image440.jpeg"/><Relationship Id="rId12" Type="http://schemas.openxmlformats.org/officeDocument/2006/relationships/image" Target="../media/image445.jpeg"/><Relationship Id="rId17" Type="http://schemas.openxmlformats.org/officeDocument/2006/relationships/image" Target="../media/image450.jpeg"/><Relationship Id="rId2" Type="http://schemas.openxmlformats.org/officeDocument/2006/relationships/image" Target="../media/image44.png"/><Relationship Id="rId16" Type="http://schemas.openxmlformats.org/officeDocument/2006/relationships/image" Target="../media/image449.jpeg"/><Relationship Id="rId20" Type="http://schemas.openxmlformats.org/officeDocument/2006/relationships/image" Target="../media/image453.jpeg"/><Relationship Id="rId1" Type="http://schemas.openxmlformats.org/officeDocument/2006/relationships/hyperlink" Target="https://alroproducts.com/press-copper-fittings/" TargetMode="External"/><Relationship Id="rId6" Type="http://schemas.openxmlformats.org/officeDocument/2006/relationships/image" Target="../media/image439.jpeg"/><Relationship Id="rId11" Type="http://schemas.openxmlformats.org/officeDocument/2006/relationships/image" Target="../media/image444.jpeg"/><Relationship Id="rId5" Type="http://schemas.openxmlformats.org/officeDocument/2006/relationships/image" Target="../media/image438.jpeg"/><Relationship Id="rId15" Type="http://schemas.openxmlformats.org/officeDocument/2006/relationships/image" Target="../media/image448.jpeg"/><Relationship Id="rId10" Type="http://schemas.openxmlformats.org/officeDocument/2006/relationships/image" Target="../media/image443.jpeg"/><Relationship Id="rId19" Type="http://schemas.openxmlformats.org/officeDocument/2006/relationships/image" Target="../media/image452.jpeg"/><Relationship Id="rId4" Type="http://schemas.openxmlformats.org/officeDocument/2006/relationships/image" Target="../media/image437.jpeg"/><Relationship Id="rId9" Type="http://schemas.openxmlformats.org/officeDocument/2006/relationships/image" Target="../media/image442.jpeg"/><Relationship Id="rId14" Type="http://schemas.openxmlformats.org/officeDocument/2006/relationships/image" Target="../media/image447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9.jpeg"/><Relationship Id="rId13" Type="http://schemas.openxmlformats.org/officeDocument/2006/relationships/image" Target="../media/image464.jpeg"/><Relationship Id="rId3" Type="http://schemas.openxmlformats.org/officeDocument/2006/relationships/image" Target="../media/image454.jpeg"/><Relationship Id="rId7" Type="http://schemas.openxmlformats.org/officeDocument/2006/relationships/image" Target="../media/image458.jpeg"/><Relationship Id="rId12" Type="http://schemas.openxmlformats.org/officeDocument/2006/relationships/image" Target="../media/image463.jpeg"/><Relationship Id="rId17" Type="http://schemas.openxmlformats.org/officeDocument/2006/relationships/image" Target="../media/image468.jpeg"/><Relationship Id="rId2" Type="http://schemas.openxmlformats.org/officeDocument/2006/relationships/image" Target="../media/image44.png"/><Relationship Id="rId16" Type="http://schemas.openxmlformats.org/officeDocument/2006/relationships/image" Target="../media/image467.jpeg"/><Relationship Id="rId1" Type="http://schemas.openxmlformats.org/officeDocument/2006/relationships/hyperlink" Target="https://alroproducts.com/valves/" TargetMode="External"/><Relationship Id="rId6" Type="http://schemas.openxmlformats.org/officeDocument/2006/relationships/image" Target="../media/image457.jpeg"/><Relationship Id="rId11" Type="http://schemas.openxmlformats.org/officeDocument/2006/relationships/image" Target="../media/image462.jpeg"/><Relationship Id="rId5" Type="http://schemas.openxmlformats.org/officeDocument/2006/relationships/image" Target="../media/image456.jpeg"/><Relationship Id="rId15" Type="http://schemas.openxmlformats.org/officeDocument/2006/relationships/image" Target="../media/image466.jpeg"/><Relationship Id="rId10" Type="http://schemas.openxmlformats.org/officeDocument/2006/relationships/image" Target="../media/image461.jpeg"/><Relationship Id="rId4" Type="http://schemas.openxmlformats.org/officeDocument/2006/relationships/image" Target="../media/image455.jpeg"/><Relationship Id="rId9" Type="http://schemas.openxmlformats.org/officeDocument/2006/relationships/image" Target="../media/image460.jpeg"/><Relationship Id="rId14" Type="http://schemas.openxmlformats.org/officeDocument/2006/relationships/image" Target="../media/image465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4.jpeg"/><Relationship Id="rId3" Type="http://schemas.openxmlformats.org/officeDocument/2006/relationships/image" Target="../media/image469.jpeg"/><Relationship Id="rId7" Type="http://schemas.openxmlformats.org/officeDocument/2006/relationships/image" Target="../media/image473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valves/" TargetMode="External"/><Relationship Id="rId6" Type="http://schemas.openxmlformats.org/officeDocument/2006/relationships/image" Target="../media/image472.jpeg"/><Relationship Id="rId11" Type="http://schemas.openxmlformats.org/officeDocument/2006/relationships/image" Target="../media/image477.jpeg"/><Relationship Id="rId5" Type="http://schemas.openxmlformats.org/officeDocument/2006/relationships/image" Target="../media/image471.jpeg"/><Relationship Id="rId10" Type="http://schemas.openxmlformats.org/officeDocument/2006/relationships/image" Target="../media/image476.jpeg"/><Relationship Id="rId4" Type="http://schemas.openxmlformats.org/officeDocument/2006/relationships/image" Target="../media/image470.jpeg"/><Relationship Id="rId9" Type="http://schemas.openxmlformats.org/officeDocument/2006/relationships/image" Target="../media/image475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3.jpeg"/><Relationship Id="rId3" Type="http://schemas.openxmlformats.org/officeDocument/2006/relationships/image" Target="../media/image478.jpeg"/><Relationship Id="rId7" Type="http://schemas.openxmlformats.org/officeDocument/2006/relationships/image" Target="../media/image482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cast-iron-ftgs/" TargetMode="External"/><Relationship Id="rId6" Type="http://schemas.openxmlformats.org/officeDocument/2006/relationships/image" Target="../media/image481.jpeg"/><Relationship Id="rId5" Type="http://schemas.openxmlformats.org/officeDocument/2006/relationships/image" Target="../media/image480.jpeg"/><Relationship Id="rId4" Type="http://schemas.openxmlformats.org/officeDocument/2006/relationships/image" Target="../media/image479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4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merchant-steel-pipe-couplings/" TargetMode="External"/><Relationship Id="rId5" Type="http://schemas.openxmlformats.org/officeDocument/2006/relationships/image" Target="../media/image486.jpeg"/><Relationship Id="rId4" Type="http://schemas.openxmlformats.org/officeDocument/2006/relationships/image" Target="../media/image485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7.pn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no-hub-couplings/" TargetMode="External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8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dielectric-unions/" TargetMode="External"/><Relationship Id="rId4" Type="http://schemas.openxmlformats.org/officeDocument/2006/relationships/image" Target="../media/image489.jpe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5.jpeg"/><Relationship Id="rId13" Type="http://schemas.openxmlformats.org/officeDocument/2006/relationships/image" Target="../media/image500.jpeg"/><Relationship Id="rId18" Type="http://schemas.openxmlformats.org/officeDocument/2006/relationships/image" Target="../media/image505.jpeg"/><Relationship Id="rId3" Type="http://schemas.openxmlformats.org/officeDocument/2006/relationships/image" Target="../media/image490.jpeg"/><Relationship Id="rId7" Type="http://schemas.openxmlformats.org/officeDocument/2006/relationships/image" Target="../media/image494.jpeg"/><Relationship Id="rId12" Type="http://schemas.openxmlformats.org/officeDocument/2006/relationships/image" Target="../media/image499.jpeg"/><Relationship Id="rId17" Type="http://schemas.openxmlformats.org/officeDocument/2006/relationships/image" Target="../media/image504.jpeg"/><Relationship Id="rId2" Type="http://schemas.openxmlformats.org/officeDocument/2006/relationships/image" Target="../media/image44.png"/><Relationship Id="rId16" Type="http://schemas.openxmlformats.org/officeDocument/2006/relationships/image" Target="../media/image503.jpeg"/><Relationship Id="rId20" Type="http://schemas.openxmlformats.org/officeDocument/2006/relationships/image" Target="../media/image507.jpeg"/><Relationship Id="rId1" Type="http://schemas.openxmlformats.org/officeDocument/2006/relationships/hyperlink" Target="https://alroproducts.com/malleable-iron-ftgs-xh/" TargetMode="External"/><Relationship Id="rId6" Type="http://schemas.openxmlformats.org/officeDocument/2006/relationships/image" Target="../media/image493.jpeg"/><Relationship Id="rId11" Type="http://schemas.openxmlformats.org/officeDocument/2006/relationships/image" Target="../media/image498.jpeg"/><Relationship Id="rId5" Type="http://schemas.openxmlformats.org/officeDocument/2006/relationships/image" Target="../media/image492.jpeg"/><Relationship Id="rId15" Type="http://schemas.openxmlformats.org/officeDocument/2006/relationships/image" Target="../media/image502.jpeg"/><Relationship Id="rId10" Type="http://schemas.openxmlformats.org/officeDocument/2006/relationships/image" Target="../media/image497.jpeg"/><Relationship Id="rId19" Type="http://schemas.openxmlformats.org/officeDocument/2006/relationships/image" Target="../media/image506.jpeg"/><Relationship Id="rId4" Type="http://schemas.openxmlformats.org/officeDocument/2006/relationships/image" Target="../media/image491.jpeg"/><Relationship Id="rId9" Type="http://schemas.openxmlformats.org/officeDocument/2006/relationships/image" Target="../media/image496.jpeg"/><Relationship Id="rId14" Type="http://schemas.openxmlformats.org/officeDocument/2006/relationships/image" Target="../media/image501.jpe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png"/><Relationship Id="rId1" Type="http://schemas.openxmlformats.org/officeDocument/2006/relationships/hyperlink" Target="https://alroproducts.com/copper-tubing-coil/" TargetMode="External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8.jpeg"/><Relationship Id="rId2" Type="http://schemas.openxmlformats.org/officeDocument/2006/relationships/image" Target="../media/image44.png"/><Relationship Id="rId1" Type="http://schemas.openxmlformats.org/officeDocument/2006/relationships/hyperlink" Target="https://alroproducts.com/copper-tubing-coil/" TargetMode="External"/><Relationship Id="rId5" Type="http://schemas.openxmlformats.org/officeDocument/2006/relationships/image" Target="../media/image510.jpeg"/><Relationship Id="rId4" Type="http://schemas.openxmlformats.org/officeDocument/2006/relationships/image" Target="../media/image509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367862</xdr:colOff>
      <xdr:row>0</xdr:row>
      <xdr:rowOff>0</xdr:rowOff>
    </xdr:from>
    <xdr:to>
      <xdr:col>3</xdr:col>
      <xdr:colOff>1248103</xdr:colOff>
      <xdr:row>1</xdr:row>
      <xdr:rowOff>19842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67" t="10034" r="22086" b="33163"/>
        <a:stretch/>
      </xdr:blipFill>
      <xdr:spPr>
        <a:xfrm>
          <a:off x="2003534" y="0"/>
          <a:ext cx="1898431" cy="8475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4" name="Down Arrow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5" name="Down Arrow 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1</xdr:col>
      <xdr:colOff>16249</xdr:colOff>
      <xdr:row>9</xdr:row>
      <xdr:rowOff>190500</xdr:rowOff>
    </xdr:from>
    <xdr:to>
      <xdr:col>1</xdr:col>
      <xdr:colOff>1014724</xdr:colOff>
      <xdr:row>14</xdr:row>
      <xdr:rowOff>190500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id="{00000000-0008-0000-0200-00002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9" y="3124200"/>
          <a:ext cx="998475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37</xdr:row>
      <xdr:rowOff>22419</xdr:rowOff>
    </xdr:from>
    <xdr:to>
      <xdr:col>1</xdr:col>
      <xdr:colOff>1041618</xdr:colOff>
      <xdr:row>42</xdr:row>
      <xdr:rowOff>22419</xdr:rowOff>
    </xdr:to>
    <xdr:pic>
      <xdr:nvPicPr>
        <xdr:cNvPr id="2082" name="Picture 2081">
          <a:extLst>
            <a:ext uri="{FF2B5EF4-FFF2-40B4-BE49-F238E27FC236}">
              <a16:creationId xmlns:a16="http://schemas.microsoft.com/office/drawing/2014/main" id="{00000000-0008-0000-0200-00002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8617331"/>
          <a:ext cx="1008000" cy="101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57</xdr:row>
      <xdr:rowOff>0</xdr:rowOff>
    </xdr:from>
    <xdr:to>
      <xdr:col>1</xdr:col>
      <xdr:colOff>1041618</xdr:colOff>
      <xdr:row>62</xdr:row>
      <xdr:rowOff>0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id="{00000000-0008-0000-0200-00002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2629029"/>
          <a:ext cx="1008000" cy="101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76</xdr:row>
      <xdr:rowOff>0</xdr:rowOff>
    </xdr:from>
    <xdr:to>
      <xdr:col>1</xdr:col>
      <xdr:colOff>1041618</xdr:colOff>
      <xdr:row>81</xdr:row>
      <xdr:rowOff>0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id="{00000000-0008-0000-0200-00002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6461441"/>
          <a:ext cx="1008000" cy="101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101</xdr:row>
      <xdr:rowOff>22413</xdr:rowOff>
    </xdr:from>
    <xdr:to>
      <xdr:col>1</xdr:col>
      <xdr:colOff>1043299</xdr:colOff>
      <xdr:row>106</xdr:row>
      <xdr:rowOff>162628</xdr:rowOff>
    </xdr:to>
    <xdr:pic>
      <xdr:nvPicPr>
        <xdr:cNvPr id="2088" name="Picture 2087">
          <a:extLst>
            <a:ext uri="{FF2B5EF4-FFF2-40B4-BE49-F238E27FC236}">
              <a16:creationId xmlns:a16="http://schemas.microsoft.com/office/drawing/2014/main" id="{00000000-0008-0000-0200-00002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1526501"/>
          <a:ext cx="1008000" cy="1148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33619</xdr:colOff>
      <xdr:row>113</xdr:row>
      <xdr:rowOff>0</xdr:rowOff>
    </xdr:from>
    <xdr:to>
      <xdr:col>1</xdr:col>
      <xdr:colOff>1041619</xdr:colOff>
      <xdr:row>118</xdr:row>
      <xdr:rowOff>0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id="{00000000-0008-0000-0200-00002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9" y="24148678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138</xdr:row>
      <xdr:rowOff>11207</xdr:rowOff>
    </xdr:from>
    <xdr:to>
      <xdr:col>1</xdr:col>
      <xdr:colOff>1041618</xdr:colOff>
      <xdr:row>142</xdr:row>
      <xdr:rowOff>61101</xdr:rowOff>
    </xdr:to>
    <xdr:pic>
      <xdr:nvPicPr>
        <xdr:cNvPr id="2090" name="Picture 2089">
          <a:extLst>
            <a:ext uri="{FF2B5EF4-FFF2-40B4-BE49-F238E27FC236}">
              <a16:creationId xmlns:a16="http://schemas.microsoft.com/office/drawing/2014/main" id="{00000000-0008-0000-0200-00002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9381825"/>
          <a:ext cx="1008000" cy="85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156</xdr:row>
      <xdr:rowOff>0</xdr:rowOff>
    </xdr:from>
    <xdr:to>
      <xdr:col>1</xdr:col>
      <xdr:colOff>1041618</xdr:colOff>
      <xdr:row>160</xdr:row>
      <xdr:rowOff>49894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id="{00000000-0008-0000-0200-00002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33001324"/>
          <a:ext cx="1008000" cy="85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175</xdr:row>
      <xdr:rowOff>0</xdr:rowOff>
    </xdr:from>
    <xdr:to>
      <xdr:col>1</xdr:col>
      <xdr:colOff>1041618</xdr:colOff>
      <xdr:row>179</xdr:row>
      <xdr:rowOff>49893</xdr:rowOff>
    </xdr:to>
    <xdr:pic>
      <xdr:nvPicPr>
        <xdr:cNvPr id="2092" name="Picture 2091">
          <a:extLst>
            <a:ext uri="{FF2B5EF4-FFF2-40B4-BE49-F238E27FC236}">
              <a16:creationId xmlns:a16="http://schemas.microsoft.com/office/drawing/2014/main" id="{00000000-0008-0000-0200-00002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36833735"/>
          <a:ext cx="1008000" cy="85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194</xdr:row>
      <xdr:rowOff>0</xdr:rowOff>
    </xdr:from>
    <xdr:to>
      <xdr:col>1</xdr:col>
      <xdr:colOff>1041618</xdr:colOff>
      <xdr:row>198</xdr:row>
      <xdr:rowOff>49893</xdr:rowOff>
    </xdr:to>
    <xdr:pic>
      <xdr:nvPicPr>
        <xdr:cNvPr id="2094" name="Picture 2093">
          <a:extLst>
            <a:ext uri="{FF2B5EF4-FFF2-40B4-BE49-F238E27FC236}">
              <a16:creationId xmlns:a16="http://schemas.microsoft.com/office/drawing/2014/main" id="{00000000-0008-0000-0200-00002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40666147"/>
          <a:ext cx="1008000" cy="85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219</xdr:row>
      <xdr:rowOff>100855</xdr:rowOff>
    </xdr:from>
    <xdr:to>
      <xdr:col>1</xdr:col>
      <xdr:colOff>1041618</xdr:colOff>
      <xdr:row>224</xdr:row>
      <xdr:rowOff>100855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id="{00000000-0008-0000-0200-00002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46011355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234</xdr:row>
      <xdr:rowOff>100853</xdr:rowOff>
    </xdr:from>
    <xdr:to>
      <xdr:col>1</xdr:col>
      <xdr:colOff>1043299</xdr:colOff>
      <xdr:row>239</xdr:row>
      <xdr:rowOff>100853</xdr:rowOff>
    </xdr:to>
    <xdr:pic>
      <xdr:nvPicPr>
        <xdr:cNvPr id="2096" name="Picture 2095">
          <a:extLst>
            <a:ext uri="{FF2B5EF4-FFF2-40B4-BE49-F238E27FC236}">
              <a16:creationId xmlns:a16="http://schemas.microsoft.com/office/drawing/2014/main" id="{00000000-0008-0000-0200-00003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9440353"/>
          <a:ext cx="998475" cy="1012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248</xdr:row>
      <xdr:rowOff>100855</xdr:rowOff>
    </xdr:from>
    <xdr:to>
      <xdr:col>1</xdr:col>
      <xdr:colOff>1041618</xdr:colOff>
      <xdr:row>253</xdr:row>
      <xdr:rowOff>131447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id="{00000000-0008-0000-0200-00003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52869355"/>
          <a:ext cx="1008000" cy="1039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275</xdr:row>
      <xdr:rowOff>11208</xdr:rowOff>
    </xdr:from>
    <xdr:to>
      <xdr:col>1</xdr:col>
      <xdr:colOff>1041618</xdr:colOff>
      <xdr:row>280</xdr:row>
      <xdr:rowOff>11208</xdr:rowOff>
    </xdr:to>
    <xdr:pic>
      <xdr:nvPicPr>
        <xdr:cNvPr id="2098" name="Picture 2097">
          <a:extLst>
            <a:ext uri="{FF2B5EF4-FFF2-40B4-BE49-F238E27FC236}">
              <a16:creationId xmlns:a16="http://schemas.microsoft.com/office/drawing/2014/main" id="{00000000-0008-0000-0200-00003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58427473"/>
          <a:ext cx="1008000" cy="1016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295</xdr:row>
      <xdr:rowOff>0</xdr:rowOff>
    </xdr:from>
    <xdr:to>
      <xdr:col>1</xdr:col>
      <xdr:colOff>1041618</xdr:colOff>
      <xdr:row>300</xdr:row>
      <xdr:rowOff>0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id="{00000000-0008-0000-0200-00003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62450382"/>
          <a:ext cx="1008000" cy="1016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326</xdr:row>
      <xdr:rowOff>100854</xdr:rowOff>
    </xdr:from>
    <xdr:to>
      <xdr:col>1</xdr:col>
      <xdr:colOff>1041618</xdr:colOff>
      <xdr:row>330</xdr:row>
      <xdr:rowOff>132998</xdr:rowOff>
    </xdr:to>
    <xdr:pic>
      <xdr:nvPicPr>
        <xdr:cNvPr id="2100" name="Picture 2099">
          <a:extLst>
            <a:ext uri="{FF2B5EF4-FFF2-40B4-BE49-F238E27FC236}">
              <a16:creationId xmlns:a16="http://schemas.microsoft.com/office/drawing/2014/main" id="{00000000-0008-0000-0200-00003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69005825"/>
          <a:ext cx="1008000" cy="838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339</xdr:row>
      <xdr:rowOff>26335</xdr:rowOff>
    </xdr:from>
    <xdr:to>
      <xdr:col>1</xdr:col>
      <xdr:colOff>1041618</xdr:colOff>
      <xdr:row>344</xdr:row>
      <xdr:rowOff>26335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id="{00000000-0008-0000-0200-00003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69339760"/>
          <a:ext cx="1008000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352</xdr:row>
      <xdr:rowOff>112064</xdr:rowOff>
    </xdr:from>
    <xdr:to>
      <xdr:col>1</xdr:col>
      <xdr:colOff>1041618</xdr:colOff>
      <xdr:row>357</xdr:row>
      <xdr:rowOff>112064</xdr:rowOff>
    </xdr:to>
    <xdr:pic>
      <xdr:nvPicPr>
        <xdr:cNvPr id="2102" name="Picture 2101">
          <a:extLst>
            <a:ext uri="{FF2B5EF4-FFF2-40B4-BE49-F238E27FC236}">
              <a16:creationId xmlns:a16="http://schemas.microsoft.com/office/drawing/2014/main" id="{00000000-0008-0000-0200-00003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74866505"/>
          <a:ext cx="1008000" cy="1012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379</xdr:row>
      <xdr:rowOff>33618</xdr:rowOff>
    </xdr:from>
    <xdr:to>
      <xdr:col>1</xdr:col>
      <xdr:colOff>1041618</xdr:colOff>
      <xdr:row>384</xdr:row>
      <xdr:rowOff>33618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id="{00000000-0008-0000-0200-00003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80435824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399</xdr:row>
      <xdr:rowOff>0</xdr:rowOff>
    </xdr:from>
    <xdr:to>
      <xdr:col>1</xdr:col>
      <xdr:colOff>1041618</xdr:colOff>
      <xdr:row>404</xdr:row>
      <xdr:rowOff>0</xdr:rowOff>
    </xdr:to>
    <xdr:pic>
      <xdr:nvPicPr>
        <xdr:cNvPr id="2104" name="Picture 2103">
          <a:extLst>
            <a:ext uri="{FF2B5EF4-FFF2-40B4-BE49-F238E27FC236}">
              <a16:creationId xmlns:a16="http://schemas.microsoft.com/office/drawing/2014/main" id="{00000000-0008-0000-0200-00003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84436324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419</xdr:row>
      <xdr:rowOff>0</xdr:rowOff>
    </xdr:from>
    <xdr:to>
      <xdr:col>1</xdr:col>
      <xdr:colOff>1041618</xdr:colOff>
      <xdr:row>424</xdr:row>
      <xdr:rowOff>0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id="{00000000-0008-0000-0200-00003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88470441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439</xdr:row>
      <xdr:rowOff>0</xdr:rowOff>
    </xdr:from>
    <xdr:to>
      <xdr:col>1</xdr:col>
      <xdr:colOff>1041618</xdr:colOff>
      <xdr:row>444</xdr:row>
      <xdr:rowOff>0</xdr:rowOff>
    </xdr:to>
    <xdr:pic>
      <xdr:nvPicPr>
        <xdr:cNvPr id="2106" name="Picture 2105">
          <a:extLst>
            <a:ext uri="{FF2B5EF4-FFF2-40B4-BE49-F238E27FC236}">
              <a16:creationId xmlns:a16="http://schemas.microsoft.com/office/drawing/2014/main" id="{00000000-0008-0000-0200-00003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92504559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459</xdr:row>
      <xdr:rowOff>0</xdr:rowOff>
    </xdr:from>
    <xdr:to>
      <xdr:col>1</xdr:col>
      <xdr:colOff>1041618</xdr:colOff>
      <xdr:row>464</xdr:row>
      <xdr:rowOff>0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id="{00000000-0008-0000-0200-00003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96538676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479</xdr:row>
      <xdr:rowOff>0</xdr:rowOff>
    </xdr:from>
    <xdr:to>
      <xdr:col>1</xdr:col>
      <xdr:colOff>1041618</xdr:colOff>
      <xdr:row>484</xdr:row>
      <xdr:rowOff>0</xdr:rowOff>
    </xdr:to>
    <xdr:pic>
      <xdr:nvPicPr>
        <xdr:cNvPr id="2108" name="Picture 2107">
          <a:extLst>
            <a:ext uri="{FF2B5EF4-FFF2-40B4-BE49-F238E27FC236}">
              <a16:creationId xmlns:a16="http://schemas.microsoft.com/office/drawing/2014/main" id="{00000000-0008-0000-0200-00003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00572794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499</xdr:row>
      <xdr:rowOff>0</xdr:rowOff>
    </xdr:from>
    <xdr:to>
      <xdr:col>1</xdr:col>
      <xdr:colOff>1008000</xdr:colOff>
      <xdr:row>504</xdr:row>
      <xdr:rowOff>0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id="{00000000-0008-0000-0200-00003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4606912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519</xdr:row>
      <xdr:rowOff>0</xdr:rowOff>
    </xdr:from>
    <xdr:to>
      <xdr:col>1</xdr:col>
      <xdr:colOff>1041618</xdr:colOff>
      <xdr:row>524</xdr:row>
      <xdr:rowOff>0</xdr:rowOff>
    </xdr:to>
    <xdr:pic>
      <xdr:nvPicPr>
        <xdr:cNvPr id="2110" name="Picture 2109">
          <a:extLst>
            <a:ext uri="{FF2B5EF4-FFF2-40B4-BE49-F238E27FC236}">
              <a16:creationId xmlns:a16="http://schemas.microsoft.com/office/drawing/2014/main" id="{00000000-0008-0000-0200-00003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08641029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539</xdr:row>
      <xdr:rowOff>0</xdr:rowOff>
    </xdr:from>
    <xdr:to>
      <xdr:col>1</xdr:col>
      <xdr:colOff>1041618</xdr:colOff>
      <xdr:row>544</xdr:row>
      <xdr:rowOff>0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id="{00000000-0008-0000-0200-00003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12675147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547</xdr:row>
      <xdr:rowOff>82363</xdr:rowOff>
    </xdr:from>
    <xdr:to>
      <xdr:col>1</xdr:col>
      <xdr:colOff>1041618</xdr:colOff>
      <xdr:row>551</xdr:row>
      <xdr:rowOff>156545</xdr:rowOff>
    </xdr:to>
    <xdr:pic>
      <xdr:nvPicPr>
        <xdr:cNvPr id="2112" name="Picture 2111">
          <a:extLst>
            <a:ext uri="{FF2B5EF4-FFF2-40B4-BE49-F238E27FC236}">
              <a16:creationId xmlns:a16="http://schemas.microsoft.com/office/drawing/2014/main" id="{00000000-0008-0000-0200-00004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11000988"/>
          <a:ext cx="1008000" cy="874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556</xdr:row>
      <xdr:rowOff>24656</xdr:rowOff>
    </xdr:from>
    <xdr:to>
      <xdr:col>1</xdr:col>
      <xdr:colOff>1041618</xdr:colOff>
      <xdr:row>561</xdr:row>
      <xdr:rowOff>24656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id="{00000000-0008-0000-0200-00004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12743506"/>
          <a:ext cx="1008000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570</xdr:row>
      <xdr:rowOff>44826</xdr:rowOff>
    </xdr:from>
    <xdr:to>
      <xdr:col>1</xdr:col>
      <xdr:colOff>1043298</xdr:colOff>
      <xdr:row>575</xdr:row>
      <xdr:rowOff>2940</xdr:rowOff>
    </xdr:to>
    <xdr:pic>
      <xdr:nvPicPr>
        <xdr:cNvPr id="2114" name="Picture 2113">
          <a:extLst>
            <a:ext uri="{FF2B5EF4-FFF2-40B4-BE49-F238E27FC236}">
              <a16:creationId xmlns:a16="http://schemas.microsoft.com/office/drawing/2014/main" id="{00000000-0008-0000-0200-00004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121998444"/>
          <a:ext cx="998475" cy="966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586</xdr:row>
      <xdr:rowOff>0</xdr:rowOff>
    </xdr:from>
    <xdr:to>
      <xdr:col>1</xdr:col>
      <xdr:colOff>1041618</xdr:colOff>
      <xdr:row>592</xdr:row>
      <xdr:rowOff>35713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id="{00000000-0008-0000-0200-00004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25472265"/>
          <a:ext cx="1008000" cy="1245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602</xdr:row>
      <xdr:rowOff>0</xdr:rowOff>
    </xdr:from>
    <xdr:to>
      <xdr:col>1</xdr:col>
      <xdr:colOff>1041618</xdr:colOff>
      <xdr:row>607</xdr:row>
      <xdr:rowOff>3802</xdr:rowOff>
    </xdr:to>
    <xdr:pic>
      <xdr:nvPicPr>
        <xdr:cNvPr id="2116" name="Picture 2115">
          <a:extLst>
            <a:ext uri="{FF2B5EF4-FFF2-40B4-BE49-F238E27FC236}">
              <a16:creationId xmlns:a16="http://schemas.microsoft.com/office/drawing/2014/main" id="{00000000-0008-0000-0200-00004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28912473"/>
          <a:ext cx="1008000" cy="1012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616</xdr:row>
      <xdr:rowOff>100853</xdr:rowOff>
    </xdr:from>
    <xdr:to>
      <xdr:col>1</xdr:col>
      <xdr:colOff>1043299</xdr:colOff>
      <xdr:row>621</xdr:row>
      <xdr:rowOff>100853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id="{00000000-0008-0000-0200-00004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31938059"/>
          <a:ext cx="998475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629</xdr:row>
      <xdr:rowOff>11206</xdr:rowOff>
    </xdr:from>
    <xdr:to>
      <xdr:col>1</xdr:col>
      <xdr:colOff>1041618</xdr:colOff>
      <xdr:row>633</xdr:row>
      <xdr:rowOff>11206</xdr:rowOff>
    </xdr:to>
    <xdr:pic>
      <xdr:nvPicPr>
        <xdr:cNvPr id="2118" name="Picture 2117">
          <a:extLst>
            <a:ext uri="{FF2B5EF4-FFF2-40B4-BE49-F238E27FC236}">
              <a16:creationId xmlns:a16="http://schemas.microsoft.com/office/drawing/2014/main" id="{00000000-0008-0000-0200-00004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34874000"/>
          <a:ext cx="1008000" cy="814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643</xdr:row>
      <xdr:rowOff>0</xdr:rowOff>
    </xdr:from>
    <xdr:to>
      <xdr:col>1</xdr:col>
      <xdr:colOff>1041618</xdr:colOff>
      <xdr:row>646</xdr:row>
      <xdr:rowOff>48988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id="{00000000-0008-0000-0200-00004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37765117"/>
          <a:ext cx="1008000" cy="654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655</xdr:row>
      <xdr:rowOff>44826</xdr:rowOff>
    </xdr:from>
    <xdr:to>
      <xdr:col>1</xdr:col>
      <xdr:colOff>1043299</xdr:colOff>
      <xdr:row>660</xdr:row>
      <xdr:rowOff>143332</xdr:rowOff>
    </xdr:to>
    <xdr:pic>
      <xdr:nvPicPr>
        <xdr:cNvPr id="2120" name="Picture 2119">
          <a:extLst>
            <a:ext uri="{FF2B5EF4-FFF2-40B4-BE49-F238E27FC236}">
              <a16:creationId xmlns:a16="http://schemas.microsoft.com/office/drawing/2014/main" id="{00000000-0008-0000-0200-00004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40555385"/>
          <a:ext cx="998475" cy="1107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22412</xdr:colOff>
      <xdr:row>670</xdr:row>
      <xdr:rowOff>145675</xdr:rowOff>
    </xdr:from>
    <xdr:to>
      <xdr:col>1</xdr:col>
      <xdr:colOff>1041617</xdr:colOff>
      <xdr:row>675</xdr:row>
      <xdr:rowOff>79877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id="{00000000-0008-0000-0200-00004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144488646"/>
          <a:ext cx="1019205" cy="942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698</xdr:row>
      <xdr:rowOff>11207</xdr:rowOff>
    </xdr:from>
    <xdr:to>
      <xdr:col>1</xdr:col>
      <xdr:colOff>1043298</xdr:colOff>
      <xdr:row>703</xdr:row>
      <xdr:rowOff>11207</xdr:rowOff>
    </xdr:to>
    <xdr:pic>
      <xdr:nvPicPr>
        <xdr:cNvPr id="2122" name="Picture 2121">
          <a:extLst>
            <a:ext uri="{FF2B5EF4-FFF2-40B4-BE49-F238E27FC236}">
              <a16:creationId xmlns:a16="http://schemas.microsoft.com/office/drawing/2014/main" id="{00000000-0008-0000-0200-00004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150001942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718</xdr:row>
      <xdr:rowOff>0</xdr:rowOff>
    </xdr:from>
    <xdr:to>
      <xdr:col>1</xdr:col>
      <xdr:colOff>1043299</xdr:colOff>
      <xdr:row>723</xdr:row>
      <xdr:rowOff>0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id="{00000000-0008-0000-0200-00004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54024853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738</xdr:row>
      <xdr:rowOff>0</xdr:rowOff>
    </xdr:from>
    <xdr:to>
      <xdr:col>1</xdr:col>
      <xdr:colOff>1043299</xdr:colOff>
      <xdr:row>743</xdr:row>
      <xdr:rowOff>0</xdr:rowOff>
    </xdr:to>
    <xdr:pic>
      <xdr:nvPicPr>
        <xdr:cNvPr id="2124" name="Picture 2123">
          <a:extLst>
            <a:ext uri="{FF2B5EF4-FFF2-40B4-BE49-F238E27FC236}">
              <a16:creationId xmlns:a16="http://schemas.microsoft.com/office/drawing/2014/main" id="{00000000-0008-0000-0200-00004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58058971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44822</xdr:colOff>
      <xdr:row>760</xdr:row>
      <xdr:rowOff>22412</xdr:rowOff>
    </xdr:from>
    <xdr:to>
      <xdr:col>1</xdr:col>
      <xdr:colOff>1043297</xdr:colOff>
      <xdr:row>763</xdr:row>
      <xdr:rowOff>198828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id="{00000000-0008-0000-0200-00004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2" y="162518912"/>
          <a:ext cx="998475" cy="781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770</xdr:row>
      <xdr:rowOff>112060</xdr:rowOff>
    </xdr:from>
    <xdr:to>
      <xdr:col>1</xdr:col>
      <xdr:colOff>1041618</xdr:colOff>
      <xdr:row>775</xdr:row>
      <xdr:rowOff>95328</xdr:rowOff>
    </xdr:to>
    <xdr:pic>
      <xdr:nvPicPr>
        <xdr:cNvPr id="2128" name="Picture 2127">
          <a:extLst>
            <a:ext uri="{FF2B5EF4-FFF2-40B4-BE49-F238E27FC236}">
              <a16:creationId xmlns:a16="http://schemas.microsoft.com/office/drawing/2014/main" id="{00000000-0008-0000-0200-00005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64827325"/>
          <a:ext cx="1008000" cy="991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795</xdr:row>
      <xdr:rowOff>0</xdr:rowOff>
    </xdr:from>
    <xdr:to>
      <xdr:col>1</xdr:col>
      <xdr:colOff>1041618</xdr:colOff>
      <xdr:row>799</xdr:row>
      <xdr:rowOff>172236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id="{00000000-0008-0000-0200-00005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69959618"/>
          <a:ext cx="1008000" cy="979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815</xdr:row>
      <xdr:rowOff>22411</xdr:rowOff>
    </xdr:from>
    <xdr:to>
      <xdr:col>1</xdr:col>
      <xdr:colOff>1043298</xdr:colOff>
      <xdr:row>819</xdr:row>
      <xdr:rowOff>194646</xdr:rowOff>
    </xdr:to>
    <xdr:pic>
      <xdr:nvPicPr>
        <xdr:cNvPr id="2132" name="Picture 2131">
          <a:extLst>
            <a:ext uri="{FF2B5EF4-FFF2-40B4-BE49-F238E27FC236}">
              <a16:creationId xmlns:a16="http://schemas.microsoft.com/office/drawing/2014/main" id="{00000000-0008-0000-0200-00005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174016146"/>
          <a:ext cx="1008000" cy="979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835</xdr:row>
      <xdr:rowOff>0</xdr:rowOff>
    </xdr:from>
    <xdr:to>
      <xdr:col>1</xdr:col>
      <xdr:colOff>1041618</xdr:colOff>
      <xdr:row>839</xdr:row>
      <xdr:rowOff>172236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id="{00000000-0008-0000-0200-00005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78027853"/>
          <a:ext cx="1008000" cy="979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855</xdr:row>
      <xdr:rowOff>0</xdr:rowOff>
    </xdr:from>
    <xdr:to>
      <xdr:col>1</xdr:col>
      <xdr:colOff>1041618</xdr:colOff>
      <xdr:row>859</xdr:row>
      <xdr:rowOff>172236</xdr:rowOff>
    </xdr:to>
    <xdr:pic>
      <xdr:nvPicPr>
        <xdr:cNvPr id="2134" name="Picture 2133">
          <a:extLst>
            <a:ext uri="{FF2B5EF4-FFF2-40B4-BE49-F238E27FC236}">
              <a16:creationId xmlns:a16="http://schemas.microsoft.com/office/drawing/2014/main" id="{00000000-0008-0000-0200-00005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82061971"/>
          <a:ext cx="1008000" cy="979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33619</xdr:colOff>
      <xdr:row>876</xdr:row>
      <xdr:rowOff>0</xdr:rowOff>
    </xdr:from>
    <xdr:to>
      <xdr:col>1</xdr:col>
      <xdr:colOff>1041619</xdr:colOff>
      <xdr:row>881</xdr:row>
      <xdr:rowOff>80977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id="{00000000-0008-0000-0200-00005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9" y="186477092"/>
          <a:ext cx="1008000" cy="1091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891</xdr:row>
      <xdr:rowOff>112061</xdr:rowOff>
    </xdr:from>
    <xdr:to>
      <xdr:col>1</xdr:col>
      <xdr:colOff>1041618</xdr:colOff>
      <xdr:row>896</xdr:row>
      <xdr:rowOff>112061</xdr:rowOff>
    </xdr:to>
    <xdr:pic>
      <xdr:nvPicPr>
        <xdr:cNvPr id="2136" name="Picture 2135">
          <a:extLst>
            <a:ext uri="{FF2B5EF4-FFF2-40B4-BE49-F238E27FC236}">
              <a16:creationId xmlns:a16="http://schemas.microsoft.com/office/drawing/2014/main" id="{00000000-0008-0000-0200-00005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89838855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906</xdr:row>
      <xdr:rowOff>112061</xdr:rowOff>
    </xdr:from>
    <xdr:to>
      <xdr:col>1</xdr:col>
      <xdr:colOff>1041618</xdr:colOff>
      <xdr:row>909</xdr:row>
      <xdr:rowOff>112061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id="{00000000-0008-0000-0200-00005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193469561"/>
          <a:ext cx="1008000" cy="613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932</xdr:row>
      <xdr:rowOff>1</xdr:rowOff>
    </xdr:from>
    <xdr:to>
      <xdr:col>1</xdr:col>
      <xdr:colOff>1043298</xdr:colOff>
      <xdr:row>937</xdr:row>
      <xdr:rowOff>0</xdr:rowOff>
    </xdr:to>
    <xdr:pic>
      <xdr:nvPicPr>
        <xdr:cNvPr id="2138" name="Picture 2137">
          <a:extLst>
            <a:ext uri="{FF2B5EF4-FFF2-40B4-BE49-F238E27FC236}">
              <a16:creationId xmlns:a16="http://schemas.microsoft.com/office/drawing/2014/main" id="{00000000-0008-0000-0200-00005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198803560"/>
          <a:ext cx="1008000" cy="1012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952</xdr:row>
      <xdr:rowOff>0</xdr:rowOff>
    </xdr:from>
    <xdr:to>
      <xdr:col>1</xdr:col>
      <xdr:colOff>1043299</xdr:colOff>
      <xdr:row>957</xdr:row>
      <xdr:rowOff>0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id="{00000000-0008-0000-0200-00005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02837676"/>
          <a:ext cx="998475" cy="1012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983</xdr:row>
      <xdr:rowOff>44826</xdr:rowOff>
    </xdr:from>
    <xdr:to>
      <xdr:col>1</xdr:col>
      <xdr:colOff>1043299</xdr:colOff>
      <xdr:row>985</xdr:row>
      <xdr:rowOff>187008</xdr:rowOff>
    </xdr:to>
    <xdr:pic>
      <xdr:nvPicPr>
        <xdr:cNvPr id="2140" name="Picture 2139">
          <a:extLst>
            <a:ext uri="{FF2B5EF4-FFF2-40B4-BE49-F238E27FC236}">
              <a16:creationId xmlns:a16="http://schemas.microsoft.com/office/drawing/2014/main" id="{00000000-0008-0000-0200-00005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09337091"/>
          <a:ext cx="998475" cy="545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995</xdr:row>
      <xdr:rowOff>156884</xdr:rowOff>
    </xdr:from>
    <xdr:to>
      <xdr:col>1</xdr:col>
      <xdr:colOff>1041617</xdr:colOff>
      <xdr:row>1000</xdr:row>
      <xdr:rowOff>46644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id="{00000000-0008-0000-0200-00005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212071325"/>
          <a:ext cx="1008000" cy="89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1008</xdr:row>
      <xdr:rowOff>112063</xdr:rowOff>
    </xdr:from>
    <xdr:to>
      <xdr:col>1</xdr:col>
      <xdr:colOff>1043299</xdr:colOff>
      <xdr:row>1013</xdr:row>
      <xdr:rowOff>112063</xdr:rowOff>
    </xdr:to>
    <xdr:pic>
      <xdr:nvPicPr>
        <xdr:cNvPr id="2142" name="Picture 2141">
          <a:extLst>
            <a:ext uri="{FF2B5EF4-FFF2-40B4-BE49-F238E27FC236}">
              <a16:creationId xmlns:a16="http://schemas.microsoft.com/office/drawing/2014/main" id="{00000000-0008-0000-0200-00005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14850387"/>
          <a:ext cx="998475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1068</xdr:row>
      <xdr:rowOff>22414</xdr:rowOff>
    </xdr:from>
    <xdr:to>
      <xdr:col>1</xdr:col>
      <xdr:colOff>1041617</xdr:colOff>
      <xdr:row>1073</xdr:row>
      <xdr:rowOff>22414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id="{00000000-0008-0000-0200-00005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220206796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1132</xdr:row>
      <xdr:rowOff>0</xdr:rowOff>
    </xdr:from>
    <xdr:to>
      <xdr:col>1</xdr:col>
      <xdr:colOff>1041618</xdr:colOff>
      <xdr:row>1137</xdr:row>
      <xdr:rowOff>0</xdr:rowOff>
    </xdr:to>
    <xdr:pic>
      <xdr:nvPicPr>
        <xdr:cNvPr id="2144" name="Picture 2143">
          <a:extLst>
            <a:ext uri="{FF2B5EF4-FFF2-40B4-BE49-F238E27FC236}">
              <a16:creationId xmlns:a16="http://schemas.microsoft.com/office/drawing/2014/main" id="{00000000-0008-0000-0200-00006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24218500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1194</xdr:row>
      <xdr:rowOff>0</xdr:rowOff>
    </xdr:from>
    <xdr:to>
      <xdr:col>1</xdr:col>
      <xdr:colOff>1041618</xdr:colOff>
      <xdr:row>1199</xdr:row>
      <xdr:rowOff>0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id="{00000000-0008-0000-0200-00006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28252618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1042</xdr:row>
      <xdr:rowOff>0</xdr:rowOff>
    </xdr:from>
    <xdr:to>
      <xdr:col>1</xdr:col>
      <xdr:colOff>1041618</xdr:colOff>
      <xdr:row>1047</xdr:row>
      <xdr:rowOff>0</xdr:rowOff>
    </xdr:to>
    <xdr:pic>
      <xdr:nvPicPr>
        <xdr:cNvPr id="2146" name="Picture 2145">
          <a:extLst>
            <a:ext uri="{FF2B5EF4-FFF2-40B4-BE49-F238E27FC236}">
              <a16:creationId xmlns:a16="http://schemas.microsoft.com/office/drawing/2014/main" id="{00000000-0008-0000-0200-00006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32286735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1075</xdr:row>
      <xdr:rowOff>0</xdr:rowOff>
    </xdr:from>
    <xdr:to>
      <xdr:col>1</xdr:col>
      <xdr:colOff>1041618</xdr:colOff>
      <xdr:row>1080</xdr:row>
      <xdr:rowOff>0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id="{00000000-0008-0000-0200-00006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36320853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1101</xdr:row>
      <xdr:rowOff>0</xdr:rowOff>
    </xdr:from>
    <xdr:to>
      <xdr:col>1</xdr:col>
      <xdr:colOff>1041618</xdr:colOff>
      <xdr:row>1106</xdr:row>
      <xdr:rowOff>0</xdr:rowOff>
    </xdr:to>
    <xdr:pic>
      <xdr:nvPicPr>
        <xdr:cNvPr id="2148" name="Picture 2147">
          <a:extLst>
            <a:ext uri="{FF2B5EF4-FFF2-40B4-BE49-F238E27FC236}">
              <a16:creationId xmlns:a16="http://schemas.microsoft.com/office/drawing/2014/main" id="{00000000-0008-0000-0200-00006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0354971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1116</xdr:row>
      <xdr:rowOff>0</xdr:rowOff>
    </xdr:from>
    <xdr:to>
      <xdr:col>1</xdr:col>
      <xdr:colOff>1041618</xdr:colOff>
      <xdr:row>1121</xdr:row>
      <xdr:rowOff>0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id="{00000000-0008-0000-0200-00006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4389088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1139</xdr:row>
      <xdr:rowOff>0</xdr:rowOff>
    </xdr:from>
    <xdr:to>
      <xdr:col>1</xdr:col>
      <xdr:colOff>1041618</xdr:colOff>
      <xdr:row>1144</xdr:row>
      <xdr:rowOff>0</xdr:rowOff>
    </xdr:to>
    <xdr:pic>
      <xdr:nvPicPr>
        <xdr:cNvPr id="2150" name="Picture 2149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8423206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1157</xdr:row>
      <xdr:rowOff>0</xdr:rowOff>
    </xdr:from>
    <xdr:to>
      <xdr:col>1</xdr:col>
      <xdr:colOff>1041618</xdr:colOff>
      <xdr:row>1162</xdr:row>
      <xdr:rowOff>0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id="{00000000-0008-0000-0200-00006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52457324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1211</xdr:row>
      <xdr:rowOff>110379</xdr:rowOff>
    </xdr:from>
    <xdr:to>
      <xdr:col>1</xdr:col>
      <xdr:colOff>1041618</xdr:colOff>
      <xdr:row>1215</xdr:row>
      <xdr:rowOff>127845</xdr:rowOff>
    </xdr:to>
    <xdr:pic>
      <xdr:nvPicPr>
        <xdr:cNvPr id="2152" name="Picture 2151">
          <a:extLst>
            <a:ext uri="{FF2B5EF4-FFF2-40B4-BE49-F238E27FC236}">
              <a16:creationId xmlns:a16="http://schemas.microsoft.com/office/drawing/2014/main" id="{00000000-0008-0000-0200-00006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3626529"/>
          <a:ext cx="1008000" cy="8175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1220</xdr:row>
      <xdr:rowOff>11207</xdr:rowOff>
    </xdr:from>
    <xdr:to>
      <xdr:col>1</xdr:col>
      <xdr:colOff>1041618</xdr:colOff>
      <xdr:row>1225</xdr:row>
      <xdr:rowOff>11207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id="{00000000-0008-0000-0200-00006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5327582"/>
          <a:ext cx="1008000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1233</xdr:row>
      <xdr:rowOff>119349</xdr:rowOff>
    </xdr:from>
    <xdr:to>
      <xdr:col>1</xdr:col>
      <xdr:colOff>1043299</xdr:colOff>
      <xdr:row>1238</xdr:row>
      <xdr:rowOff>89878</xdr:rowOff>
    </xdr:to>
    <xdr:pic>
      <xdr:nvPicPr>
        <xdr:cNvPr id="2154" name="Picture 2153">
          <a:extLst>
            <a:ext uri="{FF2B5EF4-FFF2-40B4-BE49-F238E27FC236}">
              <a16:creationId xmlns:a16="http://schemas.microsoft.com/office/drawing/2014/main" id="{00000000-0008-0000-0200-00006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48036049"/>
          <a:ext cx="998475" cy="970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1249</xdr:row>
      <xdr:rowOff>133350</xdr:rowOff>
    </xdr:from>
    <xdr:to>
      <xdr:col>1</xdr:col>
      <xdr:colOff>1041618</xdr:colOff>
      <xdr:row>1255</xdr:row>
      <xdr:rowOff>85372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id="{00000000-0008-0000-0200-00006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51250450"/>
          <a:ext cx="1008000" cy="119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1265</xdr:row>
      <xdr:rowOff>104215</xdr:rowOff>
    </xdr:from>
    <xdr:to>
      <xdr:col>1</xdr:col>
      <xdr:colOff>1041618</xdr:colOff>
      <xdr:row>1270</xdr:row>
      <xdr:rowOff>56590</xdr:rowOff>
    </xdr:to>
    <xdr:pic>
      <xdr:nvPicPr>
        <xdr:cNvPr id="2156" name="Picture 2155">
          <a:extLst>
            <a:ext uri="{FF2B5EF4-FFF2-40B4-BE49-F238E27FC236}">
              <a16:creationId xmlns:a16="http://schemas.microsoft.com/office/drawing/2014/main" id="{00000000-0008-0000-0200-00006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54421715"/>
          <a:ext cx="1008000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1279</xdr:row>
      <xdr:rowOff>2244</xdr:rowOff>
    </xdr:from>
    <xdr:to>
      <xdr:col>1</xdr:col>
      <xdr:colOff>1041618</xdr:colOff>
      <xdr:row>1282</xdr:row>
      <xdr:rowOff>157126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id="{00000000-0008-0000-0200-00006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57120094"/>
          <a:ext cx="1008000" cy="859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1291</xdr:row>
      <xdr:rowOff>113742</xdr:rowOff>
    </xdr:from>
    <xdr:to>
      <xdr:col>1</xdr:col>
      <xdr:colOff>1041618</xdr:colOff>
      <xdr:row>1294</xdr:row>
      <xdr:rowOff>69230</xdr:rowOff>
    </xdr:to>
    <xdr:pic>
      <xdr:nvPicPr>
        <xdr:cNvPr id="2158" name="Picture 2157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59631892"/>
          <a:ext cx="1008000" cy="965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1303</xdr:row>
      <xdr:rowOff>184897</xdr:rowOff>
    </xdr:from>
    <xdr:to>
      <xdr:col>1</xdr:col>
      <xdr:colOff>1041618</xdr:colOff>
      <xdr:row>1308</xdr:row>
      <xdr:rowOff>104775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id="{00000000-0008-0000-0200-00006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62131922"/>
          <a:ext cx="1008000" cy="920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598343</xdr:colOff>
      <xdr:row>0</xdr:row>
      <xdr:rowOff>9525</xdr:rowOff>
    </xdr:from>
    <xdr:to>
      <xdr:col>4</xdr:col>
      <xdr:colOff>367145</xdr:colOff>
      <xdr:row>2</xdr:row>
      <xdr:rowOff>141162</xdr:rowOff>
    </xdr:to>
    <xdr:pic>
      <xdr:nvPicPr>
        <xdr:cNvPr id="7" name="Picture 6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08068" y="9525"/>
          <a:ext cx="2483427" cy="126511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249995</xdr:colOff>
      <xdr:row>1</xdr:row>
      <xdr:rowOff>51289</xdr:rowOff>
    </xdr:from>
    <xdr:to>
      <xdr:col>10</xdr:col>
      <xdr:colOff>389206</xdr:colOff>
      <xdr:row>1</xdr:row>
      <xdr:rowOff>175847</xdr:rowOff>
    </xdr:to>
    <xdr:sp macro="" textlink="">
      <xdr:nvSpPr>
        <xdr:cNvPr id="2" name="Down Arrow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81176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10</xdr:col>
      <xdr:colOff>249995</xdr:colOff>
      <xdr:row>1</xdr:row>
      <xdr:rowOff>51289</xdr:rowOff>
    </xdr:from>
    <xdr:to>
      <xdr:col>10</xdr:col>
      <xdr:colOff>389206</xdr:colOff>
      <xdr:row>1</xdr:row>
      <xdr:rowOff>175847</xdr:rowOff>
    </xdr:to>
    <xdr:sp macro="" textlink="">
      <xdr:nvSpPr>
        <xdr:cNvPr id="3" name="Down Arrow 3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81176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1</xdr:col>
      <xdr:colOff>609599</xdr:colOff>
      <xdr:row>0</xdr:row>
      <xdr:rowOff>95250</xdr:rowOff>
    </xdr:from>
    <xdr:to>
      <xdr:col>3</xdr:col>
      <xdr:colOff>114300</xdr:colOff>
      <xdr:row>1</xdr:row>
      <xdr:rowOff>57150</xdr:rowOff>
    </xdr:to>
    <xdr:pic>
      <xdr:nvPicPr>
        <xdr:cNvPr id="5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7712" r="18620" b="29981"/>
        <a:stretch/>
      </xdr:blipFill>
      <xdr:spPr>
        <a:xfrm>
          <a:off x="609599" y="95250"/>
          <a:ext cx="1581151" cy="885825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0</xdr:row>
      <xdr:rowOff>0</xdr:rowOff>
    </xdr:from>
    <xdr:to>
      <xdr:col>4</xdr:col>
      <xdr:colOff>3188169</xdr:colOff>
      <xdr:row>1</xdr:row>
      <xdr:rowOff>202618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26471" t="25177" r="26715" b="25021"/>
        <a:stretch/>
      </xdr:blipFill>
      <xdr:spPr>
        <a:xfrm>
          <a:off x="4038600" y="0"/>
          <a:ext cx="1587969" cy="112654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33</xdr:row>
      <xdr:rowOff>28575</xdr:rowOff>
    </xdr:from>
    <xdr:to>
      <xdr:col>1</xdr:col>
      <xdr:colOff>1036575</xdr:colOff>
      <xdr:row>38</xdr:row>
      <xdr:rowOff>149934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" y="38947725"/>
          <a:ext cx="1008000" cy="112148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165</xdr:row>
      <xdr:rowOff>152400</xdr:rowOff>
    </xdr:from>
    <xdr:to>
      <xdr:col>1</xdr:col>
      <xdr:colOff>1036575</xdr:colOff>
      <xdr:row>172</xdr:row>
      <xdr:rowOff>71614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575" y="40871775"/>
          <a:ext cx="1008000" cy="131938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40</xdr:row>
      <xdr:rowOff>9525</xdr:rowOff>
    </xdr:from>
    <xdr:to>
      <xdr:col>1</xdr:col>
      <xdr:colOff>1036575</xdr:colOff>
      <xdr:row>45</xdr:row>
      <xdr:rowOff>180507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575" y="42929175"/>
          <a:ext cx="1008000" cy="117110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176</xdr:row>
      <xdr:rowOff>104775</xdr:rowOff>
    </xdr:from>
    <xdr:to>
      <xdr:col>1</xdr:col>
      <xdr:colOff>1036575</xdr:colOff>
      <xdr:row>181</xdr:row>
      <xdr:rowOff>90391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" y="44424600"/>
          <a:ext cx="1008000" cy="9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152</xdr:row>
      <xdr:rowOff>76200</xdr:rowOff>
    </xdr:from>
    <xdr:to>
      <xdr:col>1</xdr:col>
      <xdr:colOff>1036575</xdr:colOff>
      <xdr:row>158</xdr:row>
      <xdr:rowOff>14021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8575" y="46396275"/>
          <a:ext cx="1008000" cy="113797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61</xdr:row>
      <xdr:rowOff>152400</xdr:rowOff>
    </xdr:from>
    <xdr:to>
      <xdr:col>1</xdr:col>
      <xdr:colOff>1036575</xdr:colOff>
      <xdr:row>68</xdr:row>
      <xdr:rowOff>191207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50072925"/>
          <a:ext cx="1008000" cy="143898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47</xdr:row>
      <xdr:rowOff>15741</xdr:rowOff>
    </xdr:from>
    <xdr:to>
      <xdr:col>1</xdr:col>
      <xdr:colOff>1038225</xdr:colOff>
      <xdr:row>52</xdr:row>
      <xdr:rowOff>196853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75" y="53736741"/>
          <a:ext cx="971550" cy="118123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80</xdr:row>
      <xdr:rowOff>31597</xdr:rowOff>
    </xdr:from>
    <xdr:to>
      <xdr:col>1</xdr:col>
      <xdr:colOff>971550</xdr:colOff>
      <xdr:row>85</xdr:row>
      <xdr:rowOff>192358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5250" y="48551947"/>
          <a:ext cx="876300" cy="116088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92</xdr:row>
      <xdr:rowOff>180975</xdr:rowOff>
    </xdr:from>
    <xdr:to>
      <xdr:col>1</xdr:col>
      <xdr:colOff>1036575</xdr:colOff>
      <xdr:row>99</xdr:row>
      <xdr:rowOff>90161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575" y="51101625"/>
          <a:ext cx="1008000" cy="130936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5</xdr:row>
      <xdr:rowOff>38100</xdr:rowOff>
    </xdr:from>
    <xdr:to>
      <xdr:col>1</xdr:col>
      <xdr:colOff>888723</xdr:colOff>
      <xdr:row>10</xdr:row>
      <xdr:rowOff>169062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9075" y="53959125"/>
          <a:ext cx="669648" cy="113108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12</xdr:row>
      <xdr:rowOff>36806</xdr:rowOff>
    </xdr:from>
    <xdr:to>
      <xdr:col>1</xdr:col>
      <xdr:colOff>847725</xdr:colOff>
      <xdr:row>17</xdr:row>
      <xdr:rowOff>176426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00" y="55358006"/>
          <a:ext cx="657225" cy="113974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19</xdr:row>
      <xdr:rowOff>23210</xdr:rowOff>
    </xdr:from>
    <xdr:to>
      <xdr:col>1</xdr:col>
      <xdr:colOff>866775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0975" y="56744585"/>
          <a:ext cx="685800" cy="117694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26</xdr:row>
      <xdr:rowOff>95250</xdr:rowOff>
    </xdr:from>
    <xdr:to>
      <xdr:col>1</xdr:col>
      <xdr:colOff>1036575</xdr:colOff>
      <xdr:row>31</xdr:row>
      <xdr:rowOff>92769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75" y="58216800"/>
          <a:ext cx="1008000" cy="99764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128</xdr:row>
      <xdr:rowOff>9525</xdr:rowOff>
    </xdr:from>
    <xdr:to>
      <xdr:col>1</xdr:col>
      <xdr:colOff>923790</xdr:colOff>
      <xdr:row>134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4300" y="66132075"/>
          <a:ext cx="80949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113</xdr:row>
      <xdr:rowOff>1</xdr:rowOff>
    </xdr:from>
    <xdr:to>
      <xdr:col>1</xdr:col>
      <xdr:colOff>1027050</xdr:colOff>
      <xdr:row>119</xdr:row>
      <xdr:rowOff>17492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050" y="68722876"/>
          <a:ext cx="1008000" cy="121764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135</xdr:row>
      <xdr:rowOff>95251</xdr:rowOff>
    </xdr:from>
    <xdr:to>
      <xdr:col>1</xdr:col>
      <xdr:colOff>1036575</xdr:colOff>
      <xdr:row>140</xdr:row>
      <xdr:rowOff>106399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71818501"/>
          <a:ext cx="1008000" cy="101127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142</xdr:row>
      <xdr:rowOff>9525</xdr:rowOff>
    </xdr:from>
    <xdr:to>
      <xdr:col>1</xdr:col>
      <xdr:colOff>963882</xdr:colOff>
      <xdr:row>148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5250" y="73132950"/>
          <a:ext cx="868632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183</xdr:row>
      <xdr:rowOff>28576</xdr:rowOff>
    </xdr:from>
    <xdr:to>
      <xdr:col>1</xdr:col>
      <xdr:colOff>910804</xdr:colOff>
      <xdr:row>188</xdr:row>
      <xdr:rowOff>180975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4775" y="74552176"/>
          <a:ext cx="806029" cy="115252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219</xdr:row>
      <xdr:rowOff>57150</xdr:rowOff>
    </xdr:from>
    <xdr:to>
      <xdr:col>1</xdr:col>
      <xdr:colOff>1036575</xdr:colOff>
      <xdr:row>224</xdr:row>
      <xdr:rowOff>132676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75" y="2190750"/>
          <a:ext cx="1008000" cy="107565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226</xdr:row>
      <xdr:rowOff>76202</xdr:rowOff>
    </xdr:from>
    <xdr:to>
      <xdr:col>1</xdr:col>
      <xdr:colOff>1036575</xdr:colOff>
      <xdr:row>231</xdr:row>
      <xdr:rowOff>145858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" y="3609977"/>
          <a:ext cx="1008000" cy="106978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360</xdr:row>
      <xdr:rowOff>123825</xdr:rowOff>
    </xdr:from>
    <xdr:to>
      <xdr:col>1</xdr:col>
      <xdr:colOff>1036575</xdr:colOff>
      <xdr:row>365</xdr:row>
      <xdr:rowOff>40634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575" y="5057775"/>
          <a:ext cx="1008000" cy="91693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350</xdr:row>
      <xdr:rowOff>19050</xdr:rowOff>
    </xdr:from>
    <xdr:to>
      <xdr:col>1</xdr:col>
      <xdr:colOff>1036575</xdr:colOff>
      <xdr:row>356</xdr:row>
      <xdr:rowOff>166260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575" y="6753225"/>
          <a:ext cx="1008000" cy="13473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338</xdr:row>
      <xdr:rowOff>190500</xdr:rowOff>
    </xdr:from>
    <xdr:to>
      <xdr:col>1</xdr:col>
      <xdr:colOff>1036575</xdr:colOff>
      <xdr:row>344</xdr:row>
      <xdr:rowOff>54187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8575" y="9324975"/>
          <a:ext cx="1008000" cy="106383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267</xdr:row>
      <xdr:rowOff>28574</xdr:rowOff>
    </xdr:from>
    <xdr:to>
      <xdr:col>1</xdr:col>
      <xdr:colOff>985131</xdr:colOff>
      <xdr:row>272</xdr:row>
      <xdr:rowOff>190500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6200" y="11163299"/>
          <a:ext cx="908931" cy="116205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279</xdr:row>
      <xdr:rowOff>76200</xdr:rowOff>
    </xdr:from>
    <xdr:to>
      <xdr:col>1</xdr:col>
      <xdr:colOff>1036575</xdr:colOff>
      <xdr:row>285</xdr:row>
      <xdr:rowOff>113434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8575" y="13611225"/>
          <a:ext cx="1008000" cy="123738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191</xdr:row>
      <xdr:rowOff>28575</xdr:rowOff>
    </xdr:from>
    <xdr:to>
      <xdr:col>1</xdr:col>
      <xdr:colOff>850406</xdr:colOff>
      <xdr:row>197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1925" y="16563975"/>
          <a:ext cx="688481" cy="117157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198</xdr:row>
      <xdr:rowOff>9525</xdr:rowOff>
    </xdr:from>
    <xdr:to>
      <xdr:col>1</xdr:col>
      <xdr:colOff>809625</xdr:colOff>
      <xdr:row>204</xdr:row>
      <xdr:rowOff>416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2400" y="17945100"/>
          <a:ext cx="657225" cy="119104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205</xdr:row>
      <xdr:rowOff>9525</xdr:rowOff>
    </xdr:from>
    <xdr:to>
      <xdr:col>1</xdr:col>
      <xdr:colOff>838200</xdr:colOff>
      <xdr:row>211</xdr:row>
      <xdr:rowOff>1939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2400" y="19345275"/>
          <a:ext cx="685800" cy="11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212</xdr:row>
      <xdr:rowOff>95250</xdr:rowOff>
    </xdr:from>
    <xdr:to>
      <xdr:col>1</xdr:col>
      <xdr:colOff>1027050</xdr:colOff>
      <xdr:row>217</xdr:row>
      <xdr:rowOff>143741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050" y="20831175"/>
          <a:ext cx="1008000" cy="1048616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233</xdr:row>
      <xdr:rowOff>9526</xdr:rowOff>
    </xdr:from>
    <xdr:to>
      <xdr:col>1</xdr:col>
      <xdr:colOff>1010489</xdr:colOff>
      <xdr:row>238</xdr:row>
      <xdr:rowOff>190500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7150" y="22145626"/>
          <a:ext cx="953339" cy="118109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248</xdr:row>
      <xdr:rowOff>114301</xdr:rowOff>
    </xdr:from>
    <xdr:to>
      <xdr:col>1</xdr:col>
      <xdr:colOff>1036575</xdr:colOff>
      <xdr:row>255</xdr:row>
      <xdr:rowOff>96119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575" y="25250776"/>
          <a:ext cx="1008000" cy="1381993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315</xdr:row>
      <xdr:rowOff>28575</xdr:rowOff>
    </xdr:from>
    <xdr:to>
      <xdr:col>1</xdr:col>
      <xdr:colOff>928660</xdr:colOff>
      <xdr:row>320</xdr:row>
      <xdr:rowOff>171450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23826" y="28965525"/>
          <a:ext cx="804834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300</xdr:row>
      <xdr:rowOff>104776</xdr:rowOff>
    </xdr:from>
    <xdr:to>
      <xdr:col>1</xdr:col>
      <xdr:colOff>1036575</xdr:colOff>
      <xdr:row>306</xdr:row>
      <xdr:rowOff>85661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8575" y="31642051"/>
          <a:ext cx="1008000" cy="118103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322</xdr:row>
      <xdr:rowOff>152400</xdr:rowOff>
    </xdr:from>
    <xdr:to>
      <xdr:col>1</xdr:col>
      <xdr:colOff>1036575</xdr:colOff>
      <xdr:row>327</xdr:row>
      <xdr:rowOff>81030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575" y="34690050"/>
          <a:ext cx="1008000" cy="92875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329</xdr:row>
      <xdr:rowOff>52995</xdr:rowOff>
    </xdr:from>
    <xdr:to>
      <xdr:col>1</xdr:col>
      <xdr:colOff>990600</xdr:colOff>
      <xdr:row>334</xdr:row>
      <xdr:rowOff>158612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675" y="35990820"/>
          <a:ext cx="923925" cy="1105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367</xdr:row>
      <xdr:rowOff>19052</xdr:rowOff>
    </xdr:from>
    <xdr:to>
      <xdr:col>1</xdr:col>
      <xdr:colOff>914400</xdr:colOff>
      <xdr:row>372</xdr:row>
      <xdr:rowOff>193201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23825" y="37357052"/>
          <a:ext cx="790575" cy="1174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2" name="Down Arrow 3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/>
      </xdr:nvSpPr>
      <xdr:spPr>
        <a:xfrm>
          <a:off x="88796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oneCellAnchor>
    <xdr:from>
      <xdr:col>3</xdr:col>
      <xdr:colOff>588818</xdr:colOff>
      <xdr:row>0</xdr:row>
      <xdr:rowOff>0</xdr:rowOff>
    </xdr:from>
    <xdr:ext cx="2483427" cy="1266793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83427" cy="1266793"/>
        </a:xfrm>
        <a:prstGeom prst="rect">
          <a:avLst/>
        </a:prstGeom>
      </xdr:spPr>
    </xdr:pic>
    <xdr:clientData/>
  </xdr:oneCellAnchor>
  <xdr:twoCellAnchor editAs="oneCell">
    <xdr:from>
      <xdr:col>1</xdr:col>
      <xdr:colOff>38099</xdr:colOff>
      <xdr:row>9</xdr:row>
      <xdr:rowOff>200024</xdr:rowOff>
    </xdr:from>
    <xdr:to>
      <xdr:col>1</xdr:col>
      <xdr:colOff>1046099</xdr:colOff>
      <xdr:row>15</xdr:row>
      <xdr:rowOff>7874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3295649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28</xdr:row>
      <xdr:rowOff>0</xdr:rowOff>
    </xdr:from>
    <xdr:to>
      <xdr:col>1</xdr:col>
      <xdr:colOff>1046100</xdr:colOff>
      <xdr:row>33</xdr:row>
      <xdr:rowOff>7875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8961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46</xdr:row>
      <xdr:rowOff>0</xdr:rowOff>
    </xdr:from>
    <xdr:to>
      <xdr:col>1</xdr:col>
      <xdr:colOff>1046100</xdr:colOff>
      <xdr:row>51</xdr:row>
      <xdr:rowOff>7875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04965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64</xdr:row>
      <xdr:rowOff>0</xdr:rowOff>
    </xdr:from>
    <xdr:to>
      <xdr:col>1</xdr:col>
      <xdr:colOff>1046100</xdr:colOff>
      <xdr:row>69</xdr:row>
      <xdr:rowOff>7875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0970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82</xdr:row>
      <xdr:rowOff>0</xdr:rowOff>
    </xdr:from>
    <xdr:to>
      <xdr:col>1</xdr:col>
      <xdr:colOff>1046100</xdr:colOff>
      <xdr:row>87</xdr:row>
      <xdr:rowOff>7875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76974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100</xdr:row>
      <xdr:rowOff>0</xdr:rowOff>
    </xdr:from>
    <xdr:to>
      <xdr:col>1</xdr:col>
      <xdr:colOff>1046100</xdr:colOff>
      <xdr:row>105</xdr:row>
      <xdr:rowOff>7875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12979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117</xdr:row>
      <xdr:rowOff>0</xdr:rowOff>
    </xdr:from>
    <xdr:to>
      <xdr:col>1</xdr:col>
      <xdr:colOff>1046100</xdr:colOff>
      <xdr:row>122</xdr:row>
      <xdr:rowOff>7875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46983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134</xdr:row>
      <xdr:rowOff>19050</xdr:rowOff>
    </xdr:from>
    <xdr:to>
      <xdr:col>1</xdr:col>
      <xdr:colOff>1046100</xdr:colOff>
      <xdr:row>139</xdr:row>
      <xdr:rowOff>26925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81178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150</xdr:row>
      <xdr:rowOff>76200</xdr:rowOff>
    </xdr:from>
    <xdr:to>
      <xdr:col>1</xdr:col>
      <xdr:colOff>1046100</xdr:colOff>
      <xdr:row>155</xdr:row>
      <xdr:rowOff>84075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13753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165</xdr:row>
      <xdr:rowOff>95250</xdr:rowOff>
    </xdr:from>
    <xdr:to>
      <xdr:col>1</xdr:col>
      <xdr:colOff>1046100</xdr:colOff>
      <xdr:row>170</xdr:row>
      <xdr:rowOff>103125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43947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180</xdr:row>
      <xdr:rowOff>104775</xdr:rowOff>
    </xdr:from>
    <xdr:to>
      <xdr:col>1</xdr:col>
      <xdr:colOff>1046100</xdr:colOff>
      <xdr:row>185</xdr:row>
      <xdr:rowOff>112650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74046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195</xdr:row>
      <xdr:rowOff>0</xdr:rowOff>
    </xdr:from>
    <xdr:to>
      <xdr:col>1</xdr:col>
      <xdr:colOff>1046100</xdr:colOff>
      <xdr:row>200</xdr:row>
      <xdr:rowOff>7875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03002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206</xdr:row>
      <xdr:rowOff>104775</xdr:rowOff>
    </xdr:from>
    <xdr:to>
      <xdr:col>1</xdr:col>
      <xdr:colOff>1046100</xdr:colOff>
      <xdr:row>213</xdr:row>
      <xdr:rowOff>91756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2605325"/>
          <a:ext cx="1008000" cy="1387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222</xdr:row>
      <xdr:rowOff>28575</xdr:rowOff>
    </xdr:from>
    <xdr:to>
      <xdr:col>1</xdr:col>
      <xdr:colOff>1046100</xdr:colOff>
      <xdr:row>227</xdr:row>
      <xdr:rowOff>36450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59105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240</xdr:row>
      <xdr:rowOff>28575</xdr:rowOff>
    </xdr:from>
    <xdr:to>
      <xdr:col>1</xdr:col>
      <xdr:colOff>1046100</xdr:colOff>
      <xdr:row>245</xdr:row>
      <xdr:rowOff>36450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95109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258</xdr:row>
      <xdr:rowOff>0</xdr:rowOff>
    </xdr:from>
    <xdr:to>
      <xdr:col>1</xdr:col>
      <xdr:colOff>1046100</xdr:colOff>
      <xdr:row>263</xdr:row>
      <xdr:rowOff>7875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30828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276</xdr:row>
      <xdr:rowOff>0</xdr:rowOff>
    </xdr:from>
    <xdr:to>
      <xdr:col>1</xdr:col>
      <xdr:colOff>1046100</xdr:colOff>
      <xdr:row>281</xdr:row>
      <xdr:rowOff>7875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66832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294</xdr:row>
      <xdr:rowOff>0</xdr:rowOff>
    </xdr:from>
    <xdr:to>
      <xdr:col>1</xdr:col>
      <xdr:colOff>1046100</xdr:colOff>
      <xdr:row>299</xdr:row>
      <xdr:rowOff>7875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02837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311</xdr:row>
      <xdr:rowOff>95250</xdr:rowOff>
    </xdr:from>
    <xdr:to>
      <xdr:col>1</xdr:col>
      <xdr:colOff>1046100</xdr:colOff>
      <xdr:row>316</xdr:row>
      <xdr:rowOff>103125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37794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328</xdr:row>
      <xdr:rowOff>114300</xdr:rowOff>
    </xdr:from>
    <xdr:to>
      <xdr:col>1</xdr:col>
      <xdr:colOff>1046100</xdr:colOff>
      <xdr:row>333</xdr:row>
      <xdr:rowOff>122175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671988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345</xdr:row>
      <xdr:rowOff>66675</xdr:rowOff>
    </xdr:from>
    <xdr:to>
      <xdr:col>1</xdr:col>
      <xdr:colOff>1055625</xdr:colOff>
      <xdr:row>350</xdr:row>
      <xdr:rowOff>74550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7055167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362</xdr:row>
      <xdr:rowOff>9525</xdr:rowOff>
    </xdr:from>
    <xdr:to>
      <xdr:col>1</xdr:col>
      <xdr:colOff>1046100</xdr:colOff>
      <xdr:row>367</xdr:row>
      <xdr:rowOff>17400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738949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377</xdr:row>
      <xdr:rowOff>95250</xdr:rowOff>
    </xdr:from>
    <xdr:to>
      <xdr:col>1</xdr:col>
      <xdr:colOff>1046100</xdr:colOff>
      <xdr:row>382</xdr:row>
      <xdr:rowOff>103125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769810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392</xdr:row>
      <xdr:rowOff>95250</xdr:rowOff>
    </xdr:from>
    <xdr:to>
      <xdr:col>1</xdr:col>
      <xdr:colOff>1046100</xdr:colOff>
      <xdr:row>397</xdr:row>
      <xdr:rowOff>103125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799814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407</xdr:row>
      <xdr:rowOff>0</xdr:rowOff>
    </xdr:from>
    <xdr:to>
      <xdr:col>1</xdr:col>
      <xdr:colOff>1046100</xdr:colOff>
      <xdr:row>412</xdr:row>
      <xdr:rowOff>7875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828865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418</xdr:row>
      <xdr:rowOff>123825</xdr:rowOff>
    </xdr:from>
    <xdr:to>
      <xdr:col>1</xdr:col>
      <xdr:colOff>1046100</xdr:colOff>
      <xdr:row>425</xdr:row>
      <xdr:rowOff>73650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85210650"/>
          <a:ext cx="1008000" cy="135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2" name="Down Arrow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/>
      </xdr:nvSpPr>
      <xdr:spPr>
        <a:xfrm>
          <a:off x="6717470" y="6323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1" name="Down Arrow 3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/>
      </xdr:nvSpPr>
      <xdr:spPr>
        <a:xfrm>
          <a:off x="7136570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357620</xdr:colOff>
      <xdr:row>2</xdr:row>
      <xdr:rowOff>142843</xdr:rowOff>
    </xdr:to>
    <xdr:pic>
      <xdr:nvPicPr>
        <xdr:cNvPr id="5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5</xdr:row>
      <xdr:rowOff>28575</xdr:rowOff>
    </xdr:from>
    <xdr:to>
      <xdr:col>1</xdr:col>
      <xdr:colOff>1036575</xdr:colOff>
      <xdr:row>10</xdr:row>
      <xdr:rowOff>36450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3241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13</xdr:row>
      <xdr:rowOff>0</xdr:rowOff>
    </xdr:from>
    <xdr:to>
      <xdr:col>1</xdr:col>
      <xdr:colOff>1036575</xdr:colOff>
      <xdr:row>18</xdr:row>
      <xdr:rowOff>7875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8957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21</xdr:row>
      <xdr:rowOff>0</xdr:rowOff>
    </xdr:from>
    <xdr:to>
      <xdr:col>1</xdr:col>
      <xdr:colOff>1036575</xdr:colOff>
      <xdr:row>26</xdr:row>
      <xdr:rowOff>7875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4959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29</xdr:row>
      <xdr:rowOff>0</xdr:rowOff>
    </xdr:from>
    <xdr:to>
      <xdr:col>1</xdr:col>
      <xdr:colOff>1036575</xdr:colOff>
      <xdr:row>34</xdr:row>
      <xdr:rowOff>7875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70961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37</xdr:row>
      <xdr:rowOff>0</xdr:rowOff>
    </xdr:from>
    <xdr:to>
      <xdr:col>1</xdr:col>
      <xdr:colOff>1036575</xdr:colOff>
      <xdr:row>42</xdr:row>
      <xdr:rowOff>7875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86963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45</xdr:row>
      <xdr:rowOff>0</xdr:rowOff>
    </xdr:from>
    <xdr:to>
      <xdr:col>1</xdr:col>
      <xdr:colOff>1036575</xdr:colOff>
      <xdr:row>50</xdr:row>
      <xdr:rowOff>7875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02965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53</xdr:row>
      <xdr:rowOff>0</xdr:rowOff>
    </xdr:from>
    <xdr:to>
      <xdr:col>1</xdr:col>
      <xdr:colOff>1036575</xdr:colOff>
      <xdr:row>58</xdr:row>
      <xdr:rowOff>7875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18967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61</xdr:row>
      <xdr:rowOff>0</xdr:rowOff>
    </xdr:from>
    <xdr:to>
      <xdr:col>1</xdr:col>
      <xdr:colOff>1036575</xdr:colOff>
      <xdr:row>66</xdr:row>
      <xdr:rowOff>7875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34969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69</xdr:row>
      <xdr:rowOff>0</xdr:rowOff>
    </xdr:from>
    <xdr:to>
      <xdr:col>1</xdr:col>
      <xdr:colOff>1036575</xdr:colOff>
      <xdr:row>74</xdr:row>
      <xdr:rowOff>7875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50971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77</xdr:row>
      <xdr:rowOff>19050</xdr:rowOff>
    </xdr:from>
    <xdr:to>
      <xdr:col>1</xdr:col>
      <xdr:colOff>1036575</xdr:colOff>
      <xdr:row>82</xdr:row>
      <xdr:rowOff>26925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689735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85</xdr:row>
      <xdr:rowOff>0</xdr:rowOff>
    </xdr:from>
    <xdr:to>
      <xdr:col>1</xdr:col>
      <xdr:colOff>1036575</xdr:colOff>
      <xdr:row>90</xdr:row>
      <xdr:rowOff>7875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4785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93</xdr:row>
      <xdr:rowOff>0</xdr:rowOff>
    </xdr:from>
    <xdr:to>
      <xdr:col>1</xdr:col>
      <xdr:colOff>1036575</xdr:colOff>
      <xdr:row>98</xdr:row>
      <xdr:rowOff>7875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00787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101</xdr:row>
      <xdr:rowOff>0</xdr:rowOff>
    </xdr:from>
    <xdr:to>
      <xdr:col>1</xdr:col>
      <xdr:colOff>1036575</xdr:colOff>
      <xdr:row>106</xdr:row>
      <xdr:rowOff>7875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16789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109</xdr:row>
      <xdr:rowOff>0</xdr:rowOff>
    </xdr:from>
    <xdr:to>
      <xdr:col>1</xdr:col>
      <xdr:colOff>1036575</xdr:colOff>
      <xdr:row>114</xdr:row>
      <xdr:rowOff>7875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32791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117</xdr:row>
      <xdr:rowOff>0</xdr:rowOff>
    </xdr:from>
    <xdr:to>
      <xdr:col>1</xdr:col>
      <xdr:colOff>1036575</xdr:colOff>
      <xdr:row>122</xdr:row>
      <xdr:rowOff>7875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48793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125</xdr:row>
      <xdr:rowOff>0</xdr:rowOff>
    </xdr:from>
    <xdr:to>
      <xdr:col>1</xdr:col>
      <xdr:colOff>1036575</xdr:colOff>
      <xdr:row>130</xdr:row>
      <xdr:rowOff>7875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64795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133</xdr:row>
      <xdr:rowOff>0</xdr:rowOff>
    </xdr:from>
    <xdr:to>
      <xdr:col>1</xdr:col>
      <xdr:colOff>1036575</xdr:colOff>
      <xdr:row>138</xdr:row>
      <xdr:rowOff>7875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80797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141</xdr:row>
      <xdr:rowOff>0</xdr:rowOff>
    </xdr:from>
    <xdr:to>
      <xdr:col>1</xdr:col>
      <xdr:colOff>1036575</xdr:colOff>
      <xdr:row>146</xdr:row>
      <xdr:rowOff>7875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96799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150</xdr:row>
      <xdr:rowOff>57152</xdr:rowOff>
    </xdr:from>
    <xdr:to>
      <xdr:col>2</xdr:col>
      <xdr:colOff>77168</xdr:colOff>
      <xdr:row>151</xdr:row>
      <xdr:rowOff>171453</xdr:rowOff>
    </xdr:to>
    <xdr:pic>
      <xdr:nvPicPr>
        <xdr:cNvPr id="2" name="Picture 1" descr="Side Beam Rod Hanger, Steel">
          <a:extLst>
            <a:ext uri="{FF2B5EF4-FFF2-40B4-BE49-F238E27FC236}">
              <a16:creationId xmlns:a16="http://schemas.microsoft.com/office/drawing/2014/main" id="{22BADB08-AA76-46FB-ACB4-995358B0DED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74" t="-10769" r="29871"/>
        <a:stretch/>
      </xdr:blipFill>
      <xdr:spPr bwMode="auto">
        <a:xfrm rot="5400000">
          <a:off x="395771" y="30931956"/>
          <a:ext cx="361951" cy="1096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117</xdr:row>
      <xdr:rowOff>85725</xdr:rowOff>
    </xdr:from>
    <xdr:to>
      <xdr:col>2</xdr:col>
      <xdr:colOff>0</xdr:colOff>
      <xdr:row>120</xdr:row>
      <xdr:rowOff>44728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35B682A-53DE-4CCD-A27B-29977D1BF1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399"/>
        <a:stretch/>
      </xdr:blipFill>
      <xdr:spPr bwMode="auto">
        <a:xfrm>
          <a:off x="28575" y="24631650"/>
          <a:ext cx="1019175" cy="5590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106</xdr:row>
      <xdr:rowOff>166092</xdr:rowOff>
    </xdr:from>
    <xdr:to>
      <xdr:col>1</xdr:col>
      <xdr:colOff>1047749</xdr:colOff>
      <xdr:row>110</xdr:row>
      <xdr:rowOff>178784</xdr:rowOff>
    </xdr:to>
    <xdr:pic>
      <xdr:nvPicPr>
        <xdr:cNvPr id="4" name="Picture 3" descr="Image 1 - Galvanized 2-Hole Pipe Strap 4&amp;amp;#034;">
          <a:extLst>
            <a:ext uri="{FF2B5EF4-FFF2-40B4-BE49-F238E27FC236}">
              <a16:creationId xmlns:a16="http://schemas.microsoft.com/office/drawing/2014/main" id="{670AE994-ABE9-4B80-9B71-8A95148E0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2511742"/>
          <a:ext cx="1019174" cy="812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314325</xdr:colOff>
      <xdr:row>165</xdr:row>
      <xdr:rowOff>49421</xdr:rowOff>
    </xdr:from>
    <xdr:to>
      <xdr:col>1</xdr:col>
      <xdr:colOff>774674</xdr:colOff>
      <xdr:row>167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AEBC150-0DCB-41E5-819D-682ED91971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/>
        <a:stretch/>
      </xdr:blipFill>
      <xdr:spPr>
        <a:xfrm>
          <a:off x="314325" y="34815671"/>
          <a:ext cx="460349" cy="44587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153</xdr:row>
      <xdr:rowOff>54183</xdr:rowOff>
    </xdr:from>
    <xdr:to>
      <xdr:col>1</xdr:col>
      <xdr:colOff>923925</xdr:colOff>
      <xdr:row>154</xdr:row>
      <xdr:rowOff>226805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BA8FA1E-D66F-4516-BD53-3CB57E65B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726" y="31991508"/>
          <a:ext cx="838199" cy="42027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15</xdr:row>
      <xdr:rowOff>9525</xdr:rowOff>
    </xdr:from>
    <xdr:to>
      <xdr:col>1</xdr:col>
      <xdr:colOff>982059</xdr:colOff>
      <xdr:row>23</xdr:row>
      <xdr:rowOff>66675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51FA25B-C1E5-4829-8981-B0E57B103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0" y="4152900"/>
          <a:ext cx="943959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169023</xdr:colOff>
      <xdr:row>124</xdr:row>
      <xdr:rowOff>49918</xdr:rowOff>
    </xdr:from>
    <xdr:to>
      <xdr:col>1</xdr:col>
      <xdr:colOff>809624</xdr:colOff>
      <xdr:row>129</xdr:row>
      <xdr:rowOff>57151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1FBA604-0ADC-40D8-8443-358E20006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9023" y="25996018"/>
          <a:ext cx="640601" cy="1007358"/>
        </a:xfrm>
        <a:prstGeom prst="rect">
          <a:avLst/>
        </a:prstGeom>
      </xdr:spPr>
    </xdr:pic>
    <xdr:clientData/>
  </xdr:twoCellAnchor>
  <xdr:twoCellAnchor editAs="oneCell">
    <xdr:from>
      <xdr:col>1</xdr:col>
      <xdr:colOff>206590</xdr:colOff>
      <xdr:row>131</xdr:row>
      <xdr:rowOff>95250</xdr:rowOff>
    </xdr:from>
    <xdr:to>
      <xdr:col>1</xdr:col>
      <xdr:colOff>813510</xdr:colOff>
      <xdr:row>136</xdr:row>
      <xdr:rowOff>133350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9D1E5C6-F23A-4C65-8FB9-5D0C4F2BB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6590" y="27441525"/>
          <a:ext cx="606920" cy="1038225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168</xdr:row>
      <xdr:rowOff>13350</xdr:rowOff>
    </xdr:from>
    <xdr:to>
      <xdr:col>1</xdr:col>
      <xdr:colOff>751837</xdr:colOff>
      <xdr:row>169</xdr:row>
      <xdr:rowOff>180336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7B707A8-D4D9-452D-8272-164FC3361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35474925"/>
          <a:ext cx="475612" cy="36701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171</xdr:row>
      <xdr:rowOff>114300</xdr:rowOff>
    </xdr:from>
    <xdr:to>
      <xdr:col>1</xdr:col>
      <xdr:colOff>1030490</xdr:colOff>
      <xdr:row>172</xdr:row>
      <xdr:rowOff>123826</xdr:rowOff>
    </xdr:to>
    <xdr:pic>
      <xdr:nvPicPr>
        <xdr:cNvPr id="11" name="Picture 10" descr="Simpson Strong-Tie ATR3/8X48HDG 3/8">
          <a:extLst>
            <a:ext uri="{FF2B5EF4-FFF2-40B4-BE49-F238E27FC236}">
              <a16:creationId xmlns:a16="http://schemas.microsoft.com/office/drawing/2014/main" id="{CF84551D-0EB7-4BC5-9B46-A5DA32FD9F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31" t="26592" b="20800"/>
        <a:stretch/>
      </xdr:blipFill>
      <xdr:spPr bwMode="auto">
        <a:xfrm>
          <a:off x="28575" y="36175950"/>
          <a:ext cx="1001915" cy="257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88</xdr:row>
      <xdr:rowOff>114301</xdr:rowOff>
    </xdr:from>
    <xdr:to>
      <xdr:col>1</xdr:col>
      <xdr:colOff>1032782</xdr:colOff>
      <xdr:row>92</xdr:row>
      <xdr:rowOff>95251</xdr:rowOff>
    </xdr:to>
    <xdr:pic>
      <xdr:nvPicPr>
        <xdr:cNvPr id="12" name="Picture 11" descr="Split Ring Hanger, 1 1/4 in, 180 lb Max: Pipe Clamps: Amazon.com: Tools &amp;  Home Improvement">
          <a:extLst>
            <a:ext uri="{FF2B5EF4-FFF2-40B4-BE49-F238E27FC236}">
              <a16:creationId xmlns:a16="http://schemas.microsoft.com/office/drawing/2014/main" id="{8CBEEB60-6F4D-4080-A200-4141D972D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8859501"/>
          <a:ext cx="1004207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79</xdr:row>
      <xdr:rowOff>87627</xdr:rowOff>
    </xdr:from>
    <xdr:to>
      <xdr:col>1</xdr:col>
      <xdr:colOff>1037970</xdr:colOff>
      <xdr:row>83</xdr:row>
      <xdr:rowOff>9525</xdr:rowOff>
    </xdr:to>
    <xdr:pic>
      <xdr:nvPicPr>
        <xdr:cNvPr id="13" name="Picture 12" descr="Oatey 3/4 in. Galvanized Split Ring Pipe Hanger 33552 - The Home Depot">
          <a:extLst>
            <a:ext uri="{FF2B5EF4-FFF2-40B4-BE49-F238E27FC236}">
              <a16:creationId xmlns:a16="http://schemas.microsoft.com/office/drawing/2014/main" id="{A83CB2BF-CFB2-436C-894B-807825851E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0" t="24769" r="9838" b="15625"/>
        <a:stretch/>
      </xdr:blipFill>
      <xdr:spPr bwMode="auto">
        <a:xfrm rot="10800000">
          <a:off x="28575" y="17032602"/>
          <a:ext cx="1009395" cy="721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97</xdr:row>
      <xdr:rowOff>38100</xdr:rowOff>
    </xdr:from>
    <xdr:to>
      <xdr:col>1</xdr:col>
      <xdr:colOff>929640</xdr:colOff>
      <xdr:row>98</xdr:row>
      <xdr:rowOff>158115</xdr:rowOff>
    </xdr:to>
    <xdr:pic>
      <xdr:nvPicPr>
        <xdr:cNvPr id="14" name="Picture 13" descr="Highcraft PLTG12 Ceiling Flange Hanger Plate for 1/2 in. Threaded Rod (Not  Pipe), for DYI Plumbing and Industrial Decor, 1-3/8 W x 3-5/16 L, Galvanized  Iron, Chrome">
          <a:extLst>
            <a:ext uri="{FF2B5EF4-FFF2-40B4-BE49-F238E27FC236}">
              <a16:creationId xmlns:a16="http://schemas.microsoft.com/office/drawing/2014/main" id="{8AD40F26-0508-4A3B-B2B2-3486B3D5660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04" t="20833" r="17695" b="29166"/>
        <a:stretch/>
      </xdr:blipFill>
      <xdr:spPr bwMode="auto">
        <a:xfrm>
          <a:off x="76200" y="20583525"/>
          <a:ext cx="85344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161925</xdr:colOff>
      <xdr:row>100</xdr:row>
      <xdr:rowOff>28575</xdr:rowOff>
    </xdr:from>
    <xdr:to>
      <xdr:col>1</xdr:col>
      <xdr:colOff>836239</xdr:colOff>
      <xdr:row>101</xdr:row>
      <xdr:rowOff>148590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9F7A00D-F582-42E7-905C-C57B83A67A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469" t="7057" b="4720"/>
        <a:stretch/>
      </xdr:blipFill>
      <xdr:spPr>
        <a:xfrm>
          <a:off x="161925" y="21174075"/>
          <a:ext cx="674314" cy="32004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</xdr:colOff>
      <xdr:row>147</xdr:row>
      <xdr:rowOff>47630</xdr:rowOff>
    </xdr:from>
    <xdr:to>
      <xdr:col>1</xdr:col>
      <xdr:colOff>838200</xdr:colOff>
      <xdr:row>148</xdr:row>
      <xdr:rowOff>243441</xdr:rowOff>
    </xdr:to>
    <xdr:pic>
      <xdr:nvPicPr>
        <xdr:cNvPr id="16" name="Picture 15" descr="3/8&quot; Wide Throat Top Beam Clamp Plain">
          <a:extLst>
            <a:ext uri="{FF2B5EF4-FFF2-40B4-BE49-F238E27FC236}">
              <a16:creationId xmlns:a16="http://schemas.microsoft.com/office/drawing/2014/main" id="{4204CD38-E365-43F0-A113-526CD763B2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75" t="16319" r="23000" b="16666"/>
        <a:stretch/>
      </xdr:blipFill>
      <xdr:spPr bwMode="auto">
        <a:xfrm rot="5400000">
          <a:off x="250709" y="30450276"/>
          <a:ext cx="443461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123824</xdr:colOff>
      <xdr:row>139</xdr:row>
      <xdr:rowOff>38100</xdr:rowOff>
    </xdr:from>
    <xdr:to>
      <xdr:col>1</xdr:col>
      <xdr:colOff>952205</xdr:colOff>
      <xdr:row>144</xdr:row>
      <xdr:rowOff>135255</xdr:rowOff>
    </xdr:to>
    <xdr:pic>
      <xdr:nvPicPr>
        <xdr:cNvPr id="17" name="Picture 16" descr="ZSI, Strut Mounted, 3/8 in Tube Size (In.), Cushioned Clamp - 4MVF8|006T010  - Grainger">
          <a:extLst>
            <a:ext uri="{FF2B5EF4-FFF2-40B4-BE49-F238E27FC236}">
              <a16:creationId xmlns:a16="http://schemas.microsoft.com/office/drawing/2014/main" id="{778A5865-8C3B-4D94-B83C-5968A2B340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98" t="2985" r="13433" b="2612"/>
        <a:stretch/>
      </xdr:blipFill>
      <xdr:spPr bwMode="auto">
        <a:xfrm>
          <a:off x="123824" y="28984575"/>
          <a:ext cx="828381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56</xdr:row>
      <xdr:rowOff>123823</xdr:rowOff>
    </xdr:from>
    <xdr:to>
      <xdr:col>1</xdr:col>
      <xdr:colOff>1031938</xdr:colOff>
      <xdr:row>60</xdr:row>
      <xdr:rowOff>180974</xdr:rowOff>
    </xdr:to>
    <xdr:pic>
      <xdr:nvPicPr>
        <xdr:cNvPr id="18" name="Picture 17" descr="82H Riser Clamp Heavy | Taylor Walraven">
          <a:extLst>
            <a:ext uri="{FF2B5EF4-FFF2-40B4-BE49-F238E27FC236}">
              <a16:creationId xmlns:a16="http://schemas.microsoft.com/office/drawing/2014/main" id="{017F3BD3-C38E-4D44-BEF7-E7267F6354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" t="5274" r="2752" b="15138"/>
        <a:stretch/>
      </xdr:blipFill>
      <xdr:spPr bwMode="auto">
        <a:xfrm>
          <a:off x="19050" y="12468223"/>
          <a:ext cx="1012888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68</xdr:row>
      <xdr:rowOff>114301</xdr:rowOff>
    </xdr:from>
    <xdr:to>
      <xdr:col>1</xdr:col>
      <xdr:colOff>1043400</xdr:colOff>
      <xdr:row>72</xdr:row>
      <xdr:rowOff>47625</xdr:rowOff>
    </xdr:to>
    <xdr:pic>
      <xdr:nvPicPr>
        <xdr:cNvPr id="19" name="Picture 18" descr="85 Riser Clamp - Epoxy Coated Copper-Gard | Taylor Walraven">
          <a:extLst>
            <a:ext uri="{FF2B5EF4-FFF2-40B4-BE49-F238E27FC236}">
              <a16:creationId xmlns:a16="http://schemas.microsoft.com/office/drawing/2014/main" id="{4AFEA965-43A2-4691-8E9E-432A736DCB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" t="15596" r="2064" b="15596"/>
        <a:stretch/>
      </xdr:blipFill>
      <xdr:spPr bwMode="auto">
        <a:xfrm>
          <a:off x="19050" y="14859001"/>
          <a:ext cx="1024350" cy="733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29</xdr:row>
      <xdr:rowOff>19051</xdr:rowOff>
    </xdr:from>
    <xdr:to>
      <xdr:col>1</xdr:col>
      <xdr:colOff>1029486</xdr:colOff>
      <xdr:row>35</xdr:row>
      <xdr:rowOff>85725</xdr:rowOff>
    </xdr:to>
    <xdr:pic>
      <xdr:nvPicPr>
        <xdr:cNvPr id="20" name="Picture 19" descr="Clevis hangers | Pipe trunnion | Clevis support | Eaton">
          <a:extLst>
            <a:ext uri="{FF2B5EF4-FFF2-40B4-BE49-F238E27FC236}">
              <a16:creationId xmlns:a16="http://schemas.microsoft.com/office/drawing/2014/main" id="{86F2C134-7BC5-4DDF-ADA9-B417186EAF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0" t="8201" r="16600" b="7000"/>
        <a:stretch/>
      </xdr:blipFill>
      <xdr:spPr bwMode="auto">
        <a:xfrm>
          <a:off x="28575" y="6962776"/>
          <a:ext cx="1000911" cy="1266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19049</xdr:colOff>
      <xdr:row>42</xdr:row>
      <xdr:rowOff>104775</xdr:rowOff>
    </xdr:from>
    <xdr:to>
      <xdr:col>1</xdr:col>
      <xdr:colOff>986874</xdr:colOff>
      <xdr:row>50</xdr:row>
      <xdr:rowOff>38100</xdr:rowOff>
    </xdr:to>
    <xdr:pic>
      <xdr:nvPicPr>
        <xdr:cNvPr id="21" name="Picture 20" descr="Clevis Hanger, 1&quot; Epoxy Coated">
          <a:extLst>
            <a:ext uri="{FF2B5EF4-FFF2-40B4-BE49-F238E27FC236}">
              <a16:creationId xmlns:a16="http://schemas.microsoft.com/office/drawing/2014/main" id="{8CF0C7FE-46CF-4804-8528-8E2BA230B61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6" r="18222"/>
        <a:stretch/>
      </xdr:blipFill>
      <xdr:spPr bwMode="auto">
        <a:xfrm>
          <a:off x="19049" y="9648825"/>
          <a:ext cx="96782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5</xdr:row>
      <xdr:rowOff>57150</xdr:rowOff>
    </xdr:from>
    <xdr:to>
      <xdr:col>1</xdr:col>
      <xdr:colOff>957923</xdr:colOff>
      <xdr:row>13</xdr:row>
      <xdr:rowOff>19050</xdr:rowOff>
    </xdr:to>
    <xdr:pic>
      <xdr:nvPicPr>
        <xdr:cNvPr id="22" name="Picture 21" descr="Thomas and Betts Pipe Hanger Adjustable Swivel Ring, 1&quot;, 300LBS Model# –  Zenith United Electric">
          <a:extLst>
            <a:ext uri="{FF2B5EF4-FFF2-40B4-BE49-F238E27FC236}">
              <a16:creationId xmlns:a16="http://schemas.microsoft.com/office/drawing/2014/main" id="{65697FA7-0721-4BDF-A356-9E9AB2960B4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21" t="3643" r="20861" b="5628"/>
        <a:stretch/>
      </xdr:blipFill>
      <xdr:spPr bwMode="auto">
        <a:xfrm>
          <a:off x="638175" y="2200275"/>
          <a:ext cx="900773" cy="156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23" name="Down Arrow 3">
          <a:extLst>
            <a:ext uri="{FF2B5EF4-FFF2-40B4-BE49-F238E27FC236}">
              <a16:creationId xmlns:a16="http://schemas.microsoft.com/office/drawing/2014/main" id="{5444DC8D-9E16-4015-8C15-A453293FAA0A}"/>
            </a:ext>
          </a:extLst>
        </xdr:cNvPr>
        <xdr:cNvSpPr/>
      </xdr:nvSpPr>
      <xdr:spPr>
        <a:xfrm>
          <a:off x="8344340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24" name="Down Arrow 1">
          <a:extLst>
            <a:ext uri="{FF2B5EF4-FFF2-40B4-BE49-F238E27FC236}">
              <a16:creationId xmlns:a16="http://schemas.microsoft.com/office/drawing/2014/main" id="{BBFCF773-B84D-4DC3-B42F-764A677A40EB}"/>
            </a:ext>
          </a:extLst>
        </xdr:cNvPr>
        <xdr:cNvSpPr/>
      </xdr:nvSpPr>
      <xdr:spPr>
        <a:xfrm>
          <a:off x="8336720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25" name="Down Arrow 3">
          <a:extLst>
            <a:ext uri="{FF2B5EF4-FFF2-40B4-BE49-F238E27FC236}">
              <a16:creationId xmlns:a16="http://schemas.microsoft.com/office/drawing/2014/main" id="{A38F80C1-F8D5-4F3D-A4EC-022ACEBD4847}"/>
            </a:ext>
          </a:extLst>
        </xdr:cNvPr>
        <xdr:cNvSpPr/>
      </xdr:nvSpPr>
      <xdr:spPr>
        <a:xfrm>
          <a:off x="8336720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665018</xdr:colOff>
      <xdr:row>0</xdr:row>
      <xdr:rowOff>0</xdr:rowOff>
    </xdr:from>
    <xdr:to>
      <xdr:col>4</xdr:col>
      <xdr:colOff>90920</xdr:colOff>
      <xdr:row>2</xdr:row>
      <xdr:rowOff>133318</xdr:rowOff>
    </xdr:to>
    <xdr:pic>
      <xdr:nvPicPr>
        <xdr:cNvPr id="26" name="Picture 2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E7724C2D-E11C-4E81-99EB-FB949D2E3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699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155</xdr:row>
      <xdr:rowOff>81235</xdr:rowOff>
    </xdr:from>
    <xdr:to>
      <xdr:col>1</xdr:col>
      <xdr:colOff>857250</xdr:colOff>
      <xdr:row>159</xdr:row>
      <xdr:rowOff>142874</xdr:rowOff>
    </xdr:to>
    <xdr:pic>
      <xdr:nvPicPr>
        <xdr:cNvPr id="27" name="Picture 26" descr="Peerless | Alloy J-Hooks">
          <a:extLst>
            <a:ext uri="{FF2B5EF4-FFF2-40B4-BE49-F238E27FC236}">
              <a16:creationId xmlns:a16="http://schemas.microsoft.com/office/drawing/2014/main" id="{CE614311-A1D5-496C-9779-44842988A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2513860"/>
          <a:ext cx="704850" cy="1004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160</xdr:row>
      <xdr:rowOff>57150</xdr:rowOff>
    </xdr:from>
    <xdr:to>
      <xdr:col>1</xdr:col>
      <xdr:colOff>1009650</xdr:colOff>
      <xdr:row>163</xdr:row>
      <xdr:rowOff>228600</xdr:rowOff>
    </xdr:to>
    <xdr:pic>
      <xdr:nvPicPr>
        <xdr:cNvPr id="28" name="Picture 27" descr="Cramik Enterprises 4 in. x 12 in. Galvanized DWV Hanger 1000-4-50 - The  Home Depot">
          <a:extLst>
            <a:ext uri="{FF2B5EF4-FFF2-40B4-BE49-F238E27FC236}">
              <a16:creationId xmlns:a16="http://schemas.microsoft.com/office/drawing/2014/main" id="{9904472B-64CC-4F33-B9CC-DB37012A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33632775"/>
          <a:ext cx="9525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10" name="Down Arrow 3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1" name="Down Arrow 1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2" name="Down Arrow 3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15" name="Down Arrow 3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6" name="Down Arrow 1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7" name="Down Arrow 3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357620</xdr:colOff>
      <xdr:row>2</xdr:row>
      <xdr:rowOff>133318</xdr:rowOff>
    </xdr:to>
    <xdr:pic>
      <xdr:nvPicPr>
        <xdr:cNvPr id="18" name="Picture 1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</xdr:row>
      <xdr:rowOff>76201</xdr:rowOff>
    </xdr:from>
    <xdr:to>
      <xdr:col>1</xdr:col>
      <xdr:colOff>1046100</xdr:colOff>
      <xdr:row>11</xdr:row>
      <xdr:rowOff>163399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2819401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22</xdr:row>
      <xdr:rowOff>66675</xdr:rowOff>
    </xdr:from>
    <xdr:to>
      <xdr:col>1</xdr:col>
      <xdr:colOff>1036575</xdr:colOff>
      <xdr:row>25</xdr:row>
      <xdr:rowOff>153873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61022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35</xdr:row>
      <xdr:rowOff>19050</xdr:rowOff>
    </xdr:from>
    <xdr:to>
      <xdr:col>1</xdr:col>
      <xdr:colOff>1036575</xdr:colOff>
      <xdr:row>38</xdr:row>
      <xdr:rowOff>106248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816292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48</xdr:row>
      <xdr:rowOff>152400</xdr:rowOff>
    </xdr:from>
    <xdr:to>
      <xdr:col>1</xdr:col>
      <xdr:colOff>1036575</xdr:colOff>
      <xdr:row>52</xdr:row>
      <xdr:rowOff>39573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0896600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62</xdr:row>
      <xdr:rowOff>161925</xdr:rowOff>
    </xdr:from>
    <xdr:to>
      <xdr:col>1</xdr:col>
      <xdr:colOff>1036575</xdr:colOff>
      <xdr:row>66</xdr:row>
      <xdr:rowOff>49098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370647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75</xdr:row>
      <xdr:rowOff>38100</xdr:rowOff>
    </xdr:from>
    <xdr:to>
      <xdr:col>1</xdr:col>
      <xdr:colOff>1036575</xdr:colOff>
      <xdr:row>78</xdr:row>
      <xdr:rowOff>125298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618297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87</xdr:row>
      <xdr:rowOff>161925</xdr:rowOff>
    </xdr:from>
    <xdr:to>
      <xdr:col>1</xdr:col>
      <xdr:colOff>1036575</xdr:colOff>
      <xdr:row>91</xdr:row>
      <xdr:rowOff>49098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707100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99</xdr:row>
      <xdr:rowOff>66675</xdr:rowOff>
    </xdr:from>
    <xdr:to>
      <xdr:col>1</xdr:col>
      <xdr:colOff>1036575</xdr:colOff>
      <xdr:row>102</xdr:row>
      <xdr:rowOff>153873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1012150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109</xdr:row>
      <xdr:rowOff>171450</xdr:rowOff>
    </xdr:from>
    <xdr:to>
      <xdr:col>1</xdr:col>
      <xdr:colOff>1036575</xdr:colOff>
      <xdr:row>113</xdr:row>
      <xdr:rowOff>58623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311717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119</xdr:row>
      <xdr:rowOff>76200</xdr:rowOff>
    </xdr:from>
    <xdr:to>
      <xdr:col>1</xdr:col>
      <xdr:colOff>1036575</xdr:colOff>
      <xdr:row>122</xdr:row>
      <xdr:rowOff>163398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502217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128</xdr:row>
      <xdr:rowOff>66675</xdr:rowOff>
    </xdr:from>
    <xdr:to>
      <xdr:col>1</xdr:col>
      <xdr:colOff>1036575</xdr:colOff>
      <xdr:row>131</xdr:row>
      <xdr:rowOff>153873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6812875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136</xdr:row>
      <xdr:rowOff>38100</xdr:rowOff>
    </xdr:from>
    <xdr:to>
      <xdr:col>1</xdr:col>
      <xdr:colOff>1036575</xdr:colOff>
      <xdr:row>139</xdr:row>
      <xdr:rowOff>125298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8384500"/>
          <a:ext cx="1008000" cy="68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6" name="Down Arrow 3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15" name="Down Arrow 3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6" name="Down Arrow 1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7" name="Down Arrow 3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18" name="Down Arrow 3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19" name="Down Arrow 1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20" name="Down Arrow 3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541193</xdr:colOff>
      <xdr:row>0</xdr:row>
      <xdr:rowOff>0</xdr:rowOff>
    </xdr:from>
    <xdr:to>
      <xdr:col>4</xdr:col>
      <xdr:colOff>309995</xdr:colOff>
      <xdr:row>2</xdr:row>
      <xdr:rowOff>133318</xdr:rowOff>
    </xdr:to>
    <xdr:pic>
      <xdr:nvPicPr>
        <xdr:cNvPr id="21" name="Picture 2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71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7</xdr:row>
      <xdr:rowOff>95250</xdr:rowOff>
    </xdr:from>
    <xdr:to>
      <xdr:col>1</xdr:col>
      <xdr:colOff>1036575</xdr:colOff>
      <xdr:row>12</xdr:row>
      <xdr:rowOff>103125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6384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26</xdr:row>
      <xdr:rowOff>28575</xdr:rowOff>
    </xdr:from>
    <xdr:to>
      <xdr:col>1</xdr:col>
      <xdr:colOff>1036575</xdr:colOff>
      <xdr:row>31</xdr:row>
      <xdr:rowOff>36450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3722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40</xdr:row>
      <xdr:rowOff>190500</xdr:rowOff>
    </xdr:from>
    <xdr:to>
      <xdr:col>1</xdr:col>
      <xdr:colOff>1036575</xdr:colOff>
      <xdr:row>45</xdr:row>
      <xdr:rowOff>198375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93345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161925</xdr:colOff>
      <xdr:row>56</xdr:row>
      <xdr:rowOff>28577</xdr:rowOff>
    </xdr:from>
    <xdr:to>
      <xdr:col>1</xdr:col>
      <xdr:colOff>852041</xdr:colOff>
      <xdr:row>57</xdr:row>
      <xdr:rowOff>371475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" y="12372977"/>
          <a:ext cx="690116" cy="723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62</xdr:row>
      <xdr:rowOff>0</xdr:rowOff>
    </xdr:from>
    <xdr:to>
      <xdr:col>1</xdr:col>
      <xdr:colOff>1036575</xdr:colOff>
      <xdr:row>67</xdr:row>
      <xdr:rowOff>7875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3906500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83</xdr:row>
      <xdr:rowOff>19051</xdr:rowOff>
    </xdr:from>
    <xdr:to>
      <xdr:col>1</xdr:col>
      <xdr:colOff>1036575</xdr:colOff>
      <xdr:row>87</xdr:row>
      <xdr:rowOff>182008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126076"/>
          <a:ext cx="1008000" cy="9630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101</xdr:row>
      <xdr:rowOff>9525</xdr:rowOff>
    </xdr:from>
    <xdr:to>
      <xdr:col>1</xdr:col>
      <xdr:colOff>1036575</xdr:colOff>
      <xdr:row>105</xdr:row>
      <xdr:rowOff>172482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1717000"/>
          <a:ext cx="1008000" cy="9630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122</xdr:row>
      <xdr:rowOff>123825</xdr:rowOff>
    </xdr:from>
    <xdr:to>
      <xdr:col>1</xdr:col>
      <xdr:colOff>1036575</xdr:colOff>
      <xdr:row>127</xdr:row>
      <xdr:rowOff>131700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60318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133</xdr:row>
      <xdr:rowOff>161925</xdr:rowOff>
    </xdr:from>
    <xdr:to>
      <xdr:col>1</xdr:col>
      <xdr:colOff>1036575</xdr:colOff>
      <xdr:row>139</xdr:row>
      <xdr:rowOff>34115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8270200"/>
          <a:ext cx="1008000" cy="1072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145</xdr:row>
      <xdr:rowOff>123826</xdr:rowOff>
    </xdr:from>
    <xdr:to>
      <xdr:col>1</xdr:col>
      <xdr:colOff>1036575</xdr:colOff>
      <xdr:row>150</xdr:row>
      <xdr:rowOff>92932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0632401"/>
          <a:ext cx="1008000" cy="969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164</xdr:row>
      <xdr:rowOff>19051</xdr:rowOff>
    </xdr:from>
    <xdr:to>
      <xdr:col>1</xdr:col>
      <xdr:colOff>1036575</xdr:colOff>
      <xdr:row>168</xdr:row>
      <xdr:rowOff>124340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4328101"/>
          <a:ext cx="1008000" cy="905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177</xdr:row>
      <xdr:rowOff>104775</xdr:rowOff>
    </xdr:from>
    <xdr:to>
      <xdr:col>1</xdr:col>
      <xdr:colOff>1036575</xdr:colOff>
      <xdr:row>182</xdr:row>
      <xdr:rowOff>10039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7014150"/>
          <a:ext cx="1008000" cy="905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195</xdr:row>
      <xdr:rowOff>152401</xdr:rowOff>
    </xdr:from>
    <xdr:to>
      <xdr:col>1</xdr:col>
      <xdr:colOff>1036575</xdr:colOff>
      <xdr:row>200</xdr:row>
      <xdr:rowOff>63119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40662226"/>
          <a:ext cx="1008000" cy="910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208</xdr:row>
      <xdr:rowOff>142876</xdr:rowOff>
    </xdr:from>
    <xdr:to>
      <xdr:col>1</xdr:col>
      <xdr:colOff>1036575</xdr:colOff>
      <xdr:row>213</xdr:row>
      <xdr:rowOff>64702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43253026"/>
          <a:ext cx="1008000" cy="921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230</xdr:row>
      <xdr:rowOff>19051</xdr:rowOff>
    </xdr:from>
    <xdr:to>
      <xdr:col>1</xdr:col>
      <xdr:colOff>1036575</xdr:colOff>
      <xdr:row>234</xdr:row>
      <xdr:rowOff>146558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47529751"/>
          <a:ext cx="1008000" cy="92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247</xdr:row>
      <xdr:rowOff>0</xdr:rowOff>
    </xdr:from>
    <xdr:to>
      <xdr:col>1</xdr:col>
      <xdr:colOff>1036575</xdr:colOff>
      <xdr:row>251</xdr:row>
      <xdr:rowOff>127507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0911125"/>
          <a:ext cx="1008000" cy="92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264</xdr:row>
      <xdr:rowOff>0</xdr:rowOff>
    </xdr:from>
    <xdr:to>
      <xdr:col>1</xdr:col>
      <xdr:colOff>1036575</xdr:colOff>
      <xdr:row>268</xdr:row>
      <xdr:rowOff>127507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4311550"/>
          <a:ext cx="1008000" cy="92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281</xdr:row>
      <xdr:rowOff>0</xdr:rowOff>
    </xdr:from>
    <xdr:to>
      <xdr:col>1</xdr:col>
      <xdr:colOff>1036575</xdr:colOff>
      <xdr:row>285</xdr:row>
      <xdr:rowOff>127507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7711975"/>
          <a:ext cx="1008000" cy="92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298</xdr:row>
      <xdr:rowOff>0</xdr:rowOff>
    </xdr:from>
    <xdr:to>
      <xdr:col>1</xdr:col>
      <xdr:colOff>1036575</xdr:colOff>
      <xdr:row>302</xdr:row>
      <xdr:rowOff>127507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1112400"/>
          <a:ext cx="1008000" cy="92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316</xdr:row>
      <xdr:rowOff>104775</xdr:rowOff>
    </xdr:from>
    <xdr:to>
      <xdr:col>1</xdr:col>
      <xdr:colOff>1036575</xdr:colOff>
      <xdr:row>321</xdr:row>
      <xdr:rowOff>112650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48176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329</xdr:row>
      <xdr:rowOff>114300</xdr:rowOff>
    </xdr:from>
    <xdr:to>
      <xdr:col>1</xdr:col>
      <xdr:colOff>1036575</xdr:colOff>
      <xdr:row>334</xdr:row>
      <xdr:rowOff>79463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7427475"/>
          <a:ext cx="1008000" cy="965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341</xdr:row>
      <xdr:rowOff>19050</xdr:rowOff>
    </xdr:from>
    <xdr:to>
      <xdr:col>1</xdr:col>
      <xdr:colOff>1036575</xdr:colOff>
      <xdr:row>346</xdr:row>
      <xdr:rowOff>26925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9732525"/>
          <a:ext cx="1008000" cy="10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350</xdr:row>
      <xdr:rowOff>152401</xdr:rowOff>
    </xdr:from>
    <xdr:to>
      <xdr:col>1</xdr:col>
      <xdr:colOff>1036575</xdr:colOff>
      <xdr:row>355</xdr:row>
      <xdr:rowOff>74227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71666101"/>
          <a:ext cx="1008000" cy="921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358</xdr:row>
      <xdr:rowOff>171450</xdr:rowOff>
    </xdr:from>
    <xdr:to>
      <xdr:col>1</xdr:col>
      <xdr:colOff>1036575</xdr:colOff>
      <xdr:row>363</xdr:row>
      <xdr:rowOff>71325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73285350"/>
          <a:ext cx="100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113686</xdr:colOff>
      <xdr:row>60</xdr:row>
      <xdr:rowOff>44960</xdr:rowOff>
    </xdr:from>
    <xdr:to>
      <xdr:col>1</xdr:col>
      <xdr:colOff>1468962</xdr:colOff>
      <xdr:row>63</xdr:row>
      <xdr:rowOff>168088</xdr:rowOff>
    </xdr:to>
    <xdr:pic>
      <xdr:nvPicPr>
        <xdr:cNvPr id="2" name="Picture 849">
          <a:extLst>
            <a:ext uri="{FF2B5EF4-FFF2-40B4-BE49-F238E27FC236}">
              <a16:creationId xmlns:a16="http://schemas.microsoft.com/office/drawing/2014/main" id="{69BEEA1D-AA60-4ADD-9A00-9F0471646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686" y="13256135"/>
          <a:ext cx="1355276" cy="723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44823</xdr:colOff>
      <xdr:row>12</xdr:row>
      <xdr:rowOff>53090</xdr:rowOff>
    </xdr:from>
    <xdr:to>
      <xdr:col>1</xdr:col>
      <xdr:colOff>1490382</xdr:colOff>
      <xdr:row>16</xdr:row>
      <xdr:rowOff>4572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C0BE2B5-D354-4C4B-98F4-AD42A001A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823" y="4148840"/>
          <a:ext cx="1445559" cy="751582"/>
        </a:xfrm>
        <a:prstGeom prst="rect">
          <a:avLst/>
        </a:prstGeom>
      </xdr:spPr>
    </xdr:pic>
    <xdr:clientData/>
  </xdr:twoCellAnchor>
  <xdr:twoCellAnchor editAs="oneCell">
    <xdr:from>
      <xdr:col>1</xdr:col>
      <xdr:colOff>40336</xdr:colOff>
      <xdr:row>22</xdr:row>
      <xdr:rowOff>97882</xdr:rowOff>
    </xdr:from>
    <xdr:to>
      <xdr:col>1</xdr:col>
      <xdr:colOff>1468653</xdr:colOff>
      <xdr:row>26</xdr:row>
      <xdr:rowOff>54855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D26B62A-11B8-401B-9339-60DBFECF1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36" y="6193882"/>
          <a:ext cx="1428317" cy="757073"/>
        </a:xfrm>
        <a:prstGeom prst="rect">
          <a:avLst/>
        </a:prstGeom>
      </xdr:spPr>
    </xdr:pic>
    <xdr:clientData/>
  </xdr:twoCellAnchor>
  <xdr:twoCellAnchor editAs="oneCell">
    <xdr:from>
      <xdr:col>1</xdr:col>
      <xdr:colOff>302558</xdr:colOff>
      <xdr:row>31</xdr:row>
      <xdr:rowOff>21081</xdr:rowOff>
    </xdr:from>
    <xdr:to>
      <xdr:col>1</xdr:col>
      <xdr:colOff>1165412</xdr:colOff>
      <xdr:row>33</xdr:row>
      <xdr:rowOff>173334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BDDA2E3-7F91-48A6-9C98-ABFC57C07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2558" y="7917306"/>
          <a:ext cx="862854" cy="552303"/>
        </a:xfrm>
        <a:prstGeom prst="rect">
          <a:avLst/>
        </a:prstGeom>
      </xdr:spPr>
    </xdr:pic>
    <xdr:clientData/>
  </xdr:twoCellAnchor>
  <xdr:twoCellAnchor editAs="oneCell">
    <xdr:from>
      <xdr:col>1</xdr:col>
      <xdr:colOff>321157</xdr:colOff>
      <xdr:row>35</xdr:row>
      <xdr:rowOff>41535</xdr:rowOff>
    </xdr:from>
    <xdr:to>
      <xdr:col>1</xdr:col>
      <xdr:colOff>1277471</xdr:colOff>
      <xdr:row>37</xdr:row>
      <xdr:rowOff>205697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F582790-B0CA-4BA7-8702-3E49EC36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21157" y="8737860"/>
          <a:ext cx="956314" cy="602312"/>
        </a:xfrm>
        <a:prstGeom prst="rect">
          <a:avLst/>
        </a:prstGeom>
      </xdr:spPr>
    </xdr:pic>
    <xdr:clientData/>
  </xdr:twoCellAnchor>
  <xdr:twoCellAnchor editAs="oneCell">
    <xdr:from>
      <xdr:col>1</xdr:col>
      <xdr:colOff>277091</xdr:colOff>
      <xdr:row>70</xdr:row>
      <xdr:rowOff>80415</xdr:rowOff>
    </xdr:from>
    <xdr:to>
      <xdr:col>1</xdr:col>
      <xdr:colOff>1098176</xdr:colOff>
      <xdr:row>71</xdr:row>
      <xdr:rowOff>546391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11D31FE-78F8-49CF-A3ED-6D0F9DD09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167" r="22274"/>
        <a:stretch/>
      </xdr:blipFill>
      <xdr:spPr>
        <a:xfrm>
          <a:off x="277091" y="14891790"/>
          <a:ext cx="821085" cy="1056526"/>
        </a:xfrm>
        <a:prstGeom prst="rect">
          <a:avLst/>
        </a:prstGeom>
      </xdr:spPr>
    </xdr:pic>
    <xdr:clientData/>
  </xdr:twoCellAnchor>
  <xdr:twoCellAnchor editAs="oneCell">
    <xdr:from>
      <xdr:col>1</xdr:col>
      <xdr:colOff>336535</xdr:colOff>
      <xdr:row>4</xdr:row>
      <xdr:rowOff>11206</xdr:rowOff>
    </xdr:from>
    <xdr:to>
      <xdr:col>1</xdr:col>
      <xdr:colOff>1139782</xdr:colOff>
      <xdr:row>5</xdr:row>
      <xdr:rowOff>387622</xdr:rowOff>
    </xdr:to>
    <xdr:pic>
      <xdr:nvPicPr>
        <xdr:cNvPr id="8" name="图片 2" descr="AJZ`2MO[`H[C4C5P3S~3D{7">
          <a:extLst>
            <a:ext uri="{FF2B5EF4-FFF2-40B4-BE49-F238E27FC236}">
              <a16:creationId xmlns:a16="http://schemas.microsoft.com/office/drawing/2014/main" id="{97A15B88-BF7D-4870-B36D-56F754363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35" y="1754281"/>
          <a:ext cx="803247" cy="766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384057</xdr:colOff>
      <xdr:row>6</xdr:row>
      <xdr:rowOff>40414</xdr:rowOff>
    </xdr:from>
    <xdr:to>
      <xdr:col>1</xdr:col>
      <xdr:colOff>930088</xdr:colOff>
      <xdr:row>8</xdr:row>
      <xdr:rowOff>68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8A26F9E-E750-437B-A709-231878AC8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4057" y="2564539"/>
          <a:ext cx="546031" cy="731179"/>
        </a:xfrm>
        <a:prstGeom prst="rect">
          <a:avLst/>
        </a:prstGeom>
      </xdr:spPr>
    </xdr:pic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10" name="Down Arrow 3">
          <a:extLst>
            <a:ext uri="{FF2B5EF4-FFF2-40B4-BE49-F238E27FC236}">
              <a16:creationId xmlns:a16="http://schemas.microsoft.com/office/drawing/2014/main" id="{80862527-B697-42D3-A4D7-110DB082DC25}"/>
            </a:ext>
          </a:extLst>
        </xdr:cNvPr>
        <xdr:cNvSpPr/>
      </xdr:nvSpPr>
      <xdr:spPr>
        <a:xfrm>
          <a:off x="906791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111964</xdr:rowOff>
    </xdr:to>
    <xdr:pic>
      <xdr:nvPicPr>
        <xdr:cNvPr id="11" name="Picture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57783CB-FAED-4DDB-9E89-D1BE79CA4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93868" y="0"/>
          <a:ext cx="2479097" cy="124543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39</xdr:row>
      <xdr:rowOff>38100</xdr:rowOff>
    </xdr:from>
    <xdr:to>
      <xdr:col>1</xdr:col>
      <xdr:colOff>1348293</xdr:colOff>
      <xdr:row>41</xdr:row>
      <xdr:rowOff>171450</xdr:rowOff>
    </xdr:to>
    <xdr:pic>
      <xdr:nvPicPr>
        <xdr:cNvPr id="12" name="Picture 11" descr="Apollo 3/4 in. Brass PEX-A Expansion Barb Ball Valve EPXV34 - The Home Depot">
          <a:extLst>
            <a:ext uri="{FF2B5EF4-FFF2-40B4-BE49-F238E27FC236}">
              <a16:creationId xmlns:a16="http://schemas.microsoft.com/office/drawing/2014/main" id="{A9BBE4A0-95D4-4B93-8C55-62CD371E7B3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358" b="24876"/>
        <a:stretch/>
      </xdr:blipFill>
      <xdr:spPr bwMode="auto">
        <a:xfrm>
          <a:off x="180974" y="9591675"/>
          <a:ext cx="1167319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133350</xdr:colOff>
      <xdr:row>43</xdr:row>
      <xdr:rowOff>85725</xdr:rowOff>
    </xdr:from>
    <xdr:to>
      <xdr:col>1</xdr:col>
      <xdr:colOff>1281971</xdr:colOff>
      <xdr:row>48</xdr:row>
      <xdr:rowOff>180973</xdr:rowOff>
    </xdr:to>
    <xdr:pic>
      <xdr:nvPicPr>
        <xdr:cNvPr id="13" name="Picture 12" descr="1 in. Solvent x 1 in. Solvent Schedule 40 PVC Ball Valve">
          <a:extLst>
            <a:ext uri="{FF2B5EF4-FFF2-40B4-BE49-F238E27FC236}">
              <a16:creationId xmlns:a16="http://schemas.microsoft.com/office/drawing/2014/main" id="{1C5FE70A-7805-44D2-A0D4-8DBF5DCA7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0496550"/>
          <a:ext cx="1148621" cy="1095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142875</xdr:colOff>
      <xdr:row>53</xdr:row>
      <xdr:rowOff>66674</xdr:rowOff>
    </xdr:from>
    <xdr:to>
      <xdr:col>1</xdr:col>
      <xdr:colOff>1291463</xdr:colOff>
      <xdr:row>58</xdr:row>
      <xdr:rowOff>142874</xdr:rowOff>
    </xdr:to>
    <xdr:pic>
      <xdr:nvPicPr>
        <xdr:cNvPr id="14" name="Picture 13" descr="CPVC BALL VALVE">
          <a:extLst>
            <a:ext uri="{FF2B5EF4-FFF2-40B4-BE49-F238E27FC236}">
              <a16:creationId xmlns:a16="http://schemas.microsoft.com/office/drawing/2014/main" id="{AE777F50-775D-49C9-A2D4-C4AC85E7C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1877674"/>
          <a:ext cx="1148588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73</xdr:row>
      <xdr:rowOff>152400</xdr:rowOff>
    </xdr:from>
    <xdr:to>
      <xdr:col>1</xdr:col>
      <xdr:colOff>1475324</xdr:colOff>
      <xdr:row>80</xdr:row>
      <xdr:rowOff>38099</xdr:rowOff>
    </xdr:to>
    <xdr:pic>
      <xdr:nvPicPr>
        <xdr:cNvPr id="15" name="Picture 14" descr="HQMPC Tankless Water Heater Isolation Valves Tankless Water Heater Flush  Kit Tankless Valve Kit 3/4&quot; NPT, Including 1 Valve For Hot water,1 Valve  For Cold Water, 1 Pressure Relief Valve - Amazon.com">
          <a:extLst>
            <a:ext uri="{FF2B5EF4-FFF2-40B4-BE49-F238E27FC236}">
              <a16:creationId xmlns:a16="http://schemas.microsoft.com/office/drawing/2014/main" id="{518CA494-FB23-414A-B07D-CF647E73E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6344900"/>
          <a:ext cx="1427699" cy="1285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588818</xdr:colOff>
      <xdr:row>0</xdr:row>
      <xdr:rowOff>0</xdr:rowOff>
    </xdr:from>
    <xdr:to>
      <xdr:col>4</xdr:col>
      <xdr:colOff>357619</xdr:colOff>
      <xdr:row>2</xdr:row>
      <xdr:rowOff>133318</xdr:rowOff>
    </xdr:to>
    <xdr:pic>
      <xdr:nvPicPr>
        <xdr:cNvPr id="33" name="Picture 3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22418" y="0"/>
          <a:ext cx="2483427" cy="1266793"/>
        </a:xfrm>
        <a:prstGeom prst="rect">
          <a:avLst/>
        </a:prstGeom>
      </xdr:spPr>
    </xdr:pic>
    <xdr:clientData/>
  </xdr:twoCellAnchor>
  <xdr:twoCellAnchor>
    <xdr:from>
      <xdr:col>9</xdr:col>
      <xdr:colOff>276225</xdr:colOff>
      <xdr:row>1</xdr:row>
      <xdr:rowOff>38100</xdr:rowOff>
    </xdr:from>
    <xdr:to>
      <xdr:col>9</xdr:col>
      <xdr:colOff>415436</xdr:colOff>
      <xdr:row>1</xdr:row>
      <xdr:rowOff>162658</xdr:rowOff>
    </xdr:to>
    <xdr:sp macro="" textlink="">
      <xdr:nvSpPr>
        <xdr:cNvPr id="36" name="Down Arrow 3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SpPr/>
      </xdr:nvSpPr>
      <xdr:spPr>
        <a:xfrm>
          <a:off x="8686800" y="962025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1</xdr:col>
      <xdr:colOff>33618</xdr:colOff>
      <xdr:row>5</xdr:row>
      <xdr:rowOff>22413</xdr:rowOff>
    </xdr:from>
    <xdr:to>
      <xdr:col>1</xdr:col>
      <xdr:colOff>1041618</xdr:colOff>
      <xdr:row>7</xdr:row>
      <xdr:rowOff>158798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330825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9</xdr:row>
      <xdr:rowOff>22412</xdr:rowOff>
    </xdr:from>
    <xdr:to>
      <xdr:col>1</xdr:col>
      <xdr:colOff>1041618</xdr:colOff>
      <xdr:row>11</xdr:row>
      <xdr:rowOff>158797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3137647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13</xdr:row>
      <xdr:rowOff>11206</xdr:rowOff>
    </xdr:from>
    <xdr:to>
      <xdr:col>1</xdr:col>
      <xdr:colOff>1043299</xdr:colOff>
      <xdr:row>15</xdr:row>
      <xdr:rowOff>147591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3933265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17</xdr:row>
      <xdr:rowOff>11206</xdr:rowOff>
    </xdr:from>
    <xdr:to>
      <xdr:col>1</xdr:col>
      <xdr:colOff>1041618</xdr:colOff>
      <xdr:row>19</xdr:row>
      <xdr:rowOff>147591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4740088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26</xdr:row>
      <xdr:rowOff>78441</xdr:rowOff>
    </xdr:from>
    <xdr:to>
      <xdr:col>1</xdr:col>
      <xdr:colOff>1043298</xdr:colOff>
      <xdr:row>29</xdr:row>
      <xdr:rowOff>133091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6622676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38</xdr:row>
      <xdr:rowOff>190500</xdr:rowOff>
    </xdr:from>
    <xdr:to>
      <xdr:col>1</xdr:col>
      <xdr:colOff>1043299</xdr:colOff>
      <xdr:row>42</xdr:row>
      <xdr:rowOff>43445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9155206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49</xdr:row>
      <xdr:rowOff>100854</xdr:rowOff>
    </xdr:from>
    <xdr:to>
      <xdr:col>1</xdr:col>
      <xdr:colOff>1043299</xdr:colOff>
      <xdr:row>52</xdr:row>
      <xdr:rowOff>155505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11284325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64</xdr:row>
      <xdr:rowOff>168092</xdr:rowOff>
    </xdr:from>
    <xdr:to>
      <xdr:col>1</xdr:col>
      <xdr:colOff>1043299</xdr:colOff>
      <xdr:row>68</xdr:row>
      <xdr:rowOff>21037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14377151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81</xdr:row>
      <xdr:rowOff>22410</xdr:rowOff>
    </xdr:from>
    <xdr:to>
      <xdr:col>1</xdr:col>
      <xdr:colOff>1041618</xdr:colOff>
      <xdr:row>83</xdr:row>
      <xdr:rowOff>158795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7828557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85</xdr:row>
      <xdr:rowOff>22412</xdr:rowOff>
    </xdr:from>
    <xdr:to>
      <xdr:col>1</xdr:col>
      <xdr:colOff>1041618</xdr:colOff>
      <xdr:row>87</xdr:row>
      <xdr:rowOff>158798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8635383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89</xdr:row>
      <xdr:rowOff>22412</xdr:rowOff>
    </xdr:from>
    <xdr:to>
      <xdr:col>1</xdr:col>
      <xdr:colOff>1041618</xdr:colOff>
      <xdr:row>91</xdr:row>
      <xdr:rowOff>158797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9442206"/>
          <a:ext cx="1008000" cy="539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56030</xdr:colOff>
      <xdr:row>97</xdr:row>
      <xdr:rowOff>0</xdr:rowOff>
    </xdr:from>
    <xdr:to>
      <xdr:col>2</xdr:col>
      <xdr:colOff>1152</xdr:colOff>
      <xdr:row>100</xdr:row>
      <xdr:rowOff>54650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736" y="21033441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107</xdr:row>
      <xdr:rowOff>0</xdr:rowOff>
    </xdr:from>
    <xdr:to>
      <xdr:col>1</xdr:col>
      <xdr:colOff>1043299</xdr:colOff>
      <xdr:row>110</xdr:row>
      <xdr:rowOff>54650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23050500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121</xdr:row>
      <xdr:rowOff>22417</xdr:rowOff>
    </xdr:from>
    <xdr:to>
      <xdr:col>1</xdr:col>
      <xdr:colOff>1043299</xdr:colOff>
      <xdr:row>124</xdr:row>
      <xdr:rowOff>77067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25896799"/>
          <a:ext cx="998475" cy="65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251034</xdr:colOff>
      <xdr:row>1</xdr:row>
      <xdr:rowOff>51289</xdr:rowOff>
    </xdr:from>
    <xdr:to>
      <xdr:col>9</xdr:col>
      <xdr:colOff>390245</xdr:colOff>
      <xdr:row>1</xdr:row>
      <xdr:rowOff>175847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8252034" y="977812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639244</xdr:colOff>
      <xdr:row>0</xdr:row>
      <xdr:rowOff>0</xdr:rowOff>
    </xdr:from>
    <xdr:to>
      <xdr:col>4</xdr:col>
      <xdr:colOff>401322</xdr:colOff>
      <xdr:row>2</xdr:row>
      <xdr:rowOff>131637</xdr:rowOff>
    </xdr:to>
    <xdr:pic>
      <xdr:nvPicPr>
        <xdr:cNvPr id="20" name="Picture 1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4219" y="0"/>
          <a:ext cx="2476703" cy="1265112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7</xdr:row>
      <xdr:rowOff>1</xdr:rowOff>
    </xdr:from>
    <xdr:to>
      <xdr:col>1</xdr:col>
      <xdr:colOff>1041618</xdr:colOff>
      <xdr:row>10</xdr:row>
      <xdr:rowOff>40676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734236"/>
          <a:ext cx="1008000" cy="645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14</xdr:row>
      <xdr:rowOff>145676</xdr:rowOff>
    </xdr:from>
    <xdr:to>
      <xdr:col>1</xdr:col>
      <xdr:colOff>1041618</xdr:colOff>
      <xdr:row>19</xdr:row>
      <xdr:rowOff>51602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4291852"/>
          <a:ext cx="1008000" cy="9144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100853</xdr:colOff>
      <xdr:row>22</xdr:row>
      <xdr:rowOff>11205</xdr:rowOff>
    </xdr:from>
    <xdr:to>
      <xdr:col>1</xdr:col>
      <xdr:colOff>1019828</xdr:colOff>
      <xdr:row>27</xdr:row>
      <xdr:rowOff>168475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59" y="5771029"/>
          <a:ext cx="918975" cy="1165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29</xdr:row>
      <xdr:rowOff>44825</xdr:rowOff>
    </xdr:from>
    <xdr:to>
      <xdr:col>1</xdr:col>
      <xdr:colOff>1041617</xdr:colOff>
      <xdr:row>34</xdr:row>
      <xdr:rowOff>112081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7216590"/>
          <a:ext cx="1008000" cy="107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100853</xdr:colOff>
      <xdr:row>36</xdr:row>
      <xdr:rowOff>46690</xdr:rowOff>
    </xdr:from>
    <xdr:to>
      <xdr:col>1</xdr:col>
      <xdr:colOff>1008529</xdr:colOff>
      <xdr:row>40</xdr:row>
      <xdr:rowOff>169232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59" y="8630396"/>
          <a:ext cx="907676" cy="929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112061</xdr:colOff>
      <xdr:row>42</xdr:row>
      <xdr:rowOff>19618</xdr:rowOff>
    </xdr:from>
    <xdr:to>
      <xdr:col>1</xdr:col>
      <xdr:colOff>974913</xdr:colOff>
      <xdr:row>45</xdr:row>
      <xdr:rowOff>197278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767" y="11225500"/>
          <a:ext cx="862852" cy="782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54</xdr:row>
      <xdr:rowOff>179294</xdr:rowOff>
    </xdr:from>
    <xdr:to>
      <xdr:col>1</xdr:col>
      <xdr:colOff>1043299</xdr:colOff>
      <xdr:row>58</xdr:row>
      <xdr:rowOff>138301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12393706"/>
          <a:ext cx="998475" cy="76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123263</xdr:colOff>
      <xdr:row>66</xdr:row>
      <xdr:rowOff>33617</xdr:rowOff>
    </xdr:from>
    <xdr:to>
      <xdr:col>1</xdr:col>
      <xdr:colOff>977704</xdr:colOff>
      <xdr:row>69</xdr:row>
      <xdr:rowOff>176717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969" y="16080441"/>
          <a:ext cx="854441" cy="748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73</xdr:row>
      <xdr:rowOff>100854</xdr:rowOff>
    </xdr:from>
    <xdr:to>
      <xdr:col>1</xdr:col>
      <xdr:colOff>1041618</xdr:colOff>
      <xdr:row>77</xdr:row>
      <xdr:rowOff>114926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7750119"/>
          <a:ext cx="1008000" cy="820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81</xdr:row>
      <xdr:rowOff>168090</xdr:rowOff>
    </xdr:from>
    <xdr:to>
      <xdr:col>1</xdr:col>
      <xdr:colOff>1041618</xdr:colOff>
      <xdr:row>85</xdr:row>
      <xdr:rowOff>60368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9431002"/>
          <a:ext cx="1008000" cy="699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123266</xdr:colOff>
      <xdr:row>88</xdr:row>
      <xdr:rowOff>28298</xdr:rowOff>
    </xdr:from>
    <xdr:to>
      <xdr:col>1</xdr:col>
      <xdr:colOff>862853</xdr:colOff>
      <xdr:row>91</xdr:row>
      <xdr:rowOff>180441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972" y="20703151"/>
          <a:ext cx="739587" cy="75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78442</xdr:colOff>
      <xdr:row>93</xdr:row>
      <xdr:rowOff>33981</xdr:rowOff>
    </xdr:from>
    <xdr:to>
      <xdr:col>1</xdr:col>
      <xdr:colOff>952500</xdr:colOff>
      <xdr:row>96</xdr:row>
      <xdr:rowOff>380195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148" y="21717363"/>
          <a:ext cx="874058" cy="953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251034</xdr:colOff>
      <xdr:row>1</xdr:row>
      <xdr:rowOff>51289</xdr:rowOff>
    </xdr:from>
    <xdr:to>
      <xdr:col>9</xdr:col>
      <xdr:colOff>390245</xdr:colOff>
      <xdr:row>1</xdr:row>
      <xdr:rowOff>175847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5618E745-CC42-4217-902A-E18C8136C37B}"/>
            </a:ext>
          </a:extLst>
        </xdr:cNvPr>
        <xdr:cNvSpPr/>
      </xdr:nvSpPr>
      <xdr:spPr>
        <a:xfrm>
          <a:off x="9004509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639244</xdr:colOff>
      <xdr:row>0</xdr:row>
      <xdr:rowOff>0</xdr:rowOff>
    </xdr:from>
    <xdr:to>
      <xdr:col>3</xdr:col>
      <xdr:colOff>3115947</xdr:colOff>
      <xdr:row>2</xdr:row>
      <xdr:rowOff>131637</xdr:rowOff>
    </xdr:to>
    <xdr:pic>
      <xdr:nvPicPr>
        <xdr:cNvPr id="3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3226D31-3668-4B5E-90C7-2FAD929F8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4219" y="0"/>
          <a:ext cx="2476703" cy="1265112"/>
        </a:xfrm>
        <a:prstGeom prst="rect">
          <a:avLst/>
        </a:prstGeom>
      </xdr:spPr>
    </xdr:pic>
    <xdr:clientData/>
  </xdr:twoCellAnchor>
  <xdr:oneCellAnchor>
    <xdr:from>
      <xdr:col>1</xdr:col>
      <xdr:colOff>567154</xdr:colOff>
      <xdr:row>0</xdr:row>
      <xdr:rowOff>383247</xdr:rowOff>
    </xdr:from>
    <xdr:ext cx="587537" cy="325413"/>
    <xdr:pic>
      <xdr:nvPicPr>
        <xdr:cNvPr id="4" name="Picture 3">
          <a:extLst>
            <a:ext uri="{FF2B5EF4-FFF2-40B4-BE49-F238E27FC236}">
              <a16:creationId xmlns:a16="http://schemas.microsoft.com/office/drawing/2014/main" id="{3D988AC4-B188-418B-8AFA-75C8A6B05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67154" y="383247"/>
          <a:ext cx="587537" cy="3254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567154</xdr:colOff>
      <xdr:row>0</xdr:row>
      <xdr:rowOff>383247</xdr:rowOff>
    </xdr:from>
    <xdr:ext cx="587537" cy="325413"/>
    <xdr:pic>
      <xdr:nvPicPr>
        <xdr:cNvPr id="5" name="Picture 3">
          <a:extLst>
            <a:ext uri="{FF2B5EF4-FFF2-40B4-BE49-F238E27FC236}">
              <a16:creationId xmlns:a16="http://schemas.microsoft.com/office/drawing/2014/main" id="{EE7452E9-E67E-4B6F-B033-A52036195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67154" y="383247"/>
          <a:ext cx="587537" cy="3254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85725</xdr:colOff>
      <xdr:row>68</xdr:row>
      <xdr:rowOff>66675</xdr:rowOff>
    </xdr:from>
    <xdr:to>
      <xdr:col>1</xdr:col>
      <xdr:colOff>1012620</xdr:colOff>
      <xdr:row>69</xdr:row>
      <xdr:rowOff>485775</xdr:rowOff>
    </xdr:to>
    <xdr:pic>
      <xdr:nvPicPr>
        <xdr:cNvPr id="6" name="Picture 5" descr="Pex-A Expansion Copper Stub Out Elbow with Flange 3/4&quot; x 4&quot; x 8&quot;, F1960  Stub Out Elbow Fitting No Lead Brass, For Use in Pex-A-Tubing Connection">
          <a:extLst>
            <a:ext uri="{FF2B5EF4-FFF2-40B4-BE49-F238E27FC236}">
              <a16:creationId xmlns:a16="http://schemas.microsoft.com/office/drawing/2014/main" id="{DB6D8652-FD1E-4359-88C9-C5A056010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7887950"/>
          <a:ext cx="926895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64</xdr:row>
      <xdr:rowOff>57150</xdr:rowOff>
    </xdr:from>
    <xdr:to>
      <xdr:col>1</xdr:col>
      <xdr:colOff>1019175</xdr:colOff>
      <xdr:row>67</xdr:row>
      <xdr:rowOff>0</xdr:rowOff>
    </xdr:to>
    <xdr:pic>
      <xdr:nvPicPr>
        <xdr:cNvPr id="7" name="Picture 6" descr="1/2&quot; Press x 1/2&quot; PEX-A (F1960) Expansion Adapter, Lead-Free">
          <a:extLst>
            <a:ext uri="{FF2B5EF4-FFF2-40B4-BE49-F238E27FC236}">
              <a16:creationId xmlns:a16="http://schemas.microsoft.com/office/drawing/2014/main" id="{3265FD54-C7FB-4CE8-8840-10EB9570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6649700"/>
          <a:ext cx="971550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5</xdr:row>
      <xdr:rowOff>66676</xdr:rowOff>
    </xdr:from>
    <xdr:to>
      <xdr:col>1</xdr:col>
      <xdr:colOff>1038225</xdr:colOff>
      <xdr:row>11</xdr:row>
      <xdr:rowOff>66676</xdr:rowOff>
    </xdr:to>
    <xdr:pic>
      <xdr:nvPicPr>
        <xdr:cNvPr id="8" name="Picture 7" descr="Sioux Chief 645WG2, 1/2&quot; Expansion PEX Coupling, LF Brass - PexUniverse">
          <a:extLst>
            <a:ext uri="{FF2B5EF4-FFF2-40B4-BE49-F238E27FC236}">
              <a16:creationId xmlns:a16="http://schemas.microsoft.com/office/drawing/2014/main" id="{BC6D9084-699B-489E-83EF-1ABFE3E23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400301"/>
          <a:ext cx="1000125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14</xdr:row>
      <xdr:rowOff>114300</xdr:rowOff>
    </xdr:from>
    <xdr:to>
      <xdr:col>1</xdr:col>
      <xdr:colOff>1035860</xdr:colOff>
      <xdr:row>19</xdr:row>
      <xdr:rowOff>123823</xdr:rowOff>
    </xdr:to>
    <xdr:pic>
      <xdr:nvPicPr>
        <xdr:cNvPr id="9" name="Picture 8" descr="Apollo 1 in. Brass PEX-A Expansion Barb x 1 in. MNPT Male Adapter EPXMA11 -  The Home Depot">
          <a:extLst>
            <a:ext uri="{FF2B5EF4-FFF2-40B4-BE49-F238E27FC236}">
              <a16:creationId xmlns:a16="http://schemas.microsoft.com/office/drawing/2014/main" id="{110B2E33-24D4-4958-8816-C02E8F027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4248150"/>
          <a:ext cx="1007285" cy="1009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161926</xdr:colOff>
      <xdr:row>40</xdr:row>
      <xdr:rowOff>38100</xdr:rowOff>
    </xdr:from>
    <xdr:to>
      <xdr:col>1</xdr:col>
      <xdr:colOff>831500</xdr:colOff>
      <xdr:row>41</xdr:row>
      <xdr:rowOff>380998</xdr:rowOff>
    </xdr:to>
    <xdr:pic>
      <xdr:nvPicPr>
        <xdr:cNvPr id="10" name="Picture 9" descr="1/2&quot; PEX A Expansion x FIP LF Brass 90° Drop Ear Elbow | Metpure">
          <a:extLst>
            <a:ext uri="{FF2B5EF4-FFF2-40B4-BE49-F238E27FC236}">
              <a16:creationId xmlns:a16="http://schemas.microsoft.com/office/drawing/2014/main" id="{623D4243-24A0-49B0-B6D6-55F9D3257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6" y="10696575"/>
          <a:ext cx="669574" cy="7524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22</xdr:row>
      <xdr:rowOff>47624</xdr:rowOff>
    </xdr:from>
    <xdr:to>
      <xdr:col>1</xdr:col>
      <xdr:colOff>1025434</xdr:colOff>
      <xdr:row>27</xdr:row>
      <xdr:rowOff>104772</xdr:rowOff>
    </xdr:to>
    <xdr:pic>
      <xdr:nvPicPr>
        <xdr:cNvPr id="11" name="Picture 10" descr="3/4 in. Brass PEX-A Barb x 1/2 in. FNPT Female Adapter">
          <a:extLst>
            <a:ext uri="{FF2B5EF4-FFF2-40B4-BE49-F238E27FC236}">
              <a16:creationId xmlns:a16="http://schemas.microsoft.com/office/drawing/2014/main" id="{705BB23E-8C2E-4B71-A86D-62B103239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6" y="5781674"/>
          <a:ext cx="977808" cy="1057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35</xdr:row>
      <xdr:rowOff>104773</xdr:rowOff>
    </xdr:from>
    <xdr:to>
      <xdr:col>1</xdr:col>
      <xdr:colOff>1000125</xdr:colOff>
      <xdr:row>38</xdr:row>
      <xdr:rowOff>319207</xdr:rowOff>
    </xdr:to>
    <xdr:pic>
      <xdr:nvPicPr>
        <xdr:cNvPr id="12" name="Picture 11" descr="5/8 in. x 3/4 in. PEX A x MIP Expansion Pex Elbow, Lead Free Brass  90-Degree for Use in Pex A-Tubing">
          <a:extLst>
            <a:ext uri="{FF2B5EF4-FFF2-40B4-BE49-F238E27FC236}">
              <a16:creationId xmlns:a16="http://schemas.microsoft.com/office/drawing/2014/main" id="{035B78A9-F135-404E-9B60-3AA945563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9163048"/>
          <a:ext cx="942975" cy="1214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66676</xdr:colOff>
      <xdr:row>29</xdr:row>
      <xdr:rowOff>352425</xdr:rowOff>
    </xdr:from>
    <xdr:to>
      <xdr:col>1</xdr:col>
      <xdr:colOff>1000126</xdr:colOff>
      <xdr:row>33</xdr:row>
      <xdr:rowOff>123825</xdr:rowOff>
    </xdr:to>
    <xdr:pic>
      <xdr:nvPicPr>
        <xdr:cNvPr id="13" name="Picture 12" descr="The Plumber's Choice 3/8 in. Elbow Pex Fitting, Expansion Pex A Elbow Brass  No Lead, 90° for Use with Pex A Tubing XQMO0038-OM - The Home Depot">
          <a:extLst>
            <a:ext uri="{FF2B5EF4-FFF2-40B4-BE49-F238E27FC236}">
              <a16:creationId xmlns:a16="http://schemas.microsoft.com/office/drawing/2014/main" id="{4C30E1DB-961C-4A8E-9F87-6AD00C78F1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20" t="13606" r="18028" b="6802"/>
        <a:stretch/>
      </xdr:blipFill>
      <xdr:spPr bwMode="auto">
        <a:xfrm>
          <a:off x="66676" y="7486650"/>
          <a:ext cx="933450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47</xdr:row>
      <xdr:rowOff>152400</xdr:rowOff>
    </xdr:from>
    <xdr:to>
      <xdr:col>1</xdr:col>
      <xdr:colOff>1044378</xdr:colOff>
      <xdr:row>53</xdr:row>
      <xdr:rowOff>161924</xdr:rowOff>
    </xdr:to>
    <xdr:pic>
      <xdr:nvPicPr>
        <xdr:cNvPr id="14" name="Picture 13" descr="The Plumber's Choice 3/8 in. 90° PEX A Expansion Pex Tee, Lead Free Brass  For Use in Pex A-Tubing XQUF0038-OM - The Home Depot">
          <a:extLst>
            <a:ext uri="{FF2B5EF4-FFF2-40B4-BE49-F238E27FC236}">
              <a16:creationId xmlns:a16="http://schemas.microsoft.com/office/drawing/2014/main" id="{6A62BCC7-9454-4647-A5B0-4AEC3A13CC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2630150"/>
          <a:ext cx="1006278" cy="1209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60</xdr:row>
      <xdr:rowOff>85725</xdr:rowOff>
    </xdr:from>
    <xdr:to>
      <xdr:col>1</xdr:col>
      <xdr:colOff>1019175</xdr:colOff>
      <xdr:row>62</xdr:row>
      <xdr:rowOff>323849</xdr:rowOff>
    </xdr:to>
    <xdr:pic>
      <xdr:nvPicPr>
        <xdr:cNvPr id="15" name="Picture 14" descr="3/8 in. 90° PEX A Expansion Pex Plug End Cap, Lead Free Brass For Use in  Pex A-Tubing">
          <a:extLst>
            <a:ext uri="{FF2B5EF4-FFF2-40B4-BE49-F238E27FC236}">
              <a16:creationId xmlns:a16="http://schemas.microsoft.com/office/drawing/2014/main" id="{B85D6E06-9FF0-48E1-9C62-64ECFCA5B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163800"/>
          <a:ext cx="971550" cy="1114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73</xdr:row>
      <xdr:rowOff>38100</xdr:rowOff>
    </xdr:from>
    <xdr:to>
      <xdr:col>1</xdr:col>
      <xdr:colOff>1013100</xdr:colOff>
      <xdr:row>76</xdr:row>
      <xdr:rowOff>180975</xdr:rowOff>
    </xdr:to>
    <xdr:pic>
      <xdr:nvPicPr>
        <xdr:cNvPr id="16" name="Picture 15" descr="247Garden 3/4&quot; Expansion PEX x 1&quot; Male Sweat Copper Fitting Adapter (NSF  Lead Free Brass F1960)">
          <a:extLst>
            <a:ext uri="{FF2B5EF4-FFF2-40B4-BE49-F238E27FC236}">
              <a16:creationId xmlns:a16="http://schemas.microsoft.com/office/drawing/2014/main" id="{390BDDA8-0C25-47F9-B7B2-C0587853134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80" b="15504"/>
        <a:stretch/>
      </xdr:blipFill>
      <xdr:spPr bwMode="auto">
        <a:xfrm flipH="1">
          <a:off x="38100" y="19716750"/>
          <a:ext cx="97500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79</xdr:row>
      <xdr:rowOff>180976</xdr:rowOff>
    </xdr:from>
    <xdr:to>
      <xdr:col>1</xdr:col>
      <xdr:colOff>1000125</xdr:colOff>
      <xdr:row>83</xdr:row>
      <xdr:rowOff>7958</xdr:rowOff>
    </xdr:to>
    <xdr:pic>
      <xdr:nvPicPr>
        <xdr:cNvPr id="17" name="Picture 16" descr="The Plumber's Choice 1/2 in. x 1/2 in. 90° PEX A x Female Sweat Expansion  Pex Adapter, Lead Free Brass for Use in Pex A-Tubing XQTGB1212-OM - The  Home Depot">
          <a:extLst>
            <a:ext uri="{FF2B5EF4-FFF2-40B4-BE49-F238E27FC236}">
              <a16:creationId xmlns:a16="http://schemas.microsoft.com/office/drawing/2014/main" id="{120FF878-6421-4B07-A944-17FD66714F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4" t="23316" r="11004" b="21243"/>
        <a:stretch/>
      </xdr:blipFill>
      <xdr:spPr bwMode="auto">
        <a:xfrm>
          <a:off x="76200" y="21059776"/>
          <a:ext cx="923925" cy="627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180974</xdr:colOff>
      <xdr:row>85</xdr:row>
      <xdr:rowOff>140091</xdr:rowOff>
    </xdr:from>
    <xdr:to>
      <xdr:col>1</xdr:col>
      <xdr:colOff>828675</xdr:colOff>
      <xdr:row>86</xdr:row>
      <xdr:rowOff>533400</xdr:rowOff>
    </xdr:to>
    <xdr:pic>
      <xdr:nvPicPr>
        <xdr:cNvPr id="18" name="Picture 17" descr="The Plumber's Choice 1/2 in. x 1/2 in. PEX A x Male Sweat Expansion Pex  Elbow, Lead Free Brass 90° for Use in Pex A-Tubing XQNTM1212-OM - The Home  Depot">
          <a:extLst>
            <a:ext uri="{FF2B5EF4-FFF2-40B4-BE49-F238E27FC236}">
              <a16:creationId xmlns:a16="http://schemas.microsoft.com/office/drawing/2014/main" id="{FAF193C3-0E4E-490F-995B-ED1B1659AE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4" t="5778" r="23032" b="7553"/>
        <a:stretch/>
      </xdr:blipFill>
      <xdr:spPr bwMode="auto">
        <a:xfrm>
          <a:off x="180974" y="22219041"/>
          <a:ext cx="647701" cy="945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88</xdr:row>
      <xdr:rowOff>61077</xdr:rowOff>
    </xdr:from>
    <xdr:to>
      <xdr:col>1</xdr:col>
      <xdr:colOff>885825</xdr:colOff>
      <xdr:row>88</xdr:row>
      <xdr:rowOff>828674</xdr:rowOff>
    </xdr:to>
    <xdr:pic>
      <xdr:nvPicPr>
        <xdr:cNvPr id="19" name="Picture 18" descr="EFIELD 10 PCS Pex-A 3/4&quot;x3/4&quot; Female Sweat Elbow Expansion Brass Fittings.  F1960 | eBay">
          <a:extLst>
            <a:ext uri="{FF2B5EF4-FFF2-40B4-BE49-F238E27FC236}">
              <a16:creationId xmlns:a16="http://schemas.microsoft.com/office/drawing/2014/main" id="{1EBE5D4B-C6C2-4266-B13B-86FE1B564C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66" t="9160" r="12411" b="7634"/>
        <a:stretch/>
      </xdr:blipFill>
      <xdr:spPr bwMode="auto">
        <a:xfrm>
          <a:off x="142876" y="23444952"/>
          <a:ext cx="742949" cy="767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241509</xdr:colOff>
      <xdr:row>1</xdr:row>
      <xdr:rowOff>60814</xdr:rowOff>
    </xdr:from>
    <xdr:to>
      <xdr:col>9</xdr:col>
      <xdr:colOff>380720</xdr:colOff>
      <xdr:row>1</xdr:row>
      <xdr:rowOff>185372</xdr:rowOff>
    </xdr:to>
    <xdr:sp macro="" textlink="">
      <xdr:nvSpPr>
        <xdr:cNvPr id="8" name="Down Arrow 3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SpPr/>
      </xdr:nvSpPr>
      <xdr:spPr>
        <a:xfrm>
          <a:off x="7947234" y="984739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186169</xdr:colOff>
      <xdr:row>2</xdr:row>
      <xdr:rowOff>131637</xdr:rowOff>
    </xdr:to>
    <xdr:pic>
      <xdr:nvPicPr>
        <xdr:cNvPr id="9" name="Picture 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302559</xdr:colOff>
      <xdr:row>17</xdr:row>
      <xdr:rowOff>11206</xdr:rowOff>
    </xdr:from>
    <xdr:to>
      <xdr:col>1</xdr:col>
      <xdr:colOff>790059</xdr:colOff>
      <xdr:row>18</xdr:row>
      <xdr:rowOff>364884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5" y="4572000"/>
          <a:ext cx="487500" cy="734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10</xdr:row>
      <xdr:rowOff>76250</xdr:rowOff>
    </xdr:from>
    <xdr:to>
      <xdr:col>1</xdr:col>
      <xdr:colOff>885265</xdr:colOff>
      <xdr:row>15</xdr:row>
      <xdr:rowOff>181337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206" y="3225103"/>
          <a:ext cx="694765" cy="1113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21</xdr:row>
      <xdr:rowOff>1</xdr:rowOff>
    </xdr:from>
    <xdr:to>
      <xdr:col>1</xdr:col>
      <xdr:colOff>1041618</xdr:colOff>
      <xdr:row>24</xdr:row>
      <xdr:rowOff>24669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5715001"/>
          <a:ext cx="1008000" cy="629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257735</xdr:colOff>
      <xdr:row>26</xdr:row>
      <xdr:rowOff>22215</xdr:rowOff>
    </xdr:from>
    <xdr:to>
      <xdr:col>1</xdr:col>
      <xdr:colOff>773206</xdr:colOff>
      <xdr:row>28</xdr:row>
      <xdr:rowOff>193262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441" y="6745744"/>
          <a:ext cx="515471" cy="574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268941</xdr:colOff>
      <xdr:row>4</xdr:row>
      <xdr:rowOff>33616</xdr:rowOff>
    </xdr:from>
    <xdr:to>
      <xdr:col>1</xdr:col>
      <xdr:colOff>841782</xdr:colOff>
      <xdr:row>8</xdr:row>
      <xdr:rowOff>185630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647" y="1972234"/>
          <a:ext cx="572841" cy="958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34</xdr:row>
      <xdr:rowOff>168090</xdr:rowOff>
    </xdr:from>
    <xdr:to>
      <xdr:col>1</xdr:col>
      <xdr:colOff>1041617</xdr:colOff>
      <xdr:row>37</xdr:row>
      <xdr:rowOff>166926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8505266"/>
          <a:ext cx="1008000" cy="603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588818</xdr:colOff>
      <xdr:row>0</xdr:row>
      <xdr:rowOff>0</xdr:rowOff>
    </xdr:from>
    <xdr:to>
      <xdr:col>4</xdr:col>
      <xdr:colOff>357619</xdr:colOff>
      <xdr:row>2</xdr:row>
      <xdr:rowOff>131637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  <xdr:twoCellAnchor>
    <xdr:from>
      <xdr:col>9</xdr:col>
      <xdr:colOff>241509</xdr:colOff>
      <xdr:row>1</xdr:row>
      <xdr:rowOff>60814</xdr:rowOff>
    </xdr:from>
    <xdr:to>
      <xdr:col>9</xdr:col>
      <xdr:colOff>380720</xdr:colOff>
      <xdr:row>1</xdr:row>
      <xdr:rowOff>185372</xdr:rowOff>
    </xdr:to>
    <xdr:sp macro="" textlink="">
      <xdr:nvSpPr>
        <xdr:cNvPr id="14" name="Down Arrow 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SpPr/>
      </xdr:nvSpPr>
      <xdr:spPr>
        <a:xfrm>
          <a:off x="8528259" y="984739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357619</xdr:colOff>
      <xdr:row>2</xdr:row>
      <xdr:rowOff>131637</xdr:rowOff>
    </xdr:to>
    <xdr:pic>
      <xdr:nvPicPr>
        <xdr:cNvPr id="15" name="Picture 1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347381</xdr:colOff>
      <xdr:row>12</xdr:row>
      <xdr:rowOff>28975</xdr:rowOff>
    </xdr:from>
    <xdr:to>
      <xdr:col>1</xdr:col>
      <xdr:colOff>773206</xdr:colOff>
      <xdr:row>12</xdr:row>
      <xdr:rowOff>714079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087" y="1967593"/>
          <a:ext cx="425825" cy="685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15</xdr:row>
      <xdr:rowOff>1</xdr:rowOff>
    </xdr:from>
    <xdr:to>
      <xdr:col>1</xdr:col>
      <xdr:colOff>1043298</xdr:colOff>
      <xdr:row>18</xdr:row>
      <xdr:rowOff>27436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3104030"/>
          <a:ext cx="1008000" cy="6325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302559</xdr:colOff>
      <xdr:row>20</xdr:row>
      <xdr:rowOff>35190</xdr:rowOff>
    </xdr:from>
    <xdr:to>
      <xdr:col>1</xdr:col>
      <xdr:colOff>806824</xdr:colOff>
      <xdr:row>22</xdr:row>
      <xdr:rowOff>194236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5" y="4147749"/>
          <a:ext cx="504265" cy="562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168087</xdr:colOff>
      <xdr:row>4</xdr:row>
      <xdr:rowOff>120891</xdr:rowOff>
    </xdr:from>
    <xdr:to>
      <xdr:col>1</xdr:col>
      <xdr:colOff>862852</xdr:colOff>
      <xdr:row>10</xdr:row>
      <xdr:rowOff>73572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793" y="5040273"/>
          <a:ext cx="694765" cy="1162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30</xdr:row>
      <xdr:rowOff>11205</xdr:rowOff>
    </xdr:from>
    <xdr:to>
      <xdr:col>1</xdr:col>
      <xdr:colOff>1041617</xdr:colOff>
      <xdr:row>33</xdr:row>
      <xdr:rowOff>13440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7754470"/>
          <a:ext cx="1008000" cy="607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257175</xdr:colOff>
      <xdr:row>16</xdr:row>
      <xdr:rowOff>28576</xdr:rowOff>
    </xdr:from>
    <xdr:ext cx="533400" cy="533400"/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" y="4210051"/>
          <a:ext cx="533400" cy="53340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10</xdr:row>
      <xdr:rowOff>9525</xdr:rowOff>
    </xdr:from>
    <xdr:ext cx="895350" cy="914400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7700" y="3228975"/>
          <a:ext cx="895350" cy="914400"/>
        </a:xfrm>
        <a:prstGeom prst="rect">
          <a:avLst/>
        </a:prstGeom>
      </xdr:spPr>
    </xdr:pic>
    <xdr:clientData/>
  </xdr:oneCellAnchor>
  <xdr:oneCellAnchor>
    <xdr:from>
      <xdr:col>1</xdr:col>
      <xdr:colOff>266699</xdr:colOff>
      <xdr:row>20</xdr:row>
      <xdr:rowOff>28575</xdr:rowOff>
    </xdr:from>
    <xdr:ext cx="561975" cy="512678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7160" t="13807" r="15385" b="17817"/>
        <a:stretch/>
      </xdr:blipFill>
      <xdr:spPr>
        <a:xfrm>
          <a:off x="847724" y="4981575"/>
          <a:ext cx="561975" cy="512678"/>
        </a:xfrm>
        <a:prstGeom prst="rect">
          <a:avLst/>
        </a:prstGeom>
      </xdr:spPr>
    </xdr:pic>
    <xdr:clientData/>
  </xdr:oneCellAnchor>
  <xdr:oneCellAnchor>
    <xdr:from>
      <xdr:col>1</xdr:col>
      <xdr:colOff>200025</xdr:colOff>
      <xdr:row>4</xdr:row>
      <xdr:rowOff>73262</xdr:rowOff>
    </xdr:from>
    <xdr:ext cx="676275" cy="841138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1050" y="1949687"/>
          <a:ext cx="676275" cy="841138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25</xdr:row>
      <xdr:rowOff>66674</xdr:rowOff>
    </xdr:from>
    <xdr:ext cx="885825" cy="673608"/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4658" t="16459" r="2174" b="14907"/>
        <a:stretch/>
      </xdr:blipFill>
      <xdr:spPr>
        <a:xfrm>
          <a:off x="95250" y="6410324"/>
          <a:ext cx="885825" cy="673608"/>
        </a:xfrm>
        <a:prstGeom prst="rect">
          <a:avLst/>
        </a:prstGeom>
      </xdr:spPr>
    </xdr:pic>
    <xdr:clientData/>
  </xdr:oneCellAnchor>
  <xdr:twoCellAnchor editAs="oneCell">
    <xdr:from>
      <xdr:col>3</xdr:col>
      <xdr:colOff>588818</xdr:colOff>
      <xdr:row>0</xdr:row>
      <xdr:rowOff>0</xdr:rowOff>
    </xdr:from>
    <xdr:to>
      <xdr:col>4</xdr:col>
      <xdr:colOff>271895</xdr:colOff>
      <xdr:row>2</xdr:row>
      <xdr:rowOff>114268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  <xdr:twoCellAnchor>
    <xdr:from>
      <xdr:col>9</xdr:col>
      <xdr:colOff>241509</xdr:colOff>
      <xdr:row>1</xdr:row>
      <xdr:rowOff>60814</xdr:rowOff>
    </xdr:from>
    <xdr:to>
      <xdr:col>9</xdr:col>
      <xdr:colOff>380720</xdr:colOff>
      <xdr:row>1</xdr:row>
      <xdr:rowOff>185372</xdr:rowOff>
    </xdr:to>
    <xdr:sp macro="" textlink="">
      <xdr:nvSpPr>
        <xdr:cNvPr id="12" name="Down Arrow 3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SpPr/>
      </xdr:nvSpPr>
      <xdr:spPr>
        <a:xfrm>
          <a:off x="8528259" y="984739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271895</xdr:colOff>
      <xdr:row>2</xdr:row>
      <xdr:rowOff>114268</xdr:rowOff>
    </xdr:to>
    <xdr:pic>
      <xdr:nvPicPr>
        <xdr:cNvPr id="13" name="Picture 1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244475</xdr:colOff>
      <xdr:row>4</xdr:row>
      <xdr:rowOff>156883</xdr:rowOff>
    </xdr:from>
    <xdr:to>
      <xdr:col>1</xdr:col>
      <xdr:colOff>2684019</xdr:colOff>
      <xdr:row>9</xdr:row>
      <xdr:rowOff>9961</xdr:rowOff>
    </xdr:to>
    <xdr:pic>
      <xdr:nvPicPr>
        <xdr:cNvPr id="2" name="Picture 366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7181" y="1837765"/>
          <a:ext cx="2439544" cy="861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414057</xdr:colOff>
      <xdr:row>12</xdr:row>
      <xdr:rowOff>33618</xdr:rowOff>
    </xdr:from>
    <xdr:to>
      <xdr:col>1</xdr:col>
      <xdr:colOff>2454088</xdr:colOff>
      <xdr:row>18</xdr:row>
      <xdr:rowOff>104693</xdr:rowOff>
    </xdr:to>
    <xdr:pic>
      <xdr:nvPicPr>
        <xdr:cNvPr id="3" name="Picture 367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96763" y="3249706"/>
          <a:ext cx="2040031" cy="1281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257736</xdr:colOff>
      <xdr:row>25</xdr:row>
      <xdr:rowOff>26895</xdr:rowOff>
    </xdr:from>
    <xdr:to>
      <xdr:col>1</xdr:col>
      <xdr:colOff>2819961</xdr:colOff>
      <xdr:row>30</xdr:row>
      <xdr:rowOff>98053</xdr:rowOff>
    </xdr:to>
    <xdr:grpSp>
      <xdr:nvGrpSpPr>
        <xdr:cNvPr id="4" name="Group 7371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GrpSpPr>
          <a:grpSpLocks noChangeAspect="1"/>
        </xdr:cNvGrpSpPr>
      </xdr:nvGrpSpPr>
      <xdr:grpSpPr bwMode="auto">
        <a:xfrm>
          <a:off x="257736" y="6951570"/>
          <a:ext cx="2562225" cy="1071283"/>
          <a:chOff x="0" y="0"/>
          <a:chExt cx="2425" cy="1088"/>
        </a:xfrm>
      </xdr:grpSpPr>
      <xdr:pic>
        <xdr:nvPicPr>
          <xdr:cNvPr id="5" name="Picture 369">
            <a:extLst>
              <a:ext uri="{FF2B5EF4-FFF2-40B4-BE49-F238E27FC236}">
                <a16:creationId xmlns:a16="http://schemas.microsoft.com/office/drawing/2014/main" id="{00000000-0008-0000-0E00-00000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 rot="-5400000">
            <a:off x="1294" y="65"/>
            <a:ext cx="1031" cy="90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6" name="Picture 370">
            <a:extLst>
              <a:ext uri="{FF2B5EF4-FFF2-40B4-BE49-F238E27FC236}">
                <a16:creationId xmlns:a16="http://schemas.microsoft.com/office/drawing/2014/main" id="{00000000-0008-0000-0E00-00000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/>
          <a:srcRect/>
          <a:stretch>
            <a:fillRect/>
          </a:stretch>
        </xdr:blipFill>
        <xdr:spPr bwMode="auto">
          <a:xfrm>
            <a:off x="0" y="0"/>
            <a:ext cx="973" cy="100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382121</xdr:colOff>
      <xdr:row>48</xdr:row>
      <xdr:rowOff>150160</xdr:rowOff>
    </xdr:from>
    <xdr:to>
      <xdr:col>1</xdr:col>
      <xdr:colOff>2487146</xdr:colOff>
      <xdr:row>51</xdr:row>
      <xdr:rowOff>277348</xdr:rowOff>
    </xdr:to>
    <xdr:grpSp>
      <xdr:nvGrpSpPr>
        <xdr:cNvPr id="7" name="Group 7374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GrpSpPr>
          <a:grpSpLocks noChangeAspect="1"/>
        </xdr:cNvGrpSpPr>
      </xdr:nvGrpSpPr>
      <xdr:grpSpPr bwMode="auto">
        <a:xfrm>
          <a:off x="382121" y="14647210"/>
          <a:ext cx="2105025" cy="727263"/>
          <a:chOff x="0" y="0"/>
          <a:chExt cx="2424" cy="989"/>
        </a:xfrm>
      </xdr:grpSpPr>
      <xdr:pic>
        <xdr:nvPicPr>
          <xdr:cNvPr id="8" name="Picture 378">
            <a:extLst>
              <a:ext uri="{FF2B5EF4-FFF2-40B4-BE49-F238E27FC236}">
                <a16:creationId xmlns:a16="http://schemas.microsoft.com/office/drawing/2014/main" id="{00000000-0008-0000-0E00-00000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/>
          <a:srcRect/>
          <a:stretch>
            <a:fillRect/>
          </a:stretch>
        </xdr:blipFill>
        <xdr:spPr bwMode="auto">
          <a:xfrm>
            <a:off x="1614" y="0"/>
            <a:ext cx="810" cy="97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" name="Picture 379">
            <a:extLst>
              <a:ext uri="{FF2B5EF4-FFF2-40B4-BE49-F238E27FC236}">
                <a16:creationId xmlns:a16="http://schemas.microsoft.com/office/drawing/2014/main" id="{00000000-0008-0000-0E00-00000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/>
          <a:srcRect/>
          <a:stretch>
            <a:fillRect/>
          </a:stretch>
        </xdr:blipFill>
        <xdr:spPr bwMode="auto">
          <a:xfrm>
            <a:off x="0" y="1"/>
            <a:ext cx="936" cy="98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580945</xdr:colOff>
      <xdr:row>53</xdr:row>
      <xdr:rowOff>211551</xdr:rowOff>
    </xdr:from>
    <xdr:to>
      <xdr:col>1</xdr:col>
      <xdr:colOff>2295445</xdr:colOff>
      <xdr:row>54</xdr:row>
      <xdr:rowOff>440710</xdr:rowOff>
    </xdr:to>
    <xdr:grpSp>
      <xdr:nvGrpSpPr>
        <xdr:cNvPr id="10" name="Group 7375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GrpSpPr>
          <a:grpSpLocks noChangeAspect="1"/>
        </xdr:cNvGrpSpPr>
      </xdr:nvGrpSpPr>
      <xdr:grpSpPr bwMode="auto">
        <a:xfrm>
          <a:off x="580945" y="16175451"/>
          <a:ext cx="1714500" cy="867334"/>
          <a:chOff x="0" y="0"/>
          <a:chExt cx="2740" cy="1086"/>
        </a:xfrm>
      </xdr:grpSpPr>
      <xdr:pic>
        <xdr:nvPicPr>
          <xdr:cNvPr id="11" name="Picture 381">
            <a:extLst>
              <a:ext uri="{FF2B5EF4-FFF2-40B4-BE49-F238E27FC236}">
                <a16:creationId xmlns:a16="http://schemas.microsoft.com/office/drawing/2014/main" id="{00000000-0008-0000-0E00-00000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print"/>
          <a:srcRect r="61118"/>
          <a:stretch>
            <a:fillRect/>
          </a:stretch>
        </xdr:blipFill>
        <xdr:spPr bwMode="auto">
          <a:xfrm>
            <a:off x="0" y="0"/>
            <a:ext cx="1114" cy="103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grpSp>
        <xdr:nvGrpSpPr>
          <xdr:cNvPr id="12" name="Group 7561">
            <a:extLst>
              <a:ext uri="{FF2B5EF4-FFF2-40B4-BE49-F238E27FC236}">
                <a16:creationId xmlns:a16="http://schemas.microsoft.com/office/drawing/2014/main" id="{00000000-0008-0000-0E00-00000C000000}"/>
              </a:ext>
            </a:extLst>
          </xdr:cNvPr>
          <xdr:cNvGrpSpPr>
            <a:grpSpLocks noChangeAspect="1"/>
          </xdr:cNvGrpSpPr>
        </xdr:nvGrpSpPr>
        <xdr:grpSpPr bwMode="auto">
          <a:xfrm>
            <a:off x="1420" y="56"/>
            <a:ext cx="1320" cy="1031"/>
            <a:chOff x="0" y="0"/>
            <a:chExt cx="1320" cy="1031"/>
          </a:xfrm>
        </xdr:grpSpPr>
        <xdr:pic>
          <xdr:nvPicPr>
            <xdr:cNvPr id="13" name="Picture 383">
              <a:extLst>
                <a:ext uri="{FF2B5EF4-FFF2-40B4-BE49-F238E27FC236}">
                  <a16:creationId xmlns:a16="http://schemas.microsoft.com/office/drawing/2014/main" id="{00000000-0008-0000-0E00-00000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7" cstate="print"/>
            <a:srcRect l="82967"/>
            <a:stretch>
              <a:fillRect/>
            </a:stretch>
          </xdr:blipFill>
          <xdr:spPr bwMode="auto">
            <a:xfrm>
              <a:off x="832" y="0"/>
              <a:ext cx="488" cy="1031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</xdr:pic>
        <xdr:pic>
          <xdr:nvPicPr>
            <xdr:cNvPr id="14" name="Picture 384">
              <a:extLst>
                <a:ext uri="{FF2B5EF4-FFF2-40B4-BE49-F238E27FC236}">
                  <a16:creationId xmlns:a16="http://schemas.microsoft.com/office/drawing/2014/main" id="{00000000-0008-0000-0E00-00000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" cstate="print"/>
            <a:srcRect/>
            <a:stretch>
              <a:fillRect/>
            </a:stretch>
          </xdr:blipFill>
          <xdr:spPr bwMode="auto">
            <a:xfrm>
              <a:off x="0" y="13"/>
              <a:ext cx="810" cy="975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</xdr:pic>
      </xdr:grpSp>
    </xdr:grpSp>
    <xdr:clientData/>
  </xdr:twoCellAnchor>
  <xdr:twoCellAnchor>
    <xdr:from>
      <xdr:col>1</xdr:col>
      <xdr:colOff>555811</xdr:colOff>
      <xdr:row>56</xdr:row>
      <xdr:rowOff>438710</xdr:rowOff>
    </xdr:from>
    <xdr:to>
      <xdr:col>1</xdr:col>
      <xdr:colOff>2260786</xdr:colOff>
      <xdr:row>58</xdr:row>
      <xdr:rowOff>543485</xdr:rowOff>
    </xdr:to>
    <xdr:pic>
      <xdr:nvPicPr>
        <xdr:cNvPr id="15" name="Picture 203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138517" y="22895298"/>
          <a:ext cx="1704975" cy="13150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555812</xdr:colOff>
      <xdr:row>60</xdr:row>
      <xdr:rowOff>201706</xdr:rowOff>
    </xdr:from>
    <xdr:to>
      <xdr:col>1</xdr:col>
      <xdr:colOff>2365562</xdr:colOff>
      <xdr:row>65</xdr:row>
      <xdr:rowOff>58831</xdr:rowOff>
    </xdr:to>
    <xdr:grpSp>
      <xdr:nvGrpSpPr>
        <xdr:cNvPr id="16" name="Group 7376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GrpSpPr>
          <a:grpSpLocks noChangeAspect="1"/>
        </xdr:cNvGrpSpPr>
      </xdr:nvGrpSpPr>
      <xdr:grpSpPr bwMode="auto">
        <a:xfrm>
          <a:off x="555812" y="20432806"/>
          <a:ext cx="1809750" cy="1476375"/>
          <a:chOff x="0" y="0"/>
          <a:chExt cx="2491" cy="1080"/>
        </a:xfrm>
      </xdr:grpSpPr>
      <xdr:pic>
        <xdr:nvPicPr>
          <xdr:cNvPr id="17" name="Picture 388">
            <a:extLst>
              <a:ext uri="{FF2B5EF4-FFF2-40B4-BE49-F238E27FC236}">
                <a16:creationId xmlns:a16="http://schemas.microsoft.com/office/drawing/2014/main" id="{00000000-0008-0000-0E00-00001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" cstate="print"/>
          <a:srcRect/>
          <a:stretch>
            <a:fillRect/>
          </a:stretch>
        </xdr:blipFill>
        <xdr:spPr bwMode="auto">
          <a:xfrm>
            <a:off x="1355" y="72"/>
            <a:ext cx="1137" cy="93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8" name="Picture 389">
            <a:extLst>
              <a:ext uri="{FF2B5EF4-FFF2-40B4-BE49-F238E27FC236}">
                <a16:creationId xmlns:a16="http://schemas.microsoft.com/office/drawing/2014/main" id="{00000000-0008-0000-0E00-00001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print"/>
          <a:srcRect/>
          <a:stretch>
            <a:fillRect/>
          </a:stretch>
        </xdr:blipFill>
        <xdr:spPr bwMode="auto">
          <a:xfrm>
            <a:off x="0" y="0"/>
            <a:ext cx="994" cy="10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467286</xdr:colOff>
      <xdr:row>67</xdr:row>
      <xdr:rowOff>114300</xdr:rowOff>
    </xdr:from>
    <xdr:to>
      <xdr:col>1</xdr:col>
      <xdr:colOff>2419911</xdr:colOff>
      <xdr:row>70</xdr:row>
      <xdr:rowOff>142875</xdr:rowOff>
    </xdr:to>
    <xdr:pic>
      <xdr:nvPicPr>
        <xdr:cNvPr id="19" name="Picture 390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049992" y="27254947"/>
          <a:ext cx="195262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231402</xdr:colOff>
      <xdr:row>72</xdr:row>
      <xdr:rowOff>119342</xdr:rowOff>
    </xdr:from>
    <xdr:to>
      <xdr:col>1</xdr:col>
      <xdr:colOff>2679327</xdr:colOff>
      <xdr:row>78</xdr:row>
      <xdr:rowOff>94689</xdr:rowOff>
    </xdr:to>
    <xdr:grpSp>
      <xdr:nvGrpSpPr>
        <xdr:cNvPr id="20" name="Group 7432" descr="63cd5ab8ee9f40fba7b166805420fe7e# #组合 252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GrpSpPr>
          <a:grpSpLocks noChangeAspect="1"/>
        </xdr:cNvGrpSpPr>
      </xdr:nvGrpSpPr>
      <xdr:grpSpPr bwMode="auto">
        <a:xfrm>
          <a:off x="231402" y="24703367"/>
          <a:ext cx="2447925" cy="1175497"/>
          <a:chOff x="0" y="0"/>
          <a:chExt cx="2480" cy="1326"/>
        </a:xfrm>
      </xdr:grpSpPr>
      <xdr:pic>
        <xdr:nvPicPr>
          <xdr:cNvPr id="21" name="Picture 541">
            <a:extLst>
              <a:ext uri="{FF2B5EF4-FFF2-40B4-BE49-F238E27FC236}">
                <a16:creationId xmlns:a16="http://schemas.microsoft.com/office/drawing/2014/main" id="{00000000-0008-0000-0E00-00001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print"/>
          <a:srcRect/>
          <a:stretch>
            <a:fillRect/>
          </a:stretch>
        </xdr:blipFill>
        <xdr:spPr bwMode="auto">
          <a:xfrm rot="5460000">
            <a:off x="-98" y="-1"/>
            <a:ext cx="1326" cy="112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2" name="Picture 542">
            <a:extLst>
              <a:ext uri="{FF2B5EF4-FFF2-40B4-BE49-F238E27FC236}">
                <a16:creationId xmlns:a16="http://schemas.microsoft.com/office/drawing/2014/main" id="{00000000-0008-0000-0E00-00001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print"/>
          <a:srcRect/>
          <a:stretch>
            <a:fillRect/>
          </a:stretch>
        </xdr:blipFill>
        <xdr:spPr bwMode="auto">
          <a:xfrm>
            <a:off x="1464" y="190"/>
            <a:ext cx="1016" cy="113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425263</xdr:colOff>
      <xdr:row>79</xdr:row>
      <xdr:rowOff>7284</xdr:rowOff>
    </xdr:from>
    <xdr:to>
      <xdr:col>1</xdr:col>
      <xdr:colOff>2386853</xdr:colOff>
      <xdr:row>82</xdr:row>
      <xdr:rowOff>130904</xdr:rowOff>
    </xdr:to>
    <xdr:grpSp>
      <xdr:nvGrpSpPr>
        <xdr:cNvPr id="23" name="Group 7433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GrpSpPr>
          <a:grpSpLocks noChangeAspect="1"/>
        </xdr:cNvGrpSpPr>
      </xdr:nvGrpSpPr>
      <xdr:grpSpPr bwMode="auto">
        <a:xfrm>
          <a:off x="425263" y="26001009"/>
          <a:ext cx="1961590" cy="923720"/>
          <a:chOff x="0" y="0"/>
          <a:chExt cx="2012" cy="1028"/>
        </a:xfrm>
      </xdr:grpSpPr>
      <xdr:pic>
        <xdr:nvPicPr>
          <xdr:cNvPr id="24" name="Picture 672">
            <a:extLst>
              <a:ext uri="{FF2B5EF4-FFF2-40B4-BE49-F238E27FC236}">
                <a16:creationId xmlns:a16="http://schemas.microsoft.com/office/drawing/2014/main" id="{00000000-0008-0000-0E00-00001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print"/>
          <a:srcRect/>
          <a:stretch>
            <a:fillRect/>
          </a:stretch>
        </xdr:blipFill>
        <xdr:spPr bwMode="auto">
          <a:xfrm>
            <a:off x="1200" y="0"/>
            <a:ext cx="813" cy="102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5" name="Picture 685">
            <a:extLst>
              <a:ext uri="{FF2B5EF4-FFF2-40B4-BE49-F238E27FC236}">
                <a16:creationId xmlns:a16="http://schemas.microsoft.com/office/drawing/2014/main" id="{00000000-0008-0000-0E00-00001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print"/>
          <a:srcRect/>
          <a:stretch>
            <a:fillRect/>
          </a:stretch>
        </xdr:blipFill>
        <xdr:spPr bwMode="auto">
          <a:xfrm>
            <a:off x="0" y="26"/>
            <a:ext cx="882" cy="9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607359</xdr:colOff>
      <xdr:row>89</xdr:row>
      <xdr:rowOff>150158</xdr:rowOff>
    </xdr:from>
    <xdr:to>
      <xdr:col>1</xdr:col>
      <xdr:colOff>2312334</xdr:colOff>
      <xdr:row>94</xdr:row>
      <xdr:rowOff>116540</xdr:rowOff>
    </xdr:to>
    <xdr:pic>
      <xdr:nvPicPr>
        <xdr:cNvPr id="26" name="Picture 392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190065" y="34731511"/>
          <a:ext cx="1704975" cy="974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332815</xdr:colOff>
      <xdr:row>100</xdr:row>
      <xdr:rowOff>13446</xdr:rowOff>
    </xdr:from>
    <xdr:to>
      <xdr:col>1</xdr:col>
      <xdr:colOff>2745441</xdr:colOff>
      <xdr:row>105</xdr:row>
      <xdr:rowOff>51983</xdr:rowOff>
    </xdr:to>
    <xdr:grpSp>
      <xdr:nvGrpSpPr>
        <xdr:cNvPr id="27" name="Group 7379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GrpSpPr>
          <a:grpSpLocks noChangeAspect="1"/>
        </xdr:cNvGrpSpPr>
      </xdr:nvGrpSpPr>
      <xdr:grpSpPr bwMode="auto">
        <a:xfrm>
          <a:off x="332815" y="30826821"/>
          <a:ext cx="2412626" cy="2038787"/>
          <a:chOff x="0" y="0"/>
          <a:chExt cx="2147" cy="1282"/>
        </a:xfrm>
      </xdr:grpSpPr>
      <xdr:pic>
        <xdr:nvPicPr>
          <xdr:cNvPr id="28" name="Picture 394">
            <a:extLst>
              <a:ext uri="{FF2B5EF4-FFF2-40B4-BE49-F238E27FC236}">
                <a16:creationId xmlns:a16="http://schemas.microsoft.com/office/drawing/2014/main" id="{00000000-0008-0000-0E00-00001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print"/>
          <a:srcRect/>
          <a:stretch>
            <a:fillRect/>
          </a:stretch>
        </xdr:blipFill>
        <xdr:spPr bwMode="auto">
          <a:xfrm flipH="1">
            <a:off x="0" y="169"/>
            <a:ext cx="777" cy="101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9" name="Picture 395">
            <a:extLst>
              <a:ext uri="{FF2B5EF4-FFF2-40B4-BE49-F238E27FC236}">
                <a16:creationId xmlns:a16="http://schemas.microsoft.com/office/drawing/2014/main" id="{00000000-0008-0000-0E00-00001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8" cstate="print"/>
          <a:srcRect/>
          <a:stretch>
            <a:fillRect/>
          </a:stretch>
        </xdr:blipFill>
        <xdr:spPr bwMode="auto">
          <a:xfrm rot="5340000" flipH="1">
            <a:off x="1058" y="359"/>
            <a:ext cx="1283" cy="566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136177</xdr:colOff>
      <xdr:row>107</xdr:row>
      <xdr:rowOff>123265</xdr:rowOff>
    </xdr:from>
    <xdr:to>
      <xdr:col>1</xdr:col>
      <xdr:colOff>2696233</xdr:colOff>
      <xdr:row>113</xdr:row>
      <xdr:rowOff>21534</xdr:rowOff>
    </xdr:to>
    <xdr:grpSp>
      <xdr:nvGrpSpPr>
        <xdr:cNvPr id="30" name="Group 7425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GrpSpPr>
          <a:grpSpLocks noChangeAspect="1"/>
        </xdr:cNvGrpSpPr>
      </xdr:nvGrpSpPr>
      <xdr:grpSpPr bwMode="auto">
        <a:xfrm>
          <a:off x="136177" y="33746515"/>
          <a:ext cx="2560056" cy="1098419"/>
          <a:chOff x="0" y="0"/>
          <a:chExt cx="2713" cy="982"/>
        </a:xfrm>
      </xdr:grpSpPr>
      <xdr:pic>
        <xdr:nvPicPr>
          <xdr:cNvPr id="31" name="Picture 521">
            <a:extLst>
              <a:ext uri="{FF2B5EF4-FFF2-40B4-BE49-F238E27FC236}">
                <a16:creationId xmlns:a16="http://schemas.microsoft.com/office/drawing/2014/main" id="{00000000-0008-0000-0E00-00001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/>
          <a:srcRect/>
          <a:stretch>
            <a:fillRect/>
          </a:stretch>
        </xdr:blipFill>
        <xdr:spPr bwMode="auto">
          <a:xfrm rot="5460000">
            <a:off x="1485" y="-104"/>
            <a:ext cx="902" cy="123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2" name="Picture 522">
            <a:extLst>
              <a:ext uri="{FF2B5EF4-FFF2-40B4-BE49-F238E27FC236}">
                <a16:creationId xmlns:a16="http://schemas.microsoft.com/office/drawing/2014/main" id="{00000000-0008-0000-0E00-00002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" cstate="print"/>
          <a:srcRect/>
          <a:stretch>
            <a:fillRect/>
          </a:stretch>
        </xdr:blipFill>
        <xdr:spPr bwMode="auto">
          <a:xfrm>
            <a:off x="0" y="0"/>
            <a:ext cx="1162" cy="98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772646</xdr:colOff>
      <xdr:row>114</xdr:row>
      <xdr:rowOff>121024</xdr:rowOff>
    </xdr:from>
    <xdr:to>
      <xdr:col>1</xdr:col>
      <xdr:colOff>2077571</xdr:colOff>
      <xdr:row>116</xdr:row>
      <xdr:rowOff>197224</xdr:rowOff>
    </xdr:to>
    <xdr:pic>
      <xdr:nvPicPr>
        <xdr:cNvPr id="33" name="Picture 166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355352" y="42826642"/>
          <a:ext cx="1304925" cy="7261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108698</xdr:colOff>
      <xdr:row>121</xdr:row>
      <xdr:rowOff>36978</xdr:rowOff>
    </xdr:from>
    <xdr:to>
      <xdr:col>2</xdr:col>
      <xdr:colOff>81312</xdr:colOff>
      <xdr:row>127</xdr:row>
      <xdr:rowOff>179293</xdr:rowOff>
    </xdr:to>
    <xdr:grpSp>
      <xdr:nvGrpSpPr>
        <xdr:cNvPr id="34" name="Group 7380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GrpSpPr>
          <a:grpSpLocks noChangeAspect="1"/>
        </xdr:cNvGrpSpPr>
      </xdr:nvGrpSpPr>
      <xdr:grpSpPr bwMode="auto">
        <a:xfrm>
          <a:off x="108698" y="37927428"/>
          <a:ext cx="2858689" cy="1342465"/>
          <a:chOff x="0" y="0"/>
          <a:chExt cx="2848" cy="890"/>
        </a:xfrm>
      </xdr:grpSpPr>
      <xdr:pic>
        <xdr:nvPicPr>
          <xdr:cNvPr id="35" name="Picture 400">
            <a:extLst>
              <a:ext uri="{FF2B5EF4-FFF2-40B4-BE49-F238E27FC236}">
                <a16:creationId xmlns:a16="http://schemas.microsoft.com/office/drawing/2014/main" id="{00000000-0008-0000-0E00-00002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print"/>
          <a:srcRect/>
          <a:stretch>
            <a:fillRect/>
          </a:stretch>
        </xdr:blipFill>
        <xdr:spPr bwMode="auto">
          <a:xfrm rot="-5400000">
            <a:off x="1758" y="-37"/>
            <a:ext cx="640" cy="121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6" name="Picture 401">
            <a:extLst>
              <a:ext uri="{FF2B5EF4-FFF2-40B4-BE49-F238E27FC236}">
                <a16:creationId xmlns:a16="http://schemas.microsoft.com/office/drawing/2014/main" id="{00000000-0008-0000-0E00-00002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print"/>
          <a:srcRect/>
          <a:stretch>
            <a:fillRect/>
          </a:stretch>
        </xdr:blipFill>
        <xdr:spPr bwMode="auto">
          <a:xfrm>
            <a:off x="0" y="0"/>
            <a:ext cx="1032" cy="88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740711</xdr:colOff>
      <xdr:row>129</xdr:row>
      <xdr:rowOff>39782</xdr:rowOff>
    </xdr:from>
    <xdr:to>
      <xdr:col>1</xdr:col>
      <xdr:colOff>2498913</xdr:colOff>
      <xdr:row>131</xdr:row>
      <xdr:rowOff>395113</xdr:rowOff>
    </xdr:to>
    <xdr:grpSp>
      <xdr:nvGrpSpPr>
        <xdr:cNvPr id="37" name="Group 7381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GrpSpPr>
          <a:grpSpLocks noChangeAspect="1"/>
        </xdr:cNvGrpSpPr>
      </xdr:nvGrpSpPr>
      <xdr:grpSpPr bwMode="auto">
        <a:xfrm>
          <a:off x="740711" y="39539957"/>
          <a:ext cx="1758202" cy="1212581"/>
          <a:chOff x="0" y="0"/>
          <a:chExt cx="2617" cy="1136"/>
        </a:xfrm>
      </xdr:grpSpPr>
      <xdr:pic>
        <xdr:nvPicPr>
          <xdr:cNvPr id="38" name="Picture 403">
            <a:extLst>
              <a:ext uri="{FF2B5EF4-FFF2-40B4-BE49-F238E27FC236}">
                <a16:creationId xmlns:a16="http://schemas.microsoft.com/office/drawing/2014/main" id="{00000000-0008-0000-0E00-00002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" cstate="print"/>
          <a:srcRect/>
          <a:stretch>
            <a:fillRect/>
          </a:stretch>
        </xdr:blipFill>
        <xdr:spPr bwMode="auto">
          <a:xfrm>
            <a:off x="0" y="44"/>
            <a:ext cx="1129" cy="10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9" name="Picture 404">
            <a:extLst>
              <a:ext uri="{FF2B5EF4-FFF2-40B4-BE49-F238E27FC236}">
                <a16:creationId xmlns:a16="http://schemas.microsoft.com/office/drawing/2014/main" id="{00000000-0008-0000-0E00-00002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" cstate="print"/>
          <a:srcRect/>
          <a:stretch>
            <a:fillRect/>
          </a:stretch>
        </xdr:blipFill>
        <xdr:spPr bwMode="auto">
          <a:xfrm rot="-5460000">
            <a:off x="1326" y="11"/>
            <a:ext cx="1137" cy="1116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782171</xdr:colOff>
      <xdr:row>133</xdr:row>
      <xdr:rowOff>329452</xdr:rowOff>
    </xdr:from>
    <xdr:to>
      <xdr:col>1</xdr:col>
      <xdr:colOff>2096621</xdr:colOff>
      <xdr:row>136</xdr:row>
      <xdr:rowOff>1121</xdr:rowOff>
    </xdr:to>
    <xdr:grpSp>
      <xdr:nvGrpSpPr>
        <xdr:cNvPr id="40" name="Group 7426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GrpSpPr>
          <a:grpSpLocks noChangeAspect="1"/>
        </xdr:cNvGrpSpPr>
      </xdr:nvGrpSpPr>
      <xdr:grpSpPr bwMode="auto">
        <a:xfrm>
          <a:off x="782171" y="41572702"/>
          <a:ext cx="1314450" cy="405094"/>
          <a:chOff x="0" y="0"/>
          <a:chExt cx="1858" cy="1192"/>
        </a:xfrm>
      </xdr:grpSpPr>
      <xdr:pic>
        <xdr:nvPicPr>
          <xdr:cNvPr id="41" name="Picture 524">
            <a:extLst>
              <a:ext uri="{FF2B5EF4-FFF2-40B4-BE49-F238E27FC236}">
                <a16:creationId xmlns:a16="http://schemas.microsoft.com/office/drawing/2014/main" id="{00000000-0008-0000-0E00-00002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/>
          <a:srcRect/>
          <a:stretch>
            <a:fillRect/>
          </a:stretch>
        </xdr:blipFill>
        <xdr:spPr bwMode="auto">
          <a:xfrm>
            <a:off x="1166" y="0"/>
            <a:ext cx="693" cy="119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2" name="Picture 525">
            <a:extLst>
              <a:ext uri="{FF2B5EF4-FFF2-40B4-BE49-F238E27FC236}">
                <a16:creationId xmlns:a16="http://schemas.microsoft.com/office/drawing/2014/main" id="{00000000-0008-0000-0E00-00002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print"/>
          <a:srcRect/>
          <a:stretch>
            <a:fillRect/>
          </a:stretch>
        </xdr:blipFill>
        <xdr:spPr bwMode="auto">
          <a:xfrm>
            <a:off x="0" y="38"/>
            <a:ext cx="734" cy="113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49306</xdr:colOff>
      <xdr:row>137</xdr:row>
      <xdr:rowOff>35672</xdr:rowOff>
    </xdr:from>
    <xdr:to>
      <xdr:col>1</xdr:col>
      <xdr:colOff>2812677</xdr:colOff>
      <xdr:row>142</xdr:row>
      <xdr:rowOff>133911</xdr:rowOff>
    </xdr:to>
    <xdr:pic>
      <xdr:nvPicPr>
        <xdr:cNvPr id="43" name="Picture 408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32012" y="41150054"/>
          <a:ext cx="2763371" cy="1106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783291</xdr:colOff>
      <xdr:row>143</xdr:row>
      <xdr:rowOff>153521</xdr:rowOff>
    </xdr:from>
    <xdr:to>
      <xdr:col>1</xdr:col>
      <xdr:colOff>2183466</xdr:colOff>
      <xdr:row>145</xdr:row>
      <xdr:rowOff>210671</xdr:rowOff>
    </xdr:to>
    <xdr:grpSp>
      <xdr:nvGrpSpPr>
        <xdr:cNvPr id="44" name="Group 738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GrpSpPr>
          <a:grpSpLocks noChangeAspect="1"/>
        </xdr:cNvGrpSpPr>
      </xdr:nvGrpSpPr>
      <xdr:grpSpPr bwMode="auto">
        <a:xfrm>
          <a:off x="783291" y="43549421"/>
          <a:ext cx="1400175" cy="704850"/>
          <a:chOff x="0" y="0"/>
          <a:chExt cx="2442" cy="1390"/>
        </a:xfrm>
      </xdr:grpSpPr>
      <xdr:pic>
        <xdr:nvPicPr>
          <xdr:cNvPr id="45" name="Picture 409">
            <a:extLst>
              <a:ext uri="{FF2B5EF4-FFF2-40B4-BE49-F238E27FC236}">
                <a16:creationId xmlns:a16="http://schemas.microsoft.com/office/drawing/2014/main" id="{00000000-0008-0000-0E00-00002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print"/>
          <a:srcRect/>
          <a:stretch>
            <a:fillRect/>
          </a:stretch>
        </xdr:blipFill>
        <xdr:spPr bwMode="auto">
          <a:xfrm rot="-5400000">
            <a:off x="1243" y="145"/>
            <a:ext cx="1320" cy="10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6" name="Picture 410">
            <a:extLst>
              <a:ext uri="{FF2B5EF4-FFF2-40B4-BE49-F238E27FC236}">
                <a16:creationId xmlns:a16="http://schemas.microsoft.com/office/drawing/2014/main" id="{00000000-0008-0000-0E00-00002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0" cstate="print"/>
          <a:srcRect/>
          <a:stretch>
            <a:fillRect/>
          </a:stretch>
        </xdr:blipFill>
        <xdr:spPr bwMode="auto">
          <a:xfrm>
            <a:off x="0" y="0"/>
            <a:ext cx="839" cy="139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484095</xdr:colOff>
      <xdr:row>148</xdr:row>
      <xdr:rowOff>53228</xdr:rowOff>
    </xdr:from>
    <xdr:to>
      <xdr:col>1</xdr:col>
      <xdr:colOff>2312895</xdr:colOff>
      <xdr:row>152</xdr:row>
      <xdr:rowOff>97490</xdr:rowOff>
    </xdr:to>
    <xdr:grpSp>
      <xdr:nvGrpSpPr>
        <xdr:cNvPr id="47" name="Group 7384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GrpSpPr>
          <a:grpSpLocks noChangeAspect="1"/>
        </xdr:cNvGrpSpPr>
      </xdr:nvGrpSpPr>
      <xdr:grpSpPr bwMode="auto">
        <a:xfrm>
          <a:off x="484095" y="46363778"/>
          <a:ext cx="1828800" cy="844362"/>
          <a:chOff x="0" y="0"/>
          <a:chExt cx="2180" cy="1164"/>
        </a:xfrm>
      </xdr:grpSpPr>
      <xdr:pic>
        <xdr:nvPicPr>
          <xdr:cNvPr id="48" name="Picture 415">
            <a:extLst>
              <a:ext uri="{FF2B5EF4-FFF2-40B4-BE49-F238E27FC236}">
                <a16:creationId xmlns:a16="http://schemas.microsoft.com/office/drawing/2014/main" id="{00000000-0008-0000-0E00-00003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1" cstate="print"/>
          <a:srcRect/>
          <a:stretch>
            <a:fillRect/>
          </a:stretch>
        </xdr:blipFill>
        <xdr:spPr bwMode="auto">
          <a:xfrm>
            <a:off x="1476" y="0"/>
            <a:ext cx="705" cy="116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9" name="Picture 416">
            <a:extLst>
              <a:ext uri="{FF2B5EF4-FFF2-40B4-BE49-F238E27FC236}">
                <a16:creationId xmlns:a16="http://schemas.microsoft.com/office/drawing/2014/main" id="{00000000-0008-0000-0E00-00003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2" cstate="print"/>
          <a:srcRect/>
          <a:stretch>
            <a:fillRect/>
          </a:stretch>
        </xdr:blipFill>
        <xdr:spPr bwMode="auto">
          <a:xfrm>
            <a:off x="0" y="48"/>
            <a:ext cx="994" cy="103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767042</xdr:colOff>
      <xdr:row>157</xdr:row>
      <xdr:rowOff>24652</xdr:rowOff>
    </xdr:from>
    <xdr:to>
      <xdr:col>1</xdr:col>
      <xdr:colOff>2162735</xdr:colOff>
      <xdr:row>159</xdr:row>
      <xdr:rowOff>172171</xdr:rowOff>
    </xdr:to>
    <xdr:pic>
      <xdr:nvPicPr>
        <xdr:cNvPr id="50" name="Picture 173">
          <a:extLst>
            <a:ext uri="{FF2B5EF4-FFF2-40B4-BE49-F238E27FC236}">
              <a16:creationId xmlns:a16="http://schemas.microsoft.com/office/drawing/2014/main" id="{00000000-0008-0000-0E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349748" y="46954887"/>
          <a:ext cx="1395693" cy="5509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162</xdr:row>
      <xdr:rowOff>1656</xdr:rowOff>
    </xdr:from>
    <xdr:to>
      <xdr:col>3</xdr:col>
      <xdr:colOff>0</xdr:colOff>
      <xdr:row>165</xdr:row>
      <xdr:rowOff>20706</xdr:rowOff>
    </xdr:to>
    <xdr:grpSp>
      <xdr:nvGrpSpPr>
        <xdr:cNvPr id="51" name="Group 7385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GrpSpPr>
          <a:grpSpLocks noChangeAspect="1"/>
        </xdr:cNvGrpSpPr>
      </xdr:nvGrpSpPr>
      <xdr:grpSpPr bwMode="auto">
        <a:xfrm>
          <a:off x="3543300" y="49141131"/>
          <a:ext cx="0" cy="619125"/>
          <a:chOff x="0" y="0"/>
          <a:chExt cx="2364" cy="1130"/>
        </a:xfrm>
      </xdr:grpSpPr>
      <xdr:pic>
        <xdr:nvPicPr>
          <xdr:cNvPr id="52" name="Picture 419">
            <a:extLst>
              <a:ext uri="{FF2B5EF4-FFF2-40B4-BE49-F238E27FC236}">
                <a16:creationId xmlns:a16="http://schemas.microsoft.com/office/drawing/2014/main" id="{00000000-0008-0000-0E00-00003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print"/>
          <a:srcRect/>
          <a:stretch>
            <a:fillRect/>
          </a:stretch>
        </xdr:blipFill>
        <xdr:spPr bwMode="auto">
          <a:xfrm>
            <a:off x="0" y="0"/>
            <a:ext cx="1200" cy="113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53" name="Picture 420">
            <a:extLst>
              <a:ext uri="{FF2B5EF4-FFF2-40B4-BE49-F238E27FC236}">
                <a16:creationId xmlns:a16="http://schemas.microsoft.com/office/drawing/2014/main" id="{00000000-0008-0000-0E00-00003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5" cstate="print"/>
          <a:srcRect/>
          <a:stretch>
            <a:fillRect/>
          </a:stretch>
        </xdr:blipFill>
        <xdr:spPr bwMode="auto">
          <a:xfrm>
            <a:off x="1416" y="77"/>
            <a:ext cx="948" cy="102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991161</xdr:colOff>
      <xdr:row>167</xdr:row>
      <xdr:rowOff>147918</xdr:rowOff>
    </xdr:from>
    <xdr:to>
      <xdr:col>1</xdr:col>
      <xdr:colOff>2005854</xdr:colOff>
      <xdr:row>169</xdr:row>
      <xdr:rowOff>224118</xdr:rowOff>
    </xdr:to>
    <xdr:grpSp>
      <xdr:nvGrpSpPr>
        <xdr:cNvPr id="54" name="Group 7434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GrpSpPr>
          <a:grpSpLocks noChangeAspect="1"/>
        </xdr:cNvGrpSpPr>
      </xdr:nvGrpSpPr>
      <xdr:grpSpPr bwMode="auto">
        <a:xfrm>
          <a:off x="991161" y="50297043"/>
          <a:ext cx="1014693" cy="657225"/>
          <a:chOff x="0" y="0"/>
          <a:chExt cx="1994" cy="896"/>
        </a:xfrm>
      </xdr:grpSpPr>
      <xdr:pic>
        <xdr:nvPicPr>
          <xdr:cNvPr id="55" name="Picture 687">
            <a:extLst>
              <a:ext uri="{FF2B5EF4-FFF2-40B4-BE49-F238E27FC236}">
                <a16:creationId xmlns:a16="http://schemas.microsoft.com/office/drawing/2014/main" id="{00000000-0008-0000-0E00-00003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" cstate="print"/>
          <a:srcRect/>
          <a:stretch>
            <a:fillRect/>
          </a:stretch>
        </xdr:blipFill>
        <xdr:spPr bwMode="auto">
          <a:xfrm rot="5400000">
            <a:off x="933" y="-13"/>
            <a:ext cx="896" cy="92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56" name="Picture 688">
            <a:extLst>
              <a:ext uri="{FF2B5EF4-FFF2-40B4-BE49-F238E27FC236}">
                <a16:creationId xmlns:a16="http://schemas.microsoft.com/office/drawing/2014/main" id="{00000000-0008-0000-0E00-00003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7" cstate="print"/>
          <a:srcRect/>
          <a:stretch>
            <a:fillRect/>
          </a:stretch>
        </xdr:blipFill>
        <xdr:spPr bwMode="auto">
          <a:xfrm>
            <a:off x="0" y="2"/>
            <a:ext cx="868" cy="88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396128</xdr:colOff>
      <xdr:row>171</xdr:row>
      <xdr:rowOff>242047</xdr:rowOff>
    </xdr:from>
    <xdr:to>
      <xdr:col>1</xdr:col>
      <xdr:colOff>2634503</xdr:colOff>
      <xdr:row>172</xdr:row>
      <xdr:rowOff>346822</xdr:rowOff>
    </xdr:to>
    <xdr:grpSp>
      <xdr:nvGrpSpPr>
        <xdr:cNvPr id="57" name="Group 7386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GrpSpPr>
          <a:grpSpLocks noChangeAspect="1"/>
        </xdr:cNvGrpSpPr>
      </xdr:nvGrpSpPr>
      <xdr:grpSpPr bwMode="auto">
        <a:xfrm>
          <a:off x="396128" y="51991372"/>
          <a:ext cx="2238375" cy="695325"/>
          <a:chOff x="0" y="0"/>
          <a:chExt cx="3518" cy="1152"/>
        </a:xfrm>
      </xdr:grpSpPr>
      <xdr:pic>
        <xdr:nvPicPr>
          <xdr:cNvPr id="58" name="Picture 423">
            <a:extLst>
              <a:ext uri="{FF2B5EF4-FFF2-40B4-BE49-F238E27FC236}">
                <a16:creationId xmlns:a16="http://schemas.microsoft.com/office/drawing/2014/main" id="{00000000-0008-0000-0E00-00003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" cstate="print"/>
          <a:srcRect/>
          <a:stretch>
            <a:fillRect/>
          </a:stretch>
        </xdr:blipFill>
        <xdr:spPr bwMode="auto">
          <a:xfrm>
            <a:off x="0" y="0"/>
            <a:ext cx="1657" cy="10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59" name="Picture 424">
            <a:extLst>
              <a:ext uri="{FF2B5EF4-FFF2-40B4-BE49-F238E27FC236}">
                <a16:creationId xmlns:a16="http://schemas.microsoft.com/office/drawing/2014/main" id="{00000000-0008-0000-0E00-00003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" cstate="print"/>
          <a:srcRect/>
          <a:stretch>
            <a:fillRect/>
          </a:stretch>
        </xdr:blipFill>
        <xdr:spPr bwMode="auto">
          <a:xfrm>
            <a:off x="1910" y="118"/>
            <a:ext cx="1608" cy="103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312644</xdr:colOff>
      <xdr:row>175</xdr:row>
      <xdr:rowOff>265020</xdr:rowOff>
    </xdr:from>
    <xdr:to>
      <xdr:col>1</xdr:col>
      <xdr:colOff>2541494</xdr:colOff>
      <xdr:row>178</xdr:row>
      <xdr:rowOff>274545</xdr:rowOff>
    </xdr:to>
    <xdr:grpSp>
      <xdr:nvGrpSpPr>
        <xdr:cNvPr id="60" name="Group 7387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GrpSpPr>
          <a:grpSpLocks noChangeAspect="1"/>
        </xdr:cNvGrpSpPr>
      </xdr:nvGrpSpPr>
      <xdr:grpSpPr bwMode="auto">
        <a:xfrm>
          <a:off x="312644" y="54662295"/>
          <a:ext cx="2228850" cy="733425"/>
          <a:chOff x="0" y="0"/>
          <a:chExt cx="2482" cy="1124"/>
        </a:xfrm>
      </xdr:grpSpPr>
      <xdr:pic>
        <xdr:nvPicPr>
          <xdr:cNvPr id="61" name="Picture 427">
            <a:extLst>
              <a:ext uri="{FF2B5EF4-FFF2-40B4-BE49-F238E27FC236}">
                <a16:creationId xmlns:a16="http://schemas.microsoft.com/office/drawing/2014/main" id="{00000000-0008-0000-0E00-00003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" cstate="print"/>
          <a:srcRect/>
          <a:stretch>
            <a:fillRect/>
          </a:stretch>
        </xdr:blipFill>
        <xdr:spPr bwMode="auto">
          <a:xfrm>
            <a:off x="1460" y="33"/>
            <a:ext cx="1023" cy="104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62" name="Picture 428">
            <a:extLst>
              <a:ext uri="{FF2B5EF4-FFF2-40B4-BE49-F238E27FC236}">
                <a16:creationId xmlns:a16="http://schemas.microsoft.com/office/drawing/2014/main" id="{00000000-0008-0000-0E00-00003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1" cstate="print"/>
          <a:srcRect/>
          <a:stretch>
            <a:fillRect/>
          </a:stretch>
        </xdr:blipFill>
        <xdr:spPr bwMode="auto">
          <a:xfrm>
            <a:off x="0" y="0"/>
            <a:ext cx="1091" cy="112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784972</xdr:colOff>
      <xdr:row>182</xdr:row>
      <xdr:rowOff>206188</xdr:rowOff>
    </xdr:from>
    <xdr:to>
      <xdr:col>1</xdr:col>
      <xdr:colOff>2194672</xdr:colOff>
      <xdr:row>184</xdr:row>
      <xdr:rowOff>168088</xdr:rowOff>
    </xdr:to>
    <xdr:grpSp>
      <xdr:nvGrpSpPr>
        <xdr:cNvPr id="63" name="Group 7431" descr="ecd26953cfc04a9fb6427497da582872# #组合 265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GrpSpPr>
          <a:grpSpLocks noChangeAspect="1"/>
        </xdr:cNvGrpSpPr>
      </xdr:nvGrpSpPr>
      <xdr:grpSpPr bwMode="auto">
        <a:xfrm>
          <a:off x="784972" y="56965663"/>
          <a:ext cx="1409700" cy="781050"/>
          <a:chOff x="0" y="0"/>
          <a:chExt cx="2778" cy="1052"/>
        </a:xfrm>
      </xdr:grpSpPr>
      <xdr:pic>
        <xdr:nvPicPr>
          <xdr:cNvPr id="64" name="Picture 537">
            <a:extLst>
              <a:ext uri="{FF2B5EF4-FFF2-40B4-BE49-F238E27FC236}">
                <a16:creationId xmlns:a16="http://schemas.microsoft.com/office/drawing/2014/main" id="{00000000-0008-0000-0E00-00004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2" cstate="print"/>
          <a:srcRect/>
          <a:stretch>
            <a:fillRect/>
          </a:stretch>
        </xdr:blipFill>
        <xdr:spPr bwMode="auto">
          <a:xfrm>
            <a:off x="1582" y="47"/>
            <a:ext cx="1196" cy="96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65" name="Picture 538">
            <a:extLst>
              <a:ext uri="{FF2B5EF4-FFF2-40B4-BE49-F238E27FC236}">
                <a16:creationId xmlns:a16="http://schemas.microsoft.com/office/drawing/2014/main" id="{00000000-0008-0000-0E00-00004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3" cstate="print"/>
          <a:srcRect/>
          <a:stretch>
            <a:fillRect/>
          </a:stretch>
        </xdr:blipFill>
        <xdr:spPr bwMode="auto">
          <a:xfrm>
            <a:off x="0" y="0"/>
            <a:ext cx="1195" cy="105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0</xdr:colOff>
      <xdr:row>187</xdr:row>
      <xdr:rowOff>71529</xdr:rowOff>
    </xdr:from>
    <xdr:to>
      <xdr:col>3</xdr:col>
      <xdr:colOff>0</xdr:colOff>
      <xdr:row>189</xdr:row>
      <xdr:rowOff>251376</xdr:rowOff>
    </xdr:to>
    <xdr:pic>
      <xdr:nvPicPr>
        <xdr:cNvPr id="66" name="Picture 432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479274" y="71832879"/>
          <a:ext cx="1707460" cy="827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822511</xdr:colOff>
      <xdr:row>190</xdr:row>
      <xdr:rowOff>82363</xdr:rowOff>
    </xdr:from>
    <xdr:to>
      <xdr:col>1</xdr:col>
      <xdr:colOff>2079811</xdr:colOff>
      <xdr:row>190</xdr:row>
      <xdr:rowOff>663388</xdr:rowOff>
    </xdr:to>
    <xdr:grpSp>
      <xdr:nvGrpSpPr>
        <xdr:cNvPr id="67" name="Group 7389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GrpSpPr>
          <a:grpSpLocks noChangeAspect="1"/>
        </xdr:cNvGrpSpPr>
      </xdr:nvGrpSpPr>
      <xdr:grpSpPr bwMode="auto">
        <a:xfrm>
          <a:off x="822511" y="59280238"/>
          <a:ext cx="1257300" cy="581025"/>
          <a:chOff x="0" y="0"/>
          <a:chExt cx="2228" cy="1248"/>
        </a:xfrm>
      </xdr:grpSpPr>
      <xdr:pic>
        <xdr:nvPicPr>
          <xdr:cNvPr id="68" name="Picture 434">
            <a:extLst>
              <a:ext uri="{FF2B5EF4-FFF2-40B4-BE49-F238E27FC236}">
                <a16:creationId xmlns:a16="http://schemas.microsoft.com/office/drawing/2014/main" id="{00000000-0008-0000-0E00-00004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5" cstate="print"/>
          <a:srcRect/>
          <a:stretch>
            <a:fillRect/>
          </a:stretch>
        </xdr:blipFill>
        <xdr:spPr bwMode="auto">
          <a:xfrm>
            <a:off x="1288" y="76"/>
            <a:ext cx="940" cy="1126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69" name="Picture 435">
            <a:extLst>
              <a:ext uri="{FF2B5EF4-FFF2-40B4-BE49-F238E27FC236}">
                <a16:creationId xmlns:a16="http://schemas.microsoft.com/office/drawing/2014/main" id="{00000000-0008-0000-0E00-00004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6" cstate="print"/>
          <a:srcRect/>
          <a:stretch>
            <a:fillRect/>
          </a:stretch>
        </xdr:blipFill>
        <xdr:spPr bwMode="auto">
          <a:xfrm>
            <a:off x="0" y="0"/>
            <a:ext cx="877" cy="124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776007</xdr:colOff>
      <xdr:row>191</xdr:row>
      <xdr:rowOff>163606</xdr:rowOff>
    </xdr:from>
    <xdr:to>
      <xdr:col>1</xdr:col>
      <xdr:colOff>1957107</xdr:colOff>
      <xdr:row>191</xdr:row>
      <xdr:rowOff>706531</xdr:rowOff>
    </xdr:to>
    <xdr:grpSp>
      <xdr:nvGrpSpPr>
        <xdr:cNvPr id="70" name="Group 7390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GrpSpPr>
          <a:grpSpLocks noChangeAspect="1"/>
        </xdr:cNvGrpSpPr>
      </xdr:nvGrpSpPr>
      <xdr:grpSpPr bwMode="auto">
        <a:xfrm>
          <a:off x="776007" y="60113956"/>
          <a:ext cx="1181100" cy="542925"/>
          <a:chOff x="0" y="0"/>
          <a:chExt cx="2283" cy="1322"/>
        </a:xfrm>
      </xdr:grpSpPr>
      <xdr:pic>
        <xdr:nvPicPr>
          <xdr:cNvPr id="71" name="Picture 437">
            <a:extLst>
              <a:ext uri="{FF2B5EF4-FFF2-40B4-BE49-F238E27FC236}">
                <a16:creationId xmlns:a16="http://schemas.microsoft.com/office/drawing/2014/main" id="{00000000-0008-0000-0E00-00004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7" cstate="print"/>
          <a:srcRect/>
          <a:stretch>
            <a:fillRect/>
          </a:stretch>
        </xdr:blipFill>
        <xdr:spPr bwMode="auto">
          <a:xfrm rot="10800000" flipH="1">
            <a:off x="1343" y="0"/>
            <a:ext cx="940" cy="118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72" name="Picture 438">
            <a:extLst>
              <a:ext uri="{FF2B5EF4-FFF2-40B4-BE49-F238E27FC236}">
                <a16:creationId xmlns:a16="http://schemas.microsoft.com/office/drawing/2014/main" id="{00000000-0008-0000-0E00-00004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" cstate="print"/>
          <a:srcRect/>
          <a:stretch>
            <a:fillRect/>
          </a:stretch>
        </xdr:blipFill>
        <xdr:spPr bwMode="auto">
          <a:xfrm>
            <a:off x="0" y="50"/>
            <a:ext cx="1069" cy="12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810186</xdr:colOff>
      <xdr:row>192</xdr:row>
      <xdr:rowOff>358588</xdr:rowOff>
    </xdr:from>
    <xdr:to>
      <xdr:col>1</xdr:col>
      <xdr:colOff>2124636</xdr:colOff>
      <xdr:row>193</xdr:row>
      <xdr:rowOff>463363</xdr:rowOff>
    </xdr:to>
    <xdr:pic>
      <xdr:nvPicPr>
        <xdr:cNvPr id="73" name="Picture 177">
          <a:extLst>
            <a:ext uri="{FF2B5EF4-FFF2-40B4-BE49-F238E27FC236}">
              <a16:creationId xmlns:a16="http://schemas.microsoft.com/office/drawing/2014/main" id="{00000000-0008-0000-0E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392892" y="74463088"/>
          <a:ext cx="13144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619125</xdr:colOff>
      <xdr:row>194</xdr:row>
      <xdr:rowOff>266700</xdr:rowOff>
    </xdr:from>
    <xdr:to>
      <xdr:col>1</xdr:col>
      <xdr:colOff>2305050</xdr:colOff>
      <xdr:row>194</xdr:row>
      <xdr:rowOff>742950</xdr:rowOff>
    </xdr:to>
    <xdr:pic>
      <xdr:nvPicPr>
        <xdr:cNvPr id="74" name="Picture 178">
          <a:extLst>
            <a:ext uri="{FF2B5EF4-FFF2-40B4-BE49-F238E27FC236}">
              <a16:creationId xmlns:a16="http://schemas.microsoft.com/office/drawing/2014/main" id="{00000000-0008-0000-0E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428750" y="75618975"/>
          <a:ext cx="168592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782171</xdr:colOff>
      <xdr:row>196</xdr:row>
      <xdr:rowOff>24092</xdr:rowOff>
    </xdr:from>
    <xdr:to>
      <xdr:col>1</xdr:col>
      <xdr:colOff>2096621</xdr:colOff>
      <xdr:row>197</xdr:row>
      <xdr:rowOff>244288</xdr:rowOff>
    </xdr:to>
    <xdr:grpSp>
      <xdr:nvGrpSpPr>
        <xdr:cNvPr id="75" name="Group 7391">
          <a:extLst>
            <a:ext uri="{FF2B5EF4-FFF2-40B4-BE49-F238E27FC236}">
              <a16:creationId xmlns:a16="http://schemas.microsoft.com/office/drawing/2014/main" id="{00000000-0008-0000-0E00-00004B000000}"/>
            </a:ext>
          </a:extLst>
        </xdr:cNvPr>
        <xdr:cNvGrpSpPr>
          <a:grpSpLocks noChangeAspect="1"/>
        </xdr:cNvGrpSpPr>
      </xdr:nvGrpSpPr>
      <xdr:grpSpPr bwMode="auto">
        <a:xfrm>
          <a:off x="782171" y="63070067"/>
          <a:ext cx="1314450" cy="620246"/>
          <a:chOff x="0" y="0"/>
          <a:chExt cx="2555" cy="1340"/>
        </a:xfrm>
      </xdr:grpSpPr>
      <xdr:pic>
        <xdr:nvPicPr>
          <xdr:cNvPr id="76" name="Picture 441">
            <a:extLst>
              <a:ext uri="{FF2B5EF4-FFF2-40B4-BE49-F238E27FC236}">
                <a16:creationId xmlns:a16="http://schemas.microsoft.com/office/drawing/2014/main" id="{00000000-0008-0000-0E00-00004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" cstate="print"/>
          <a:srcRect r="51047"/>
          <a:stretch>
            <a:fillRect/>
          </a:stretch>
        </xdr:blipFill>
        <xdr:spPr bwMode="auto">
          <a:xfrm>
            <a:off x="0" y="68"/>
            <a:ext cx="1380" cy="12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77" name="Picture 442">
            <a:extLst>
              <a:ext uri="{FF2B5EF4-FFF2-40B4-BE49-F238E27FC236}">
                <a16:creationId xmlns:a16="http://schemas.microsoft.com/office/drawing/2014/main" id="{00000000-0008-0000-0E00-00004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/>
          <a:srcRect/>
          <a:stretch>
            <a:fillRect/>
          </a:stretch>
        </xdr:blipFill>
        <xdr:spPr bwMode="auto">
          <a:xfrm flipV="1">
            <a:off x="1497" y="0"/>
            <a:ext cx="1058" cy="133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645459</xdr:colOff>
      <xdr:row>199</xdr:row>
      <xdr:rowOff>165847</xdr:rowOff>
    </xdr:from>
    <xdr:to>
      <xdr:col>1</xdr:col>
      <xdr:colOff>2131359</xdr:colOff>
      <xdr:row>199</xdr:row>
      <xdr:rowOff>670672</xdr:rowOff>
    </xdr:to>
    <xdr:pic>
      <xdr:nvPicPr>
        <xdr:cNvPr id="78" name="Picture 527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228165" y="77542465"/>
          <a:ext cx="14859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582706</xdr:colOff>
      <xdr:row>200</xdr:row>
      <xdr:rowOff>319928</xdr:rowOff>
    </xdr:from>
    <xdr:to>
      <xdr:col>1</xdr:col>
      <xdr:colOff>2173381</xdr:colOff>
      <xdr:row>200</xdr:row>
      <xdr:rowOff>681878</xdr:rowOff>
    </xdr:to>
    <xdr:pic>
      <xdr:nvPicPr>
        <xdr:cNvPr id="79" name="Picture 179">
          <a:extLst>
            <a:ext uri="{FF2B5EF4-FFF2-40B4-BE49-F238E27FC236}">
              <a16:creationId xmlns:a16="http://schemas.microsoft.com/office/drawing/2014/main" id="{00000000-0008-0000-0E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165412" y="78514575"/>
          <a:ext cx="1590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560294</xdr:colOff>
      <xdr:row>202</xdr:row>
      <xdr:rowOff>84605</xdr:rowOff>
    </xdr:from>
    <xdr:to>
      <xdr:col>1</xdr:col>
      <xdr:colOff>2427194</xdr:colOff>
      <xdr:row>204</xdr:row>
      <xdr:rowOff>209550</xdr:rowOff>
    </xdr:to>
    <xdr:pic>
      <xdr:nvPicPr>
        <xdr:cNvPr id="80" name="Picture 528">
          <a:extLst>
            <a:ext uri="{FF2B5EF4-FFF2-40B4-BE49-F238E27FC236}">
              <a16:creationId xmlns:a16="http://schemas.microsoft.com/office/drawing/2014/main" id="{00000000-0008-0000-0E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143000" y="79489487"/>
          <a:ext cx="1866900" cy="774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548528</xdr:colOff>
      <xdr:row>206</xdr:row>
      <xdr:rowOff>236443</xdr:rowOff>
    </xdr:from>
    <xdr:to>
      <xdr:col>1</xdr:col>
      <xdr:colOff>2529728</xdr:colOff>
      <xdr:row>209</xdr:row>
      <xdr:rowOff>101973</xdr:rowOff>
    </xdr:to>
    <xdr:grpSp>
      <xdr:nvGrpSpPr>
        <xdr:cNvPr id="81" name="Group 7392">
          <a:extLst>
            <a:ext uri="{FF2B5EF4-FFF2-40B4-BE49-F238E27FC236}">
              <a16:creationId xmlns:a16="http://schemas.microsoft.com/office/drawing/2014/main" id="{00000000-0008-0000-0E00-000051000000}"/>
            </a:ext>
          </a:extLst>
        </xdr:cNvPr>
        <xdr:cNvGrpSpPr>
          <a:grpSpLocks noChangeAspect="1"/>
        </xdr:cNvGrpSpPr>
      </xdr:nvGrpSpPr>
      <xdr:grpSpPr bwMode="auto">
        <a:xfrm>
          <a:off x="548528" y="67816318"/>
          <a:ext cx="1981200" cy="837080"/>
          <a:chOff x="0" y="0"/>
          <a:chExt cx="2802" cy="1450"/>
        </a:xfrm>
      </xdr:grpSpPr>
      <xdr:pic>
        <xdr:nvPicPr>
          <xdr:cNvPr id="82" name="Picture 445">
            <a:extLst>
              <a:ext uri="{FF2B5EF4-FFF2-40B4-BE49-F238E27FC236}">
                <a16:creationId xmlns:a16="http://schemas.microsoft.com/office/drawing/2014/main" id="{00000000-0008-0000-0E00-00005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" cstate="print"/>
          <a:srcRect/>
          <a:stretch>
            <a:fillRect/>
          </a:stretch>
        </xdr:blipFill>
        <xdr:spPr bwMode="auto">
          <a:xfrm rot="10860000" flipH="1">
            <a:off x="1318" y="0"/>
            <a:ext cx="1485" cy="145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83" name="Picture 446">
            <a:extLst>
              <a:ext uri="{FF2B5EF4-FFF2-40B4-BE49-F238E27FC236}">
                <a16:creationId xmlns:a16="http://schemas.microsoft.com/office/drawing/2014/main" id="{00000000-0008-0000-0E00-00005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7" cstate="print"/>
          <a:srcRect/>
          <a:stretch>
            <a:fillRect/>
          </a:stretch>
        </xdr:blipFill>
        <xdr:spPr bwMode="auto">
          <a:xfrm>
            <a:off x="0" y="159"/>
            <a:ext cx="1200" cy="124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508746</xdr:colOff>
      <xdr:row>211</xdr:row>
      <xdr:rowOff>296955</xdr:rowOff>
    </xdr:from>
    <xdr:to>
      <xdr:col>1</xdr:col>
      <xdr:colOff>2385171</xdr:colOff>
      <xdr:row>214</xdr:row>
      <xdr:rowOff>99312</xdr:rowOff>
    </xdr:to>
    <xdr:pic>
      <xdr:nvPicPr>
        <xdr:cNvPr id="84" name="Picture 447">
          <a:extLst>
            <a:ext uri="{FF2B5EF4-FFF2-40B4-BE49-F238E27FC236}">
              <a16:creationId xmlns:a16="http://schemas.microsoft.com/office/drawing/2014/main" id="{00000000-0008-0000-0E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091452" y="82626573"/>
          <a:ext cx="1876425" cy="777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547968</xdr:colOff>
      <xdr:row>217</xdr:row>
      <xdr:rowOff>197224</xdr:rowOff>
    </xdr:from>
    <xdr:to>
      <xdr:col>1</xdr:col>
      <xdr:colOff>2376768</xdr:colOff>
      <xdr:row>217</xdr:row>
      <xdr:rowOff>740149</xdr:rowOff>
    </xdr:to>
    <xdr:grpSp>
      <xdr:nvGrpSpPr>
        <xdr:cNvPr id="85" name="Group 7435">
          <a:extLst>
            <a:ext uri="{FF2B5EF4-FFF2-40B4-BE49-F238E27FC236}">
              <a16:creationId xmlns:a16="http://schemas.microsoft.com/office/drawing/2014/main" id="{00000000-0008-0000-0E00-000055000000}"/>
            </a:ext>
          </a:extLst>
        </xdr:cNvPr>
        <xdr:cNvGrpSpPr>
          <a:grpSpLocks noChangeAspect="1"/>
        </xdr:cNvGrpSpPr>
      </xdr:nvGrpSpPr>
      <xdr:grpSpPr bwMode="auto">
        <a:xfrm>
          <a:off x="547968" y="71339449"/>
          <a:ext cx="1828800" cy="542925"/>
          <a:chOff x="0" y="0"/>
          <a:chExt cx="1809" cy="874"/>
        </a:xfrm>
      </xdr:grpSpPr>
      <xdr:pic>
        <xdr:nvPicPr>
          <xdr:cNvPr id="86" name="Picture 690">
            <a:extLst>
              <a:ext uri="{FF2B5EF4-FFF2-40B4-BE49-F238E27FC236}">
                <a16:creationId xmlns:a16="http://schemas.microsoft.com/office/drawing/2014/main" id="{00000000-0008-0000-0E00-00005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9" cstate="print"/>
          <a:srcRect/>
          <a:stretch>
            <a:fillRect/>
          </a:stretch>
        </xdr:blipFill>
        <xdr:spPr bwMode="auto">
          <a:xfrm>
            <a:off x="967" y="0"/>
            <a:ext cx="842" cy="87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87" name="Picture 691">
            <a:extLst>
              <a:ext uri="{FF2B5EF4-FFF2-40B4-BE49-F238E27FC236}">
                <a16:creationId xmlns:a16="http://schemas.microsoft.com/office/drawing/2014/main" id="{00000000-0008-0000-0E00-00005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0" cstate="print"/>
          <a:srcRect/>
          <a:stretch>
            <a:fillRect/>
          </a:stretch>
        </xdr:blipFill>
        <xdr:spPr bwMode="auto">
          <a:xfrm>
            <a:off x="0" y="32"/>
            <a:ext cx="724" cy="83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534521</xdr:colOff>
      <xdr:row>220</xdr:row>
      <xdr:rowOff>197224</xdr:rowOff>
    </xdr:from>
    <xdr:to>
      <xdr:col>1</xdr:col>
      <xdr:colOff>2391896</xdr:colOff>
      <xdr:row>222</xdr:row>
      <xdr:rowOff>301999</xdr:rowOff>
    </xdr:to>
    <xdr:grpSp>
      <xdr:nvGrpSpPr>
        <xdr:cNvPr id="88" name="Group 7429">
          <a:extLst>
            <a:ext uri="{FF2B5EF4-FFF2-40B4-BE49-F238E27FC236}">
              <a16:creationId xmlns:a16="http://schemas.microsoft.com/office/drawing/2014/main" id="{00000000-0008-0000-0E00-000058000000}"/>
            </a:ext>
          </a:extLst>
        </xdr:cNvPr>
        <xdr:cNvGrpSpPr>
          <a:grpSpLocks noChangeAspect="1"/>
        </xdr:cNvGrpSpPr>
      </xdr:nvGrpSpPr>
      <xdr:grpSpPr bwMode="auto">
        <a:xfrm>
          <a:off x="534521" y="73111099"/>
          <a:ext cx="1857375" cy="400050"/>
          <a:chOff x="0" y="0"/>
          <a:chExt cx="2614" cy="1246"/>
        </a:xfrm>
      </xdr:grpSpPr>
      <xdr:pic>
        <xdr:nvPicPr>
          <xdr:cNvPr id="89" name="Picture 531">
            <a:extLst>
              <a:ext uri="{FF2B5EF4-FFF2-40B4-BE49-F238E27FC236}">
                <a16:creationId xmlns:a16="http://schemas.microsoft.com/office/drawing/2014/main" id="{00000000-0008-0000-0E00-00005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print"/>
          <a:srcRect/>
          <a:stretch>
            <a:fillRect/>
          </a:stretch>
        </xdr:blipFill>
        <xdr:spPr bwMode="auto">
          <a:xfrm rot="10800000" flipH="1">
            <a:off x="1544" y="0"/>
            <a:ext cx="1070" cy="124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0" name="Picture 532">
            <a:extLst>
              <a:ext uri="{FF2B5EF4-FFF2-40B4-BE49-F238E27FC236}">
                <a16:creationId xmlns:a16="http://schemas.microsoft.com/office/drawing/2014/main" id="{00000000-0008-0000-0E00-00005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2" cstate="print"/>
          <a:srcRect/>
          <a:stretch>
            <a:fillRect/>
          </a:stretch>
        </xdr:blipFill>
        <xdr:spPr bwMode="auto">
          <a:xfrm>
            <a:off x="0" y="12"/>
            <a:ext cx="1095" cy="117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883583</xdr:colOff>
      <xdr:row>226</xdr:row>
      <xdr:rowOff>101413</xdr:rowOff>
    </xdr:from>
    <xdr:to>
      <xdr:col>1</xdr:col>
      <xdr:colOff>1912283</xdr:colOff>
      <xdr:row>226</xdr:row>
      <xdr:rowOff>682438</xdr:rowOff>
    </xdr:to>
    <xdr:grpSp>
      <xdr:nvGrpSpPr>
        <xdr:cNvPr id="91" name="Group 7436">
          <a:extLst>
            <a:ext uri="{FF2B5EF4-FFF2-40B4-BE49-F238E27FC236}">
              <a16:creationId xmlns:a16="http://schemas.microsoft.com/office/drawing/2014/main" id="{00000000-0008-0000-0E00-00005B000000}"/>
            </a:ext>
          </a:extLst>
        </xdr:cNvPr>
        <xdr:cNvGrpSpPr>
          <a:grpSpLocks noChangeAspect="1"/>
        </xdr:cNvGrpSpPr>
      </xdr:nvGrpSpPr>
      <xdr:grpSpPr bwMode="auto">
        <a:xfrm>
          <a:off x="883583" y="74224963"/>
          <a:ext cx="1028700" cy="581025"/>
          <a:chOff x="0" y="0"/>
          <a:chExt cx="1886" cy="915"/>
        </a:xfrm>
      </xdr:grpSpPr>
      <xdr:pic>
        <xdr:nvPicPr>
          <xdr:cNvPr id="92" name="Picture 693">
            <a:extLst>
              <a:ext uri="{FF2B5EF4-FFF2-40B4-BE49-F238E27FC236}">
                <a16:creationId xmlns:a16="http://schemas.microsoft.com/office/drawing/2014/main" id="{00000000-0008-0000-0E00-00005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3" cstate="print"/>
          <a:srcRect/>
          <a:stretch>
            <a:fillRect/>
          </a:stretch>
        </xdr:blipFill>
        <xdr:spPr bwMode="auto">
          <a:xfrm>
            <a:off x="1008" y="0"/>
            <a:ext cx="878" cy="90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3" name="Picture 694">
            <a:extLst>
              <a:ext uri="{FF2B5EF4-FFF2-40B4-BE49-F238E27FC236}">
                <a16:creationId xmlns:a16="http://schemas.microsoft.com/office/drawing/2014/main" id="{00000000-0008-0000-0E00-00005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4" cstate="print"/>
          <a:srcRect/>
          <a:stretch>
            <a:fillRect/>
          </a:stretch>
        </xdr:blipFill>
        <xdr:spPr bwMode="auto">
          <a:xfrm>
            <a:off x="0" y="63"/>
            <a:ext cx="791" cy="85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494179</xdr:colOff>
      <xdr:row>230</xdr:row>
      <xdr:rowOff>17930</xdr:rowOff>
    </xdr:from>
    <xdr:to>
      <xdr:col>1</xdr:col>
      <xdr:colOff>2380129</xdr:colOff>
      <xdr:row>232</xdr:row>
      <xdr:rowOff>103655</xdr:rowOff>
    </xdr:to>
    <xdr:grpSp>
      <xdr:nvGrpSpPr>
        <xdr:cNvPr id="94" name="Group 7430">
          <a:extLst>
            <a:ext uri="{FF2B5EF4-FFF2-40B4-BE49-F238E27FC236}">
              <a16:creationId xmlns:a16="http://schemas.microsoft.com/office/drawing/2014/main" id="{00000000-0008-0000-0E00-00005E000000}"/>
            </a:ext>
          </a:extLst>
        </xdr:cNvPr>
        <xdr:cNvGrpSpPr>
          <a:grpSpLocks noChangeAspect="1"/>
        </xdr:cNvGrpSpPr>
      </xdr:nvGrpSpPr>
      <xdr:grpSpPr bwMode="auto">
        <a:xfrm>
          <a:off x="494179" y="75941705"/>
          <a:ext cx="1885950" cy="733425"/>
          <a:chOff x="0" y="0"/>
          <a:chExt cx="2676" cy="1274"/>
        </a:xfrm>
      </xdr:grpSpPr>
      <xdr:pic>
        <xdr:nvPicPr>
          <xdr:cNvPr id="95" name="Picture 534">
            <a:extLst>
              <a:ext uri="{FF2B5EF4-FFF2-40B4-BE49-F238E27FC236}">
                <a16:creationId xmlns:a16="http://schemas.microsoft.com/office/drawing/2014/main" id="{00000000-0008-0000-0E00-00005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5" cstate="print"/>
          <a:srcRect/>
          <a:stretch>
            <a:fillRect/>
          </a:stretch>
        </xdr:blipFill>
        <xdr:spPr bwMode="auto">
          <a:xfrm rot="1500000">
            <a:off x="1670" y="210"/>
            <a:ext cx="1007" cy="106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6" name="Picture 535">
            <a:extLst>
              <a:ext uri="{FF2B5EF4-FFF2-40B4-BE49-F238E27FC236}">
                <a16:creationId xmlns:a16="http://schemas.microsoft.com/office/drawing/2014/main" id="{00000000-0008-0000-0E00-00006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6" cstate="print"/>
          <a:srcRect/>
          <a:stretch>
            <a:fillRect/>
          </a:stretch>
        </xdr:blipFill>
        <xdr:spPr bwMode="auto">
          <a:xfrm>
            <a:off x="0" y="0"/>
            <a:ext cx="1154" cy="1236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604157</xdr:colOff>
      <xdr:row>235</xdr:row>
      <xdr:rowOff>181535</xdr:rowOff>
    </xdr:from>
    <xdr:to>
      <xdr:col>1</xdr:col>
      <xdr:colOff>2340428</xdr:colOff>
      <xdr:row>235</xdr:row>
      <xdr:rowOff>724460</xdr:rowOff>
    </xdr:to>
    <xdr:grpSp>
      <xdr:nvGrpSpPr>
        <xdr:cNvPr id="97" name="Group 7437">
          <a:extLst>
            <a:ext uri="{FF2B5EF4-FFF2-40B4-BE49-F238E27FC236}">
              <a16:creationId xmlns:a16="http://schemas.microsoft.com/office/drawing/2014/main" id="{00000000-0008-0000-0E00-000061000000}"/>
            </a:ext>
          </a:extLst>
        </xdr:cNvPr>
        <xdr:cNvGrpSpPr>
          <a:grpSpLocks noChangeAspect="1"/>
        </xdr:cNvGrpSpPr>
      </xdr:nvGrpSpPr>
      <xdr:grpSpPr bwMode="auto">
        <a:xfrm>
          <a:off x="604157" y="77724560"/>
          <a:ext cx="1736271" cy="542925"/>
          <a:chOff x="0" y="0"/>
          <a:chExt cx="2288" cy="1035"/>
        </a:xfrm>
      </xdr:grpSpPr>
      <xdr:pic>
        <xdr:nvPicPr>
          <xdr:cNvPr id="98" name="Picture 696">
            <a:extLst>
              <a:ext uri="{FF2B5EF4-FFF2-40B4-BE49-F238E27FC236}">
                <a16:creationId xmlns:a16="http://schemas.microsoft.com/office/drawing/2014/main" id="{00000000-0008-0000-0E00-00006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 cstate="print"/>
          <a:srcRect/>
          <a:stretch>
            <a:fillRect/>
          </a:stretch>
        </xdr:blipFill>
        <xdr:spPr bwMode="auto">
          <a:xfrm>
            <a:off x="1256" y="0"/>
            <a:ext cx="1033" cy="99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9" name="Picture 697">
            <a:extLst>
              <a:ext uri="{FF2B5EF4-FFF2-40B4-BE49-F238E27FC236}">
                <a16:creationId xmlns:a16="http://schemas.microsoft.com/office/drawing/2014/main" id="{00000000-0008-0000-0E00-00006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8" cstate="print"/>
          <a:srcRect/>
          <a:stretch>
            <a:fillRect/>
          </a:stretch>
        </xdr:blipFill>
        <xdr:spPr bwMode="auto">
          <a:xfrm>
            <a:off x="0" y="55"/>
            <a:ext cx="969" cy="9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503144</xdr:colOff>
      <xdr:row>237</xdr:row>
      <xdr:rowOff>22412</xdr:rowOff>
    </xdr:from>
    <xdr:to>
      <xdr:col>1</xdr:col>
      <xdr:colOff>2322419</xdr:colOff>
      <xdr:row>239</xdr:row>
      <xdr:rowOff>260537</xdr:rowOff>
    </xdr:to>
    <xdr:grpSp>
      <xdr:nvGrpSpPr>
        <xdr:cNvPr id="100" name="Group 7394">
          <a:extLst>
            <a:ext uri="{FF2B5EF4-FFF2-40B4-BE49-F238E27FC236}">
              <a16:creationId xmlns:a16="http://schemas.microsoft.com/office/drawing/2014/main" id="{00000000-0008-0000-0E00-000064000000}"/>
            </a:ext>
          </a:extLst>
        </xdr:cNvPr>
        <xdr:cNvGrpSpPr>
          <a:grpSpLocks noChangeAspect="1"/>
        </xdr:cNvGrpSpPr>
      </xdr:nvGrpSpPr>
      <xdr:grpSpPr bwMode="auto">
        <a:xfrm>
          <a:off x="503144" y="78832262"/>
          <a:ext cx="1819275" cy="885825"/>
          <a:chOff x="0" y="0"/>
          <a:chExt cx="2580" cy="1198"/>
        </a:xfrm>
      </xdr:grpSpPr>
      <xdr:pic>
        <xdr:nvPicPr>
          <xdr:cNvPr id="101" name="Picture 453">
            <a:extLst>
              <a:ext uri="{FF2B5EF4-FFF2-40B4-BE49-F238E27FC236}">
                <a16:creationId xmlns:a16="http://schemas.microsoft.com/office/drawing/2014/main" id="{00000000-0008-0000-0E00-00006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9" cstate="print"/>
          <a:srcRect/>
          <a:stretch>
            <a:fillRect/>
          </a:stretch>
        </xdr:blipFill>
        <xdr:spPr bwMode="auto">
          <a:xfrm>
            <a:off x="0" y="0"/>
            <a:ext cx="1069" cy="119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2" name="Picture 454">
            <a:extLst>
              <a:ext uri="{FF2B5EF4-FFF2-40B4-BE49-F238E27FC236}">
                <a16:creationId xmlns:a16="http://schemas.microsoft.com/office/drawing/2014/main" id="{00000000-0008-0000-0E00-00006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0" cstate="print"/>
          <a:srcRect/>
          <a:stretch>
            <a:fillRect/>
          </a:stretch>
        </xdr:blipFill>
        <xdr:spPr bwMode="auto">
          <a:xfrm>
            <a:off x="1606" y="144"/>
            <a:ext cx="974" cy="105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481852</xdr:colOff>
      <xdr:row>242</xdr:row>
      <xdr:rowOff>93010</xdr:rowOff>
    </xdr:from>
    <xdr:to>
      <xdr:col>1</xdr:col>
      <xdr:colOff>2329702</xdr:colOff>
      <xdr:row>244</xdr:row>
      <xdr:rowOff>169210</xdr:rowOff>
    </xdr:to>
    <xdr:pic>
      <xdr:nvPicPr>
        <xdr:cNvPr id="103" name="Picture 455">
          <a:extLst>
            <a:ext uri="{FF2B5EF4-FFF2-40B4-BE49-F238E27FC236}">
              <a16:creationId xmlns:a16="http://schemas.microsoft.com/office/drawing/2014/main" id="{00000000-0008-0000-0E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064558" y="94267245"/>
          <a:ext cx="1847850" cy="7261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660587</xdr:colOff>
      <xdr:row>246</xdr:row>
      <xdr:rowOff>165847</xdr:rowOff>
    </xdr:from>
    <xdr:to>
      <xdr:col>1</xdr:col>
      <xdr:colOff>2136962</xdr:colOff>
      <xdr:row>246</xdr:row>
      <xdr:rowOff>708772</xdr:rowOff>
    </xdr:to>
    <xdr:pic>
      <xdr:nvPicPr>
        <xdr:cNvPr id="104" name="Picture 456">
          <a:extLst>
            <a:ext uri="{FF2B5EF4-FFF2-40B4-BE49-F238E27FC236}">
              <a16:creationId xmlns:a16="http://schemas.microsoft.com/office/drawing/2014/main" id="{00000000-0008-0000-0E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243293" y="95639965"/>
          <a:ext cx="14763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525555</xdr:colOff>
      <xdr:row>247</xdr:row>
      <xdr:rowOff>838200</xdr:rowOff>
    </xdr:from>
    <xdr:to>
      <xdr:col>1</xdr:col>
      <xdr:colOff>2440080</xdr:colOff>
      <xdr:row>250</xdr:row>
      <xdr:rowOff>142875</xdr:rowOff>
    </xdr:to>
    <xdr:grpSp>
      <xdr:nvGrpSpPr>
        <xdr:cNvPr id="105" name="Group 7397">
          <a:extLst>
            <a:ext uri="{FF2B5EF4-FFF2-40B4-BE49-F238E27FC236}">
              <a16:creationId xmlns:a16="http://schemas.microsoft.com/office/drawing/2014/main" id="{00000000-0008-0000-0E00-000069000000}"/>
            </a:ext>
          </a:extLst>
        </xdr:cNvPr>
        <xdr:cNvGrpSpPr>
          <a:grpSpLocks noChangeAspect="1"/>
        </xdr:cNvGrpSpPr>
      </xdr:nvGrpSpPr>
      <xdr:grpSpPr bwMode="auto">
        <a:xfrm>
          <a:off x="525555" y="83210400"/>
          <a:ext cx="1914525" cy="809625"/>
          <a:chOff x="0" y="0"/>
          <a:chExt cx="2927" cy="1246"/>
        </a:xfrm>
      </xdr:grpSpPr>
      <xdr:pic>
        <xdr:nvPicPr>
          <xdr:cNvPr id="106" name="Picture 458">
            <a:extLst>
              <a:ext uri="{FF2B5EF4-FFF2-40B4-BE49-F238E27FC236}">
                <a16:creationId xmlns:a16="http://schemas.microsoft.com/office/drawing/2014/main" id="{00000000-0008-0000-0E00-00006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print"/>
          <a:srcRect/>
          <a:stretch>
            <a:fillRect/>
          </a:stretch>
        </xdr:blipFill>
        <xdr:spPr bwMode="auto">
          <a:xfrm rot="5400000">
            <a:off x="1600" y="1"/>
            <a:ext cx="1163" cy="11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7" name="Picture 459">
            <a:extLst>
              <a:ext uri="{FF2B5EF4-FFF2-40B4-BE49-F238E27FC236}">
                <a16:creationId xmlns:a16="http://schemas.microsoft.com/office/drawing/2014/main" id="{00000000-0008-0000-0E00-00006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4" cstate="print"/>
          <a:srcRect/>
          <a:stretch>
            <a:fillRect/>
          </a:stretch>
        </xdr:blipFill>
        <xdr:spPr bwMode="auto">
          <a:xfrm>
            <a:off x="0" y="0"/>
            <a:ext cx="1272" cy="124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538442</xdr:colOff>
      <xdr:row>255</xdr:row>
      <xdr:rowOff>145116</xdr:rowOff>
    </xdr:from>
    <xdr:to>
      <xdr:col>1</xdr:col>
      <xdr:colOff>2310092</xdr:colOff>
      <xdr:row>257</xdr:row>
      <xdr:rowOff>317686</xdr:rowOff>
    </xdr:to>
    <xdr:pic>
      <xdr:nvPicPr>
        <xdr:cNvPr id="108" name="Picture 460">
          <a:extLst>
            <a:ext uri="{FF2B5EF4-FFF2-40B4-BE49-F238E27FC236}">
              <a16:creationId xmlns:a16="http://schemas.microsoft.com/office/drawing/2014/main" id="{00000000-0008-0000-0E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121148" y="99619734"/>
          <a:ext cx="1771650" cy="8225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671232</xdr:colOff>
      <xdr:row>261</xdr:row>
      <xdr:rowOff>200585</xdr:rowOff>
    </xdr:from>
    <xdr:to>
      <xdr:col>1</xdr:col>
      <xdr:colOff>2109507</xdr:colOff>
      <xdr:row>262</xdr:row>
      <xdr:rowOff>219635</xdr:rowOff>
    </xdr:to>
    <xdr:grpSp>
      <xdr:nvGrpSpPr>
        <xdr:cNvPr id="109" name="Group 7399">
          <a:extLst>
            <a:ext uri="{FF2B5EF4-FFF2-40B4-BE49-F238E27FC236}">
              <a16:creationId xmlns:a16="http://schemas.microsoft.com/office/drawing/2014/main" id="{00000000-0008-0000-0E00-00006D000000}"/>
            </a:ext>
          </a:extLst>
        </xdr:cNvPr>
        <xdr:cNvGrpSpPr>
          <a:grpSpLocks noChangeAspect="1"/>
        </xdr:cNvGrpSpPr>
      </xdr:nvGrpSpPr>
      <xdr:grpSpPr bwMode="auto">
        <a:xfrm>
          <a:off x="671232" y="87640085"/>
          <a:ext cx="1438275" cy="514350"/>
          <a:chOff x="0" y="0"/>
          <a:chExt cx="2979" cy="1329"/>
        </a:xfrm>
      </xdr:grpSpPr>
      <xdr:pic>
        <xdr:nvPicPr>
          <xdr:cNvPr id="110" name="Picture 463">
            <a:extLst>
              <a:ext uri="{FF2B5EF4-FFF2-40B4-BE49-F238E27FC236}">
                <a16:creationId xmlns:a16="http://schemas.microsoft.com/office/drawing/2014/main" id="{00000000-0008-0000-0E00-00006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6" cstate="print"/>
          <a:srcRect/>
          <a:stretch>
            <a:fillRect/>
          </a:stretch>
        </xdr:blipFill>
        <xdr:spPr bwMode="auto">
          <a:xfrm>
            <a:off x="1703" y="57"/>
            <a:ext cx="1276" cy="12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1" name="Picture 464">
            <a:extLst>
              <a:ext uri="{FF2B5EF4-FFF2-40B4-BE49-F238E27FC236}">
                <a16:creationId xmlns:a16="http://schemas.microsoft.com/office/drawing/2014/main" id="{00000000-0008-0000-0E00-00006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7" cstate="print"/>
          <a:srcRect/>
          <a:stretch>
            <a:fillRect/>
          </a:stretch>
        </xdr:blipFill>
        <xdr:spPr bwMode="auto">
          <a:xfrm>
            <a:off x="0" y="0"/>
            <a:ext cx="1309" cy="132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0</xdr:colOff>
      <xdr:row>264</xdr:row>
      <xdr:rowOff>98563</xdr:rowOff>
    </xdr:from>
    <xdr:to>
      <xdr:col>3</xdr:col>
      <xdr:colOff>0</xdr:colOff>
      <xdr:row>267</xdr:row>
      <xdr:rowOff>98563</xdr:rowOff>
    </xdr:to>
    <xdr:pic>
      <xdr:nvPicPr>
        <xdr:cNvPr id="112" name="Picture 465">
          <a:extLst>
            <a:ext uri="{FF2B5EF4-FFF2-40B4-BE49-F238E27FC236}">
              <a16:creationId xmlns:a16="http://schemas.microsoft.com/office/drawing/2014/main" id="{00000000-0008-0000-0E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460638" y="102778063"/>
          <a:ext cx="1666875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239806</xdr:colOff>
      <xdr:row>273</xdr:row>
      <xdr:rowOff>158002</xdr:rowOff>
    </xdr:from>
    <xdr:to>
      <xdr:col>1</xdr:col>
      <xdr:colOff>2630581</xdr:colOff>
      <xdr:row>277</xdr:row>
      <xdr:rowOff>42582</xdr:rowOff>
    </xdr:to>
    <xdr:grpSp>
      <xdr:nvGrpSpPr>
        <xdr:cNvPr id="113" name="Group 7401" descr="f7c18407421046db8c69f3b9aa142ef5# #组合 278">
          <a:extLst>
            <a:ext uri="{FF2B5EF4-FFF2-40B4-BE49-F238E27FC236}">
              <a16:creationId xmlns:a16="http://schemas.microsoft.com/office/drawing/2014/main" id="{00000000-0008-0000-0E00-000071000000}"/>
            </a:ext>
          </a:extLst>
        </xdr:cNvPr>
        <xdr:cNvGrpSpPr>
          <a:grpSpLocks noChangeAspect="1"/>
        </xdr:cNvGrpSpPr>
      </xdr:nvGrpSpPr>
      <xdr:grpSpPr bwMode="auto">
        <a:xfrm>
          <a:off x="239806" y="91369402"/>
          <a:ext cx="2390775" cy="684680"/>
          <a:chOff x="0" y="0"/>
          <a:chExt cx="2736" cy="1414"/>
        </a:xfrm>
      </xdr:grpSpPr>
      <xdr:pic>
        <xdr:nvPicPr>
          <xdr:cNvPr id="114" name="Picture 467" descr="9baa437d45c24514b8f2355e4f65384e# #图片框 102">
            <a:extLst>
              <a:ext uri="{FF2B5EF4-FFF2-40B4-BE49-F238E27FC236}">
                <a16:creationId xmlns:a16="http://schemas.microsoft.com/office/drawing/2014/main" id="{00000000-0008-0000-0E00-00007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9" cstate="print"/>
          <a:srcRect/>
          <a:stretch>
            <a:fillRect/>
          </a:stretch>
        </xdr:blipFill>
        <xdr:spPr bwMode="auto">
          <a:xfrm>
            <a:off x="1476" y="10"/>
            <a:ext cx="1260" cy="140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5" name="Picture 468" descr="33dcfe7e73cb4512999374d4272ad945# #图片框 161">
            <a:extLst>
              <a:ext uri="{FF2B5EF4-FFF2-40B4-BE49-F238E27FC236}">
                <a16:creationId xmlns:a16="http://schemas.microsoft.com/office/drawing/2014/main" id="{00000000-0008-0000-0E00-00007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0" cstate="print"/>
          <a:srcRect/>
          <a:stretch>
            <a:fillRect/>
          </a:stretch>
        </xdr:blipFill>
        <xdr:spPr bwMode="auto">
          <a:xfrm>
            <a:off x="0" y="0"/>
            <a:ext cx="1187" cy="134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672913</xdr:colOff>
      <xdr:row>282</xdr:row>
      <xdr:rowOff>230280</xdr:rowOff>
    </xdr:from>
    <xdr:to>
      <xdr:col>1</xdr:col>
      <xdr:colOff>2282638</xdr:colOff>
      <xdr:row>285</xdr:row>
      <xdr:rowOff>29135</xdr:rowOff>
    </xdr:to>
    <xdr:grpSp>
      <xdr:nvGrpSpPr>
        <xdr:cNvPr id="116" name="Group 7402">
          <a:extLst>
            <a:ext uri="{FF2B5EF4-FFF2-40B4-BE49-F238E27FC236}">
              <a16:creationId xmlns:a16="http://schemas.microsoft.com/office/drawing/2014/main" id="{00000000-0008-0000-0E00-000074000000}"/>
            </a:ext>
          </a:extLst>
        </xdr:cNvPr>
        <xdr:cNvGrpSpPr>
          <a:grpSpLocks noChangeAspect="1"/>
        </xdr:cNvGrpSpPr>
      </xdr:nvGrpSpPr>
      <xdr:grpSpPr bwMode="auto">
        <a:xfrm>
          <a:off x="672913" y="93861030"/>
          <a:ext cx="1609725" cy="770405"/>
          <a:chOff x="0" y="0"/>
          <a:chExt cx="2383" cy="1280"/>
        </a:xfrm>
      </xdr:grpSpPr>
      <xdr:pic>
        <xdr:nvPicPr>
          <xdr:cNvPr id="117" name="Picture 470" descr="d6cfa4205ca04275a7cf33e388ec6afe# #图片框 105">
            <a:extLst>
              <a:ext uri="{FF2B5EF4-FFF2-40B4-BE49-F238E27FC236}">
                <a16:creationId xmlns:a16="http://schemas.microsoft.com/office/drawing/2014/main" id="{00000000-0008-0000-0E00-00007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1" cstate="print"/>
          <a:srcRect/>
          <a:stretch>
            <a:fillRect/>
          </a:stretch>
        </xdr:blipFill>
        <xdr:spPr bwMode="auto">
          <a:xfrm>
            <a:off x="1389" y="104"/>
            <a:ext cx="994" cy="114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8" name="Picture 471" descr="421736c8ca8646f6a1c8dd27070adfc1# #图片框 170">
            <a:extLst>
              <a:ext uri="{FF2B5EF4-FFF2-40B4-BE49-F238E27FC236}">
                <a16:creationId xmlns:a16="http://schemas.microsoft.com/office/drawing/2014/main" id="{00000000-0008-0000-0E00-00007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2" cstate="print"/>
          <a:srcRect/>
          <a:stretch>
            <a:fillRect/>
          </a:stretch>
        </xdr:blipFill>
        <xdr:spPr bwMode="auto">
          <a:xfrm>
            <a:off x="0" y="0"/>
            <a:ext cx="1154" cy="12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616323</xdr:colOff>
      <xdr:row>287</xdr:row>
      <xdr:rowOff>217394</xdr:rowOff>
    </xdr:from>
    <xdr:to>
      <xdr:col>1</xdr:col>
      <xdr:colOff>2330823</xdr:colOff>
      <xdr:row>289</xdr:row>
      <xdr:rowOff>179295</xdr:rowOff>
    </xdr:to>
    <xdr:pic>
      <xdr:nvPicPr>
        <xdr:cNvPr id="119" name="Picture 180">
          <a:extLst>
            <a:ext uri="{FF2B5EF4-FFF2-40B4-BE49-F238E27FC236}">
              <a16:creationId xmlns:a16="http://schemas.microsoft.com/office/drawing/2014/main" id="{00000000-0008-0000-0E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199029" y="110348806"/>
          <a:ext cx="1714500" cy="6118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331305</xdr:colOff>
      <xdr:row>292</xdr:row>
      <xdr:rowOff>363460</xdr:rowOff>
    </xdr:from>
    <xdr:to>
      <xdr:col>1</xdr:col>
      <xdr:colOff>2501348</xdr:colOff>
      <xdr:row>294</xdr:row>
      <xdr:rowOff>11715</xdr:rowOff>
    </xdr:to>
    <xdr:grpSp>
      <xdr:nvGrpSpPr>
        <xdr:cNvPr id="120" name="Group 7403">
          <a:extLst>
            <a:ext uri="{FF2B5EF4-FFF2-40B4-BE49-F238E27FC236}">
              <a16:creationId xmlns:a16="http://schemas.microsoft.com/office/drawing/2014/main" id="{00000000-0008-0000-0E00-000078000000}"/>
            </a:ext>
          </a:extLst>
        </xdr:cNvPr>
        <xdr:cNvGrpSpPr>
          <a:grpSpLocks noChangeAspect="1"/>
        </xdr:cNvGrpSpPr>
      </xdr:nvGrpSpPr>
      <xdr:grpSpPr bwMode="auto">
        <a:xfrm>
          <a:off x="331305" y="96499285"/>
          <a:ext cx="2170043" cy="543605"/>
          <a:chOff x="0" y="0"/>
          <a:chExt cx="2349" cy="1001"/>
        </a:xfrm>
      </xdr:grpSpPr>
      <xdr:pic>
        <xdr:nvPicPr>
          <xdr:cNvPr id="121" name="Picture 474" descr="8d69f6d9970a451d8939ec11cd3df3ae# #图片框 143">
            <a:extLst>
              <a:ext uri="{FF2B5EF4-FFF2-40B4-BE49-F238E27FC236}">
                <a16:creationId xmlns:a16="http://schemas.microsoft.com/office/drawing/2014/main" id="{00000000-0008-0000-0E00-00007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4" cstate="print"/>
          <a:srcRect r="61340"/>
          <a:stretch>
            <a:fillRect/>
          </a:stretch>
        </xdr:blipFill>
        <xdr:spPr bwMode="auto">
          <a:xfrm>
            <a:off x="0" y="0"/>
            <a:ext cx="898" cy="99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2" name="Picture 475" descr="88faee8ef0ff4bc2b3e58e05233099d4# #图片框 175">
            <a:extLst>
              <a:ext uri="{FF2B5EF4-FFF2-40B4-BE49-F238E27FC236}">
                <a16:creationId xmlns:a16="http://schemas.microsoft.com/office/drawing/2014/main" id="{00000000-0008-0000-0E00-00007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4" cstate="print"/>
          <a:srcRect l="72165"/>
          <a:stretch>
            <a:fillRect/>
          </a:stretch>
        </xdr:blipFill>
        <xdr:spPr bwMode="auto">
          <a:xfrm>
            <a:off x="1699" y="7"/>
            <a:ext cx="651" cy="99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3" name="Picture 476" descr="ecb8e7ae23f545ca94f843517a5a5333# #图片框 176">
            <a:extLst>
              <a:ext uri="{FF2B5EF4-FFF2-40B4-BE49-F238E27FC236}">
                <a16:creationId xmlns:a16="http://schemas.microsoft.com/office/drawing/2014/main" id="{00000000-0008-0000-0E00-00007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5" cstate="print"/>
          <a:srcRect/>
          <a:stretch>
            <a:fillRect/>
          </a:stretch>
        </xdr:blipFill>
        <xdr:spPr bwMode="auto">
          <a:xfrm>
            <a:off x="936" y="77"/>
            <a:ext cx="742" cy="87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298076</xdr:colOff>
      <xdr:row>295</xdr:row>
      <xdr:rowOff>214592</xdr:rowOff>
    </xdr:from>
    <xdr:to>
      <xdr:col>1</xdr:col>
      <xdr:colOff>2536451</xdr:colOff>
      <xdr:row>297</xdr:row>
      <xdr:rowOff>166967</xdr:rowOff>
    </xdr:to>
    <xdr:grpSp>
      <xdr:nvGrpSpPr>
        <xdr:cNvPr id="124" name="Group 7404">
          <a:extLst>
            <a:ext uri="{FF2B5EF4-FFF2-40B4-BE49-F238E27FC236}">
              <a16:creationId xmlns:a16="http://schemas.microsoft.com/office/drawing/2014/main" id="{00000000-0008-0000-0E00-00007C000000}"/>
            </a:ext>
          </a:extLst>
        </xdr:cNvPr>
        <xdr:cNvGrpSpPr>
          <a:grpSpLocks noChangeAspect="1"/>
        </xdr:cNvGrpSpPr>
      </xdr:nvGrpSpPr>
      <xdr:grpSpPr bwMode="auto">
        <a:xfrm>
          <a:off x="298076" y="97693442"/>
          <a:ext cx="2238375" cy="885825"/>
          <a:chOff x="0" y="0"/>
          <a:chExt cx="2684" cy="1072"/>
        </a:xfrm>
      </xdr:grpSpPr>
      <xdr:pic>
        <xdr:nvPicPr>
          <xdr:cNvPr id="125" name="Picture 478" descr="5a7a0913bd8c4ef28b7eec0761ef844d# #图片框 152">
            <a:extLst>
              <a:ext uri="{FF2B5EF4-FFF2-40B4-BE49-F238E27FC236}">
                <a16:creationId xmlns:a16="http://schemas.microsoft.com/office/drawing/2014/main" id="{00000000-0008-0000-0E00-00007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6" cstate="print"/>
          <a:srcRect l="36900"/>
          <a:stretch>
            <a:fillRect/>
          </a:stretch>
        </xdr:blipFill>
        <xdr:spPr bwMode="auto">
          <a:xfrm>
            <a:off x="1104" y="0"/>
            <a:ext cx="1581" cy="10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" name="Picture 479" descr="5f9813c5f56243fbb776a689d3ac3870# #图片框 173">
            <a:extLst>
              <a:ext uri="{FF2B5EF4-FFF2-40B4-BE49-F238E27FC236}">
                <a16:creationId xmlns:a16="http://schemas.microsoft.com/office/drawing/2014/main" id="{00000000-0008-0000-0E00-00007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7" cstate="print"/>
          <a:srcRect/>
          <a:stretch>
            <a:fillRect/>
          </a:stretch>
        </xdr:blipFill>
        <xdr:spPr bwMode="auto">
          <a:xfrm>
            <a:off x="0" y="10"/>
            <a:ext cx="961" cy="106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462403</xdr:colOff>
      <xdr:row>298</xdr:row>
      <xdr:rowOff>378839</xdr:rowOff>
    </xdr:from>
    <xdr:to>
      <xdr:col>1</xdr:col>
      <xdr:colOff>2472178</xdr:colOff>
      <xdr:row>300</xdr:row>
      <xdr:rowOff>53148</xdr:rowOff>
    </xdr:to>
    <xdr:pic>
      <xdr:nvPicPr>
        <xdr:cNvPr id="127" name="Picture 480" descr="e7f43b49651c4c1c9ba17005ccddb9a2# #图片框 151">
          <a:extLst>
            <a:ext uri="{FF2B5EF4-FFF2-40B4-BE49-F238E27FC236}">
              <a16:creationId xmlns:a16="http://schemas.microsoft.com/office/drawing/2014/main" id="{00000000-0008-0000-0E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045109" y="114891751"/>
          <a:ext cx="2009775" cy="7388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595032</xdr:colOff>
      <xdr:row>302</xdr:row>
      <xdr:rowOff>4482</xdr:rowOff>
    </xdr:from>
    <xdr:to>
      <xdr:col>1</xdr:col>
      <xdr:colOff>2423832</xdr:colOff>
      <xdr:row>304</xdr:row>
      <xdr:rowOff>281828</xdr:rowOff>
    </xdr:to>
    <xdr:pic>
      <xdr:nvPicPr>
        <xdr:cNvPr id="128" name="Picture 481" descr="794ddce26a04491784898cd81730aae6# #图片框 133">
          <a:extLst>
            <a:ext uri="{FF2B5EF4-FFF2-40B4-BE49-F238E27FC236}">
              <a16:creationId xmlns:a16="http://schemas.microsoft.com/office/drawing/2014/main" id="{00000000-0008-0000-0E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177738" y="116399982"/>
          <a:ext cx="1828800" cy="9272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402691</xdr:colOff>
      <xdr:row>308</xdr:row>
      <xdr:rowOff>308002</xdr:rowOff>
    </xdr:from>
    <xdr:to>
      <xdr:col>1</xdr:col>
      <xdr:colOff>2583916</xdr:colOff>
      <xdr:row>311</xdr:row>
      <xdr:rowOff>154480</xdr:rowOff>
    </xdr:to>
    <xdr:pic>
      <xdr:nvPicPr>
        <xdr:cNvPr id="129" name="Picture 482" descr="897f91a617ed48ceb85da193ca1e28db# #图片框 165">
          <a:extLst>
            <a:ext uri="{FF2B5EF4-FFF2-40B4-BE49-F238E27FC236}">
              <a16:creationId xmlns:a16="http://schemas.microsoft.com/office/drawing/2014/main" id="{00000000-0008-0000-0E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985397" y="118799002"/>
          <a:ext cx="2181225" cy="8213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510427</xdr:colOff>
      <xdr:row>316</xdr:row>
      <xdr:rowOff>220196</xdr:rowOff>
    </xdr:from>
    <xdr:to>
      <xdr:col>1</xdr:col>
      <xdr:colOff>2529727</xdr:colOff>
      <xdr:row>316</xdr:row>
      <xdr:rowOff>1039346</xdr:rowOff>
    </xdr:to>
    <xdr:pic>
      <xdr:nvPicPr>
        <xdr:cNvPr id="130" name="Picture 181">
          <a:extLst>
            <a:ext uri="{FF2B5EF4-FFF2-40B4-BE49-F238E27FC236}">
              <a16:creationId xmlns:a16="http://schemas.microsoft.com/office/drawing/2014/main" id="{00000000-0008-0000-0E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093133" y="121310961"/>
          <a:ext cx="201930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143947</xdr:colOff>
      <xdr:row>317</xdr:row>
      <xdr:rowOff>740587</xdr:rowOff>
    </xdr:from>
    <xdr:to>
      <xdr:col>1</xdr:col>
      <xdr:colOff>2725222</xdr:colOff>
      <xdr:row>318</xdr:row>
      <xdr:rowOff>548137</xdr:rowOff>
    </xdr:to>
    <xdr:pic>
      <xdr:nvPicPr>
        <xdr:cNvPr id="131" name="Picture 182">
          <a:extLst>
            <a:ext uri="{FF2B5EF4-FFF2-40B4-BE49-F238E27FC236}">
              <a16:creationId xmlns:a16="http://schemas.microsoft.com/office/drawing/2014/main" id="{00000000-0008-0000-0E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726653" y="123030381"/>
          <a:ext cx="2581275" cy="5919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465604</xdr:colOff>
      <xdr:row>323</xdr:row>
      <xdr:rowOff>44264</xdr:rowOff>
    </xdr:from>
    <xdr:to>
      <xdr:col>1</xdr:col>
      <xdr:colOff>2437279</xdr:colOff>
      <xdr:row>326</xdr:row>
      <xdr:rowOff>158564</xdr:rowOff>
    </xdr:to>
    <xdr:grpSp>
      <xdr:nvGrpSpPr>
        <xdr:cNvPr id="132" name="Group 7408">
          <a:extLst>
            <a:ext uri="{FF2B5EF4-FFF2-40B4-BE49-F238E27FC236}">
              <a16:creationId xmlns:a16="http://schemas.microsoft.com/office/drawing/2014/main" id="{00000000-0008-0000-0E00-000084000000}"/>
            </a:ext>
          </a:extLst>
        </xdr:cNvPr>
        <xdr:cNvGrpSpPr>
          <a:grpSpLocks noChangeAspect="1"/>
        </xdr:cNvGrpSpPr>
      </xdr:nvGrpSpPr>
      <xdr:grpSpPr bwMode="auto">
        <a:xfrm>
          <a:off x="465604" y="109105514"/>
          <a:ext cx="1971675" cy="1085850"/>
          <a:chOff x="0" y="0"/>
          <a:chExt cx="2088" cy="1160"/>
        </a:xfrm>
      </xdr:grpSpPr>
      <xdr:pic>
        <xdr:nvPicPr>
          <xdr:cNvPr id="133" name="Picture 485" descr="90176e0705fa4796a1a98873a3c15886# #图片框 155">
            <a:extLst>
              <a:ext uri="{FF2B5EF4-FFF2-40B4-BE49-F238E27FC236}">
                <a16:creationId xmlns:a16="http://schemas.microsoft.com/office/drawing/2014/main" id="{00000000-0008-0000-0E00-00008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3" cstate="print"/>
          <a:srcRect r="59932"/>
          <a:stretch>
            <a:fillRect/>
          </a:stretch>
        </xdr:blipFill>
        <xdr:spPr bwMode="auto">
          <a:xfrm>
            <a:off x="0" y="0"/>
            <a:ext cx="936" cy="113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34" name="Picture 486" descr="e6188020633443aabf0cf08b984c81b1# #图片框 178">
            <a:extLst>
              <a:ext uri="{FF2B5EF4-FFF2-40B4-BE49-F238E27FC236}">
                <a16:creationId xmlns:a16="http://schemas.microsoft.com/office/drawing/2014/main" id="{00000000-0008-0000-0E00-00008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4" cstate="print"/>
          <a:srcRect/>
          <a:stretch>
            <a:fillRect/>
          </a:stretch>
        </xdr:blipFill>
        <xdr:spPr bwMode="auto">
          <a:xfrm>
            <a:off x="1280" y="80"/>
            <a:ext cx="809" cy="10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507066</xdr:colOff>
      <xdr:row>329</xdr:row>
      <xdr:rowOff>195543</xdr:rowOff>
    </xdr:from>
    <xdr:to>
      <xdr:col>1</xdr:col>
      <xdr:colOff>2593041</xdr:colOff>
      <xdr:row>332</xdr:row>
      <xdr:rowOff>100293</xdr:rowOff>
    </xdr:to>
    <xdr:pic>
      <xdr:nvPicPr>
        <xdr:cNvPr id="135" name="Picture 487" descr="1635f4944c9c41c9b1be4d18406fd13b# #图片框 126">
          <a:extLst>
            <a:ext uri="{FF2B5EF4-FFF2-40B4-BE49-F238E27FC236}">
              <a16:creationId xmlns:a16="http://schemas.microsoft.com/office/drawing/2014/main" id="{00000000-0008-0000-0E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089772" y="127763308"/>
          <a:ext cx="2085975" cy="8796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326651</xdr:colOff>
      <xdr:row>335</xdr:row>
      <xdr:rowOff>151279</xdr:rowOff>
    </xdr:from>
    <xdr:to>
      <xdr:col>1</xdr:col>
      <xdr:colOff>2622176</xdr:colOff>
      <xdr:row>338</xdr:row>
      <xdr:rowOff>189379</xdr:rowOff>
    </xdr:to>
    <xdr:pic>
      <xdr:nvPicPr>
        <xdr:cNvPr id="136" name="Picture 488" descr="9e32947898e74eb588924e80b0e3582c# #图片框 140">
          <a:extLst>
            <a:ext uri="{FF2B5EF4-FFF2-40B4-BE49-F238E27FC236}">
              <a16:creationId xmlns:a16="http://schemas.microsoft.com/office/drawing/2014/main" id="{00000000-0008-0000-0E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909357" y="129668867"/>
          <a:ext cx="2295525" cy="10130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176493</xdr:colOff>
      <xdr:row>340</xdr:row>
      <xdr:rowOff>439271</xdr:rowOff>
    </xdr:from>
    <xdr:to>
      <xdr:col>1</xdr:col>
      <xdr:colOff>2624418</xdr:colOff>
      <xdr:row>342</xdr:row>
      <xdr:rowOff>201146</xdr:rowOff>
    </xdr:to>
    <xdr:pic>
      <xdr:nvPicPr>
        <xdr:cNvPr id="137" name="Picture 184">
          <a:extLst>
            <a:ext uri="{FF2B5EF4-FFF2-40B4-BE49-F238E27FC236}">
              <a16:creationId xmlns:a16="http://schemas.microsoft.com/office/drawing/2014/main" id="{00000000-0008-0000-0E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759199" y="131581712"/>
          <a:ext cx="2447925" cy="9384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251012</xdr:colOff>
      <xdr:row>343</xdr:row>
      <xdr:rowOff>160805</xdr:rowOff>
    </xdr:from>
    <xdr:to>
      <xdr:col>1</xdr:col>
      <xdr:colOff>2508437</xdr:colOff>
      <xdr:row>344</xdr:row>
      <xdr:rowOff>322730</xdr:rowOff>
    </xdr:to>
    <xdr:pic>
      <xdr:nvPicPr>
        <xdr:cNvPr id="138" name="Picture 489" descr="00a11c9918cb414e861179765900c8f6# #图片框 118">
          <a:extLst>
            <a:ext uri="{FF2B5EF4-FFF2-40B4-BE49-F238E27FC236}">
              <a16:creationId xmlns:a16="http://schemas.microsoft.com/office/drawing/2014/main" id="{00000000-0008-0000-0E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833718" y="133107393"/>
          <a:ext cx="2257425" cy="8006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572621</xdr:colOff>
      <xdr:row>347</xdr:row>
      <xdr:rowOff>95252</xdr:rowOff>
    </xdr:from>
    <xdr:to>
      <xdr:col>1</xdr:col>
      <xdr:colOff>2296646</xdr:colOff>
      <xdr:row>349</xdr:row>
      <xdr:rowOff>10499</xdr:rowOff>
    </xdr:to>
    <xdr:grpSp>
      <xdr:nvGrpSpPr>
        <xdr:cNvPr id="139" name="Group 7412">
          <a:extLst>
            <a:ext uri="{FF2B5EF4-FFF2-40B4-BE49-F238E27FC236}">
              <a16:creationId xmlns:a16="http://schemas.microsoft.com/office/drawing/2014/main" id="{00000000-0008-0000-0E00-00008B000000}"/>
            </a:ext>
          </a:extLst>
        </xdr:cNvPr>
        <xdr:cNvGrpSpPr>
          <a:grpSpLocks noChangeAspect="1"/>
        </xdr:cNvGrpSpPr>
      </xdr:nvGrpSpPr>
      <xdr:grpSpPr bwMode="auto">
        <a:xfrm>
          <a:off x="572621" y="118062377"/>
          <a:ext cx="1724025" cy="715347"/>
          <a:chOff x="0" y="0"/>
          <a:chExt cx="3204" cy="1126"/>
        </a:xfrm>
      </xdr:grpSpPr>
      <xdr:pic>
        <xdr:nvPicPr>
          <xdr:cNvPr id="140" name="Picture 491" descr="b4a2616567214c01a0eeed04c1062bbf# #图片框 131">
            <a:extLst>
              <a:ext uri="{FF2B5EF4-FFF2-40B4-BE49-F238E27FC236}">
                <a16:creationId xmlns:a16="http://schemas.microsoft.com/office/drawing/2014/main" id="{00000000-0008-0000-0E00-00008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9" cstate="print"/>
          <a:srcRect/>
          <a:stretch>
            <a:fillRect/>
          </a:stretch>
        </xdr:blipFill>
        <xdr:spPr bwMode="auto">
          <a:xfrm>
            <a:off x="0" y="24"/>
            <a:ext cx="1405" cy="104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41" name="Picture 492" descr="69f9645ef68c4effaca1c1e83a2174d9# #图片框 132">
            <a:extLst>
              <a:ext uri="{FF2B5EF4-FFF2-40B4-BE49-F238E27FC236}">
                <a16:creationId xmlns:a16="http://schemas.microsoft.com/office/drawing/2014/main" id="{00000000-0008-0000-0E00-00008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0" cstate="print"/>
          <a:srcRect/>
          <a:stretch>
            <a:fillRect/>
          </a:stretch>
        </xdr:blipFill>
        <xdr:spPr bwMode="auto">
          <a:xfrm>
            <a:off x="1754" y="0"/>
            <a:ext cx="1451" cy="112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651062</xdr:colOff>
      <xdr:row>352</xdr:row>
      <xdr:rowOff>30817</xdr:rowOff>
    </xdr:from>
    <xdr:to>
      <xdr:col>1</xdr:col>
      <xdr:colOff>2451287</xdr:colOff>
      <xdr:row>354</xdr:row>
      <xdr:rowOff>49867</xdr:rowOff>
    </xdr:to>
    <xdr:pic>
      <xdr:nvPicPr>
        <xdr:cNvPr id="142" name="Picture 186">
          <a:extLst>
            <a:ext uri="{FF2B5EF4-FFF2-40B4-BE49-F238E27FC236}">
              <a16:creationId xmlns:a16="http://schemas.microsoft.com/office/drawing/2014/main" id="{00000000-0008-0000-0E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233768" y="136451229"/>
          <a:ext cx="1800225" cy="668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612401</xdr:colOff>
      <xdr:row>357</xdr:row>
      <xdr:rowOff>11766</xdr:rowOff>
    </xdr:from>
    <xdr:to>
      <xdr:col>1</xdr:col>
      <xdr:colOff>2422151</xdr:colOff>
      <xdr:row>359</xdr:row>
      <xdr:rowOff>165286</xdr:rowOff>
    </xdr:to>
    <xdr:pic>
      <xdr:nvPicPr>
        <xdr:cNvPr id="143" name="Picture 187">
          <a:extLst>
            <a:ext uri="{FF2B5EF4-FFF2-40B4-BE49-F238E27FC236}">
              <a16:creationId xmlns:a16="http://schemas.microsoft.com/office/drawing/2014/main" id="{00000000-0008-0000-0E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195107" y="138057031"/>
          <a:ext cx="1809750" cy="803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847725</xdr:colOff>
      <xdr:row>363</xdr:row>
      <xdr:rowOff>259416</xdr:rowOff>
    </xdr:from>
    <xdr:to>
      <xdr:col>1</xdr:col>
      <xdr:colOff>2390775</xdr:colOff>
      <xdr:row>365</xdr:row>
      <xdr:rowOff>316566</xdr:rowOff>
    </xdr:to>
    <xdr:pic>
      <xdr:nvPicPr>
        <xdr:cNvPr id="144" name="Picture 188">
          <a:extLst>
            <a:ext uri="{FF2B5EF4-FFF2-40B4-BE49-F238E27FC236}">
              <a16:creationId xmlns:a16="http://schemas.microsoft.com/office/drawing/2014/main" id="{00000000-0008-0000-0E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430431" y="140355357"/>
          <a:ext cx="1543050" cy="7070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744631</xdr:colOff>
      <xdr:row>369</xdr:row>
      <xdr:rowOff>185537</xdr:rowOff>
    </xdr:from>
    <xdr:to>
      <xdr:col>1</xdr:col>
      <xdr:colOff>2401981</xdr:colOff>
      <xdr:row>371</xdr:row>
      <xdr:rowOff>166487</xdr:rowOff>
    </xdr:to>
    <xdr:pic>
      <xdr:nvPicPr>
        <xdr:cNvPr id="145" name="Picture 189">
          <a:extLst>
            <a:ext uri="{FF2B5EF4-FFF2-40B4-BE49-F238E27FC236}">
              <a16:creationId xmlns:a16="http://schemas.microsoft.com/office/drawing/2014/main" id="{00000000-0008-0000-0E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327337" y="142231302"/>
          <a:ext cx="1657350" cy="6308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210910</xdr:colOff>
      <xdr:row>375</xdr:row>
      <xdr:rowOff>293835</xdr:rowOff>
    </xdr:from>
    <xdr:to>
      <xdr:col>1</xdr:col>
      <xdr:colOff>2611210</xdr:colOff>
      <xdr:row>379</xdr:row>
      <xdr:rowOff>123987</xdr:rowOff>
    </xdr:to>
    <xdr:pic>
      <xdr:nvPicPr>
        <xdr:cNvPr id="146" name="Picture 190">
          <a:extLst>
            <a:ext uri="{FF2B5EF4-FFF2-40B4-BE49-F238E27FC236}">
              <a16:creationId xmlns:a16="http://schemas.microsoft.com/office/drawing/2014/main" id="{00000000-0008-0000-0E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793616" y="144345453"/>
          <a:ext cx="2400300" cy="11300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544046</xdr:colOff>
      <xdr:row>385</xdr:row>
      <xdr:rowOff>257735</xdr:rowOff>
    </xdr:from>
    <xdr:to>
      <xdr:col>1</xdr:col>
      <xdr:colOff>2410946</xdr:colOff>
      <xdr:row>388</xdr:row>
      <xdr:rowOff>181535</xdr:rowOff>
    </xdr:to>
    <xdr:pic>
      <xdr:nvPicPr>
        <xdr:cNvPr id="147" name="Picture 493" descr="35d0f421902e4dc1999b0269ddb48ff2# #图片框 156">
          <a:extLst>
            <a:ext uri="{FF2B5EF4-FFF2-40B4-BE49-F238E27FC236}">
              <a16:creationId xmlns:a16="http://schemas.microsoft.com/office/drawing/2014/main" id="{00000000-0008-0000-0E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126752" y="149195117"/>
          <a:ext cx="1866900" cy="898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652743</xdr:colOff>
      <xdr:row>391</xdr:row>
      <xdr:rowOff>321048</xdr:rowOff>
    </xdr:from>
    <xdr:to>
      <xdr:col>1</xdr:col>
      <xdr:colOff>2281518</xdr:colOff>
      <xdr:row>391</xdr:row>
      <xdr:rowOff>902073</xdr:rowOff>
    </xdr:to>
    <xdr:pic>
      <xdr:nvPicPr>
        <xdr:cNvPr id="148" name="Picture 201">
          <a:extLst>
            <a:ext uri="{FF2B5EF4-FFF2-40B4-BE49-F238E27FC236}">
              <a16:creationId xmlns:a16="http://schemas.microsoft.com/office/drawing/2014/main" id="{00000000-0008-0000-0E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235449" y="151208254"/>
          <a:ext cx="162877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25895</xdr:colOff>
      <xdr:row>394</xdr:row>
      <xdr:rowOff>97783</xdr:rowOff>
    </xdr:from>
    <xdr:to>
      <xdr:col>1</xdr:col>
      <xdr:colOff>2837273</xdr:colOff>
      <xdr:row>400</xdr:row>
      <xdr:rowOff>67234</xdr:rowOff>
    </xdr:to>
    <xdr:pic>
      <xdr:nvPicPr>
        <xdr:cNvPr id="149" name="Picture 497" descr="d56a59d7442f44dcb0f5c9c13d69faae# #图片框 160">
          <a:extLst>
            <a:ext uri="{FF2B5EF4-FFF2-40B4-BE49-F238E27FC236}">
              <a16:creationId xmlns:a16="http://schemas.microsoft.com/office/drawing/2014/main" id="{00000000-0008-0000-0E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608601" y="152923607"/>
          <a:ext cx="2811378" cy="1179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358590</xdr:colOff>
      <xdr:row>406</xdr:row>
      <xdr:rowOff>127186</xdr:rowOff>
    </xdr:from>
    <xdr:to>
      <xdr:col>1</xdr:col>
      <xdr:colOff>2588560</xdr:colOff>
      <xdr:row>409</xdr:row>
      <xdr:rowOff>44823</xdr:rowOff>
    </xdr:to>
    <xdr:grpSp>
      <xdr:nvGrpSpPr>
        <xdr:cNvPr id="150" name="Group 7414">
          <a:extLst>
            <a:ext uri="{FF2B5EF4-FFF2-40B4-BE49-F238E27FC236}">
              <a16:creationId xmlns:a16="http://schemas.microsoft.com/office/drawing/2014/main" id="{00000000-0008-0000-0E00-000096000000}"/>
            </a:ext>
          </a:extLst>
        </xdr:cNvPr>
        <xdr:cNvGrpSpPr>
          <a:grpSpLocks noChangeAspect="1"/>
        </xdr:cNvGrpSpPr>
      </xdr:nvGrpSpPr>
      <xdr:grpSpPr bwMode="auto">
        <a:xfrm>
          <a:off x="358590" y="140487586"/>
          <a:ext cx="2229970" cy="517712"/>
          <a:chOff x="0" y="0"/>
          <a:chExt cx="2522" cy="1450"/>
        </a:xfrm>
      </xdr:grpSpPr>
      <xdr:pic>
        <xdr:nvPicPr>
          <xdr:cNvPr id="151" name="Picture 494" descr="95e24625ff8e496cb34840d7ada2571f# #图片框 169">
            <a:extLst>
              <a:ext uri="{FF2B5EF4-FFF2-40B4-BE49-F238E27FC236}">
                <a16:creationId xmlns:a16="http://schemas.microsoft.com/office/drawing/2014/main" id="{00000000-0008-0000-0E00-00009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9" cstate="print"/>
          <a:srcRect/>
          <a:stretch>
            <a:fillRect/>
          </a:stretch>
        </xdr:blipFill>
        <xdr:spPr bwMode="auto">
          <a:xfrm>
            <a:off x="0" y="8"/>
            <a:ext cx="1166" cy="144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52" name="Picture 495" descr="2056b1f9d68e48ceb0f7cedb62d4ac6f# #图片框 103">
            <a:extLst>
              <a:ext uri="{FF2B5EF4-FFF2-40B4-BE49-F238E27FC236}">
                <a16:creationId xmlns:a16="http://schemas.microsoft.com/office/drawing/2014/main" id="{00000000-0008-0000-0E00-00009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0" cstate="print"/>
          <a:srcRect/>
          <a:stretch>
            <a:fillRect/>
          </a:stretch>
        </xdr:blipFill>
        <xdr:spPr bwMode="auto">
          <a:xfrm>
            <a:off x="1428" y="0"/>
            <a:ext cx="1095" cy="141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577104</xdr:colOff>
      <xdr:row>410</xdr:row>
      <xdr:rowOff>287431</xdr:rowOff>
    </xdr:from>
    <xdr:to>
      <xdr:col>1</xdr:col>
      <xdr:colOff>2339229</xdr:colOff>
      <xdr:row>413</xdr:row>
      <xdr:rowOff>20731</xdr:rowOff>
    </xdr:to>
    <xdr:grpSp>
      <xdr:nvGrpSpPr>
        <xdr:cNvPr id="153" name="Group 7438">
          <a:extLst>
            <a:ext uri="{FF2B5EF4-FFF2-40B4-BE49-F238E27FC236}">
              <a16:creationId xmlns:a16="http://schemas.microsoft.com/office/drawing/2014/main" id="{00000000-0008-0000-0E00-000099000000}"/>
            </a:ext>
          </a:extLst>
        </xdr:cNvPr>
        <xdr:cNvGrpSpPr>
          <a:grpSpLocks noChangeAspect="1"/>
        </xdr:cNvGrpSpPr>
      </xdr:nvGrpSpPr>
      <xdr:grpSpPr bwMode="auto">
        <a:xfrm>
          <a:off x="577104" y="141371731"/>
          <a:ext cx="1762125" cy="419100"/>
          <a:chOff x="0" y="0"/>
          <a:chExt cx="2522" cy="1450"/>
        </a:xfrm>
      </xdr:grpSpPr>
      <xdr:pic>
        <xdr:nvPicPr>
          <xdr:cNvPr id="154" name="Picture 494" descr="95e24625ff8e496cb34840d7ada2571f# #图片框 169">
            <a:extLst>
              <a:ext uri="{FF2B5EF4-FFF2-40B4-BE49-F238E27FC236}">
                <a16:creationId xmlns:a16="http://schemas.microsoft.com/office/drawing/2014/main" id="{00000000-0008-0000-0E00-00009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9" cstate="print"/>
          <a:srcRect/>
          <a:stretch>
            <a:fillRect/>
          </a:stretch>
        </xdr:blipFill>
        <xdr:spPr bwMode="auto">
          <a:xfrm>
            <a:off x="0" y="8"/>
            <a:ext cx="1166" cy="144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55" name="Picture 495" descr="2056b1f9d68e48ceb0f7cedb62d4ac6f# #图片框 103">
            <a:extLst>
              <a:ext uri="{FF2B5EF4-FFF2-40B4-BE49-F238E27FC236}">
                <a16:creationId xmlns:a16="http://schemas.microsoft.com/office/drawing/2014/main" id="{00000000-0008-0000-0E00-00009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0" cstate="print"/>
          <a:srcRect/>
          <a:stretch>
            <a:fillRect/>
          </a:stretch>
        </xdr:blipFill>
        <xdr:spPr bwMode="auto">
          <a:xfrm>
            <a:off x="1428" y="0"/>
            <a:ext cx="1095" cy="141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61632</xdr:colOff>
      <xdr:row>415</xdr:row>
      <xdr:rowOff>127187</xdr:rowOff>
    </xdr:from>
    <xdr:to>
      <xdr:col>1</xdr:col>
      <xdr:colOff>2821977</xdr:colOff>
      <xdr:row>419</xdr:row>
      <xdr:rowOff>22412</xdr:rowOff>
    </xdr:to>
    <xdr:grpSp>
      <xdr:nvGrpSpPr>
        <xdr:cNvPr id="156" name="Group 7416">
          <a:extLst>
            <a:ext uri="{FF2B5EF4-FFF2-40B4-BE49-F238E27FC236}">
              <a16:creationId xmlns:a16="http://schemas.microsoft.com/office/drawing/2014/main" id="{00000000-0008-0000-0E00-00009C000000}"/>
            </a:ext>
          </a:extLst>
        </xdr:cNvPr>
        <xdr:cNvGrpSpPr>
          <a:grpSpLocks noChangeAspect="1"/>
        </xdr:cNvGrpSpPr>
      </xdr:nvGrpSpPr>
      <xdr:grpSpPr bwMode="auto">
        <a:xfrm>
          <a:off x="61632" y="142306862"/>
          <a:ext cx="2760345" cy="695325"/>
          <a:chOff x="0" y="0"/>
          <a:chExt cx="2740" cy="1070"/>
        </a:xfrm>
      </xdr:grpSpPr>
      <xdr:pic>
        <xdr:nvPicPr>
          <xdr:cNvPr id="157" name="Picture 500" descr="d7851740a6a94e5c9f5b0683ae11fd26# #图片框 134">
            <a:extLst>
              <a:ext uri="{FF2B5EF4-FFF2-40B4-BE49-F238E27FC236}">
                <a16:creationId xmlns:a16="http://schemas.microsoft.com/office/drawing/2014/main" id="{00000000-0008-0000-0E00-00009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1" cstate="print"/>
          <a:srcRect/>
          <a:stretch>
            <a:fillRect/>
          </a:stretch>
        </xdr:blipFill>
        <xdr:spPr bwMode="auto">
          <a:xfrm>
            <a:off x="0" y="0"/>
            <a:ext cx="1238" cy="107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58" name="Picture 501" descr="4110ee288cd4428288a144bffb9f1446# #图片框 135">
            <a:extLst>
              <a:ext uri="{FF2B5EF4-FFF2-40B4-BE49-F238E27FC236}">
                <a16:creationId xmlns:a16="http://schemas.microsoft.com/office/drawing/2014/main" id="{00000000-0008-0000-0E00-00009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2" cstate="print"/>
          <a:srcRect/>
          <a:stretch>
            <a:fillRect/>
          </a:stretch>
        </xdr:blipFill>
        <xdr:spPr bwMode="auto">
          <a:xfrm>
            <a:off x="1486" y="62"/>
            <a:ext cx="1254" cy="97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531719</xdr:colOff>
      <xdr:row>420</xdr:row>
      <xdr:rowOff>59392</xdr:rowOff>
    </xdr:from>
    <xdr:to>
      <xdr:col>1</xdr:col>
      <xdr:colOff>2379569</xdr:colOff>
      <xdr:row>420</xdr:row>
      <xdr:rowOff>640417</xdr:rowOff>
    </xdr:to>
    <xdr:pic>
      <xdr:nvPicPr>
        <xdr:cNvPr id="159" name="Picture 193">
          <a:extLst>
            <a:ext uri="{FF2B5EF4-FFF2-40B4-BE49-F238E27FC236}">
              <a16:creationId xmlns:a16="http://schemas.microsoft.com/office/drawing/2014/main" id="{00000000-0008-0000-0E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114425" y="160550039"/>
          <a:ext cx="184785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496298</xdr:colOff>
      <xdr:row>423</xdr:row>
      <xdr:rowOff>186627</xdr:rowOff>
    </xdr:from>
    <xdr:to>
      <xdr:col>1</xdr:col>
      <xdr:colOff>2315573</xdr:colOff>
      <xdr:row>426</xdr:row>
      <xdr:rowOff>3703</xdr:rowOff>
    </xdr:to>
    <xdr:grpSp>
      <xdr:nvGrpSpPr>
        <xdr:cNvPr id="160" name="Group 7417">
          <a:extLst>
            <a:ext uri="{FF2B5EF4-FFF2-40B4-BE49-F238E27FC236}">
              <a16:creationId xmlns:a16="http://schemas.microsoft.com/office/drawing/2014/main" id="{00000000-0008-0000-0E00-0000A0000000}"/>
            </a:ext>
          </a:extLst>
        </xdr:cNvPr>
        <xdr:cNvGrpSpPr>
          <a:grpSpLocks noChangeAspect="1"/>
        </xdr:cNvGrpSpPr>
      </xdr:nvGrpSpPr>
      <xdr:grpSpPr bwMode="auto">
        <a:xfrm>
          <a:off x="496298" y="144452277"/>
          <a:ext cx="1819275" cy="417151"/>
          <a:chOff x="0" y="0"/>
          <a:chExt cx="2859" cy="1404"/>
        </a:xfrm>
      </xdr:grpSpPr>
      <xdr:pic>
        <xdr:nvPicPr>
          <xdr:cNvPr id="161" name="Picture 503" descr="71e1ef74b57f4355b1cb75be66f6a4fd# #图片框 104">
            <a:extLst>
              <a:ext uri="{FF2B5EF4-FFF2-40B4-BE49-F238E27FC236}">
                <a16:creationId xmlns:a16="http://schemas.microsoft.com/office/drawing/2014/main" id="{00000000-0008-0000-0E00-0000A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4" cstate="print"/>
          <a:srcRect/>
          <a:stretch>
            <a:fillRect/>
          </a:stretch>
        </xdr:blipFill>
        <xdr:spPr bwMode="auto">
          <a:xfrm>
            <a:off x="1425" y="12"/>
            <a:ext cx="1434" cy="1366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62" name="Picture 504" descr="905a0a26c8404cebabcbfd0ba012fbd1# #图片框 164">
            <a:extLst>
              <a:ext uri="{FF2B5EF4-FFF2-40B4-BE49-F238E27FC236}">
                <a16:creationId xmlns:a16="http://schemas.microsoft.com/office/drawing/2014/main" id="{00000000-0008-0000-0E00-0000A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5" cstate="print"/>
          <a:srcRect/>
          <a:stretch>
            <a:fillRect/>
          </a:stretch>
        </xdr:blipFill>
        <xdr:spPr bwMode="auto">
          <a:xfrm>
            <a:off x="0" y="0"/>
            <a:ext cx="1401" cy="140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636494</xdr:colOff>
      <xdr:row>429</xdr:row>
      <xdr:rowOff>560855</xdr:rowOff>
    </xdr:from>
    <xdr:to>
      <xdr:col>1</xdr:col>
      <xdr:colOff>2265269</xdr:colOff>
      <xdr:row>430</xdr:row>
      <xdr:rowOff>374837</xdr:rowOff>
    </xdr:to>
    <xdr:pic>
      <xdr:nvPicPr>
        <xdr:cNvPr id="163" name="Picture 194">
          <a:extLst>
            <a:ext uri="{FF2B5EF4-FFF2-40B4-BE49-F238E27FC236}">
              <a16:creationId xmlns:a16="http://schemas.microsoft.com/office/drawing/2014/main" id="{00000000-0008-0000-0E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219200" y="165713149"/>
          <a:ext cx="16287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317687</xdr:colOff>
      <xdr:row>431</xdr:row>
      <xdr:rowOff>281828</xdr:rowOff>
    </xdr:from>
    <xdr:to>
      <xdr:col>1</xdr:col>
      <xdr:colOff>2460812</xdr:colOff>
      <xdr:row>432</xdr:row>
      <xdr:rowOff>358028</xdr:rowOff>
    </xdr:to>
    <xdr:pic>
      <xdr:nvPicPr>
        <xdr:cNvPr id="164" name="Picture 195">
          <a:extLst>
            <a:ext uri="{FF2B5EF4-FFF2-40B4-BE49-F238E27FC236}">
              <a16:creationId xmlns:a16="http://schemas.microsoft.com/office/drawing/2014/main" id="{00000000-0008-0000-0E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900393" y="166879681"/>
          <a:ext cx="2143125" cy="714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418540</xdr:colOff>
      <xdr:row>438</xdr:row>
      <xdr:rowOff>12327</xdr:rowOff>
    </xdr:from>
    <xdr:to>
      <xdr:col>1</xdr:col>
      <xdr:colOff>2523565</xdr:colOff>
      <xdr:row>439</xdr:row>
      <xdr:rowOff>136152</xdr:rowOff>
    </xdr:to>
    <xdr:pic>
      <xdr:nvPicPr>
        <xdr:cNvPr id="165" name="Picture 505" descr="7333063b1e994b7fa14661b1ebf5b885# #图片框 150">
          <a:extLst>
            <a:ext uri="{FF2B5EF4-FFF2-40B4-BE49-F238E27FC236}">
              <a16:creationId xmlns:a16="http://schemas.microsoft.com/office/drawing/2014/main" id="{00000000-0008-0000-0E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001246" y="170868415"/>
          <a:ext cx="2105025" cy="4487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670672</xdr:colOff>
      <xdr:row>442</xdr:row>
      <xdr:rowOff>165287</xdr:rowOff>
    </xdr:from>
    <xdr:to>
      <xdr:col>1</xdr:col>
      <xdr:colOff>2356597</xdr:colOff>
      <xdr:row>444</xdr:row>
      <xdr:rowOff>165287</xdr:rowOff>
    </xdr:to>
    <xdr:pic>
      <xdr:nvPicPr>
        <xdr:cNvPr id="166" name="Picture 506" descr="8800d2118da345aa8e08343112229fe3# #图片框 146">
          <a:extLst>
            <a:ext uri="{FF2B5EF4-FFF2-40B4-BE49-F238E27FC236}">
              <a16:creationId xmlns:a16="http://schemas.microsoft.com/office/drawing/2014/main" id="{00000000-0008-0000-0E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253378" y="172321258"/>
          <a:ext cx="1685925" cy="649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447</xdr:row>
      <xdr:rowOff>39715</xdr:rowOff>
    </xdr:from>
    <xdr:to>
      <xdr:col>3</xdr:col>
      <xdr:colOff>0</xdr:colOff>
      <xdr:row>447</xdr:row>
      <xdr:rowOff>543753</xdr:rowOff>
    </xdr:to>
    <xdr:grpSp>
      <xdr:nvGrpSpPr>
        <xdr:cNvPr id="167" name="Group 7420">
          <a:extLst>
            <a:ext uri="{FF2B5EF4-FFF2-40B4-BE49-F238E27FC236}">
              <a16:creationId xmlns:a16="http://schemas.microsoft.com/office/drawing/2014/main" id="{00000000-0008-0000-0E00-0000A7000000}"/>
            </a:ext>
          </a:extLst>
        </xdr:cNvPr>
        <xdr:cNvGrpSpPr>
          <a:grpSpLocks noChangeAspect="1"/>
        </xdr:cNvGrpSpPr>
      </xdr:nvGrpSpPr>
      <xdr:grpSpPr bwMode="auto">
        <a:xfrm>
          <a:off x="3543300" y="154297090"/>
          <a:ext cx="0" cy="504038"/>
          <a:chOff x="0" y="0"/>
          <a:chExt cx="3105" cy="1384"/>
        </a:xfrm>
      </xdr:grpSpPr>
      <xdr:pic>
        <xdr:nvPicPr>
          <xdr:cNvPr id="168" name="Picture 508" descr="3db8516616184ff287ddc8e358aa9a11# #图片框 147">
            <a:extLst>
              <a:ext uri="{FF2B5EF4-FFF2-40B4-BE49-F238E27FC236}">
                <a16:creationId xmlns:a16="http://schemas.microsoft.com/office/drawing/2014/main" id="{00000000-0008-0000-0E00-0000A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0" cstate="print"/>
          <a:srcRect/>
          <a:stretch>
            <a:fillRect/>
          </a:stretch>
        </xdr:blipFill>
        <xdr:spPr bwMode="auto">
          <a:xfrm>
            <a:off x="0" y="0"/>
            <a:ext cx="1473" cy="13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69" name="Picture 509" descr="c2b639052f134a78af4190bf351d1010# #图片框 177">
            <a:extLst>
              <a:ext uri="{FF2B5EF4-FFF2-40B4-BE49-F238E27FC236}">
                <a16:creationId xmlns:a16="http://schemas.microsoft.com/office/drawing/2014/main" id="{00000000-0008-0000-0E00-0000A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1" cstate="print"/>
          <a:srcRect/>
          <a:stretch>
            <a:fillRect/>
          </a:stretch>
        </xdr:blipFill>
        <xdr:spPr bwMode="auto">
          <a:xfrm>
            <a:off x="1691" y="77"/>
            <a:ext cx="1414" cy="124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536762</xdr:colOff>
      <xdr:row>448</xdr:row>
      <xdr:rowOff>391646</xdr:rowOff>
    </xdr:from>
    <xdr:to>
      <xdr:col>1</xdr:col>
      <xdr:colOff>2232212</xdr:colOff>
      <xdr:row>449</xdr:row>
      <xdr:rowOff>505946</xdr:rowOff>
    </xdr:to>
    <xdr:grpSp>
      <xdr:nvGrpSpPr>
        <xdr:cNvPr id="170" name="Group 7421">
          <a:extLst>
            <a:ext uri="{FF2B5EF4-FFF2-40B4-BE49-F238E27FC236}">
              <a16:creationId xmlns:a16="http://schemas.microsoft.com/office/drawing/2014/main" id="{00000000-0008-0000-0E00-0000AA000000}"/>
            </a:ext>
          </a:extLst>
        </xdr:cNvPr>
        <xdr:cNvGrpSpPr>
          <a:grpSpLocks noChangeAspect="1"/>
        </xdr:cNvGrpSpPr>
      </xdr:nvGrpSpPr>
      <xdr:grpSpPr bwMode="auto">
        <a:xfrm>
          <a:off x="536762" y="155249096"/>
          <a:ext cx="1695450" cy="714375"/>
          <a:chOff x="0" y="0"/>
          <a:chExt cx="3296" cy="1332"/>
        </a:xfrm>
      </xdr:grpSpPr>
      <xdr:pic>
        <xdr:nvPicPr>
          <xdr:cNvPr id="171" name="Picture 511" descr="1108e41782544b85ba35bc1a52f1af51# #图片框 122">
            <a:extLst>
              <a:ext uri="{FF2B5EF4-FFF2-40B4-BE49-F238E27FC236}">
                <a16:creationId xmlns:a16="http://schemas.microsoft.com/office/drawing/2014/main" id="{00000000-0008-0000-0E00-0000A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2" cstate="print"/>
          <a:srcRect r="43111"/>
          <a:stretch>
            <a:fillRect/>
          </a:stretch>
        </xdr:blipFill>
        <xdr:spPr bwMode="auto">
          <a:xfrm>
            <a:off x="0" y="0"/>
            <a:ext cx="1724" cy="133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72" name="Picture 512" descr="965d8f12c2894d94b044476324b7df20# #图片框 174">
            <a:extLst>
              <a:ext uri="{FF2B5EF4-FFF2-40B4-BE49-F238E27FC236}">
                <a16:creationId xmlns:a16="http://schemas.microsoft.com/office/drawing/2014/main" id="{00000000-0008-0000-0E00-0000A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3" cstate="print"/>
          <a:srcRect/>
          <a:stretch>
            <a:fillRect/>
          </a:stretch>
        </xdr:blipFill>
        <xdr:spPr bwMode="auto">
          <a:xfrm>
            <a:off x="1896" y="173"/>
            <a:ext cx="1401" cy="113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565337</xdr:colOff>
      <xdr:row>461</xdr:row>
      <xdr:rowOff>257735</xdr:rowOff>
    </xdr:from>
    <xdr:to>
      <xdr:col>1</xdr:col>
      <xdr:colOff>2270312</xdr:colOff>
      <xdr:row>462</xdr:row>
      <xdr:rowOff>295835</xdr:rowOff>
    </xdr:to>
    <xdr:pic>
      <xdr:nvPicPr>
        <xdr:cNvPr id="173" name="Picture 513" descr="b7af946f61e54851944bf9f2d3f031f6# #图片框 127">
          <a:extLst>
            <a:ext uri="{FF2B5EF4-FFF2-40B4-BE49-F238E27FC236}">
              <a16:creationId xmlns:a16="http://schemas.microsoft.com/office/drawing/2014/main" id="{00000000-0008-0000-0E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148043" y="181849059"/>
          <a:ext cx="1704975" cy="6432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333375</xdr:colOff>
      <xdr:row>464</xdr:row>
      <xdr:rowOff>304800</xdr:rowOff>
    </xdr:from>
    <xdr:to>
      <xdr:col>1</xdr:col>
      <xdr:colOff>2457450</xdr:colOff>
      <xdr:row>464</xdr:row>
      <xdr:rowOff>914400</xdr:rowOff>
    </xdr:to>
    <xdr:pic>
      <xdr:nvPicPr>
        <xdr:cNvPr id="174" name="Picture 514" descr="e07767ac63d14e32a29ce85c3224dc42# #图片框 128">
          <a:extLst>
            <a:ext uri="{FF2B5EF4-FFF2-40B4-BE49-F238E27FC236}">
              <a16:creationId xmlns:a16="http://schemas.microsoft.com/office/drawing/2014/main" id="{00000000-0008-0000-0E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143000" y="183880125"/>
          <a:ext cx="212407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656667</xdr:colOff>
      <xdr:row>469</xdr:row>
      <xdr:rowOff>81242</xdr:rowOff>
    </xdr:from>
    <xdr:to>
      <xdr:col>1</xdr:col>
      <xdr:colOff>2229973</xdr:colOff>
      <xdr:row>470</xdr:row>
      <xdr:rowOff>263337</xdr:rowOff>
    </xdr:to>
    <xdr:grpSp>
      <xdr:nvGrpSpPr>
        <xdr:cNvPr id="175" name="Group 7424">
          <a:extLst>
            <a:ext uri="{FF2B5EF4-FFF2-40B4-BE49-F238E27FC236}">
              <a16:creationId xmlns:a16="http://schemas.microsoft.com/office/drawing/2014/main" id="{00000000-0008-0000-0E00-0000AF000000}"/>
            </a:ext>
          </a:extLst>
        </xdr:cNvPr>
        <xdr:cNvGrpSpPr>
          <a:grpSpLocks noChangeAspect="1"/>
        </xdr:cNvGrpSpPr>
      </xdr:nvGrpSpPr>
      <xdr:grpSpPr bwMode="auto">
        <a:xfrm>
          <a:off x="656667" y="167235467"/>
          <a:ext cx="1573306" cy="582145"/>
          <a:chOff x="0" y="0"/>
          <a:chExt cx="2815" cy="1131"/>
        </a:xfrm>
      </xdr:grpSpPr>
      <xdr:pic>
        <xdr:nvPicPr>
          <xdr:cNvPr id="176" name="Picture 516" descr="a5e454e730414b51afed1957adf87916# #图片框 182">
            <a:extLst>
              <a:ext uri="{FF2B5EF4-FFF2-40B4-BE49-F238E27FC236}">
                <a16:creationId xmlns:a16="http://schemas.microsoft.com/office/drawing/2014/main" id="{00000000-0008-0000-0E00-0000B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6" cstate="print"/>
          <a:srcRect/>
          <a:stretch>
            <a:fillRect/>
          </a:stretch>
        </xdr:blipFill>
        <xdr:spPr bwMode="auto">
          <a:xfrm>
            <a:off x="0" y="1"/>
            <a:ext cx="1217" cy="113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77" name="Picture 517" descr="a1d0ebfcce554a00aebb820f3ecfc598# #图片框 184">
            <a:extLst>
              <a:ext uri="{FF2B5EF4-FFF2-40B4-BE49-F238E27FC236}">
                <a16:creationId xmlns:a16="http://schemas.microsoft.com/office/drawing/2014/main" id="{00000000-0008-0000-0E00-0000B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7" cstate="print"/>
          <a:srcRect/>
          <a:stretch>
            <a:fillRect/>
          </a:stretch>
        </xdr:blipFill>
        <xdr:spPr bwMode="auto">
          <a:xfrm>
            <a:off x="1457" y="0"/>
            <a:ext cx="1359" cy="113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426384</xdr:colOff>
      <xdr:row>463</xdr:row>
      <xdr:rowOff>261658</xdr:rowOff>
    </xdr:from>
    <xdr:to>
      <xdr:col>1</xdr:col>
      <xdr:colOff>2521884</xdr:colOff>
      <xdr:row>463</xdr:row>
      <xdr:rowOff>747433</xdr:rowOff>
    </xdr:to>
    <xdr:pic>
      <xdr:nvPicPr>
        <xdr:cNvPr id="178" name="Picture 202">
          <a:extLst>
            <a:ext uri="{FF2B5EF4-FFF2-40B4-BE49-F238E27FC236}">
              <a16:creationId xmlns:a16="http://schemas.microsoft.com/office/drawing/2014/main" id="{00000000-0008-0000-0E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009090" y="183108040"/>
          <a:ext cx="20955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792816</xdr:colOff>
      <xdr:row>19</xdr:row>
      <xdr:rowOff>89087</xdr:rowOff>
    </xdr:from>
    <xdr:to>
      <xdr:col>1</xdr:col>
      <xdr:colOff>2269191</xdr:colOff>
      <xdr:row>19</xdr:row>
      <xdr:rowOff>927287</xdr:rowOff>
    </xdr:to>
    <xdr:pic>
      <xdr:nvPicPr>
        <xdr:cNvPr id="179" name="Picture 367">
          <a:extLst>
            <a:ext uri="{FF2B5EF4-FFF2-40B4-BE49-F238E27FC236}">
              <a16:creationId xmlns:a16="http://schemas.microsoft.com/office/drawing/2014/main" id="{00000000-0008-0000-0E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75522" y="4649881"/>
          <a:ext cx="1476375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487455</xdr:colOff>
      <xdr:row>453</xdr:row>
      <xdr:rowOff>32498</xdr:rowOff>
    </xdr:from>
    <xdr:to>
      <xdr:col>1</xdr:col>
      <xdr:colOff>2278155</xdr:colOff>
      <xdr:row>455</xdr:row>
      <xdr:rowOff>108698</xdr:rowOff>
    </xdr:to>
    <xdr:grpSp>
      <xdr:nvGrpSpPr>
        <xdr:cNvPr id="180" name="Group 7421">
          <a:extLst>
            <a:ext uri="{FF2B5EF4-FFF2-40B4-BE49-F238E27FC236}">
              <a16:creationId xmlns:a16="http://schemas.microsoft.com/office/drawing/2014/main" id="{00000000-0008-0000-0E00-0000B4000000}"/>
            </a:ext>
          </a:extLst>
        </xdr:cNvPr>
        <xdr:cNvGrpSpPr>
          <a:grpSpLocks noChangeAspect="1"/>
        </xdr:cNvGrpSpPr>
      </xdr:nvGrpSpPr>
      <xdr:grpSpPr bwMode="auto">
        <a:xfrm>
          <a:off x="487455" y="157985573"/>
          <a:ext cx="1790700" cy="723900"/>
          <a:chOff x="0" y="0"/>
          <a:chExt cx="3296" cy="1332"/>
        </a:xfrm>
      </xdr:grpSpPr>
      <xdr:pic>
        <xdr:nvPicPr>
          <xdr:cNvPr id="181" name="Picture 511" descr="1108e41782544b85ba35bc1a52f1af51# #图片框 122">
            <a:extLst>
              <a:ext uri="{FF2B5EF4-FFF2-40B4-BE49-F238E27FC236}">
                <a16:creationId xmlns:a16="http://schemas.microsoft.com/office/drawing/2014/main" id="{00000000-0008-0000-0E00-0000B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2" cstate="print"/>
          <a:srcRect r="43111"/>
          <a:stretch>
            <a:fillRect/>
          </a:stretch>
        </xdr:blipFill>
        <xdr:spPr bwMode="auto">
          <a:xfrm>
            <a:off x="0" y="0"/>
            <a:ext cx="1724" cy="133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82" name="Picture 512" descr="965d8f12c2894d94b044476324b7df20# #图片框 174">
            <a:extLst>
              <a:ext uri="{FF2B5EF4-FFF2-40B4-BE49-F238E27FC236}">
                <a16:creationId xmlns:a16="http://schemas.microsoft.com/office/drawing/2014/main" id="{00000000-0008-0000-0E00-0000B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3" cstate="print"/>
          <a:srcRect/>
          <a:stretch>
            <a:fillRect/>
          </a:stretch>
        </xdr:blipFill>
        <xdr:spPr bwMode="auto">
          <a:xfrm>
            <a:off x="1896" y="173"/>
            <a:ext cx="1401" cy="113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545726</xdr:colOff>
      <xdr:row>147</xdr:row>
      <xdr:rowOff>251572</xdr:rowOff>
    </xdr:from>
    <xdr:to>
      <xdr:col>1</xdr:col>
      <xdr:colOff>2298326</xdr:colOff>
      <xdr:row>147</xdr:row>
      <xdr:rowOff>765922</xdr:rowOff>
    </xdr:to>
    <xdr:pic>
      <xdr:nvPicPr>
        <xdr:cNvPr id="183" name="Picture 225">
          <a:extLst>
            <a:ext uri="{FF2B5EF4-FFF2-40B4-BE49-F238E27FC236}">
              <a16:creationId xmlns:a16="http://schemas.microsoft.com/office/drawing/2014/main" id="{00000000-0008-0000-0E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128432" y="55485366"/>
          <a:ext cx="1752600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766482</xdr:colOff>
      <xdr:row>466</xdr:row>
      <xdr:rowOff>202266</xdr:rowOff>
    </xdr:from>
    <xdr:to>
      <xdr:col>1</xdr:col>
      <xdr:colOff>2176182</xdr:colOff>
      <xdr:row>466</xdr:row>
      <xdr:rowOff>688041</xdr:rowOff>
    </xdr:to>
    <xdr:pic>
      <xdr:nvPicPr>
        <xdr:cNvPr id="184" name="Picture 202">
          <a:extLst>
            <a:ext uri="{FF2B5EF4-FFF2-40B4-BE49-F238E27FC236}">
              <a16:creationId xmlns:a16="http://schemas.microsoft.com/office/drawing/2014/main" id="{00000000-0008-0000-0E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349188" y="185614795"/>
          <a:ext cx="14097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1104900</xdr:colOff>
      <xdr:row>35</xdr:row>
      <xdr:rowOff>94130</xdr:rowOff>
    </xdr:from>
    <xdr:to>
      <xdr:col>1</xdr:col>
      <xdr:colOff>1924050</xdr:colOff>
      <xdr:row>38</xdr:row>
      <xdr:rowOff>275104</xdr:rowOff>
    </xdr:to>
    <xdr:pic>
      <xdr:nvPicPr>
        <xdr:cNvPr id="185" name="图片 1">
          <a:extLst>
            <a:ext uri="{FF2B5EF4-FFF2-40B4-BE49-F238E27FC236}">
              <a16:creationId xmlns:a16="http://schemas.microsoft.com/office/drawing/2014/main" id="{00000000-0008-0000-0E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687606" y="12734365"/>
          <a:ext cx="819150" cy="11558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860612</xdr:colOff>
      <xdr:row>39</xdr:row>
      <xdr:rowOff>257735</xdr:rowOff>
    </xdr:from>
    <xdr:to>
      <xdr:col>1</xdr:col>
      <xdr:colOff>2003612</xdr:colOff>
      <xdr:row>42</xdr:row>
      <xdr:rowOff>76760</xdr:rowOff>
    </xdr:to>
    <xdr:pic>
      <xdr:nvPicPr>
        <xdr:cNvPr id="186" name="图片 2">
          <a:extLst>
            <a:ext uri="{FF2B5EF4-FFF2-40B4-BE49-F238E27FC236}">
              <a16:creationId xmlns:a16="http://schemas.microsoft.com/office/drawing/2014/main" id="{00000000-0008-0000-0E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443318" y="14197853"/>
          <a:ext cx="1143000" cy="1141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762000</xdr:colOff>
      <xdr:row>44</xdr:row>
      <xdr:rowOff>381000</xdr:rowOff>
    </xdr:from>
    <xdr:to>
      <xdr:col>1</xdr:col>
      <xdr:colOff>2114550</xdr:colOff>
      <xdr:row>47</xdr:row>
      <xdr:rowOff>295275</xdr:rowOff>
    </xdr:to>
    <xdr:pic>
      <xdr:nvPicPr>
        <xdr:cNvPr id="187" name="图片 3">
          <a:extLst>
            <a:ext uri="{FF2B5EF4-FFF2-40B4-BE49-F238E27FC236}">
              <a16:creationId xmlns:a16="http://schemas.microsoft.com/office/drawing/2014/main" id="{00000000-0008-0000-0E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571625" y="17487900"/>
          <a:ext cx="135255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739028</xdr:colOff>
      <xdr:row>382</xdr:row>
      <xdr:rowOff>207309</xdr:rowOff>
    </xdr:from>
    <xdr:to>
      <xdr:col>1</xdr:col>
      <xdr:colOff>2224928</xdr:colOff>
      <xdr:row>382</xdr:row>
      <xdr:rowOff>883584</xdr:rowOff>
    </xdr:to>
    <xdr:grpSp>
      <xdr:nvGrpSpPr>
        <xdr:cNvPr id="188" name="Group 10969">
          <a:extLst>
            <a:ext uri="{FF2B5EF4-FFF2-40B4-BE49-F238E27FC236}">
              <a16:creationId xmlns:a16="http://schemas.microsoft.com/office/drawing/2014/main" id="{00000000-0008-0000-0E00-0000BC000000}"/>
            </a:ext>
          </a:extLst>
        </xdr:cNvPr>
        <xdr:cNvGrpSpPr>
          <a:grpSpLocks noChangeAspect="1"/>
        </xdr:cNvGrpSpPr>
      </xdr:nvGrpSpPr>
      <xdr:grpSpPr bwMode="auto">
        <a:xfrm>
          <a:off x="739028" y="132033309"/>
          <a:ext cx="1485900" cy="676275"/>
          <a:chOff x="0" y="0"/>
          <a:chExt cx="3044" cy="1484"/>
        </a:xfrm>
      </xdr:grpSpPr>
      <xdr:pic>
        <xdr:nvPicPr>
          <xdr:cNvPr id="189" name="Picture 274">
            <a:extLst>
              <a:ext uri="{FF2B5EF4-FFF2-40B4-BE49-F238E27FC236}">
                <a16:creationId xmlns:a16="http://schemas.microsoft.com/office/drawing/2014/main" id="{00000000-0008-0000-0E00-0000B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4" cstate="print"/>
          <a:srcRect r="47128"/>
          <a:stretch>
            <a:fillRect/>
          </a:stretch>
        </xdr:blipFill>
        <xdr:spPr bwMode="auto">
          <a:xfrm>
            <a:off x="0" y="45"/>
            <a:ext cx="1635" cy="13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90" name="Picture 10831" descr="COMBINATION WYE AND 1-8 BEND W-LEFT SIDE INLET (All HUB)">
            <a:extLst>
              <a:ext uri="{FF2B5EF4-FFF2-40B4-BE49-F238E27FC236}">
                <a16:creationId xmlns:a16="http://schemas.microsoft.com/office/drawing/2014/main" id="{00000000-0008-0000-0E00-0000B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5" cstate="print"/>
          <a:srcRect/>
          <a:stretch>
            <a:fillRect/>
          </a:stretch>
        </xdr:blipFill>
        <xdr:spPr bwMode="auto">
          <a:xfrm>
            <a:off x="1590" y="0"/>
            <a:ext cx="1455" cy="148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372035</xdr:colOff>
      <xdr:row>383</xdr:row>
      <xdr:rowOff>312084</xdr:rowOff>
    </xdr:from>
    <xdr:to>
      <xdr:col>1</xdr:col>
      <xdr:colOff>2429435</xdr:colOff>
      <xdr:row>383</xdr:row>
      <xdr:rowOff>997884</xdr:rowOff>
    </xdr:to>
    <xdr:grpSp>
      <xdr:nvGrpSpPr>
        <xdr:cNvPr id="191" name="Group 10970">
          <a:extLst>
            <a:ext uri="{FF2B5EF4-FFF2-40B4-BE49-F238E27FC236}">
              <a16:creationId xmlns:a16="http://schemas.microsoft.com/office/drawing/2014/main" id="{00000000-0008-0000-0E00-0000BF000000}"/>
            </a:ext>
          </a:extLst>
        </xdr:cNvPr>
        <xdr:cNvGrpSpPr>
          <a:grpSpLocks noChangeAspect="1"/>
        </xdr:cNvGrpSpPr>
      </xdr:nvGrpSpPr>
      <xdr:grpSpPr bwMode="auto">
        <a:xfrm>
          <a:off x="372035" y="133214409"/>
          <a:ext cx="2057400" cy="685800"/>
          <a:chOff x="0" y="0"/>
          <a:chExt cx="3239" cy="1574"/>
        </a:xfrm>
      </xdr:grpSpPr>
      <xdr:pic>
        <xdr:nvPicPr>
          <xdr:cNvPr id="192" name="Picture 275">
            <a:extLst>
              <a:ext uri="{FF2B5EF4-FFF2-40B4-BE49-F238E27FC236}">
                <a16:creationId xmlns:a16="http://schemas.microsoft.com/office/drawing/2014/main" id="{00000000-0008-0000-0E00-0000C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6" cstate="print"/>
          <a:srcRect r="47101"/>
          <a:stretch>
            <a:fillRect/>
          </a:stretch>
        </xdr:blipFill>
        <xdr:spPr bwMode="auto">
          <a:xfrm>
            <a:off x="0" y="180"/>
            <a:ext cx="1800" cy="13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93" name="Picture 10832" descr="COMBINATION WYE AND 1-8 BEND W-RIGHT SIDE INLET (All HUB)">
            <a:extLst>
              <a:ext uri="{FF2B5EF4-FFF2-40B4-BE49-F238E27FC236}">
                <a16:creationId xmlns:a16="http://schemas.microsoft.com/office/drawing/2014/main" id="{00000000-0008-0000-0E00-0000C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7" cstate="print"/>
          <a:srcRect/>
          <a:stretch>
            <a:fillRect/>
          </a:stretch>
        </xdr:blipFill>
        <xdr:spPr bwMode="auto">
          <a:xfrm>
            <a:off x="1695" y="0"/>
            <a:ext cx="1545" cy="157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513229</xdr:colOff>
      <xdr:row>146</xdr:row>
      <xdr:rowOff>90207</xdr:rowOff>
    </xdr:from>
    <xdr:to>
      <xdr:col>1</xdr:col>
      <xdr:colOff>2284879</xdr:colOff>
      <xdr:row>146</xdr:row>
      <xdr:rowOff>750794</xdr:rowOff>
    </xdr:to>
    <xdr:pic>
      <xdr:nvPicPr>
        <xdr:cNvPr id="194" name="Picture 169">
          <a:extLst>
            <a:ext uri="{FF2B5EF4-FFF2-40B4-BE49-F238E27FC236}">
              <a16:creationId xmlns:a16="http://schemas.microsoft.com/office/drawing/2014/main" id="{00000000-0008-0000-0E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095935" y="54349089"/>
          <a:ext cx="1771650" cy="660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752475</xdr:colOff>
      <xdr:row>173</xdr:row>
      <xdr:rowOff>205067</xdr:rowOff>
    </xdr:from>
    <xdr:to>
      <xdr:col>1</xdr:col>
      <xdr:colOff>2124075</xdr:colOff>
      <xdr:row>173</xdr:row>
      <xdr:rowOff>871817</xdr:rowOff>
    </xdr:to>
    <xdr:pic>
      <xdr:nvPicPr>
        <xdr:cNvPr id="195" name="Picture 175">
          <a:extLst>
            <a:ext uri="{FF2B5EF4-FFF2-40B4-BE49-F238E27FC236}">
              <a16:creationId xmlns:a16="http://schemas.microsoft.com/office/drawing/2014/main" id="{00000000-0008-0000-0E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335181" y="65927567"/>
          <a:ext cx="13716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685800</xdr:colOff>
      <xdr:row>117</xdr:row>
      <xdr:rowOff>34739</xdr:rowOff>
    </xdr:from>
    <xdr:to>
      <xdr:col>1</xdr:col>
      <xdr:colOff>2209800</xdr:colOff>
      <xdr:row>118</xdr:row>
      <xdr:rowOff>253814</xdr:rowOff>
    </xdr:to>
    <xdr:grpSp>
      <xdr:nvGrpSpPr>
        <xdr:cNvPr id="196" name="Group 571">
          <a:extLst>
            <a:ext uri="{FF2B5EF4-FFF2-40B4-BE49-F238E27FC236}">
              <a16:creationId xmlns:a16="http://schemas.microsoft.com/office/drawing/2014/main" id="{00000000-0008-0000-0E00-0000C4000000}"/>
            </a:ext>
          </a:extLst>
        </xdr:cNvPr>
        <xdr:cNvGrpSpPr>
          <a:grpSpLocks noChangeAspect="1"/>
        </xdr:cNvGrpSpPr>
      </xdr:nvGrpSpPr>
      <xdr:grpSpPr bwMode="auto">
        <a:xfrm>
          <a:off x="685800" y="36039239"/>
          <a:ext cx="1524000" cy="542925"/>
          <a:chOff x="0" y="0"/>
          <a:chExt cx="1955" cy="1140"/>
        </a:xfrm>
      </xdr:grpSpPr>
      <xdr:pic>
        <xdr:nvPicPr>
          <xdr:cNvPr id="197" name="Picture 222">
            <a:extLst>
              <a:ext uri="{FF2B5EF4-FFF2-40B4-BE49-F238E27FC236}">
                <a16:creationId xmlns:a16="http://schemas.microsoft.com/office/drawing/2014/main" id="{00000000-0008-0000-0E00-0000C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0" cstate="print"/>
          <a:srcRect r="42366"/>
          <a:stretch>
            <a:fillRect/>
          </a:stretch>
        </xdr:blipFill>
        <xdr:spPr bwMode="auto">
          <a:xfrm rot="10800000">
            <a:off x="0" y="0"/>
            <a:ext cx="810" cy="106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98" name="图片 573" descr="PLUG SLIP (S)">
            <a:extLst>
              <a:ext uri="{FF2B5EF4-FFF2-40B4-BE49-F238E27FC236}">
                <a16:creationId xmlns:a16="http://schemas.microsoft.com/office/drawing/2014/main" id="{00000000-0008-0000-0E00-0000C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1" cstate="print"/>
          <a:srcRect/>
          <a:stretch>
            <a:fillRect/>
          </a:stretch>
        </xdr:blipFill>
        <xdr:spPr bwMode="auto">
          <a:xfrm>
            <a:off x="961" y="30"/>
            <a:ext cx="995" cy="111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771525</xdr:colOff>
      <xdr:row>181</xdr:row>
      <xdr:rowOff>152400</xdr:rowOff>
    </xdr:from>
    <xdr:to>
      <xdr:col>1</xdr:col>
      <xdr:colOff>2133600</xdr:colOff>
      <xdr:row>181</xdr:row>
      <xdr:rowOff>885825</xdr:rowOff>
    </xdr:to>
    <xdr:grpSp>
      <xdr:nvGrpSpPr>
        <xdr:cNvPr id="199" name="Group 622">
          <a:extLst>
            <a:ext uri="{FF2B5EF4-FFF2-40B4-BE49-F238E27FC236}">
              <a16:creationId xmlns:a16="http://schemas.microsoft.com/office/drawing/2014/main" id="{00000000-0008-0000-0E00-0000C7000000}"/>
            </a:ext>
          </a:extLst>
        </xdr:cNvPr>
        <xdr:cNvGrpSpPr>
          <a:grpSpLocks noChangeAspect="1"/>
        </xdr:cNvGrpSpPr>
      </xdr:nvGrpSpPr>
      <xdr:grpSpPr bwMode="auto">
        <a:xfrm>
          <a:off x="771525" y="55959375"/>
          <a:ext cx="1362075" cy="733425"/>
          <a:chOff x="0" y="0"/>
          <a:chExt cx="2480" cy="1220"/>
        </a:xfrm>
      </xdr:grpSpPr>
      <xdr:pic>
        <xdr:nvPicPr>
          <xdr:cNvPr id="200" name="Picture 236">
            <a:extLst>
              <a:ext uri="{FF2B5EF4-FFF2-40B4-BE49-F238E27FC236}">
                <a16:creationId xmlns:a16="http://schemas.microsoft.com/office/drawing/2014/main" id="{00000000-0008-0000-0E00-0000C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2" cstate="print"/>
          <a:srcRect r="49382"/>
          <a:stretch>
            <a:fillRect/>
          </a:stretch>
        </xdr:blipFill>
        <xdr:spPr bwMode="auto">
          <a:xfrm rot="10800000" flipH="1">
            <a:off x="0" y="0"/>
            <a:ext cx="1230" cy="117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01" name="Picture 236">
            <a:extLst>
              <a:ext uri="{FF2B5EF4-FFF2-40B4-BE49-F238E27FC236}">
                <a16:creationId xmlns:a16="http://schemas.microsoft.com/office/drawing/2014/main" id="{00000000-0008-0000-0E00-0000C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2" cstate="print"/>
          <a:srcRect l="53087"/>
          <a:stretch>
            <a:fillRect/>
          </a:stretch>
        </xdr:blipFill>
        <xdr:spPr bwMode="auto">
          <a:xfrm rot="10800000" flipH="1">
            <a:off x="1340" y="50"/>
            <a:ext cx="1140" cy="117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576542</xdr:colOff>
      <xdr:row>451</xdr:row>
      <xdr:rowOff>249891</xdr:rowOff>
    </xdr:from>
    <xdr:to>
      <xdr:col>1</xdr:col>
      <xdr:colOff>2214842</xdr:colOff>
      <xdr:row>451</xdr:row>
      <xdr:rowOff>811866</xdr:rowOff>
    </xdr:to>
    <xdr:pic>
      <xdr:nvPicPr>
        <xdr:cNvPr id="202" name="Picture 287">
          <a:extLst>
            <a:ext uri="{FF2B5EF4-FFF2-40B4-BE49-F238E27FC236}">
              <a16:creationId xmlns:a16="http://schemas.microsoft.com/office/drawing/2014/main" id="{00000000-0008-0000-0E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159248" y="176417567"/>
          <a:ext cx="1638300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1330139</xdr:colOff>
      <xdr:row>119</xdr:row>
      <xdr:rowOff>121584</xdr:rowOff>
    </xdr:from>
    <xdr:to>
      <xdr:col>1</xdr:col>
      <xdr:colOff>1587314</xdr:colOff>
      <xdr:row>120</xdr:row>
      <xdr:rowOff>407334</xdr:rowOff>
    </xdr:to>
    <xdr:pic>
      <xdr:nvPicPr>
        <xdr:cNvPr id="203" name="图片 535">
          <a:extLst>
            <a:ext uri="{FF2B5EF4-FFF2-40B4-BE49-F238E27FC236}">
              <a16:creationId xmlns:a16="http://schemas.microsoft.com/office/drawing/2014/main" id="{00000000-0008-0000-0E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 l="73425"/>
        <a:stretch>
          <a:fillRect/>
        </a:stretch>
      </xdr:blipFill>
      <xdr:spPr bwMode="auto">
        <a:xfrm>
          <a:off x="1912845" y="44452055"/>
          <a:ext cx="257175" cy="9020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784412</xdr:colOff>
      <xdr:row>460</xdr:row>
      <xdr:rowOff>189940</xdr:rowOff>
    </xdr:from>
    <xdr:to>
      <xdr:col>1</xdr:col>
      <xdr:colOff>2165537</xdr:colOff>
      <xdr:row>460</xdr:row>
      <xdr:rowOff>656665</xdr:rowOff>
    </xdr:to>
    <xdr:pic>
      <xdr:nvPicPr>
        <xdr:cNvPr id="204" name="Picture 290">
          <a:extLst>
            <a:ext uri="{FF2B5EF4-FFF2-40B4-BE49-F238E27FC236}">
              <a16:creationId xmlns:a16="http://schemas.microsoft.com/office/drawing/2014/main" id="{00000000-0008-0000-0E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367118" y="180772734"/>
          <a:ext cx="1381125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1083469</xdr:colOff>
      <xdr:row>170</xdr:row>
      <xdr:rowOff>239386</xdr:rowOff>
    </xdr:from>
    <xdr:to>
      <xdr:col>1</xdr:col>
      <xdr:colOff>1935957</xdr:colOff>
      <xdr:row>170</xdr:row>
      <xdr:rowOff>706111</xdr:rowOff>
    </xdr:to>
    <xdr:grpSp>
      <xdr:nvGrpSpPr>
        <xdr:cNvPr id="205" name="Group 610">
          <a:extLst>
            <a:ext uri="{FF2B5EF4-FFF2-40B4-BE49-F238E27FC236}">
              <a16:creationId xmlns:a16="http://schemas.microsoft.com/office/drawing/2014/main" id="{00000000-0008-0000-0E00-0000CD000000}"/>
            </a:ext>
          </a:extLst>
        </xdr:cNvPr>
        <xdr:cNvGrpSpPr>
          <a:grpSpLocks noChangeAspect="1"/>
        </xdr:cNvGrpSpPr>
      </xdr:nvGrpSpPr>
      <xdr:grpSpPr bwMode="auto">
        <a:xfrm>
          <a:off x="1083469" y="51198136"/>
          <a:ext cx="852488" cy="466725"/>
          <a:chOff x="0" y="0"/>
          <a:chExt cx="1638299" cy="742950"/>
        </a:xfrm>
      </xdr:grpSpPr>
      <xdr:pic>
        <xdr:nvPicPr>
          <xdr:cNvPr id="206" name="Picture 231">
            <a:extLst>
              <a:ext uri="{FF2B5EF4-FFF2-40B4-BE49-F238E27FC236}">
                <a16:creationId xmlns:a16="http://schemas.microsoft.com/office/drawing/2014/main" id="{00000000-0008-0000-0E00-0000C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6" cstate="print"/>
          <a:srcRect r="49045"/>
          <a:stretch>
            <a:fillRect/>
          </a:stretch>
        </xdr:blipFill>
        <xdr:spPr bwMode="auto">
          <a:xfrm flipV="1">
            <a:off x="0" y="0"/>
            <a:ext cx="762000" cy="6858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07" name="Picture 231">
            <a:extLst>
              <a:ext uri="{FF2B5EF4-FFF2-40B4-BE49-F238E27FC236}">
                <a16:creationId xmlns:a16="http://schemas.microsoft.com/office/drawing/2014/main" id="{00000000-0008-0000-0E00-0000C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6" cstate="print"/>
          <a:srcRect l="50317"/>
          <a:stretch>
            <a:fillRect/>
          </a:stretch>
        </xdr:blipFill>
        <xdr:spPr bwMode="auto">
          <a:xfrm flipV="1">
            <a:off x="895349" y="57150"/>
            <a:ext cx="742950" cy="6858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1113304</xdr:colOff>
      <xdr:row>153</xdr:row>
      <xdr:rowOff>10084</xdr:rowOff>
    </xdr:from>
    <xdr:to>
      <xdr:col>1</xdr:col>
      <xdr:colOff>1739901</xdr:colOff>
      <xdr:row>156</xdr:row>
      <xdr:rowOff>156882</xdr:rowOff>
    </xdr:to>
    <xdr:pic>
      <xdr:nvPicPr>
        <xdr:cNvPr id="209" name="图片 2" descr="TEST CAP(S)">
          <a:extLst>
            <a:ext uri="{FF2B5EF4-FFF2-40B4-BE49-F238E27FC236}">
              <a16:creationId xmlns:a16="http://schemas.microsoft.com/office/drawing/2014/main" id="{00000000-0008-0000-0E00-0000D1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696010" y="46167113"/>
          <a:ext cx="626597" cy="7519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1071283</xdr:colOff>
      <xdr:row>433</xdr:row>
      <xdr:rowOff>258856</xdr:rowOff>
    </xdr:from>
    <xdr:to>
      <xdr:col>1</xdr:col>
      <xdr:colOff>1852333</xdr:colOff>
      <xdr:row>433</xdr:row>
      <xdr:rowOff>935131</xdr:rowOff>
    </xdr:to>
    <xdr:pic>
      <xdr:nvPicPr>
        <xdr:cNvPr id="210" name="图片 92" descr="ADAPTER, TAIL PIECE W-PLASTIC NUT (S x SLIP)">
          <a:extLst>
            <a:ext uri="{FF2B5EF4-FFF2-40B4-BE49-F238E27FC236}">
              <a16:creationId xmlns:a16="http://schemas.microsoft.com/office/drawing/2014/main" id="{00000000-0008-0000-0E00-0000D2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 t="20305" r="32213" b="21257"/>
        <a:stretch>
          <a:fillRect/>
        </a:stretch>
      </xdr:blipFill>
      <xdr:spPr bwMode="auto">
        <a:xfrm>
          <a:off x="1653989" y="168111768"/>
          <a:ext cx="7810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739589</xdr:colOff>
      <xdr:row>434</xdr:row>
      <xdr:rowOff>257735</xdr:rowOff>
    </xdr:from>
    <xdr:to>
      <xdr:col>1</xdr:col>
      <xdr:colOff>2263589</xdr:colOff>
      <xdr:row>435</xdr:row>
      <xdr:rowOff>238686</xdr:rowOff>
    </xdr:to>
    <xdr:pic>
      <xdr:nvPicPr>
        <xdr:cNvPr id="211" name="Picture 284">
          <a:extLst>
            <a:ext uri="{FF2B5EF4-FFF2-40B4-BE49-F238E27FC236}">
              <a16:creationId xmlns:a16="http://schemas.microsoft.com/office/drawing/2014/main" id="{00000000-0008-0000-0E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 bwMode="auto">
        <a:xfrm>
          <a:off x="1322295" y="169231235"/>
          <a:ext cx="1524000" cy="59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683558</xdr:colOff>
      <xdr:row>472</xdr:row>
      <xdr:rowOff>179294</xdr:rowOff>
    </xdr:from>
    <xdr:to>
      <xdr:col>1</xdr:col>
      <xdr:colOff>2102783</xdr:colOff>
      <xdr:row>473</xdr:row>
      <xdr:rowOff>466165</xdr:rowOff>
    </xdr:to>
    <xdr:pic>
      <xdr:nvPicPr>
        <xdr:cNvPr id="213" name="图片 87" descr="811-040">
          <a:extLst>
            <a:ext uri="{FF2B5EF4-FFF2-40B4-BE49-F238E27FC236}">
              <a16:creationId xmlns:a16="http://schemas.microsoft.com/office/drawing/2014/main" id="{00000000-0008-0000-0E00-0000D5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 bwMode="auto">
        <a:xfrm>
          <a:off x="1266264" y="188370882"/>
          <a:ext cx="1419225" cy="1048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739589</xdr:colOff>
      <xdr:row>478</xdr:row>
      <xdr:rowOff>100851</xdr:rowOff>
    </xdr:from>
    <xdr:to>
      <xdr:col>1</xdr:col>
      <xdr:colOff>2234486</xdr:colOff>
      <xdr:row>478</xdr:row>
      <xdr:rowOff>1053352</xdr:rowOff>
    </xdr:to>
    <xdr:pic>
      <xdr:nvPicPr>
        <xdr:cNvPr id="214" name="图片 2" descr="LP820P-422">
          <a:extLst>
            <a:ext uri="{FF2B5EF4-FFF2-40B4-BE49-F238E27FC236}">
              <a16:creationId xmlns:a16="http://schemas.microsoft.com/office/drawing/2014/main" id="{00000000-0008-0000-0E00-0000D6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322295" y="192472233"/>
          <a:ext cx="1494897" cy="952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683559</xdr:colOff>
      <xdr:row>476</xdr:row>
      <xdr:rowOff>156883</xdr:rowOff>
    </xdr:from>
    <xdr:to>
      <xdr:col>1</xdr:col>
      <xdr:colOff>2230344</xdr:colOff>
      <xdr:row>477</xdr:row>
      <xdr:rowOff>537883</xdr:rowOff>
    </xdr:to>
    <xdr:pic>
      <xdr:nvPicPr>
        <xdr:cNvPr id="215" name="图片 89" descr="820-422">
          <a:extLst>
            <a:ext uri="{FF2B5EF4-FFF2-40B4-BE49-F238E27FC236}">
              <a16:creationId xmlns:a16="http://schemas.microsoft.com/office/drawing/2014/main" id="{00000000-0008-0000-0E00-0000D7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266265" y="191093912"/>
          <a:ext cx="1546785" cy="1165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478739</xdr:colOff>
      <xdr:row>474</xdr:row>
      <xdr:rowOff>144431</xdr:rowOff>
    </xdr:from>
    <xdr:to>
      <xdr:col>1</xdr:col>
      <xdr:colOff>2317064</xdr:colOff>
      <xdr:row>475</xdr:row>
      <xdr:rowOff>548404</xdr:rowOff>
    </xdr:to>
    <xdr:pic>
      <xdr:nvPicPr>
        <xdr:cNvPr id="216" name="图片 88" descr="812-422">
          <a:extLst>
            <a:ext uri="{FF2B5EF4-FFF2-40B4-BE49-F238E27FC236}">
              <a16:creationId xmlns:a16="http://schemas.microsoft.com/office/drawing/2014/main" id="{00000000-0008-0000-0E00-0000D8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 bwMode="auto">
        <a:xfrm>
          <a:off x="1061445" y="189770372"/>
          <a:ext cx="1838325" cy="1042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295388</xdr:colOff>
      <xdr:row>1</xdr:row>
      <xdr:rowOff>54079</xdr:rowOff>
    </xdr:from>
    <xdr:to>
      <xdr:col>10</xdr:col>
      <xdr:colOff>377449</xdr:colOff>
      <xdr:row>1</xdr:row>
      <xdr:rowOff>178637</xdr:rowOff>
    </xdr:to>
    <xdr:sp macro="" textlink="">
      <xdr:nvSpPr>
        <xdr:cNvPr id="217" name="Down Arrow 3">
          <a:extLst>
            <a:ext uri="{FF2B5EF4-FFF2-40B4-BE49-F238E27FC236}">
              <a16:creationId xmlns:a16="http://schemas.microsoft.com/office/drawing/2014/main" id="{00000000-0008-0000-0E00-0000D9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10</xdr:col>
      <xdr:colOff>295388</xdr:colOff>
      <xdr:row>1</xdr:row>
      <xdr:rowOff>54079</xdr:rowOff>
    </xdr:from>
    <xdr:to>
      <xdr:col>10</xdr:col>
      <xdr:colOff>377449</xdr:colOff>
      <xdr:row>1</xdr:row>
      <xdr:rowOff>178637</xdr:rowOff>
    </xdr:to>
    <xdr:sp macro="" textlink="">
      <xdr:nvSpPr>
        <xdr:cNvPr id="220" name="Down Arrow 3">
          <a:extLst>
            <a:ext uri="{FF2B5EF4-FFF2-40B4-BE49-F238E27FC236}">
              <a16:creationId xmlns:a16="http://schemas.microsoft.com/office/drawing/2014/main" id="{00000000-0008-0000-0E00-0000DC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2249014</xdr:colOff>
      <xdr:row>2</xdr:row>
      <xdr:rowOff>112587</xdr:rowOff>
    </xdr:to>
    <xdr:pic>
      <xdr:nvPicPr>
        <xdr:cNvPr id="222" name="Picture 221">
          <a:hlinkClick xmlns:r="http://schemas.openxmlformats.org/officeDocument/2006/relationships" r:id="rId154"/>
          <a:extLst>
            <a:ext uri="{FF2B5EF4-FFF2-40B4-BE49-F238E27FC236}">
              <a16:creationId xmlns:a16="http://schemas.microsoft.com/office/drawing/2014/main" id="{00000000-0008-0000-0E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295388</xdr:colOff>
      <xdr:row>1</xdr:row>
      <xdr:rowOff>54079</xdr:rowOff>
    </xdr:from>
    <xdr:to>
      <xdr:col>10</xdr:col>
      <xdr:colOff>377449</xdr:colOff>
      <xdr:row>1</xdr:row>
      <xdr:rowOff>178637</xdr:rowOff>
    </xdr:to>
    <xdr:sp macro="" textlink="">
      <xdr:nvSpPr>
        <xdr:cNvPr id="65" name="Down Arrow 3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SpPr/>
      </xdr:nvSpPr>
      <xdr:spPr>
        <a:xfrm>
          <a:off x="110681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10</xdr:col>
      <xdr:colOff>295388</xdr:colOff>
      <xdr:row>1</xdr:row>
      <xdr:rowOff>54079</xdr:rowOff>
    </xdr:from>
    <xdr:to>
      <xdr:col>10</xdr:col>
      <xdr:colOff>377449</xdr:colOff>
      <xdr:row>1</xdr:row>
      <xdr:rowOff>178637</xdr:rowOff>
    </xdr:to>
    <xdr:sp macro="" textlink="">
      <xdr:nvSpPr>
        <xdr:cNvPr id="66" name="Down Arrow 3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SpPr/>
      </xdr:nvSpPr>
      <xdr:spPr>
        <a:xfrm>
          <a:off x="110681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2402535</xdr:colOff>
      <xdr:row>2</xdr:row>
      <xdr:rowOff>112587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65543" y="0"/>
          <a:ext cx="2474864" cy="1247743"/>
        </a:xfrm>
        <a:prstGeom prst="rect">
          <a:avLst/>
        </a:prstGeom>
      </xdr:spPr>
    </xdr:pic>
    <xdr:clientData/>
  </xdr:twoCellAnchor>
  <xdr:twoCellAnchor editAs="oneCell">
    <xdr:from>
      <xdr:col>1</xdr:col>
      <xdr:colOff>43143</xdr:colOff>
      <xdr:row>6</xdr:row>
      <xdr:rowOff>104775</xdr:rowOff>
    </xdr:from>
    <xdr:to>
      <xdr:col>1</xdr:col>
      <xdr:colOff>1338543</xdr:colOff>
      <xdr:row>12</xdr:row>
      <xdr:rowOff>47625</xdr:rowOff>
    </xdr:to>
    <xdr:pic>
      <xdr:nvPicPr>
        <xdr:cNvPr id="69" name="Picture 18329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849" y="2379569"/>
          <a:ext cx="1295400" cy="1153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59951</xdr:colOff>
      <xdr:row>19</xdr:row>
      <xdr:rowOff>358588</xdr:rowOff>
    </xdr:from>
    <xdr:to>
      <xdr:col>1</xdr:col>
      <xdr:colOff>1317251</xdr:colOff>
      <xdr:row>27</xdr:row>
      <xdr:rowOff>115980</xdr:rowOff>
    </xdr:to>
    <xdr:pic>
      <xdr:nvPicPr>
        <xdr:cNvPr id="70" name="Picture 18330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57" y="5827059"/>
          <a:ext cx="1257300" cy="1532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36979</xdr:colOff>
      <xdr:row>87</xdr:row>
      <xdr:rowOff>82364</xdr:rowOff>
    </xdr:from>
    <xdr:to>
      <xdr:col>1</xdr:col>
      <xdr:colOff>1284754</xdr:colOff>
      <xdr:row>93</xdr:row>
      <xdr:rowOff>15688</xdr:rowOff>
    </xdr:to>
    <xdr:pic>
      <xdr:nvPicPr>
        <xdr:cNvPr id="71" name="Picture 18331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685" y="28982335"/>
          <a:ext cx="1247775" cy="114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60511</xdr:colOff>
      <xdr:row>104</xdr:row>
      <xdr:rowOff>235321</xdr:rowOff>
    </xdr:from>
    <xdr:to>
      <xdr:col>1</xdr:col>
      <xdr:colOff>1308286</xdr:colOff>
      <xdr:row>109</xdr:row>
      <xdr:rowOff>133347</xdr:rowOff>
    </xdr:to>
    <xdr:pic>
      <xdr:nvPicPr>
        <xdr:cNvPr id="72" name="Picture 18332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17" y="34278792"/>
          <a:ext cx="1247775" cy="191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142876</xdr:colOff>
      <xdr:row>151</xdr:row>
      <xdr:rowOff>112060</xdr:rowOff>
    </xdr:from>
    <xdr:to>
      <xdr:col>1</xdr:col>
      <xdr:colOff>1219201</xdr:colOff>
      <xdr:row>156</xdr:row>
      <xdr:rowOff>43703</xdr:rowOff>
    </xdr:to>
    <xdr:pic>
      <xdr:nvPicPr>
        <xdr:cNvPr id="73" name="Picture 18333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582" y="48521472"/>
          <a:ext cx="1076325" cy="940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189380</xdr:colOff>
      <xdr:row>161</xdr:row>
      <xdr:rowOff>8964</xdr:rowOff>
    </xdr:from>
    <xdr:to>
      <xdr:col>1</xdr:col>
      <xdr:colOff>1218080</xdr:colOff>
      <xdr:row>166</xdr:row>
      <xdr:rowOff>28013</xdr:rowOff>
    </xdr:to>
    <xdr:pic>
      <xdr:nvPicPr>
        <xdr:cNvPr id="74" name="Picture 18334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086" y="53393788"/>
          <a:ext cx="1028700" cy="1027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225238</xdr:colOff>
      <xdr:row>177</xdr:row>
      <xdr:rowOff>376519</xdr:rowOff>
    </xdr:from>
    <xdr:to>
      <xdr:col>1</xdr:col>
      <xdr:colOff>1263463</xdr:colOff>
      <xdr:row>182</xdr:row>
      <xdr:rowOff>196664</xdr:rowOff>
    </xdr:to>
    <xdr:pic>
      <xdr:nvPicPr>
        <xdr:cNvPr id="75" name="Picture 18335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944" y="58736754"/>
          <a:ext cx="1038225" cy="1961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152400</xdr:colOff>
      <xdr:row>190</xdr:row>
      <xdr:rowOff>285750</xdr:rowOff>
    </xdr:from>
    <xdr:to>
      <xdr:col>1</xdr:col>
      <xdr:colOff>1114425</xdr:colOff>
      <xdr:row>193</xdr:row>
      <xdr:rowOff>85724</xdr:rowOff>
    </xdr:to>
    <xdr:pic>
      <xdr:nvPicPr>
        <xdr:cNvPr id="76" name="Picture 18337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4683025"/>
          <a:ext cx="962025" cy="1000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184337</xdr:colOff>
      <xdr:row>199</xdr:row>
      <xdr:rowOff>147357</xdr:rowOff>
    </xdr:from>
    <xdr:to>
      <xdr:col>1</xdr:col>
      <xdr:colOff>1222562</xdr:colOff>
      <xdr:row>204</xdr:row>
      <xdr:rowOff>15127</xdr:rowOff>
    </xdr:to>
    <xdr:pic>
      <xdr:nvPicPr>
        <xdr:cNvPr id="77" name="Picture 18338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043" y="65040622"/>
          <a:ext cx="1038225" cy="1884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295275</xdr:colOff>
      <xdr:row>209</xdr:row>
      <xdr:rowOff>133350</xdr:rowOff>
    </xdr:from>
    <xdr:to>
      <xdr:col>1</xdr:col>
      <xdr:colOff>1333500</xdr:colOff>
      <xdr:row>211</xdr:row>
      <xdr:rowOff>323850</xdr:rowOff>
    </xdr:to>
    <xdr:pic>
      <xdr:nvPicPr>
        <xdr:cNvPr id="78" name="Picture 18339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62150625"/>
          <a:ext cx="10382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216273</xdr:colOff>
      <xdr:row>215</xdr:row>
      <xdr:rowOff>108137</xdr:rowOff>
    </xdr:from>
    <xdr:to>
      <xdr:col>1</xdr:col>
      <xdr:colOff>1216398</xdr:colOff>
      <xdr:row>219</xdr:row>
      <xdr:rowOff>103094</xdr:rowOff>
    </xdr:to>
    <xdr:pic>
      <xdr:nvPicPr>
        <xdr:cNvPr id="79" name="Picture 18340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979" y="69943196"/>
          <a:ext cx="1000125" cy="160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257175</xdr:colOff>
      <xdr:row>224</xdr:row>
      <xdr:rowOff>142875</xdr:rowOff>
    </xdr:from>
    <xdr:to>
      <xdr:col>1</xdr:col>
      <xdr:colOff>1190625</xdr:colOff>
      <xdr:row>228</xdr:row>
      <xdr:rowOff>223557</xdr:rowOff>
    </xdr:to>
    <xdr:pic>
      <xdr:nvPicPr>
        <xdr:cNvPr id="80" name="Picture 18341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5" y="47215425"/>
          <a:ext cx="9334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298077</xdr:colOff>
      <xdr:row>234</xdr:row>
      <xdr:rowOff>274544</xdr:rowOff>
    </xdr:from>
    <xdr:to>
      <xdr:col>1</xdr:col>
      <xdr:colOff>1088652</xdr:colOff>
      <xdr:row>238</xdr:row>
      <xdr:rowOff>77320</xdr:rowOff>
    </xdr:to>
    <xdr:pic>
      <xdr:nvPicPr>
        <xdr:cNvPr id="81" name="Picture 18343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783" y="76698662"/>
          <a:ext cx="790575" cy="1416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200025</xdr:colOff>
      <xdr:row>241</xdr:row>
      <xdr:rowOff>57150</xdr:rowOff>
    </xdr:from>
    <xdr:to>
      <xdr:col>1</xdr:col>
      <xdr:colOff>1104900</xdr:colOff>
      <xdr:row>242</xdr:row>
      <xdr:rowOff>199464</xdr:rowOff>
    </xdr:to>
    <xdr:pic>
      <xdr:nvPicPr>
        <xdr:cNvPr id="82" name="Picture 18344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51787425"/>
          <a:ext cx="9048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258295</xdr:colOff>
      <xdr:row>245</xdr:row>
      <xdr:rowOff>93009</xdr:rowOff>
    </xdr:from>
    <xdr:to>
      <xdr:col>1</xdr:col>
      <xdr:colOff>1248895</xdr:colOff>
      <xdr:row>247</xdr:row>
      <xdr:rowOff>196663</xdr:rowOff>
    </xdr:to>
    <xdr:pic>
      <xdr:nvPicPr>
        <xdr:cNvPr id="83" name="Picture 18345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01" y="79923715"/>
          <a:ext cx="990600" cy="1072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241487</xdr:colOff>
      <xdr:row>260</xdr:row>
      <xdr:rowOff>184897</xdr:rowOff>
    </xdr:from>
    <xdr:to>
      <xdr:col>1</xdr:col>
      <xdr:colOff>1193987</xdr:colOff>
      <xdr:row>265</xdr:row>
      <xdr:rowOff>194422</xdr:rowOff>
    </xdr:to>
    <xdr:pic>
      <xdr:nvPicPr>
        <xdr:cNvPr id="84" name="Picture 18346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193" y="83836809"/>
          <a:ext cx="952500" cy="1018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240366</xdr:colOff>
      <xdr:row>274</xdr:row>
      <xdr:rowOff>1681</xdr:rowOff>
    </xdr:from>
    <xdr:to>
      <xdr:col>1</xdr:col>
      <xdr:colOff>1288116</xdr:colOff>
      <xdr:row>280</xdr:row>
      <xdr:rowOff>190500</xdr:rowOff>
    </xdr:to>
    <xdr:pic>
      <xdr:nvPicPr>
        <xdr:cNvPr id="85" name="Picture 18347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66" y="85279006"/>
          <a:ext cx="1047750" cy="1388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102534</xdr:colOff>
      <xdr:row>285</xdr:row>
      <xdr:rowOff>156882</xdr:rowOff>
    </xdr:from>
    <xdr:to>
      <xdr:col>1</xdr:col>
      <xdr:colOff>1276887</xdr:colOff>
      <xdr:row>291</xdr:row>
      <xdr:rowOff>559</xdr:rowOff>
    </xdr:to>
    <xdr:pic>
      <xdr:nvPicPr>
        <xdr:cNvPr id="86" name="Picture 18348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240" y="90274588"/>
          <a:ext cx="1174353" cy="2203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157443</xdr:colOff>
      <xdr:row>311</xdr:row>
      <xdr:rowOff>45383</xdr:rowOff>
    </xdr:from>
    <xdr:to>
      <xdr:col>1</xdr:col>
      <xdr:colOff>1205193</xdr:colOff>
      <xdr:row>315</xdr:row>
      <xdr:rowOff>132790</xdr:rowOff>
    </xdr:to>
    <xdr:pic>
      <xdr:nvPicPr>
        <xdr:cNvPr id="87" name="Picture 18349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149" y="99407942"/>
          <a:ext cx="1047750" cy="894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235324</xdr:colOff>
      <xdr:row>333</xdr:row>
      <xdr:rowOff>27454</xdr:rowOff>
    </xdr:from>
    <xdr:to>
      <xdr:col>1</xdr:col>
      <xdr:colOff>1264024</xdr:colOff>
      <xdr:row>337</xdr:row>
      <xdr:rowOff>78440</xdr:rowOff>
    </xdr:to>
    <xdr:pic>
      <xdr:nvPicPr>
        <xdr:cNvPr id="88" name="Picture 18350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030" y="100084778"/>
          <a:ext cx="1028700" cy="856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235884</xdr:colOff>
      <xdr:row>355</xdr:row>
      <xdr:rowOff>157442</xdr:rowOff>
    </xdr:from>
    <xdr:to>
      <xdr:col>1</xdr:col>
      <xdr:colOff>1245534</xdr:colOff>
      <xdr:row>359</xdr:row>
      <xdr:rowOff>131668</xdr:rowOff>
    </xdr:to>
    <xdr:pic>
      <xdr:nvPicPr>
        <xdr:cNvPr id="89" name="Picture 18351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90" y="109347560"/>
          <a:ext cx="1009650" cy="158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201706</xdr:colOff>
      <xdr:row>363</xdr:row>
      <xdr:rowOff>28575</xdr:rowOff>
    </xdr:from>
    <xdr:to>
      <xdr:col>1</xdr:col>
      <xdr:colOff>1239931</xdr:colOff>
      <xdr:row>367</xdr:row>
      <xdr:rowOff>71717</xdr:rowOff>
    </xdr:to>
    <xdr:pic>
      <xdr:nvPicPr>
        <xdr:cNvPr id="90" name="Picture 18352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2" y="108109310"/>
          <a:ext cx="1038225" cy="849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156322</xdr:colOff>
      <xdr:row>368</xdr:row>
      <xdr:rowOff>77880</xdr:rowOff>
    </xdr:from>
    <xdr:to>
      <xdr:col>1</xdr:col>
      <xdr:colOff>1280272</xdr:colOff>
      <xdr:row>369</xdr:row>
      <xdr:rowOff>302559</xdr:rowOff>
    </xdr:to>
    <xdr:pic>
      <xdr:nvPicPr>
        <xdr:cNvPr id="91" name="Picture 18353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028" y="109122321"/>
          <a:ext cx="1123950" cy="639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150159</xdr:colOff>
      <xdr:row>370</xdr:row>
      <xdr:rowOff>15687</xdr:rowOff>
    </xdr:from>
    <xdr:to>
      <xdr:col>1</xdr:col>
      <xdr:colOff>1255059</xdr:colOff>
      <xdr:row>371</xdr:row>
      <xdr:rowOff>345700</xdr:rowOff>
    </xdr:to>
    <xdr:pic>
      <xdr:nvPicPr>
        <xdr:cNvPr id="92" name="Picture 18355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865" y="109822128"/>
          <a:ext cx="1104900" cy="744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169208</xdr:colOff>
      <xdr:row>374</xdr:row>
      <xdr:rowOff>32497</xdr:rowOff>
    </xdr:from>
    <xdr:to>
      <xdr:col>1</xdr:col>
      <xdr:colOff>1178858</xdr:colOff>
      <xdr:row>378</xdr:row>
      <xdr:rowOff>13447</xdr:rowOff>
    </xdr:to>
    <xdr:pic>
      <xdr:nvPicPr>
        <xdr:cNvPr id="93" name="Picture 18356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914" y="115979762"/>
          <a:ext cx="1009650" cy="1191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191060</xdr:colOff>
      <xdr:row>384</xdr:row>
      <xdr:rowOff>201705</xdr:rowOff>
    </xdr:from>
    <xdr:to>
      <xdr:col>1</xdr:col>
      <xdr:colOff>1131794</xdr:colOff>
      <xdr:row>388</xdr:row>
      <xdr:rowOff>22410</xdr:rowOff>
    </xdr:to>
    <xdr:pic>
      <xdr:nvPicPr>
        <xdr:cNvPr id="94" name="Picture 18357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766" y="118547029"/>
          <a:ext cx="940734" cy="1434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220195</xdr:colOff>
      <xdr:row>392</xdr:row>
      <xdr:rowOff>198903</xdr:rowOff>
    </xdr:from>
    <xdr:to>
      <xdr:col>1</xdr:col>
      <xdr:colOff>1267945</xdr:colOff>
      <xdr:row>397</xdr:row>
      <xdr:rowOff>559</xdr:rowOff>
    </xdr:to>
    <xdr:pic>
      <xdr:nvPicPr>
        <xdr:cNvPr id="95" name="Picture 18358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901" y="121491374"/>
          <a:ext cx="1047750" cy="1191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205628</xdr:colOff>
      <xdr:row>407</xdr:row>
      <xdr:rowOff>235324</xdr:rowOff>
    </xdr:from>
    <xdr:to>
      <xdr:col>1</xdr:col>
      <xdr:colOff>1224803</xdr:colOff>
      <xdr:row>412</xdr:row>
      <xdr:rowOff>160245</xdr:rowOff>
    </xdr:to>
    <xdr:pic>
      <xdr:nvPicPr>
        <xdr:cNvPr id="96" name="Picture 18359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334" y="125505883"/>
          <a:ext cx="1019175" cy="194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247650</xdr:colOff>
      <xdr:row>428</xdr:row>
      <xdr:rowOff>257734</xdr:rowOff>
    </xdr:from>
    <xdr:to>
      <xdr:col>1</xdr:col>
      <xdr:colOff>1171575</xdr:colOff>
      <xdr:row>432</xdr:row>
      <xdr:rowOff>142312</xdr:rowOff>
    </xdr:to>
    <xdr:pic>
      <xdr:nvPicPr>
        <xdr:cNvPr id="97" name="Picture 18360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356" y="133764616"/>
          <a:ext cx="923925" cy="149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199464</xdr:colOff>
      <xdr:row>470</xdr:row>
      <xdr:rowOff>93010</xdr:rowOff>
    </xdr:from>
    <xdr:to>
      <xdr:col>1</xdr:col>
      <xdr:colOff>1199589</xdr:colOff>
      <xdr:row>474</xdr:row>
      <xdr:rowOff>190501</xdr:rowOff>
    </xdr:to>
    <xdr:pic>
      <xdr:nvPicPr>
        <xdr:cNvPr id="98" name="Picture 18361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70" y="150072539"/>
          <a:ext cx="1000125" cy="1711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180973</xdr:colOff>
      <xdr:row>513</xdr:row>
      <xdr:rowOff>78440</xdr:rowOff>
    </xdr:from>
    <xdr:to>
      <xdr:col>1</xdr:col>
      <xdr:colOff>1152523</xdr:colOff>
      <xdr:row>517</xdr:row>
      <xdr:rowOff>327771</xdr:rowOff>
    </xdr:to>
    <xdr:pic>
      <xdr:nvPicPr>
        <xdr:cNvPr id="99" name="Picture 18362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679" y="166922822"/>
          <a:ext cx="971550" cy="1862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146237</xdr:colOff>
      <xdr:row>539</xdr:row>
      <xdr:rowOff>108697</xdr:rowOff>
    </xdr:from>
    <xdr:to>
      <xdr:col>1</xdr:col>
      <xdr:colOff>1213037</xdr:colOff>
      <xdr:row>543</xdr:row>
      <xdr:rowOff>27455</xdr:rowOff>
    </xdr:to>
    <xdr:pic>
      <xdr:nvPicPr>
        <xdr:cNvPr id="100" name="Picture 18363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943" y="177150432"/>
          <a:ext cx="1066800" cy="1330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220196</xdr:colOff>
      <xdr:row>550</xdr:row>
      <xdr:rowOff>81803</xdr:rowOff>
    </xdr:from>
    <xdr:to>
      <xdr:col>1</xdr:col>
      <xdr:colOff>1191746</xdr:colOff>
      <xdr:row>555</xdr:row>
      <xdr:rowOff>81801</xdr:rowOff>
    </xdr:to>
    <xdr:pic>
      <xdr:nvPicPr>
        <xdr:cNvPr id="101" name="Picture 18364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902" y="179756921"/>
          <a:ext cx="971550" cy="1008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221877</xdr:colOff>
      <xdr:row>562</xdr:row>
      <xdr:rowOff>145677</xdr:rowOff>
    </xdr:from>
    <xdr:to>
      <xdr:col>1</xdr:col>
      <xdr:colOff>1241052</xdr:colOff>
      <xdr:row>567</xdr:row>
      <xdr:rowOff>166409</xdr:rowOff>
    </xdr:to>
    <xdr:pic>
      <xdr:nvPicPr>
        <xdr:cNvPr id="102" name="Picture 18365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583" y="182263677"/>
          <a:ext cx="1019175" cy="10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188258</xdr:colOff>
      <xdr:row>574</xdr:row>
      <xdr:rowOff>22412</xdr:rowOff>
    </xdr:from>
    <xdr:to>
      <xdr:col>1</xdr:col>
      <xdr:colOff>1197908</xdr:colOff>
      <xdr:row>579</xdr:row>
      <xdr:rowOff>33616</xdr:rowOff>
    </xdr:to>
    <xdr:pic>
      <xdr:nvPicPr>
        <xdr:cNvPr id="103" name="Picture 18366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964" y="184560883"/>
          <a:ext cx="1009650" cy="101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133350</xdr:colOff>
      <xdr:row>584</xdr:row>
      <xdr:rowOff>149040</xdr:rowOff>
    </xdr:from>
    <xdr:to>
      <xdr:col>1</xdr:col>
      <xdr:colOff>1133475</xdr:colOff>
      <xdr:row>590</xdr:row>
      <xdr:rowOff>6166</xdr:rowOff>
    </xdr:to>
    <xdr:pic>
      <xdr:nvPicPr>
        <xdr:cNvPr id="104" name="Picture 18367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056" y="186704569"/>
          <a:ext cx="1000125" cy="1067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237565</xdr:colOff>
      <xdr:row>593</xdr:row>
      <xdr:rowOff>156883</xdr:rowOff>
    </xdr:from>
    <xdr:to>
      <xdr:col>1</xdr:col>
      <xdr:colOff>1190065</xdr:colOff>
      <xdr:row>597</xdr:row>
      <xdr:rowOff>73960</xdr:rowOff>
    </xdr:to>
    <xdr:pic>
      <xdr:nvPicPr>
        <xdr:cNvPr id="105" name="Picture 18368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271" y="188527765"/>
          <a:ext cx="952500" cy="1530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160244</xdr:colOff>
      <xdr:row>641</xdr:row>
      <xdr:rowOff>68356</xdr:rowOff>
    </xdr:from>
    <xdr:to>
      <xdr:col>1</xdr:col>
      <xdr:colOff>1207994</xdr:colOff>
      <xdr:row>644</xdr:row>
      <xdr:rowOff>1</xdr:rowOff>
    </xdr:to>
    <xdr:pic>
      <xdr:nvPicPr>
        <xdr:cNvPr id="106" name="Picture 18371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" y="203623209"/>
          <a:ext cx="1047750" cy="1033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235324</xdr:colOff>
      <xdr:row>171</xdr:row>
      <xdr:rowOff>384922</xdr:rowOff>
    </xdr:from>
    <xdr:to>
      <xdr:col>1</xdr:col>
      <xdr:colOff>1121149</xdr:colOff>
      <xdr:row>173</xdr:row>
      <xdr:rowOff>152961</xdr:rowOff>
    </xdr:to>
    <xdr:pic>
      <xdr:nvPicPr>
        <xdr:cNvPr id="107" name="Picture 299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030" y="55988510"/>
          <a:ext cx="885825" cy="574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405092</xdr:colOff>
      <xdr:row>252</xdr:row>
      <xdr:rowOff>145116</xdr:rowOff>
    </xdr:from>
    <xdr:to>
      <xdr:col>1</xdr:col>
      <xdr:colOff>995642</xdr:colOff>
      <xdr:row>253</xdr:row>
      <xdr:rowOff>190501</xdr:rowOff>
    </xdr:to>
    <xdr:pic>
      <xdr:nvPicPr>
        <xdr:cNvPr id="108" name="Picture 308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798" y="81779969"/>
          <a:ext cx="590550" cy="448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385483</xdr:colOff>
      <xdr:row>649</xdr:row>
      <xdr:rowOff>67236</xdr:rowOff>
    </xdr:from>
    <xdr:to>
      <xdr:col>1</xdr:col>
      <xdr:colOff>1080808</xdr:colOff>
      <xdr:row>652</xdr:row>
      <xdr:rowOff>147920</xdr:rowOff>
    </xdr:to>
    <xdr:pic>
      <xdr:nvPicPr>
        <xdr:cNvPr id="109" name="Picture 5173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189" y="205997736"/>
          <a:ext cx="695325" cy="1290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361950</xdr:colOff>
      <xdr:row>655</xdr:row>
      <xdr:rowOff>89648</xdr:rowOff>
    </xdr:from>
    <xdr:to>
      <xdr:col>1</xdr:col>
      <xdr:colOff>1104900</xdr:colOff>
      <xdr:row>658</xdr:row>
      <xdr:rowOff>151280</xdr:rowOff>
    </xdr:to>
    <xdr:pic>
      <xdr:nvPicPr>
        <xdr:cNvPr id="110" name="Picture 5176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656" y="208373383"/>
          <a:ext cx="742950" cy="1271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44264</xdr:colOff>
      <xdr:row>662</xdr:row>
      <xdr:rowOff>112059</xdr:rowOff>
    </xdr:from>
    <xdr:to>
      <xdr:col>1</xdr:col>
      <xdr:colOff>1365946</xdr:colOff>
      <xdr:row>664</xdr:row>
      <xdr:rowOff>118223</xdr:rowOff>
    </xdr:to>
    <xdr:pic>
      <xdr:nvPicPr>
        <xdr:cNvPr id="111" name="Picture 5185" descr="捕获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970" y="210917118"/>
          <a:ext cx="1321682" cy="812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216834</xdr:colOff>
      <xdr:row>673</xdr:row>
      <xdr:rowOff>33617</xdr:rowOff>
    </xdr:from>
    <xdr:to>
      <xdr:col>1</xdr:col>
      <xdr:colOff>1178859</xdr:colOff>
      <xdr:row>675</xdr:row>
      <xdr:rowOff>1680</xdr:rowOff>
    </xdr:to>
    <xdr:pic>
      <xdr:nvPicPr>
        <xdr:cNvPr id="112" name="Picture 5179" descr="捕获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540" y="213438441"/>
          <a:ext cx="962025" cy="774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130549</xdr:colOff>
      <xdr:row>604</xdr:row>
      <xdr:rowOff>87405</xdr:rowOff>
    </xdr:from>
    <xdr:to>
      <xdr:col>1</xdr:col>
      <xdr:colOff>1168774</xdr:colOff>
      <xdr:row>606</xdr:row>
      <xdr:rowOff>90767</xdr:rowOff>
    </xdr:to>
    <xdr:pic>
      <xdr:nvPicPr>
        <xdr:cNvPr id="113" name="Picture 5170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255" y="183875081"/>
          <a:ext cx="1038225" cy="608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147917</xdr:colOff>
      <xdr:row>530</xdr:row>
      <xdr:rowOff>329452</xdr:rowOff>
    </xdr:from>
    <xdr:to>
      <xdr:col>1</xdr:col>
      <xdr:colOff>1252817</xdr:colOff>
      <xdr:row>536</xdr:row>
      <xdr:rowOff>195541</xdr:rowOff>
    </xdr:to>
    <xdr:pic>
      <xdr:nvPicPr>
        <xdr:cNvPr id="114" name="图片 24223" descr="22-1-2° STREET Ell(SPIG × SOC)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623" y="173841334"/>
          <a:ext cx="1104900" cy="2324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406213</xdr:colOff>
      <xdr:row>149</xdr:row>
      <xdr:rowOff>22413</xdr:rowOff>
    </xdr:from>
    <xdr:to>
      <xdr:col>1</xdr:col>
      <xdr:colOff>1025338</xdr:colOff>
      <xdr:row>150</xdr:row>
      <xdr:rowOff>359710</xdr:rowOff>
    </xdr:to>
    <xdr:pic>
      <xdr:nvPicPr>
        <xdr:cNvPr id="115" name="Picture 6405" descr="1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919" y="47658619"/>
          <a:ext cx="619125" cy="740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119343</xdr:colOff>
      <xdr:row>680</xdr:row>
      <xdr:rowOff>214032</xdr:rowOff>
    </xdr:from>
    <xdr:to>
      <xdr:col>1</xdr:col>
      <xdr:colOff>1281393</xdr:colOff>
      <xdr:row>682</xdr:row>
      <xdr:rowOff>78439</xdr:rowOff>
    </xdr:to>
    <xdr:pic>
      <xdr:nvPicPr>
        <xdr:cNvPr id="116" name="Picture 5182" descr="捕获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049" y="215602297"/>
          <a:ext cx="1162050" cy="671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373717</xdr:colOff>
      <xdr:row>147</xdr:row>
      <xdr:rowOff>25214</xdr:rowOff>
    </xdr:from>
    <xdr:to>
      <xdr:col>1</xdr:col>
      <xdr:colOff>1075764</xdr:colOff>
      <xdr:row>148</xdr:row>
      <xdr:rowOff>353500</xdr:rowOff>
    </xdr:to>
    <xdr:pic>
      <xdr:nvPicPr>
        <xdr:cNvPr id="117" name="图片 1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423" y="47269214"/>
          <a:ext cx="702047" cy="709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351865</xdr:colOff>
      <xdr:row>230</xdr:row>
      <xdr:rowOff>35859</xdr:rowOff>
    </xdr:from>
    <xdr:to>
      <xdr:col>1</xdr:col>
      <xdr:colOff>1085290</xdr:colOff>
      <xdr:row>231</xdr:row>
      <xdr:rowOff>356347</xdr:rowOff>
    </xdr:to>
    <xdr:pic>
      <xdr:nvPicPr>
        <xdr:cNvPr id="118" name="图片 2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571" y="70823418"/>
          <a:ext cx="7334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131109</xdr:colOff>
      <xdr:row>295</xdr:row>
      <xdr:rowOff>360270</xdr:rowOff>
    </xdr:from>
    <xdr:to>
      <xdr:col>1</xdr:col>
      <xdr:colOff>1296521</xdr:colOff>
      <xdr:row>300</xdr:row>
      <xdr:rowOff>254934</xdr:rowOff>
    </xdr:to>
    <xdr:pic>
      <xdr:nvPicPr>
        <xdr:cNvPr id="119" name="图片 3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64" r="12397"/>
        <a:stretch/>
      </xdr:blipFill>
      <xdr:spPr bwMode="auto">
        <a:xfrm>
          <a:off x="131109" y="92257470"/>
          <a:ext cx="1165412" cy="1494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31377</xdr:colOff>
      <xdr:row>599</xdr:row>
      <xdr:rowOff>67236</xdr:rowOff>
    </xdr:from>
    <xdr:to>
      <xdr:col>1</xdr:col>
      <xdr:colOff>1325757</xdr:colOff>
      <xdr:row>600</xdr:row>
      <xdr:rowOff>277344</xdr:rowOff>
    </xdr:to>
    <xdr:pic>
      <xdr:nvPicPr>
        <xdr:cNvPr id="120" name="图片 4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083" y="190724118"/>
          <a:ext cx="1294380" cy="613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112058</xdr:colOff>
      <xdr:row>609</xdr:row>
      <xdr:rowOff>54909</xdr:rowOff>
    </xdr:from>
    <xdr:to>
      <xdr:col>1</xdr:col>
      <xdr:colOff>1232646</xdr:colOff>
      <xdr:row>616</xdr:row>
      <xdr:rowOff>100293</xdr:rowOff>
    </xdr:to>
    <xdr:pic>
      <xdr:nvPicPr>
        <xdr:cNvPr id="121" name="图片 5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3" r="13292"/>
        <a:stretch/>
      </xdr:blipFill>
      <xdr:spPr bwMode="auto">
        <a:xfrm>
          <a:off x="694764" y="194488174"/>
          <a:ext cx="1120588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141755</xdr:colOff>
      <xdr:row>621</xdr:row>
      <xdr:rowOff>266140</xdr:rowOff>
    </xdr:from>
    <xdr:to>
      <xdr:col>1</xdr:col>
      <xdr:colOff>1265705</xdr:colOff>
      <xdr:row>624</xdr:row>
      <xdr:rowOff>179856</xdr:rowOff>
    </xdr:to>
    <xdr:pic>
      <xdr:nvPicPr>
        <xdr:cNvPr id="122" name="图片 6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461" y="197691375"/>
          <a:ext cx="11239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156322</xdr:colOff>
      <xdr:row>633</xdr:row>
      <xdr:rowOff>183216</xdr:rowOff>
    </xdr:from>
    <xdr:to>
      <xdr:col>1</xdr:col>
      <xdr:colOff>1194547</xdr:colOff>
      <xdr:row>636</xdr:row>
      <xdr:rowOff>195543</xdr:rowOff>
    </xdr:to>
    <xdr:pic>
      <xdr:nvPicPr>
        <xdr:cNvPr id="123" name="图片 7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028" y="201171922"/>
          <a:ext cx="10382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184897</xdr:colOff>
      <xdr:row>232</xdr:row>
      <xdr:rowOff>16811</xdr:rowOff>
    </xdr:from>
    <xdr:to>
      <xdr:col>1</xdr:col>
      <xdr:colOff>1185022</xdr:colOff>
      <xdr:row>233</xdr:row>
      <xdr:rowOff>358031</xdr:rowOff>
    </xdr:to>
    <xdr:pic>
      <xdr:nvPicPr>
        <xdr:cNvPr id="124" name="Picture 89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565"/>
        <a:stretch>
          <a:fillRect/>
        </a:stretch>
      </xdr:blipFill>
      <xdr:spPr bwMode="auto">
        <a:xfrm rot="5400000">
          <a:off x="906556" y="71438623"/>
          <a:ext cx="72222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444313</xdr:colOff>
      <xdr:row>270</xdr:row>
      <xdr:rowOff>164727</xdr:rowOff>
    </xdr:from>
    <xdr:to>
      <xdr:col>1</xdr:col>
      <xdr:colOff>1120588</xdr:colOff>
      <xdr:row>272</xdr:row>
      <xdr:rowOff>110379</xdr:rowOff>
    </xdr:to>
    <xdr:pic>
      <xdr:nvPicPr>
        <xdr:cNvPr id="125" name="Picture 3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019" y="85833698"/>
          <a:ext cx="6762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179857</xdr:colOff>
      <xdr:row>602</xdr:row>
      <xdr:rowOff>27456</xdr:rowOff>
    </xdr:from>
    <xdr:to>
      <xdr:col>1</xdr:col>
      <xdr:colOff>1103515</xdr:colOff>
      <xdr:row>603</xdr:row>
      <xdr:rowOff>336177</xdr:rowOff>
    </xdr:to>
    <xdr:pic>
      <xdr:nvPicPr>
        <xdr:cNvPr id="126" name="图片 1" descr="VENTURIED TEE (SOC × SOC(SPIG) × SOC(SPIG))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563" y="183041927"/>
          <a:ext cx="923658" cy="7121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89646</xdr:colOff>
      <xdr:row>49</xdr:row>
      <xdr:rowOff>11206</xdr:rowOff>
    </xdr:from>
    <xdr:to>
      <xdr:col>1</xdr:col>
      <xdr:colOff>1346946</xdr:colOff>
      <xdr:row>56</xdr:row>
      <xdr:rowOff>124945</xdr:rowOff>
    </xdr:to>
    <xdr:pic>
      <xdr:nvPicPr>
        <xdr:cNvPr id="129" name="Picture 18330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2" y="16864853"/>
          <a:ext cx="1257300" cy="1532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67235</xdr:colOff>
      <xdr:row>128</xdr:row>
      <xdr:rowOff>11206</xdr:rowOff>
    </xdr:from>
    <xdr:to>
      <xdr:col>1</xdr:col>
      <xdr:colOff>1315010</xdr:colOff>
      <xdr:row>132</xdr:row>
      <xdr:rowOff>198344</xdr:rowOff>
    </xdr:to>
    <xdr:pic>
      <xdr:nvPicPr>
        <xdr:cNvPr id="130" name="Picture 18332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1" y="43277118"/>
          <a:ext cx="1247775" cy="191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246531</xdr:colOff>
      <xdr:row>444</xdr:row>
      <xdr:rowOff>302560</xdr:rowOff>
    </xdr:from>
    <xdr:to>
      <xdr:col>1</xdr:col>
      <xdr:colOff>1170456</xdr:colOff>
      <xdr:row>448</xdr:row>
      <xdr:rowOff>187138</xdr:rowOff>
    </xdr:to>
    <xdr:pic>
      <xdr:nvPicPr>
        <xdr:cNvPr id="131" name="Picture 1836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9237" y="140084736"/>
          <a:ext cx="923925" cy="149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</xdr:col>
      <xdr:colOff>156883</xdr:colOff>
      <xdr:row>494</xdr:row>
      <xdr:rowOff>168087</xdr:rowOff>
    </xdr:from>
    <xdr:to>
      <xdr:col>1</xdr:col>
      <xdr:colOff>1157008</xdr:colOff>
      <xdr:row>498</xdr:row>
      <xdr:rowOff>198903</xdr:rowOff>
    </xdr:to>
    <xdr:pic>
      <xdr:nvPicPr>
        <xdr:cNvPr id="132" name="Picture 1836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589" y="159560558"/>
          <a:ext cx="1000125" cy="1711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114299</xdr:colOff>
      <xdr:row>15</xdr:row>
      <xdr:rowOff>66673</xdr:rowOff>
    </xdr:from>
    <xdr:ext cx="914400" cy="704427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  <a:ext uri="{147F2762-F138-4A5C-976F-8EAC2B608ADB}">
              <a16:predDERef xmlns:a16="http://schemas.microsoft.com/office/drawing/2014/main" pred="{F868CB47-F658-4182-A334-3554B2BC8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4" y="4571998"/>
          <a:ext cx="914400" cy="704427"/>
        </a:xfrm>
        <a:prstGeom prst="rect">
          <a:avLst/>
        </a:prstGeom>
      </xdr:spPr>
    </xdr:pic>
    <xdr:clientData/>
  </xdr:oneCellAnchor>
  <xdr:twoCellAnchor>
    <xdr:from>
      <xdr:col>1</xdr:col>
      <xdr:colOff>152400</xdr:colOff>
      <xdr:row>4</xdr:row>
      <xdr:rowOff>50306</xdr:rowOff>
    </xdr:from>
    <xdr:to>
      <xdr:col>1</xdr:col>
      <xdr:colOff>866775</xdr:colOff>
      <xdr:row>6</xdr:row>
      <xdr:rowOff>179342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1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3425" y="1926731"/>
          <a:ext cx="714375" cy="510036"/>
        </a:xfrm>
        <a:prstGeom prst="rect">
          <a:avLst/>
        </a:prstGeom>
      </xdr:spPr>
    </xdr:pic>
    <xdr:clientData/>
  </xdr:twoCellAnchor>
  <xdr:oneCellAnchor>
    <xdr:from>
      <xdr:col>1</xdr:col>
      <xdr:colOff>104775</xdr:colOff>
      <xdr:row>8</xdr:row>
      <xdr:rowOff>85723</xdr:rowOff>
    </xdr:from>
    <xdr:ext cx="872218" cy="634704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000-000005000000}"/>
            </a:ext>
            <a:ext uri="{147F2762-F138-4A5C-976F-8EAC2B608ADB}">
              <a16:predDERef xmlns:a16="http://schemas.microsoft.com/office/drawing/2014/main" pred="{07686460-122A-422E-92CF-A120F2DD3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85800" y="2924173"/>
          <a:ext cx="872218" cy="634704"/>
        </a:xfrm>
        <a:prstGeom prst="rect">
          <a:avLst/>
        </a:prstGeom>
      </xdr:spPr>
    </xdr:pic>
    <xdr:clientData/>
  </xdr:oneCellAnchor>
  <xdr:oneCellAnchor>
    <xdr:from>
      <xdr:col>1</xdr:col>
      <xdr:colOff>69019</xdr:colOff>
      <xdr:row>11</xdr:row>
      <xdr:rowOff>28576</xdr:rowOff>
    </xdr:from>
    <xdr:ext cx="898449" cy="342899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000-000006000000}"/>
            </a:ext>
            <a:ext uri="{147F2762-F138-4A5C-976F-8EAC2B608ADB}">
              <a16:predDERef xmlns:a16="http://schemas.microsoft.com/office/drawing/2014/main" pred="{A1769B46-53F0-4888-9FD0-DDD6651D5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0044" y="3638551"/>
          <a:ext cx="898449" cy="342899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23</xdr:row>
      <xdr:rowOff>114300</xdr:rowOff>
    </xdr:from>
    <xdr:ext cx="914400" cy="569626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000-000007000000}"/>
            </a:ext>
            <a:ext uri="{147F2762-F138-4A5C-976F-8EAC2B608ADB}">
              <a16:predDERef xmlns:a16="http://schemas.microsoft.com/office/drawing/2014/main" pred="{64095AFD-CCFE-4D6C-B12E-63774EFE8B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50" y="6019800"/>
          <a:ext cx="914400" cy="569626"/>
        </a:xfrm>
        <a:prstGeom prst="rect">
          <a:avLst/>
        </a:prstGeom>
      </xdr:spPr>
    </xdr:pic>
    <xdr:clientData/>
  </xdr:oneCellAnchor>
  <xdr:oneCellAnchor>
    <xdr:from>
      <xdr:col>1</xdr:col>
      <xdr:colOff>238125</xdr:colOff>
      <xdr:row>30</xdr:row>
      <xdr:rowOff>133349</xdr:rowOff>
    </xdr:from>
    <xdr:ext cx="620737" cy="672465"/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000-000008000000}"/>
            </a:ext>
            <a:ext uri="{147F2762-F138-4A5C-976F-8EAC2B608ADB}">
              <a16:predDERef xmlns:a16="http://schemas.microsoft.com/office/drawing/2014/main" pred="{ADA94C81-4B77-4741-9EB1-6229B00F2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9150" y="7238999"/>
          <a:ext cx="620737" cy="672465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36</xdr:row>
      <xdr:rowOff>76199</xdr:rowOff>
    </xdr:from>
    <xdr:ext cx="645869" cy="671703"/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000-000009000000}"/>
            </a:ext>
            <a:ext uri="{147F2762-F138-4A5C-976F-8EAC2B608ADB}">
              <a16:predDERef xmlns:a16="http://schemas.microsoft.com/office/drawing/2014/main" pred="{293EF326-FDA9-4ECC-8093-77123D864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9625" y="7534274"/>
          <a:ext cx="645869" cy="671703"/>
        </a:xfrm>
        <a:prstGeom prst="rect">
          <a:avLst/>
        </a:prstGeom>
      </xdr:spPr>
    </xdr:pic>
    <xdr:clientData/>
  </xdr:oneCellAnchor>
  <xdr:oneCellAnchor>
    <xdr:from>
      <xdr:col>1</xdr:col>
      <xdr:colOff>57148</xdr:colOff>
      <xdr:row>54</xdr:row>
      <xdr:rowOff>190499</xdr:rowOff>
    </xdr:from>
    <xdr:ext cx="926905" cy="495301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000-00000A000000}"/>
            </a:ext>
            <a:ext uri="{147F2762-F138-4A5C-976F-8EAC2B608ADB}">
              <a16:predDERef xmlns:a16="http://schemas.microsoft.com/office/drawing/2014/main" pred="{13FDB7E4-281A-43D5-81E0-A7684CE977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173" y="12849224"/>
          <a:ext cx="926905" cy="49530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39</xdr:row>
      <xdr:rowOff>21457</xdr:rowOff>
    </xdr:from>
    <xdr:ext cx="685800" cy="731018"/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000-00000B000000}"/>
            </a:ext>
            <a:ext uri="{147F2762-F138-4A5C-976F-8EAC2B608ADB}">
              <a16:predDERef xmlns:a16="http://schemas.microsoft.com/office/drawing/2014/main" pred="{B893525F-F132-45AE-A8B1-4D657B611E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1526" y="9213082"/>
          <a:ext cx="685800" cy="731018"/>
        </a:xfrm>
        <a:prstGeom prst="rect">
          <a:avLst/>
        </a:prstGeom>
      </xdr:spPr>
    </xdr:pic>
    <xdr:clientData/>
  </xdr:oneCellAnchor>
  <xdr:oneCellAnchor>
    <xdr:from>
      <xdr:col>1</xdr:col>
      <xdr:colOff>152400</xdr:colOff>
      <xdr:row>44</xdr:row>
      <xdr:rowOff>32187</xdr:rowOff>
    </xdr:from>
    <xdr:ext cx="695325" cy="555640"/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000-00000C000000}"/>
            </a:ext>
            <a:ext uri="{147F2762-F138-4A5C-976F-8EAC2B608ADB}">
              <a16:predDERef xmlns:a16="http://schemas.microsoft.com/office/drawing/2014/main" pred="{3984E2B8-F32B-4ABB-87C9-9A1368B660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3425" y="10623987"/>
          <a:ext cx="695325" cy="555640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48</xdr:row>
      <xdr:rowOff>166879</xdr:rowOff>
    </xdr:from>
    <xdr:ext cx="931206" cy="633221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175" y="11558779"/>
          <a:ext cx="931206" cy="633221"/>
        </a:xfrm>
        <a:prstGeom prst="rect">
          <a:avLst/>
        </a:prstGeom>
        <a:effectLst>
          <a:softEdge rad="0"/>
        </a:effectLst>
      </xdr:spPr>
    </xdr:pic>
    <xdr:clientData/>
  </xdr:oneCellAnchor>
  <xdr:oneCellAnchor>
    <xdr:from>
      <xdr:col>1</xdr:col>
      <xdr:colOff>123825</xdr:colOff>
      <xdr:row>57</xdr:row>
      <xdr:rowOff>23344</xdr:rowOff>
    </xdr:from>
    <xdr:ext cx="857250" cy="350156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000-00000E000000}"/>
            </a:ext>
            <a:ext uri="{147F2762-F138-4A5C-976F-8EAC2B608ADB}">
              <a16:predDERef xmlns:a16="http://schemas.microsoft.com/office/drawing/2014/main" pred="{83C91124-FCFE-442B-AEEE-42B76FBAAF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4850" y="8633944"/>
          <a:ext cx="857250" cy="350156"/>
        </a:xfrm>
        <a:prstGeom prst="rect">
          <a:avLst/>
        </a:prstGeom>
      </xdr:spPr>
    </xdr:pic>
    <xdr:clientData/>
  </xdr:oneCellAnchor>
  <xdr:oneCellAnchor>
    <xdr:from>
      <xdr:col>1</xdr:col>
      <xdr:colOff>323851</xdr:colOff>
      <xdr:row>60</xdr:row>
      <xdr:rowOff>21812</xdr:rowOff>
    </xdr:from>
    <xdr:ext cx="495300" cy="528933"/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876" y="13642562"/>
          <a:ext cx="495300" cy="528933"/>
        </a:xfrm>
        <a:prstGeom prst="rect">
          <a:avLst/>
        </a:prstGeom>
      </xdr:spPr>
    </xdr:pic>
    <xdr:clientData/>
  </xdr:oneCellAnchor>
  <xdr:oneCellAnchor>
    <xdr:from>
      <xdr:col>1</xdr:col>
      <xdr:colOff>314325</xdr:colOff>
      <xdr:row>68</xdr:row>
      <xdr:rowOff>57150</xdr:rowOff>
    </xdr:from>
    <xdr:ext cx="499560" cy="489538"/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350" y="15220950"/>
          <a:ext cx="499560" cy="489538"/>
        </a:xfrm>
        <a:prstGeom prst="rect">
          <a:avLst/>
        </a:prstGeom>
      </xdr:spPr>
    </xdr:pic>
    <xdr:clientData/>
  </xdr:oneCellAnchor>
  <xdr:oneCellAnchor>
    <xdr:from>
      <xdr:col>1</xdr:col>
      <xdr:colOff>219075</xdr:colOff>
      <xdr:row>72</xdr:row>
      <xdr:rowOff>19050</xdr:rowOff>
    </xdr:from>
    <xdr:ext cx="606251" cy="337310"/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000-000011000000}"/>
            </a:ext>
            <a:ext uri="{147F2762-F138-4A5C-976F-8EAC2B608ADB}">
              <a16:predDERef xmlns:a16="http://schemas.microsoft.com/office/drawing/2014/main" pred="{24A724B2-3503-4B9C-974F-72E428ACB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0100" y="15954375"/>
          <a:ext cx="606251" cy="337310"/>
        </a:xfrm>
        <a:prstGeom prst="rect">
          <a:avLst/>
        </a:prstGeom>
      </xdr:spPr>
    </xdr:pic>
    <xdr:clientData/>
  </xdr:oneCellAnchor>
  <xdr:oneCellAnchor>
    <xdr:from>
      <xdr:col>1</xdr:col>
      <xdr:colOff>104774</xdr:colOff>
      <xdr:row>77</xdr:row>
      <xdr:rowOff>123826</xdr:rowOff>
    </xdr:from>
    <xdr:ext cx="866775" cy="553932"/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85799" y="17602201"/>
          <a:ext cx="866775" cy="553932"/>
        </a:xfrm>
        <a:prstGeom prst="rect">
          <a:avLst/>
        </a:prstGeom>
      </xdr:spPr>
    </xdr:pic>
    <xdr:clientData/>
  </xdr:oneCellAnchor>
  <xdr:oneCellAnchor>
    <xdr:from>
      <xdr:col>1</xdr:col>
      <xdr:colOff>257176</xdr:colOff>
      <xdr:row>74</xdr:row>
      <xdr:rowOff>57150</xdr:rowOff>
    </xdr:from>
    <xdr:ext cx="523922" cy="681269"/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000-000013000000}"/>
            </a:ext>
            <a:ext uri="{147F2762-F138-4A5C-976F-8EAC2B608ADB}">
              <a16:predDERef xmlns:a16="http://schemas.microsoft.com/office/drawing/2014/main" pred="{12690F39-8693-41B2-B6BC-F7DF47053C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8201" y="16573500"/>
          <a:ext cx="523922" cy="681269"/>
        </a:xfrm>
        <a:prstGeom prst="rect">
          <a:avLst/>
        </a:prstGeom>
      </xdr:spPr>
    </xdr:pic>
    <xdr:clientData/>
  </xdr:oneCellAnchor>
  <xdr:oneCellAnchor>
    <xdr:from>
      <xdr:col>1</xdr:col>
      <xdr:colOff>66674</xdr:colOff>
      <xdr:row>81</xdr:row>
      <xdr:rowOff>161924</xdr:rowOff>
    </xdr:from>
    <xdr:ext cx="914400" cy="468902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7699" y="19488149"/>
          <a:ext cx="914400" cy="468902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86</xdr:row>
      <xdr:rowOff>123825</xdr:rowOff>
    </xdr:from>
    <xdr:ext cx="914400" cy="256853"/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000-000015000000}"/>
            </a:ext>
            <a:ext uri="{147F2762-F138-4A5C-976F-8EAC2B608ADB}">
              <a16:predDERef xmlns:a16="http://schemas.microsoft.com/office/drawing/2014/main" pred="{7185FF61-258D-46C3-929C-AE6B8DB85D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8649" y="20450175"/>
          <a:ext cx="914400" cy="256853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89</xdr:row>
      <xdr:rowOff>95251</xdr:rowOff>
    </xdr:from>
    <xdr:ext cx="914400" cy="563374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1000-000016000000}"/>
            </a:ext>
            <a:ext uri="{147F2762-F138-4A5C-976F-8EAC2B608ADB}">
              <a16:predDERef xmlns:a16="http://schemas.microsoft.com/office/drawing/2014/main" pred="{91036EFA-4849-4F9D-A2EB-0A341F082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7700" y="22221826"/>
          <a:ext cx="914400" cy="563374"/>
        </a:xfrm>
        <a:prstGeom prst="rect">
          <a:avLst/>
        </a:prstGeom>
      </xdr:spPr>
    </xdr:pic>
    <xdr:clientData/>
  </xdr:oneCellAnchor>
  <xdr:oneCellAnchor>
    <xdr:from>
      <xdr:col>1</xdr:col>
      <xdr:colOff>76199</xdr:colOff>
      <xdr:row>94</xdr:row>
      <xdr:rowOff>171451</xdr:rowOff>
    </xdr:from>
    <xdr:ext cx="914400" cy="485346"/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000-000017000000}"/>
            </a:ext>
            <a:ext uri="{147F2762-F138-4A5C-976F-8EAC2B608ADB}">
              <a16:predDERef xmlns:a16="http://schemas.microsoft.com/office/drawing/2014/main" pred="{CCA13F17-08C1-404F-8A00-7370F29B85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7224" y="23298151"/>
          <a:ext cx="914400" cy="485346"/>
        </a:xfrm>
        <a:prstGeom prst="rect">
          <a:avLst/>
        </a:prstGeom>
      </xdr:spPr>
    </xdr:pic>
    <xdr:clientData/>
  </xdr:oneCellAnchor>
  <xdr:oneCellAnchor>
    <xdr:from>
      <xdr:col>1</xdr:col>
      <xdr:colOff>123824</xdr:colOff>
      <xdr:row>100</xdr:row>
      <xdr:rowOff>76199</xdr:rowOff>
    </xdr:from>
    <xdr:ext cx="857251" cy="862033"/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4849" y="24403049"/>
          <a:ext cx="857251" cy="862033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108</xdr:row>
      <xdr:rowOff>114300</xdr:rowOff>
    </xdr:from>
    <xdr:ext cx="815546" cy="552722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4375" y="25384125"/>
          <a:ext cx="815546" cy="552722"/>
        </a:xfrm>
        <a:prstGeom prst="rect">
          <a:avLst/>
        </a:prstGeom>
      </xdr:spPr>
    </xdr:pic>
    <xdr:clientData/>
  </xdr:oneCellAnchor>
  <xdr:oneCellAnchor>
    <xdr:from>
      <xdr:col>1</xdr:col>
      <xdr:colOff>238125</xdr:colOff>
      <xdr:row>113</xdr:row>
      <xdr:rowOff>6803</xdr:rowOff>
    </xdr:from>
    <xdr:ext cx="590550" cy="717096"/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9150" y="26238653"/>
          <a:ext cx="590550" cy="717096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</xdr:colOff>
      <xdr:row>64</xdr:row>
      <xdr:rowOff>66675</xdr:rowOff>
    </xdr:from>
    <xdr:to>
      <xdr:col>1</xdr:col>
      <xdr:colOff>952500</xdr:colOff>
      <xdr:row>66</xdr:row>
      <xdr:rowOff>126296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1000-00001C000000}"/>
            </a:ext>
            <a:ext uri="{147F2762-F138-4A5C-976F-8EAC2B608ADB}">
              <a16:predDERef xmlns:a16="http://schemas.microsoft.com/office/drawing/2014/main" pred="{38A563D1-565D-4074-80E3-5D8A6DE27A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9125" y="14458950"/>
          <a:ext cx="914400" cy="459671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42</xdr:row>
      <xdr:rowOff>66675</xdr:rowOff>
    </xdr:from>
    <xdr:to>
      <xdr:col>1</xdr:col>
      <xdr:colOff>888271</xdr:colOff>
      <xdr:row>42</xdr:row>
      <xdr:rowOff>713016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1000-00001D000000}"/>
            </a:ext>
            <a:ext uri="{147F2762-F138-4A5C-976F-8EAC2B608ADB}">
              <a16:predDERef xmlns:a16="http://schemas.microsoft.com/office/drawing/2014/main" pred="{59D3A262-E398-4642-8432-EACA3B8747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28675" y="10601325"/>
          <a:ext cx="640621" cy="646341"/>
        </a:xfrm>
        <a:prstGeom prst="rect">
          <a:avLst/>
        </a:prstGeom>
      </xdr:spPr>
    </xdr:pic>
    <xdr:clientData/>
  </xdr:twoCellAnchor>
  <xdr:oneCellAnchor>
    <xdr:from>
      <xdr:col>1</xdr:col>
      <xdr:colOff>114300</xdr:colOff>
      <xdr:row>116</xdr:row>
      <xdr:rowOff>25708</xdr:rowOff>
    </xdr:from>
    <xdr:ext cx="771525" cy="756047"/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1000-000021000000}"/>
            </a:ext>
            <a:ext uri="{147F2762-F138-4A5C-976F-8EAC2B608ADB}">
              <a16:predDERef xmlns:a16="http://schemas.microsoft.com/office/drawing/2014/main" pred="{733E7E74-9E83-45F9-8FEC-C5BC86E282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5325" y="27219583"/>
          <a:ext cx="771525" cy="756047"/>
        </a:xfrm>
        <a:prstGeom prst="rect">
          <a:avLst/>
        </a:prstGeom>
      </xdr:spPr>
    </xdr:pic>
    <xdr:clientData/>
  </xdr:one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35" name="Down Arrow 3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37" name="Down Arrow 3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38" name="Down Arrow 1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39" name="Down Arrow 3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40" name="Down Arrow 3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45" name="Down Arrow 3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47" name="Down Arrow 3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48" name="Down Arrow 1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49" name="Down Arrow 3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50" name="Down Arrow 3">
          <a:extLst>
            <a:ext uri="{FF2B5EF4-FFF2-40B4-BE49-F238E27FC236}">
              <a16:creationId xmlns:a16="http://schemas.microsoft.com/office/drawing/2014/main" id="{00000000-0008-0000-1000-000032000000}"/>
            </a:ext>
          </a:extLst>
        </xdr:cNvPr>
        <xdr:cNvSpPr/>
      </xdr:nvSpPr>
      <xdr:spPr>
        <a:xfrm>
          <a:off x="854436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51" name="Down Arrow 1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52" name="Down Arrow 3">
          <a:extLst>
            <a:ext uri="{FF2B5EF4-FFF2-40B4-BE49-F238E27FC236}">
              <a16:creationId xmlns:a16="http://schemas.microsoft.com/office/drawing/2014/main" id="{00000000-0008-0000-1000-000034000000}"/>
            </a:ext>
          </a:extLst>
        </xdr:cNvPr>
        <xdr:cNvSpPr/>
      </xdr:nvSpPr>
      <xdr:spPr>
        <a:xfrm>
          <a:off x="853674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357620</xdr:colOff>
      <xdr:row>2</xdr:row>
      <xdr:rowOff>133318</xdr:rowOff>
    </xdr:to>
    <xdr:pic>
      <xdr:nvPicPr>
        <xdr:cNvPr id="53" name="Picture 52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874818" y="0"/>
          <a:ext cx="2483427" cy="1266793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400050</xdr:colOff>
      <xdr:row>226</xdr:row>
      <xdr:rowOff>0</xdr:rowOff>
    </xdr:from>
    <xdr:to>
      <xdr:col>6</xdr:col>
      <xdr:colOff>523875</xdr:colOff>
      <xdr:row>226</xdr:row>
      <xdr:rowOff>0</xdr:rowOff>
    </xdr:to>
    <xdr:sp macro="" textlink="">
      <xdr:nvSpPr>
        <xdr:cNvPr id="5" name="Rectangle 32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>
          <a:spLocks noChangeArrowheads="1"/>
        </xdr:cNvSpPr>
      </xdr:nvSpPr>
      <xdr:spPr bwMode="auto">
        <a:xfrm>
          <a:off x="5086350" y="17192625"/>
          <a:ext cx="12382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276225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6" name="Rectangle 38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SpPr>
          <a:spLocks noChangeArrowheads="1"/>
        </xdr:cNvSpPr>
      </xdr:nvSpPr>
      <xdr:spPr bwMode="auto">
        <a:xfrm>
          <a:off x="4962525" y="17192625"/>
          <a:ext cx="1047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304800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7" name="Rectangle 53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SpPr>
          <a:spLocks noChangeArrowheads="1"/>
        </xdr:cNvSpPr>
      </xdr:nvSpPr>
      <xdr:spPr bwMode="auto">
        <a:xfrm>
          <a:off x="4991100" y="17192625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209550</xdr:colOff>
      <xdr:row>226</xdr:row>
      <xdr:rowOff>0</xdr:rowOff>
    </xdr:from>
    <xdr:to>
      <xdr:col>6</xdr:col>
      <xdr:colOff>285750</xdr:colOff>
      <xdr:row>226</xdr:row>
      <xdr:rowOff>0</xdr:rowOff>
    </xdr:to>
    <xdr:sp macro="" textlink="">
      <xdr:nvSpPr>
        <xdr:cNvPr id="8" name="Rectangle 7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SpPr>
          <a:spLocks noChangeArrowheads="1"/>
        </xdr:cNvSpPr>
      </xdr:nvSpPr>
      <xdr:spPr bwMode="auto">
        <a:xfrm>
          <a:off x="4895850" y="17192625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400050</xdr:colOff>
      <xdr:row>226</xdr:row>
      <xdr:rowOff>0</xdr:rowOff>
    </xdr:from>
    <xdr:to>
      <xdr:col>6</xdr:col>
      <xdr:colOff>523875</xdr:colOff>
      <xdr:row>226</xdr:row>
      <xdr:rowOff>0</xdr:rowOff>
    </xdr:to>
    <xdr:sp macro="" textlink="">
      <xdr:nvSpPr>
        <xdr:cNvPr id="9" name="Rectangle 32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SpPr>
          <a:spLocks noChangeArrowheads="1"/>
        </xdr:cNvSpPr>
      </xdr:nvSpPr>
      <xdr:spPr bwMode="auto">
        <a:xfrm>
          <a:off x="5086350" y="17192625"/>
          <a:ext cx="12382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276225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0" name="Rectangle 38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SpPr>
          <a:spLocks noChangeArrowheads="1"/>
        </xdr:cNvSpPr>
      </xdr:nvSpPr>
      <xdr:spPr bwMode="auto">
        <a:xfrm>
          <a:off x="4962525" y="17192625"/>
          <a:ext cx="1047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304800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1" name="Rectangle 53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SpPr>
          <a:spLocks noChangeArrowheads="1"/>
        </xdr:cNvSpPr>
      </xdr:nvSpPr>
      <xdr:spPr bwMode="auto">
        <a:xfrm>
          <a:off x="4991100" y="17192625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209550</xdr:colOff>
      <xdr:row>226</xdr:row>
      <xdr:rowOff>0</xdr:rowOff>
    </xdr:from>
    <xdr:to>
      <xdr:col>6</xdr:col>
      <xdr:colOff>285750</xdr:colOff>
      <xdr:row>226</xdr:row>
      <xdr:rowOff>0</xdr:rowOff>
    </xdr:to>
    <xdr:sp macro="" textlink="">
      <xdr:nvSpPr>
        <xdr:cNvPr id="12" name="Rectangle 77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SpPr>
          <a:spLocks noChangeArrowheads="1"/>
        </xdr:cNvSpPr>
      </xdr:nvSpPr>
      <xdr:spPr bwMode="auto">
        <a:xfrm>
          <a:off x="4895850" y="17192625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400050</xdr:colOff>
      <xdr:row>226</xdr:row>
      <xdr:rowOff>0</xdr:rowOff>
    </xdr:from>
    <xdr:to>
      <xdr:col>6</xdr:col>
      <xdr:colOff>523875</xdr:colOff>
      <xdr:row>226</xdr:row>
      <xdr:rowOff>0</xdr:rowOff>
    </xdr:to>
    <xdr:sp macro="" textlink="">
      <xdr:nvSpPr>
        <xdr:cNvPr id="13" name="Rectangle 3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SpPr>
          <a:spLocks noChangeArrowheads="1"/>
        </xdr:cNvSpPr>
      </xdr:nvSpPr>
      <xdr:spPr bwMode="auto">
        <a:xfrm>
          <a:off x="5086350" y="17202150"/>
          <a:ext cx="12382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276225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4" name="Rectangle 38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SpPr>
          <a:spLocks noChangeArrowheads="1"/>
        </xdr:cNvSpPr>
      </xdr:nvSpPr>
      <xdr:spPr bwMode="auto">
        <a:xfrm>
          <a:off x="4962525" y="17202150"/>
          <a:ext cx="1047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304800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5" name="Rectangle 53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SpPr>
          <a:spLocks noChangeArrowheads="1"/>
        </xdr:cNvSpPr>
      </xdr:nvSpPr>
      <xdr:spPr bwMode="auto">
        <a:xfrm>
          <a:off x="4991100" y="17202150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209550</xdr:colOff>
      <xdr:row>226</xdr:row>
      <xdr:rowOff>0</xdr:rowOff>
    </xdr:from>
    <xdr:to>
      <xdr:col>6</xdr:col>
      <xdr:colOff>285750</xdr:colOff>
      <xdr:row>226</xdr:row>
      <xdr:rowOff>0</xdr:rowOff>
    </xdr:to>
    <xdr:sp macro="" textlink="">
      <xdr:nvSpPr>
        <xdr:cNvPr id="16" name="Rectangle 77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SpPr>
          <a:spLocks noChangeArrowheads="1"/>
        </xdr:cNvSpPr>
      </xdr:nvSpPr>
      <xdr:spPr bwMode="auto">
        <a:xfrm>
          <a:off x="4895850" y="17202150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400050</xdr:colOff>
      <xdr:row>226</xdr:row>
      <xdr:rowOff>0</xdr:rowOff>
    </xdr:from>
    <xdr:to>
      <xdr:col>6</xdr:col>
      <xdr:colOff>523875</xdr:colOff>
      <xdr:row>226</xdr:row>
      <xdr:rowOff>0</xdr:rowOff>
    </xdr:to>
    <xdr:sp macro="" textlink="">
      <xdr:nvSpPr>
        <xdr:cNvPr id="17" name="Rectangle 32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SpPr>
          <a:spLocks noChangeArrowheads="1"/>
        </xdr:cNvSpPr>
      </xdr:nvSpPr>
      <xdr:spPr bwMode="auto">
        <a:xfrm>
          <a:off x="5086350" y="17202150"/>
          <a:ext cx="12382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276225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8" name="Rectangle 38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SpPr>
          <a:spLocks noChangeArrowheads="1"/>
        </xdr:cNvSpPr>
      </xdr:nvSpPr>
      <xdr:spPr bwMode="auto">
        <a:xfrm>
          <a:off x="4962525" y="17202150"/>
          <a:ext cx="1047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304800</xdr:colOff>
      <xdr:row>226</xdr:row>
      <xdr:rowOff>0</xdr:rowOff>
    </xdr:from>
    <xdr:to>
      <xdr:col>6</xdr:col>
      <xdr:colOff>381000</xdr:colOff>
      <xdr:row>226</xdr:row>
      <xdr:rowOff>0</xdr:rowOff>
    </xdr:to>
    <xdr:sp macro="" textlink="">
      <xdr:nvSpPr>
        <xdr:cNvPr id="19" name="Rectangle 53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SpPr>
          <a:spLocks noChangeArrowheads="1"/>
        </xdr:cNvSpPr>
      </xdr:nvSpPr>
      <xdr:spPr bwMode="auto">
        <a:xfrm>
          <a:off x="4991100" y="17202150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209550</xdr:colOff>
      <xdr:row>226</xdr:row>
      <xdr:rowOff>0</xdr:rowOff>
    </xdr:from>
    <xdr:to>
      <xdr:col>6</xdr:col>
      <xdr:colOff>285750</xdr:colOff>
      <xdr:row>226</xdr:row>
      <xdr:rowOff>0</xdr:rowOff>
    </xdr:to>
    <xdr:sp macro="" textlink="">
      <xdr:nvSpPr>
        <xdr:cNvPr id="20" name="Rectangle 77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SpPr>
          <a:spLocks noChangeArrowheads="1"/>
        </xdr:cNvSpPr>
      </xdr:nvSpPr>
      <xdr:spPr bwMode="auto">
        <a:xfrm>
          <a:off x="4895850" y="17202150"/>
          <a:ext cx="762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25" name="Down Arrow 3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SpPr/>
      </xdr:nvSpPr>
      <xdr:spPr>
        <a:xfrm>
          <a:off x="99632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26" name="Down Arrow 3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SpPr/>
      </xdr:nvSpPr>
      <xdr:spPr>
        <a:xfrm>
          <a:off x="99632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29" name="Down Arrow 3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SpPr/>
      </xdr:nvSpPr>
      <xdr:spPr>
        <a:xfrm>
          <a:off x="99632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30" name="Down Arrow 3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SpPr/>
      </xdr:nvSpPr>
      <xdr:spPr>
        <a:xfrm>
          <a:off x="996326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4</xdr:col>
      <xdr:colOff>252641</xdr:colOff>
      <xdr:row>0</xdr:row>
      <xdr:rowOff>0</xdr:rowOff>
    </xdr:from>
    <xdr:to>
      <xdr:col>4</xdr:col>
      <xdr:colOff>2724143</xdr:colOff>
      <xdr:row>2</xdr:row>
      <xdr:rowOff>114268</xdr:rowOff>
    </xdr:to>
    <xdr:pic>
      <xdr:nvPicPr>
        <xdr:cNvPr id="32" name="Picture 3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10994" y="0"/>
          <a:ext cx="2471502" cy="1246062"/>
        </a:xfrm>
        <a:prstGeom prst="rect">
          <a:avLst/>
        </a:prstGeom>
      </xdr:spPr>
    </xdr:pic>
    <xdr:clientData/>
  </xdr:twoCellAnchor>
  <xdr:twoCellAnchor editAs="oneCell">
    <xdr:from>
      <xdr:col>1</xdr:col>
      <xdr:colOff>33617</xdr:colOff>
      <xdr:row>10</xdr:row>
      <xdr:rowOff>0</xdr:rowOff>
    </xdr:from>
    <xdr:to>
      <xdr:col>1</xdr:col>
      <xdr:colOff>1041617</xdr:colOff>
      <xdr:row>15</xdr:row>
      <xdr:rowOff>3012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3260912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33</xdr:row>
      <xdr:rowOff>168087</xdr:rowOff>
    </xdr:from>
    <xdr:to>
      <xdr:col>1</xdr:col>
      <xdr:colOff>1043298</xdr:colOff>
      <xdr:row>38</xdr:row>
      <xdr:rowOff>171099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8157881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44822</xdr:colOff>
      <xdr:row>56</xdr:row>
      <xdr:rowOff>22411</xdr:rowOff>
    </xdr:from>
    <xdr:to>
      <xdr:col>1</xdr:col>
      <xdr:colOff>1043297</xdr:colOff>
      <xdr:row>61</xdr:row>
      <xdr:rowOff>25424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8" y="12651440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85</xdr:row>
      <xdr:rowOff>168088</xdr:rowOff>
    </xdr:from>
    <xdr:to>
      <xdr:col>1</xdr:col>
      <xdr:colOff>1041617</xdr:colOff>
      <xdr:row>90</xdr:row>
      <xdr:rowOff>171100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18646588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107</xdr:row>
      <xdr:rowOff>0</xdr:rowOff>
    </xdr:from>
    <xdr:to>
      <xdr:col>1</xdr:col>
      <xdr:colOff>1043298</xdr:colOff>
      <xdr:row>112</xdr:row>
      <xdr:rowOff>3013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22916029"/>
          <a:ext cx="998475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129</xdr:row>
      <xdr:rowOff>179295</xdr:rowOff>
    </xdr:from>
    <xdr:to>
      <xdr:col>1</xdr:col>
      <xdr:colOff>1041618</xdr:colOff>
      <xdr:row>134</xdr:row>
      <xdr:rowOff>182307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7532854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148</xdr:row>
      <xdr:rowOff>22411</xdr:rowOff>
    </xdr:from>
    <xdr:to>
      <xdr:col>1</xdr:col>
      <xdr:colOff>1043298</xdr:colOff>
      <xdr:row>152</xdr:row>
      <xdr:rowOff>9330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31611793"/>
          <a:ext cx="998475" cy="793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167</xdr:row>
      <xdr:rowOff>168088</xdr:rowOff>
    </xdr:from>
    <xdr:to>
      <xdr:col>1</xdr:col>
      <xdr:colOff>1032092</xdr:colOff>
      <xdr:row>171</xdr:row>
      <xdr:rowOff>155006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35589882"/>
          <a:ext cx="998475" cy="793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184</xdr:row>
      <xdr:rowOff>123265</xdr:rowOff>
    </xdr:from>
    <xdr:to>
      <xdr:col>1</xdr:col>
      <xdr:colOff>1041618</xdr:colOff>
      <xdr:row>187</xdr:row>
      <xdr:rowOff>195504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38974059"/>
          <a:ext cx="1008000" cy="67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199</xdr:row>
      <xdr:rowOff>190505</xdr:rowOff>
    </xdr:from>
    <xdr:to>
      <xdr:col>1</xdr:col>
      <xdr:colOff>1041617</xdr:colOff>
      <xdr:row>203</xdr:row>
      <xdr:rowOff>181579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42470299"/>
          <a:ext cx="1008000" cy="797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220</xdr:row>
      <xdr:rowOff>22410</xdr:rowOff>
    </xdr:from>
    <xdr:to>
      <xdr:col>1</xdr:col>
      <xdr:colOff>1041618</xdr:colOff>
      <xdr:row>224</xdr:row>
      <xdr:rowOff>13483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46538028"/>
          <a:ext cx="1008000" cy="797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238</xdr:row>
      <xdr:rowOff>44823</xdr:rowOff>
    </xdr:from>
    <xdr:to>
      <xdr:col>1</xdr:col>
      <xdr:colOff>1043298</xdr:colOff>
      <xdr:row>242</xdr:row>
      <xdr:rowOff>3829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50191147"/>
          <a:ext cx="1008000" cy="76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249</xdr:row>
      <xdr:rowOff>156882</xdr:rowOff>
    </xdr:from>
    <xdr:to>
      <xdr:col>1</xdr:col>
      <xdr:colOff>1041618</xdr:colOff>
      <xdr:row>256</xdr:row>
      <xdr:rowOff>139007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52723676"/>
          <a:ext cx="1008000" cy="13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22411</xdr:colOff>
      <xdr:row>264</xdr:row>
      <xdr:rowOff>168089</xdr:rowOff>
    </xdr:from>
    <xdr:to>
      <xdr:col>1</xdr:col>
      <xdr:colOff>1020886</xdr:colOff>
      <xdr:row>271</xdr:row>
      <xdr:rowOff>22799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117" y="55962177"/>
          <a:ext cx="998475" cy="126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22412</xdr:colOff>
      <xdr:row>287</xdr:row>
      <xdr:rowOff>112058</xdr:rowOff>
    </xdr:from>
    <xdr:to>
      <xdr:col>1</xdr:col>
      <xdr:colOff>1030412</xdr:colOff>
      <xdr:row>292</xdr:row>
      <xdr:rowOff>115070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118" y="60948793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313</xdr:row>
      <xdr:rowOff>33619</xdr:rowOff>
    </xdr:from>
    <xdr:to>
      <xdr:col>1</xdr:col>
      <xdr:colOff>1041618</xdr:colOff>
      <xdr:row>317</xdr:row>
      <xdr:rowOff>192356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66114707"/>
          <a:ext cx="1008000" cy="9655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325</xdr:row>
      <xdr:rowOff>67236</xdr:rowOff>
    </xdr:from>
    <xdr:to>
      <xdr:col>1</xdr:col>
      <xdr:colOff>1043299</xdr:colOff>
      <xdr:row>330</xdr:row>
      <xdr:rowOff>84789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66753442"/>
          <a:ext cx="1008000" cy="1026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22412</xdr:colOff>
      <xdr:row>340</xdr:row>
      <xdr:rowOff>156882</xdr:rowOff>
    </xdr:from>
    <xdr:to>
      <xdr:col>1</xdr:col>
      <xdr:colOff>1030412</xdr:colOff>
      <xdr:row>345</xdr:row>
      <xdr:rowOff>85290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118" y="69868676"/>
          <a:ext cx="1008000" cy="936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33619</xdr:colOff>
      <xdr:row>363</xdr:row>
      <xdr:rowOff>56029</xdr:rowOff>
    </xdr:from>
    <xdr:to>
      <xdr:col>1</xdr:col>
      <xdr:colOff>1041619</xdr:colOff>
      <xdr:row>367</xdr:row>
      <xdr:rowOff>22808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5" y="74407058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379</xdr:row>
      <xdr:rowOff>0</xdr:rowOff>
    </xdr:from>
    <xdr:to>
      <xdr:col>1</xdr:col>
      <xdr:colOff>1041618</xdr:colOff>
      <xdr:row>382</xdr:row>
      <xdr:rowOff>168486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77578324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395</xdr:row>
      <xdr:rowOff>0</xdr:rowOff>
    </xdr:from>
    <xdr:to>
      <xdr:col>1</xdr:col>
      <xdr:colOff>1041618</xdr:colOff>
      <xdr:row>398</xdr:row>
      <xdr:rowOff>168486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80805618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411</xdr:row>
      <xdr:rowOff>0</xdr:rowOff>
    </xdr:from>
    <xdr:to>
      <xdr:col>1</xdr:col>
      <xdr:colOff>1041618</xdr:colOff>
      <xdr:row>414</xdr:row>
      <xdr:rowOff>168486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84032912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427</xdr:row>
      <xdr:rowOff>0</xdr:rowOff>
    </xdr:from>
    <xdr:to>
      <xdr:col>1</xdr:col>
      <xdr:colOff>1041618</xdr:colOff>
      <xdr:row>430</xdr:row>
      <xdr:rowOff>168485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87260206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443</xdr:row>
      <xdr:rowOff>0</xdr:rowOff>
    </xdr:from>
    <xdr:to>
      <xdr:col>1</xdr:col>
      <xdr:colOff>1041618</xdr:colOff>
      <xdr:row>446</xdr:row>
      <xdr:rowOff>168485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90487500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459</xdr:row>
      <xdr:rowOff>0</xdr:rowOff>
    </xdr:from>
    <xdr:to>
      <xdr:col>1</xdr:col>
      <xdr:colOff>1041618</xdr:colOff>
      <xdr:row>462</xdr:row>
      <xdr:rowOff>168485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93714794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475</xdr:row>
      <xdr:rowOff>0</xdr:rowOff>
    </xdr:from>
    <xdr:to>
      <xdr:col>1</xdr:col>
      <xdr:colOff>1041618</xdr:colOff>
      <xdr:row>478</xdr:row>
      <xdr:rowOff>168485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96942088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491</xdr:row>
      <xdr:rowOff>0</xdr:rowOff>
    </xdr:from>
    <xdr:to>
      <xdr:col>1</xdr:col>
      <xdr:colOff>1041618</xdr:colOff>
      <xdr:row>494</xdr:row>
      <xdr:rowOff>168485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00169382"/>
          <a:ext cx="1008000" cy="773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22412</xdr:colOff>
      <xdr:row>516</xdr:row>
      <xdr:rowOff>112059</xdr:rowOff>
    </xdr:from>
    <xdr:to>
      <xdr:col>1</xdr:col>
      <xdr:colOff>1030412</xdr:colOff>
      <xdr:row>521</xdr:row>
      <xdr:rowOff>115070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118" y="105324088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532</xdr:row>
      <xdr:rowOff>11205</xdr:rowOff>
    </xdr:from>
    <xdr:to>
      <xdr:col>1</xdr:col>
      <xdr:colOff>1043299</xdr:colOff>
      <xdr:row>536</xdr:row>
      <xdr:rowOff>196181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108450529"/>
          <a:ext cx="1008000" cy="991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551</xdr:row>
      <xdr:rowOff>123266</xdr:rowOff>
    </xdr:from>
    <xdr:to>
      <xdr:col>1</xdr:col>
      <xdr:colOff>1041618</xdr:colOff>
      <xdr:row>556</xdr:row>
      <xdr:rowOff>126277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12395001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18" name="Down Arrow 3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SpPr/>
      </xdr:nvSpPr>
      <xdr:spPr>
        <a:xfrm>
          <a:off x="100299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19" name="Down Arrow 3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SpPr/>
      </xdr:nvSpPr>
      <xdr:spPr>
        <a:xfrm>
          <a:off x="100299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oneCellAnchor>
    <xdr:from>
      <xdr:col>1</xdr:col>
      <xdr:colOff>773779</xdr:colOff>
      <xdr:row>0</xdr:row>
      <xdr:rowOff>310408</xdr:rowOff>
    </xdr:from>
    <xdr:ext cx="587537" cy="325413"/>
    <xdr:pic>
      <xdr:nvPicPr>
        <xdr:cNvPr id="20" name="Picture 3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73829" y="310408"/>
          <a:ext cx="587537" cy="3254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21" name="Down Arrow 3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SpPr/>
      </xdr:nvSpPr>
      <xdr:spPr>
        <a:xfrm>
          <a:off x="100299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11</xdr:col>
      <xdr:colOff>295388</xdr:colOff>
      <xdr:row>1</xdr:row>
      <xdr:rowOff>54079</xdr:rowOff>
    </xdr:from>
    <xdr:to>
      <xdr:col>11</xdr:col>
      <xdr:colOff>377449</xdr:colOff>
      <xdr:row>1</xdr:row>
      <xdr:rowOff>178637</xdr:rowOff>
    </xdr:to>
    <xdr:sp macro="" textlink="">
      <xdr:nvSpPr>
        <xdr:cNvPr id="22" name="Down Arrow 3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SpPr/>
      </xdr:nvSpPr>
      <xdr:spPr>
        <a:xfrm>
          <a:off x="100299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oneCellAnchor>
    <xdr:from>
      <xdr:col>1</xdr:col>
      <xdr:colOff>773779</xdr:colOff>
      <xdr:row>0</xdr:row>
      <xdr:rowOff>310408</xdr:rowOff>
    </xdr:from>
    <xdr:ext cx="587537" cy="325413"/>
    <xdr:pic>
      <xdr:nvPicPr>
        <xdr:cNvPr id="23" name="Picture 3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73829" y="310408"/>
          <a:ext cx="587537" cy="3254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3</xdr:col>
      <xdr:colOff>588818</xdr:colOff>
      <xdr:row>0</xdr:row>
      <xdr:rowOff>0</xdr:rowOff>
    </xdr:from>
    <xdr:to>
      <xdr:col>4</xdr:col>
      <xdr:colOff>2330257</xdr:colOff>
      <xdr:row>2</xdr:row>
      <xdr:rowOff>114268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55743" y="0"/>
          <a:ext cx="2474864" cy="124774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241509</xdr:colOff>
      <xdr:row>1</xdr:row>
      <xdr:rowOff>60814</xdr:rowOff>
    </xdr:from>
    <xdr:to>
      <xdr:col>9</xdr:col>
      <xdr:colOff>380720</xdr:colOff>
      <xdr:row>1</xdr:row>
      <xdr:rowOff>185372</xdr:rowOff>
    </xdr:to>
    <xdr:sp macro="" textlink="">
      <xdr:nvSpPr>
        <xdr:cNvPr id="8" name="Down Arrow 3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SpPr/>
      </xdr:nvSpPr>
      <xdr:spPr>
        <a:xfrm>
          <a:off x="9699834" y="984739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868964</xdr:colOff>
      <xdr:row>0</xdr:row>
      <xdr:rowOff>0</xdr:rowOff>
    </xdr:from>
    <xdr:to>
      <xdr:col>4</xdr:col>
      <xdr:colOff>34766</xdr:colOff>
      <xdr:row>2</xdr:row>
      <xdr:rowOff>112587</xdr:rowOff>
    </xdr:to>
    <xdr:pic>
      <xdr:nvPicPr>
        <xdr:cNvPr id="12" name="Picture 1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6170" y="0"/>
          <a:ext cx="2482743" cy="1244381"/>
        </a:xfrm>
        <a:prstGeom prst="rect">
          <a:avLst/>
        </a:prstGeom>
      </xdr:spPr>
    </xdr:pic>
    <xdr:clientData/>
  </xdr:twoCellAnchor>
  <xdr:twoCellAnchor editAs="oneCell">
    <xdr:from>
      <xdr:col>1</xdr:col>
      <xdr:colOff>44823</xdr:colOff>
      <xdr:row>5</xdr:row>
      <xdr:rowOff>190499</xdr:rowOff>
    </xdr:from>
    <xdr:to>
      <xdr:col>1</xdr:col>
      <xdr:colOff>1043298</xdr:colOff>
      <xdr:row>10</xdr:row>
      <xdr:rowOff>190499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29" y="2330823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16</xdr:row>
      <xdr:rowOff>22412</xdr:rowOff>
    </xdr:from>
    <xdr:to>
      <xdr:col>1</xdr:col>
      <xdr:colOff>1041618</xdr:colOff>
      <xdr:row>21</xdr:row>
      <xdr:rowOff>22411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4381500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22411</xdr:colOff>
      <xdr:row>36</xdr:row>
      <xdr:rowOff>89648</xdr:rowOff>
    </xdr:from>
    <xdr:to>
      <xdr:col>1</xdr:col>
      <xdr:colOff>1030411</xdr:colOff>
      <xdr:row>41</xdr:row>
      <xdr:rowOff>89648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117" y="8482854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66</xdr:row>
      <xdr:rowOff>22414</xdr:rowOff>
    </xdr:from>
    <xdr:to>
      <xdr:col>1</xdr:col>
      <xdr:colOff>1043299</xdr:colOff>
      <xdr:row>71</xdr:row>
      <xdr:rowOff>26215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4466796"/>
          <a:ext cx="1008000" cy="1012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22411</xdr:colOff>
      <xdr:row>85</xdr:row>
      <xdr:rowOff>134470</xdr:rowOff>
    </xdr:from>
    <xdr:to>
      <xdr:col>1</xdr:col>
      <xdr:colOff>1030411</xdr:colOff>
      <xdr:row>90</xdr:row>
      <xdr:rowOff>134469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8411264"/>
          <a:ext cx="1008000" cy="1012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96</xdr:row>
      <xdr:rowOff>11207</xdr:rowOff>
    </xdr:from>
    <xdr:to>
      <xdr:col>1</xdr:col>
      <xdr:colOff>1043298</xdr:colOff>
      <xdr:row>101</xdr:row>
      <xdr:rowOff>11207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20506766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107</xdr:row>
      <xdr:rowOff>11207</xdr:rowOff>
    </xdr:from>
    <xdr:to>
      <xdr:col>1</xdr:col>
      <xdr:colOff>1041617</xdr:colOff>
      <xdr:row>112</xdr:row>
      <xdr:rowOff>11208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22725531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118</xdr:row>
      <xdr:rowOff>0</xdr:rowOff>
    </xdr:from>
    <xdr:to>
      <xdr:col>1</xdr:col>
      <xdr:colOff>1041618</xdr:colOff>
      <xdr:row>123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4933088"/>
          <a:ext cx="1008000" cy="1011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135</xdr:row>
      <xdr:rowOff>2</xdr:rowOff>
    </xdr:from>
    <xdr:to>
      <xdr:col>1</xdr:col>
      <xdr:colOff>1041617</xdr:colOff>
      <xdr:row>140</xdr:row>
      <xdr:rowOff>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26950149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144</xdr:row>
      <xdr:rowOff>190502</xdr:rowOff>
    </xdr:from>
    <xdr:to>
      <xdr:col>1</xdr:col>
      <xdr:colOff>1041618</xdr:colOff>
      <xdr:row>149</xdr:row>
      <xdr:rowOff>190502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28956002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56030</xdr:colOff>
      <xdr:row>167</xdr:row>
      <xdr:rowOff>145680</xdr:rowOff>
    </xdr:from>
    <xdr:to>
      <xdr:col>2</xdr:col>
      <xdr:colOff>1152</xdr:colOff>
      <xdr:row>172</xdr:row>
      <xdr:rowOff>145681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0" y="33550415"/>
          <a:ext cx="998475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187</xdr:row>
      <xdr:rowOff>33617</xdr:rowOff>
    </xdr:from>
    <xdr:to>
      <xdr:col>1</xdr:col>
      <xdr:colOff>1043299</xdr:colOff>
      <xdr:row>192</xdr:row>
      <xdr:rowOff>33618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37472470"/>
          <a:ext cx="998475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215</xdr:row>
      <xdr:rowOff>89648</xdr:rowOff>
    </xdr:from>
    <xdr:to>
      <xdr:col>1</xdr:col>
      <xdr:colOff>1041617</xdr:colOff>
      <xdr:row>220</xdr:row>
      <xdr:rowOff>89647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43176266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238</xdr:row>
      <xdr:rowOff>22413</xdr:rowOff>
    </xdr:from>
    <xdr:to>
      <xdr:col>1</xdr:col>
      <xdr:colOff>1043299</xdr:colOff>
      <xdr:row>243</xdr:row>
      <xdr:rowOff>22414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7949972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22412</xdr:colOff>
      <xdr:row>228</xdr:row>
      <xdr:rowOff>112059</xdr:rowOff>
    </xdr:from>
    <xdr:to>
      <xdr:col>1</xdr:col>
      <xdr:colOff>1030412</xdr:colOff>
      <xdr:row>233</xdr:row>
      <xdr:rowOff>112060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45820853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247</xdr:row>
      <xdr:rowOff>123266</xdr:rowOff>
    </xdr:from>
    <xdr:to>
      <xdr:col>1</xdr:col>
      <xdr:colOff>1041618</xdr:colOff>
      <xdr:row>252</xdr:row>
      <xdr:rowOff>123266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8" y="49866178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254</xdr:row>
      <xdr:rowOff>100854</xdr:rowOff>
    </xdr:from>
    <xdr:to>
      <xdr:col>1</xdr:col>
      <xdr:colOff>1041617</xdr:colOff>
      <xdr:row>259</xdr:row>
      <xdr:rowOff>100854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51255707"/>
          <a:ext cx="1008000" cy="1011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266</xdr:row>
      <xdr:rowOff>78441</xdr:rowOff>
    </xdr:from>
    <xdr:to>
      <xdr:col>1</xdr:col>
      <xdr:colOff>1043298</xdr:colOff>
      <xdr:row>271</xdr:row>
      <xdr:rowOff>81848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53653765"/>
          <a:ext cx="1008000" cy="101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156881</xdr:colOff>
      <xdr:row>126</xdr:row>
      <xdr:rowOff>33618</xdr:rowOff>
    </xdr:from>
    <xdr:to>
      <xdr:col>1</xdr:col>
      <xdr:colOff>913045</xdr:colOff>
      <xdr:row>128</xdr:row>
      <xdr:rowOff>667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1" y="55827706"/>
          <a:ext cx="756164" cy="77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78441</xdr:colOff>
      <xdr:row>129</xdr:row>
      <xdr:rowOff>22412</xdr:rowOff>
    </xdr:from>
    <xdr:to>
      <xdr:col>1</xdr:col>
      <xdr:colOff>963609</xdr:colOff>
      <xdr:row>132</xdr:row>
      <xdr:rowOff>3014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" y="27577677"/>
          <a:ext cx="885168" cy="888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40D1F4BA-C61F-44B9-B6CC-602E9006C5EF}"/>
            </a:ext>
          </a:extLst>
        </xdr:cNvPr>
        <xdr:cNvSpPr/>
      </xdr:nvSpPr>
      <xdr:spPr>
        <a:xfrm>
          <a:off x="951558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3</xdr:col>
      <xdr:colOff>3067915</xdr:colOff>
      <xdr:row>2</xdr:row>
      <xdr:rowOff>111964</xdr:rowOff>
    </xdr:to>
    <xdr:pic>
      <xdr:nvPicPr>
        <xdr:cNvPr id="3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901511A-30DA-443F-AC5C-AEAA8B2C4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93868" y="0"/>
          <a:ext cx="2479097" cy="1245439"/>
        </a:xfrm>
        <a:prstGeom prst="rect">
          <a:avLst/>
        </a:prstGeom>
      </xdr:spPr>
    </xdr:pic>
    <xdr:clientData/>
  </xdr:twoCellAnchor>
  <xdr:twoCellAnchor editAs="oneCell">
    <xdr:from>
      <xdr:col>1</xdr:col>
      <xdr:colOff>214994</xdr:colOff>
      <xdr:row>4</xdr:row>
      <xdr:rowOff>23132</xdr:rowOff>
    </xdr:from>
    <xdr:to>
      <xdr:col>1</xdr:col>
      <xdr:colOff>1200149</xdr:colOff>
      <xdr:row>4</xdr:row>
      <xdr:rowOff>1005033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7EAFD08-B708-477F-ABB2-6D8402292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994" y="1766207"/>
          <a:ext cx="985155" cy="981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195943</xdr:colOff>
      <xdr:row>5</xdr:row>
      <xdr:rowOff>14967</xdr:rowOff>
    </xdr:from>
    <xdr:to>
      <xdr:col>1</xdr:col>
      <xdr:colOff>1174351</xdr:colOff>
      <xdr:row>5</xdr:row>
      <xdr:rowOff>993375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094CE49-428B-4BF7-AD0D-B9E310D3581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43" y="2767692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259899</xdr:colOff>
      <xdr:row>8</xdr:row>
      <xdr:rowOff>19049</xdr:rowOff>
    </xdr:from>
    <xdr:to>
      <xdr:col>1</xdr:col>
      <xdr:colOff>1114424</xdr:colOff>
      <xdr:row>8</xdr:row>
      <xdr:rowOff>997457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5E5298D-5384-4FB2-85CB-96D506A89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99" y="5800724"/>
          <a:ext cx="854525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34018</xdr:colOff>
      <xdr:row>9</xdr:row>
      <xdr:rowOff>364670</xdr:rowOff>
    </xdr:from>
    <xdr:to>
      <xdr:col>1</xdr:col>
      <xdr:colOff>1495425</xdr:colOff>
      <xdr:row>10</xdr:row>
      <xdr:rowOff>714375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4F85B6B-7B21-41A0-B9C9-43375DEE539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18" y="7155995"/>
          <a:ext cx="1461407" cy="1359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249011</xdr:colOff>
      <xdr:row>11</xdr:row>
      <xdr:rowOff>31296</xdr:rowOff>
    </xdr:from>
    <xdr:to>
      <xdr:col>1</xdr:col>
      <xdr:colOff>1227419</xdr:colOff>
      <xdr:row>12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E71C04C-8524-4465-87DE-573A6BA7468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011" y="8841921"/>
          <a:ext cx="978408" cy="97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12</xdr:row>
      <xdr:rowOff>19050</xdr:rowOff>
    </xdr:from>
    <xdr:to>
      <xdr:col>1</xdr:col>
      <xdr:colOff>1226058</xdr:colOff>
      <xdr:row>12</xdr:row>
      <xdr:rowOff>997458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1E2C043-1249-4122-8537-A755879C967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9839325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142875</xdr:colOff>
      <xdr:row>20</xdr:row>
      <xdr:rowOff>19050</xdr:rowOff>
    </xdr:from>
    <xdr:to>
      <xdr:col>1</xdr:col>
      <xdr:colOff>1323975</xdr:colOff>
      <xdr:row>20</xdr:row>
      <xdr:rowOff>997458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27FE25F-254E-4CBD-B149-1C4630C1E9C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7106900"/>
          <a:ext cx="1181100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257175</xdr:colOff>
      <xdr:row>15</xdr:row>
      <xdr:rowOff>19050</xdr:rowOff>
    </xdr:from>
    <xdr:to>
      <xdr:col>1</xdr:col>
      <xdr:colOff>1235583</xdr:colOff>
      <xdr:row>15</xdr:row>
      <xdr:rowOff>997458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70EC9FB-41ED-41EF-AA7F-F88585D9C2A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2058650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257175</xdr:colOff>
      <xdr:row>21</xdr:row>
      <xdr:rowOff>9525</xdr:rowOff>
    </xdr:from>
    <xdr:to>
      <xdr:col>1</xdr:col>
      <xdr:colOff>1235583</xdr:colOff>
      <xdr:row>21</xdr:row>
      <xdr:rowOff>987933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EC6485D-3E1C-4068-8D45-F5A5B5618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8107025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257175</xdr:colOff>
      <xdr:row>17</xdr:row>
      <xdr:rowOff>19050</xdr:rowOff>
    </xdr:from>
    <xdr:to>
      <xdr:col>1</xdr:col>
      <xdr:colOff>1235583</xdr:colOff>
      <xdr:row>17</xdr:row>
      <xdr:rowOff>997458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D60DC29-D6F6-456F-9C50-03FAED6DE02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4077950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209550</xdr:colOff>
      <xdr:row>22</xdr:row>
      <xdr:rowOff>21717</xdr:rowOff>
    </xdr:from>
    <xdr:to>
      <xdr:col>1</xdr:col>
      <xdr:colOff>1187958</xdr:colOff>
      <xdr:row>22</xdr:row>
      <xdr:rowOff>1000125</xdr:rowOff>
    </xdr:to>
    <xdr:pic>
      <xdr:nvPicPr>
        <xdr:cNvPr id="14" name="Picture 13" descr="Amazon.com: Eastman Quarter-Turn Straight Stop Valve 1/2 inch Expansion PEX  x 1/2 inch PEX, Chrome, 10718LF : Everything Else">
          <a:extLst>
            <a:ext uri="{FF2B5EF4-FFF2-40B4-BE49-F238E27FC236}">
              <a16:creationId xmlns:a16="http://schemas.microsoft.com/office/drawing/2014/main" id="{2413FA59-AC65-4FA8-9B03-EC8C8B9F056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9128867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85724</xdr:colOff>
      <xdr:row>6</xdr:row>
      <xdr:rowOff>447674</xdr:rowOff>
    </xdr:from>
    <xdr:to>
      <xdr:col>1</xdr:col>
      <xdr:colOff>1428749</xdr:colOff>
      <xdr:row>7</xdr:row>
      <xdr:rowOff>609599</xdr:rowOff>
    </xdr:to>
    <xdr:pic>
      <xdr:nvPicPr>
        <xdr:cNvPr id="15" name="Picture 14" descr="OCR19X-C BRASSCRAFT MANUFACTURING 1/2&quot; x 3/8&quot; Comp x Comp 125PSI Lead-Free  Chrome Plated Brass Oval Handle Angle Water Supply Stop | VAMAC, Inc.">
          <a:extLst>
            <a:ext uri="{FF2B5EF4-FFF2-40B4-BE49-F238E27FC236}">
              <a16:creationId xmlns:a16="http://schemas.microsoft.com/office/drawing/2014/main" id="{0493D544-C370-4D4F-8002-4D0DAAAF228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" y="4210049"/>
          <a:ext cx="134302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16</xdr:row>
      <xdr:rowOff>9525</xdr:rowOff>
    </xdr:from>
    <xdr:to>
      <xdr:col>1</xdr:col>
      <xdr:colOff>1226058</xdr:colOff>
      <xdr:row>16</xdr:row>
      <xdr:rowOff>987933</xdr:rowOff>
    </xdr:to>
    <xdr:pic>
      <xdr:nvPicPr>
        <xdr:cNvPr id="16" name="Picture 15" descr="Brass Craft R14 Lead-Free Brass Straight Stop, 1/2 inch x 3/8 inch OD, Sweat  x Compression, Chrome Plated | Buy Supply Stop Valves &amp; More at Southern  Pipe &amp; Supply">
          <a:extLst>
            <a:ext uri="{FF2B5EF4-FFF2-40B4-BE49-F238E27FC236}">
              <a16:creationId xmlns:a16="http://schemas.microsoft.com/office/drawing/2014/main" id="{4D5118B5-0F13-40CE-A36C-318D6403D8F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3058775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266700</xdr:colOff>
      <xdr:row>18</xdr:row>
      <xdr:rowOff>9523</xdr:rowOff>
    </xdr:from>
    <xdr:to>
      <xdr:col>1</xdr:col>
      <xdr:colOff>1245108</xdr:colOff>
      <xdr:row>18</xdr:row>
      <xdr:rowOff>987931</xdr:rowOff>
    </xdr:to>
    <xdr:pic>
      <xdr:nvPicPr>
        <xdr:cNvPr id="17" name="Picture 16" descr="THEWORKS® Quarter-Turn Straight Stop Valve, 1/2 in. CPVC Inlet x 3/8 in.  O.D. Compression Outlet - Walmart.com">
          <a:extLst>
            <a:ext uri="{FF2B5EF4-FFF2-40B4-BE49-F238E27FC236}">
              <a16:creationId xmlns:a16="http://schemas.microsoft.com/office/drawing/2014/main" id="{313E787E-1E98-43A8-96F2-7B9C2EEEE347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497" b="25039"/>
        <a:stretch/>
      </xdr:blipFill>
      <xdr:spPr bwMode="auto">
        <a:xfrm>
          <a:off x="266700" y="15078073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257175</xdr:colOff>
      <xdr:row>19</xdr:row>
      <xdr:rowOff>28575</xdr:rowOff>
    </xdr:from>
    <xdr:to>
      <xdr:col>1</xdr:col>
      <xdr:colOff>1235583</xdr:colOff>
      <xdr:row>19</xdr:row>
      <xdr:rowOff>1006983</xdr:rowOff>
    </xdr:to>
    <xdr:pic>
      <xdr:nvPicPr>
        <xdr:cNvPr id="18" name="Picture 17" descr="1/2&quot; PEX (F1807) x 1/4&quot; OD Comp Quarter Turn Straight Stop, Lead Free -  PEXhouse.com">
          <a:extLst>
            <a:ext uri="{FF2B5EF4-FFF2-40B4-BE49-F238E27FC236}">
              <a16:creationId xmlns:a16="http://schemas.microsoft.com/office/drawing/2014/main" id="{711ED529-387B-497B-BF8F-4FC5898EB95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6106775"/>
          <a:ext cx="978408" cy="97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56F9C5CF-CD05-4F37-BBE2-ADFA1720E2F3}"/>
            </a:ext>
          </a:extLst>
        </xdr:cNvPr>
        <xdr:cNvSpPr/>
      </xdr:nvSpPr>
      <xdr:spPr>
        <a:xfrm>
          <a:off x="99156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3</xdr:col>
      <xdr:colOff>3067915</xdr:colOff>
      <xdr:row>2</xdr:row>
      <xdr:rowOff>115326</xdr:rowOff>
    </xdr:to>
    <xdr:pic>
      <xdr:nvPicPr>
        <xdr:cNvPr id="3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FBB700D-801C-4654-9ABD-F9CFB3B65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93868" y="0"/>
          <a:ext cx="2479097" cy="12488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24</xdr:row>
      <xdr:rowOff>123825</xdr:rowOff>
    </xdr:from>
    <xdr:to>
      <xdr:col>1</xdr:col>
      <xdr:colOff>1419226</xdr:colOff>
      <xdr:row>27</xdr:row>
      <xdr:rowOff>333375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70D04F0-E25E-47C3-800D-931A2417D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8591550"/>
          <a:ext cx="1352550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96715</xdr:colOff>
      <xdr:row>39</xdr:row>
      <xdr:rowOff>186741</xdr:rowOff>
    </xdr:from>
    <xdr:to>
      <xdr:col>1</xdr:col>
      <xdr:colOff>1421422</xdr:colOff>
      <xdr:row>46</xdr:row>
      <xdr:rowOff>112102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4B038F8-01F3-4008-A86D-13DA1E50B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15" y="12750216"/>
          <a:ext cx="1324707" cy="1325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85724</xdr:colOff>
      <xdr:row>15</xdr:row>
      <xdr:rowOff>190500</xdr:rowOff>
    </xdr:from>
    <xdr:to>
      <xdr:col>1</xdr:col>
      <xdr:colOff>1447800</xdr:colOff>
      <xdr:row>18</xdr:row>
      <xdr:rowOff>225676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87C6825-68E1-4AD1-A349-0255FAFA5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" y="5495925"/>
          <a:ext cx="1362076" cy="120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168520</xdr:colOff>
      <xdr:row>20</xdr:row>
      <xdr:rowOff>36635</xdr:rowOff>
    </xdr:from>
    <xdr:to>
      <xdr:col>1</xdr:col>
      <xdr:colOff>1304192</xdr:colOff>
      <xdr:row>22</xdr:row>
      <xdr:rowOff>373674</xdr:rowOff>
    </xdr:to>
    <xdr:pic>
      <xdr:nvPicPr>
        <xdr:cNvPr id="7" name="Picture 6" descr="Fluidmaster Universal 3/4 in. x 6 ft. Stainless Steel High Efficiency Washing  Machine Hose (2-Pack) 9WM72P2HEP4 - The Home Depot">
          <a:extLst>
            <a:ext uri="{FF2B5EF4-FFF2-40B4-BE49-F238E27FC236}">
              <a16:creationId xmlns:a16="http://schemas.microsoft.com/office/drawing/2014/main" id="{8EBF5A20-A4E0-4F63-B0D8-3B113FEC7C1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6881" r="27231" b="50347"/>
        <a:stretch/>
      </xdr:blipFill>
      <xdr:spPr bwMode="auto">
        <a:xfrm>
          <a:off x="168520" y="7104185"/>
          <a:ext cx="1135672" cy="1137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10</xdr:row>
      <xdr:rowOff>114300</xdr:rowOff>
    </xdr:from>
    <xdr:to>
      <xdr:col>2</xdr:col>
      <xdr:colOff>2025</xdr:colOff>
      <xdr:row>13</xdr:row>
      <xdr:rowOff>257174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EFE17C9-9DB9-49AB-BB48-8427BDAD0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581400"/>
          <a:ext cx="1468875" cy="1371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56417</xdr:colOff>
      <xdr:row>29</xdr:row>
      <xdr:rowOff>94007</xdr:rowOff>
    </xdr:from>
    <xdr:to>
      <xdr:col>1</xdr:col>
      <xdr:colOff>1428017</xdr:colOff>
      <xdr:row>30</xdr:row>
      <xdr:rowOff>67407</xdr:rowOff>
    </xdr:to>
    <xdr:pic>
      <xdr:nvPicPr>
        <xdr:cNvPr id="9" name="Picture 8" descr="3/4&quot; x 12&quot; Braided Stainless Steel Water Heater Connector">
          <a:extLst>
            <a:ext uri="{FF2B5EF4-FFF2-40B4-BE49-F238E27FC236}">
              <a16:creationId xmlns:a16="http://schemas.microsoft.com/office/drawing/2014/main" id="{BAB6026A-9274-4B54-883A-27DE275562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227" b="41772"/>
        <a:stretch/>
      </xdr:blipFill>
      <xdr:spPr bwMode="auto">
        <a:xfrm>
          <a:off x="56417" y="10285757"/>
          <a:ext cx="1371600" cy="3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</xdr:row>
      <xdr:rowOff>85724</xdr:rowOff>
    </xdr:from>
    <xdr:to>
      <xdr:col>1</xdr:col>
      <xdr:colOff>1514399</xdr:colOff>
      <xdr:row>8</xdr:row>
      <xdr:rowOff>114299</xdr:rowOff>
    </xdr:to>
    <xdr:pic>
      <xdr:nvPicPr>
        <xdr:cNvPr id="10" name="Picture 9" descr="Speakman 3/8 in. O.D. x 1/2 in. FIP x 6 in. Faucet Connector, Stainless  Steel SPK-57634US - The Home Depot">
          <a:extLst>
            <a:ext uri="{FF2B5EF4-FFF2-40B4-BE49-F238E27FC236}">
              <a16:creationId xmlns:a16="http://schemas.microsoft.com/office/drawing/2014/main" id="{91B6255E-FB5F-4E90-8734-F66BA5EEF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828799"/>
          <a:ext cx="1495349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31</xdr:row>
      <xdr:rowOff>150002</xdr:rowOff>
    </xdr:from>
    <xdr:to>
      <xdr:col>1</xdr:col>
      <xdr:colOff>1457325</xdr:colOff>
      <xdr:row>35</xdr:row>
      <xdr:rowOff>114300</xdr:rowOff>
    </xdr:to>
    <xdr:pic>
      <xdr:nvPicPr>
        <xdr:cNvPr id="11" name="Picture 10" descr="SharkBite 3/4 Inch x 3/4 Inch FIP x 12 Inch Stainless Steel Braided  Flexible Water Heater Connector, Push To Connect Brass Plumbing Fitting,  PEX Pipe, Copper, CPVC, PE-RT, HDPE, U3088FLEX12LF - Plumbing">
          <a:extLst>
            <a:ext uri="{FF2B5EF4-FFF2-40B4-BE49-F238E27FC236}">
              <a16:creationId xmlns:a16="http://schemas.microsoft.com/office/drawing/2014/main" id="{B54FC8FE-4383-4675-80DA-05F3970C6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0922777"/>
          <a:ext cx="1390650" cy="764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133349</xdr:colOff>
      <xdr:row>36</xdr:row>
      <xdr:rowOff>67665</xdr:rowOff>
    </xdr:from>
    <xdr:to>
      <xdr:col>1</xdr:col>
      <xdr:colOff>1314450</xdr:colOff>
      <xdr:row>38</xdr:row>
      <xdr:rowOff>184546</xdr:rowOff>
    </xdr:to>
    <xdr:pic>
      <xdr:nvPicPr>
        <xdr:cNvPr id="12" name="Picture 11" descr="EFIELD 12-inch Push-fit Valve Flexible Water Heater Connector, 1/2 inch x  3/4 inch FIP, Push-to-Connect, Copper, Pex, CPVC, Braided Stainless Steel -  Amazon.com">
          <a:extLst>
            <a:ext uri="{FF2B5EF4-FFF2-40B4-BE49-F238E27FC236}">
              <a16:creationId xmlns:a16="http://schemas.microsoft.com/office/drawing/2014/main" id="{BFE70C7C-0739-47F1-B127-46C959268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49" y="11840565"/>
          <a:ext cx="1181101" cy="7074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6" name="Down Arrow 3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SpPr/>
      </xdr:nvSpPr>
      <xdr:spPr>
        <a:xfrm>
          <a:off x="730611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7" name="Down Arrow 1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8" name="Down Arrow 3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357619</xdr:colOff>
      <xdr:row>2</xdr:row>
      <xdr:rowOff>133318</xdr:rowOff>
    </xdr:to>
    <xdr:pic>
      <xdr:nvPicPr>
        <xdr:cNvPr id="14" name="Picture 1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5</xdr:row>
      <xdr:rowOff>156883</xdr:rowOff>
    </xdr:from>
    <xdr:to>
      <xdr:col>1</xdr:col>
      <xdr:colOff>1041618</xdr:colOff>
      <xdr:row>10</xdr:row>
      <xdr:rowOff>171122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218765"/>
          <a:ext cx="1008000" cy="1014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11205</xdr:colOff>
      <xdr:row>24</xdr:row>
      <xdr:rowOff>56029</xdr:rowOff>
    </xdr:from>
    <xdr:to>
      <xdr:col>1</xdr:col>
      <xdr:colOff>1019205</xdr:colOff>
      <xdr:row>29</xdr:row>
      <xdr:rowOff>71462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911" y="5748617"/>
          <a:ext cx="1008000" cy="1015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43</xdr:row>
      <xdr:rowOff>33618</xdr:rowOff>
    </xdr:from>
    <xdr:to>
      <xdr:col>1</xdr:col>
      <xdr:colOff>1041618</xdr:colOff>
      <xdr:row>48</xdr:row>
      <xdr:rowOff>91645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9356912"/>
          <a:ext cx="1008000" cy="1058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74</xdr:row>
      <xdr:rowOff>22411</xdr:rowOff>
    </xdr:from>
    <xdr:to>
      <xdr:col>1</xdr:col>
      <xdr:colOff>1041618</xdr:colOff>
      <xdr:row>79</xdr:row>
      <xdr:rowOff>36650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5273617"/>
          <a:ext cx="1008000" cy="1014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44824</xdr:colOff>
      <xdr:row>53</xdr:row>
      <xdr:rowOff>168089</xdr:rowOff>
    </xdr:from>
    <xdr:to>
      <xdr:col>1</xdr:col>
      <xdr:colOff>1043299</xdr:colOff>
      <xdr:row>59</xdr:row>
      <xdr:rowOff>157938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530" y="11407589"/>
          <a:ext cx="1008000" cy="1189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130</xdr:row>
      <xdr:rowOff>44823</xdr:rowOff>
    </xdr:from>
    <xdr:to>
      <xdr:col>1</xdr:col>
      <xdr:colOff>1041618</xdr:colOff>
      <xdr:row>135</xdr:row>
      <xdr:rowOff>59062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5975235"/>
          <a:ext cx="1008000" cy="1014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92</xdr:row>
      <xdr:rowOff>0</xdr:rowOff>
    </xdr:from>
    <xdr:to>
      <xdr:col>1</xdr:col>
      <xdr:colOff>1041618</xdr:colOff>
      <xdr:row>97</xdr:row>
      <xdr:rowOff>14239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18680206"/>
          <a:ext cx="1008000" cy="1014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33618</xdr:colOff>
      <xdr:row>110</xdr:row>
      <xdr:rowOff>0</xdr:rowOff>
    </xdr:from>
    <xdr:to>
      <xdr:col>1</xdr:col>
      <xdr:colOff>1041618</xdr:colOff>
      <xdr:row>115</xdr:row>
      <xdr:rowOff>14239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4" y="22109206"/>
          <a:ext cx="1008000" cy="1014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6" name="Down Arrow 3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/>
      </xdr:nvSpPr>
      <xdr:spPr>
        <a:xfrm>
          <a:off x="730611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7" name="Down Arrow 1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8" name="Down Arrow 3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357619</xdr:colOff>
      <xdr:row>2</xdr:row>
      <xdr:rowOff>133318</xdr:rowOff>
    </xdr:to>
    <xdr:pic>
      <xdr:nvPicPr>
        <xdr:cNvPr id="13" name="Picture 1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8</xdr:row>
      <xdr:rowOff>57151</xdr:rowOff>
    </xdr:from>
    <xdr:to>
      <xdr:col>1</xdr:col>
      <xdr:colOff>1036575</xdr:colOff>
      <xdr:row>14</xdr:row>
      <xdr:rowOff>195054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000376"/>
          <a:ext cx="1008000" cy="1338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11206</xdr:colOff>
      <xdr:row>26</xdr:row>
      <xdr:rowOff>112060</xdr:rowOff>
    </xdr:from>
    <xdr:to>
      <xdr:col>1</xdr:col>
      <xdr:colOff>1022568</xdr:colOff>
      <xdr:row>30</xdr:row>
      <xdr:rowOff>77792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912" y="6891619"/>
          <a:ext cx="1011362" cy="77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33617</xdr:colOff>
      <xdr:row>42</xdr:row>
      <xdr:rowOff>56030</xdr:rowOff>
    </xdr:from>
    <xdr:to>
      <xdr:col>1</xdr:col>
      <xdr:colOff>1044979</xdr:colOff>
      <xdr:row>46</xdr:row>
      <xdr:rowOff>161318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323" y="10242177"/>
          <a:ext cx="1011362" cy="9121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5" name="Down Arrow 3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7" name="Picture 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8</xdr:row>
      <xdr:rowOff>47625</xdr:rowOff>
    </xdr:from>
    <xdr:to>
      <xdr:col>1</xdr:col>
      <xdr:colOff>1036575</xdr:colOff>
      <xdr:row>12</xdr:row>
      <xdr:rowOff>125370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9728D5-68D7-4604-B131-F03E0E454E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4500" t="20586" r="19000" b="21500"/>
        <a:stretch/>
      </xdr:blipFill>
      <xdr:spPr>
        <a:xfrm>
          <a:off x="28575" y="2790825"/>
          <a:ext cx="1008000" cy="87784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1D31D39B-3BC8-4AB4-9376-613038834A04}"/>
            </a:ext>
          </a:extLst>
        </xdr:cNvPr>
        <xdr:cNvSpPr/>
      </xdr:nvSpPr>
      <xdr:spPr>
        <a:xfrm>
          <a:off x="800111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3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25884E-C638-45EE-B243-40DE614F2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79097" cy="124880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</xdr:row>
      <xdr:rowOff>76200</xdr:rowOff>
    </xdr:from>
    <xdr:to>
      <xdr:col>1</xdr:col>
      <xdr:colOff>1036575</xdr:colOff>
      <xdr:row>8</xdr:row>
      <xdr:rowOff>84075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1709C34-A99B-47CA-BA13-94ACA2A1E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358" y="1823830"/>
          <a:ext cx="1008000" cy="1001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7</xdr:row>
      <xdr:rowOff>0</xdr:rowOff>
    </xdr:from>
    <xdr:to>
      <xdr:col>11</xdr:col>
      <xdr:colOff>304800</xdr:colOff>
      <xdr:row>8</xdr:row>
      <xdr:rowOff>104775</xdr:rowOff>
    </xdr:to>
    <xdr:sp macro="" textlink="">
      <xdr:nvSpPr>
        <xdr:cNvPr id="5" name="AutoShape 5" descr="Dielectric Union Pipe Fittings 1 in. FIP x Press Lead Free Galvanized Brass">
          <a:extLst>
            <a:ext uri="{FF2B5EF4-FFF2-40B4-BE49-F238E27FC236}">
              <a16:creationId xmlns:a16="http://schemas.microsoft.com/office/drawing/2014/main" id="{05A5DD11-A3AC-4942-8955-83FF8756F378}"/>
            </a:ext>
          </a:extLst>
        </xdr:cNvPr>
        <xdr:cNvSpPr>
          <a:spLocks noChangeAspect="1" noChangeArrowheads="1"/>
        </xdr:cNvSpPr>
      </xdr:nvSpPr>
      <xdr:spPr bwMode="auto">
        <a:xfrm>
          <a:off x="9144000" y="2543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19050</xdr:colOff>
      <xdr:row>10</xdr:row>
      <xdr:rowOff>104394</xdr:rowOff>
    </xdr:from>
    <xdr:to>
      <xdr:col>1</xdr:col>
      <xdr:colOff>1028700</xdr:colOff>
      <xdr:row>12</xdr:row>
      <xdr:rowOff>171450</xdr:rowOff>
    </xdr:to>
    <xdr:pic>
      <xdr:nvPicPr>
        <xdr:cNvPr id="6" name="Picture 5" descr="Legend Valve® 3/4&quot; Press x FIP Lead-Free Dielectric Union at Menards®">
          <a:extLst>
            <a:ext uri="{FF2B5EF4-FFF2-40B4-BE49-F238E27FC236}">
              <a16:creationId xmlns:a16="http://schemas.microsoft.com/office/drawing/2014/main" id="{AFF1BE3F-CAFA-492A-BD5E-B016600AD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3247644"/>
          <a:ext cx="1009650" cy="848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257615</xdr:colOff>
      <xdr:row>1</xdr:row>
      <xdr:rowOff>51289</xdr:rowOff>
    </xdr:from>
    <xdr:to>
      <xdr:col>9</xdr:col>
      <xdr:colOff>396826</xdr:colOff>
      <xdr:row>1</xdr:row>
      <xdr:rowOff>175847</xdr:rowOff>
    </xdr:to>
    <xdr:sp macro="" textlink="">
      <xdr:nvSpPr>
        <xdr:cNvPr id="4" name="Down Arrow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/>
      </xdr:nvSpPr>
      <xdr:spPr>
        <a:xfrm>
          <a:off x="7029890" y="6323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5" name="Down Arrow 1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249995</xdr:colOff>
      <xdr:row>1</xdr:row>
      <xdr:rowOff>51289</xdr:rowOff>
    </xdr:from>
    <xdr:to>
      <xdr:col>9</xdr:col>
      <xdr:colOff>389206</xdr:colOff>
      <xdr:row>1</xdr:row>
      <xdr:rowOff>175847</xdr:rowOff>
    </xdr:to>
    <xdr:sp macro="" textlink="">
      <xdr:nvSpPr>
        <xdr:cNvPr id="6" name="Down Arrow 3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SpPr/>
      </xdr:nvSpPr>
      <xdr:spPr>
        <a:xfrm>
          <a:off x="7298495" y="975214"/>
          <a:ext cx="13921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357621</xdr:colOff>
      <xdr:row>2</xdr:row>
      <xdr:rowOff>133318</xdr:rowOff>
    </xdr:to>
    <xdr:pic>
      <xdr:nvPicPr>
        <xdr:cNvPr id="12" name="Picture 1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83427" cy="1266793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8</xdr:row>
      <xdr:rowOff>95251</xdr:rowOff>
    </xdr:from>
    <xdr:to>
      <xdr:col>1</xdr:col>
      <xdr:colOff>1035214</xdr:colOff>
      <xdr:row>13</xdr:row>
      <xdr:rowOff>102876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1" y="3020787"/>
          <a:ext cx="1008000" cy="102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40821</xdr:colOff>
      <xdr:row>29</xdr:row>
      <xdr:rowOff>95250</xdr:rowOff>
    </xdr:from>
    <xdr:to>
      <xdr:col>2</xdr:col>
      <xdr:colOff>1071</xdr:colOff>
      <xdr:row>34</xdr:row>
      <xdr:rowOff>110769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8" y="7511143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27215</xdr:colOff>
      <xdr:row>62</xdr:row>
      <xdr:rowOff>190500</xdr:rowOff>
    </xdr:from>
    <xdr:to>
      <xdr:col>1</xdr:col>
      <xdr:colOff>1035215</xdr:colOff>
      <xdr:row>68</xdr:row>
      <xdr:rowOff>1911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2" y="14546036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40821</xdr:colOff>
      <xdr:row>51</xdr:row>
      <xdr:rowOff>108857</xdr:rowOff>
    </xdr:from>
    <xdr:to>
      <xdr:col>2</xdr:col>
      <xdr:colOff>1071</xdr:colOff>
      <xdr:row>56</xdr:row>
      <xdr:rowOff>367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8" y="12015107"/>
          <a:ext cx="1008000" cy="907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75</xdr:row>
      <xdr:rowOff>68035</xdr:rowOff>
    </xdr:from>
    <xdr:to>
      <xdr:col>2</xdr:col>
      <xdr:colOff>1072</xdr:colOff>
      <xdr:row>80</xdr:row>
      <xdr:rowOff>83553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17281071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27214</xdr:colOff>
      <xdr:row>86</xdr:row>
      <xdr:rowOff>149678</xdr:rowOff>
    </xdr:from>
    <xdr:to>
      <xdr:col>1</xdr:col>
      <xdr:colOff>1035214</xdr:colOff>
      <xdr:row>91</xdr:row>
      <xdr:rowOff>53429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1" y="19607892"/>
          <a:ext cx="1008000" cy="924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40821</xdr:colOff>
      <xdr:row>98</xdr:row>
      <xdr:rowOff>27214</xdr:rowOff>
    </xdr:from>
    <xdr:to>
      <xdr:col>2</xdr:col>
      <xdr:colOff>1071</xdr:colOff>
      <xdr:row>103</xdr:row>
      <xdr:rowOff>42733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8" y="21322393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115</xdr:row>
      <xdr:rowOff>13607</xdr:rowOff>
    </xdr:from>
    <xdr:to>
      <xdr:col>2</xdr:col>
      <xdr:colOff>1072</xdr:colOff>
      <xdr:row>120</xdr:row>
      <xdr:rowOff>29125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24778607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133</xdr:row>
      <xdr:rowOff>81643</xdr:rowOff>
    </xdr:from>
    <xdr:to>
      <xdr:col>2</xdr:col>
      <xdr:colOff>1072</xdr:colOff>
      <xdr:row>138</xdr:row>
      <xdr:rowOff>97162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28520572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145</xdr:row>
      <xdr:rowOff>163286</xdr:rowOff>
    </xdr:from>
    <xdr:to>
      <xdr:col>2</xdr:col>
      <xdr:colOff>1072</xdr:colOff>
      <xdr:row>150</xdr:row>
      <xdr:rowOff>178804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31446107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166</xdr:row>
      <xdr:rowOff>27213</xdr:rowOff>
    </xdr:from>
    <xdr:to>
      <xdr:col>2</xdr:col>
      <xdr:colOff>1072</xdr:colOff>
      <xdr:row>171</xdr:row>
      <xdr:rowOff>42731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35800392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27215</xdr:colOff>
      <xdr:row>188</xdr:row>
      <xdr:rowOff>27214</xdr:rowOff>
    </xdr:from>
    <xdr:to>
      <xdr:col>1</xdr:col>
      <xdr:colOff>1035215</xdr:colOff>
      <xdr:row>193</xdr:row>
      <xdr:rowOff>42732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2" y="39882535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40821</xdr:colOff>
      <xdr:row>199</xdr:row>
      <xdr:rowOff>190500</xdr:rowOff>
    </xdr:from>
    <xdr:to>
      <xdr:col>2</xdr:col>
      <xdr:colOff>1071</xdr:colOff>
      <xdr:row>205</xdr:row>
      <xdr:rowOff>1911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8" y="42291000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211</xdr:row>
      <xdr:rowOff>190499</xdr:rowOff>
    </xdr:from>
    <xdr:to>
      <xdr:col>2</xdr:col>
      <xdr:colOff>1072</xdr:colOff>
      <xdr:row>217</xdr:row>
      <xdr:rowOff>1909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29" y="44740285"/>
          <a:ext cx="1008000" cy="1036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13608</xdr:colOff>
      <xdr:row>224</xdr:row>
      <xdr:rowOff>27214</xdr:rowOff>
    </xdr:from>
    <xdr:to>
      <xdr:col>1</xdr:col>
      <xdr:colOff>1021608</xdr:colOff>
      <xdr:row>228</xdr:row>
      <xdr:rowOff>139727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715" y="47230393"/>
          <a:ext cx="1008000" cy="928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27214</xdr:colOff>
      <xdr:row>234</xdr:row>
      <xdr:rowOff>149679</xdr:rowOff>
    </xdr:from>
    <xdr:to>
      <xdr:col>1</xdr:col>
      <xdr:colOff>1035214</xdr:colOff>
      <xdr:row>239</xdr:row>
      <xdr:rowOff>165196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1" y="49393929"/>
          <a:ext cx="1008000" cy="1036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27214</xdr:colOff>
      <xdr:row>252</xdr:row>
      <xdr:rowOff>190499</xdr:rowOff>
    </xdr:from>
    <xdr:to>
      <xdr:col>1</xdr:col>
      <xdr:colOff>1035214</xdr:colOff>
      <xdr:row>258</xdr:row>
      <xdr:rowOff>1911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1" y="53108678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27214</xdr:colOff>
      <xdr:row>270</xdr:row>
      <xdr:rowOff>95249</xdr:rowOff>
    </xdr:from>
    <xdr:to>
      <xdr:col>1</xdr:col>
      <xdr:colOff>1035214</xdr:colOff>
      <xdr:row>275</xdr:row>
      <xdr:rowOff>110767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1" y="56687356"/>
          <a:ext cx="1008000" cy="1036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782EA530-6B35-4742-AEE5-3075FEEAE9B9}"/>
            </a:ext>
          </a:extLst>
        </xdr:cNvPr>
        <xdr:cNvSpPr/>
      </xdr:nvSpPr>
      <xdr:spPr>
        <a:xfrm>
          <a:off x="800111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3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E5CBB8F-15A0-4A08-8B3E-AF1CFD0E9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3793" y="0"/>
          <a:ext cx="2479097" cy="1248801"/>
        </a:xfrm>
        <a:prstGeom prst="rect">
          <a:avLst/>
        </a:prstGeom>
      </xdr:spPr>
    </xdr:pic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4" name="Down Arrow 3">
          <a:extLst>
            <a:ext uri="{FF2B5EF4-FFF2-40B4-BE49-F238E27FC236}">
              <a16:creationId xmlns:a16="http://schemas.microsoft.com/office/drawing/2014/main" id="{CC49CF97-145B-4180-90DE-37BCF5ADDF6A}"/>
            </a:ext>
          </a:extLst>
        </xdr:cNvPr>
        <xdr:cNvSpPr/>
      </xdr:nvSpPr>
      <xdr:spPr>
        <a:xfrm>
          <a:off x="800111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5" name="Down Arrow 3">
          <a:extLst>
            <a:ext uri="{FF2B5EF4-FFF2-40B4-BE49-F238E27FC236}">
              <a16:creationId xmlns:a16="http://schemas.microsoft.com/office/drawing/2014/main" id="{DAA5856F-6E61-4F3B-9524-3FE858D2AD0B}"/>
            </a:ext>
          </a:extLst>
        </xdr:cNvPr>
        <xdr:cNvSpPr/>
      </xdr:nvSpPr>
      <xdr:spPr>
        <a:xfrm>
          <a:off x="8001113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8" name="Down Arrow 3">
          <a:extLst>
            <a:ext uri="{FF2B5EF4-FFF2-40B4-BE49-F238E27FC236}">
              <a16:creationId xmlns:a16="http://schemas.microsoft.com/office/drawing/2014/main" id="{00000000-0008-0000-1A00-000008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11" name="Picture 1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5" name="Down Arrow 3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1</xdr:col>
      <xdr:colOff>28575</xdr:colOff>
      <xdr:row>5</xdr:row>
      <xdr:rowOff>152401</xdr:rowOff>
    </xdr:from>
    <xdr:to>
      <xdr:col>1</xdr:col>
      <xdr:colOff>1036575</xdr:colOff>
      <xdr:row>10</xdr:row>
      <xdr:rowOff>46951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219326"/>
          <a:ext cx="1008000" cy="89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14</xdr:row>
      <xdr:rowOff>19050</xdr:rowOff>
    </xdr:from>
    <xdr:to>
      <xdr:col>1</xdr:col>
      <xdr:colOff>1036575</xdr:colOff>
      <xdr:row>19</xdr:row>
      <xdr:rowOff>26925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0" y="3810000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21</xdr:row>
      <xdr:rowOff>142876</xdr:rowOff>
    </xdr:from>
    <xdr:to>
      <xdr:col>1</xdr:col>
      <xdr:colOff>1036575</xdr:colOff>
      <xdr:row>25</xdr:row>
      <xdr:rowOff>11803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A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276851"/>
          <a:ext cx="1008000" cy="669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5" name="Down Arrow 3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295388</xdr:colOff>
      <xdr:row>1</xdr:row>
      <xdr:rowOff>54079</xdr:rowOff>
    </xdr:from>
    <xdr:to>
      <xdr:col>9</xdr:col>
      <xdr:colOff>377449</xdr:colOff>
      <xdr:row>1</xdr:row>
      <xdr:rowOff>178637</xdr:rowOff>
    </xdr:to>
    <xdr:sp macro="" textlink="">
      <xdr:nvSpPr>
        <xdr:cNvPr id="2" name="Down Arrow 3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SpPr/>
      </xdr:nvSpPr>
      <xdr:spPr>
        <a:xfrm>
          <a:off x="8582138" y="978004"/>
          <a:ext cx="82061" cy="124558"/>
        </a:xfrm>
        <a:prstGeom prst="downArrow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3</xdr:col>
      <xdr:colOff>588818</xdr:colOff>
      <xdr:row>0</xdr:row>
      <xdr:rowOff>0</xdr:rowOff>
    </xdr:from>
    <xdr:to>
      <xdr:col>4</xdr:col>
      <xdr:colOff>353290</xdr:colOff>
      <xdr:row>2</xdr:row>
      <xdr:rowOff>115326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4818" y="0"/>
          <a:ext cx="2479097" cy="124880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alroproducts.com/armorpress-g-hnbr/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23.bin"/><Relationship Id="rId1" Type="http://schemas.openxmlformats.org/officeDocument/2006/relationships/hyperlink" Target="https://alroproducts.com/angle-stops/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24.bin"/><Relationship Id="rId1" Type="http://schemas.openxmlformats.org/officeDocument/2006/relationships/hyperlink" Target="https://alroproducts.com/supply-lines/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30.bin"/><Relationship Id="rId1" Type="http://schemas.openxmlformats.org/officeDocument/2006/relationships/hyperlink" Target="https://alroproducts.com/xh-steel-nipples/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F42E2-4185-4D3C-8585-BE72D3530A0A}">
  <sheetPr codeName="Sheet14">
    <pageSetUpPr fitToPage="1"/>
  </sheetPr>
  <dimension ref="A1:I37"/>
  <sheetViews>
    <sheetView showGridLines="0" tabSelected="1" zoomScale="145" zoomScaleNormal="145" workbookViewId="0"/>
  </sheetViews>
  <sheetFormatPr defaultColWidth="0" defaultRowHeight="15" zeroHeight="1"/>
  <cols>
    <col min="1" max="1" width="24.5703125" customWidth="1"/>
    <col min="2" max="2" width="13" style="42" customWidth="1"/>
    <col min="3" max="3" width="2.28515625" customWidth="1"/>
    <col min="4" max="4" width="20.140625" bestFit="1" customWidth="1"/>
    <col min="5" max="5" width="8.85546875" customWidth="1"/>
    <col min="6" max="6" width="8.85546875" hidden="1" customWidth="1"/>
    <col min="7" max="9" width="18.5703125" hidden="1" customWidth="1"/>
    <col min="10" max="16384" width="8.85546875" hidden="1"/>
  </cols>
  <sheetData>
    <row r="1" spans="1:4" ht="65.25" customHeight="1" thickBot="1">
      <c r="A1" s="1199" t="s">
        <v>9192</v>
      </c>
      <c r="B1" s="1182"/>
    </row>
    <row r="2" spans="1:4" ht="15.75" thickBot="1">
      <c r="A2" s="1197" t="s">
        <v>3075</v>
      </c>
      <c r="B2" s="1198" t="s">
        <v>0</v>
      </c>
      <c r="D2" s="1203" t="s">
        <v>9255</v>
      </c>
    </row>
    <row r="3" spans="1:4">
      <c r="A3" s="1200" t="s">
        <v>3079</v>
      </c>
      <c r="B3" s="1202">
        <v>0</v>
      </c>
      <c r="D3" s="1204">
        <f>'MI Fittings'!M3</f>
        <v>0</v>
      </c>
    </row>
    <row r="4" spans="1:4">
      <c r="A4" s="1200" t="s">
        <v>12235</v>
      </c>
      <c r="B4" s="1202">
        <v>0</v>
      </c>
      <c r="D4" s="1205">
        <f>'CS Press Fittings'!N3</f>
        <v>0</v>
      </c>
    </row>
    <row r="5" spans="1:4">
      <c r="A5" s="29" t="s">
        <v>3077</v>
      </c>
      <c r="B5" s="1184">
        <v>0</v>
      </c>
      <c r="D5" s="1205">
        <f>'Steel Nipples'!M3</f>
        <v>0</v>
      </c>
    </row>
    <row r="6" spans="1:4">
      <c r="A6" s="29" t="s">
        <v>3078</v>
      </c>
      <c r="B6" s="1183">
        <v>0</v>
      </c>
      <c r="D6" s="1205">
        <f>'Steel Cut Lengths'!M3</f>
        <v>0</v>
      </c>
    </row>
    <row r="7" spans="1:4">
      <c r="A7" s="29" t="s">
        <v>5154</v>
      </c>
      <c r="B7" s="1183">
        <v>0</v>
      </c>
      <c r="D7" s="1205">
        <f>'Pipe Hangers'!M3</f>
        <v>0</v>
      </c>
    </row>
    <row r="8" spans="1:4">
      <c r="A8" s="29" t="s">
        <v>3083</v>
      </c>
      <c r="B8" s="1183">
        <v>0</v>
      </c>
      <c r="D8" s="1205">
        <f>'Brass Nipples '!M3</f>
        <v>0</v>
      </c>
    </row>
    <row r="9" spans="1:4">
      <c r="A9" s="29" t="s">
        <v>3084</v>
      </c>
      <c r="B9" s="1183">
        <v>0</v>
      </c>
      <c r="D9" s="1205">
        <f>'Brass Fittings '!M3</f>
        <v>0</v>
      </c>
    </row>
    <row r="10" spans="1:4">
      <c r="A10" s="29" t="s">
        <v>4001</v>
      </c>
      <c r="B10" s="1183">
        <v>0</v>
      </c>
      <c r="D10" s="1205">
        <f>Valves!M3</f>
        <v>0</v>
      </c>
    </row>
    <row r="11" spans="1:4">
      <c r="A11" s="29" t="s">
        <v>3750</v>
      </c>
      <c r="B11" s="1183">
        <v>0</v>
      </c>
      <c r="D11" s="1205">
        <f>'PEX Tubing'!M3</f>
        <v>0</v>
      </c>
    </row>
    <row r="12" spans="1:4">
      <c r="A12" s="29" t="s">
        <v>4071</v>
      </c>
      <c r="B12" s="1183">
        <v>0</v>
      </c>
      <c r="D12" s="1205">
        <f>'PEX Fittings - Brass'!M3</f>
        <v>0</v>
      </c>
    </row>
    <row r="13" spans="1:4">
      <c r="A13" s="29" t="s">
        <v>12587</v>
      </c>
      <c r="B13" s="1183">
        <v>0</v>
      </c>
      <c r="D13" s="1205">
        <f>'PEX Fittings - Brass'!M4</f>
        <v>0</v>
      </c>
    </row>
    <row r="14" spans="1:4">
      <c r="A14" s="29" t="s">
        <v>4070</v>
      </c>
      <c r="B14" s="1183">
        <v>0</v>
      </c>
      <c r="D14" s="1205">
        <f>'PEX Fittings - F1807 PPSU '!M3</f>
        <v>0</v>
      </c>
    </row>
    <row r="15" spans="1:4">
      <c r="A15" s="29" t="s">
        <v>4069</v>
      </c>
      <c r="B15" s="1183">
        <v>0</v>
      </c>
      <c r="D15" s="1205">
        <f>'PEX Fittings - F1960 EPPSU'!M3</f>
        <v>0</v>
      </c>
    </row>
    <row r="16" spans="1:4">
      <c r="A16" s="29" t="s">
        <v>4891</v>
      </c>
      <c r="B16" s="43" t="s">
        <v>5172</v>
      </c>
      <c r="D16" s="1205">
        <f>'PEX Accessories'!M3</f>
        <v>0</v>
      </c>
    </row>
    <row r="17" spans="1:4">
      <c r="A17" s="29" t="s">
        <v>9191</v>
      </c>
      <c r="B17" s="1183">
        <v>0</v>
      </c>
      <c r="D17" s="1205">
        <f>'PVC DWV'!N3</f>
        <v>0</v>
      </c>
    </row>
    <row r="18" spans="1:4">
      <c r="A18" s="29" t="s">
        <v>9190</v>
      </c>
      <c r="B18" s="1183">
        <v>0</v>
      </c>
      <c r="D18" s="1205">
        <f>'PVC SCH 40'!N3</f>
        <v>0</v>
      </c>
    </row>
    <row r="19" spans="1:4">
      <c r="A19" s="29" t="s">
        <v>4868</v>
      </c>
      <c r="B19" s="1183">
        <v>0</v>
      </c>
      <c r="D19" s="1205">
        <f>'Push Fittings'!M3</f>
        <v>0</v>
      </c>
    </row>
    <row r="20" spans="1:4">
      <c r="A20" s="29" t="s">
        <v>5874</v>
      </c>
      <c r="B20" s="1183">
        <v>0</v>
      </c>
      <c r="D20" s="1205">
        <f>'Copper Wrot'!O3</f>
        <v>0</v>
      </c>
    </row>
    <row r="21" spans="1:4">
      <c r="A21" s="29" t="s">
        <v>3085</v>
      </c>
      <c r="B21" s="1183">
        <v>0</v>
      </c>
      <c r="D21" s="1205">
        <f>'Press Copper Fittings'!M3</f>
        <v>0</v>
      </c>
    </row>
    <row r="22" spans="1:4">
      <c r="A22" s="29" t="s">
        <v>12405</v>
      </c>
      <c r="B22" s="1183">
        <v>0</v>
      </c>
      <c r="D22" s="1205">
        <f>'Supply Stops'!M3</f>
        <v>0</v>
      </c>
    </row>
    <row r="23" spans="1:4">
      <c r="A23" s="29" t="s">
        <v>12406</v>
      </c>
      <c r="B23" s="1183">
        <v>0</v>
      </c>
      <c r="D23" s="1205">
        <f>'Supply Lines'!M3</f>
        <v>0</v>
      </c>
    </row>
    <row r="24" spans="1:4">
      <c r="A24" s="29" t="s">
        <v>3081</v>
      </c>
      <c r="B24" s="1183">
        <v>0</v>
      </c>
      <c r="D24" s="1205">
        <f>'CI Fittings'!M3</f>
        <v>0</v>
      </c>
    </row>
    <row r="25" spans="1:4">
      <c r="A25" s="29" t="s">
        <v>3080</v>
      </c>
      <c r="B25" s="1183">
        <v>0</v>
      </c>
      <c r="D25" s="1205">
        <f>'MI Fittings - XH'!M3</f>
        <v>0</v>
      </c>
    </row>
    <row r="26" spans="1:4">
      <c r="A26" s="29" t="s">
        <v>3082</v>
      </c>
      <c r="B26" s="1183">
        <v>0</v>
      </c>
      <c r="D26" s="1205">
        <f>'Steel Couplings'!M3</f>
        <v>0</v>
      </c>
    </row>
    <row r="27" spans="1:4">
      <c r="A27" s="29" t="s">
        <v>3939</v>
      </c>
      <c r="B27" s="43" t="s">
        <v>5172</v>
      </c>
      <c r="D27" s="1205">
        <f>NHC!M3</f>
        <v>0</v>
      </c>
    </row>
    <row r="28" spans="1:4">
      <c r="A28" s="29" t="s">
        <v>4015</v>
      </c>
      <c r="B28" s="1183">
        <v>0</v>
      </c>
      <c r="D28" s="1205">
        <f>'Dielectric Unions'!M3</f>
        <v>0</v>
      </c>
    </row>
    <row r="29" spans="1:4">
      <c r="A29" s="29" t="s">
        <v>12007</v>
      </c>
      <c r="B29" s="1183">
        <v>0</v>
      </c>
      <c r="D29" s="1205">
        <f>'Steel Nipples - XH'!M3</f>
        <v>0</v>
      </c>
    </row>
    <row r="30" spans="1:4" ht="15.75" thickBot="1">
      <c r="A30" s="30" t="s">
        <v>3086</v>
      </c>
      <c r="B30" s="1201" t="s">
        <v>5172</v>
      </c>
      <c r="D30" s="1206">
        <f>'Copper Tubing '!M3</f>
        <v>0</v>
      </c>
    </row>
    <row r="31" spans="1:4" ht="16.5" thickBot="1">
      <c r="D31" s="1236">
        <f>SUM(D3:D30)</f>
        <v>0</v>
      </c>
    </row>
    <row r="32" spans="1:4"/>
    <row r="33"/>
    <row r="34"/>
    <row r="35"/>
    <row r="36"/>
    <row r="37"/>
  </sheetData>
  <sheetProtection formatColumns="0"/>
  <protectedRanges>
    <protectedRange sqref="B3:B30" name="Range1"/>
  </protectedRanges>
  <conditionalFormatting sqref="B3:B30">
    <cfRule type="cellIs" dxfId="30" priority="1" operator="equal">
      <formula>0</formula>
    </cfRule>
  </conditionalFormatting>
  <hyperlinks>
    <hyperlink ref="A5" location="'Steel Nipples'!A1" display="Steel Nipples" xr:uid="{DD9BA065-6EF0-4DC1-9CB2-0193AEEEAD62}"/>
    <hyperlink ref="A6" location="'Steel Cut Lengths'!A1" display="Steel Cut Lengths" xr:uid="{31DAB4CC-AF69-4596-A8A8-06F2C88C33F0}"/>
    <hyperlink ref="A3" location="'MI Fittings'!A1" display="Malleable Iron Fittings" xr:uid="{8B483CD5-854C-479E-80DA-2914841AB70F}"/>
    <hyperlink ref="A25" location="'MI Fittings - XH'!A1" display="Malleable Iron XH" xr:uid="{B238382F-29D3-4F71-BDA4-64A3113FDEB6}"/>
    <hyperlink ref="A24" location="'CI Fittings'!A1" display="Cast Iron Fittings" xr:uid="{4BDC222D-D111-42FC-834B-CBE0A08846ED}"/>
    <hyperlink ref="A26" location="'Steel Couplings'!A1" display="Steel Couplings" xr:uid="{1436DDB1-FCA1-4416-971E-38DF6C094CF7}"/>
    <hyperlink ref="A8" location="'Brass Nipples '!A1" display="Brass Nipples" xr:uid="{7D368D0E-DEC0-4008-A503-B127D480CDC0}"/>
    <hyperlink ref="A9" location="'Brass Fittings '!A1" display="Brass Fittings" xr:uid="{8000917F-1EE5-4DDB-A696-8CE43AC662C1}"/>
    <hyperlink ref="A11" location="'PEX Tubing'!A1" display="Pex Tubing A &amp; B " xr:uid="{5F389B52-CF12-4A47-AD99-E0188D474E2F}"/>
    <hyperlink ref="A12" location="'PEX Fittings - Brass'!A1" display="Pex Fittings - Brass " xr:uid="{317C49DA-23EB-4B35-A6CA-25352CC00EE4}"/>
    <hyperlink ref="A21" location="'Press Copper Fittings'!A1" display="Press Copper Fittings" xr:uid="{FA414CCF-D0B5-4622-8656-AF2A57C2A9C5}"/>
    <hyperlink ref="A30" location="'Copper Tubing '!A1" display="Copper Tubing" xr:uid="{14B24EDC-44DD-4336-81C0-3659F7A68C64}"/>
    <hyperlink ref="A20" location="'Copper Wrot'!A1" display="Copper Wrot Fittings" xr:uid="{C0A8A6E7-7C95-4D41-A242-6CCDA0832C9D}"/>
    <hyperlink ref="A14" location="'PEX Fittings - F1807 PPSU '!A1" display="Pex Fittings - PPSU (F1807)" xr:uid="{88A2BE04-5D36-44EC-A53B-EB6F580EDEE7}"/>
    <hyperlink ref="A17" location="'PVC DWV'!A1" display="PVC DWV FITTINGS" xr:uid="{5FAF6D16-DF4B-4DD4-AC91-09431301C4DD}"/>
    <hyperlink ref="A27" location="NHC!A1" display="No Hub Couplings" xr:uid="{C7504883-3EC6-4031-BF6F-4EA132257CB0}"/>
    <hyperlink ref="A10" location="Valves!A1" display="Valves" xr:uid="{BE63285A-5FB0-40AA-8ECB-B0B81606694E}"/>
    <hyperlink ref="A28" location="'Dielectric Unions'!A1" display="Dielectric Unions" xr:uid="{0C38D9A5-A17B-473C-91C7-BAC4428A4EE5}"/>
    <hyperlink ref="A15" location="'PEX Fittings - F1960 EPPSU'!A1" display="Pex Fittings - EPPSU (EXPN F1960)" xr:uid="{154B4AD1-37F6-4A34-AF28-3A78A9DFA38A}"/>
    <hyperlink ref="A19" location="'Push Fittings'!A1" display="Push Fittings" xr:uid="{38C23E5C-F978-486D-B177-6015545EFD0C}"/>
    <hyperlink ref="A16" location="'PEX Accessories'!A1" display="PEX Accesories" xr:uid="{AEA915BC-3570-4B8E-A6A2-3E220C1C1C1B}"/>
    <hyperlink ref="A7" location="'Pipe Hangers'!A1" display="Pipe Hangers" xr:uid="{6343DDA6-1039-4DEF-92D2-CED4D2A1072F}"/>
    <hyperlink ref="A18" location="'PVC SCH 40'!A1" display="PVC SCH 40 FITTINGS" xr:uid="{DBF45596-65C5-4D57-BD2C-6BCAE5709B19}"/>
    <hyperlink ref="A29" location="'Steel Nipples - XH'!A1" display="Steel Nipples XH" xr:uid="{89F94BA6-37E0-4564-A7DB-403ED3259B88}"/>
    <hyperlink ref="A4" location="'CS Press Fittings'!G2" display="Carbon Steel Press Fittings" xr:uid="{98A71CDE-ED90-48B1-A11F-46A7F92A07CC}"/>
    <hyperlink ref="A22" location="'Supply Stops'!A1" display="Supply Stops" xr:uid="{2FE813B7-00C6-47C1-9BF5-7B64857480B0}"/>
    <hyperlink ref="A23" location="'Supply Lines'!A1" display="Supply Lines" xr:uid="{9D9407C2-A810-464F-B322-8E638E3F923D}"/>
    <hyperlink ref="A13" location="'PEX Fittings - EXPN Brass'!A1" display="Pex Fittings - Expansion Brass" xr:uid="{FB595568-A03B-47A2-901E-874F2153277B}"/>
  </hyperlinks>
  <pageMargins left="0.7" right="0.7" top="0.75" bottom="0.75" header="0.3" footer="0.3"/>
  <pageSetup scale="81" fitToHeight="0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EEBF-4154-4982-AAC6-9B288C051115}">
  <sheetPr codeName="Sheet1">
    <pageSetUpPr fitToPage="1"/>
  </sheetPr>
  <dimension ref="A1:T223"/>
  <sheetViews>
    <sheetView showGridLines="0" zoomScaleNormal="100" workbookViewId="0">
      <selection activeCell="F4" sqref="F4"/>
    </sheetView>
  </sheetViews>
  <sheetFormatPr defaultColWidth="0" defaultRowHeight="0" customHeight="1" zeroHeight="1"/>
  <cols>
    <col min="1" max="1" width="1.85546875" style="304" customWidth="1"/>
    <col min="2" max="2" width="15.42578125" style="52" hidden="1" customWidth="1"/>
    <col min="3" max="3" width="13" style="304" customWidth="1"/>
    <col min="4" max="4" width="16.140625" style="304" customWidth="1"/>
    <col min="5" max="5" width="23" style="304" bestFit="1" customWidth="1"/>
    <col min="6" max="6" width="27.7109375" style="304" customWidth="1"/>
    <col min="7" max="7" width="26" style="52" customWidth="1"/>
    <col min="8" max="8" width="15.28515625" style="304" customWidth="1"/>
    <col min="9" max="9" width="17" style="304" customWidth="1"/>
    <col min="10" max="10" width="21" style="304" customWidth="1"/>
    <col min="11" max="11" width="2.5703125" style="304" customWidth="1"/>
    <col min="12" max="12" width="17" style="304" hidden="1" customWidth="1"/>
    <col min="13" max="13" width="1.42578125" style="304" hidden="1" customWidth="1"/>
    <col min="14" max="15" width="9.140625" style="304" hidden="1" customWidth="1"/>
    <col min="16" max="20" width="13.42578125" style="304" hidden="1" customWidth="1"/>
    <col min="21" max="16384" width="9.140625" style="304" hidden="1"/>
  </cols>
  <sheetData>
    <row r="1" spans="2:9" ht="15" customHeight="1">
      <c r="E1" s="1874"/>
      <c r="F1" s="1874"/>
      <c r="G1" s="1874"/>
      <c r="I1" s="44"/>
    </row>
    <row r="2" spans="2:9" ht="15" customHeight="1" thickBot="1">
      <c r="B2" s="1207"/>
      <c r="G2" s="304"/>
    </row>
    <row r="3" spans="2:9" ht="15" customHeight="1">
      <c r="D3" s="1208"/>
      <c r="E3" s="1209"/>
      <c r="F3" s="1209"/>
      <c r="G3" s="1210"/>
      <c r="H3" s="1237"/>
      <c r="I3" s="1239"/>
    </row>
    <row r="4" spans="2:9" ht="15" customHeight="1">
      <c r="D4" s="1211" t="s">
        <v>5155</v>
      </c>
      <c r="E4" s="1235"/>
      <c r="F4" s="1240" t="s">
        <v>9558</v>
      </c>
      <c r="G4" s="1241" t="str">
        <f>IF(F4="PURCHASE ORDER","PO Number","Quote Number")</f>
        <v>PO Number</v>
      </c>
      <c r="H4" s="1879"/>
      <c r="I4" s="1880"/>
    </row>
    <row r="5" spans="2:9" ht="15" customHeight="1">
      <c r="D5" s="1212"/>
      <c r="G5" s="1074"/>
      <c r="I5" s="1213"/>
    </row>
    <row r="6" spans="2:9" ht="15" customHeight="1">
      <c r="D6" s="1211" t="s">
        <v>5157</v>
      </c>
      <c r="E6" s="1879"/>
      <c r="F6" s="1879"/>
      <c r="G6" s="1241" t="s">
        <v>9251</v>
      </c>
      <c r="H6" s="1882"/>
      <c r="I6" s="1883"/>
    </row>
    <row r="7" spans="2:9" ht="15" customHeight="1">
      <c r="D7" s="1214"/>
      <c r="E7" s="1878"/>
      <c r="F7" s="1878"/>
      <c r="G7" s="304"/>
      <c r="H7" s="1878"/>
      <c r="I7" s="1881"/>
    </row>
    <row r="8" spans="2:9" ht="15" customHeight="1">
      <c r="D8" s="1214"/>
      <c r="E8" s="1878"/>
      <c r="F8" s="1878"/>
      <c r="G8" s="304"/>
      <c r="H8" s="1878"/>
      <c r="I8" s="1881"/>
    </row>
    <row r="9" spans="2:9" ht="15" customHeight="1">
      <c r="D9" s="1215"/>
      <c r="E9" s="1877"/>
      <c r="F9" s="1877"/>
      <c r="G9" s="1074"/>
      <c r="H9" s="1878"/>
      <c r="I9" s="1881"/>
    </row>
    <row r="10" spans="2:9" ht="15" customHeight="1">
      <c r="D10" s="1215"/>
      <c r="E10" s="1242"/>
      <c r="F10" s="1242"/>
      <c r="G10" s="304"/>
      <c r="I10" s="1213"/>
    </row>
    <row r="11" spans="2:9" ht="15" customHeight="1">
      <c r="D11" s="1216"/>
      <c r="E11" s="360"/>
      <c r="F11" s="360"/>
      <c r="G11" s="304"/>
      <c r="I11" s="1213"/>
    </row>
    <row r="12" spans="2:9" ht="15" customHeight="1">
      <c r="D12" s="1217"/>
      <c r="E12" s="1243"/>
      <c r="F12" s="1243"/>
      <c r="G12" s="1244"/>
      <c r="I12" s="1213"/>
    </row>
    <row r="13" spans="2:9" ht="15" customHeight="1">
      <c r="D13" s="1214"/>
      <c r="E13" s="1218" t="s">
        <v>5156</v>
      </c>
      <c r="F13" s="1219"/>
      <c r="G13" s="304"/>
      <c r="H13" s="1218" t="s">
        <v>9252</v>
      </c>
      <c r="I13" s="1246"/>
    </row>
    <row r="14" spans="2:9" ht="15" customHeight="1">
      <c r="D14" s="1214"/>
      <c r="E14" s="361"/>
      <c r="F14" s="361"/>
      <c r="G14" s="304"/>
      <c r="I14" s="1213"/>
    </row>
    <row r="15" spans="2:9" ht="15" customHeight="1" thickBot="1">
      <c r="D15" s="1220"/>
      <c r="E15" s="1221"/>
      <c r="F15" s="1222"/>
      <c r="G15" s="1223"/>
      <c r="H15" s="1238"/>
      <c r="I15" s="1245"/>
    </row>
    <row r="16" spans="2:9" ht="15" customHeight="1"/>
    <row r="17" spans="3:12" ht="15" customHeight="1"/>
    <row r="18" spans="3:12" ht="15" customHeight="1">
      <c r="K18" s="1224"/>
      <c r="L18" s="1225"/>
    </row>
    <row r="19" spans="3:12" ht="15" customHeight="1" thickBot="1">
      <c r="C19" s="52"/>
      <c r="E19" s="51"/>
      <c r="F19" s="1874" t="s">
        <v>9254</v>
      </c>
      <c r="G19" s="1874"/>
      <c r="I19" s="52"/>
    </row>
    <row r="20" spans="3:12" ht="15" customHeight="1" thickBot="1">
      <c r="F20" s="1875" t="s">
        <v>9256</v>
      </c>
      <c r="G20" s="1875"/>
      <c r="H20" s="1218" t="s">
        <v>5158</v>
      </c>
      <c r="J20" s="1797">
        <f>SUM(J22:J221)</f>
        <v>0</v>
      </c>
    </row>
    <row r="21" spans="3:12" s="1226" customFormat="1" ht="29.25" customHeight="1" thickBot="1">
      <c r="C21" s="1227" t="s">
        <v>3075</v>
      </c>
      <c r="D21" s="1228" t="s">
        <v>5164</v>
      </c>
      <c r="E21" s="1228" t="s">
        <v>5642</v>
      </c>
      <c r="F21" s="1872" t="s">
        <v>5159</v>
      </c>
      <c r="G21" s="1873"/>
      <c r="H21" s="1228" t="s">
        <v>5160</v>
      </c>
      <c r="I21" s="1228" t="s">
        <v>5165</v>
      </c>
      <c r="J21" s="1229" t="s">
        <v>5166</v>
      </c>
    </row>
    <row r="22" spans="3:12" ht="15" customHeight="1" thickTop="1" thickBot="1">
      <c r="C22" s="1230">
        <v>1</v>
      </c>
      <c r="D22" s="49" t="str">
        <f>IF(C22&lt;(MAX('MI Fittings'!A:A))+1,VLOOKUP(C22,'MI Fittings'!A:K,10),IF(C22&lt;(MAX('CS Press Fittings'!A:A))+1,VLOOKUP(C22,'CS Press Fittings'!A:K,11),IF(C22&lt;(MAX('Steel Nipples'!A:A))+1,VLOOKUP(C22,'Steel Nipples'!A:K,10),IF(C22&lt;(MAX('Steel Cut Lengths'!A:A))+1,VLOOKUP(C22,'Steel Cut Lengths'!A:K,10),IF(C22&lt;(MAX('Pipe Hangers'!A:A))+1,VLOOKUP(C22,'Pipe Hangers'!A:J,10),IF(C22&lt;(MAX('Brass Nipples '!A:A))+1,VLOOKUP(C22,'Brass Nipples '!A:J,10),IF(C22&lt;(MAX('Brass Fittings '!A:A))+1,VLOOKUP(C22,'Brass Fittings '!A:J,10),IF(C22&lt;(MAX(Valves!A:A))+1,VLOOKUP(C22,Valves!A:J,10),IF(C22&lt;(MAX('PEX Tubing'!A:A))+1,VLOOKUP(C22,'PEX Tubing'!A:J,9),IF(C22&lt;(MAX('PEX Fittings - Brass'!A:A))+1,VLOOKUP(C22,'PEX Fittings - Brass'!A:J,10),IF(C22&lt;(MAX('PEX Fittings - EXPN Brass'!A:A))+1,VLOOKUP(C22,'PEX Fittings - EXPN Brass'!A:J,10),IF(C22&lt;(MAX('PEX Fittings - F1807 PPSU '!A:A))+1,VLOOKUP(C22,'PEX Fittings - F1807 PPSU '!A:J,10),IF(C22&lt;(MAX('PEX Fittings - F1960 EPPSU'!A:A))+1,VLOOKUP(C22,'PEX Fittings - F1960 EPPSU'!A:J,10),IF(C22&lt;(MAX('PEX Accessories'!A:A))+1,VLOOKUP(C22,'PEX Accessories'!A:J,10),IF(C22&lt;(MAX('PVC DWV'!A:A))+1,VLOOKUP(C22,'PVC DWV'!A:K,11),IF(C22&lt;(MAX('PVC SCH 40'!A:A))+1,VLOOKUP(C22,'PVC SCH 40'!A:K,11),IF(C22&lt;(MAX('Push Fittings'!A:A))+1,VLOOKUP(C22,'Push Fittings'!A:J,10),IF(C22&lt;(MAX('Copper Wrot'!A:A))+1,VLOOKUP(C22,'Copper Wrot'!A:L,12),IF(C22&lt;(MAX('Cast Copper'!A:A))+1,VLOOKUP(C22,'Cast Copper'!A:L,12),IF(C22&lt;(MAX('Press Copper Fittings'!A:A))+1,VLOOKUP(C22,'Press Copper Fittings'!A:J,10),IF(C22&lt;(MAX('Supply Stops'!A:A))+1,VLOOKUP(C22,'Supply Stops'!A:J,10),IF(C22&lt;(MAX('Supply Lines'!A:A))+1,VLOOKUP(C22,'Supply Lines'!A:J,10),IF(C22&lt;(MAX('CI Fittings'!A:A))+1,VLOOKUP(C22,'CI Fittings'!A:J,10),IF(C22&lt;(MAX('Steel Couplings'!A:A))+1,VLOOKUP(C22,'Steel Couplings'!A:J,10),IF(C22&lt;(MAX(NHC!A:A))+1,VLOOKUP(C22,NHC!A:J,10),IF(C22&lt;(MAX('Dielectric Unions'!A:A))+1,VLOOKUP(C22,'Dielectric Unions'!A:J,10),IF(C22&lt;(MAX('MI Fittings - XH'!A:A))+1,VLOOKUP(C22,'MI Fittings - XH'!A:J,10),IF(C22&lt;(MAX('Steel Nipples - XH'!A:A))+1,VLOOKUP(C22,'Steel Nipples - XH'!A:J,10),IF(C22&lt;(MAX('Copper Tubing '!A:A))+1,VLOOKUP(C22,'Copper Tubing '!A:J,10),IF(C22&lt;(MAX('PVC Pipe'!A:A))+1,VLOOKUP(C22,'PVC Pipe'!A:J,10),IF(C22&lt;(MAX('Steel Pipe'!A:A))+1,VLOOKUP(C22,'Steel Pipe'!A:J,10),"")))))))))))))))))))))))))))))))</f>
        <v/>
      </c>
      <c r="E22" s="1231" t="str">
        <f>IF(C22&lt;(MAX('MI Fittings'!A:A))+1,VLOOKUP(C22,'MI Fittings'!A:K,3),IF(C22&lt;(MAX('CS Press Fittings'!A:A))+1,VLOOKUP(C22,'CS Press Fittings'!A:K,4),IF(C22&lt;(MAX('Steel Nipples'!A:A))+1,VLOOKUP(C22,'Steel Nipples'!A:K,3),IF(C22&lt;(MAX('Steel Cut Lengths'!A:A))+1,VLOOKUP(C22,'Steel Cut Lengths'!A:K,3),IF(C22&lt;(MAX('Pipe Hangers'!A:A))+1,VLOOKUP(C22,'Pipe Hangers'!A:J,3),IF(C22&lt;(MAX('Brass Nipples '!A:A))+1,VLOOKUP(C22,'Brass Nipples '!A:J,3),IF(C22&lt;(MAX('Brass Fittings '!A:A))+1,VLOOKUP(C22,'Brass Fittings '!A:J,3),IF(C22&lt;(MAX(Valves!A:A))+1,VLOOKUP(C22,Valves!A:J,3),IF(C22&lt;(MAX('PEX Tubing'!A:A))+1,VLOOKUP(C22,'PEX Tubing'!A:J,3),IF(C22&lt;(MAX('PEX Fittings - Brass'!A:A))+1,VLOOKUP(C22,'PEX Fittings - Brass'!A:J,3),IF(C22&lt;(MAX('PEX Fittings - EXPN Brass'!A:A))+1,VLOOKUP(C22,'PEX Fittings - EXPN Brass'!A:J,3),IF(C22&lt;(MAX('PEX Fittings - F1807 PPSU '!A:A))+1,VLOOKUP(C22,'PEX Fittings - F1807 PPSU '!A:J,3),IF(C22&lt;(MAX('PEX Fittings - F1960 EPPSU'!A:A))+1,VLOOKUP(C22,'PEX Fittings - F1960 EPPSU'!A:J,3),IF(C22&lt;(MAX('PEX Accessories'!A:A))+1,VLOOKUP(C22,'PEX Accessories'!A:J,3),IF(C22&lt;(MAX('PVC DWV'!A:A))+1,VLOOKUP(C22,'PVC DWV'!A:K,3),IF(C22&lt;(MAX('PVC SCH 40'!A:A))+1,VLOOKUP(C22,'PVC SCH 40'!A:K,3),IF(C22&lt;(MAX('Push Fittings'!A:A))+1,VLOOKUP(C22,'Push Fittings'!A:J,3),IF(C22&lt;(MAX('Copper Wrot'!A:A))+1,VLOOKUP(C22,'Copper Wrot'!A:L,3),IF(C22&lt;(MAX('Cast Copper'!A:A))+1,VLOOKUP(C22,'Cast Copper'!A:L,3),IF(C22&lt;(MAX('Cast Copper'!A:A))+1,VLOOKUP(C22,'Cast Copper'!A:L,3),IF(C22&lt;(MAX('Press Copper Fittings'!A:A))+1,VLOOKUP(C22,'Press Copper Fittings'!A:J,3),IF(C22&lt;(MAX('Supply Stops'!A:A))+1,VLOOKUP(C22,'Supply Stops'!A:J,3),IF(C22&lt;(MAX('Supply Lines'!A:A))+1,VLOOKUP(C22,'Supply Lines'!A:J,3),IF(C22&lt;(MAX('CI Fittings'!A:A))+1,VLOOKUP(C22,'CI Fittings'!A:J,3),IF(C22&lt;(MAX('Steel Couplings'!A:A))+1,VLOOKUP(C22,'Steel Couplings'!A:J,3),IF(C22&lt;(MAX(NHC!A:A))+1,VLOOKUP(C22,NHC!A:J,3),IF(C22&lt;(MAX('Dielectric Unions'!A:A))+1,VLOOKUP(C22,'Dielectric Unions'!A:J,3),IF(C22&lt;(MAX('MI Fittings - XH'!A:A))+1,VLOOKUP(C22,'MI Fittings - XH'!A:J,3),IF(C22&lt;(MAX('Steel Nipples - XH'!A:A))+1,VLOOKUP(C22,'Steel Nipples - XH'!A:J,3),IF(C22&lt;(MAX('Copper Tubing '!A:A))+1,VLOOKUP(C22,'Copper Tubing '!A:J,3),IF(C22&lt;(MAX('PVC Pipe'!A:A))+1,VLOOKUP(C22,'PVC Pipe'!A:J,3),IF(C22&lt;(MAX('Steel Pipe'!A:A))+1,VLOOKUP(C22,'Steel Pipe'!A:J,3),""))))))))))))))))))))))))))))))))</f>
        <v/>
      </c>
      <c r="F22" s="1794" t="str">
        <f>IF(C22&lt;(MAX('MI Fittings'!A:A))+1,VLOOKUP(C22,'MI Fittings'!A:K,4),IF(C22&lt;(MAX('CS Press Fittings'!A:A))+1,VLOOKUP(C22,'CS Press Fittings'!A:K,5),IF(C22&lt;(MAX('Steel Nipples'!A:A))+1,VLOOKUP(C22,'Steel Nipples'!A:K,4),IF(C22&lt;(MAX('Steel Cut Lengths'!A:A))+1,VLOOKUP(C22,'Steel Cut Lengths'!A:K,4),IF(C22&lt;(MAX('Pipe Hangers'!A:A))+1,VLOOKUP(C22,'Pipe Hangers'!A:J,4),IF(C22&lt;(MAX('Brass Nipples '!A:A))+1,VLOOKUP(C22,'Brass Nipples '!A:J,4),IF(C22&lt;(MAX('Brass Fittings '!A:A))+1,VLOOKUP(C22,'Brass Fittings '!A:J,4),IF(C22&lt;(MAX(Valves!A:A))+1,VLOOKUP(C22,Valves!A:J,4),IF(C22&lt;(MAX('PEX Tubing'!A:A))+1,VLOOKUP(C22,'PEX Tubing'!A:J,4),IF(C22&lt;(MAX('PEX Fittings - Brass'!A:A))+1,VLOOKUP(C22,'PEX Fittings - Brass'!A:J,4),IF(C22&lt;(MAX('PEX Fittings - EXPN Brass'!A:A))+1,VLOOKUP(C22,'PEX Fittings - EXPN Brass'!A:J,4),IF(C22&lt;(MAX('PEX Fittings - F1807 PPSU '!A:A))+1,VLOOKUP(C22,'PEX Fittings - F1807 PPSU '!A:J,4),IF(C22&lt;(MAX('PEX Fittings - F1960 EPPSU'!A:A))+1,VLOOKUP(C22,'PEX Fittings - F1960 EPPSU'!A:J,4),IF(C22&lt;(MAX('PEX Accessories'!A:A))+1,VLOOKUP(C22,'PEX Accessories'!A:J,4),IF(C22&lt;(MAX('PVC DWV'!A:A))+1,VLOOKUP(C22,'PVC DWV'!A:K,5),IF(C22&lt;(MAX('PVC SCH 40'!A:A))+1,VLOOKUP(C22,'PVC SCH 40'!A:K,5),IF(C22&lt;(MAX('Push Fittings'!A:A))+1,VLOOKUP(C22,'Push Fittings'!A:J,4),IF(C22&lt;(MAX('Copper Wrot'!A:A))+1,VLOOKUP(C22,'Copper Wrot'!A:L,5),IF(C22&lt;(MAX('Cast Copper'!A:A))+1,VLOOKUP(C22,'Cast Copper'!A:L,5),IF(C22&lt;(MAX('Press Copper Fittings'!A:A))+1,VLOOKUP(C22,'Press Copper Fittings'!A:J,4),IF(C22&lt;(MAX('Supply Stops'!A:A))+1,VLOOKUP(C22,'Supply Stops'!A:J,4),IF(C22&lt;(MAX('Supply Lines'!A:A))+1,VLOOKUP(C22,'Supply Lines'!A:J,4),IF(C22&lt;(MAX('CI Fittings'!A:A))+1,VLOOKUP(C22,'CI Fittings'!A:J,4),IF(C22&lt;(MAX('Steel Couplings'!A:A))+1,VLOOKUP(C22,'Steel Couplings'!A:J,4),IF(C22&lt;(MAX(NHC!A:A))+1,VLOOKUP(C22,NHC!A:J,4),IF(C22&lt;(MAX('Dielectric Unions'!A:A))+1,VLOOKUP(C22,'Dielectric Unions'!A:J,4),IF(C22&lt;(MAX('MI Fittings - XH'!A:A))+1,VLOOKUP(C22,'MI Fittings - XH'!A:J,4),IF(C22&lt;(MAX('Steel Nipples - XH'!A:A))+1,VLOOKUP(C22,'Steel Nipples - XH'!A:J,4),IF(C22&lt;(MAX('Copper Tubing '!A:A))+1,VLOOKUP(C22,'Copper Tubing '!A:J,4),IF(C22&lt;(MAX('PVC Pipe'!A:A))+1,VLOOKUP(C22,'PVC Pipe'!A:J,4),IF(C22&lt;(MAX('Steel Pipe'!A:A))+1,VLOOKUP(C22,'Steel Pipe'!A:J,4),"")))))))))))))))))))))))))))))))</f>
        <v/>
      </c>
      <c r="G22" s="1795"/>
      <c r="H22" s="504" t="str">
        <f>IF(C22&lt;(MAX('MI Fittings'!A:A))+1,VLOOKUP(C22,'MI Fittings'!A:K,8),IF(C22&lt;(MAX('CS Press Fittings'!A:A))+1,VLOOKUP(C22,'CS Press Fittings'!A:K,9),IF(C22&lt;(MAX('Steel Nipples'!A:A))+1,VLOOKUP(C22,'Steel Nipples'!A:K,8),IF(C22&lt;(MAX('Steel Cut Lengths'!A:A))+1,VLOOKUP(C22,'Steel Cut Lengths'!A:K,8),IF(C22&lt;(MAX('Pipe Hangers'!A:A))+1,VLOOKUP(C22,'Pipe Hangers'!A:J,8),IF(C22&lt;(MAX('Brass Nipples '!A:A))+1,VLOOKUP(C22,'Brass Nipples '!A:J,8),IF(C22&lt;(MAX('Brass Fittings '!A:A))+1,VLOOKUP(C22,'Brass Fittings '!A:J,8),IF(C22&lt;(MAX(Valves!A:A))+1,VLOOKUP(C22,Valves!A:J,8),IF(C22&lt;(MAX('PEX Tubing'!A:A))+1,VLOOKUP(C22,'PEX Tubing'!A:J,8),IF(C22&lt;(MAX('PEX Fittings - Brass'!A:A))+1,VLOOKUP(C22,'PEX Fittings - Brass'!A:J,8),IF(C22&lt;(MAX('PEX Fittings - EXPN Brass'!A:A))+1,VLOOKUP(C22,'PEX Fittings - EXPN Brass'!A:J,8),IF(C22&lt;(MAX('PEX Fittings - F1807 PPSU '!A:A))+1,VLOOKUP(C22,'PEX Fittings - F1807 PPSU '!A:J,8),IF(C22&lt;(MAX('PEX Fittings - F1960 EPPSU'!A:A))+1,VLOOKUP(C22,'PEX Fittings - F1960 EPPSU'!A:J,8),IF(C22&lt;(MAX('PEX Accessories'!A:A))+1,VLOOKUP(C22,'PEX Accessories'!A:J,8),IF(C22&lt;(MAX('PVC DWV'!A:A))+1,VLOOKUP(C22,'PVC DWV'!A:K,9),IF(C22&lt;(MAX('PVC SCH 40'!A:A))+1,VLOOKUP(C22,'PVC SCH 40'!A:K,10),IF(C22&lt;(MAX('Push Fittings'!A:A))+1,VLOOKUP(C22,'Push Fittings'!A:J,8),IF(C22&lt;(MAX('Copper Wrot'!A:A))+1,VLOOKUP(C22,'Copper Wrot'!A:L,10),IF(C22&lt;(MAX('Cast Copper'!A:A))+1,VLOOKUP(C22,'Cast Copper'!A:L,10),IF(C22&lt;(MAX('Press Copper Fittings'!A:A))+1,VLOOKUP(C22,'Press Copper Fittings'!A:J,8),IF(C22&lt;(MAX('Supply Stops'!A:A))+1,VLOOKUP(C22,'Supply Stops'!A:J,8),IF(C22&lt;(MAX('Supply Lines'!A:A))+1,VLOOKUP(C22,'Supply Lines'!A:J,8),IF(C22&lt;(MAX('CI Fittings'!A:A))+1,VLOOKUP(C22,'CI Fittings'!A:J,8),IF(C22&lt;(MAX('Steel Couplings'!A:A))+1,VLOOKUP(C22,'Steel Couplings'!A:J,8),IF(C22&lt;(MAX(NHC!A:A))+1,VLOOKUP(C22,NHC!A:J,8),IF(C22&lt;(MAX('Dielectric Unions'!A:A))+1,VLOOKUP(C22,'Dielectric Unions'!A:J,8),IF(C22&lt;(MAX('MI Fittings - XH'!A:A))+1,VLOOKUP(C22,'MI Fittings - XH'!A:J,8),IF(C22&lt;(MAX('Steel Nipples - XH'!A:A))+1,VLOOKUP(C22,'Steel Nipples - XH'!A:J,8),IF(C22&lt;(MAX('Copper Tubing '!A:A))+1,VLOOKUP(C22,'Copper Tubing '!A:J,8),IF(C22&lt;(MAX('PVC Pipe'!A:A))+1,VLOOKUP(C22,'PVC Pipe'!A:J,8),IF(C22&lt;(MAX('Steel Pipe'!A:A))+1,VLOOKUP(C22,'Steel Pipe'!A:J,8),"")))))))))))))))))))))))))))))))</f>
        <v/>
      </c>
      <c r="I22" s="1232">
        <f>IF(C22&lt;(MAX('MI Fittings'!A:A))+1,VLOOKUP(C22,'MI Fittings'!A:K,7),IF(C22&lt;(MAX('CS Press Fittings'!A:A))+1,VLOOKUP(C22,'CS Press Fittings'!A:K,8),IF(C22&lt;(MAX('Steel Nipples'!A:A))+1,VLOOKUP(C22,'Steel Nipples'!A:K,7),IF(C22&lt;(MAX('Steel Cut Lengths'!A:A))+1,VLOOKUP(C22,'Steel Cut Lengths'!A:K,7),IF(C22&lt;(MAX('Pipe Hangers'!A:A))+1,VLOOKUP(C22,'Pipe Hangers'!A:J,7),IF(C22&lt;(MAX('Brass Nipples '!A:A))+1,VLOOKUP(C22,'Brass Nipples '!A:J,7),IF(C22&lt;(MAX('Brass Fittings '!A:A))+1,VLOOKUP(C22,'Brass Fittings '!A:J,7),IF(C22&lt;(MAX(Valves!A:A))+1,VLOOKUP(C22,Valves!A:J,7),IF(C22&lt;(MAX('PEX Tubing'!A:A))+1,VLOOKUP(C22,'PEX Tubing'!A:J,7),IF(C22&lt;(MAX('PEX Fittings - Brass'!A:A))+1,VLOOKUP(C22,'PEX Fittings - Brass'!A:J,7),IF(C22&lt;(MAX('PEX Fittings - EXPN Brass'!A:A))+1,VLOOKUP(C22,'PEX Fittings - EXPN Brass'!A:J,7),IF(C22&lt;(MAX('PEX Fittings - F1807 PPSU '!A:A))+1,VLOOKUP(C22,'PEX Fittings - F1807 PPSU '!A:J,7),IF(C22&lt;(MAX('PEX Fittings - F1960 EPPSU'!A:A))+1,VLOOKUP(C22,'PEX Fittings - F1960 EPPSU'!A:J,7),IF(C22&lt;(MAX('PEX Accessories'!A:A))+1,VLOOKUP(C22,'PEX Accessories'!A:J,7),IF(C22&lt;(MAX('PVC DWV'!A:A))+1,VLOOKUP(C22,'PVC DWV'!A:K,8),IF(C22&lt;(MAX('PVC SCH 40'!A:A))+1,VLOOKUP(C22,'PVC SCH 40'!A:K,7),IF(C22&lt;(MAX('Push Fittings'!A:A))+1,VLOOKUP(C22,'Push Fittings'!A:J,7),IF(C22&lt;(MAX('Copper Wrot'!A:A))+1,VLOOKUP(C22,'Copper Wrot'!A:L,9),IF(C22&lt;(MAX('Cast Copper'!A:A))+1,VLOOKUP(C22,'Cast Copper'!A:L,9),IF(C22&lt;(MAX('Press Copper Fittings'!A:A))+1,VLOOKUP(C22,'Press Copper Fittings'!A:J,7),IF(C22&lt;(MAX('Supply Stops'!A:A))+1,VLOOKUP(C22,'Supply Stops'!A:J,7),IF(C22&lt;(MAX('Supply Lines'!A:A))+1,VLOOKUP(C22,'Supply Lines'!A:J,7),IF(C22&lt;(MAX('CI Fittings'!A:A))+1,VLOOKUP(C22,'CI Fittings'!A:J,7),IF(C22&lt;(MAX('Steel Couplings'!A:A))+1,VLOOKUP(C22,'Steel Couplings'!A:J,7),IF(C22&lt;(MAX(NHC!A:A))+1,VLOOKUP(C22,NHC!A:J,7),IF(C22&lt;(MAX('Dielectric Unions'!A:A))+1,VLOOKUP(C22,'Dielectric Unions'!A:J,7),IF(C22&lt;(MAX('MI Fittings - XH'!A:A))+1,VLOOKUP(C22,'MI Fittings - XH'!A:J,7),IF(C22&lt;(MAX('Steel Nipples - XH'!A:A))+1,VLOOKUP(C22,'Steel Nipples - XH'!A:J,7),IF(C22&lt;(MAX('Copper Tubing '!A:A))+1,VLOOKUP(C22,'Copper Tubing '!A:J,7),IF(C22&lt;(MAX('PVC Pipe'!A:A))+1,VLOOKUP(C22,'PVC Pipe'!A:J,7),IF(C22&lt;(MAX('Steel Pipe'!A:A))+1,VLOOKUP(C22,'Steel Pipe'!A:J,7),0)))))))))))))))))))))))))))))))</f>
        <v>0</v>
      </c>
      <c r="J22" s="1196">
        <f>IFERROR(I22*D22,0)</f>
        <v>0</v>
      </c>
    </row>
    <row r="23" spans="3:12" ht="15" customHeight="1" thickTop="1" thickBot="1">
      <c r="C23" s="1233">
        <v>2</v>
      </c>
      <c r="D23" s="49" t="str">
        <f>IF(C23&lt;(MAX('MI Fittings'!A:A))+1,VLOOKUP(C23,'MI Fittings'!A:K,10),IF(C23&lt;(MAX('CS Press Fittings'!A:A))+1,VLOOKUP(C23,'CS Press Fittings'!A:K,11),IF(C23&lt;(MAX('Steel Nipples'!A:A))+1,VLOOKUP(C23,'Steel Nipples'!A:K,10),IF(C23&lt;(MAX('Steel Cut Lengths'!A:A))+1,VLOOKUP(C23,'Steel Cut Lengths'!A:K,10),IF(C23&lt;(MAX('Pipe Hangers'!A:A))+1,VLOOKUP(C23,'Pipe Hangers'!A:J,10),IF(C23&lt;(MAX('Brass Nipples '!A:A))+1,VLOOKUP(C23,'Brass Nipples '!A:J,10),IF(C23&lt;(MAX('Brass Fittings '!A:A))+1,VLOOKUP(C23,'Brass Fittings '!A:J,10),IF(C23&lt;(MAX(Valves!A:A))+1,VLOOKUP(C23,Valves!A:J,10),IF(C23&lt;(MAX('PEX Tubing'!A:A))+1,VLOOKUP(C23,'PEX Tubing'!A:J,9),IF(C23&lt;(MAX('PEX Fittings - Brass'!A:A))+1,VLOOKUP(C23,'PEX Fittings - Brass'!A:J,10),IF(C23&lt;(MAX('PEX Fittings - EXPN Brass'!A:A))+1,VLOOKUP(C23,'PEX Fittings - EXPN Brass'!A:J,10),IF(C23&lt;(MAX('PEX Fittings - F1807 PPSU '!A:A))+1,VLOOKUP(C23,'PEX Fittings - F1807 PPSU '!A:J,10),IF(C23&lt;(MAX('PEX Fittings - F1960 EPPSU'!A:A))+1,VLOOKUP(C23,'PEX Fittings - F1960 EPPSU'!A:J,10),IF(C23&lt;(MAX('PEX Accessories'!A:A))+1,VLOOKUP(C23,'PEX Accessories'!A:J,10),IF(C23&lt;(MAX('PVC DWV'!A:A))+1,VLOOKUP(C23,'PVC DWV'!A:K,11),IF(C23&lt;(MAX('PVC SCH 40'!A:A))+1,VLOOKUP(C23,'PVC SCH 40'!A:K,11),IF(C23&lt;(MAX('Push Fittings'!A:A))+1,VLOOKUP(C23,'Push Fittings'!A:J,10),IF(C23&lt;(MAX('Copper Wrot'!A:A))+1,VLOOKUP(C23,'Copper Wrot'!A:L,12),IF(C23&lt;(MAX('Cast Copper'!A:A))+1,VLOOKUP(C23,'Cast Copper'!A:L,12),IF(C23&lt;(MAX('Press Copper Fittings'!A:A))+1,VLOOKUP(C23,'Press Copper Fittings'!A:J,10),IF(C23&lt;(MAX('Supply Stops'!A:A))+1,VLOOKUP(C23,'Supply Stops'!A:J,10),IF(C23&lt;(MAX('Supply Lines'!A:A))+1,VLOOKUP(C23,'Supply Lines'!A:J,10),IF(C23&lt;(MAX('CI Fittings'!A:A))+1,VLOOKUP(C23,'CI Fittings'!A:J,10),IF(C23&lt;(MAX('Steel Couplings'!A:A))+1,VLOOKUP(C23,'Steel Couplings'!A:J,10),IF(C23&lt;(MAX(NHC!A:A))+1,VLOOKUP(C23,NHC!A:J,10),IF(C23&lt;(MAX('Dielectric Unions'!A:A))+1,VLOOKUP(C23,'Dielectric Unions'!A:J,10),IF(C23&lt;(MAX('MI Fittings - XH'!A:A))+1,VLOOKUP(C23,'MI Fittings - XH'!A:J,10),IF(C23&lt;(MAX('Steel Nipples - XH'!A:A))+1,VLOOKUP(C23,'Steel Nipples - XH'!A:J,10),IF(C23&lt;(MAX('Copper Tubing '!A:A))+1,VLOOKUP(C23,'Copper Tubing '!A:J,10),IF(C23&lt;(MAX('PVC Pipe'!A:A))+1,VLOOKUP(C23,'PVC Pipe'!A:J,10),IF(C23&lt;(MAX('Steel Pipe'!A:A))+1,VLOOKUP(C23,'Steel Pipe'!A:J,10),"")))))))))))))))))))))))))))))))</f>
        <v/>
      </c>
      <c r="E23" s="1231" t="str">
        <f>IF(C23&lt;(MAX('MI Fittings'!A:A))+1,VLOOKUP(C23,'MI Fittings'!A:K,3),IF(C23&lt;(MAX('CS Press Fittings'!A:A))+1,VLOOKUP(C23,'CS Press Fittings'!A:K,4),IF(C23&lt;(MAX('Steel Nipples'!A:A))+1,VLOOKUP(C23,'Steel Nipples'!A:K,3),IF(C23&lt;(MAX('Steel Cut Lengths'!A:A))+1,VLOOKUP(C23,'Steel Cut Lengths'!A:K,3),IF(C23&lt;(MAX('Pipe Hangers'!A:A))+1,VLOOKUP(C23,'Pipe Hangers'!A:J,3),IF(C23&lt;(MAX('Brass Nipples '!A:A))+1,VLOOKUP(C23,'Brass Nipples '!A:J,3),IF(C23&lt;(MAX('Brass Fittings '!A:A))+1,VLOOKUP(C23,'Brass Fittings '!A:J,3),IF(C23&lt;(MAX(Valves!A:A))+1,VLOOKUP(C23,Valves!A:J,3),IF(C23&lt;(MAX('PEX Tubing'!A:A))+1,VLOOKUP(C23,'PEX Tubing'!A:J,3),IF(C23&lt;(MAX('PEX Fittings - Brass'!A:A))+1,VLOOKUP(C23,'PEX Fittings - Brass'!A:J,3),IF(C23&lt;(MAX('PEX Fittings - EXPN Brass'!A:A))+1,VLOOKUP(C23,'PEX Fittings - EXPN Brass'!A:J,3),IF(C23&lt;(MAX('PEX Fittings - F1807 PPSU '!A:A))+1,VLOOKUP(C23,'PEX Fittings - F1807 PPSU '!A:J,3),IF(C23&lt;(MAX('PEX Fittings - F1960 EPPSU'!A:A))+1,VLOOKUP(C23,'PEX Fittings - F1960 EPPSU'!A:J,3),IF(C23&lt;(MAX('PEX Accessories'!A:A))+1,VLOOKUP(C23,'PEX Accessories'!A:J,3),IF(C23&lt;(MAX('PVC DWV'!A:A))+1,VLOOKUP(C23,'PVC DWV'!A:K,3),IF(C23&lt;(MAX('PVC SCH 40'!A:A))+1,VLOOKUP(C23,'PVC SCH 40'!A:K,3),IF(C23&lt;(MAX('Push Fittings'!A:A))+1,VLOOKUP(C23,'Push Fittings'!A:J,3),IF(C23&lt;(MAX('Copper Wrot'!A:A))+1,VLOOKUP(C23,'Copper Wrot'!A:L,3),IF(C23&lt;(MAX('Cast Copper'!A:A))+1,VLOOKUP(C23,'Cast Copper'!A:L,3),IF(C23&lt;(MAX('Cast Copper'!A:A))+1,VLOOKUP(C23,'Cast Copper'!A:L,3),IF(C23&lt;(MAX('Press Copper Fittings'!A:A))+1,VLOOKUP(C23,'Press Copper Fittings'!A:J,3),IF(C23&lt;(MAX('Supply Stops'!A:A))+1,VLOOKUP(C23,'Supply Stops'!A:J,3),IF(C23&lt;(MAX('Supply Lines'!A:A))+1,VLOOKUP(C23,'Supply Lines'!A:J,3),IF(C23&lt;(MAX('CI Fittings'!A:A))+1,VLOOKUP(C23,'CI Fittings'!A:J,3),IF(C23&lt;(MAX('Steel Couplings'!A:A))+1,VLOOKUP(C23,'Steel Couplings'!A:J,3),IF(C23&lt;(MAX(NHC!A:A))+1,VLOOKUP(C23,NHC!A:J,3),IF(C23&lt;(MAX('Dielectric Unions'!A:A))+1,VLOOKUP(C23,'Dielectric Unions'!A:J,3),IF(C23&lt;(MAX('MI Fittings - XH'!A:A))+1,VLOOKUP(C23,'MI Fittings - XH'!A:J,3),IF(C23&lt;(MAX('Steel Nipples - XH'!A:A))+1,VLOOKUP(C23,'Steel Nipples - XH'!A:J,3),IF(C23&lt;(MAX('Copper Tubing '!A:A))+1,VLOOKUP(C23,'Copper Tubing '!A:J,3),IF(C23&lt;(MAX('PVC Pipe'!A:A))+1,VLOOKUP(C23,'PVC Pipe'!A:J,3),IF(C23&lt;(MAX('Steel Pipe'!A:A))+1,VLOOKUP(C23,'Steel Pipe'!A:J,3),""))))))))))))))))))))))))))))))))</f>
        <v/>
      </c>
      <c r="F23" s="1794" t="str">
        <f>IF(C23&lt;(MAX('MI Fittings'!A:A))+1,VLOOKUP(C23,'MI Fittings'!A:K,4),IF(C23&lt;(MAX('CS Press Fittings'!A:A))+1,VLOOKUP(C23,'CS Press Fittings'!A:K,5),IF(C23&lt;(MAX('Steel Nipples'!A:A))+1,VLOOKUP(C23,'Steel Nipples'!A:K,4),IF(C23&lt;(MAX('Steel Cut Lengths'!A:A))+1,VLOOKUP(C23,'Steel Cut Lengths'!A:K,4),IF(C23&lt;(MAX('Pipe Hangers'!A:A))+1,VLOOKUP(C23,'Pipe Hangers'!A:J,4),IF(C23&lt;(MAX('Brass Nipples '!A:A))+1,VLOOKUP(C23,'Brass Nipples '!A:J,4),IF(C23&lt;(MAX('Brass Fittings '!A:A))+1,VLOOKUP(C23,'Brass Fittings '!A:J,4),IF(C23&lt;(MAX(Valves!A:A))+1,VLOOKUP(C23,Valves!A:J,4),IF(C23&lt;(MAX('PEX Tubing'!A:A))+1,VLOOKUP(C23,'PEX Tubing'!A:J,4),IF(C23&lt;(MAX('PEX Fittings - Brass'!A:A))+1,VLOOKUP(C23,'PEX Fittings - Brass'!A:J,4),IF(C23&lt;(MAX('PEX Fittings - EXPN Brass'!A:A))+1,VLOOKUP(C23,'PEX Fittings - EXPN Brass'!A:J,4),IF(C23&lt;(MAX('PEX Fittings - F1807 PPSU '!A:A))+1,VLOOKUP(C23,'PEX Fittings - F1807 PPSU '!A:J,4),IF(C23&lt;(MAX('PEX Fittings - F1960 EPPSU'!A:A))+1,VLOOKUP(C23,'PEX Fittings - F1960 EPPSU'!A:J,4),IF(C23&lt;(MAX('PEX Accessories'!A:A))+1,VLOOKUP(C23,'PEX Accessories'!A:J,4),IF(C23&lt;(MAX('PVC DWV'!A:A))+1,VLOOKUP(C23,'PVC DWV'!A:K,5),IF(C23&lt;(MAX('PVC SCH 40'!A:A))+1,VLOOKUP(C23,'PVC SCH 40'!A:K,5),IF(C23&lt;(MAX('Push Fittings'!A:A))+1,VLOOKUP(C23,'Push Fittings'!A:J,4),IF(C23&lt;(MAX('Copper Wrot'!A:A))+1,VLOOKUP(C23,'Copper Wrot'!A:L,5),IF(C23&lt;(MAX('Cast Copper'!A:A))+1,VLOOKUP(C23,'Cast Copper'!A:L,5),IF(C23&lt;(MAX('Press Copper Fittings'!A:A))+1,VLOOKUP(C23,'Press Copper Fittings'!A:J,4),IF(C23&lt;(MAX('Supply Stops'!A:A))+1,VLOOKUP(C23,'Supply Stops'!A:J,4),IF(C23&lt;(MAX('Supply Lines'!A:A))+1,VLOOKUP(C23,'Supply Lines'!A:J,4),IF(C23&lt;(MAX('CI Fittings'!A:A))+1,VLOOKUP(C23,'CI Fittings'!A:J,4),IF(C23&lt;(MAX('Steel Couplings'!A:A))+1,VLOOKUP(C23,'Steel Couplings'!A:J,4),IF(C23&lt;(MAX(NHC!A:A))+1,VLOOKUP(C23,NHC!A:J,4),IF(C23&lt;(MAX('Dielectric Unions'!A:A))+1,VLOOKUP(C23,'Dielectric Unions'!A:J,4),IF(C23&lt;(MAX('MI Fittings - XH'!A:A))+1,VLOOKUP(C23,'MI Fittings - XH'!A:J,4),IF(C23&lt;(MAX('Steel Nipples - XH'!A:A))+1,VLOOKUP(C23,'Steel Nipples - XH'!A:J,4),IF(C23&lt;(MAX('Copper Tubing '!A:A))+1,VLOOKUP(C23,'Copper Tubing '!A:J,4),IF(C23&lt;(MAX('PVC Pipe'!A:A))+1,VLOOKUP(C23,'PVC Pipe'!A:J,4),IF(C23&lt;(MAX('Steel Pipe'!A:A))+1,VLOOKUP(C23,'Steel Pipe'!A:J,4),"")))))))))))))))))))))))))))))))</f>
        <v/>
      </c>
      <c r="G23" s="1795"/>
      <c r="H23" s="504" t="str">
        <f>IF(C23&lt;(MAX('MI Fittings'!A:A))+1,VLOOKUP(C23,'MI Fittings'!A:K,8),IF(C23&lt;(MAX('CS Press Fittings'!A:A))+1,VLOOKUP(C23,'CS Press Fittings'!A:K,9),IF(C23&lt;(MAX('Steel Nipples'!A:A))+1,VLOOKUP(C23,'Steel Nipples'!A:K,8),IF(C23&lt;(MAX('Steel Cut Lengths'!A:A))+1,VLOOKUP(C23,'Steel Cut Lengths'!A:K,8),IF(C23&lt;(MAX('Pipe Hangers'!A:A))+1,VLOOKUP(C23,'Pipe Hangers'!A:J,8),IF(C23&lt;(MAX('Brass Nipples '!A:A))+1,VLOOKUP(C23,'Brass Nipples '!A:J,8),IF(C23&lt;(MAX('Brass Fittings '!A:A))+1,VLOOKUP(C23,'Brass Fittings '!A:J,8),IF(C23&lt;(MAX(Valves!A:A))+1,VLOOKUP(C23,Valves!A:J,8),IF(C23&lt;(MAX('PEX Tubing'!A:A))+1,VLOOKUP(C23,'PEX Tubing'!A:J,8),IF(C23&lt;(MAX('PEX Fittings - Brass'!A:A))+1,VLOOKUP(C23,'PEX Fittings - Brass'!A:J,8),IF(C23&lt;(MAX('PEX Fittings - EXPN Brass'!A:A))+1,VLOOKUP(C23,'PEX Fittings - EXPN Brass'!A:J,8),IF(C23&lt;(MAX('PEX Fittings - F1807 PPSU '!A:A))+1,VLOOKUP(C23,'PEX Fittings - F1807 PPSU '!A:J,8),IF(C23&lt;(MAX('PEX Fittings - F1960 EPPSU'!A:A))+1,VLOOKUP(C23,'PEX Fittings - F1960 EPPSU'!A:J,8),IF(C23&lt;(MAX('PEX Accessories'!A:A))+1,VLOOKUP(C23,'PEX Accessories'!A:J,8),IF(C23&lt;(MAX('PVC DWV'!A:A))+1,VLOOKUP(C23,'PVC DWV'!A:K,9),IF(C23&lt;(MAX('PVC SCH 40'!A:A))+1,VLOOKUP(C23,'PVC SCH 40'!A:K,10),IF(C23&lt;(MAX('Push Fittings'!A:A))+1,VLOOKUP(C23,'Push Fittings'!A:J,8),IF(C23&lt;(MAX('Copper Wrot'!A:A))+1,VLOOKUP(C23,'Copper Wrot'!A:L,10),IF(C23&lt;(MAX('Cast Copper'!A:A))+1,VLOOKUP(C23,'Cast Copper'!A:L,10),IF(C23&lt;(MAX('Press Copper Fittings'!A:A))+1,VLOOKUP(C23,'Press Copper Fittings'!A:J,8),IF(C23&lt;(MAX('Supply Stops'!A:A))+1,VLOOKUP(C23,'Supply Stops'!A:J,8),IF(C23&lt;(MAX('Supply Lines'!A:A))+1,VLOOKUP(C23,'Supply Lines'!A:J,8),IF(C23&lt;(MAX('CI Fittings'!A:A))+1,VLOOKUP(C23,'CI Fittings'!A:J,8),IF(C23&lt;(MAX('Steel Couplings'!A:A))+1,VLOOKUP(C23,'Steel Couplings'!A:J,8),IF(C23&lt;(MAX(NHC!A:A))+1,VLOOKUP(C23,NHC!A:J,8),IF(C23&lt;(MAX('Dielectric Unions'!A:A))+1,VLOOKUP(C23,'Dielectric Unions'!A:J,8),IF(C23&lt;(MAX('MI Fittings - XH'!A:A))+1,VLOOKUP(C23,'MI Fittings - XH'!A:J,8),IF(C23&lt;(MAX('Steel Nipples - XH'!A:A))+1,VLOOKUP(C23,'Steel Nipples - XH'!A:J,8),IF(C23&lt;(MAX('Copper Tubing '!A:A))+1,VLOOKUP(C23,'Copper Tubing '!A:J,8),IF(C23&lt;(MAX('PVC Pipe'!A:A))+1,VLOOKUP(C23,'PVC Pipe'!A:J,8),IF(C23&lt;(MAX('Steel Pipe'!A:A))+1,VLOOKUP(C23,'Steel Pipe'!A:J,8),"")))))))))))))))))))))))))))))))</f>
        <v/>
      </c>
      <c r="I23" s="1232">
        <f>IF(C23&lt;(MAX('MI Fittings'!A:A))+1,VLOOKUP(C23,'MI Fittings'!A:K,7),IF(C23&lt;(MAX('CS Press Fittings'!A:A))+1,VLOOKUP(C23,'CS Press Fittings'!A:K,8),IF(C23&lt;(MAX('Steel Nipples'!A:A))+1,VLOOKUP(C23,'Steel Nipples'!A:K,7),IF(C23&lt;(MAX('Steel Cut Lengths'!A:A))+1,VLOOKUP(C23,'Steel Cut Lengths'!A:K,7),IF(C23&lt;(MAX('Pipe Hangers'!A:A))+1,VLOOKUP(C23,'Pipe Hangers'!A:J,7),IF(C23&lt;(MAX('Brass Nipples '!A:A))+1,VLOOKUP(C23,'Brass Nipples '!A:J,7),IF(C23&lt;(MAX('Brass Fittings '!A:A))+1,VLOOKUP(C23,'Brass Fittings '!A:J,7),IF(C23&lt;(MAX(Valves!A:A))+1,VLOOKUP(C23,Valves!A:J,7),IF(C23&lt;(MAX('PEX Tubing'!A:A))+1,VLOOKUP(C23,'PEX Tubing'!A:J,7),IF(C23&lt;(MAX('PEX Fittings - Brass'!A:A))+1,VLOOKUP(C23,'PEX Fittings - Brass'!A:J,7),IF(C23&lt;(MAX('PEX Fittings - EXPN Brass'!A:A))+1,VLOOKUP(C23,'PEX Fittings - EXPN Brass'!A:J,7),IF(C23&lt;(MAX('PEX Fittings - F1807 PPSU '!A:A))+1,VLOOKUP(C23,'PEX Fittings - F1807 PPSU '!A:J,7),IF(C23&lt;(MAX('PEX Fittings - F1960 EPPSU'!A:A))+1,VLOOKUP(C23,'PEX Fittings - F1960 EPPSU'!A:J,7),IF(C23&lt;(MAX('PEX Accessories'!A:A))+1,VLOOKUP(C23,'PEX Accessories'!A:J,7),IF(C23&lt;(MAX('PVC DWV'!A:A))+1,VLOOKUP(C23,'PVC DWV'!A:K,8),IF(C23&lt;(MAX('PVC SCH 40'!A:A))+1,VLOOKUP(C23,'PVC SCH 40'!A:K,7),IF(C23&lt;(MAX('Push Fittings'!A:A))+1,VLOOKUP(C23,'Push Fittings'!A:J,7),IF(C23&lt;(MAX('Copper Wrot'!A:A))+1,VLOOKUP(C23,'Copper Wrot'!A:L,9),IF(C23&lt;(MAX('Cast Copper'!A:A))+1,VLOOKUP(C23,'Cast Copper'!A:L,9),IF(C23&lt;(MAX('Press Copper Fittings'!A:A))+1,VLOOKUP(C23,'Press Copper Fittings'!A:J,7),IF(C23&lt;(MAX('Supply Stops'!A:A))+1,VLOOKUP(C23,'Supply Stops'!A:J,7),IF(C23&lt;(MAX('Supply Lines'!A:A))+1,VLOOKUP(C23,'Supply Lines'!A:J,7),IF(C23&lt;(MAX('CI Fittings'!A:A))+1,VLOOKUP(C23,'CI Fittings'!A:J,7),IF(C23&lt;(MAX('Steel Couplings'!A:A))+1,VLOOKUP(C23,'Steel Couplings'!A:J,7),IF(C23&lt;(MAX(NHC!A:A))+1,VLOOKUP(C23,NHC!A:J,7),IF(C23&lt;(MAX('Dielectric Unions'!A:A))+1,VLOOKUP(C23,'Dielectric Unions'!A:J,7),IF(C23&lt;(MAX('MI Fittings - XH'!A:A))+1,VLOOKUP(C23,'MI Fittings - XH'!A:J,7),IF(C23&lt;(MAX('Steel Nipples - XH'!A:A))+1,VLOOKUP(C23,'Steel Nipples - XH'!A:J,7),IF(C23&lt;(MAX('Copper Tubing '!A:A))+1,VLOOKUP(C23,'Copper Tubing '!A:J,7),IF(C23&lt;(MAX('PVC Pipe'!A:A))+1,VLOOKUP(C23,'PVC Pipe'!A:J,7),IF(C23&lt;(MAX('Steel Pipe'!A:A))+1,VLOOKUP(C23,'Steel Pipe'!A:J,7),0)))))))))))))))))))))))))))))))</f>
        <v>0</v>
      </c>
      <c r="J23" s="1196">
        <f t="shared" ref="J23:J86" si="0">IFERROR(I23*D23,0)</f>
        <v>0</v>
      </c>
    </row>
    <row r="24" spans="3:12" ht="15" customHeight="1" thickTop="1" thickBot="1">
      <c r="C24" s="1234">
        <v>3</v>
      </c>
      <c r="D24" s="49" t="str">
        <f>IF(C24&lt;(MAX('MI Fittings'!A:A))+1,VLOOKUP(C24,'MI Fittings'!A:K,10),IF(C24&lt;(MAX('CS Press Fittings'!A:A))+1,VLOOKUP(C24,'CS Press Fittings'!A:K,11),IF(C24&lt;(MAX('Steel Nipples'!A:A))+1,VLOOKUP(C24,'Steel Nipples'!A:K,10),IF(C24&lt;(MAX('Steel Cut Lengths'!A:A))+1,VLOOKUP(C24,'Steel Cut Lengths'!A:K,10),IF(C24&lt;(MAX('Pipe Hangers'!A:A))+1,VLOOKUP(C24,'Pipe Hangers'!A:J,10),IF(C24&lt;(MAX('Brass Nipples '!A:A))+1,VLOOKUP(C24,'Brass Nipples '!A:J,10),IF(C24&lt;(MAX('Brass Fittings '!A:A))+1,VLOOKUP(C24,'Brass Fittings '!A:J,10),IF(C24&lt;(MAX(Valves!A:A))+1,VLOOKUP(C24,Valves!A:J,10),IF(C24&lt;(MAX('PEX Tubing'!A:A))+1,VLOOKUP(C24,'PEX Tubing'!A:J,9),IF(C24&lt;(MAX('PEX Fittings - Brass'!A:A))+1,VLOOKUP(C24,'PEX Fittings - Brass'!A:J,10),IF(C24&lt;(MAX('PEX Fittings - EXPN Brass'!A:A))+1,VLOOKUP(C24,'PEX Fittings - EXPN Brass'!A:J,10),IF(C24&lt;(MAX('PEX Fittings - F1807 PPSU '!A:A))+1,VLOOKUP(C24,'PEX Fittings - F1807 PPSU '!A:J,10),IF(C24&lt;(MAX('PEX Fittings - F1960 EPPSU'!A:A))+1,VLOOKUP(C24,'PEX Fittings - F1960 EPPSU'!A:J,10),IF(C24&lt;(MAX('PEX Accessories'!A:A))+1,VLOOKUP(C24,'PEX Accessories'!A:J,10),IF(C24&lt;(MAX('PVC DWV'!A:A))+1,VLOOKUP(C24,'PVC DWV'!A:K,11),IF(C24&lt;(MAX('PVC SCH 40'!A:A))+1,VLOOKUP(C24,'PVC SCH 40'!A:K,11),IF(C24&lt;(MAX('Push Fittings'!A:A))+1,VLOOKUP(C24,'Push Fittings'!A:J,10),IF(C24&lt;(MAX('Copper Wrot'!A:A))+1,VLOOKUP(C24,'Copper Wrot'!A:L,12),IF(C24&lt;(MAX('Cast Copper'!A:A))+1,VLOOKUP(C24,'Cast Copper'!A:L,12),IF(C24&lt;(MAX('Press Copper Fittings'!A:A))+1,VLOOKUP(C24,'Press Copper Fittings'!A:J,10),IF(C24&lt;(MAX('Supply Stops'!A:A))+1,VLOOKUP(C24,'Supply Stops'!A:J,10),IF(C24&lt;(MAX('Supply Lines'!A:A))+1,VLOOKUP(C24,'Supply Lines'!A:J,10),IF(C24&lt;(MAX('CI Fittings'!A:A))+1,VLOOKUP(C24,'CI Fittings'!A:J,10),IF(C24&lt;(MAX('Steel Couplings'!A:A))+1,VLOOKUP(C24,'Steel Couplings'!A:J,10),IF(C24&lt;(MAX(NHC!A:A))+1,VLOOKUP(C24,NHC!A:J,10),IF(C24&lt;(MAX('Dielectric Unions'!A:A))+1,VLOOKUP(C24,'Dielectric Unions'!A:J,10),IF(C24&lt;(MAX('MI Fittings - XH'!A:A))+1,VLOOKUP(C24,'MI Fittings - XH'!A:J,10),IF(C24&lt;(MAX('Steel Nipples - XH'!A:A))+1,VLOOKUP(C24,'Steel Nipples - XH'!A:J,10),IF(C24&lt;(MAX('Copper Tubing '!A:A))+1,VLOOKUP(C24,'Copper Tubing '!A:J,10),IF(C24&lt;(MAX('PVC Pipe'!A:A))+1,VLOOKUP(C24,'PVC Pipe'!A:J,10),IF(C24&lt;(MAX('Steel Pipe'!A:A))+1,VLOOKUP(C24,'Steel Pipe'!A:J,10),"")))))))))))))))))))))))))))))))</f>
        <v/>
      </c>
      <c r="E24" s="1231" t="str">
        <f>IF(C24&lt;(MAX('MI Fittings'!A:A))+1,VLOOKUP(C24,'MI Fittings'!A:K,3),IF(C24&lt;(MAX('CS Press Fittings'!A:A))+1,VLOOKUP(C24,'CS Press Fittings'!A:K,4),IF(C24&lt;(MAX('Steel Nipples'!A:A))+1,VLOOKUP(C24,'Steel Nipples'!A:K,3),IF(C24&lt;(MAX('Steel Cut Lengths'!A:A))+1,VLOOKUP(C24,'Steel Cut Lengths'!A:K,3),IF(C24&lt;(MAX('Pipe Hangers'!A:A))+1,VLOOKUP(C24,'Pipe Hangers'!A:J,3),IF(C24&lt;(MAX('Brass Nipples '!A:A))+1,VLOOKUP(C24,'Brass Nipples '!A:J,3),IF(C24&lt;(MAX('Brass Fittings '!A:A))+1,VLOOKUP(C24,'Brass Fittings '!A:J,3),IF(C24&lt;(MAX(Valves!A:A))+1,VLOOKUP(C24,Valves!A:J,3),IF(C24&lt;(MAX('PEX Tubing'!A:A))+1,VLOOKUP(C24,'PEX Tubing'!A:J,3),IF(C24&lt;(MAX('PEX Fittings - Brass'!A:A))+1,VLOOKUP(C24,'PEX Fittings - Brass'!A:J,3),IF(C24&lt;(MAX('PEX Fittings - EXPN Brass'!A:A))+1,VLOOKUP(C24,'PEX Fittings - EXPN Brass'!A:J,3),IF(C24&lt;(MAX('PEX Fittings - F1807 PPSU '!A:A))+1,VLOOKUP(C24,'PEX Fittings - F1807 PPSU '!A:J,3),IF(C24&lt;(MAX('PEX Fittings - F1960 EPPSU'!A:A))+1,VLOOKUP(C24,'PEX Fittings - F1960 EPPSU'!A:J,3),IF(C24&lt;(MAX('PEX Accessories'!A:A))+1,VLOOKUP(C24,'PEX Accessories'!A:J,3),IF(C24&lt;(MAX('PVC DWV'!A:A))+1,VLOOKUP(C24,'PVC DWV'!A:K,3),IF(C24&lt;(MAX('PVC SCH 40'!A:A))+1,VLOOKUP(C24,'PVC SCH 40'!A:K,3),IF(C24&lt;(MAX('Push Fittings'!A:A))+1,VLOOKUP(C24,'Push Fittings'!A:J,3),IF(C24&lt;(MAX('Copper Wrot'!A:A))+1,VLOOKUP(C24,'Copper Wrot'!A:L,3),IF(C24&lt;(MAX('Cast Copper'!A:A))+1,VLOOKUP(C24,'Cast Copper'!A:L,3),IF(C24&lt;(MAX('Cast Copper'!A:A))+1,VLOOKUP(C24,'Cast Copper'!A:L,3),IF(C24&lt;(MAX('Press Copper Fittings'!A:A))+1,VLOOKUP(C24,'Press Copper Fittings'!A:J,3),IF(C24&lt;(MAX('Supply Stops'!A:A))+1,VLOOKUP(C24,'Supply Stops'!A:J,3),IF(C24&lt;(MAX('Supply Lines'!A:A))+1,VLOOKUP(C24,'Supply Lines'!A:J,3),IF(C24&lt;(MAX('CI Fittings'!A:A))+1,VLOOKUP(C24,'CI Fittings'!A:J,3),IF(C24&lt;(MAX('Steel Couplings'!A:A))+1,VLOOKUP(C24,'Steel Couplings'!A:J,3),IF(C24&lt;(MAX(NHC!A:A))+1,VLOOKUP(C24,NHC!A:J,3),IF(C24&lt;(MAX('Dielectric Unions'!A:A))+1,VLOOKUP(C24,'Dielectric Unions'!A:J,3),IF(C24&lt;(MAX('MI Fittings - XH'!A:A))+1,VLOOKUP(C24,'MI Fittings - XH'!A:J,3),IF(C24&lt;(MAX('Steel Nipples - XH'!A:A))+1,VLOOKUP(C24,'Steel Nipples - XH'!A:J,3),IF(C24&lt;(MAX('Copper Tubing '!A:A))+1,VLOOKUP(C24,'Copper Tubing '!A:J,3),IF(C24&lt;(MAX('PVC Pipe'!A:A))+1,VLOOKUP(C24,'PVC Pipe'!A:J,3),IF(C24&lt;(MAX('Steel Pipe'!A:A))+1,VLOOKUP(C24,'Steel Pipe'!A:J,3),""))))))))))))))))))))))))))))))))</f>
        <v/>
      </c>
      <c r="F24" s="1794" t="str">
        <f>IF(C24&lt;(MAX('MI Fittings'!A:A))+1,VLOOKUP(C24,'MI Fittings'!A:K,4),IF(C24&lt;(MAX('CS Press Fittings'!A:A))+1,VLOOKUP(C24,'CS Press Fittings'!A:K,5),IF(C24&lt;(MAX('Steel Nipples'!A:A))+1,VLOOKUP(C24,'Steel Nipples'!A:K,4),IF(C24&lt;(MAX('Steel Cut Lengths'!A:A))+1,VLOOKUP(C24,'Steel Cut Lengths'!A:K,4),IF(C24&lt;(MAX('Pipe Hangers'!A:A))+1,VLOOKUP(C24,'Pipe Hangers'!A:J,4),IF(C24&lt;(MAX('Brass Nipples '!A:A))+1,VLOOKUP(C24,'Brass Nipples '!A:J,4),IF(C24&lt;(MAX('Brass Fittings '!A:A))+1,VLOOKUP(C24,'Brass Fittings '!A:J,4),IF(C24&lt;(MAX(Valves!A:A))+1,VLOOKUP(C24,Valves!A:J,4),IF(C24&lt;(MAX('PEX Tubing'!A:A))+1,VLOOKUP(C24,'PEX Tubing'!A:J,4),IF(C24&lt;(MAX('PEX Fittings - Brass'!A:A))+1,VLOOKUP(C24,'PEX Fittings - Brass'!A:J,4),IF(C24&lt;(MAX('PEX Fittings - EXPN Brass'!A:A))+1,VLOOKUP(C24,'PEX Fittings - EXPN Brass'!A:J,4),IF(C24&lt;(MAX('PEX Fittings - F1807 PPSU '!A:A))+1,VLOOKUP(C24,'PEX Fittings - F1807 PPSU '!A:J,4),IF(C24&lt;(MAX('PEX Fittings - F1960 EPPSU'!A:A))+1,VLOOKUP(C24,'PEX Fittings - F1960 EPPSU'!A:J,4),IF(C24&lt;(MAX('PEX Accessories'!A:A))+1,VLOOKUP(C24,'PEX Accessories'!A:J,4),IF(C24&lt;(MAX('PVC DWV'!A:A))+1,VLOOKUP(C24,'PVC DWV'!A:K,5),IF(C24&lt;(MAX('PVC SCH 40'!A:A))+1,VLOOKUP(C24,'PVC SCH 40'!A:K,5),IF(C24&lt;(MAX('Push Fittings'!A:A))+1,VLOOKUP(C24,'Push Fittings'!A:J,4),IF(C24&lt;(MAX('Copper Wrot'!A:A))+1,VLOOKUP(C24,'Copper Wrot'!A:L,5),IF(C24&lt;(MAX('Cast Copper'!A:A))+1,VLOOKUP(C24,'Cast Copper'!A:L,5),IF(C24&lt;(MAX('Press Copper Fittings'!A:A))+1,VLOOKUP(C24,'Press Copper Fittings'!A:J,4),IF(C24&lt;(MAX('Supply Stops'!A:A))+1,VLOOKUP(C24,'Supply Stops'!A:J,4),IF(C24&lt;(MAX('Supply Lines'!A:A))+1,VLOOKUP(C24,'Supply Lines'!A:J,4),IF(C24&lt;(MAX('CI Fittings'!A:A))+1,VLOOKUP(C24,'CI Fittings'!A:J,4),IF(C24&lt;(MAX('Steel Couplings'!A:A))+1,VLOOKUP(C24,'Steel Couplings'!A:J,4),IF(C24&lt;(MAX(NHC!A:A))+1,VLOOKUP(C24,NHC!A:J,4),IF(C24&lt;(MAX('Dielectric Unions'!A:A))+1,VLOOKUP(C24,'Dielectric Unions'!A:J,4),IF(C24&lt;(MAX('MI Fittings - XH'!A:A))+1,VLOOKUP(C24,'MI Fittings - XH'!A:J,4),IF(C24&lt;(MAX('Steel Nipples - XH'!A:A))+1,VLOOKUP(C24,'Steel Nipples - XH'!A:J,4),IF(C24&lt;(MAX('Copper Tubing '!A:A))+1,VLOOKUP(C24,'Copper Tubing '!A:J,4),IF(C24&lt;(MAX('PVC Pipe'!A:A))+1,VLOOKUP(C24,'PVC Pipe'!A:J,4),IF(C24&lt;(MAX('Steel Pipe'!A:A))+1,VLOOKUP(C24,'Steel Pipe'!A:J,4),"")))))))))))))))))))))))))))))))</f>
        <v/>
      </c>
      <c r="G24" s="1795"/>
      <c r="H24" s="504" t="str">
        <f>IF(C24&lt;(MAX('MI Fittings'!A:A))+1,VLOOKUP(C24,'MI Fittings'!A:K,8),IF(C24&lt;(MAX('CS Press Fittings'!A:A))+1,VLOOKUP(C24,'CS Press Fittings'!A:K,9),IF(C24&lt;(MAX('Steel Nipples'!A:A))+1,VLOOKUP(C24,'Steel Nipples'!A:K,8),IF(C24&lt;(MAX('Steel Cut Lengths'!A:A))+1,VLOOKUP(C24,'Steel Cut Lengths'!A:K,8),IF(C24&lt;(MAX('Pipe Hangers'!A:A))+1,VLOOKUP(C24,'Pipe Hangers'!A:J,8),IF(C24&lt;(MAX('Brass Nipples '!A:A))+1,VLOOKUP(C24,'Brass Nipples '!A:J,8),IF(C24&lt;(MAX('Brass Fittings '!A:A))+1,VLOOKUP(C24,'Brass Fittings '!A:J,8),IF(C24&lt;(MAX(Valves!A:A))+1,VLOOKUP(C24,Valves!A:J,8),IF(C24&lt;(MAX('PEX Tubing'!A:A))+1,VLOOKUP(C24,'PEX Tubing'!A:J,8),IF(C24&lt;(MAX('PEX Fittings - Brass'!A:A))+1,VLOOKUP(C24,'PEX Fittings - Brass'!A:J,8),IF(C24&lt;(MAX('PEX Fittings - EXPN Brass'!A:A))+1,VLOOKUP(C24,'PEX Fittings - EXPN Brass'!A:J,8),IF(C24&lt;(MAX('PEX Fittings - F1807 PPSU '!A:A))+1,VLOOKUP(C24,'PEX Fittings - F1807 PPSU '!A:J,8),IF(C24&lt;(MAX('PEX Fittings - F1960 EPPSU'!A:A))+1,VLOOKUP(C24,'PEX Fittings - F1960 EPPSU'!A:J,8),IF(C24&lt;(MAX('PEX Accessories'!A:A))+1,VLOOKUP(C24,'PEX Accessories'!A:J,8),IF(C24&lt;(MAX('PVC DWV'!A:A))+1,VLOOKUP(C24,'PVC DWV'!A:K,9),IF(C24&lt;(MAX('PVC SCH 40'!A:A))+1,VLOOKUP(C24,'PVC SCH 40'!A:K,10),IF(C24&lt;(MAX('Push Fittings'!A:A))+1,VLOOKUP(C24,'Push Fittings'!A:J,8),IF(C24&lt;(MAX('Copper Wrot'!A:A))+1,VLOOKUP(C24,'Copper Wrot'!A:L,10),IF(C24&lt;(MAX('Cast Copper'!A:A))+1,VLOOKUP(C24,'Cast Copper'!A:L,10),IF(C24&lt;(MAX('Press Copper Fittings'!A:A))+1,VLOOKUP(C24,'Press Copper Fittings'!A:J,8),IF(C24&lt;(MAX('Supply Stops'!A:A))+1,VLOOKUP(C24,'Supply Stops'!A:J,8),IF(C24&lt;(MAX('Supply Lines'!A:A))+1,VLOOKUP(C24,'Supply Lines'!A:J,8),IF(C24&lt;(MAX('CI Fittings'!A:A))+1,VLOOKUP(C24,'CI Fittings'!A:J,8),IF(C24&lt;(MAX('Steel Couplings'!A:A))+1,VLOOKUP(C24,'Steel Couplings'!A:J,8),IF(C24&lt;(MAX(NHC!A:A))+1,VLOOKUP(C24,NHC!A:J,8),IF(C24&lt;(MAX('Dielectric Unions'!A:A))+1,VLOOKUP(C24,'Dielectric Unions'!A:J,8),IF(C24&lt;(MAX('MI Fittings - XH'!A:A))+1,VLOOKUP(C24,'MI Fittings - XH'!A:J,8),IF(C24&lt;(MAX('Steel Nipples - XH'!A:A))+1,VLOOKUP(C24,'Steel Nipples - XH'!A:J,8),IF(C24&lt;(MAX('Copper Tubing '!A:A))+1,VLOOKUP(C24,'Copper Tubing '!A:J,8),IF(C24&lt;(MAX('PVC Pipe'!A:A))+1,VLOOKUP(C24,'PVC Pipe'!A:J,8),IF(C24&lt;(MAX('Steel Pipe'!A:A))+1,VLOOKUP(C24,'Steel Pipe'!A:J,8),"")))))))))))))))))))))))))))))))</f>
        <v/>
      </c>
      <c r="I24" s="1232">
        <f>IF(C24&lt;(MAX('MI Fittings'!A:A))+1,VLOOKUP(C24,'MI Fittings'!A:K,7),IF(C24&lt;(MAX('CS Press Fittings'!A:A))+1,VLOOKUP(C24,'CS Press Fittings'!A:K,8),IF(C24&lt;(MAX('Steel Nipples'!A:A))+1,VLOOKUP(C24,'Steel Nipples'!A:K,7),IF(C24&lt;(MAX('Steel Cut Lengths'!A:A))+1,VLOOKUP(C24,'Steel Cut Lengths'!A:K,7),IF(C24&lt;(MAX('Pipe Hangers'!A:A))+1,VLOOKUP(C24,'Pipe Hangers'!A:J,7),IF(C24&lt;(MAX('Brass Nipples '!A:A))+1,VLOOKUP(C24,'Brass Nipples '!A:J,7),IF(C24&lt;(MAX('Brass Fittings '!A:A))+1,VLOOKUP(C24,'Brass Fittings '!A:J,7),IF(C24&lt;(MAX(Valves!A:A))+1,VLOOKUP(C24,Valves!A:J,7),IF(C24&lt;(MAX('PEX Tubing'!A:A))+1,VLOOKUP(C24,'PEX Tubing'!A:J,7),IF(C24&lt;(MAX('PEX Fittings - Brass'!A:A))+1,VLOOKUP(C24,'PEX Fittings - Brass'!A:J,7),IF(C24&lt;(MAX('PEX Fittings - EXPN Brass'!A:A))+1,VLOOKUP(C24,'PEX Fittings - EXPN Brass'!A:J,7),IF(C24&lt;(MAX('PEX Fittings - F1807 PPSU '!A:A))+1,VLOOKUP(C24,'PEX Fittings - F1807 PPSU '!A:J,7),IF(C24&lt;(MAX('PEX Fittings - F1960 EPPSU'!A:A))+1,VLOOKUP(C24,'PEX Fittings - F1960 EPPSU'!A:J,7),IF(C24&lt;(MAX('PEX Accessories'!A:A))+1,VLOOKUP(C24,'PEX Accessories'!A:J,7),IF(C24&lt;(MAX('PVC DWV'!A:A))+1,VLOOKUP(C24,'PVC DWV'!A:K,8),IF(C24&lt;(MAX('PVC SCH 40'!A:A))+1,VLOOKUP(C24,'PVC SCH 40'!A:K,7),IF(C24&lt;(MAX('Push Fittings'!A:A))+1,VLOOKUP(C24,'Push Fittings'!A:J,7),IF(C24&lt;(MAX('Copper Wrot'!A:A))+1,VLOOKUP(C24,'Copper Wrot'!A:L,9),IF(C24&lt;(MAX('Cast Copper'!A:A))+1,VLOOKUP(C24,'Cast Copper'!A:L,9),IF(C24&lt;(MAX('Press Copper Fittings'!A:A))+1,VLOOKUP(C24,'Press Copper Fittings'!A:J,7),IF(C24&lt;(MAX('Supply Stops'!A:A))+1,VLOOKUP(C24,'Supply Stops'!A:J,7),IF(C24&lt;(MAX('Supply Lines'!A:A))+1,VLOOKUP(C24,'Supply Lines'!A:J,7),IF(C24&lt;(MAX('CI Fittings'!A:A))+1,VLOOKUP(C24,'CI Fittings'!A:J,7),IF(C24&lt;(MAX('Steel Couplings'!A:A))+1,VLOOKUP(C24,'Steel Couplings'!A:J,7),IF(C24&lt;(MAX(NHC!A:A))+1,VLOOKUP(C24,NHC!A:J,7),IF(C24&lt;(MAX('Dielectric Unions'!A:A))+1,VLOOKUP(C24,'Dielectric Unions'!A:J,7),IF(C24&lt;(MAX('MI Fittings - XH'!A:A))+1,VLOOKUP(C24,'MI Fittings - XH'!A:J,7),IF(C24&lt;(MAX('Steel Nipples - XH'!A:A))+1,VLOOKUP(C24,'Steel Nipples - XH'!A:J,7),IF(C24&lt;(MAX('Copper Tubing '!A:A))+1,VLOOKUP(C24,'Copper Tubing '!A:J,7),IF(C24&lt;(MAX('PVC Pipe'!A:A))+1,VLOOKUP(C24,'PVC Pipe'!A:J,7),IF(C24&lt;(MAX('Steel Pipe'!A:A))+1,VLOOKUP(C24,'Steel Pipe'!A:J,7),0)))))))))))))))))))))))))))))))</f>
        <v>0</v>
      </c>
      <c r="J24" s="1196">
        <f t="shared" si="0"/>
        <v>0</v>
      </c>
    </row>
    <row r="25" spans="3:12" ht="15" customHeight="1" thickTop="1" thickBot="1">
      <c r="C25" s="1233">
        <v>4</v>
      </c>
      <c r="D25" s="49" t="str">
        <f>IF(C25&lt;(MAX('MI Fittings'!A:A))+1,VLOOKUP(C25,'MI Fittings'!A:K,10),IF(C25&lt;(MAX('CS Press Fittings'!A:A))+1,VLOOKUP(C25,'CS Press Fittings'!A:K,11),IF(C25&lt;(MAX('Steel Nipples'!A:A))+1,VLOOKUP(C25,'Steel Nipples'!A:K,10),IF(C25&lt;(MAX('Steel Cut Lengths'!A:A))+1,VLOOKUP(C25,'Steel Cut Lengths'!A:K,10),IF(C25&lt;(MAX('Pipe Hangers'!A:A))+1,VLOOKUP(C25,'Pipe Hangers'!A:J,10),IF(C25&lt;(MAX('Brass Nipples '!A:A))+1,VLOOKUP(C25,'Brass Nipples '!A:J,10),IF(C25&lt;(MAX('Brass Fittings '!A:A))+1,VLOOKUP(C25,'Brass Fittings '!A:J,10),IF(C25&lt;(MAX(Valves!A:A))+1,VLOOKUP(C25,Valves!A:J,10),IF(C25&lt;(MAX('PEX Tubing'!A:A))+1,VLOOKUP(C25,'PEX Tubing'!A:J,9),IF(C25&lt;(MAX('PEX Fittings - Brass'!A:A))+1,VLOOKUP(C25,'PEX Fittings - Brass'!A:J,10),IF(C25&lt;(MAX('PEX Fittings - EXPN Brass'!A:A))+1,VLOOKUP(C25,'PEX Fittings - EXPN Brass'!A:J,10),IF(C25&lt;(MAX('PEX Fittings - F1807 PPSU '!A:A))+1,VLOOKUP(C25,'PEX Fittings - F1807 PPSU '!A:J,10),IF(C25&lt;(MAX('PEX Fittings - F1960 EPPSU'!A:A))+1,VLOOKUP(C25,'PEX Fittings - F1960 EPPSU'!A:J,10),IF(C25&lt;(MAX('PEX Accessories'!A:A))+1,VLOOKUP(C25,'PEX Accessories'!A:J,10),IF(C25&lt;(MAX('PVC DWV'!A:A))+1,VLOOKUP(C25,'PVC DWV'!A:K,11),IF(C25&lt;(MAX('PVC SCH 40'!A:A))+1,VLOOKUP(C25,'PVC SCH 40'!A:K,11),IF(C25&lt;(MAX('Push Fittings'!A:A))+1,VLOOKUP(C25,'Push Fittings'!A:J,10),IF(C25&lt;(MAX('Copper Wrot'!A:A))+1,VLOOKUP(C25,'Copper Wrot'!A:L,12),IF(C25&lt;(MAX('Cast Copper'!A:A))+1,VLOOKUP(C25,'Cast Copper'!A:L,12),IF(C25&lt;(MAX('Press Copper Fittings'!A:A))+1,VLOOKUP(C25,'Press Copper Fittings'!A:J,10),IF(C25&lt;(MAX('Supply Stops'!A:A))+1,VLOOKUP(C25,'Supply Stops'!A:J,10),IF(C25&lt;(MAX('Supply Lines'!A:A))+1,VLOOKUP(C25,'Supply Lines'!A:J,10),IF(C25&lt;(MAX('CI Fittings'!A:A))+1,VLOOKUP(C25,'CI Fittings'!A:J,10),IF(C25&lt;(MAX('Steel Couplings'!A:A))+1,VLOOKUP(C25,'Steel Couplings'!A:J,10),IF(C25&lt;(MAX(NHC!A:A))+1,VLOOKUP(C25,NHC!A:J,10),IF(C25&lt;(MAX('Dielectric Unions'!A:A))+1,VLOOKUP(C25,'Dielectric Unions'!A:J,10),IF(C25&lt;(MAX('MI Fittings - XH'!A:A))+1,VLOOKUP(C25,'MI Fittings - XH'!A:J,10),IF(C25&lt;(MAX('Steel Nipples - XH'!A:A))+1,VLOOKUP(C25,'Steel Nipples - XH'!A:J,10),IF(C25&lt;(MAX('Copper Tubing '!A:A))+1,VLOOKUP(C25,'Copper Tubing '!A:J,10),IF(C25&lt;(MAX('PVC Pipe'!A:A))+1,VLOOKUP(C25,'PVC Pipe'!A:J,10),IF(C25&lt;(MAX('Steel Pipe'!A:A))+1,VLOOKUP(C25,'Steel Pipe'!A:J,10),"")))))))))))))))))))))))))))))))</f>
        <v/>
      </c>
      <c r="E25" s="1231" t="str">
        <f>IF(C25&lt;(MAX('MI Fittings'!A:A))+1,VLOOKUP(C25,'MI Fittings'!A:K,3),IF(C25&lt;(MAX('CS Press Fittings'!A:A))+1,VLOOKUP(C25,'CS Press Fittings'!A:K,4),IF(C25&lt;(MAX('Steel Nipples'!A:A))+1,VLOOKUP(C25,'Steel Nipples'!A:K,3),IF(C25&lt;(MAX('Steel Cut Lengths'!A:A))+1,VLOOKUP(C25,'Steel Cut Lengths'!A:K,3),IF(C25&lt;(MAX('Pipe Hangers'!A:A))+1,VLOOKUP(C25,'Pipe Hangers'!A:J,3),IF(C25&lt;(MAX('Brass Nipples '!A:A))+1,VLOOKUP(C25,'Brass Nipples '!A:J,3),IF(C25&lt;(MAX('Brass Fittings '!A:A))+1,VLOOKUP(C25,'Brass Fittings '!A:J,3),IF(C25&lt;(MAX(Valves!A:A))+1,VLOOKUP(C25,Valves!A:J,3),IF(C25&lt;(MAX('PEX Tubing'!A:A))+1,VLOOKUP(C25,'PEX Tubing'!A:J,3),IF(C25&lt;(MAX('PEX Fittings - Brass'!A:A))+1,VLOOKUP(C25,'PEX Fittings - Brass'!A:J,3),IF(C25&lt;(MAX('PEX Fittings - EXPN Brass'!A:A))+1,VLOOKUP(C25,'PEX Fittings - EXPN Brass'!A:J,3),IF(C25&lt;(MAX('PEX Fittings - F1807 PPSU '!A:A))+1,VLOOKUP(C25,'PEX Fittings - F1807 PPSU '!A:J,3),IF(C25&lt;(MAX('PEX Fittings - F1960 EPPSU'!A:A))+1,VLOOKUP(C25,'PEX Fittings - F1960 EPPSU'!A:J,3),IF(C25&lt;(MAX('PEX Accessories'!A:A))+1,VLOOKUP(C25,'PEX Accessories'!A:J,3),IF(C25&lt;(MAX('PVC DWV'!A:A))+1,VLOOKUP(C25,'PVC DWV'!A:K,3),IF(C25&lt;(MAX('PVC SCH 40'!A:A))+1,VLOOKUP(C25,'PVC SCH 40'!A:K,3),IF(C25&lt;(MAX('Push Fittings'!A:A))+1,VLOOKUP(C25,'Push Fittings'!A:J,3),IF(C25&lt;(MAX('Copper Wrot'!A:A))+1,VLOOKUP(C25,'Copper Wrot'!A:L,3),IF(C25&lt;(MAX('Cast Copper'!A:A))+1,VLOOKUP(C25,'Cast Copper'!A:L,3),IF(C25&lt;(MAX('Cast Copper'!A:A))+1,VLOOKUP(C25,'Cast Copper'!A:L,3),IF(C25&lt;(MAX('Press Copper Fittings'!A:A))+1,VLOOKUP(C25,'Press Copper Fittings'!A:J,3),IF(C25&lt;(MAX('Supply Stops'!A:A))+1,VLOOKUP(C25,'Supply Stops'!A:J,3),IF(C25&lt;(MAX('Supply Lines'!A:A))+1,VLOOKUP(C25,'Supply Lines'!A:J,3),IF(C25&lt;(MAX('CI Fittings'!A:A))+1,VLOOKUP(C25,'CI Fittings'!A:J,3),IF(C25&lt;(MAX('Steel Couplings'!A:A))+1,VLOOKUP(C25,'Steel Couplings'!A:J,3),IF(C25&lt;(MAX(NHC!A:A))+1,VLOOKUP(C25,NHC!A:J,3),IF(C25&lt;(MAX('Dielectric Unions'!A:A))+1,VLOOKUP(C25,'Dielectric Unions'!A:J,3),IF(C25&lt;(MAX('MI Fittings - XH'!A:A))+1,VLOOKUP(C25,'MI Fittings - XH'!A:J,3),IF(C25&lt;(MAX('Steel Nipples - XH'!A:A))+1,VLOOKUP(C25,'Steel Nipples - XH'!A:J,3),IF(C25&lt;(MAX('Copper Tubing '!A:A))+1,VLOOKUP(C25,'Copper Tubing '!A:J,3),IF(C25&lt;(MAX('PVC Pipe'!A:A))+1,VLOOKUP(C25,'PVC Pipe'!A:J,3),IF(C25&lt;(MAX('Steel Pipe'!A:A))+1,VLOOKUP(C25,'Steel Pipe'!A:J,3),""))))))))))))))))))))))))))))))))</f>
        <v/>
      </c>
      <c r="F25" s="1794" t="str">
        <f>IF(C25&lt;(MAX('MI Fittings'!A:A))+1,VLOOKUP(C25,'MI Fittings'!A:K,4),IF(C25&lt;(MAX('CS Press Fittings'!A:A))+1,VLOOKUP(C25,'CS Press Fittings'!A:K,5),IF(C25&lt;(MAX('Steel Nipples'!A:A))+1,VLOOKUP(C25,'Steel Nipples'!A:K,4),IF(C25&lt;(MAX('Steel Cut Lengths'!A:A))+1,VLOOKUP(C25,'Steel Cut Lengths'!A:K,4),IF(C25&lt;(MAX('Pipe Hangers'!A:A))+1,VLOOKUP(C25,'Pipe Hangers'!A:J,4),IF(C25&lt;(MAX('Brass Nipples '!A:A))+1,VLOOKUP(C25,'Brass Nipples '!A:J,4),IF(C25&lt;(MAX('Brass Fittings '!A:A))+1,VLOOKUP(C25,'Brass Fittings '!A:J,4),IF(C25&lt;(MAX(Valves!A:A))+1,VLOOKUP(C25,Valves!A:J,4),IF(C25&lt;(MAX('PEX Tubing'!A:A))+1,VLOOKUP(C25,'PEX Tubing'!A:J,4),IF(C25&lt;(MAX('PEX Fittings - Brass'!A:A))+1,VLOOKUP(C25,'PEX Fittings - Brass'!A:J,4),IF(C25&lt;(MAX('PEX Fittings - EXPN Brass'!A:A))+1,VLOOKUP(C25,'PEX Fittings - EXPN Brass'!A:J,4),IF(C25&lt;(MAX('PEX Fittings - F1807 PPSU '!A:A))+1,VLOOKUP(C25,'PEX Fittings - F1807 PPSU '!A:J,4),IF(C25&lt;(MAX('PEX Fittings - F1960 EPPSU'!A:A))+1,VLOOKUP(C25,'PEX Fittings - F1960 EPPSU'!A:J,4),IF(C25&lt;(MAX('PEX Accessories'!A:A))+1,VLOOKUP(C25,'PEX Accessories'!A:J,4),IF(C25&lt;(MAX('PVC DWV'!A:A))+1,VLOOKUP(C25,'PVC DWV'!A:K,5),IF(C25&lt;(MAX('PVC SCH 40'!A:A))+1,VLOOKUP(C25,'PVC SCH 40'!A:K,5),IF(C25&lt;(MAX('Push Fittings'!A:A))+1,VLOOKUP(C25,'Push Fittings'!A:J,4),IF(C25&lt;(MAX('Copper Wrot'!A:A))+1,VLOOKUP(C25,'Copper Wrot'!A:L,5),IF(C25&lt;(MAX('Cast Copper'!A:A))+1,VLOOKUP(C25,'Cast Copper'!A:L,5),IF(C25&lt;(MAX('Press Copper Fittings'!A:A))+1,VLOOKUP(C25,'Press Copper Fittings'!A:J,4),IF(C25&lt;(MAX('Supply Stops'!A:A))+1,VLOOKUP(C25,'Supply Stops'!A:J,4),IF(C25&lt;(MAX('Supply Lines'!A:A))+1,VLOOKUP(C25,'Supply Lines'!A:J,4),IF(C25&lt;(MAX('CI Fittings'!A:A))+1,VLOOKUP(C25,'CI Fittings'!A:J,4),IF(C25&lt;(MAX('Steel Couplings'!A:A))+1,VLOOKUP(C25,'Steel Couplings'!A:J,4),IF(C25&lt;(MAX(NHC!A:A))+1,VLOOKUP(C25,NHC!A:J,4),IF(C25&lt;(MAX('Dielectric Unions'!A:A))+1,VLOOKUP(C25,'Dielectric Unions'!A:J,4),IF(C25&lt;(MAX('MI Fittings - XH'!A:A))+1,VLOOKUP(C25,'MI Fittings - XH'!A:J,4),IF(C25&lt;(MAX('Steel Nipples - XH'!A:A))+1,VLOOKUP(C25,'Steel Nipples - XH'!A:J,4),IF(C25&lt;(MAX('Copper Tubing '!A:A))+1,VLOOKUP(C25,'Copper Tubing '!A:J,4),IF(C25&lt;(MAX('PVC Pipe'!A:A))+1,VLOOKUP(C25,'PVC Pipe'!A:J,4),IF(C25&lt;(MAX('Steel Pipe'!A:A))+1,VLOOKUP(C25,'Steel Pipe'!A:J,4),"")))))))))))))))))))))))))))))))</f>
        <v/>
      </c>
      <c r="G25" s="1795"/>
      <c r="H25" s="504" t="str">
        <f>IF(C25&lt;(MAX('MI Fittings'!A:A))+1,VLOOKUP(C25,'MI Fittings'!A:K,8),IF(C25&lt;(MAX('CS Press Fittings'!A:A))+1,VLOOKUP(C25,'CS Press Fittings'!A:K,9),IF(C25&lt;(MAX('Steel Nipples'!A:A))+1,VLOOKUP(C25,'Steel Nipples'!A:K,8),IF(C25&lt;(MAX('Steel Cut Lengths'!A:A))+1,VLOOKUP(C25,'Steel Cut Lengths'!A:K,8),IF(C25&lt;(MAX('Pipe Hangers'!A:A))+1,VLOOKUP(C25,'Pipe Hangers'!A:J,8),IF(C25&lt;(MAX('Brass Nipples '!A:A))+1,VLOOKUP(C25,'Brass Nipples '!A:J,8),IF(C25&lt;(MAX('Brass Fittings '!A:A))+1,VLOOKUP(C25,'Brass Fittings '!A:J,8),IF(C25&lt;(MAX(Valves!A:A))+1,VLOOKUP(C25,Valves!A:J,8),IF(C25&lt;(MAX('PEX Tubing'!A:A))+1,VLOOKUP(C25,'PEX Tubing'!A:J,8),IF(C25&lt;(MAX('PEX Fittings - Brass'!A:A))+1,VLOOKUP(C25,'PEX Fittings - Brass'!A:J,8),IF(C25&lt;(MAX('PEX Fittings - EXPN Brass'!A:A))+1,VLOOKUP(C25,'PEX Fittings - EXPN Brass'!A:J,8),IF(C25&lt;(MAX('PEX Fittings - F1807 PPSU '!A:A))+1,VLOOKUP(C25,'PEX Fittings - F1807 PPSU '!A:J,8),IF(C25&lt;(MAX('PEX Fittings - F1960 EPPSU'!A:A))+1,VLOOKUP(C25,'PEX Fittings - F1960 EPPSU'!A:J,8),IF(C25&lt;(MAX('PEX Accessories'!A:A))+1,VLOOKUP(C25,'PEX Accessories'!A:J,8),IF(C25&lt;(MAX('PVC DWV'!A:A))+1,VLOOKUP(C25,'PVC DWV'!A:K,9),IF(C25&lt;(MAX('PVC SCH 40'!A:A))+1,VLOOKUP(C25,'PVC SCH 40'!A:K,10),IF(C25&lt;(MAX('Push Fittings'!A:A))+1,VLOOKUP(C25,'Push Fittings'!A:J,8),IF(C25&lt;(MAX('Copper Wrot'!A:A))+1,VLOOKUP(C25,'Copper Wrot'!A:L,10),IF(C25&lt;(MAX('Cast Copper'!A:A))+1,VLOOKUP(C25,'Cast Copper'!A:L,10),IF(C25&lt;(MAX('Press Copper Fittings'!A:A))+1,VLOOKUP(C25,'Press Copper Fittings'!A:J,8),IF(C25&lt;(MAX('Supply Stops'!A:A))+1,VLOOKUP(C25,'Supply Stops'!A:J,8),IF(C25&lt;(MAX('Supply Lines'!A:A))+1,VLOOKUP(C25,'Supply Lines'!A:J,8),IF(C25&lt;(MAX('CI Fittings'!A:A))+1,VLOOKUP(C25,'CI Fittings'!A:J,8),IF(C25&lt;(MAX('Steel Couplings'!A:A))+1,VLOOKUP(C25,'Steel Couplings'!A:J,8),IF(C25&lt;(MAX(NHC!A:A))+1,VLOOKUP(C25,NHC!A:J,8),IF(C25&lt;(MAX('Dielectric Unions'!A:A))+1,VLOOKUP(C25,'Dielectric Unions'!A:J,8),IF(C25&lt;(MAX('MI Fittings - XH'!A:A))+1,VLOOKUP(C25,'MI Fittings - XH'!A:J,8),IF(C25&lt;(MAX('Steel Nipples - XH'!A:A))+1,VLOOKUP(C25,'Steel Nipples - XH'!A:J,8),IF(C25&lt;(MAX('Copper Tubing '!A:A))+1,VLOOKUP(C25,'Copper Tubing '!A:J,8),IF(C25&lt;(MAX('PVC Pipe'!A:A))+1,VLOOKUP(C25,'PVC Pipe'!A:J,8),IF(C25&lt;(MAX('Steel Pipe'!A:A))+1,VLOOKUP(C25,'Steel Pipe'!A:J,8),"")))))))))))))))))))))))))))))))</f>
        <v/>
      </c>
      <c r="I25" s="1232">
        <f>IF(C25&lt;(MAX('MI Fittings'!A:A))+1,VLOOKUP(C25,'MI Fittings'!A:K,7),IF(C25&lt;(MAX('CS Press Fittings'!A:A))+1,VLOOKUP(C25,'CS Press Fittings'!A:K,8),IF(C25&lt;(MAX('Steel Nipples'!A:A))+1,VLOOKUP(C25,'Steel Nipples'!A:K,7),IF(C25&lt;(MAX('Steel Cut Lengths'!A:A))+1,VLOOKUP(C25,'Steel Cut Lengths'!A:K,7),IF(C25&lt;(MAX('Pipe Hangers'!A:A))+1,VLOOKUP(C25,'Pipe Hangers'!A:J,7),IF(C25&lt;(MAX('Brass Nipples '!A:A))+1,VLOOKUP(C25,'Brass Nipples '!A:J,7),IF(C25&lt;(MAX('Brass Fittings '!A:A))+1,VLOOKUP(C25,'Brass Fittings '!A:J,7),IF(C25&lt;(MAX(Valves!A:A))+1,VLOOKUP(C25,Valves!A:J,7),IF(C25&lt;(MAX('PEX Tubing'!A:A))+1,VLOOKUP(C25,'PEX Tubing'!A:J,7),IF(C25&lt;(MAX('PEX Fittings - Brass'!A:A))+1,VLOOKUP(C25,'PEX Fittings - Brass'!A:J,7),IF(C25&lt;(MAX('PEX Fittings - EXPN Brass'!A:A))+1,VLOOKUP(C25,'PEX Fittings - EXPN Brass'!A:J,7),IF(C25&lt;(MAX('PEX Fittings - F1807 PPSU '!A:A))+1,VLOOKUP(C25,'PEX Fittings - F1807 PPSU '!A:J,7),IF(C25&lt;(MAX('PEX Fittings - F1960 EPPSU'!A:A))+1,VLOOKUP(C25,'PEX Fittings - F1960 EPPSU'!A:J,7),IF(C25&lt;(MAX('PEX Accessories'!A:A))+1,VLOOKUP(C25,'PEX Accessories'!A:J,7),IF(C25&lt;(MAX('PVC DWV'!A:A))+1,VLOOKUP(C25,'PVC DWV'!A:K,8),IF(C25&lt;(MAX('PVC SCH 40'!A:A))+1,VLOOKUP(C25,'PVC SCH 40'!A:K,7),IF(C25&lt;(MAX('Push Fittings'!A:A))+1,VLOOKUP(C25,'Push Fittings'!A:J,7),IF(C25&lt;(MAX('Copper Wrot'!A:A))+1,VLOOKUP(C25,'Copper Wrot'!A:L,9),IF(C25&lt;(MAX('Cast Copper'!A:A))+1,VLOOKUP(C25,'Cast Copper'!A:L,9),IF(C25&lt;(MAX('Press Copper Fittings'!A:A))+1,VLOOKUP(C25,'Press Copper Fittings'!A:J,7),IF(C25&lt;(MAX('Supply Stops'!A:A))+1,VLOOKUP(C25,'Supply Stops'!A:J,7),IF(C25&lt;(MAX('Supply Lines'!A:A))+1,VLOOKUP(C25,'Supply Lines'!A:J,7),IF(C25&lt;(MAX('CI Fittings'!A:A))+1,VLOOKUP(C25,'CI Fittings'!A:J,7),IF(C25&lt;(MAX('Steel Couplings'!A:A))+1,VLOOKUP(C25,'Steel Couplings'!A:J,7),IF(C25&lt;(MAX(NHC!A:A))+1,VLOOKUP(C25,NHC!A:J,7),IF(C25&lt;(MAX('Dielectric Unions'!A:A))+1,VLOOKUP(C25,'Dielectric Unions'!A:J,7),IF(C25&lt;(MAX('MI Fittings - XH'!A:A))+1,VLOOKUP(C25,'MI Fittings - XH'!A:J,7),IF(C25&lt;(MAX('Steel Nipples - XH'!A:A))+1,VLOOKUP(C25,'Steel Nipples - XH'!A:J,7),IF(C25&lt;(MAX('Copper Tubing '!A:A))+1,VLOOKUP(C25,'Copper Tubing '!A:J,7),IF(C25&lt;(MAX('PVC Pipe'!A:A))+1,VLOOKUP(C25,'PVC Pipe'!A:J,7),IF(C25&lt;(MAX('Steel Pipe'!A:A))+1,VLOOKUP(C25,'Steel Pipe'!A:J,7),0)))))))))))))))))))))))))))))))</f>
        <v>0</v>
      </c>
      <c r="J25" s="1196">
        <f t="shared" si="0"/>
        <v>0</v>
      </c>
    </row>
    <row r="26" spans="3:12" ht="15" customHeight="1" thickTop="1" thickBot="1">
      <c r="C26" s="1234">
        <v>5</v>
      </c>
      <c r="D26" s="49" t="str">
        <f>IF(C26&lt;(MAX('MI Fittings'!A:A))+1,VLOOKUP(C26,'MI Fittings'!A:K,10),IF(C26&lt;(MAX('CS Press Fittings'!A:A))+1,VLOOKUP(C26,'CS Press Fittings'!A:K,11),IF(C26&lt;(MAX('Steel Nipples'!A:A))+1,VLOOKUP(C26,'Steel Nipples'!A:K,10),IF(C26&lt;(MAX('Steel Cut Lengths'!A:A))+1,VLOOKUP(C26,'Steel Cut Lengths'!A:K,10),IF(C26&lt;(MAX('Pipe Hangers'!A:A))+1,VLOOKUP(C26,'Pipe Hangers'!A:J,10),IF(C26&lt;(MAX('Brass Nipples '!A:A))+1,VLOOKUP(C26,'Brass Nipples '!A:J,10),IF(C26&lt;(MAX('Brass Fittings '!A:A))+1,VLOOKUP(C26,'Brass Fittings '!A:J,10),IF(C26&lt;(MAX(Valves!A:A))+1,VLOOKUP(C26,Valves!A:J,10),IF(C26&lt;(MAX('PEX Tubing'!A:A))+1,VLOOKUP(C26,'PEX Tubing'!A:J,9),IF(C26&lt;(MAX('PEX Fittings - Brass'!A:A))+1,VLOOKUP(C26,'PEX Fittings - Brass'!A:J,10),IF(C26&lt;(MAX('PEX Fittings - EXPN Brass'!A:A))+1,VLOOKUP(C26,'PEX Fittings - EXPN Brass'!A:J,10),IF(C26&lt;(MAX('PEX Fittings - F1807 PPSU '!A:A))+1,VLOOKUP(C26,'PEX Fittings - F1807 PPSU '!A:J,10),IF(C26&lt;(MAX('PEX Fittings - F1960 EPPSU'!A:A))+1,VLOOKUP(C26,'PEX Fittings - F1960 EPPSU'!A:J,10),IF(C26&lt;(MAX('PEX Accessories'!A:A))+1,VLOOKUP(C26,'PEX Accessories'!A:J,10),IF(C26&lt;(MAX('PVC DWV'!A:A))+1,VLOOKUP(C26,'PVC DWV'!A:K,11),IF(C26&lt;(MAX('PVC SCH 40'!A:A))+1,VLOOKUP(C26,'PVC SCH 40'!A:K,11),IF(C26&lt;(MAX('Push Fittings'!A:A))+1,VLOOKUP(C26,'Push Fittings'!A:J,10),IF(C26&lt;(MAX('Copper Wrot'!A:A))+1,VLOOKUP(C26,'Copper Wrot'!A:L,12),IF(C26&lt;(MAX('Cast Copper'!A:A))+1,VLOOKUP(C26,'Cast Copper'!A:L,12),IF(C26&lt;(MAX('Press Copper Fittings'!A:A))+1,VLOOKUP(C26,'Press Copper Fittings'!A:J,10),IF(C26&lt;(MAX('Supply Stops'!A:A))+1,VLOOKUP(C26,'Supply Stops'!A:J,10),IF(C26&lt;(MAX('Supply Lines'!A:A))+1,VLOOKUP(C26,'Supply Lines'!A:J,10),IF(C26&lt;(MAX('CI Fittings'!A:A))+1,VLOOKUP(C26,'CI Fittings'!A:J,10),IF(C26&lt;(MAX('Steel Couplings'!A:A))+1,VLOOKUP(C26,'Steel Couplings'!A:J,10),IF(C26&lt;(MAX(NHC!A:A))+1,VLOOKUP(C26,NHC!A:J,10),IF(C26&lt;(MAX('Dielectric Unions'!A:A))+1,VLOOKUP(C26,'Dielectric Unions'!A:J,10),IF(C26&lt;(MAX('MI Fittings - XH'!A:A))+1,VLOOKUP(C26,'MI Fittings - XH'!A:J,10),IF(C26&lt;(MAX('Steel Nipples - XH'!A:A))+1,VLOOKUP(C26,'Steel Nipples - XH'!A:J,10),IF(C26&lt;(MAX('Copper Tubing '!A:A))+1,VLOOKUP(C26,'Copper Tubing '!A:J,10),IF(C26&lt;(MAX('PVC Pipe'!A:A))+1,VLOOKUP(C26,'PVC Pipe'!A:J,10),IF(C26&lt;(MAX('Steel Pipe'!A:A))+1,VLOOKUP(C26,'Steel Pipe'!A:J,10),"")))))))))))))))))))))))))))))))</f>
        <v/>
      </c>
      <c r="E26" s="1231" t="str">
        <f>IF(C26&lt;(MAX('MI Fittings'!A:A))+1,VLOOKUP(C26,'MI Fittings'!A:K,3),IF(C26&lt;(MAX('CS Press Fittings'!A:A))+1,VLOOKUP(C26,'CS Press Fittings'!A:K,4),IF(C26&lt;(MAX('Steel Nipples'!A:A))+1,VLOOKUP(C26,'Steel Nipples'!A:K,3),IF(C26&lt;(MAX('Steel Cut Lengths'!A:A))+1,VLOOKUP(C26,'Steel Cut Lengths'!A:K,3),IF(C26&lt;(MAX('Pipe Hangers'!A:A))+1,VLOOKUP(C26,'Pipe Hangers'!A:J,3),IF(C26&lt;(MAX('Brass Nipples '!A:A))+1,VLOOKUP(C26,'Brass Nipples '!A:J,3),IF(C26&lt;(MAX('Brass Fittings '!A:A))+1,VLOOKUP(C26,'Brass Fittings '!A:J,3),IF(C26&lt;(MAX(Valves!A:A))+1,VLOOKUP(C26,Valves!A:J,3),IF(C26&lt;(MAX('PEX Tubing'!A:A))+1,VLOOKUP(C26,'PEX Tubing'!A:J,3),IF(C26&lt;(MAX('PEX Fittings - Brass'!A:A))+1,VLOOKUP(C26,'PEX Fittings - Brass'!A:J,3),IF(C26&lt;(MAX('PEX Fittings - EXPN Brass'!A:A))+1,VLOOKUP(C26,'PEX Fittings - EXPN Brass'!A:J,3),IF(C26&lt;(MAX('PEX Fittings - F1807 PPSU '!A:A))+1,VLOOKUP(C26,'PEX Fittings - F1807 PPSU '!A:J,3),IF(C26&lt;(MAX('PEX Fittings - F1960 EPPSU'!A:A))+1,VLOOKUP(C26,'PEX Fittings - F1960 EPPSU'!A:J,3),IF(C26&lt;(MAX('PEX Accessories'!A:A))+1,VLOOKUP(C26,'PEX Accessories'!A:J,3),IF(C26&lt;(MAX('PVC DWV'!A:A))+1,VLOOKUP(C26,'PVC DWV'!A:K,3),IF(C26&lt;(MAX('PVC SCH 40'!A:A))+1,VLOOKUP(C26,'PVC SCH 40'!A:K,3),IF(C26&lt;(MAX('Push Fittings'!A:A))+1,VLOOKUP(C26,'Push Fittings'!A:J,3),IF(C26&lt;(MAX('Copper Wrot'!A:A))+1,VLOOKUP(C26,'Copper Wrot'!A:L,3),IF(C26&lt;(MAX('Cast Copper'!A:A))+1,VLOOKUP(C26,'Cast Copper'!A:L,3),IF(C26&lt;(MAX('Cast Copper'!A:A))+1,VLOOKUP(C26,'Cast Copper'!A:L,3),IF(C26&lt;(MAX('Press Copper Fittings'!A:A))+1,VLOOKUP(C26,'Press Copper Fittings'!A:J,3),IF(C26&lt;(MAX('Supply Stops'!A:A))+1,VLOOKUP(C26,'Supply Stops'!A:J,3),IF(C26&lt;(MAX('Supply Lines'!A:A))+1,VLOOKUP(C26,'Supply Lines'!A:J,3),IF(C26&lt;(MAX('CI Fittings'!A:A))+1,VLOOKUP(C26,'CI Fittings'!A:J,3),IF(C26&lt;(MAX('Steel Couplings'!A:A))+1,VLOOKUP(C26,'Steel Couplings'!A:J,3),IF(C26&lt;(MAX(NHC!A:A))+1,VLOOKUP(C26,NHC!A:J,3),IF(C26&lt;(MAX('Dielectric Unions'!A:A))+1,VLOOKUP(C26,'Dielectric Unions'!A:J,3),IF(C26&lt;(MAX('MI Fittings - XH'!A:A))+1,VLOOKUP(C26,'MI Fittings - XH'!A:J,3),IF(C26&lt;(MAX('Steel Nipples - XH'!A:A))+1,VLOOKUP(C26,'Steel Nipples - XH'!A:J,3),IF(C26&lt;(MAX('Copper Tubing '!A:A))+1,VLOOKUP(C26,'Copper Tubing '!A:J,3),IF(C26&lt;(MAX('PVC Pipe'!A:A))+1,VLOOKUP(C26,'PVC Pipe'!A:J,3),IF(C26&lt;(MAX('Steel Pipe'!A:A))+1,VLOOKUP(C26,'Steel Pipe'!A:J,3),""))))))))))))))))))))))))))))))))</f>
        <v/>
      </c>
      <c r="F26" s="1794" t="str">
        <f>IF(C26&lt;(MAX('MI Fittings'!A:A))+1,VLOOKUP(C26,'MI Fittings'!A:K,4),IF(C26&lt;(MAX('CS Press Fittings'!A:A))+1,VLOOKUP(C26,'CS Press Fittings'!A:K,5),IF(C26&lt;(MAX('Steel Nipples'!A:A))+1,VLOOKUP(C26,'Steel Nipples'!A:K,4),IF(C26&lt;(MAX('Steel Cut Lengths'!A:A))+1,VLOOKUP(C26,'Steel Cut Lengths'!A:K,4),IF(C26&lt;(MAX('Pipe Hangers'!A:A))+1,VLOOKUP(C26,'Pipe Hangers'!A:J,4),IF(C26&lt;(MAX('Brass Nipples '!A:A))+1,VLOOKUP(C26,'Brass Nipples '!A:J,4),IF(C26&lt;(MAX('Brass Fittings '!A:A))+1,VLOOKUP(C26,'Brass Fittings '!A:J,4),IF(C26&lt;(MAX(Valves!A:A))+1,VLOOKUP(C26,Valves!A:J,4),IF(C26&lt;(MAX('PEX Tubing'!A:A))+1,VLOOKUP(C26,'PEX Tubing'!A:J,4),IF(C26&lt;(MAX('PEX Fittings - Brass'!A:A))+1,VLOOKUP(C26,'PEX Fittings - Brass'!A:J,4),IF(C26&lt;(MAX('PEX Fittings - EXPN Brass'!A:A))+1,VLOOKUP(C26,'PEX Fittings - EXPN Brass'!A:J,4),IF(C26&lt;(MAX('PEX Fittings - F1807 PPSU '!A:A))+1,VLOOKUP(C26,'PEX Fittings - F1807 PPSU '!A:J,4),IF(C26&lt;(MAX('PEX Fittings - F1960 EPPSU'!A:A))+1,VLOOKUP(C26,'PEX Fittings - F1960 EPPSU'!A:J,4),IF(C26&lt;(MAX('PEX Accessories'!A:A))+1,VLOOKUP(C26,'PEX Accessories'!A:J,4),IF(C26&lt;(MAX('PVC DWV'!A:A))+1,VLOOKUP(C26,'PVC DWV'!A:K,5),IF(C26&lt;(MAX('PVC SCH 40'!A:A))+1,VLOOKUP(C26,'PVC SCH 40'!A:K,5),IF(C26&lt;(MAX('Push Fittings'!A:A))+1,VLOOKUP(C26,'Push Fittings'!A:J,4),IF(C26&lt;(MAX('Copper Wrot'!A:A))+1,VLOOKUP(C26,'Copper Wrot'!A:L,5),IF(C26&lt;(MAX('Cast Copper'!A:A))+1,VLOOKUP(C26,'Cast Copper'!A:L,5),IF(C26&lt;(MAX('Press Copper Fittings'!A:A))+1,VLOOKUP(C26,'Press Copper Fittings'!A:J,4),IF(C26&lt;(MAX('Supply Stops'!A:A))+1,VLOOKUP(C26,'Supply Stops'!A:J,4),IF(C26&lt;(MAX('Supply Lines'!A:A))+1,VLOOKUP(C26,'Supply Lines'!A:J,4),IF(C26&lt;(MAX('CI Fittings'!A:A))+1,VLOOKUP(C26,'CI Fittings'!A:J,4),IF(C26&lt;(MAX('Steel Couplings'!A:A))+1,VLOOKUP(C26,'Steel Couplings'!A:J,4),IF(C26&lt;(MAX(NHC!A:A))+1,VLOOKUP(C26,NHC!A:J,4),IF(C26&lt;(MAX('Dielectric Unions'!A:A))+1,VLOOKUP(C26,'Dielectric Unions'!A:J,4),IF(C26&lt;(MAX('MI Fittings - XH'!A:A))+1,VLOOKUP(C26,'MI Fittings - XH'!A:J,4),IF(C26&lt;(MAX('Steel Nipples - XH'!A:A))+1,VLOOKUP(C26,'Steel Nipples - XH'!A:J,4),IF(C26&lt;(MAX('Copper Tubing '!A:A))+1,VLOOKUP(C26,'Copper Tubing '!A:J,4),IF(C26&lt;(MAX('PVC Pipe'!A:A))+1,VLOOKUP(C26,'PVC Pipe'!A:J,4),IF(C26&lt;(MAX('Steel Pipe'!A:A))+1,VLOOKUP(C26,'Steel Pipe'!A:J,4),"")))))))))))))))))))))))))))))))</f>
        <v/>
      </c>
      <c r="G26" s="1795"/>
      <c r="H26" s="504" t="str">
        <f>IF(C26&lt;(MAX('MI Fittings'!A:A))+1,VLOOKUP(C26,'MI Fittings'!A:K,8),IF(C26&lt;(MAX('CS Press Fittings'!A:A))+1,VLOOKUP(C26,'CS Press Fittings'!A:K,9),IF(C26&lt;(MAX('Steel Nipples'!A:A))+1,VLOOKUP(C26,'Steel Nipples'!A:K,8),IF(C26&lt;(MAX('Steel Cut Lengths'!A:A))+1,VLOOKUP(C26,'Steel Cut Lengths'!A:K,8),IF(C26&lt;(MAX('Pipe Hangers'!A:A))+1,VLOOKUP(C26,'Pipe Hangers'!A:J,8),IF(C26&lt;(MAX('Brass Nipples '!A:A))+1,VLOOKUP(C26,'Brass Nipples '!A:J,8),IF(C26&lt;(MAX('Brass Fittings '!A:A))+1,VLOOKUP(C26,'Brass Fittings '!A:J,8),IF(C26&lt;(MAX(Valves!A:A))+1,VLOOKUP(C26,Valves!A:J,8),IF(C26&lt;(MAX('PEX Tubing'!A:A))+1,VLOOKUP(C26,'PEX Tubing'!A:J,8),IF(C26&lt;(MAX('PEX Fittings - Brass'!A:A))+1,VLOOKUP(C26,'PEX Fittings - Brass'!A:J,8),IF(C26&lt;(MAX('PEX Fittings - EXPN Brass'!A:A))+1,VLOOKUP(C26,'PEX Fittings - EXPN Brass'!A:J,8),IF(C26&lt;(MAX('PEX Fittings - F1807 PPSU '!A:A))+1,VLOOKUP(C26,'PEX Fittings - F1807 PPSU '!A:J,8),IF(C26&lt;(MAX('PEX Fittings - F1960 EPPSU'!A:A))+1,VLOOKUP(C26,'PEX Fittings - F1960 EPPSU'!A:J,8),IF(C26&lt;(MAX('PEX Accessories'!A:A))+1,VLOOKUP(C26,'PEX Accessories'!A:J,8),IF(C26&lt;(MAX('PVC DWV'!A:A))+1,VLOOKUP(C26,'PVC DWV'!A:K,9),IF(C26&lt;(MAX('PVC SCH 40'!A:A))+1,VLOOKUP(C26,'PVC SCH 40'!A:K,10),IF(C26&lt;(MAX('Push Fittings'!A:A))+1,VLOOKUP(C26,'Push Fittings'!A:J,8),IF(C26&lt;(MAX('Copper Wrot'!A:A))+1,VLOOKUP(C26,'Copper Wrot'!A:L,10),IF(C26&lt;(MAX('Cast Copper'!A:A))+1,VLOOKUP(C26,'Cast Copper'!A:L,10),IF(C26&lt;(MAX('Press Copper Fittings'!A:A))+1,VLOOKUP(C26,'Press Copper Fittings'!A:J,8),IF(C26&lt;(MAX('Supply Stops'!A:A))+1,VLOOKUP(C26,'Supply Stops'!A:J,8),IF(C26&lt;(MAX('Supply Lines'!A:A))+1,VLOOKUP(C26,'Supply Lines'!A:J,8),IF(C26&lt;(MAX('CI Fittings'!A:A))+1,VLOOKUP(C26,'CI Fittings'!A:J,8),IF(C26&lt;(MAX('Steel Couplings'!A:A))+1,VLOOKUP(C26,'Steel Couplings'!A:J,8),IF(C26&lt;(MAX(NHC!A:A))+1,VLOOKUP(C26,NHC!A:J,8),IF(C26&lt;(MAX('Dielectric Unions'!A:A))+1,VLOOKUP(C26,'Dielectric Unions'!A:J,8),IF(C26&lt;(MAX('MI Fittings - XH'!A:A))+1,VLOOKUP(C26,'MI Fittings - XH'!A:J,8),IF(C26&lt;(MAX('Steel Nipples - XH'!A:A))+1,VLOOKUP(C26,'Steel Nipples - XH'!A:J,8),IF(C26&lt;(MAX('Copper Tubing '!A:A))+1,VLOOKUP(C26,'Copper Tubing '!A:J,8),IF(C26&lt;(MAX('PVC Pipe'!A:A))+1,VLOOKUP(C26,'PVC Pipe'!A:J,8),IF(C26&lt;(MAX('Steel Pipe'!A:A))+1,VLOOKUP(C26,'Steel Pipe'!A:J,8),"")))))))))))))))))))))))))))))))</f>
        <v/>
      </c>
      <c r="I26" s="1232">
        <f>IF(C26&lt;(MAX('MI Fittings'!A:A))+1,VLOOKUP(C26,'MI Fittings'!A:K,7),IF(C26&lt;(MAX('CS Press Fittings'!A:A))+1,VLOOKUP(C26,'CS Press Fittings'!A:K,8),IF(C26&lt;(MAX('Steel Nipples'!A:A))+1,VLOOKUP(C26,'Steel Nipples'!A:K,7),IF(C26&lt;(MAX('Steel Cut Lengths'!A:A))+1,VLOOKUP(C26,'Steel Cut Lengths'!A:K,7),IF(C26&lt;(MAX('Pipe Hangers'!A:A))+1,VLOOKUP(C26,'Pipe Hangers'!A:J,7),IF(C26&lt;(MAX('Brass Nipples '!A:A))+1,VLOOKUP(C26,'Brass Nipples '!A:J,7),IF(C26&lt;(MAX('Brass Fittings '!A:A))+1,VLOOKUP(C26,'Brass Fittings '!A:J,7),IF(C26&lt;(MAX(Valves!A:A))+1,VLOOKUP(C26,Valves!A:J,7),IF(C26&lt;(MAX('PEX Tubing'!A:A))+1,VLOOKUP(C26,'PEX Tubing'!A:J,7),IF(C26&lt;(MAX('PEX Fittings - Brass'!A:A))+1,VLOOKUP(C26,'PEX Fittings - Brass'!A:J,7),IF(C26&lt;(MAX('PEX Fittings - EXPN Brass'!A:A))+1,VLOOKUP(C26,'PEX Fittings - EXPN Brass'!A:J,7),IF(C26&lt;(MAX('PEX Fittings - F1807 PPSU '!A:A))+1,VLOOKUP(C26,'PEX Fittings - F1807 PPSU '!A:J,7),IF(C26&lt;(MAX('PEX Fittings - F1960 EPPSU'!A:A))+1,VLOOKUP(C26,'PEX Fittings - F1960 EPPSU'!A:J,7),IF(C26&lt;(MAX('PEX Accessories'!A:A))+1,VLOOKUP(C26,'PEX Accessories'!A:J,7),IF(C26&lt;(MAX('PVC DWV'!A:A))+1,VLOOKUP(C26,'PVC DWV'!A:K,8),IF(C26&lt;(MAX('PVC SCH 40'!A:A))+1,VLOOKUP(C26,'PVC SCH 40'!A:K,7),IF(C26&lt;(MAX('Push Fittings'!A:A))+1,VLOOKUP(C26,'Push Fittings'!A:J,7),IF(C26&lt;(MAX('Copper Wrot'!A:A))+1,VLOOKUP(C26,'Copper Wrot'!A:L,9),IF(C26&lt;(MAX('Cast Copper'!A:A))+1,VLOOKUP(C26,'Cast Copper'!A:L,9),IF(C26&lt;(MAX('Press Copper Fittings'!A:A))+1,VLOOKUP(C26,'Press Copper Fittings'!A:J,7),IF(C26&lt;(MAX('Supply Stops'!A:A))+1,VLOOKUP(C26,'Supply Stops'!A:J,7),IF(C26&lt;(MAX('Supply Lines'!A:A))+1,VLOOKUP(C26,'Supply Lines'!A:J,7),IF(C26&lt;(MAX('CI Fittings'!A:A))+1,VLOOKUP(C26,'CI Fittings'!A:J,7),IF(C26&lt;(MAX('Steel Couplings'!A:A))+1,VLOOKUP(C26,'Steel Couplings'!A:J,7),IF(C26&lt;(MAX(NHC!A:A))+1,VLOOKUP(C26,NHC!A:J,7),IF(C26&lt;(MAX('Dielectric Unions'!A:A))+1,VLOOKUP(C26,'Dielectric Unions'!A:J,7),IF(C26&lt;(MAX('MI Fittings - XH'!A:A))+1,VLOOKUP(C26,'MI Fittings - XH'!A:J,7),IF(C26&lt;(MAX('Steel Nipples - XH'!A:A))+1,VLOOKUP(C26,'Steel Nipples - XH'!A:J,7),IF(C26&lt;(MAX('Copper Tubing '!A:A))+1,VLOOKUP(C26,'Copper Tubing '!A:J,7),IF(C26&lt;(MAX('PVC Pipe'!A:A))+1,VLOOKUP(C26,'PVC Pipe'!A:J,7),IF(C26&lt;(MAX('Steel Pipe'!A:A))+1,VLOOKUP(C26,'Steel Pipe'!A:J,7),0)))))))))))))))))))))))))))))))</f>
        <v>0</v>
      </c>
      <c r="J26" s="1196">
        <f t="shared" si="0"/>
        <v>0</v>
      </c>
    </row>
    <row r="27" spans="3:12" ht="15" customHeight="1" thickTop="1" thickBot="1">
      <c r="C27" s="1233">
        <v>6</v>
      </c>
      <c r="D27" s="49" t="str">
        <f>IF(C27&lt;(MAX('MI Fittings'!A:A))+1,VLOOKUP(C27,'MI Fittings'!A:K,10),IF(C27&lt;(MAX('CS Press Fittings'!A:A))+1,VLOOKUP(C27,'CS Press Fittings'!A:K,11),IF(C27&lt;(MAX('Steel Nipples'!A:A))+1,VLOOKUP(C27,'Steel Nipples'!A:K,10),IF(C27&lt;(MAX('Steel Cut Lengths'!A:A))+1,VLOOKUP(C27,'Steel Cut Lengths'!A:K,10),IF(C27&lt;(MAX('Pipe Hangers'!A:A))+1,VLOOKUP(C27,'Pipe Hangers'!A:J,10),IF(C27&lt;(MAX('Brass Nipples '!A:A))+1,VLOOKUP(C27,'Brass Nipples '!A:J,10),IF(C27&lt;(MAX('Brass Fittings '!A:A))+1,VLOOKUP(C27,'Brass Fittings '!A:J,10),IF(C27&lt;(MAX(Valves!A:A))+1,VLOOKUP(C27,Valves!A:J,10),IF(C27&lt;(MAX('PEX Tubing'!A:A))+1,VLOOKUP(C27,'PEX Tubing'!A:J,9),IF(C27&lt;(MAX('PEX Fittings - Brass'!A:A))+1,VLOOKUP(C27,'PEX Fittings - Brass'!A:J,10),IF(C27&lt;(MAX('PEX Fittings - EXPN Brass'!A:A))+1,VLOOKUP(C27,'PEX Fittings - EXPN Brass'!A:J,10),IF(C27&lt;(MAX('PEX Fittings - F1807 PPSU '!A:A))+1,VLOOKUP(C27,'PEX Fittings - F1807 PPSU '!A:J,10),IF(C27&lt;(MAX('PEX Fittings - F1960 EPPSU'!A:A))+1,VLOOKUP(C27,'PEX Fittings - F1960 EPPSU'!A:J,10),IF(C27&lt;(MAX('PEX Accessories'!A:A))+1,VLOOKUP(C27,'PEX Accessories'!A:J,10),IF(C27&lt;(MAX('PVC DWV'!A:A))+1,VLOOKUP(C27,'PVC DWV'!A:K,11),IF(C27&lt;(MAX('PVC SCH 40'!A:A))+1,VLOOKUP(C27,'PVC SCH 40'!A:K,11),IF(C27&lt;(MAX('Push Fittings'!A:A))+1,VLOOKUP(C27,'Push Fittings'!A:J,10),IF(C27&lt;(MAX('Copper Wrot'!A:A))+1,VLOOKUP(C27,'Copper Wrot'!A:L,12),IF(C27&lt;(MAX('Cast Copper'!A:A))+1,VLOOKUP(C27,'Cast Copper'!A:L,12),IF(C27&lt;(MAX('Press Copper Fittings'!A:A))+1,VLOOKUP(C27,'Press Copper Fittings'!A:J,10),IF(C27&lt;(MAX('Supply Stops'!A:A))+1,VLOOKUP(C27,'Supply Stops'!A:J,10),IF(C27&lt;(MAX('Supply Lines'!A:A))+1,VLOOKUP(C27,'Supply Lines'!A:J,10),IF(C27&lt;(MAX('CI Fittings'!A:A))+1,VLOOKUP(C27,'CI Fittings'!A:J,10),IF(C27&lt;(MAX('Steel Couplings'!A:A))+1,VLOOKUP(C27,'Steel Couplings'!A:J,10),IF(C27&lt;(MAX(NHC!A:A))+1,VLOOKUP(C27,NHC!A:J,10),IF(C27&lt;(MAX('Dielectric Unions'!A:A))+1,VLOOKUP(C27,'Dielectric Unions'!A:J,10),IF(C27&lt;(MAX('MI Fittings - XH'!A:A))+1,VLOOKUP(C27,'MI Fittings - XH'!A:J,10),IF(C27&lt;(MAX('Steel Nipples - XH'!A:A))+1,VLOOKUP(C27,'Steel Nipples - XH'!A:J,10),IF(C27&lt;(MAX('Copper Tubing '!A:A))+1,VLOOKUP(C27,'Copper Tubing '!A:J,10),IF(C27&lt;(MAX('PVC Pipe'!A:A))+1,VLOOKUP(C27,'PVC Pipe'!A:J,10),IF(C27&lt;(MAX('Steel Pipe'!A:A))+1,VLOOKUP(C27,'Steel Pipe'!A:J,10),"")))))))))))))))))))))))))))))))</f>
        <v/>
      </c>
      <c r="E27" s="1231" t="str">
        <f>IF(C27&lt;(MAX('MI Fittings'!A:A))+1,VLOOKUP(C27,'MI Fittings'!A:K,3),IF(C27&lt;(MAX('CS Press Fittings'!A:A))+1,VLOOKUP(C27,'CS Press Fittings'!A:K,4),IF(C27&lt;(MAX('Steel Nipples'!A:A))+1,VLOOKUP(C27,'Steel Nipples'!A:K,3),IF(C27&lt;(MAX('Steel Cut Lengths'!A:A))+1,VLOOKUP(C27,'Steel Cut Lengths'!A:K,3),IF(C27&lt;(MAX('Pipe Hangers'!A:A))+1,VLOOKUP(C27,'Pipe Hangers'!A:J,3),IF(C27&lt;(MAX('Brass Nipples '!A:A))+1,VLOOKUP(C27,'Brass Nipples '!A:J,3),IF(C27&lt;(MAX('Brass Fittings '!A:A))+1,VLOOKUP(C27,'Brass Fittings '!A:J,3),IF(C27&lt;(MAX(Valves!A:A))+1,VLOOKUP(C27,Valves!A:J,3),IF(C27&lt;(MAX('PEX Tubing'!A:A))+1,VLOOKUP(C27,'PEX Tubing'!A:J,3),IF(C27&lt;(MAX('PEX Fittings - Brass'!A:A))+1,VLOOKUP(C27,'PEX Fittings - Brass'!A:J,3),IF(C27&lt;(MAX('PEX Fittings - EXPN Brass'!A:A))+1,VLOOKUP(C27,'PEX Fittings - EXPN Brass'!A:J,3),IF(C27&lt;(MAX('PEX Fittings - F1807 PPSU '!A:A))+1,VLOOKUP(C27,'PEX Fittings - F1807 PPSU '!A:J,3),IF(C27&lt;(MAX('PEX Fittings - F1960 EPPSU'!A:A))+1,VLOOKUP(C27,'PEX Fittings - F1960 EPPSU'!A:J,3),IF(C27&lt;(MAX('PEX Accessories'!A:A))+1,VLOOKUP(C27,'PEX Accessories'!A:J,3),IF(C27&lt;(MAX('PVC DWV'!A:A))+1,VLOOKUP(C27,'PVC DWV'!A:K,3),IF(C27&lt;(MAX('PVC SCH 40'!A:A))+1,VLOOKUP(C27,'PVC SCH 40'!A:K,3),IF(C27&lt;(MAX('Push Fittings'!A:A))+1,VLOOKUP(C27,'Push Fittings'!A:J,3),IF(C27&lt;(MAX('Copper Wrot'!A:A))+1,VLOOKUP(C27,'Copper Wrot'!A:L,3),IF(C27&lt;(MAX('Cast Copper'!A:A))+1,VLOOKUP(C27,'Cast Copper'!A:L,3),IF(C27&lt;(MAX('Cast Copper'!A:A))+1,VLOOKUP(C27,'Cast Copper'!A:L,3),IF(C27&lt;(MAX('Press Copper Fittings'!A:A))+1,VLOOKUP(C27,'Press Copper Fittings'!A:J,3),IF(C27&lt;(MAX('Supply Stops'!A:A))+1,VLOOKUP(C27,'Supply Stops'!A:J,3),IF(C27&lt;(MAX('Supply Lines'!A:A))+1,VLOOKUP(C27,'Supply Lines'!A:J,3),IF(C27&lt;(MAX('CI Fittings'!A:A))+1,VLOOKUP(C27,'CI Fittings'!A:J,3),IF(C27&lt;(MAX('Steel Couplings'!A:A))+1,VLOOKUP(C27,'Steel Couplings'!A:J,3),IF(C27&lt;(MAX(NHC!A:A))+1,VLOOKUP(C27,NHC!A:J,3),IF(C27&lt;(MAX('Dielectric Unions'!A:A))+1,VLOOKUP(C27,'Dielectric Unions'!A:J,3),IF(C27&lt;(MAX('MI Fittings - XH'!A:A))+1,VLOOKUP(C27,'MI Fittings - XH'!A:J,3),IF(C27&lt;(MAX('Steel Nipples - XH'!A:A))+1,VLOOKUP(C27,'Steel Nipples - XH'!A:J,3),IF(C27&lt;(MAX('Copper Tubing '!A:A))+1,VLOOKUP(C27,'Copper Tubing '!A:J,3),IF(C27&lt;(MAX('PVC Pipe'!A:A))+1,VLOOKUP(C27,'PVC Pipe'!A:J,3),IF(C27&lt;(MAX('Steel Pipe'!A:A))+1,VLOOKUP(C27,'Steel Pipe'!A:J,3),""))))))))))))))))))))))))))))))))</f>
        <v/>
      </c>
      <c r="F27" s="1794" t="str">
        <f>IF(C27&lt;(MAX('MI Fittings'!A:A))+1,VLOOKUP(C27,'MI Fittings'!A:K,4),IF(C27&lt;(MAX('CS Press Fittings'!A:A))+1,VLOOKUP(C27,'CS Press Fittings'!A:K,5),IF(C27&lt;(MAX('Steel Nipples'!A:A))+1,VLOOKUP(C27,'Steel Nipples'!A:K,4),IF(C27&lt;(MAX('Steel Cut Lengths'!A:A))+1,VLOOKUP(C27,'Steel Cut Lengths'!A:K,4),IF(C27&lt;(MAX('Pipe Hangers'!A:A))+1,VLOOKUP(C27,'Pipe Hangers'!A:J,4),IF(C27&lt;(MAX('Brass Nipples '!A:A))+1,VLOOKUP(C27,'Brass Nipples '!A:J,4),IF(C27&lt;(MAX('Brass Fittings '!A:A))+1,VLOOKUP(C27,'Brass Fittings '!A:J,4),IF(C27&lt;(MAX(Valves!A:A))+1,VLOOKUP(C27,Valves!A:J,4),IF(C27&lt;(MAX('PEX Tubing'!A:A))+1,VLOOKUP(C27,'PEX Tubing'!A:J,4),IF(C27&lt;(MAX('PEX Fittings - Brass'!A:A))+1,VLOOKUP(C27,'PEX Fittings - Brass'!A:J,4),IF(C27&lt;(MAX('PEX Fittings - EXPN Brass'!A:A))+1,VLOOKUP(C27,'PEX Fittings - EXPN Brass'!A:J,4),IF(C27&lt;(MAX('PEX Fittings - F1807 PPSU '!A:A))+1,VLOOKUP(C27,'PEX Fittings - F1807 PPSU '!A:J,4),IF(C27&lt;(MAX('PEX Fittings - F1960 EPPSU'!A:A))+1,VLOOKUP(C27,'PEX Fittings - F1960 EPPSU'!A:J,4),IF(C27&lt;(MAX('PEX Accessories'!A:A))+1,VLOOKUP(C27,'PEX Accessories'!A:J,4),IF(C27&lt;(MAX('PVC DWV'!A:A))+1,VLOOKUP(C27,'PVC DWV'!A:K,5),IF(C27&lt;(MAX('PVC SCH 40'!A:A))+1,VLOOKUP(C27,'PVC SCH 40'!A:K,5),IF(C27&lt;(MAX('Push Fittings'!A:A))+1,VLOOKUP(C27,'Push Fittings'!A:J,4),IF(C27&lt;(MAX('Copper Wrot'!A:A))+1,VLOOKUP(C27,'Copper Wrot'!A:L,5),IF(C27&lt;(MAX('Cast Copper'!A:A))+1,VLOOKUP(C27,'Cast Copper'!A:L,5),IF(C27&lt;(MAX('Press Copper Fittings'!A:A))+1,VLOOKUP(C27,'Press Copper Fittings'!A:J,4),IF(C27&lt;(MAX('Supply Stops'!A:A))+1,VLOOKUP(C27,'Supply Stops'!A:J,4),IF(C27&lt;(MAX('Supply Lines'!A:A))+1,VLOOKUP(C27,'Supply Lines'!A:J,4),IF(C27&lt;(MAX('CI Fittings'!A:A))+1,VLOOKUP(C27,'CI Fittings'!A:J,4),IF(C27&lt;(MAX('Steel Couplings'!A:A))+1,VLOOKUP(C27,'Steel Couplings'!A:J,4),IF(C27&lt;(MAX(NHC!A:A))+1,VLOOKUP(C27,NHC!A:J,4),IF(C27&lt;(MAX('Dielectric Unions'!A:A))+1,VLOOKUP(C27,'Dielectric Unions'!A:J,4),IF(C27&lt;(MAX('MI Fittings - XH'!A:A))+1,VLOOKUP(C27,'MI Fittings - XH'!A:J,4),IF(C27&lt;(MAX('Steel Nipples - XH'!A:A))+1,VLOOKUP(C27,'Steel Nipples - XH'!A:J,4),IF(C27&lt;(MAX('Copper Tubing '!A:A))+1,VLOOKUP(C27,'Copper Tubing '!A:J,4),IF(C27&lt;(MAX('PVC Pipe'!A:A))+1,VLOOKUP(C27,'PVC Pipe'!A:J,4),IF(C27&lt;(MAX('Steel Pipe'!A:A))+1,VLOOKUP(C27,'Steel Pipe'!A:J,4),"")))))))))))))))))))))))))))))))</f>
        <v/>
      </c>
      <c r="G27" s="1795"/>
      <c r="H27" s="504" t="str">
        <f>IF(C27&lt;(MAX('MI Fittings'!A:A))+1,VLOOKUP(C27,'MI Fittings'!A:K,8),IF(C27&lt;(MAX('CS Press Fittings'!A:A))+1,VLOOKUP(C27,'CS Press Fittings'!A:K,9),IF(C27&lt;(MAX('Steel Nipples'!A:A))+1,VLOOKUP(C27,'Steel Nipples'!A:K,8),IF(C27&lt;(MAX('Steel Cut Lengths'!A:A))+1,VLOOKUP(C27,'Steel Cut Lengths'!A:K,8),IF(C27&lt;(MAX('Pipe Hangers'!A:A))+1,VLOOKUP(C27,'Pipe Hangers'!A:J,8),IF(C27&lt;(MAX('Brass Nipples '!A:A))+1,VLOOKUP(C27,'Brass Nipples '!A:J,8),IF(C27&lt;(MAX('Brass Fittings '!A:A))+1,VLOOKUP(C27,'Brass Fittings '!A:J,8),IF(C27&lt;(MAX(Valves!A:A))+1,VLOOKUP(C27,Valves!A:J,8),IF(C27&lt;(MAX('PEX Tubing'!A:A))+1,VLOOKUP(C27,'PEX Tubing'!A:J,8),IF(C27&lt;(MAX('PEX Fittings - Brass'!A:A))+1,VLOOKUP(C27,'PEX Fittings - Brass'!A:J,8),IF(C27&lt;(MAX('PEX Fittings - EXPN Brass'!A:A))+1,VLOOKUP(C27,'PEX Fittings - EXPN Brass'!A:J,8),IF(C27&lt;(MAX('PEX Fittings - F1807 PPSU '!A:A))+1,VLOOKUP(C27,'PEX Fittings - F1807 PPSU '!A:J,8),IF(C27&lt;(MAX('PEX Fittings - F1960 EPPSU'!A:A))+1,VLOOKUP(C27,'PEX Fittings - F1960 EPPSU'!A:J,8),IF(C27&lt;(MAX('PEX Accessories'!A:A))+1,VLOOKUP(C27,'PEX Accessories'!A:J,8),IF(C27&lt;(MAX('PVC DWV'!A:A))+1,VLOOKUP(C27,'PVC DWV'!A:K,9),IF(C27&lt;(MAX('PVC SCH 40'!A:A))+1,VLOOKUP(C27,'PVC SCH 40'!A:K,10),IF(C27&lt;(MAX('Push Fittings'!A:A))+1,VLOOKUP(C27,'Push Fittings'!A:J,8),IF(C27&lt;(MAX('Copper Wrot'!A:A))+1,VLOOKUP(C27,'Copper Wrot'!A:L,10),IF(C27&lt;(MAX('Cast Copper'!A:A))+1,VLOOKUP(C27,'Cast Copper'!A:L,10),IF(C27&lt;(MAX('Press Copper Fittings'!A:A))+1,VLOOKUP(C27,'Press Copper Fittings'!A:J,8),IF(C27&lt;(MAX('Supply Stops'!A:A))+1,VLOOKUP(C27,'Supply Stops'!A:J,8),IF(C27&lt;(MAX('Supply Lines'!A:A))+1,VLOOKUP(C27,'Supply Lines'!A:J,8),IF(C27&lt;(MAX('CI Fittings'!A:A))+1,VLOOKUP(C27,'CI Fittings'!A:J,8),IF(C27&lt;(MAX('Steel Couplings'!A:A))+1,VLOOKUP(C27,'Steel Couplings'!A:J,8),IF(C27&lt;(MAX(NHC!A:A))+1,VLOOKUP(C27,NHC!A:J,8),IF(C27&lt;(MAX('Dielectric Unions'!A:A))+1,VLOOKUP(C27,'Dielectric Unions'!A:J,8),IF(C27&lt;(MAX('MI Fittings - XH'!A:A))+1,VLOOKUP(C27,'MI Fittings - XH'!A:J,8),IF(C27&lt;(MAX('Steel Nipples - XH'!A:A))+1,VLOOKUP(C27,'Steel Nipples - XH'!A:J,8),IF(C27&lt;(MAX('Copper Tubing '!A:A))+1,VLOOKUP(C27,'Copper Tubing '!A:J,8),IF(C27&lt;(MAX('PVC Pipe'!A:A))+1,VLOOKUP(C27,'PVC Pipe'!A:J,8),IF(C27&lt;(MAX('Steel Pipe'!A:A))+1,VLOOKUP(C27,'Steel Pipe'!A:J,8),"")))))))))))))))))))))))))))))))</f>
        <v/>
      </c>
      <c r="I27" s="1232">
        <f>IF(C27&lt;(MAX('MI Fittings'!A:A))+1,VLOOKUP(C27,'MI Fittings'!A:K,7),IF(C27&lt;(MAX('CS Press Fittings'!A:A))+1,VLOOKUP(C27,'CS Press Fittings'!A:K,8),IF(C27&lt;(MAX('Steel Nipples'!A:A))+1,VLOOKUP(C27,'Steel Nipples'!A:K,7),IF(C27&lt;(MAX('Steel Cut Lengths'!A:A))+1,VLOOKUP(C27,'Steel Cut Lengths'!A:K,7),IF(C27&lt;(MAX('Pipe Hangers'!A:A))+1,VLOOKUP(C27,'Pipe Hangers'!A:J,7),IF(C27&lt;(MAX('Brass Nipples '!A:A))+1,VLOOKUP(C27,'Brass Nipples '!A:J,7),IF(C27&lt;(MAX('Brass Fittings '!A:A))+1,VLOOKUP(C27,'Brass Fittings '!A:J,7),IF(C27&lt;(MAX(Valves!A:A))+1,VLOOKUP(C27,Valves!A:J,7),IF(C27&lt;(MAX('PEX Tubing'!A:A))+1,VLOOKUP(C27,'PEX Tubing'!A:J,7),IF(C27&lt;(MAX('PEX Fittings - Brass'!A:A))+1,VLOOKUP(C27,'PEX Fittings - Brass'!A:J,7),IF(C27&lt;(MAX('PEX Fittings - EXPN Brass'!A:A))+1,VLOOKUP(C27,'PEX Fittings - EXPN Brass'!A:J,7),IF(C27&lt;(MAX('PEX Fittings - F1807 PPSU '!A:A))+1,VLOOKUP(C27,'PEX Fittings - F1807 PPSU '!A:J,7),IF(C27&lt;(MAX('PEX Fittings - F1960 EPPSU'!A:A))+1,VLOOKUP(C27,'PEX Fittings - F1960 EPPSU'!A:J,7),IF(C27&lt;(MAX('PEX Accessories'!A:A))+1,VLOOKUP(C27,'PEX Accessories'!A:J,7),IF(C27&lt;(MAX('PVC DWV'!A:A))+1,VLOOKUP(C27,'PVC DWV'!A:K,8),IF(C27&lt;(MAX('PVC SCH 40'!A:A))+1,VLOOKUP(C27,'PVC SCH 40'!A:K,7),IF(C27&lt;(MAX('Push Fittings'!A:A))+1,VLOOKUP(C27,'Push Fittings'!A:J,7),IF(C27&lt;(MAX('Copper Wrot'!A:A))+1,VLOOKUP(C27,'Copper Wrot'!A:L,9),IF(C27&lt;(MAX('Cast Copper'!A:A))+1,VLOOKUP(C27,'Cast Copper'!A:L,9),IF(C27&lt;(MAX('Press Copper Fittings'!A:A))+1,VLOOKUP(C27,'Press Copper Fittings'!A:J,7),IF(C27&lt;(MAX('Supply Stops'!A:A))+1,VLOOKUP(C27,'Supply Stops'!A:J,7),IF(C27&lt;(MAX('Supply Lines'!A:A))+1,VLOOKUP(C27,'Supply Lines'!A:J,7),IF(C27&lt;(MAX('CI Fittings'!A:A))+1,VLOOKUP(C27,'CI Fittings'!A:J,7),IF(C27&lt;(MAX('Steel Couplings'!A:A))+1,VLOOKUP(C27,'Steel Couplings'!A:J,7),IF(C27&lt;(MAX(NHC!A:A))+1,VLOOKUP(C27,NHC!A:J,7),IF(C27&lt;(MAX('Dielectric Unions'!A:A))+1,VLOOKUP(C27,'Dielectric Unions'!A:J,7),IF(C27&lt;(MAX('MI Fittings - XH'!A:A))+1,VLOOKUP(C27,'MI Fittings - XH'!A:J,7),IF(C27&lt;(MAX('Steel Nipples - XH'!A:A))+1,VLOOKUP(C27,'Steel Nipples - XH'!A:J,7),IF(C27&lt;(MAX('Copper Tubing '!A:A))+1,VLOOKUP(C27,'Copper Tubing '!A:J,7),IF(C27&lt;(MAX('PVC Pipe'!A:A))+1,VLOOKUP(C27,'PVC Pipe'!A:J,7),IF(C27&lt;(MAX('Steel Pipe'!A:A))+1,VLOOKUP(C27,'Steel Pipe'!A:J,7),0)))))))))))))))))))))))))))))))</f>
        <v>0</v>
      </c>
      <c r="J27" s="1196">
        <f t="shared" si="0"/>
        <v>0</v>
      </c>
    </row>
    <row r="28" spans="3:12" ht="15" customHeight="1" thickTop="1" thickBot="1">
      <c r="C28" s="1234">
        <v>7</v>
      </c>
      <c r="D28" s="49" t="str">
        <f>IF(C28&lt;(MAX('MI Fittings'!A:A))+1,VLOOKUP(C28,'MI Fittings'!A:K,10),IF(C28&lt;(MAX('CS Press Fittings'!A:A))+1,VLOOKUP(C28,'CS Press Fittings'!A:K,11),IF(C28&lt;(MAX('Steel Nipples'!A:A))+1,VLOOKUP(C28,'Steel Nipples'!A:K,10),IF(C28&lt;(MAX('Steel Cut Lengths'!A:A))+1,VLOOKUP(C28,'Steel Cut Lengths'!A:K,10),IF(C28&lt;(MAX('Pipe Hangers'!A:A))+1,VLOOKUP(C28,'Pipe Hangers'!A:J,10),IF(C28&lt;(MAX('Brass Nipples '!A:A))+1,VLOOKUP(C28,'Brass Nipples '!A:J,10),IF(C28&lt;(MAX('Brass Fittings '!A:A))+1,VLOOKUP(C28,'Brass Fittings '!A:J,10),IF(C28&lt;(MAX(Valves!A:A))+1,VLOOKUP(C28,Valves!A:J,10),IF(C28&lt;(MAX('PEX Tubing'!A:A))+1,VLOOKUP(C28,'PEX Tubing'!A:J,9),IF(C28&lt;(MAX('PEX Fittings - Brass'!A:A))+1,VLOOKUP(C28,'PEX Fittings - Brass'!A:J,10),IF(C28&lt;(MAX('PEX Fittings - EXPN Brass'!A:A))+1,VLOOKUP(C28,'PEX Fittings - EXPN Brass'!A:J,10),IF(C28&lt;(MAX('PEX Fittings - F1807 PPSU '!A:A))+1,VLOOKUP(C28,'PEX Fittings - F1807 PPSU '!A:J,10),IF(C28&lt;(MAX('PEX Fittings - F1960 EPPSU'!A:A))+1,VLOOKUP(C28,'PEX Fittings - F1960 EPPSU'!A:J,10),IF(C28&lt;(MAX('PEX Accessories'!A:A))+1,VLOOKUP(C28,'PEX Accessories'!A:J,10),IF(C28&lt;(MAX('PVC DWV'!A:A))+1,VLOOKUP(C28,'PVC DWV'!A:K,11),IF(C28&lt;(MAX('PVC SCH 40'!A:A))+1,VLOOKUP(C28,'PVC SCH 40'!A:K,11),IF(C28&lt;(MAX('Push Fittings'!A:A))+1,VLOOKUP(C28,'Push Fittings'!A:J,10),IF(C28&lt;(MAX('Copper Wrot'!A:A))+1,VLOOKUP(C28,'Copper Wrot'!A:L,12),IF(C28&lt;(MAX('Cast Copper'!A:A))+1,VLOOKUP(C28,'Cast Copper'!A:L,12),IF(C28&lt;(MAX('Press Copper Fittings'!A:A))+1,VLOOKUP(C28,'Press Copper Fittings'!A:J,10),IF(C28&lt;(MAX('Supply Stops'!A:A))+1,VLOOKUP(C28,'Supply Stops'!A:J,10),IF(C28&lt;(MAX('Supply Lines'!A:A))+1,VLOOKUP(C28,'Supply Lines'!A:J,10),IF(C28&lt;(MAX('CI Fittings'!A:A))+1,VLOOKUP(C28,'CI Fittings'!A:J,10),IF(C28&lt;(MAX('Steel Couplings'!A:A))+1,VLOOKUP(C28,'Steel Couplings'!A:J,10),IF(C28&lt;(MAX(NHC!A:A))+1,VLOOKUP(C28,NHC!A:J,10),IF(C28&lt;(MAX('Dielectric Unions'!A:A))+1,VLOOKUP(C28,'Dielectric Unions'!A:J,10),IF(C28&lt;(MAX('MI Fittings - XH'!A:A))+1,VLOOKUP(C28,'MI Fittings - XH'!A:J,10),IF(C28&lt;(MAX('Steel Nipples - XH'!A:A))+1,VLOOKUP(C28,'Steel Nipples - XH'!A:J,10),IF(C28&lt;(MAX('Copper Tubing '!A:A))+1,VLOOKUP(C28,'Copper Tubing '!A:J,10),IF(C28&lt;(MAX('PVC Pipe'!A:A))+1,VLOOKUP(C28,'PVC Pipe'!A:J,10),IF(C28&lt;(MAX('Steel Pipe'!A:A))+1,VLOOKUP(C28,'Steel Pipe'!A:J,10),"")))))))))))))))))))))))))))))))</f>
        <v/>
      </c>
      <c r="E28" s="1231" t="str">
        <f>IF(C28&lt;(MAX('MI Fittings'!A:A))+1,VLOOKUP(C28,'MI Fittings'!A:K,3),IF(C28&lt;(MAX('CS Press Fittings'!A:A))+1,VLOOKUP(C28,'CS Press Fittings'!A:K,4),IF(C28&lt;(MAX('Steel Nipples'!A:A))+1,VLOOKUP(C28,'Steel Nipples'!A:K,3),IF(C28&lt;(MAX('Steel Cut Lengths'!A:A))+1,VLOOKUP(C28,'Steel Cut Lengths'!A:K,3),IF(C28&lt;(MAX('Pipe Hangers'!A:A))+1,VLOOKUP(C28,'Pipe Hangers'!A:J,3),IF(C28&lt;(MAX('Brass Nipples '!A:A))+1,VLOOKUP(C28,'Brass Nipples '!A:J,3),IF(C28&lt;(MAX('Brass Fittings '!A:A))+1,VLOOKUP(C28,'Brass Fittings '!A:J,3),IF(C28&lt;(MAX(Valves!A:A))+1,VLOOKUP(C28,Valves!A:J,3),IF(C28&lt;(MAX('PEX Tubing'!A:A))+1,VLOOKUP(C28,'PEX Tubing'!A:J,3),IF(C28&lt;(MAX('PEX Fittings - Brass'!A:A))+1,VLOOKUP(C28,'PEX Fittings - Brass'!A:J,3),IF(C28&lt;(MAX('PEX Fittings - EXPN Brass'!A:A))+1,VLOOKUP(C28,'PEX Fittings - EXPN Brass'!A:J,3),IF(C28&lt;(MAX('PEX Fittings - F1807 PPSU '!A:A))+1,VLOOKUP(C28,'PEX Fittings - F1807 PPSU '!A:J,3),IF(C28&lt;(MAX('PEX Fittings - F1960 EPPSU'!A:A))+1,VLOOKUP(C28,'PEX Fittings - F1960 EPPSU'!A:J,3),IF(C28&lt;(MAX('PEX Accessories'!A:A))+1,VLOOKUP(C28,'PEX Accessories'!A:J,3),IF(C28&lt;(MAX('PVC DWV'!A:A))+1,VLOOKUP(C28,'PVC DWV'!A:K,3),IF(C28&lt;(MAX('PVC SCH 40'!A:A))+1,VLOOKUP(C28,'PVC SCH 40'!A:K,3),IF(C28&lt;(MAX('Push Fittings'!A:A))+1,VLOOKUP(C28,'Push Fittings'!A:J,3),IF(C28&lt;(MAX('Copper Wrot'!A:A))+1,VLOOKUP(C28,'Copper Wrot'!A:L,3),IF(C28&lt;(MAX('Cast Copper'!A:A))+1,VLOOKUP(C28,'Cast Copper'!A:L,3),IF(C28&lt;(MAX('Cast Copper'!A:A))+1,VLOOKUP(C28,'Cast Copper'!A:L,3),IF(C28&lt;(MAX('Press Copper Fittings'!A:A))+1,VLOOKUP(C28,'Press Copper Fittings'!A:J,3),IF(C28&lt;(MAX('Supply Stops'!A:A))+1,VLOOKUP(C28,'Supply Stops'!A:J,3),IF(C28&lt;(MAX('Supply Lines'!A:A))+1,VLOOKUP(C28,'Supply Lines'!A:J,3),IF(C28&lt;(MAX('CI Fittings'!A:A))+1,VLOOKUP(C28,'CI Fittings'!A:J,3),IF(C28&lt;(MAX('Steel Couplings'!A:A))+1,VLOOKUP(C28,'Steel Couplings'!A:J,3),IF(C28&lt;(MAX(NHC!A:A))+1,VLOOKUP(C28,NHC!A:J,3),IF(C28&lt;(MAX('Dielectric Unions'!A:A))+1,VLOOKUP(C28,'Dielectric Unions'!A:J,3),IF(C28&lt;(MAX('MI Fittings - XH'!A:A))+1,VLOOKUP(C28,'MI Fittings - XH'!A:J,3),IF(C28&lt;(MAX('Steel Nipples - XH'!A:A))+1,VLOOKUP(C28,'Steel Nipples - XH'!A:J,3),IF(C28&lt;(MAX('Copper Tubing '!A:A))+1,VLOOKUP(C28,'Copper Tubing '!A:J,3),IF(C28&lt;(MAX('PVC Pipe'!A:A))+1,VLOOKUP(C28,'PVC Pipe'!A:J,3),IF(C28&lt;(MAX('Steel Pipe'!A:A))+1,VLOOKUP(C28,'Steel Pipe'!A:J,3),""))))))))))))))))))))))))))))))))</f>
        <v/>
      </c>
      <c r="F28" s="1794" t="str">
        <f>IF(C28&lt;(MAX('MI Fittings'!A:A))+1,VLOOKUP(C28,'MI Fittings'!A:K,4),IF(C28&lt;(MAX('CS Press Fittings'!A:A))+1,VLOOKUP(C28,'CS Press Fittings'!A:K,5),IF(C28&lt;(MAX('Steel Nipples'!A:A))+1,VLOOKUP(C28,'Steel Nipples'!A:K,4),IF(C28&lt;(MAX('Steel Cut Lengths'!A:A))+1,VLOOKUP(C28,'Steel Cut Lengths'!A:K,4),IF(C28&lt;(MAX('Pipe Hangers'!A:A))+1,VLOOKUP(C28,'Pipe Hangers'!A:J,4),IF(C28&lt;(MAX('Brass Nipples '!A:A))+1,VLOOKUP(C28,'Brass Nipples '!A:J,4),IF(C28&lt;(MAX('Brass Fittings '!A:A))+1,VLOOKUP(C28,'Brass Fittings '!A:J,4),IF(C28&lt;(MAX(Valves!A:A))+1,VLOOKUP(C28,Valves!A:J,4),IF(C28&lt;(MAX('PEX Tubing'!A:A))+1,VLOOKUP(C28,'PEX Tubing'!A:J,4),IF(C28&lt;(MAX('PEX Fittings - Brass'!A:A))+1,VLOOKUP(C28,'PEX Fittings - Brass'!A:J,4),IF(C28&lt;(MAX('PEX Fittings - EXPN Brass'!A:A))+1,VLOOKUP(C28,'PEX Fittings - EXPN Brass'!A:J,4),IF(C28&lt;(MAX('PEX Fittings - F1807 PPSU '!A:A))+1,VLOOKUP(C28,'PEX Fittings - F1807 PPSU '!A:J,4),IF(C28&lt;(MAX('PEX Fittings - F1960 EPPSU'!A:A))+1,VLOOKUP(C28,'PEX Fittings - F1960 EPPSU'!A:J,4),IF(C28&lt;(MAX('PEX Accessories'!A:A))+1,VLOOKUP(C28,'PEX Accessories'!A:J,4),IF(C28&lt;(MAX('PVC DWV'!A:A))+1,VLOOKUP(C28,'PVC DWV'!A:K,5),IF(C28&lt;(MAX('PVC SCH 40'!A:A))+1,VLOOKUP(C28,'PVC SCH 40'!A:K,5),IF(C28&lt;(MAX('Push Fittings'!A:A))+1,VLOOKUP(C28,'Push Fittings'!A:J,4),IF(C28&lt;(MAX('Copper Wrot'!A:A))+1,VLOOKUP(C28,'Copper Wrot'!A:L,5),IF(C28&lt;(MAX('Cast Copper'!A:A))+1,VLOOKUP(C28,'Cast Copper'!A:L,5),IF(C28&lt;(MAX('Press Copper Fittings'!A:A))+1,VLOOKUP(C28,'Press Copper Fittings'!A:J,4),IF(C28&lt;(MAX('Supply Stops'!A:A))+1,VLOOKUP(C28,'Supply Stops'!A:J,4),IF(C28&lt;(MAX('Supply Lines'!A:A))+1,VLOOKUP(C28,'Supply Lines'!A:J,4),IF(C28&lt;(MAX('CI Fittings'!A:A))+1,VLOOKUP(C28,'CI Fittings'!A:J,4),IF(C28&lt;(MAX('Steel Couplings'!A:A))+1,VLOOKUP(C28,'Steel Couplings'!A:J,4),IF(C28&lt;(MAX(NHC!A:A))+1,VLOOKUP(C28,NHC!A:J,4),IF(C28&lt;(MAX('Dielectric Unions'!A:A))+1,VLOOKUP(C28,'Dielectric Unions'!A:J,4),IF(C28&lt;(MAX('MI Fittings - XH'!A:A))+1,VLOOKUP(C28,'MI Fittings - XH'!A:J,4),IF(C28&lt;(MAX('Steel Nipples - XH'!A:A))+1,VLOOKUP(C28,'Steel Nipples - XH'!A:J,4),IF(C28&lt;(MAX('Copper Tubing '!A:A))+1,VLOOKUP(C28,'Copper Tubing '!A:J,4),IF(C28&lt;(MAX('PVC Pipe'!A:A))+1,VLOOKUP(C28,'PVC Pipe'!A:J,4),IF(C28&lt;(MAX('Steel Pipe'!A:A))+1,VLOOKUP(C28,'Steel Pipe'!A:J,4),"")))))))))))))))))))))))))))))))</f>
        <v/>
      </c>
      <c r="G28" s="1795"/>
      <c r="H28" s="504" t="str">
        <f>IF(C28&lt;(MAX('MI Fittings'!A:A))+1,VLOOKUP(C28,'MI Fittings'!A:K,8),IF(C28&lt;(MAX('CS Press Fittings'!A:A))+1,VLOOKUP(C28,'CS Press Fittings'!A:K,9),IF(C28&lt;(MAX('Steel Nipples'!A:A))+1,VLOOKUP(C28,'Steel Nipples'!A:K,8),IF(C28&lt;(MAX('Steel Cut Lengths'!A:A))+1,VLOOKUP(C28,'Steel Cut Lengths'!A:K,8),IF(C28&lt;(MAX('Pipe Hangers'!A:A))+1,VLOOKUP(C28,'Pipe Hangers'!A:J,8),IF(C28&lt;(MAX('Brass Nipples '!A:A))+1,VLOOKUP(C28,'Brass Nipples '!A:J,8),IF(C28&lt;(MAX('Brass Fittings '!A:A))+1,VLOOKUP(C28,'Brass Fittings '!A:J,8),IF(C28&lt;(MAX(Valves!A:A))+1,VLOOKUP(C28,Valves!A:J,8),IF(C28&lt;(MAX('PEX Tubing'!A:A))+1,VLOOKUP(C28,'PEX Tubing'!A:J,8),IF(C28&lt;(MAX('PEX Fittings - Brass'!A:A))+1,VLOOKUP(C28,'PEX Fittings - Brass'!A:J,8),IF(C28&lt;(MAX('PEX Fittings - EXPN Brass'!A:A))+1,VLOOKUP(C28,'PEX Fittings - EXPN Brass'!A:J,8),IF(C28&lt;(MAX('PEX Fittings - F1807 PPSU '!A:A))+1,VLOOKUP(C28,'PEX Fittings - F1807 PPSU '!A:J,8),IF(C28&lt;(MAX('PEX Fittings - F1960 EPPSU'!A:A))+1,VLOOKUP(C28,'PEX Fittings - F1960 EPPSU'!A:J,8),IF(C28&lt;(MAX('PEX Accessories'!A:A))+1,VLOOKUP(C28,'PEX Accessories'!A:J,8),IF(C28&lt;(MAX('PVC DWV'!A:A))+1,VLOOKUP(C28,'PVC DWV'!A:K,9),IF(C28&lt;(MAX('PVC SCH 40'!A:A))+1,VLOOKUP(C28,'PVC SCH 40'!A:K,10),IF(C28&lt;(MAX('Push Fittings'!A:A))+1,VLOOKUP(C28,'Push Fittings'!A:J,8),IF(C28&lt;(MAX('Copper Wrot'!A:A))+1,VLOOKUP(C28,'Copper Wrot'!A:L,10),IF(C28&lt;(MAX('Cast Copper'!A:A))+1,VLOOKUP(C28,'Cast Copper'!A:L,10),IF(C28&lt;(MAX('Press Copper Fittings'!A:A))+1,VLOOKUP(C28,'Press Copper Fittings'!A:J,8),IF(C28&lt;(MAX('Supply Stops'!A:A))+1,VLOOKUP(C28,'Supply Stops'!A:J,8),IF(C28&lt;(MAX('Supply Lines'!A:A))+1,VLOOKUP(C28,'Supply Lines'!A:J,8),IF(C28&lt;(MAX('CI Fittings'!A:A))+1,VLOOKUP(C28,'CI Fittings'!A:J,8),IF(C28&lt;(MAX('Steel Couplings'!A:A))+1,VLOOKUP(C28,'Steel Couplings'!A:J,8),IF(C28&lt;(MAX(NHC!A:A))+1,VLOOKUP(C28,NHC!A:J,8),IF(C28&lt;(MAX('Dielectric Unions'!A:A))+1,VLOOKUP(C28,'Dielectric Unions'!A:J,8),IF(C28&lt;(MAX('MI Fittings - XH'!A:A))+1,VLOOKUP(C28,'MI Fittings - XH'!A:J,8),IF(C28&lt;(MAX('Steel Nipples - XH'!A:A))+1,VLOOKUP(C28,'Steel Nipples - XH'!A:J,8),IF(C28&lt;(MAX('Copper Tubing '!A:A))+1,VLOOKUP(C28,'Copper Tubing '!A:J,8),IF(C28&lt;(MAX('PVC Pipe'!A:A))+1,VLOOKUP(C28,'PVC Pipe'!A:J,8),IF(C28&lt;(MAX('Steel Pipe'!A:A))+1,VLOOKUP(C28,'Steel Pipe'!A:J,8),"")))))))))))))))))))))))))))))))</f>
        <v/>
      </c>
      <c r="I28" s="1232">
        <f>IF(C28&lt;(MAX('MI Fittings'!A:A))+1,VLOOKUP(C28,'MI Fittings'!A:K,7),IF(C28&lt;(MAX('CS Press Fittings'!A:A))+1,VLOOKUP(C28,'CS Press Fittings'!A:K,8),IF(C28&lt;(MAX('Steel Nipples'!A:A))+1,VLOOKUP(C28,'Steel Nipples'!A:K,7),IF(C28&lt;(MAX('Steel Cut Lengths'!A:A))+1,VLOOKUP(C28,'Steel Cut Lengths'!A:K,7),IF(C28&lt;(MAX('Pipe Hangers'!A:A))+1,VLOOKUP(C28,'Pipe Hangers'!A:J,7),IF(C28&lt;(MAX('Brass Nipples '!A:A))+1,VLOOKUP(C28,'Brass Nipples '!A:J,7),IF(C28&lt;(MAX('Brass Fittings '!A:A))+1,VLOOKUP(C28,'Brass Fittings '!A:J,7),IF(C28&lt;(MAX(Valves!A:A))+1,VLOOKUP(C28,Valves!A:J,7),IF(C28&lt;(MAX('PEX Tubing'!A:A))+1,VLOOKUP(C28,'PEX Tubing'!A:J,7),IF(C28&lt;(MAX('PEX Fittings - Brass'!A:A))+1,VLOOKUP(C28,'PEX Fittings - Brass'!A:J,7),IF(C28&lt;(MAX('PEX Fittings - EXPN Brass'!A:A))+1,VLOOKUP(C28,'PEX Fittings - EXPN Brass'!A:J,7),IF(C28&lt;(MAX('PEX Fittings - F1807 PPSU '!A:A))+1,VLOOKUP(C28,'PEX Fittings - F1807 PPSU '!A:J,7),IF(C28&lt;(MAX('PEX Fittings - F1960 EPPSU'!A:A))+1,VLOOKUP(C28,'PEX Fittings - F1960 EPPSU'!A:J,7),IF(C28&lt;(MAX('PEX Accessories'!A:A))+1,VLOOKUP(C28,'PEX Accessories'!A:J,7),IF(C28&lt;(MAX('PVC DWV'!A:A))+1,VLOOKUP(C28,'PVC DWV'!A:K,8),IF(C28&lt;(MAX('PVC SCH 40'!A:A))+1,VLOOKUP(C28,'PVC SCH 40'!A:K,7),IF(C28&lt;(MAX('Push Fittings'!A:A))+1,VLOOKUP(C28,'Push Fittings'!A:J,7),IF(C28&lt;(MAX('Copper Wrot'!A:A))+1,VLOOKUP(C28,'Copper Wrot'!A:L,9),IF(C28&lt;(MAX('Cast Copper'!A:A))+1,VLOOKUP(C28,'Cast Copper'!A:L,9),IF(C28&lt;(MAX('Press Copper Fittings'!A:A))+1,VLOOKUP(C28,'Press Copper Fittings'!A:J,7),IF(C28&lt;(MAX('Supply Stops'!A:A))+1,VLOOKUP(C28,'Supply Stops'!A:J,7),IF(C28&lt;(MAX('Supply Lines'!A:A))+1,VLOOKUP(C28,'Supply Lines'!A:J,7),IF(C28&lt;(MAX('CI Fittings'!A:A))+1,VLOOKUP(C28,'CI Fittings'!A:J,7),IF(C28&lt;(MAX('Steel Couplings'!A:A))+1,VLOOKUP(C28,'Steel Couplings'!A:J,7),IF(C28&lt;(MAX(NHC!A:A))+1,VLOOKUP(C28,NHC!A:J,7),IF(C28&lt;(MAX('Dielectric Unions'!A:A))+1,VLOOKUP(C28,'Dielectric Unions'!A:J,7),IF(C28&lt;(MAX('MI Fittings - XH'!A:A))+1,VLOOKUP(C28,'MI Fittings - XH'!A:J,7),IF(C28&lt;(MAX('Steel Nipples - XH'!A:A))+1,VLOOKUP(C28,'Steel Nipples - XH'!A:J,7),IF(C28&lt;(MAX('Copper Tubing '!A:A))+1,VLOOKUP(C28,'Copper Tubing '!A:J,7),IF(C28&lt;(MAX('PVC Pipe'!A:A))+1,VLOOKUP(C28,'PVC Pipe'!A:J,7),IF(C28&lt;(MAX('Steel Pipe'!A:A))+1,VLOOKUP(C28,'Steel Pipe'!A:J,7),0)))))))))))))))))))))))))))))))</f>
        <v>0</v>
      </c>
      <c r="J28" s="1196">
        <f t="shared" si="0"/>
        <v>0</v>
      </c>
    </row>
    <row r="29" spans="3:12" ht="15" customHeight="1" thickTop="1" thickBot="1">
      <c r="C29" s="1233">
        <v>8</v>
      </c>
      <c r="D29" s="49" t="str">
        <f>IF(C29&lt;(MAX('MI Fittings'!A:A))+1,VLOOKUP(C29,'MI Fittings'!A:K,10),IF(C29&lt;(MAX('CS Press Fittings'!A:A))+1,VLOOKUP(C29,'CS Press Fittings'!A:K,11),IF(C29&lt;(MAX('Steel Nipples'!A:A))+1,VLOOKUP(C29,'Steel Nipples'!A:K,10),IF(C29&lt;(MAX('Steel Cut Lengths'!A:A))+1,VLOOKUP(C29,'Steel Cut Lengths'!A:K,10),IF(C29&lt;(MAX('Pipe Hangers'!A:A))+1,VLOOKUP(C29,'Pipe Hangers'!A:J,10),IF(C29&lt;(MAX('Brass Nipples '!A:A))+1,VLOOKUP(C29,'Brass Nipples '!A:J,10),IF(C29&lt;(MAX('Brass Fittings '!A:A))+1,VLOOKUP(C29,'Brass Fittings '!A:J,10),IF(C29&lt;(MAX(Valves!A:A))+1,VLOOKUP(C29,Valves!A:J,10),IF(C29&lt;(MAX('PEX Tubing'!A:A))+1,VLOOKUP(C29,'PEX Tubing'!A:J,9),IF(C29&lt;(MAX('PEX Fittings - Brass'!A:A))+1,VLOOKUP(C29,'PEX Fittings - Brass'!A:J,10),IF(C29&lt;(MAX('PEX Fittings - EXPN Brass'!A:A))+1,VLOOKUP(C29,'PEX Fittings - EXPN Brass'!A:J,10),IF(C29&lt;(MAX('PEX Fittings - F1807 PPSU '!A:A))+1,VLOOKUP(C29,'PEX Fittings - F1807 PPSU '!A:J,10),IF(C29&lt;(MAX('PEX Fittings - F1960 EPPSU'!A:A))+1,VLOOKUP(C29,'PEX Fittings - F1960 EPPSU'!A:J,10),IF(C29&lt;(MAX('PEX Accessories'!A:A))+1,VLOOKUP(C29,'PEX Accessories'!A:J,10),IF(C29&lt;(MAX('PVC DWV'!A:A))+1,VLOOKUP(C29,'PVC DWV'!A:K,11),IF(C29&lt;(MAX('PVC SCH 40'!A:A))+1,VLOOKUP(C29,'PVC SCH 40'!A:K,11),IF(C29&lt;(MAX('Push Fittings'!A:A))+1,VLOOKUP(C29,'Push Fittings'!A:J,10),IF(C29&lt;(MAX('Copper Wrot'!A:A))+1,VLOOKUP(C29,'Copper Wrot'!A:L,12),IF(C29&lt;(MAX('Cast Copper'!A:A))+1,VLOOKUP(C29,'Cast Copper'!A:L,12),IF(C29&lt;(MAX('Press Copper Fittings'!A:A))+1,VLOOKUP(C29,'Press Copper Fittings'!A:J,10),IF(C29&lt;(MAX('Supply Stops'!A:A))+1,VLOOKUP(C29,'Supply Stops'!A:J,10),IF(C29&lt;(MAX('Supply Lines'!A:A))+1,VLOOKUP(C29,'Supply Lines'!A:J,10),IF(C29&lt;(MAX('CI Fittings'!A:A))+1,VLOOKUP(C29,'CI Fittings'!A:J,10),IF(C29&lt;(MAX('Steel Couplings'!A:A))+1,VLOOKUP(C29,'Steel Couplings'!A:J,10),IF(C29&lt;(MAX(NHC!A:A))+1,VLOOKUP(C29,NHC!A:J,10),IF(C29&lt;(MAX('Dielectric Unions'!A:A))+1,VLOOKUP(C29,'Dielectric Unions'!A:J,10),IF(C29&lt;(MAX('MI Fittings - XH'!A:A))+1,VLOOKUP(C29,'MI Fittings - XH'!A:J,10),IF(C29&lt;(MAX('Steel Nipples - XH'!A:A))+1,VLOOKUP(C29,'Steel Nipples - XH'!A:J,10),IF(C29&lt;(MAX('Copper Tubing '!A:A))+1,VLOOKUP(C29,'Copper Tubing '!A:J,10),IF(C29&lt;(MAX('PVC Pipe'!A:A))+1,VLOOKUP(C29,'PVC Pipe'!A:J,10),IF(C29&lt;(MAX('Steel Pipe'!A:A))+1,VLOOKUP(C29,'Steel Pipe'!A:J,10),"")))))))))))))))))))))))))))))))</f>
        <v/>
      </c>
      <c r="E29" s="1231" t="str">
        <f>IF(C29&lt;(MAX('MI Fittings'!A:A))+1,VLOOKUP(C29,'MI Fittings'!A:K,3),IF(C29&lt;(MAX('CS Press Fittings'!A:A))+1,VLOOKUP(C29,'CS Press Fittings'!A:K,4),IF(C29&lt;(MAX('Steel Nipples'!A:A))+1,VLOOKUP(C29,'Steel Nipples'!A:K,3),IF(C29&lt;(MAX('Steel Cut Lengths'!A:A))+1,VLOOKUP(C29,'Steel Cut Lengths'!A:K,3),IF(C29&lt;(MAX('Pipe Hangers'!A:A))+1,VLOOKUP(C29,'Pipe Hangers'!A:J,3),IF(C29&lt;(MAX('Brass Nipples '!A:A))+1,VLOOKUP(C29,'Brass Nipples '!A:J,3),IF(C29&lt;(MAX('Brass Fittings '!A:A))+1,VLOOKUP(C29,'Brass Fittings '!A:J,3),IF(C29&lt;(MAX(Valves!A:A))+1,VLOOKUP(C29,Valves!A:J,3),IF(C29&lt;(MAX('PEX Tubing'!A:A))+1,VLOOKUP(C29,'PEX Tubing'!A:J,3),IF(C29&lt;(MAX('PEX Fittings - Brass'!A:A))+1,VLOOKUP(C29,'PEX Fittings - Brass'!A:J,3),IF(C29&lt;(MAX('PEX Fittings - EXPN Brass'!A:A))+1,VLOOKUP(C29,'PEX Fittings - EXPN Brass'!A:J,3),IF(C29&lt;(MAX('PEX Fittings - F1807 PPSU '!A:A))+1,VLOOKUP(C29,'PEX Fittings - F1807 PPSU '!A:J,3),IF(C29&lt;(MAX('PEX Fittings - F1960 EPPSU'!A:A))+1,VLOOKUP(C29,'PEX Fittings - F1960 EPPSU'!A:J,3),IF(C29&lt;(MAX('PEX Accessories'!A:A))+1,VLOOKUP(C29,'PEX Accessories'!A:J,3),IF(C29&lt;(MAX('PVC DWV'!A:A))+1,VLOOKUP(C29,'PVC DWV'!A:K,3),IF(C29&lt;(MAX('PVC SCH 40'!A:A))+1,VLOOKUP(C29,'PVC SCH 40'!A:K,3),IF(C29&lt;(MAX('Push Fittings'!A:A))+1,VLOOKUP(C29,'Push Fittings'!A:J,3),IF(C29&lt;(MAX('Copper Wrot'!A:A))+1,VLOOKUP(C29,'Copper Wrot'!A:L,3),IF(C29&lt;(MAX('Cast Copper'!A:A))+1,VLOOKUP(C29,'Cast Copper'!A:L,3),IF(C29&lt;(MAX('Cast Copper'!A:A))+1,VLOOKUP(C29,'Cast Copper'!A:L,3),IF(C29&lt;(MAX('Press Copper Fittings'!A:A))+1,VLOOKUP(C29,'Press Copper Fittings'!A:J,3),IF(C29&lt;(MAX('Supply Stops'!A:A))+1,VLOOKUP(C29,'Supply Stops'!A:J,3),IF(C29&lt;(MAX('Supply Lines'!A:A))+1,VLOOKUP(C29,'Supply Lines'!A:J,3),IF(C29&lt;(MAX('CI Fittings'!A:A))+1,VLOOKUP(C29,'CI Fittings'!A:J,3),IF(C29&lt;(MAX('Steel Couplings'!A:A))+1,VLOOKUP(C29,'Steel Couplings'!A:J,3),IF(C29&lt;(MAX(NHC!A:A))+1,VLOOKUP(C29,NHC!A:J,3),IF(C29&lt;(MAX('Dielectric Unions'!A:A))+1,VLOOKUP(C29,'Dielectric Unions'!A:J,3),IF(C29&lt;(MAX('MI Fittings - XH'!A:A))+1,VLOOKUP(C29,'MI Fittings - XH'!A:J,3),IF(C29&lt;(MAX('Steel Nipples - XH'!A:A))+1,VLOOKUP(C29,'Steel Nipples - XH'!A:J,3),IF(C29&lt;(MAX('Copper Tubing '!A:A))+1,VLOOKUP(C29,'Copper Tubing '!A:J,3),IF(C29&lt;(MAX('PVC Pipe'!A:A))+1,VLOOKUP(C29,'PVC Pipe'!A:J,3),IF(C29&lt;(MAX('Steel Pipe'!A:A))+1,VLOOKUP(C29,'Steel Pipe'!A:J,3),""))))))))))))))))))))))))))))))))</f>
        <v/>
      </c>
      <c r="F29" s="1794" t="str">
        <f>IF(C29&lt;(MAX('MI Fittings'!A:A))+1,VLOOKUP(C29,'MI Fittings'!A:K,4),IF(C29&lt;(MAX('CS Press Fittings'!A:A))+1,VLOOKUP(C29,'CS Press Fittings'!A:K,5),IF(C29&lt;(MAX('Steel Nipples'!A:A))+1,VLOOKUP(C29,'Steel Nipples'!A:K,4),IF(C29&lt;(MAX('Steel Cut Lengths'!A:A))+1,VLOOKUP(C29,'Steel Cut Lengths'!A:K,4),IF(C29&lt;(MAX('Pipe Hangers'!A:A))+1,VLOOKUP(C29,'Pipe Hangers'!A:J,4),IF(C29&lt;(MAX('Brass Nipples '!A:A))+1,VLOOKUP(C29,'Brass Nipples '!A:J,4),IF(C29&lt;(MAX('Brass Fittings '!A:A))+1,VLOOKUP(C29,'Brass Fittings '!A:J,4),IF(C29&lt;(MAX(Valves!A:A))+1,VLOOKUP(C29,Valves!A:J,4),IF(C29&lt;(MAX('PEX Tubing'!A:A))+1,VLOOKUP(C29,'PEX Tubing'!A:J,4),IF(C29&lt;(MAX('PEX Fittings - Brass'!A:A))+1,VLOOKUP(C29,'PEX Fittings - Brass'!A:J,4),IF(C29&lt;(MAX('PEX Fittings - EXPN Brass'!A:A))+1,VLOOKUP(C29,'PEX Fittings - EXPN Brass'!A:J,4),IF(C29&lt;(MAX('PEX Fittings - F1807 PPSU '!A:A))+1,VLOOKUP(C29,'PEX Fittings - F1807 PPSU '!A:J,4),IF(C29&lt;(MAX('PEX Fittings - F1960 EPPSU'!A:A))+1,VLOOKUP(C29,'PEX Fittings - F1960 EPPSU'!A:J,4),IF(C29&lt;(MAX('PEX Accessories'!A:A))+1,VLOOKUP(C29,'PEX Accessories'!A:J,4),IF(C29&lt;(MAX('PVC DWV'!A:A))+1,VLOOKUP(C29,'PVC DWV'!A:K,5),IF(C29&lt;(MAX('PVC SCH 40'!A:A))+1,VLOOKUP(C29,'PVC SCH 40'!A:K,5),IF(C29&lt;(MAX('Push Fittings'!A:A))+1,VLOOKUP(C29,'Push Fittings'!A:J,4),IF(C29&lt;(MAX('Copper Wrot'!A:A))+1,VLOOKUP(C29,'Copper Wrot'!A:L,5),IF(C29&lt;(MAX('Cast Copper'!A:A))+1,VLOOKUP(C29,'Cast Copper'!A:L,5),IF(C29&lt;(MAX('Press Copper Fittings'!A:A))+1,VLOOKUP(C29,'Press Copper Fittings'!A:J,4),IF(C29&lt;(MAX('Supply Stops'!A:A))+1,VLOOKUP(C29,'Supply Stops'!A:J,4),IF(C29&lt;(MAX('Supply Lines'!A:A))+1,VLOOKUP(C29,'Supply Lines'!A:J,4),IF(C29&lt;(MAX('CI Fittings'!A:A))+1,VLOOKUP(C29,'CI Fittings'!A:J,4),IF(C29&lt;(MAX('Steel Couplings'!A:A))+1,VLOOKUP(C29,'Steel Couplings'!A:J,4),IF(C29&lt;(MAX(NHC!A:A))+1,VLOOKUP(C29,NHC!A:J,4),IF(C29&lt;(MAX('Dielectric Unions'!A:A))+1,VLOOKUP(C29,'Dielectric Unions'!A:J,4),IF(C29&lt;(MAX('MI Fittings - XH'!A:A))+1,VLOOKUP(C29,'MI Fittings - XH'!A:J,4),IF(C29&lt;(MAX('Steel Nipples - XH'!A:A))+1,VLOOKUP(C29,'Steel Nipples - XH'!A:J,4),IF(C29&lt;(MAX('Copper Tubing '!A:A))+1,VLOOKUP(C29,'Copper Tubing '!A:J,4),IF(C29&lt;(MAX('PVC Pipe'!A:A))+1,VLOOKUP(C29,'PVC Pipe'!A:J,4),IF(C29&lt;(MAX('Steel Pipe'!A:A))+1,VLOOKUP(C29,'Steel Pipe'!A:J,4),"")))))))))))))))))))))))))))))))</f>
        <v/>
      </c>
      <c r="G29" s="1795"/>
      <c r="H29" s="504" t="str">
        <f>IF(C29&lt;(MAX('MI Fittings'!A:A))+1,VLOOKUP(C29,'MI Fittings'!A:K,8),IF(C29&lt;(MAX('CS Press Fittings'!A:A))+1,VLOOKUP(C29,'CS Press Fittings'!A:K,9),IF(C29&lt;(MAX('Steel Nipples'!A:A))+1,VLOOKUP(C29,'Steel Nipples'!A:K,8),IF(C29&lt;(MAX('Steel Cut Lengths'!A:A))+1,VLOOKUP(C29,'Steel Cut Lengths'!A:K,8),IF(C29&lt;(MAX('Pipe Hangers'!A:A))+1,VLOOKUP(C29,'Pipe Hangers'!A:J,8),IF(C29&lt;(MAX('Brass Nipples '!A:A))+1,VLOOKUP(C29,'Brass Nipples '!A:J,8),IF(C29&lt;(MAX('Brass Fittings '!A:A))+1,VLOOKUP(C29,'Brass Fittings '!A:J,8),IF(C29&lt;(MAX(Valves!A:A))+1,VLOOKUP(C29,Valves!A:J,8),IF(C29&lt;(MAX('PEX Tubing'!A:A))+1,VLOOKUP(C29,'PEX Tubing'!A:J,8),IF(C29&lt;(MAX('PEX Fittings - Brass'!A:A))+1,VLOOKUP(C29,'PEX Fittings - Brass'!A:J,8),IF(C29&lt;(MAX('PEX Fittings - EXPN Brass'!A:A))+1,VLOOKUP(C29,'PEX Fittings - EXPN Brass'!A:J,8),IF(C29&lt;(MAX('PEX Fittings - F1807 PPSU '!A:A))+1,VLOOKUP(C29,'PEX Fittings - F1807 PPSU '!A:J,8),IF(C29&lt;(MAX('PEX Fittings - F1960 EPPSU'!A:A))+1,VLOOKUP(C29,'PEX Fittings - F1960 EPPSU'!A:J,8),IF(C29&lt;(MAX('PEX Accessories'!A:A))+1,VLOOKUP(C29,'PEX Accessories'!A:J,8),IF(C29&lt;(MAX('PVC DWV'!A:A))+1,VLOOKUP(C29,'PVC DWV'!A:K,9),IF(C29&lt;(MAX('PVC SCH 40'!A:A))+1,VLOOKUP(C29,'PVC SCH 40'!A:K,10),IF(C29&lt;(MAX('Push Fittings'!A:A))+1,VLOOKUP(C29,'Push Fittings'!A:J,8),IF(C29&lt;(MAX('Copper Wrot'!A:A))+1,VLOOKUP(C29,'Copper Wrot'!A:L,10),IF(C29&lt;(MAX('Cast Copper'!A:A))+1,VLOOKUP(C29,'Cast Copper'!A:L,10),IF(C29&lt;(MAX('Press Copper Fittings'!A:A))+1,VLOOKUP(C29,'Press Copper Fittings'!A:J,8),IF(C29&lt;(MAX('Supply Stops'!A:A))+1,VLOOKUP(C29,'Supply Stops'!A:J,8),IF(C29&lt;(MAX('Supply Lines'!A:A))+1,VLOOKUP(C29,'Supply Lines'!A:J,8),IF(C29&lt;(MAX('CI Fittings'!A:A))+1,VLOOKUP(C29,'CI Fittings'!A:J,8),IF(C29&lt;(MAX('Steel Couplings'!A:A))+1,VLOOKUP(C29,'Steel Couplings'!A:J,8),IF(C29&lt;(MAX(NHC!A:A))+1,VLOOKUP(C29,NHC!A:J,8),IF(C29&lt;(MAX('Dielectric Unions'!A:A))+1,VLOOKUP(C29,'Dielectric Unions'!A:J,8),IF(C29&lt;(MAX('MI Fittings - XH'!A:A))+1,VLOOKUP(C29,'MI Fittings - XH'!A:J,8),IF(C29&lt;(MAX('Steel Nipples - XH'!A:A))+1,VLOOKUP(C29,'Steel Nipples - XH'!A:J,8),IF(C29&lt;(MAX('Copper Tubing '!A:A))+1,VLOOKUP(C29,'Copper Tubing '!A:J,8),IF(C29&lt;(MAX('PVC Pipe'!A:A))+1,VLOOKUP(C29,'PVC Pipe'!A:J,8),IF(C29&lt;(MAX('Steel Pipe'!A:A))+1,VLOOKUP(C29,'Steel Pipe'!A:J,8),"")))))))))))))))))))))))))))))))</f>
        <v/>
      </c>
      <c r="I29" s="1232">
        <f>IF(C29&lt;(MAX('MI Fittings'!A:A))+1,VLOOKUP(C29,'MI Fittings'!A:K,7),IF(C29&lt;(MAX('CS Press Fittings'!A:A))+1,VLOOKUP(C29,'CS Press Fittings'!A:K,8),IF(C29&lt;(MAX('Steel Nipples'!A:A))+1,VLOOKUP(C29,'Steel Nipples'!A:K,7),IF(C29&lt;(MAX('Steel Cut Lengths'!A:A))+1,VLOOKUP(C29,'Steel Cut Lengths'!A:K,7),IF(C29&lt;(MAX('Pipe Hangers'!A:A))+1,VLOOKUP(C29,'Pipe Hangers'!A:J,7),IF(C29&lt;(MAX('Brass Nipples '!A:A))+1,VLOOKUP(C29,'Brass Nipples '!A:J,7),IF(C29&lt;(MAX('Brass Fittings '!A:A))+1,VLOOKUP(C29,'Brass Fittings '!A:J,7),IF(C29&lt;(MAX(Valves!A:A))+1,VLOOKUP(C29,Valves!A:J,7),IF(C29&lt;(MAX('PEX Tubing'!A:A))+1,VLOOKUP(C29,'PEX Tubing'!A:J,7),IF(C29&lt;(MAX('PEX Fittings - Brass'!A:A))+1,VLOOKUP(C29,'PEX Fittings - Brass'!A:J,7),IF(C29&lt;(MAX('PEX Fittings - EXPN Brass'!A:A))+1,VLOOKUP(C29,'PEX Fittings - EXPN Brass'!A:J,7),IF(C29&lt;(MAX('PEX Fittings - F1807 PPSU '!A:A))+1,VLOOKUP(C29,'PEX Fittings - F1807 PPSU '!A:J,7),IF(C29&lt;(MAX('PEX Fittings - F1960 EPPSU'!A:A))+1,VLOOKUP(C29,'PEX Fittings - F1960 EPPSU'!A:J,7),IF(C29&lt;(MAX('PEX Accessories'!A:A))+1,VLOOKUP(C29,'PEX Accessories'!A:J,7),IF(C29&lt;(MAX('PVC DWV'!A:A))+1,VLOOKUP(C29,'PVC DWV'!A:K,8),IF(C29&lt;(MAX('PVC SCH 40'!A:A))+1,VLOOKUP(C29,'PVC SCH 40'!A:K,7),IF(C29&lt;(MAX('Push Fittings'!A:A))+1,VLOOKUP(C29,'Push Fittings'!A:J,7),IF(C29&lt;(MAX('Copper Wrot'!A:A))+1,VLOOKUP(C29,'Copper Wrot'!A:L,9),IF(C29&lt;(MAX('Cast Copper'!A:A))+1,VLOOKUP(C29,'Cast Copper'!A:L,9),IF(C29&lt;(MAX('Press Copper Fittings'!A:A))+1,VLOOKUP(C29,'Press Copper Fittings'!A:J,7),IF(C29&lt;(MAX('Supply Stops'!A:A))+1,VLOOKUP(C29,'Supply Stops'!A:J,7),IF(C29&lt;(MAX('Supply Lines'!A:A))+1,VLOOKUP(C29,'Supply Lines'!A:J,7),IF(C29&lt;(MAX('CI Fittings'!A:A))+1,VLOOKUP(C29,'CI Fittings'!A:J,7),IF(C29&lt;(MAX('Steel Couplings'!A:A))+1,VLOOKUP(C29,'Steel Couplings'!A:J,7),IF(C29&lt;(MAX(NHC!A:A))+1,VLOOKUP(C29,NHC!A:J,7),IF(C29&lt;(MAX('Dielectric Unions'!A:A))+1,VLOOKUP(C29,'Dielectric Unions'!A:J,7),IF(C29&lt;(MAX('MI Fittings - XH'!A:A))+1,VLOOKUP(C29,'MI Fittings - XH'!A:J,7),IF(C29&lt;(MAX('Steel Nipples - XH'!A:A))+1,VLOOKUP(C29,'Steel Nipples - XH'!A:J,7),IF(C29&lt;(MAX('Copper Tubing '!A:A))+1,VLOOKUP(C29,'Copper Tubing '!A:J,7),IF(C29&lt;(MAX('PVC Pipe'!A:A))+1,VLOOKUP(C29,'PVC Pipe'!A:J,7),IF(C29&lt;(MAX('Steel Pipe'!A:A))+1,VLOOKUP(C29,'Steel Pipe'!A:J,7),0)))))))))))))))))))))))))))))))</f>
        <v>0</v>
      </c>
      <c r="J29" s="1196">
        <f t="shared" si="0"/>
        <v>0</v>
      </c>
    </row>
    <row r="30" spans="3:12" ht="15" customHeight="1" thickTop="1" thickBot="1">
      <c r="C30" s="1234">
        <v>9</v>
      </c>
      <c r="D30" s="49" t="str">
        <f>IF(C30&lt;(MAX('MI Fittings'!A:A))+1,VLOOKUP(C30,'MI Fittings'!A:K,10),IF(C30&lt;(MAX('CS Press Fittings'!A:A))+1,VLOOKUP(C30,'CS Press Fittings'!A:K,11),IF(C30&lt;(MAX('Steel Nipples'!A:A))+1,VLOOKUP(C30,'Steel Nipples'!A:K,10),IF(C30&lt;(MAX('Steel Cut Lengths'!A:A))+1,VLOOKUP(C30,'Steel Cut Lengths'!A:K,10),IF(C30&lt;(MAX('Pipe Hangers'!A:A))+1,VLOOKUP(C30,'Pipe Hangers'!A:J,10),IF(C30&lt;(MAX('Brass Nipples '!A:A))+1,VLOOKUP(C30,'Brass Nipples '!A:J,10),IF(C30&lt;(MAX('Brass Fittings '!A:A))+1,VLOOKUP(C30,'Brass Fittings '!A:J,10),IF(C30&lt;(MAX(Valves!A:A))+1,VLOOKUP(C30,Valves!A:J,10),IF(C30&lt;(MAX('PEX Tubing'!A:A))+1,VLOOKUP(C30,'PEX Tubing'!A:J,9),IF(C30&lt;(MAX('PEX Fittings - Brass'!A:A))+1,VLOOKUP(C30,'PEX Fittings - Brass'!A:J,10),IF(C30&lt;(MAX('PEX Fittings - EXPN Brass'!A:A))+1,VLOOKUP(C30,'PEX Fittings - EXPN Brass'!A:J,10),IF(C30&lt;(MAX('PEX Fittings - F1807 PPSU '!A:A))+1,VLOOKUP(C30,'PEX Fittings - F1807 PPSU '!A:J,10),IF(C30&lt;(MAX('PEX Fittings - F1960 EPPSU'!A:A))+1,VLOOKUP(C30,'PEX Fittings - F1960 EPPSU'!A:J,10),IF(C30&lt;(MAX('PEX Accessories'!A:A))+1,VLOOKUP(C30,'PEX Accessories'!A:J,10),IF(C30&lt;(MAX('PVC DWV'!A:A))+1,VLOOKUP(C30,'PVC DWV'!A:K,11),IF(C30&lt;(MAX('PVC SCH 40'!A:A))+1,VLOOKUP(C30,'PVC SCH 40'!A:K,11),IF(C30&lt;(MAX('Push Fittings'!A:A))+1,VLOOKUP(C30,'Push Fittings'!A:J,10),IF(C30&lt;(MAX('Copper Wrot'!A:A))+1,VLOOKUP(C30,'Copper Wrot'!A:L,12),IF(C30&lt;(MAX('Cast Copper'!A:A))+1,VLOOKUP(C30,'Cast Copper'!A:L,12),IF(C30&lt;(MAX('Press Copper Fittings'!A:A))+1,VLOOKUP(C30,'Press Copper Fittings'!A:J,10),IF(C30&lt;(MAX('Supply Stops'!A:A))+1,VLOOKUP(C30,'Supply Stops'!A:J,10),IF(C30&lt;(MAX('Supply Lines'!A:A))+1,VLOOKUP(C30,'Supply Lines'!A:J,10),IF(C30&lt;(MAX('CI Fittings'!A:A))+1,VLOOKUP(C30,'CI Fittings'!A:J,10),IF(C30&lt;(MAX('Steel Couplings'!A:A))+1,VLOOKUP(C30,'Steel Couplings'!A:J,10),IF(C30&lt;(MAX(NHC!A:A))+1,VLOOKUP(C30,NHC!A:J,10),IF(C30&lt;(MAX('Dielectric Unions'!A:A))+1,VLOOKUP(C30,'Dielectric Unions'!A:J,10),IF(C30&lt;(MAX('MI Fittings - XH'!A:A))+1,VLOOKUP(C30,'MI Fittings - XH'!A:J,10),IF(C30&lt;(MAX('Steel Nipples - XH'!A:A))+1,VLOOKUP(C30,'Steel Nipples - XH'!A:J,10),IF(C30&lt;(MAX('Copper Tubing '!A:A))+1,VLOOKUP(C30,'Copper Tubing '!A:J,10),IF(C30&lt;(MAX('PVC Pipe'!A:A))+1,VLOOKUP(C30,'PVC Pipe'!A:J,10),IF(C30&lt;(MAX('Steel Pipe'!A:A))+1,VLOOKUP(C30,'Steel Pipe'!A:J,10),"")))))))))))))))))))))))))))))))</f>
        <v/>
      </c>
      <c r="E30" s="1231" t="str">
        <f>IF(C30&lt;(MAX('MI Fittings'!A:A))+1,VLOOKUP(C30,'MI Fittings'!A:K,3),IF(C30&lt;(MAX('CS Press Fittings'!A:A))+1,VLOOKUP(C30,'CS Press Fittings'!A:K,4),IF(C30&lt;(MAX('Steel Nipples'!A:A))+1,VLOOKUP(C30,'Steel Nipples'!A:K,3),IF(C30&lt;(MAX('Steel Cut Lengths'!A:A))+1,VLOOKUP(C30,'Steel Cut Lengths'!A:K,3),IF(C30&lt;(MAX('Pipe Hangers'!A:A))+1,VLOOKUP(C30,'Pipe Hangers'!A:J,3),IF(C30&lt;(MAX('Brass Nipples '!A:A))+1,VLOOKUP(C30,'Brass Nipples '!A:J,3),IF(C30&lt;(MAX('Brass Fittings '!A:A))+1,VLOOKUP(C30,'Brass Fittings '!A:J,3),IF(C30&lt;(MAX(Valves!A:A))+1,VLOOKUP(C30,Valves!A:J,3),IF(C30&lt;(MAX('PEX Tubing'!A:A))+1,VLOOKUP(C30,'PEX Tubing'!A:J,3),IF(C30&lt;(MAX('PEX Fittings - Brass'!A:A))+1,VLOOKUP(C30,'PEX Fittings - Brass'!A:J,3),IF(C30&lt;(MAX('PEX Fittings - EXPN Brass'!A:A))+1,VLOOKUP(C30,'PEX Fittings - EXPN Brass'!A:J,3),IF(C30&lt;(MAX('PEX Fittings - F1807 PPSU '!A:A))+1,VLOOKUP(C30,'PEX Fittings - F1807 PPSU '!A:J,3),IF(C30&lt;(MAX('PEX Fittings - F1960 EPPSU'!A:A))+1,VLOOKUP(C30,'PEX Fittings - F1960 EPPSU'!A:J,3),IF(C30&lt;(MAX('PEX Accessories'!A:A))+1,VLOOKUP(C30,'PEX Accessories'!A:J,3),IF(C30&lt;(MAX('PVC DWV'!A:A))+1,VLOOKUP(C30,'PVC DWV'!A:K,3),IF(C30&lt;(MAX('PVC SCH 40'!A:A))+1,VLOOKUP(C30,'PVC SCH 40'!A:K,3),IF(C30&lt;(MAX('Push Fittings'!A:A))+1,VLOOKUP(C30,'Push Fittings'!A:J,3),IF(C30&lt;(MAX('Copper Wrot'!A:A))+1,VLOOKUP(C30,'Copper Wrot'!A:L,3),IF(C30&lt;(MAX('Cast Copper'!A:A))+1,VLOOKUP(C30,'Cast Copper'!A:L,3),IF(C30&lt;(MAX('Cast Copper'!A:A))+1,VLOOKUP(C30,'Cast Copper'!A:L,3),IF(C30&lt;(MAX('Press Copper Fittings'!A:A))+1,VLOOKUP(C30,'Press Copper Fittings'!A:J,3),IF(C30&lt;(MAX('Supply Stops'!A:A))+1,VLOOKUP(C30,'Supply Stops'!A:J,3),IF(C30&lt;(MAX('Supply Lines'!A:A))+1,VLOOKUP(C30,'Supply Lines'!A:J,3),IF(C30&lt;(MAX('CI Fittings'!A:A))+1,VLOOKUP(C30,'CI Fittings'!A:J,3),IF(C30&lt;(MAX('Steel Couplings'!A:A))+1,VLOOKUP(C30,'Steel Couplings'!A:J,3),IF(C30&lt;(MAX(NHC!A:A))+1,VLOOKUP(C30,NHC!A:J,3),IF(C30&lt;(MAX('Dielectric Unions'!A:A))+1,VLOOKUP(C30,'Dielectric Unions'!A:J,3),IF(C30&lt;(MAX('MI Fittings - XH'!A:A))+1,VLOOKUP(C30,'MI Fittings - XH'!A:J,3),IF(C30&lt;(MAX('Steel Nipples - XH'!A:A))+1,VLOOKUP(C30,'Steel Nipples - XH'!A:J,3),IF(C30&lt;(MAX('Copper Tubing '!A:A))+1,VLOOKUP(C30,'Copper Tubing '!A:J,3),IF(C30&lt;(MAX('PVC Pipe'!A:A))+1,VLOOKUP(C30,'PVC Pipe'!A:J,3),IF(C30&lt;(MAX('Steel Pipe'!A:A))+1,VLOOKUP(C30,'Steel Pipe'!A:J,3),""))))))))))))))))))))))))))))))))</f>
        <v/>
      </c>
      <c r="F30" s="1794" t="str">
        <f>IF(C30&lt;(MAX('MI Fittings'!A:A))+1,VLOOKUP(C30,'MI Fittings'!A:K,4),IF(C30&lt;(MAX('CS Press Fittings'!A:A))+1,VLOOKUP(C30,'CS Press Fittings'!A:K,5),IF(C30&lt;(MAX('Steel Nipples'!A:A))+1,VLOOKUP(C30,'Steel Nipples'!A:K,4),IF(C30&lt;(MAX('Steel Cut Lengths'!A:A))+1,VLOOKUP(C30,'Steel Cut Lengths'!A:K,4),IF(C30&lt;(MAX('Pipe Hangers'!A:A))+1,VLOOKUP(C30,'Pipe Hangers'!A:J,4),IF(C30&lt;(MAX('Brass Nipples '!A:A))+1,VLOOKUP(C30,'Brass Nipples '!A:J,4),IF(C30&lt;(MAX('Brass Fittings '!A:A))+1,VLOOKUP(C30,'Brass Fittings '!A:J,4),IF(C30&lt;(MAX(Valves!A:A))+1,VLOOKUP(C30,Valves!A:J,4),IF(C30&lt;(MAX('PEX Tubing'!A:A))+1,VLOOKUP(C30,'PEX Tubing'!A:J,4),IF(C30&lt;(MAX('PEX Fittings - Brass'!A:A))+1,VLOOKUP(C30,'PEX Fittings - Brass'!A:J,4),IF(C30&lt;(MAX('PEX Fittings - EXPN Brass'!A:A))+1,VLOOKUP(C30,'PEX Fittings - EXPN Brass'!A:J,4),IF(C30&lt;(MAX('PEX Fittings - F1807 PPSU '!A:A))+1,VLOOKUP(C30,'PEX Fittings - F1807 PPSU '!A:J,4),IF(C30&lt;(MAX('PEX Fittings - F1960 EPPSU'!A:A))+1,VLOOKUP(C30,'PEX Fittings - F1960 EPPSU'!A:J,4),IF(C30&lt;(MAX('PEX Accessories'!A:A))+1,VLOOKUP(C30,'PEX Accessories'!A:J,4),IF(C30&lt;(MAX('PVC DWV'!A:A))+1,VLOOKUP(C30,'PVC DWV'!A:K,5),IF(C30&lt;(MAX('PVC SCH 40'!A:A))+1,VLOOKUP(C30,'PVC SCH 40'!A:K,5),IF(C30&lt;(MAX('Push Fittings'!A:A))+1,VLOOKUP(C30,'Push Fittings'!A:J,4),IF(C30&lt;(MAX('Copper Wrot'!A:A))+1,VLOOKUP(C30,'Copper Wrot'!A:L,5),IF(C30&lt;(MAX('Cast Copper'!A:A))+1,VLOOKUP(C30,'Cast Copper'!A:L,5),IF(C30&lt;(MAX('Press Copper Fittings'!A:A))+1,VLOOKUP(C30,'Press Copper Fittings'!A:J,4),IF(C30&lt;(MAX('Supply Stops'!A:A))+1,VLOOKUP(C30,'Supply Stops'!A:J,4),IF(C30&lt;(MAX('Supply Lines'!A:A))+1,VLOOKUP(C30,'Supply Lines'!A:J,4),IF(C30&lt;(MAX('CI Fittings'!A:A))+1,VLOOKUP(C30,'CI Fittings'!A:J,4),IF(C30&lt;(MAX('Steel Couplings'!A:A))+1,VLOOKUP(C30,'Steel Couplings'!A:J,4),IF(C30&lt;(MAX(NHC!A:A))+1,VLOOKUP(C30,NHC!A:J,4),IF(C30&lt;(MAX('Dielectric Unions'!A:A))+1,VLOOKUP(C30,'Dielectric Unions'!A:J,4),IF(C30&lt;(MAX('MI Fittings - XH'!A:A))+1,VLOOKUP(C30,'MI Fittings - XH'!A:J,4),IF(C30&lt;(MAX('Steel Nipples - XH'!A:A))+1,VLOOKUP(C30,'Steel Nipples - XH'!A:J,4),IF(C30&lt;(MAX('Copper Tubing '!A:A))+1,VLOOKUP(C30,'Copper Tubing '!A:J,4),IF(C30&lt;(MAX('PVC Pipe'!A:A))+1,VLOOKUP(C30,'PVC Pipe'!A:J,4),IF(C30&lt;(MAX('Steel Pipe'!A:A))+1,VLOOKUP(C30,'Steel Pipe'!A:J,4),"")))))))))))))))))))))))))))))))</f>
        <v/>
      </c>
      <c r="G30" s="1795"/>
      <c r="H30" s="504" t="str">
        <f>IF(C30&lt;(MAX('MI Fittings'!A:A))+1,VLOOKUP(C30,'MI Fittings'!A:K,8),IF(C30&lt;(MAX('CS Press Fittings'!A:A))+1,VLOOKUP(C30,'CS Press Fittings'!A:K,9),IF(C30&lt;(MAX('Steel Nipples'!A:A))+1,VLOOKUP(C30,'Steel Nipples'!A:K,8),IF(C30&lt;(MAX('Steel Cut Lengths'!A:A))+1,VLOOKUP(C30,'Steel Cut Lengths'!A:K,8),IF(C30&lt;(MAX('Pipe Hangers'!A:A))+1,VLOOKUP(C30,'Pipe Hangers'!A:J,8),IF(C30&lt;(MAX('Brass Nipples '!A:A))+1,VLOOKUP(C30,'Brass Nipples '!A:J,8),IF(C30&lt;(MAX('Brass Fittings '!A:A))+1,VLOOKUP(C30,'Brass Fittings '!A:J,8),IF(C30&lt;(MAX(Valves!A:A))+1,VLOOKUP(C30,Valves!A:J,8),IF(C30&lt;(MAX('PEX Tubing'!A:A))+1,VLOOKUP(C30,'PEX Tubing'!A:J,8),IF(C30&lt;(MAX('PEX Fittings - Brass'!A:A))+1,VLOOKUP(C30,'PEX Fittings - Brass'!A:J,8),IF(C30&lt;(MAX('PEX Fittings - EXPN Brass'!A:A))+1,VLOOKUP(C30,'PEX Fittings - EXPN Brass'!A:J,8),IF(C30&lt;(MAX('PEX Fittings - F1807 PPSU '!A:A))+1,VLOOKUP(C30,'PEX Fittings - F1807 PPSU '!A:J,8),IF(C30&lt;(MAX('PEX Fittings - F1960 EPPSU'!A:A))+1,VLOOKUP(C30,'PEX Fittings - F1960 EPPSU'!A:J,8),IF(C30&lt;(MAX('PEX Accessories'!A:A))+1,VLOOKUP(C30,'PEX Accessories'!A:J,8),IF(C30&lt;(MAX('PVC DWV'!A:A))+1,VLOOKUP(C30,'PVC DWV'!A:K,9),IF(C30&lt;(MAX('PVC SCH 40'!A:A))+1,VLOOKUP(C30,'PVC SCH 40'!A:K,10),IF(C30&lt;(MAX('Push Fittings'!A:A))+1,VLOOKUP(C30,'Push Fittings'!A:J,8),IF(C30&lt;(MAX('Copper Wrot'!A:A))+1,VLOOKUP(C30,'Copper Wrot'!A:L,10),IF(C30&lt;(MAX('Cast Copper'!A:A))+1,VLOOKUP(C30,'Cast Copper'!A:L,10),IF(C30&lt;(MAX('Press Copper Fittings'!A:A))+1,VLOOKUP(C30,'Press Copper Fittings'!A:J,8),IF(C30&lt;(MAX('Supply Stops'!A:A))+1,VLOOKUP(C30,'Supply Stops'!A:J,8),IF(C30&lt;(MAX('Supply Lines'!A:A))+1,VLOOKUP(C30,'Supply Lines'!A:J,8),IF(C30&lt;(MAX('CI Fittings'!A:A))+1,VLOOKUP(C30,'CI Fittings'!A:J,8),IF(C30&lt;(MAX('Steel Couplings'!A:A))+1,VLOOKUP(C30,'Steel Couplings'!A:J,8),IF(C30&lt;(MAX(NHC!A:A))+1,VLOOKUP(C30,NHC!A:J,8),IF(C30&lt;(MAX('Dielectric Unions'!A:A))+1,VLOOKUP(C30,'Dielectric Unions'!A:J,8),IF(C30&lt;(MAX('MI Fittings - XH'!A:A))+1,VLOOKUP(C30,'MI Fittings - XH'!A:J,8),IF(C30&lt;(MAX('Steel Nipples - XH'!A:A))+1,VLOOKUP(C30,'Steel Nipples - XH'!A:J,8),IF(C30&lt;(MAX('Copper Tubing '!A:A))+1,VLOOKUP(C30,'Copper Tubing '!A:J,8),IF(C30&lt;(MAX('PVC Pipe'!A:A))+1,VLOOKUP(C30,'PVC Pipe'!A:J,8),IF(C30&lt;(MAX('Steel Pipe'!A:A))+1,VLOOKUP(C30,'Steel Pipe'!A:J,8),"")))))))))))))))))))))))))))))))</f>
        <v/>
      </c>
      <c r="I30" s="1232">
        <f>IF(C30&lt;(MAX('MI Fittings'!A:A))+1,VLOOKUP(C30,'MI Fittings'!A:K,7),IF(C30&lt;(MAX('CS Press Fittings'!A:A))+1,VLOOKUP(C30,'CS Press Fittings'!A:K,8),IF(C30&lt;(MAX('Steel Nipples'!A:A))+1,VLOOKUP(C30,'Steel Nipples'!A:K,7),IF(C30&lt;(MAX('Steel Cut Lengths'!A:A))+1,VLOOKUP(C30,'Steel Cut Lengths'!A:K,7),IF(C30&lt;(MAX('Pipe Hangers'!A:A))+1,VLOOKUP(C30,'Pipe Hangers'!A:J,7),IF(C30&lt;(MAX('Brass Nipples '!A:A))+1,VLOOKUP(C30,'Brass Nipples '!A:J,7),IF(C30&lt;(MAX('Brass Fittings '!A:A))+1,VLOOKUP(C30,'Brass Fittings '!A:J,7),IF(C30&lt;(MAX(Valves!A:A))+1,VLOOKUP(C30,Valves!A:J,7),IF(C30&lt;(MAX('PEX Tubing'!A:A))+1,VLOOKUP(C30,'PEX Tubing'!A:J,7),IF(C30&lt;(MAX('PEX Fittings - Brass'!A:A))+1,VLOOKUP(C30,'PEX Fittings - Brass'!A:J,7),IF(C30&lt;(MAX('PEX Fittings - EXPN Brass'!A:A))+1,VLOOKUP(C30,'PEX Fittings - EXPN Brass'!A:J,7),IF(C30&lt;(MAX('PEX Fittings - F1807 PPSU '!A:A))+1,VLOOKUP(C30,'PEX Fittings - F1807 PPSU '!A:J,7),IF(C30&lt;(MAX('PEX Fittings - F1960 EPPSU'!A:A))+1,VLOOKUP(C30,'PEX Fittings - F1960 EPPSU'!A:J,7),IF(C30&lt;(MAX('PEX Accessories'!A:A))+1,VLOOKUP(C30,'PEX Accessories'!A:J,7),IF(C30&lt;(MAX('PVC DWV'!A:A))+1,VLOOKUP(C30,'PVC DWV'!A:K,8),IF(C30&lt;(MAX('PVC SCH 40'!A:A))+1,VLOOKUP(C30,'PVC SCH 40'!A:K,7),IF(C30&lt;(MAX('Push Fittings'!A:A))+1,VLOOKUP(C30,'Push Fittings'!A:J,7),IF(C30&lt;(MAX('Copper Wrot'!A:A))+1,VLOOKUP(C30,'Copper Wrot'!A:L,9),IF(C30&lt;(MAX('Cast Copper'!A:A))+1,VLOOKUP(C30,'Cast Copper'!A:L,9),IF(C30&lt;(MAX('Press Copper Fittings'!A:A))+1,VLOOKUP(C30,'Press Copper Fittings'!A:J,7),IF(C30&lt;(MAX('Supply Stops'!A:A))+1,VLOOKUP(C30,'Supply Stops'!A:J,7),IF(C30&lt;(MAX('Supply Lines'!A:A))+1,VLOOKUP(C30,'Supply Lines'!A:J,7),IF(C30&lt;(MAX('CI Fittings'!A:A))+1,VLOOKUP(C30,'CI Fittings'!A:J,7),IF(C30&lt;(MAX('Steel Couplings'!A:A))+1,VLOOKUP(C30,'Steel Couplings'!A:J,7),IF(C30&lt;(MAX(NHC!A:A))+1,VLOOKUP(C30,NHC!A:J,7),IF(C30&lt;(MAX('Dielectric Unions'!A:A))+1,VLOOKUP(C30,'Dielectric Unions'!A:J,7),IF(C30&lt;(MAX('MI Fittings - XH'!A:A))+1,VLOOKUP(C30,'MI Fittings - XH'!A:J,7),IF(C30&lt;(MAX('Steel Nipples - XH'!A:A))+1,VLOOKUP(C30,'Steel Nipples - XH'!A:J,7),IF(C30&lt;(MAX('Copper Tubing '!A:A))+1,VLOOKUP(C30,'Copper Tubing '!A:J,7),IF(C30&lt;(MAX('PVC Pipe'!A:A))+1,VLOOKUP(C30,'PVC Pipe'!A:J,7),IF(C30&lt;(MAX('Steel Pipe'!A:A))+1,VLOOKUP(C30,'Steel Pipe'!A:J,7),0)))))))))))))))))))))))))))))))</f>
        <v>0</v>
      </c>
      <c r="J30" s="1196">
        <f t="shared" si="0"/>
        <v>0</v>
      </c>
    </row>
    <row r="31" spans="3:12" ht="15" customHeight="1" thickTop="1" thickBot="1">
      <c r="C31" s="1233">
        <v>10</v>
      </c>
      <c r="D31" s="49" t="str">
        <f>IF(C31&lt;(MAX('MI Fittings'!A:A))+1,VLOOKUP(C31,'MI Fittings'!A:K,10),IF(C31&lt;(MAX('CS Press Fittings'!A:A))+1,VLOOKUP(C31,'CS Press Fittings'!A:K,11),IF(C31&lt;(MAX('Steel Nipples'!A:A))+1,VLOOKUP(C31,'Steel Nipples'!A:K,10),IF(C31&lt;(MAX('Steel Cut Lengths'!A:A))+1,VLOOKUP(C31,'Steel Cut Lengths'!A:K,10),IF(C31&lt;(MAX('Pipe Hangers'!A:A))+1,VLOOKUP(C31,'Pipe Hangers'!A:J,10),IF(C31&lt;(MAX('Brass Nipples '!A:A))+1,VLOOKUP(C31,'Brass Nipples '!A:J,10),IF(C31&lt;(MAX('Brass Fittings '!A:A))+1,VLOOKUP(C31,'Brass Fittings '!A:J,10),IF(C31&lt;(MAX(Valves!A:A))+1,VLOOKUP(C31,Valves!A:J,10),IF(C31&lt;(MAX('PEX Tubing'!A:A))+1,VLOOKUP(C31,'PEX Tubing'!A:J,9),IF(C31&lt;(MAX('PEX Fittings - Brass'!A:A))+1,VLOOKUP(C31,'PEX Fittings - Brass'!A:J,10),IF(C31&lt;(MAX('PEX Fittings - EXPN Brass'!A:A))+1,VLOOKUP(C31,'PEX Fittings - EXPN Brass'!A:J,10),IF(C31&lt;(MAX('PEX Fittings - F1807 PPSU '!A:A))+1,VLOOKUP(C31,'PEX Fittings - F1807 PPSU '!A:J,10),IF(C31&lt;(MAX('PEX Fittings - F1960 EPPSU'!A:A))+1,VLOOKUP(C31,'PEX Fittings - F1960 EPPSU'!A:J,10),IF(C31&lt;(MAX('PEX Accessories'!A:A))+1,VLOOKUP(C31,'PEX Accessories'!A:J,10),IF(C31&lt;(MAX('PVC DWV'!A:A))+1,VLOOKUP(C31,'PVC DWV'!A:K,11),IF(C31&lt;(MAX('PVC SCH 40'!A:A))+1,VLOOKUP(C31,'PVC SCH 40'!A:K,11),IF(C31&lt;(MAX('Push Fittings'!A:A))+1,VLOOKUP(C31,'Push Fittings'!A:J,10),IF(C31&lt;(MAX('Copper Wrot'!A:A))+1,VLOOKUP(C31,'Copper Wrot'!A:L,12),IF(C31&lt;(MAX('Cast Copper'!A:A))+1,VLOOKUP(C31,'Cast Copper'!A:L,12),IF(C31&lt;(MAX('Press Copper Fittings'!A:A))+1,VLOOKUP(C31,'Press Copper Fittings'!A:J,10),IF(C31&lt;(MAX('Supply Stops'!A:A))+1,VLOOKUP(C31,'Supply Stops'!A:J,10),IF(C31&lt;(MAX('Supply Lines'!A:A))+1,VLOOKUP(C31,'Supply Lines'!A:J,10),IF(C31&lt;(MAX('CI Fittings'!A:A))+1,VLOOKUP(C31,'CI Fittings'!A:J,10),IF(C31&lt;(MAX('Steel Couplings'!A:A))+1,VLOOKUP(C31,'Steel Couplings'!A:J,10),IF(C31&lt;(MAX(NHC!A:A))+1,VLOOKUP(C31,NHC!A:J,10),IF(C31&lt;(MAX('Dielectric Unions'!A:A))+1,VLOOKUP(C31,'Dielectric Unions'!A:J,10),IF(C31&lt;(MAX('MI Fittings - XH'!A:A))+1,VLOOKUP(C31,'MI Fittings - XH'!A:J,10),IF(C31&lt;(MAX('Steel Nipples - XH'!A:A))+1,VLOOKUP(C31,'Steel Nipples - XH'!A:J,10),IF(C31&lt;(MAX('Copper Tubing '!A:A))+1,VLOOKUP(C31,'Copper Tubing '!A:J,10),IF(C31&lt;(MAX('PVC Pipe'!A:A))+1,VLOOKUP(C31,'PVC Pipe'!A:J,10),IF(C31&lt;(MAX('Steel Pipe'!A:A))+1,VLOOKUP(C31,'Steel Pipe'!A:J,10),"")))))))))))))))))))))))))))))))</f>
        <v/>
      </c>
      <c r="E31" s="1231" t="str">
        <f>IF(C31&lt;(MAX('MI Fittings'!A:A))+1,VLOOKUP(C31,'MI Fittings'!A:K,3),IF(C31&lt;(MAX('CS Press Fittings'!A:A))+1,VLOOKUP(C31,'CS Press Fittings'!A:K,4),IF(C31&lt;(MAX('Steel Nipples'!A:A))+1,VLOOKUP(C31,'Steel Nipples'!A:K,3),IF(C31&lt;(MAX('Steel Cut Lengths'!A:A))+1,VLOOKUP(C31,'Steel Cut Lengths'!A:K,3),IF(C31&lt;(MAX('Pipe Hangers'!A:A))+1,VLOOKUP(C31,'Pipe Hangers'!A:J,3),IF(C31&lt;(MAX('Brass Nipples '!A:A))+1,VLOOKUP(C31,'Brass Nipples '!A:J,3),IF(C31&lt;(MAX('Brass Fittings '!A:A))+1,VLOOKUP(C31,'Brass Fittings '!A:J,3),IF(C31&lt;(MAX(Valves!A:A))+1,VLOOKUP(C31,Valves!A:J,3),IF(C31&lt;(MAX('PEX Tubing'!A:A))+1,VLOOKUP(C31,'PEX Tubing'!A:J,3),IF(C31&lt;(MAX('PEX Fittings - Brass'!A:A))+1,VLOOKUP(C31,'PEX Fittings - Brass'!A:J,3),IF(C31&lt;(MAX('PEX Fittings - EXPN Brass'!A:A))+1,VLOOKUP(C31,'PEX Fittings - EXPN Brass'!A:J,3),IF(C31&lt;(MAX('PEX Fittings - F1807 PPSU '!A:A))+1,VLOOKUP(C31,'PEX Fittings - F1807 PPSU '!A:J,3),IF(C31&lt;(MAX('PEX Fittings - F1960 EPPSU'!A:A))+1,VLOOKUP(C31,'PEX Fittings - F1960 EPPSU'!A:J,3),IF(C31&lt;(MAX('PEX Accessories'!A:A))+1,VLOOKUP(C31,'PEX Accessories'!A:J,3),IF(C31&lt;(MAX('PVC DWV'!A:A))+1,VLOOKUP(C31,'PVC DWV'!A:K,3),IF(C31&lt;(MAX('PVC SCH 40'!A:A))+1,VLOOKUP(C31,'PVC SCH 40'!A:K,3),IF(C31&lt;(MAX('Push Fittings'!A:A))+1,VLOOKUP(C31,'Push Fittings'!A:J,3),IF(C31&lt;(MAX('Copper Wrot'!A:A))+1,VLOOKUP(C31,'Copper Wrot'!A:L,3),IF(C31&lt;(MAX('Cast Copper'!A:A))+1,VLOOKUP(C31,'Cast Copper'!A:L,3),IF(C31&lt;(MAX('Cast Copper'!A:A))+1,VLOOKUP(C31,'Cast Copper'!A:L,3),IF(C31&lt;(MAX('Press Copper Fittings'!A:A))+1,VLOOKUP(C31,'Press Copper Fittings'!A:J,3),IF(C31&lt;(MAX('Supply Stops'!A:A))+1,VLOOKUP(C31,'Supply Stops'!A:J,3),IF(C31&lt;(MAX('Supply Lines'!A:A))+1,VLOOKUP(C31,'Supply Lines'!A:J,3),IF(C31&lt;(MAX('CI Fittings'!A:A))+1,VLOOKUP(C31,'CI Fittings'!A:J,3),IF(C31&lt;(MAX('Steel Couplings'!A:A))+1,VLOOKUP(C31,'Steel Couplings'!A:J,3),IF(C31&lt;(MAX(NHC!A:A))+1,VLOOKUP(C31,NHC!A:J,3),IF(C31&lt;(MAX('Dielectric Unions'!A:A))+1,VLOOKUP(C31,'Dielectric Unions'!A:J,3),IF(C31&lt;(MAX('MI Fittings - XH'!A:A))+1,VLOOKUP(C31,'MI Fittings - XH'!A:J,3),IF(C31&lt;(MAX('Steel Nipples - XH'!A:A))+1,VLOOKUP(C31,'Steel Nipples - XH'!A:J,3),IF(C31&lt;(MAX('Copper Tubing '!A:A))+1,VLOOKUP(C31,'Copper Tubing '!A:J,3),IF(C31&lt;(MAX('PVC Pipe'!A:A))+1,VLOOKUP(C31,'PVC Pipe'!A:J,3),IF(C31&lt;(MAX('Steel Pipe'!A:A))+1,VLOOKUP(C31,'Steel Pipe'!A:J,3),""))))))))))))))))))))))))))))))))</f>
        <v/>
      </c>
      <c r="F31" s="1794" t="str">
        <f>IF(C31&lt;(MAX('MI Fittings'!A:A))+1,VLOOKUP(C31,'MI Fittings'!A:K,4),IF(C31&lt;(MAX('CS Press Fittings'!A:A))+1,VLOOKUP(C31,'CS Press Fittings'!A:K,5),IF(C31&lt;(MAX('Steel Nipples'!A:A))+1,VLOOKUP(C31,'Steel Nipples'!A:K,4),IF(C31&lt;(MAX('Steel Cut Lengths'!A:A))+1,VLOOKUP(C31,'Steel Cut Lengths'!A:K,4),IF(C31&lt;(MAX('Pipe Hangers'!A:A))+1,VLOOKUP(C31,'Pipe Hangers'!A:J,4),IF(C31&lt;(MAX('Brass Nipples '!A:A))+1,VLOOKUP(C31,'Brass Nipples '!A:J,4),IF(C31&lt;(MAX('Brass Fittings '!A:A))+1,VLOOKUP(C31,'Brass Fittings '!A:J,4),IF(C31&lt;(MAX(Valves!A:A))+1,VLOOKUP(C31,Valves!A:J,4),IF(C31&lt;(MAX('PEX Tubing'!A:A))+1,VLOOKUP(C31,'PEX Tubing'!A:J,4),IF(C31&lt;(MAX('PEX Fittings - Brass'!A:A))+1,VLOOKUP(C31,'PEX Fittings - Brass'!A:J,4),IF(C31&lt;(MAX('PEX Fittings - EXPN Brass'!A:A))+1,VLOOKUP(C31,'PEX Fittings - EXPN Brass'!A:J,4),IF(C31&lt;(MAX('PEX Fittings - F1807 PPSU '!A:A))+1,VLOOKUP(C31,'PEX Fittings - F1807 PPSU '!A:J,4),IF(C31&lt;(MAX('PEX Fittings - F1960 EPPSU'!A:A))+1,VLOOKUP(C31,'PEX Fittings - F1960 EPPSU'!A:J,4),IF(C31&lt;(MAX('PEX Accessories'!A:A))+1,VLOOKUP(C31,'PEX Accessories'!A:J,4),IF(C31&lt;(MAX('PVC DWV'!A:A))+1,VLOOKUP(C31,'PVC DWV'!A:K,5),IF(C31&lt;(MAX('PVC SCH 40'!A:A))+1,VLOOKUP(C31,'PVC SCH 40'!A:K,5),IF(C31&lt;(MAX('Push Fittings'!A:A))+1,VLOOKUP(C31,'Push Fittings'!A:J,4),IF(C31&lt;(MAX('Copper Wrot'!A:A))+1,VLOOKUP(C31,'Copper Wrot'!A:L,5),IF(C31&lt;(MAX('Cast Copper'!A:A))+1,VLOOKUP(C31,'Cast Copper'!A:L,5),IF(C31&lt;(MAX('Press Copper Fittings'!A:A))+1,VLOOKUP(C31,'Press Copper Fittings'!A:J,4),IF(C31&lt;(MAX('Supply Stops'!A:A))+1,VLOOKUP(C31,'Supply Stops'!A:J,4),IF(C31&lt;(MAX('Supply Lines'!A:A))+1,VLOOKUP(C31,'Supply Lines'!A:J,4),IF(C31&lt;(MAX('CI Fittings'!A:A))+1,VLOOKUP(C31,'CI Fittings'!A:J,4),IF(C31&lt;(MAX('Steel Couplings'!A:A))+1,VLOOKUP(C31,'Steel Couplings'!A:J,4),IF(C31&lt;(MAX(NHC!A:A))+1,VLOOKUP(C31,NHC!A:J,4),IF(C31&lt;(MAX('Dielectric Unions'!A:A))+1,VLOOKUP(C31,'Dielectric Unions'!A:J,4),IF(C31&lt;(MAX('MI Fittings - XH'!A:A))+1,VLOOKUP(C31,'MI Fittings - XH'!A:J,4),IF(C31&lt;(MAX('Steel Nipples - XH'!A:A))+1,VLOOKUP(C31,'Steel Nipples - XH'!A:J,4),IF(C31&lt;(MAX('Copper Tubing '!A:A))+1,VLOOKUP(C31,'Copper Tubing '!A:J,4),IF(C31&lt;(MAX('PVC Pipe'!A:A))+1,VLOOKUP(C31,'PVC Pipe'!A:J,4),IF(C31&lt;(MAX('Steel Pipe'!A:A))+1,VLOOKUP(C31,'Steel Pipe'!A:J,4),"")))))))))))))))))))))))))))))))</f>
        <v/>
      </c>
      <c r="G31" s="1795"/>
      <c r="H31" s="504" t="str">
        <f>IF(C31&lt;(MAX('MI Fittings'!A:A))+1,VLOOKUP(C31,'MI Fittings'!A:K,8),IF(C31&lt;(MAX('CS Press Fittings'!A:A))+1,VLOOKUP(C31,'CS Press Fittings'!A:K,9),IF(C31&lt;(MAX('Steel Nipples'!A:A))+1,VLOOKUP(C31,'Steel Nipples'!A:K,8),IF(C31&lt;(MAX('Steel Cut Lengths'!A:A))+1,VLOOKUP(C31,'Steel Cut Lengths'!A:K,8),IF(C31&lt;(MAX('Pipe Hangers'!A:A))+1,VLOOKUP(C31,'Pipe Hangers'!A:J,8),IF(C31&lt;(MAX('Brass Nipples '!A:A))+1,VLOOKUP(C31,'Brass Nipples '!A:J,8),IF(C31&lt;(MAX('Brass Fittings '!A:A))+1,VLOOKUP(C31,'Brass Fittings '!A:J,8),IF(C31&lt;(MAX(Valves!A:A))+1,VLOOKUP(C31,Valves!A:J,8),IF(C31&lt;(MAX('PEX Tubing'!A:A))+1,VLOOKUP(C31,'PEX Tubing'!A:J,8),IF(C31&lt;(MAX('PEX Fittings - Brass'!A:A))+1,VLOOKUP(C31,'PEX Fittings - Brass'!A:J,8),IF(C31&lt;(MAX('PEX Fittings - EXPN Brass'!A:A))+1,VLOOKUP(C31,'PEX Fittings - EXPN Brass'!A:J,8),IF(C31&lt;(MAX('PEX Fittings - F1807 PPSU '!A:A))+1,VLOOKUP(C31,'PEX Fittings - F1807 PPSU '!A:J,8),IF(C31&lt;(MAX('PEX Fittings - F1960 EPPSU'!A:A))+1,VLOOKUP(C31,'PEX Fittings - F1960 EPPSU'!A:J,8),IF(C31&lt;(MAX('PEX Accessories'!A:A))+1,VLOOKUP(C31,'PEX Accessories'!A:J,8),IF(C31&lt;(MAX('PVC DWV'!A:A))+1,VLOOKUP(C31,'PVC DWV'!A:K,9),IF(C31&lt;(MAX('PVC SCH 40'!A:A))+1,VLOOKUP(C31,'PVC SCH 40'!A:K,10),IF(C31&lt;(MAX('Push Fittings'!A:A))+1,VLOOKUP(C31,'Push Fittings'!A:J,8),IF(C31&lt;(MAX('Copper Wrot'!A:A))+1,VLOOKUP(C31,'Copper Wrot'!A:L,10),IF(C31&lt;(MAX('Cast Copper'!A:A))+1,VLOOKUP(C31,'Cast Copper'!A:L,10),IF(C31&lt;(MAX('Press Copper Fittings'!A:A))+1,VLOOKUP(C31,'Press Copper Fittings'!A:J,8),IF(C31&lt;(MAX('Supply Stops'!A:A))+1,VLOOKUP(C31,'Supply Stops'!A:J,8),IF(C31&lt;(MAX('Supply Lines'!A:A))+1,VLOOKUP(C31,'Supply Lines'!A:J,8),IF(C31&lt;(MAX('CI Fittings'!A:A))+1,VLOOKUP(C31,'CI Fittings'!A:J,8),IF(C31&lt;(MAX('Steel Couplings'!A:A))+1,VLOOKUP(C31,'Steel Couplings'!A:J,8),IF(C31&lt;(MAX(NHC!A:A))+1,VLOOKUP(C31,NHC!A:J,8),IF(C31&lt;(MAX('Dielectric Unions'!A:A))+1,VLOOKUP(C31,'Dielectric Unions'!A:J,8),IF(C31&lt;(MAX('MI Fittings - XH'!A:A))+1,VLOOKUP(C31,'MI Fittings - XH'!A:J,8),IF(C31&lt;(MAX('Steel Nipples - XH'!A:A))+1,VLOOKUP(C31,'Steel Nipples - XH'!A:J,8),IF(C31&lt;(MAX('Copper Tubing '!A:A))+1,VLOOKUP(C31,'Copper Tubing '!A:J,8),IF(C31&lt;(MAX('PVC Pipe'!A:A))+1,VLOOKUP(C31,'PVC Pipe'!A:J,8),IF(C31&lt;(MAX('Steel Pipe'!A:A))+1,VLOOKUP(C31,'Steel Pipe'!A:J,8),"")))))))))))))))))))))))))))))))</f>
        <v/>
      </c>
      <c r="I31" s="1232">
        <f>IF(C31&lt;(MAX('MI Fittings'!A:A))+1,VLOOKUP(C31,'MI Fittings'!A:K,7),IF(C31&lt;(MAX('CS Press Fittings'!A:A))+1,VLOOKUP(C31,'CS Press Fittings'!A:K,8),IF(C31&lt;(MAX('Steel Nipples'!A:A))+1,VLOOKUP(C31,'Steel Nipples'!A:K,7),IF(C31&lt;(MAX('Steel Cut Lengths'!A:A))+1,VLOOKUP(C31,'Steel Cut Lengths'!A:K,7),IF(C31&lt;(MAX('Pipe Hangers'!A:A))+1,VLOOKUP(C31,'Pipe Hangers'!A:J,7),IF(C31&lt;(MAX('Brass Nipples '!A:A))+1,VLOOKUP(C31,'Brass Nipples '!A:J,7),IF(C31&lt;(MAX('Brass Fittings '!A:A))+1,VLOOKUP(C31,'Brass Fittings '!A:J,7),IF(C31&lt;(MAX(Valves!A:A))+1,VLOOKUP(C31,Valves!A:J,7),IF(C31&lt;(MAX('PEX Tubing'!A:A))+1,VLOOKUP(C31,'PEX Tubing'!A:J,7),IF(C31&lt;(MAX('PEX Fittings - Brass'!A:A))+1,VLOOKUP(C31,'PEX Fittings - Brass'!A:J,7),IF(C31&lt;(MAX('PEX Fittings - EXPN Brass'!A:A))+1,VLOOKUP(C31,'PEX Fittings - EXPN Brass'!A:J,7),IF(C31&lt;(MAX('PEX Fittings - F1807 PPSU '!A:A))+1,VLOOKUP(C31,'PEX Fittings - F1807 PPSU '!A:J,7),IF(C31&lt;(MAX('PEX Fittings - F1960 EPPSU'!A:A))+1,VLOOKUP(C31,'PEX Fittings - F1960 EPPSU'!A:J,7),IF(C31&lt;(MAX('PEX Accessories'!A:A))+1,VLOOKUP(C31,'PEX Accessories'!A:J,7),IF(C31&lt;(MAX('PVC DWV'!A:A))+1,VLOOKUP(C31,'PVC DWV'!A:K,8),IF(C31&lt;(MAX('PVC SCH 40'!A:A))+1,VLOOKUP(C31,'PVC SCH 40'!A:K,7),IF(C31&lt;(MAX('Push Fittings'!A:A))+1,VLOOKUP(C31,'Push Fittings'!A:J,7),IF(C31&lt;(MAX('Copper Wrot'!A:A))+1,VLOOKUP(C31,'Copper Wrot'!A:L,9),IF(C31&lt;(MAX('Cast Copper'!A:A))+1,VLOOKUP(C31,'Cast Copper'!A:L,9),IF(C31&lt;(MAX('Press Copper Fittings'!A:A))+1,VLOOKUP(C31,'Press Copper Fittings'!A:J,7),IF(C31&lt;(MAX('Supply Stops'!A:A))+1,VLOOKUP(C31,'Supply Stops'!A:J,7),IF(C31&lt;(MAX('Supply Lines'!A:A))+1,VLOOKUP(C31,'Supply Lines'!A:J,7),IF(C31&lt;(MAX('CI Fittings'!A:A))+1,VLOOKUP(C31,'CI Fittings'!A:J,7),IF(C31&lt;(MAX('Steel Couplings'!A:A))+1,VLOOKUP(C31,'Steel Couplings'!A:J,7),IF(C31&lt;(MAX(NHC!A:A))+1,VLOOKUP(C31,NHC!A:J,7),IF(C31&lt;(MAX('Dielectric Unions'!A:A))+1,VLOOKUP(C31,'Dielectric Unions'!A:J,7),IF(C31&lt;(MAX('MI Fittings - XH'!A:A))+1,VLOOKUP(C31,'MI Fittings - XH'!A:J,7),IF(C31&lt;(MAX('Steel Nipples - XH'!A:A))+1,VLOOKUP(C31,'Steel Nipples - XH'!A:J,7),IF(C31&lt;(MAX('Copper Tubing '!A:A))+1,VLOOKUP(C31,'Copper Tubing '!A:J,7),IF(C31&lt;(MAX('PVC Pipe'!A:A))+1,VLOOKUP(C31,'PVC Pipe'!A:J,7),IF(C31&lt;(MAX('Steel Pipe'!A:A))+1,VLOOKUP(C31,'Steel Pipe'!A:J,7),0)))))))))))))))))))))))))))))))</f>
        <v>0</v>
      </c>
      <c r="J31" s="1196">
        <f t="shared" si="0"/>
        <v>0</v>
      </c>
    </row>
    <row r="32" spans="3:12" ht="15" customHeight="1" thickTop="1" thickBot="1">
      <c r="C32" s="1234">
        <v>11</v>
      </c>
      <c r="D32" s="49" t="str">
        <f>IF(C32&lt;(MAX('MI Fittings'!A:A))+1,VLOOKUP(C32,'MI Fittings'!A:K,10),IF(C32&lt;(MAX('CS Press Fittings'!A:A))+1,VLOOKUP(C32,'CS Press Fittings'!A:K,11),IF(C32&lt;(MAX('Steel Nipples'!A:A))+1,VLOOKUP(C32,'Steel Nipples'!A:K,10),IF(C32&lt;(MAX('Steel Cut Lengths'!A:A))+1,VLOOKUP(C32,'Steel Cut Lengths'!A:K,10),IF(C32&lt;(MAX('Pipe Hangers'!A:A))+1,VLOOKUP(C32,'Pipe Hangers'!A:J,10),IF(C32&lt;(MAX('Brass Nipples '!A:A))+1,VLOOKUP(C32,'Brass Nipples '!A:J,10),IF(C32&lt;(MAX('Brass Fittings '!A:A))+1,VLOOKUP(C32,'Brass Fittings '!A:J,10),IF(C32&lt;(MAX(Valves!A:A))+1,VLOOKUP(C32,Valves!A:J,10),IF(C32&lt;(MAX('PEX Tubing'!A:A))+1,VLOOKUP(C32,'PEX Tubing'!A:J,9),IF(C32&lt;(MAX('PEX Fittings - Brass'!A:A))+1,VLOOKUP(C32,'PEX Fittings - Brass'!A:J,10),IF(C32&lt;(MAX('PEX Fittings - EXPN Brass'!A:A))+1,VLOOKUP(C32,'PEX Fittings - EXPN Brass'!A:J,10),IF(C32&lt;(MAX('PEX Fittings - F1807 PPSU '!A:A))+1,VLOOKUP(C32,'PEX Fittings - F1807 PPSU '!A:J,10),IF(C32&lt;(MAX('PEX Fittings - F1960 EPPSU'!A:A))+1,VLOOKUP(C32,'PEX Fittings - F1960 EPPSU'!A:J,10),IF(C32&lt;(MAX('PEX Accessories'!A:A))+1,VLOOKUP(C32,'PEX Accessories'!A:J,10),IF(C32&lt;(MAX('PVC DWV'!A:A))+1,VLOOKUP(C32,'PVC DWV'!A:K,11),IF(C32&lt;(MAX('PVC SCH 40'!A:A))+1,VLOOKUP(C32,'PVC SCH 40'!A:K,11),IF(C32&lt;(MAX('Push Fittings'!A:A))+1,VLOOKUP(C32,'Push Fittings'!A:J,10),IF(C32&lt;(MAX('Copper Wrot'!A:A))+1,VLOOKUP(C32,'Copper Wrot'!A:L,12),IF(C32&lt;(MAX('Cast Copper'!A:A))+1,VLOOKUP(C32,'Cast Copper'!A:L,12),IF(C32&lt;(MAX('Press Copper Fittings'!A:A))+1,VLOOKUP(C32,'Press Copper Fittings'!A:J,10),IF(C32&lt;(MAX('Supply Stops'!A:A))+1,VLOOKUP(C32,'Supply Stops'!A:J,10),IF(C32&lt;(MAX('Supply Lines'!A:A))+1,VLOOKUP(C32,'Supply Lines'!A:J,10),IF(C32&lt;(MAX('CI Fittings'!A:A))+1,VLOOKUP(C32,'CI Fittings'!A:J,10),IF(C32&lt;(MAX('Steel Couplings'!A:A))+1,VLOOKUP(C32,'Steel Couplings'!A:J,10),IF(C32&lt;(MAX(NHC!A:A))+1,VLOOKUP(C32,NHC!A:J,10),IF(C32&lt;(MAX('Dielectric Unions'!A:A))+1,VLOOKUP(C32,'Dielectric Unions'!A:J,10),IF(C32&lt;(MAX('MI Fittings - XH'!A:A))+1,VLOOKUP(C32,'MI Fittings - XH'!A:J,10),IF(C32&lt;(MAX('Steel Nipples - XH'!A:A))+1,VLOOKUP(C32,'Steel Nipples - XH'!A:J,10),IF(C32&lt;(MAX('Copper Tubing '!A:A))+1,VLOOKUP(C32,'Copper Tubing '!A:J,10),IF(C32&lt;(MAX('PVC Pipe'!A:A))+1,VLOOKUP(C32,'PVC Pipe'!A:J,10),IF(C32&lt;(MAX('Steel Pipe'!A:A))+1,VLOOKUP(C32,'Steel Pipe'!A:J,10),"")))))))))))))))))))))))))))))))</f>
        <v/>
      </c>
      <c r="E32" s="1231" t="str">
        <f>IF(C32&lt;(MAX('MI Fittings'!A:A))+1,VLOOKUP(C32,'MI Fittings'!A:K,3),IF(C32&lt;(MAX('CS Press Fittings'!A:A))+1,VLOOKUP(C32,'CS Press Fittings'!A:K,4),IF(C32&lt;(MAX('Steel Nipples'!A:A))+1,VLOOKUP(C32,'Steel Nipples'!A:K,3),IF(C32&lt;(MAX('Steel Cut Lengths'!A:A))+1,VLOOKUP(C32,'Steel Cut Lengths'!A:K,3),IF(C32&lt;(MAX('Pipe Hangers'!A:A))+1,VLOOKUP(C32,'Pipe Hangers'!A:J,3),IF(C32&lt;(MAX('Brass Nipples '!A:A))+1,VLOOKUP(C32,'Brass Nipples '!A:J,3),IF(C32&lt;(MAX('Brass Fittings '!A:A))+1,VLOOKUP(C32,'Brass Fittings '!A:J,3),IF(C32&lt;(MAX(Valves!A:A))+1,VLOOKUP(C32,Valves!A:J,3),IF(C32&lt;(MAX('PEX Tubing'!A:A))+1,VLOOKUP(C32,'PEX Tubing'!A:J,3),IF(C32&lt;(MAX('PEX Fittings - Brass'!A:A))+1,VLOOKUP(C32,'PEX Fittings - Brass'!A:J,3),IF(C32&lt;(MAX('PEX Fittings - EXPN Brass'!A:A))+1,VLOOKUP(C32,'PEX Fittings - EXPN Brass'!A:J,3),IF(C32&lt;(MAX('PEX Fittings - F1807 PPSU '!A:A))+1,VLOOKUP(C32,'PEX Fittings - F1807 PPSU '!A:J,3),IF(C32&lt;(MAX('PEX Fittings - F1960 EPPSU'!A:A))+1,VLOOKUP(C32,'PEX Fittings - F1960 EPPSU'!A:J,3),IF(C32&lt;(MAX('PEX Accessories'!A:A))+1,VLOOKUP(C32,'PEX Accessories'!A:J,3),IF(C32&lt;(MAX('PVC DWV'!A:A))+1,VLOOKUP(C32,'PVC DWV'!A:K,3),IF(C32&lt;(MAX('PVC SCH 40'!A:A))+1,VLOOKUP(C32,'PVC SCH 40'!A:K,3),IF(C32&lt;(MAX('Push Fittings'!A:A))+1,VLOOKUP(C32,'Push Fittings'!A:J,3),IF(C32&lt;(MAX('Copper Wrot'!A:A))+1,VLOOKUP(C32,'Copper Wrot'!A:L,3),IF(C32&lt;(MAX('Cast Copper'!A:A))+1,VLOOKUP(C32,'Cast Copper'!A:L,3),IF(C32&lt;(MAX('Cast Copper'!A:A))+1,VLOOKUP(C32,'Cast Copper'!A:L,3),IF(C32&lt;(MAX('Press Copper Fittings'!A:A))+1,VLOOKUP(C32,'Press Copper Fittings'!A:J,3),IF(C32&lt;(MAX('Supply Stops'!A:A))+1,VLOOKUP(C32,'Supply Stops'!A:J,3),IF(C32&lt;(MAX('Supply Lines'!A:A))+1,VLOOKUP(C32,'Supply Lines'!A:J,3),IF(C32&lt;(MAX('CI Fittings'!A:A))+1,VLOOKUP(C32,'CI Fittings'!A:J,3),IF(C32&lt;(MAX('Steel Couplings'!A:A))+1,VLOOKUP(C32,'Steel Couplings'!A:J,3),IF(C32&lt;(MAX(NHC!A:A))+1,VLOOKUP(C32,NHC!A:J,3),IF(C32&lt;(MAX('Dielectric Unions'!A:A))+1,VLOOKUP(C32,'Dielectric Unions'!A:J,3),IF(C32&lt;(MAX('MI Fittings - XH'!A:A))+1,VLOOKUP(C32,'MI Fittings - XH'!A:J,3),IF(C32&lt;(MAX('Steel Nipples - XH'!A:A))+1,VLOOKUP(C32,'Steel Nipples - XH'!A:J,3),IF(C32&lt;(MAX('Copper Tubing '!A:A))+1,VLOOKUP(C32,'Copper Tubing '!A:J,3),IF(C32&lt;(MAX('PVC Pipe'!A:A))+1,VLOOKUP(C32,'PVC Pipe'!A:J,3),IF(C32&lt;(MAX('Steel Pipe'!A:A))+1,VLOOKUP(C32,'Steel Pipe'!A:J,3),""))))))))))))))))))))))))))))))))</f>
        <v/>
      </c>
      <c r="F32" s="1794" t="str">
        <f>IF(C32&lt;(MAX('MI Fittings'!A:A))+1,VLOOKUP(C32,'MI Fittings'!A:K,4),IF(C32&lt;(MAX('CS Press Fittings'!A:A))+1,VLOOKUP(C32,'CS Press Fittings'!A:K,5),IF(C32&lt;(MAX('Steel Nipples'!A:A))+1,VLOOKUP(C32,'Steel Nipples'!A:K,4),IF(C32&lt;(MAX('Steel Cut Lengths'!A:A))+1,VLOOKUP(C32,'Steel Cut Lengths'!A:K,4),IF(C32&lt;(MAX('Pipe Hangers'!A:A))+1,VLOOKUP(C32,'Pipe Hangers'!A:J,4),IF(C32&lt;(MAX('Brass Nipples '!A:A))+1,VLOOKUP(C32,'Brass Nipples '!A:J,4),IF(C32&lt;(MAX('Brass Fittings '!A:A))+1,VLOOKUP(C32,'Brass Fittings '!A:J,4),IF(C32&lt;(MAX(Valves!A:A))+1,VLOOKUP(C32,Valves!A:J,4),IF(C32&lt;(MAX('PEX Tubing'!A:A))+1,VLOOKUP(C32,'PEX Tubing'!A:J,4),IF(C32&lt;(MAX('PEX Fittings - Brass'!A:A))+1,VLOOKUP(C32,'PEX Fittings - Brass'!A:J,4),IF(C32&lt;(MAX('PEX Fittings - EXPN Brass'!A:A))+1,VLOOKUP(C32,'PEX Fittings - EXPN Brass'!A:J,4),IF(C32&lt;(MAX('PEX Fittings - F1807 PPSU '!A:A))+1,VLOOKUP(C32,'PEX Fittings - F1807 PPSU '!A:J,4),IF(C32&lt;(MAX('PEX Fittings - F1960 EPPSU'!A:A))+1,VLOOKUP(C32,'PEX Fittings - F1960 EPPSU'!A:J,4),IF(C32&lt;(MAX('PEX Accessories'!A:A))+1,VLOOKUP(C32,'PEX Accessories'!A:J,4),IF(C32&lt;(MAX('PVC DWV'!A:A))+1,VLOOKUP(C32,'PVC DWV'!A:K,5),IF(C32&lt;(MAX('PVC SCH 40'!A:A))+1,VLOOKUP(C32,'PVC SCH 40'!A:K,5),IF(C32&lt;(MAX('Push Fittings'!A:A))+1,VLOOKUP(C32,'Push Fittings'!A:J,4),IF(C32&lt;(MAX('Copper Wrot'!A:A))+1,VLOOKUP(C32,'Copper Wrot'!A:L,5),IF(C32&lt;(MAX('Cast Copper'!A:A))+1,VLOOKUP(C32,'Cast Copper'!A:L,5),IF(C32&lt;(MAX('Press Copper Fittings'!A:A))+1,VLOOKUP(C32,'Press Copper Fittings'!A:J,4),IF(C32&lt;(MAX('Supply Stops'!A:A))+1,VLOOKUP(C32,'Supply Stops'!A:J,4),IF(C32&lt;(MAX('Supply Lines'!A:A))+1,VLOOKUP(C32,'Supply Lines'!A:J,4),IF(C32&lt;(MAX('CI Fittings'!A:A))+1,VLOOKUP(C32,'CI Fittings'!A:J,4),IF(C32&lt;(MAX('Steel Couplings'!A:A))+1,VLOOKUP(C32,'Steel Couplings'!A:J,4),IF(C32&lt;(MAX(NHC!A:A))+1,VLOOKUP(C32,NHC!A:J,4),IF(C32&lt;(MAX('Dielectric Unions'!A:A))+1,VLOOKUP(C32,'Dielectric Unions'!A:J,4),IF(C32&lt;(MAX('MI Fittings - XH'!A:A))+1,VLOOKUP(C32,'MI Fittings - XH'!A:J,4),IF(C32&lt;(MAX('Steel Nipples - XH'!A:A))+1,VLOOKUP(C32,'Steel Nipples - XH'!A:J,4),IF(C32&lt;(MAX('Copper Tubing '!A:A))+1,VLOOKUP(C32,'Copper Tubing '!A:J,4),IF(C32&lt;(MAX('PVC Pipe'!A:A))+1,VLOOKUP(C32,'PVC Pipe'!A:J,4),IF(C32&lt;(MAX('Steel Pipe'!A:A))+1,VLOOKUP(C32,'Steel Pipe'!A:J,4),"")))))))))))))))))))))))))))))))</f>
        <v/>
      </c>
      <c r="G32" s="1795"/>
      <c r="H32" s="504" t="str">
        <f>IF(C32&lt;(MAX('MI Fittings'!A:A))+1,VLOOKUP(C32,'MI Fittings'!A:K,8),IF(C32&lt;(MAX('CS Press Fittings'!A:A))+1,VLOOKUP(C32,'CS Press Fittings'!A:K,9),IF(C32&lt;(MAX('Steel Nipples'!A:A))+1,VLOOKUP(C32,'Steel Nipples'!A:K,8),IF(C32&lt;(MAX('Steel Cut Lengths'!A:A))+1,VLOOKUP(C32,'Steel Cut Lengths'!A:K,8),IF(C32&lt;(MAX('Pipe Hangers'!A:A))+1,VLOOKUP(C32,'Pipe Hangers'!A:J,8),IF(C32&lt;(MAX('Brass Nipples '!A:A))+1,VLOOKUP(C32,'Brass Nipples '!A:J,8),IF(C32&lt;(MAX('Brass Fittings '!A:A))+1,VLOOKUP(C32,'Brass Fittings '!A:J,8),IF(C32&lt;(MAX(Valves!A:A))+1,VLOOKUP(C32,Valves!A:J,8),IF(C32&lt;(MAX('PEX Tubing'!A:A))+1,VLOOKUP(C32,'PEX Tubing'!A:J,8),IF(C32&lt;(MAX('PEX Fittings - Brass'!A:A))+1,VLOOKUP(C32,'PEX Fittings - Brass'!A:J,8),IF(C32&lt;(MAX('PEX Fittings - EXPN Brass'!A:A))+1,VLOOKUP(C32,'PEX Fittings - EXPN Brass'!A:J,8),IF(C32&lt;(MAX('PEX Fittings - F1807 PPSU '!A:A))+1,VLOOKUP(C32,'PEX Fittings - F1807 PPSU '!A:J,8),IF(C32&lt;(MAX('PEX Fittings - F1960 EPPSU'!A:A))+1,VLOOKUP(C32,'PEX Fittings - F1960 EPPSU'!A:J,8),IF(C32&lt;(MAX('PEX Accessories'!A:A))+1,VLOOKUP(C32,'PEX Accessories'!A:J,8),IF(C32&lt;(MAX('PVC DWV'!A:A))+1,VLOOKUP(C32,'PVC DWV'!A:K,9),IF(C32&lt;(MAX('PVC SCH 40'!A:A))+1,VLOOKUP(C32,'PVC SCH 40'!A:K,10),IF(C32&lt;(MAX('Push Fittings'!A:A))+1,VLOOKUP(C32,'Push Fittings'!A:J,8),IF(C32&lt;(MAX('Copper Wrot'!A:A))+1,VLOOKUP(C32,'Copper Wrot'!A:L,10),IF(C32&lt;(MAX('Cast Copper'!A:A))+1,VLOOKUP(C32,'Cast Copper'!A:L,10),IF(C32&lt;(MAX('Press Copper Fittings'!A:A))+1,VLOOKUP(C32,'Press Copper Fittings'!A:J,8),IF(C32&lt;(MAX('Supply Stops'!A:A))+1,VLOOKUP(C32,'Supply Stops'!A:J,8),IF(C32&lt;(MAX('Supply Lines'!A:A))+1,VLOOKUP(C32,'Supply Lines'!A:J,8),IF(C32&lt;(MAX('CI Fittings'!A:A))+1,VLOOKUP(C32,'CI Fittings'!A:J,8),IF(C32&lt;(MAX('Steel Couplings'!A:A))+1,VLOOKUP(C32,'Steel Couplings'!A:J,8),IF(C32&lt;(MAX(NHC!A:A))+1,VLOOKUP(C32,NHC!A:J,8),IF(C32&lt;(MAX('Dielectric Unions'!A:A))+1,VLOOKUP(C32,'Dielectric Unions'!A:J,8),IF(C32&lt;(MAX('MI Fittings - XH'!A:A))+1,VLOOKUP(C32,'MI Fittings - XH'!A:J,8),IF(C32&lt;(MAX('Steel Nipples - XH'!A:A))+1,VLOOKUP(C32,'Steel Nipples - XH'!A:J,8),IF(C32&lt;(MAX('Copper Tubing '!A:A))+1,VLOOKUP(C32,'Copper Tubing '!A:J,8),IF(C32&lt;(MAX('PVC Pipe'!A:A))+1,VLOOKUP(C32,'PVC Pipe'!A:J,8),IF(C32&lt;(MAX('Steel Pipe'!A:A))+1,VLOOKUP(C32,'Steel Pipe'!A:J,8),"")))))))))))))))))))))))))))))))</f>
        <v/>
      </c>
      <c r="I32" s="1232">
        <f>IF(C32&lt;(MAX('MI Fittings'!A:A))+1,VLOOKUP(C32,'MI Fittings'!A:K,7),IF(C32&lt;(MAX('CS Press Fittings'!A:A))+1,VLOOKUP(C32,'CS Press Fittings'!A:K,8),IF(C32&lt;(MAX('Steel Nipples'!A:A))+1,VLOOKUP(C32,'Steel Nipples'!A:K,7),IF(C32&lt;(MAX('Steel Cut Lengths'!A:A))+1,VLOOKUP(C32,'Steel Cut Lengths'!A:K,7),IF(C32&lt;(MAX('Pipe Hangers'!A:A))+1,VLOOKUP(C32,'Pipe Hangers'!A:J,7),IF(C32&lt;(MAX('Brass Nipples '!A:A))+1,VLOOKUP(C32,'Brass Nipples '!A:J,7),IF(C32&lt;(MAX('Brass Fittings '!A:A))+1,VLOOKUP(C32,'Brass Fittings '!A:J,7),IF(C32&lt;(MAX(Valves!A:A))+1,VLOOKUP(C32,Valves!A:J,7),IF(C32&lt;(MAX('PEX Tubing'!A:A))+1,VLOOKUP(C32,'PEX Tubing'!A:J,7),IF(C32&lt;(MAX('PEX Fittings - Brass'!A:A))+1,VLOOKUP(C32,'PEX Fittings - Brass'!A:J,7),IF(C32&lt;(MAX('PEX Fittings - EXPN Brass'!A:A))+1,VLOOKUP(C32,'PEX Fittings - EXPN Brass'!A:J,7),IF(C32&lt;(MAX('PEX Fittings - F1807 PPSU '!A:A))+1,VLOOKUP(C32,'PEX Fittings - F1807 PPSU '!A:J,7),IF(C32&lt;(MAX('PEX Fittings - F1960 EPPSU'!A:A))+1,VLOOKUP(C32,'PEX Fittings - F1960 EPPSU'!A:J,7),IF(C32&lt;(MAX('PEX Accessories'!A:A))+1,VLOOKUP(C32,'PEX Accessories'!A:J,7),IF(C32&lt;(MAX('PVC DWV'!A:A))+1,VLOOKUP(C32,'PVC DWV'!A:K,8),IF(C32&lt;(MAX('PVC SCH 40'!A:A))+1,VLOOKUP(C32,'PVC SCH 40'!A:K,7),IF(C32&lt;(MAX('Push Fittings'!A:A))+1,VLOOKUP(C32,'Push Fittings'!A:J,7),IF(C32&lt;(MAX('Copper Wrot'!A:A))+1,VLOOKUP(C32,'Copper Wrot'!A:L,9),IF(C32&lt;(MAX('Cast Copper'!A:A))+1,VLOOKUP(C32,'Cast Copper'!A:L,9),IF(C32&lt;(MAX('Press Copper Fittings'!A:A))+1,VLOOKUP(C32,'Press Copper Fittings'!A:J,7),IF(C32&lt;(MAX('Supply Stops'!A:A))+1,VLOOKUP(C32,'Supply Stops'!A:J,7),IF(C32&lt;(MAX('Supply Lines'!A:A))+1,VLOOKUP(C32,'Supply Lines'!A:J,7),IF(C32&lt;(MAX('CI Fittings'!A:A))+1,VLOOKUP(C32,'CI Fittings'!A:J,7),IF(C32&lt;(MAX('Steel Couplings'!A:A))+1,VLOOKUP(C32,'Steel Couplings'!A:J,7),IF(C32&lt;(MAX(NHC!A:A))+1,VLOOKUP(C32,NHC!A:J,7),IF(C32&lt;(MAX('Dielectric Unions'!A:A))+1,VLOOKUP(C32,'Dielectric Unions'!A:J,7),IF(C32&lt;(MAX('MI Fittings - XH'!A:A))+1,VLOOKUP(C32,'MI Fittings - XH'!A:J,7),IF(C32&lt;(MAX('Steel Nipples - XH'!A:A))+1,VLOOKUP(C32,'Steel Nipples - XH'!A:J,7),IF(C32&lt;(MAX('Copper Tubing '!A:A))+1,VLOOKUP(C32,'Copper Tubing '!A:J,7),IF(C32&lt;(MAX('PVC Pipe'!A:A))+1,VLOOKUP(C32,'PVC Pipe'!A:J,7),IF(C32&lt;(MAX('Steel Pipe'!A:A))+1,VLOOKUP(C32,'Steel Pipe'!A:J,7),0)))))))))))))))))))))))))))))))</f>
        <v>0</v>
      </c>
      <c r="J32" s="1196">
        <f t="shared" si="0"/>
        <v>0</v>
      </c>
    </row>
    <row r="33" spans="3:10" ht="15" customHeight="1" thickTop="1" thickBot="1">
      <c r="C33" s="1233">
        <v>12</v>
      </c>
      <c r="D33" s="49" t="str">
        <f>IF(C33&lt;(MAX('MI Fittings'!A:A))+1,VLOOKUP(C33,'MI Fittings'!A:K,10),IF(C33&lt;(MAX('CS Press Fittings'!A:A))+1,VLOOKUP(C33,'CS Press Fittings'!A:K,11),IF(C33&lt;(MAX('Steel Nipples'!A:A))+1,VLOOKUP(C33,'Steel Nipples'!A:K,10),IF(C33&lt;(MAX('Steel Cut Lengths'!A:A))+1,VLOOKUP(C33,'Steel Cut Lengths'!A:K,10),IF(C33&lt;(MAX('Pipe Hangers'!A:A))+1,VLOOKUP(C33,'Pipe Hangers'!A:J,10),IF(C33&lt;(MAX('Brass Nipples '!A:A))+1,VLOOKUP(C33,'Brass Nipples '!A:J,10),IF(C33&lt;(MAX('Brass Fittings '!A:A))+1,VLOOKUP(C33,'Brass Fittings '!A:J,10),IF(C33&lt;(MAX(Valves!A:A))+1,VLOOKUP(C33,Valves!A:J,10),IF(C33&lt;(MAX('PEX Tubing'!A:A))+1,VLOOKUP(C33,'PEX Tubing'!A:J,9),IF(C33&lt;(MAX('PEX Fittings - Brass'!A:A))+1,VLOOKUP(C33,'PEX Fittings - Brass'!A:J,10),IF(C33&lt;(MAX('PEX Fittings - EXPN Brass'!A:A))+1,VLOOKUP(C33,'PEX Fittings - EXPN Brass'!A:J,10),IF(C33&lt;(MAX('PEX Fittings - F1807 PPSU '!A:A))+1,VLOOKUP(C33,'PEX Fittings - F1807 PPSU '!A:J,10),IF(C33&lt;(MAX('PEX Fittings - F1960 EPPSU'!A:A))+1,VLOOKUP(C33,'PEX Fittings - F1960 EPPSU'!A:J,10),IF(C33&lt;(MAX('PEX Accessories'!A:A))+1,VLOOKUP(C33,'PEX Accessories'!A:J,10),IF(C33&lt;(MAX('PVC DWV'!A:A))+1,VLOOKUP(C33,'PVC DWV'!A:K,11),IF(C33&lt;(MAX('PVC SCH 40'!A:A))+1,VLOOKUP(C33,'PVC SCH 40'!A:K,11),IF(C33&lt;(MAX('Push Fittings'!A:A))+1,VLOOKUP(C33,'Push Fittings'!A:J,10),IF(C33&lt;(MAX('Copper Wrot'!A:A))+1,VLOOKUP(C33,'Copper Wrot'!A:L,12),IF(C33&lt;(MAX('Cast Copper'!A:A))+1,VLOOKUP(C33,'Cast Copper'!A:L,12),IF(C33&lt;(MAX('Press Copper Fittings'!A:A))+1,VLOOKUP(C33,'Press Copper Fittings'!A:J,10),IF(C33&lt;(MAX('Supply Stops'!A:A))+1,VLOOKUP(C33,'Supply Stops'!A:J,10),IF(C33&lt;(MAX('Supply Lines'!A:A))+1,VLOOKUP(C33,'Supply Lines'!A:J,10),IF(C33&lt;(MAX('CI Fittings'!A:A))+1,VLOOKUP(C33,'CI Fittings'!A:J,10),IF(C33&lt;(MAX('Steel Couplings'!A:A))+1,VLOOKUP(C33,'Steel Couplings'!A:J,10),IF(C33&lt;(MAX(NHC!A:A))+1,VLOOKUP(C33,NHC!A:J,10),IF(C33&lt;(MAX('Dielectric Unions'!A:A))+1,VLOOKUP(C33,'Dielectric Unions'!A:J,10),IF(C33&lt;(MAX('MI Fittings - XH'!A:A))+1,VLOOKUP(C33,'MI Fittings - XH'!A:J,10),IF(C33&lt;(MAX('Steel Nipples - XH'!A:A))+1,VLOOKUP(C33,'Steel Nipples - XH'!A:J,10),IF(C33&lt;(MAX('Copper Tubing '!A:A))+1,VLOOKUP(C33,'Copper Tubing '!A:J,10),IF(C33&lt;(MAX('PVC Pipe'!A:A))+1,VLOOKUP(C33,'PVC Pipe'!A:J,10),IF(C33&lt;(MAX('Steel Pipe'!A:A))+1,VLOOKUP(C33,'Steel Pipe'!A:J,10),"")))))))))))))))))))))))))))))))</f>
        <v/>
      </c>
      <c r="E33" s="1231" t="str">
        <f>IF(C33&lt;(MAX('MI Fittings'!A:A))+1,VLOOKUP(C33,'MI Fittings'!A:K,3),IF(C33&lt;(MAX('CS Press Fittings'!A:A))+1,VLOOKUP(C33,'CS Press Fittings'!A:K,4),IF(C33&lt;(MAX('Steel Nipples'!A:A))+1,VLOOKUP(C33,'Steel Nipples'!A:K,3),IF(C33&lt;(MAX('Steel Cut Lengths'!A:A))+1,VLOOKUP(C33,'Steel Cut Lengths'!A:K,3),IF(C33&lt;(MAX('Pipe Hangers'!A:A))+1,VLOOKUP(C33,'Pipe Hangers'!A:J,3),IF(C33&lt;(MAX('Brass Nipples '!A:A))+1,VLOOKUP(C33,'Brass Nipples '!A:J,3),IF(C33&lt;(MAX('Brass Fittings '!A:A))+1,VLOOKUP(C33,'Brass Fittings '!A:J,3),IF(C33&lt;(MAX(Valves!A:A))+1,VLOOKUP(C33,Valves!A:J,3),IF(C33&lt;(MAX('PEX Tubing'!A:A))+1,VLOOKUP(C33,'PEX Tubing'!A:J,3),IF(C33&lt;(MAX('PEX Fittings - Brass'!A:A))+1,VLOOKUP(C33,'PEX Fittings - Brass'!A:J,3),IF(C33&lt;(MAX('PEX Fittings - EXPN Brass'!A:A))+1,VLOOKUP(C33,'PEX Fittings - EXPN Brass'!A:J,3),IF(C33&lt;(MAX('PEX Fittings - F1807 PPSU '!A:A))+1,VLOOKUP(C33,'PEX Fittings - F1807 PPSU '!A:J,3),IF(C33&lt;(MAX('PEX Fittings - F1960 EPPSU'!A:A))+1,VLOOKUP(C33,'PEX Fittings - F1960 EPPSU'!A:J,3),IF(C33&lt;(MAX('PEX Accessories'!A:A))+1,VLOOKUP(C33,'PEX Accessories'!A:J,3),IF(C33&lt;(MAX('PVC DWV'!A:A))+1,VLOOKUP(C33,'PVC DWV'!A:K,3),IF(C33&lt;(MAX('PVC SCH 40'!A:A))+1,VLOOKUP(C33,'PVC SCH 40'!A:K,3),IF(C33&lt;(MAX('Push Fittings'!A:A))+1,VLOOKUP(C33,'Push Fittings'!A:J,3),IF(C33&lt;(MAX('Copper Wrot'!A:A))+1,VLOOKUP(C33,'Copper Wrot'!A:L,3),IF(C33&lt;(MAX('Cast Copper'!A:A))+1,VLOOKUP(C33,'Cast Copper'!A:L,3),IF(C33&lt;(MAX('Cast Copper'!A:A))+1,VLOOKUP(C33,'Cast Copper'!A:L,3),IF(C33&lt;(MAX('Press Copper Fittings'!A:A))+1,VLOOKUP(C33,'Press Copper Fittings'!A:J,3),IF(C33&lt;(MAX('Supply Stops'!A:A))+1,VLOOKUP(C33,'Supply Stops'!A:J,3),IF(C33&lt;(MAX('Supply Lines'!A:A))+1,VLOOKUP(C33,'Supply Lines'!A:J,3),IF(C33&lt;(MAX('CI Fittings'!A:A))+1,VLOOKUP(C33,'CI Fittings'!A:J,3),IF(C33&lt;(MAX('Steel Couplings'!A:A))+1,VLOOKUP(C33,'Steel Couplings'!A:J,3),IF(C33&lt;(MAX(NHC!A:A))+1,VLOOKUP(C33,NHC!A:J,3),IF(C33&lt;(MAX('Dielectric Unions'!A:A))+1,VLOOKUP(C33,'Dielectric Unions'!A:J,3),IF(C33&lt;(MAX('MI Fittings - XH'!A:A))+1,VLOOKUP(C33,'MI Fittings - XH'!A:J,3),IF(C33&lt;(MAX('Steel Nipples - XH'!A:A))+1,VLOOKUP(C33,'Steel Nipples - XH'!A:J,3),IF(C33&lt;(MAX('Copper Tubing '!A:A))+1,VLOOKUP(C33,'Copper Tubing '!A:J,3),IF(C33&lt;(MAX('PVC Pipe'!A:A))+1,VLOOKUP(C33,'PVC Pipe'!A:J,3),IF(C33&lt;(MAX('Steel Pipe'!A:A))+1,VLOOKUP(C33,'Steel Pipe'!A:J,3),""))))))))))))))))))))))))))))))))</f>
        <v/>
      </c>
      <c r="F33" s="1794" t="str">
        <f>IF(C33&lt;(MAX('MI Fittings'!A:A))+1,VLOOKUP(C33,'MI Fittings'!A:K,4),IF(C33&lt;(MAX('CS Press Fittings'!A:A))+1,VLOOKUP(C33,'CS Press Fittings'!A:K,5),IF(C33&lt;(MAX('Steel Nipples'!A:A))+1,VLOOKUP(C33,'Steel Nipples'!A:K,4),IF(C33&lt;(MAX('Steel Cut Lengths'!A:A))+1,VLOOKUP(C33,'Steel Cut Lengths'!A:K,4),IF(C33&lt;(MAX('Pipe Hangers'!A:A))+1,VLOOKUP(C33,'Pipe Hangers'!A:J,4),IF(C33&lt;(MAX('Brass Nipples '!A:A))+1,VLOOKUP(C33,'Brass Nipples '!A:J,4),IF(C33&lt;(MAX('Brass Fittings '!A:A))+1,VLOOKUP(C33,'Brass Fittings '!A:J,4),IF(C33&lt;(MAX(Valves!A:A))+1,VLOOKUP(C33,Valves!A:J,4),IF(C33&lt;(MAX('PEX Tubing'!A:A))+1,VLOOKUP(C33,'PEX Tubing'!A:J,4),IF(C33&lt;(MAX('PEX Fittings - Brass'!A:A))+1,VLOOKUP(C33,'PEX Fittings - Brass'!A:J,4),IF(C33&lt;(MAX('PEX Fittings - EXPN Brass'!A:A))+1,VLOOKUP(C33,'PEX Fittings - EXPN Brass'!A:J,4),IF(C33&lt;(MAX('PEX Fittings - F1807 PPSU '!A:A))+1,VLOOKUP(C33,'PEX Fittings - F1807 PPSU '!A:J,4),IF(C33&lt;(MAX('PEX Fittings - F1960 EPPSU'!A:A))+1,VLOOKUP(C33,'PEX Fittings - F1960 EPPSU'!A:J,4),IF(C33&lt;(MAX('PEX Accessories'!A:A))+1,VLOOKUP(C33,'PEX Accessories'!A:J,4),IF(C33&lt;(MAX('PVC DWV'!A:A))+1,VLOOKUP(C33,'PVC DWV'!A:K,5),IF(C33&lt;(MAX('PVC SCH 40'!A:A))+1,VLOOKUP(C33,'PVC SCH 40'!A:K,5),IF(C33&lt;(MAX('Push Fittings'!A:A))+1,VLOOKUP(C33,'Push Fittings'!A:J,4),IF(C33&lt;(MAX('Copper Wrot'!A:A))+1,VLOOKUP(C33,'Copper Wrot'!A:L,5),IF(C33&lt;(MAX('Cast Copper'!A:A))+1,VLOOKUP(C33,'Cast Copper'!A:L,5),IF(C33&lt;(MAX('Press Copper Fittings'!A:A))+1,VLOOKUP(C33,'Press Copper Fittings'!A:J,4),IF(C33&lt;(MAX('Supply Stops'!A:A))+1,VLOOKUP(C33,'Supply Stops'!A:J,4),IF(C33&lt;(MAX('Supply Lines'!A:A))+1,VLOOKUP(C33,'Supply Lines'!A:J,4),IF(C33&lt;(MAX('CI Fittings'!A:A))+1,VLOOKUP(C33,'CI Fittings'!A:J,4),IF(C33&lt;(MAX('Steel Couplings'!A:A))+1,VLOOKUP(C33,'Steel Couplings'!A:J,4),IF(C33&lt;(MAX(NHC!A:A))+1,VLOOKUP(C33,NHC!A:J,4),IF(C33&lt;(MAX('Dielectric Unions'!A:A))+1,VLOOKUP(C33,'Dielectric Unions'!A:J,4),IF(C33&lt;(MAX('MI Fittings - XH'!A:A))+1,VLOOKUP(C33,'MI Fittings - XH'!A:J,4),IF(C33&lt;(MAX('Steel Nipples - XH'!A:A))+1,VLOOKUP(C33,'Steel Nipples - XH'!A:J,4),IF(C33&lt;(MAX('Copper Tubing '!A:A))+1,VLOOKUP(C33,'Copper Tubing '!A:J,4),IF(C33&lt;(MAX('PVC Pipe'!A:A))+1,VLOOKUP(C33,'PVC Pipe'!A:J,4),IF(C33&lt;(MAX('Steel Pipe'!A:A))+1,VLOOKUP(C33,'Steel Pipe'!A:J,4),"")))))))))))))))))))))))))))))))</f>
        <v/>
      </c>
      <c r="G33" s="1795"/>
      <c r="H33" s="504" t="str">
        <f>IF(C33&lt;(MAX('MI Fittings'!A:A))+1,VLOOKUP(C33,'MI Fittings'!A:K,8),IF(C33&lt;(MAX('CS Press Fittings'!A:A))+1,VLOOKUP(C33,'CS Press Fittings'!A:K,9),IF(C33&lt;(MAX('Steel Nipples'!A:A))+1,VLOOKUP(C33,'Steel Nipples'!A:K,8),IF(C33&lt;(MAX('Steel Cut Lengths'!A:A))+1,VLOOKUP(C33,'Steel Cut Lengths'!A:K,8),IF(C33&lt;(MAX('Pipe Hangers'!A:A))+1,VLOOKUP(C33,'Pipe Hangers'!A:J,8),IF(C33&lt;(MAX('Brass Nipples '!A:A))+1,VLOOKUP(C33,'Brass Nipples '!A:J,8),IF(C33&lt;(MAX('Brass Fittings '!A:A))+1,VLOOKUP(C33,'Brass Fittings '!A:J,8),IF(C33&lt;(MAX(Valves!A:A))+1,VLOOKUP(C33,Valves!A:J,8),IF(C33&lt;(MAX('PEX Tubing'!A:A))+1,VLOOKUP(C33,'PEX Tubing'!A:J,8),IF(C33&lt;(MAX('PEX Fittings - Brass'!A:A))+1,VLOOKUP(C33,'PEX Fittings - Brass'!A:J,8),IF(C33&lt;(MAX('PEX Fittings - EXPN Brass'!A:A))+1,VLOOKUP(C33,'PEX Fittings - EXPN Brass'!A:J,8),IF(C33&lt;(MAX('PEX Fittings - F1807 PPSU '!A:A))+1,VLOOKUP(C33,'PEX Fittings - F1807 PPSU '!A:J,8),IF(C33&lt;(MAX('PEX Fittings - F1960 EPPSU'!A:A))+1,VLOOKUP(C33,'PEX Fittings - F1960 EPPSU'!A:J,8),IF(C33&lt;(MAX('PEX Accessories'!A:A))+1,VLOOKUP(C33,'PEX Accessories'!A:J,8),IF(C33&lt;(MAX('PVC DWV'!A:A))+1,VLOOKUP(C33,'PVC DWV'!A:K,9),IF(C33&lt;(MAX('PVC SCH 40'!A:A))+1,VLOOKUP(C33,'PVC SCH 40'!A:K,10),IF(C33&lt;(MAX('Push Fittings'!A:A))+1,VLOOKUP(C33,'Push Fittings'!A:J,8),IF(C33&lt;(MAX('Copper Wrot'!A:A))+1,VLOOKUP(C33,'Copper Wrot'!A:L,10),IF(C33&lt;(MAX('Cast Copper'!A:A))+1,VLOOKUP(C33,'Cast Copper'!A:L,10),IF(C33&lt;(MAX('Press Copper Fittings'!A:A))+1,VLOOKUP(C33,'Press Copper Fittings'!A:J,8),IF(C33&lt;(MAX('Supply Stops'!A:A))+1,VLOOKUP(C33,'Supply Stops'!A:J,8),IF(C33&lt;(MAX('Supply Lines'!A:A))+1,VLOOKUP(C33,'Supply Lines'!A:J,8),IF(C33&lt;(MAX('CI Fittings'!A:A))+1,VLOOKUP(C33,'CI Fittings'!A:J,8),IF(C33&lt;(MAX('Steel Couplings'!A:A))+1,VLOOKUP(C33,'Steel Couplings'!A:J,8),IF(C33&lt;(MAX(NHC!A:A))+1,VLOOKUP(C33,NHC!A:J,8),IF(C33&lt;(MAX('Dielectric Unions'!A:A))+1,VLOOKUP(C33,'Dielectric Unions'!A:J,8),IF(C33&lt;(MAX('MI Fittings - XH'!A:A))+1,VLOOKUP(C33,'MI Fittings - XH'!A:J,8),IF(C33&lt;(MAX('Steel Nipples - XH'!A:A))+1,VLOOKUP(C33,'Steel Nipples - XH'!A:J,8),IF(C33&lt;(MAX('Copper Tubing '!A:A))+1,VLOOKUP(C33,'Copper Tubing '!A:J,8),IF(C33&lt;(MAX('PVC Pipe'!A:A))+1,VLOOKUP(C33,'PVC Pipe'!A:J,8),IF(C33&lt;(MAX('Steel Pipe'!A:A))+1,VLOOKUP(C33,'Steel Pipe'!A:J,8),"")))))))))))))))))))))))))))))))</f>
        <v/>
      </c>
      <c r="I33" s="1232">
        <f>IF(C33&lt;(MAX('MI Fittings'!A:A))+1,VLOOKUP(C33,'MI Fittings'!A:K,7),IF(C33&lt;(MAX('CS Press Fittings'!A:A))+1,VLOOKUP(C33,'CS Press Fittings'!A:K,8),IF(C33&lt;(MAX('Steel Nipples'!A:A))+1,VLOOKUP(C33,'Steel Nipples'!A:K,7),IF(C33&lt;(MAX('Steel Cut Lengths'!A:A))+1,VLOOKUP(C33,'Steel Cut Lengths'!A:K,7),IF(C33&lt;(MAX('Pipe Hangers'!A:A))+1,VLOOKUP(C33,'Pipe Hangers'!A:J,7),IF(C33&lt;(MAX('Brass Nipples '!A:A))+1,VLOOKUP(C33,'Brass Nipples '!A:J,7),IF(C33&lt;(MAX('Brass Fittings '!A:A))+1,VLOOKUP(C33,'Brass Fittings '!A:J,7),IF(C33&lt;(MAX(Valves!A:A))+1,VLOOKUP(C33,Valves!A:J,7),IF(C33&lt;(MAX('PEX Tubing'!A:A))+1,VLOOKUP(C33,'PEX Tubing'!A:J,7),IF(C33&lt;(MAX('PEX Fittings - Brass'!A:A))+1,VLOOKUP(C33,'PEX Fittings - Brass'!A:J,7),IF(C33&lt;(MAX('PEX Fittings - EXPN Brass'!A:A))+1,VLOOKUP(C33,'PEX Fittings - EXPN Brass'!A:J,7),IF(C33&lt;(MAX('PEX Fittings - F1807 PPSU '!A:A))+1,VLOOKUP(C33,'PEX Fittings - F1807 PPSU '!A:J,7),IF(C33&lt;(MAX('PEX Fittings - F1960 EPPSU'!A:A))+1,VLOOKUP(C33,'PEX Fittings - F1960 EPPSU'!A:J,7),IF(C33&lt;(MAX('PEX Accessories'!A:A))+1,VLOOKUP(C33,'PEX Accessories'!A:J,7),IF(C33&lt;(MAX('PVC DWV'!A:A))+1,VLOOKUP(C33,'PVC DWV'!A:K,8),IF(C33&lt;(MAX('PVC SCH 40'!A:A))+1,VLOOKUP(C33,'PVC SCH 40'!A:K,7),IF(C33&lt;(MAX('Push Fittings'!A:A))+1,VLOOKUP(C33,'Push Fittings'!A:J,7),IF(C33&lt;(MAX('Copper Wrot'!A:A))+1,VLOOKUP(C33,'Copper Wrot'!A:L,9),IF(C33&lt;(MAX('Cast Copper'!A:A))+1,VLOOKUP(C33,'Cast Copper'!A:L,9),IF(C33&lt;(MAX('Press Copper Fittings'!A:A))+1,VLOOKUP(C33,'Press Copper Fittings'!A:J,7),IF(C33&lt;(MAX('Supply Stops'!A:A))+1,VLOOKUP(C33,'Supply Stops'!A:J,7),IF(C33&lt;(MAX('Supply Lines'!A:A))+1,VLOOKUP(C33,'Supply Lines'!A:J,7),IF(C33&lt;(MAX('CI Fittings'!A:A))+1,VLOOKUP(C33,'CI Fittings'!A:J,7),IF(C33&lt;(MAX('Steel Couplings'!A:A))+1,VLOOKUP(C33,'Steel Couplings'!A:J,7),IF(C33&lt;(MAX(NHC!A:A))+1,VLOOKUP(C33,NHC!A:J,7),IF(C33&lt;(MAX('Dielectric Unions'!A:A))+1,VLOOKUP(C33,'Dielectric Unions'!A:J,7),IF(C33&lt;(MAX('MI Fittings - XH'!A:A))+1,VLOOKUP(C33,'MI Fittings - XH'!A:J,7),IF(C33&lt;(MAX('Steel Nipples - XH'!A:A))+1,VLOOKUP(C33,'Steel Nipples - XH'!A:J,7),IF(C33&lt;(MAX('Copper Tubing '!A:A))+1,VLOOKUP(C33,'Copper Tubing '!A:J,7),IF(C33&lt;(MAX('PVC Pipe'!A:A))+1,VLOOKUP(C33,'PVC Pipe'!A:J,7),IF(C33&lt;(MAX('Steel Pipe'!A:A))+1,VLOOKUP(C33,'Steel Pipe'!A:J,7),0)))))))))))))))))))))))))))))))</f>
        <v>0</v>
      </c>
      <c r="J33" s="1196">
        <f t="shared" si="0"/>
        <v>0</v>
      </c>
    </row>
    <row r="34" spans="3:10" ht="15" customHeight="1" thickTop="1" thickBot="1">
      <c r="C34" s="1234">
        <v>13</v>
      </c>
      <c r="D34" s="49" t="str">
        <f>IF(C34&lt;(MAX('MI Fittings'!A:A))+1,VLOOKUP(C34,'MI Fittings'!A:K,10),IF(C34&lt;(MAX('CS Press Fittings'!A:A))+1,VLOOKUP(C34,'CS Press Fittings'!A:K,11),IF(C34&lt;(MAX('Steel Nipples'!A:A))+1,VLOOKUP(C34,'Steel Nipples'!A:K,10),IF(C34&lt;(MAX('Steel Cut Lengths'!A:A))+1,VLOOKUP(C34,'Steel Cut Lengths'!A:K,10),IF(C34&lt;(MAX('Pipe Hangers'!A:A))+1,VLOOKUP(C34,'Pipe Hangers'!A:J,10),IF(C34&lt;(MAX('Brass Nipples '!A:A))+1,VLOOKUP(C34,'Brass Nipples '!A:J,10),IF(C34&lt;(MAX('Brass Fittings '!A:A))+1,VLOOKUP(C34,'Brass Fittings '!A:J,10),IF(C34&lt;(MAX(Valves!A:A))+1,VLOOKUP(C34,Valves!A:J,10),IF(C34&lt;(MAX('PEX Tubing'!A:A))+1,VLOOKUP(C34,'PEX Tubing'!A:J,9),IF(C34&lt;(MAX('PEX Fittings - Brass'!A:A))+1,VLOOKUP(C34,'PEX Fittings - Brass'!A:J,10),IF(C34&lt;(MAX('PEX Fittings - EXPN Brass'!A:A))+1,VLOOKUP(C34,'PEX Fittings - EXPN Brass'!A:J,10),IF(C34&lt;(MAX('PEX Fittings - F1807 PPSU '!A:A))+1,VLOOKUP(C34,'PEX Fittings - F1807 PPSU '!A:J,10),IF(C34&lt;(MAX('PEX Fittings - F1960 EPPSU'!A:A))+1,VLOOKUP(C34,'PEX Fittings - F1960 EPPSU'!A:J,10),IF(C34&lt;(MAX('PEX Accessories'!A:A))+1,VLOOKUP(C34,'PEX Accessories'!A:J,10),IF(C34&lt;(MAX('PVC DWV'!A:A))+1,VLOOKUP(C34,'PVC DWV'!A:K,11),IF(C34&lt;(MAX('PVC SCH 40'!A:A))+1,VLOOKUP(C34,'PVC SCH 40'!A:K,11),IF(C34&lt;(MAX('Push Fittings'!A:A))+1,VLOOKUP(C34,'Push Fittings'!A:J,10),IF(C34&lt;(MAX('Copper Wrot'!A:A))+1,VLOOKUP(C34,'Copper Wrot'!A:L,12),IF(C34&lt;(MAX('Cast Copper'!A:A))+1,VLOOKUP(C34,'Cast Copper'!A:L,12),IF(C34&lt;(MAX('Press Copper Fittings'!A:A))+1,VLOOKUP(C34,'Press Copper Fittings'!A:J,10),IF(C34&lt;(MAX('Supply Stops'!A:A))+1,VLOOKUP(C34,'Supply Stops'!A:J,10),IF(C34&lt;(MAX('Supply Lines'!A:A))+1,VLOOKUP(C34,'Supply Lines'!A:J,10),IF(C34&lt;(MAX('CI Fittings'!A:A))+1,VLOOKUP(C34,'CI Fittings'!A:J,10),IF(C34&lt;(MAX('Steel Couplings'!A:A))+1,VLOOKUP(C34,'Steel Couplings'!A:J,10),IF(C34&lt;(MAX(NHC!A:A))+1,VLOOKUP(C34,NHC!A:J,10),IF(C34&lt;(MAX('Dielectric Unions'!A:A))+1,VLOOKUP(C34,'Dielectric Unions'!A:J,10),IF(C34&lt;(MAX('MI Fittings - XH'!A:A))+1,VLOOKUP(C34,'MI Fittings - XH'!A:J,10),IF(C34&lt;(MAX('Steel Nipples - XH'!A:A))+1,VLOOKUP(C34,'Steel Nipples - XH'!A:J,10),IF(C34&lt;(MAX('Copper Tubing '!A:A))+1,VLOOKUP(C34,'Copper Tubing '!A:J,10),IF(C34&lt;(MAX('PVC Pipe'!A:A))+1,VLOOKUP(C34,'PVC Pipe'!A:J,10),IF(C34&lt;(MAX('Steel Pipe'!A:A))+1,VLOOKUP(C34,'Steel Pipe'!A:J,10),"")))))))))))))))))))))))))))))))</f>
        <v/>
      </c>
      <c r="E34" s="1231" t="str">
        <f>IF(C34&lt;(MAX('MI Fittings'!A:A))+1,VLOOKUP(C34,'MI Fittings'!A:K,3),IF(C34&lt;(MAX('CS Press Fittings'!A:A))+1,VLOOKUP(C34,'CS Press Fittings'!A:K,4),IF(C34&lt;(MAX('Steel Nipples'!A:A))+1,VLOOKUP(C34,'Steel Nipples'!A:K,3),IF(C34&lt;(MAX('Steel Cut Lengths'!A:A))+1,VLOOKUP(C34,'Steel Cut Lengths'!A:K,3),IF(C34&lt;(MAX('Pipe Hangers'!A:A))+1,VLOOKUP(C34,'Pipe Hangers'!A:J,3),IF(C34&lt;(MAX('Brass Nipples '!A:A))+1,VLOOKUP(C34,'Brass Nipples '!A:J,3),IF(C34&lt;(MAX('Brass Fittings '!A:A))+1,VLOOKUP(C34,'Brass Fittings '!A:J,3),IF(C34&lt;(MAX(Valves!A:A))+1,VLOOKUP(C34,Valves!A:J,3),IF(C34&lt;(MAX('PEX Tubing'!A:A))+1,VLOOKUP(C34,'PEX Tubing'!A:J,3),IF(C34&lt;(MAX('PEX Fittings - Brass'!A:A))+1,VLOOKUP(C34,'PEX Fittings - Brass'!A:J,3),IF(C34&lt;(MAX('PEX Fittings - EXPN Brass'!A:A))+1,VLOOKUP(C34,'PEX Fittings - EXPN Brass'!A:J,3),IF(C34&lt;(MAX('PEX Fittings - F1807 PPSU '!A:A))+1,VLOOKUP(C34,'PEX Fittings - F1807 PPSU '!A:J,3),IF(C34&lt;(MAX('PEX Fittings - F1960 EPPSU'!A:A))+1,VLOOKUP(C34,'PEX Fittings - F1960 EPPSU'!A:J,3),IF(C34&lt;(MAX('PEX Accessories'!A:A))+1,VLOOKUP(C34,'PEX Accessories'!A:J,3),IF(C34&lt;(MAX('PVC DWV'!A:A))+1,VLOOKUP(C34,'PVC DWV'!A:K,3),IF(C34&lt;(MAX('PVC SCH 40'!A:A))+1,VLOOKUP(C34,'PVC SCH 40'!A:K,3),IF(C34&lt;(MAX('Push Fittings'!A:A))+1,VLOOKUP(C34,'Push Fittings'!A:J,3),IF(C34&lt;(MAX('Copper Wrot'!A:A))+1,VLOOKUP(C34,'Copper Wrot'!A:L,3),IF(C34&lt;(MAX('Cast Copper'!A:A))+1,VLOOKUP(C34,'Cast Copper'!A:L,3),IF(C34&lt;(MAX('Cast Copper'!A:A))+1,VLOOKUP(C34,'Cast Copper'!A:L,3),IF(C34&lt;(MAX('Press Copper Fittings'!A:A))+1,VLOOKUP(C34,'Press Copper Fittings'!A:J,3),IF(C34&lt;(MAX('Supply Stops'!A:A))+1,VLOOKUP(C34,'Supply Stops'!A:J,3),IF(C34&lt;(MAX('Supply Lines'!A:A))+1,VLOOKUP(C34,'Supply Lines'!A:J,3),IF(C34&lt;(MAX('CI Fittings'!A:A))+1,VLOOKUP(C34,'CI Fittings'!A:J,3),IF(C34&lt;(MAX('Steel Couplings'!A:A))+1,VLOOKUP(C34,'Steel Couplings'!A:J,3),IF(C34&lt;(MAX(NHC!A:A))+1,VLOOKUP(C34,NHC!A:J,3),IF(C34&lt;(MAX('Dielectric Unions'!A:A))+1,VLOOKUP(C34,'Dielectric Unions'!A:J,3),IF(C34&lt;(MAX('MI Fittings - XH'!A:A))+1,VLOOKUP(C34,'MI Fittings - XH'!A:J,3),IF(C34&lt;(MAX('Steel Nipples - XH'!A:A))+1,VLOOKUP(C34,'Steel Nipples - XH'!A:J,3),IF(C34&lt;(MAX('Copper Tubing '!A:A))+1,VLOOKUP(C34,'Copper Tubing '!A:J,3),IF(C34&lt;(MAX('PVC Pipe'!A:A))+1,VLOOKUP(C34,'PVC Pipe'!A:J,3),IF(C34&lt;(MAX('Steel Pipe'!A:A))+1,VLOOKUP(C34,'Steel Pipe'!A:J,3),""))))))))))))))))))))))))))))))))</f>
        <v/>
      </c>
      <c r="F34" s="1794" t="str">
        <f>IF(C34&lt;(MAX('MI Fittings'!A:A))+1,VLOOKUP(C34,'MI Fittings'!A:K,4),IF(C34&lt;(MAX('CS Press Fittings'!A:A))+1,VLOOKUP(C34,'CS Press Fittings'!A:K,5),IF(C34&lt;(MAX('Steel Nipples'!A:A))+1,VLOOKUP(C34,'Steel Nipples'!A:K,4),IF(C34&lt;(MAX('Steel Cut Lengths'!A:A))+1,VLOOKUP(C34,'Steel Cut Lengths'!A:K,4),IF(C34&lt;(MAX('Pipe Hangers'!A:A))+1,VLOOKUP(C34,'Pipe Hangers'!A:J,4),IF(C34&lt;(MAX('Brass Nipples '!A:A))+1,VLOOKUP(C34,'Brass Nipples '!A:J,4),IF(C34&lt;(MAX('Brass Fittings '!A:A))+1,VLOOKUP(C34,'Brass Fittings '!A:J,4),IF(C34&lt;(MAX(Valves!A:A))+1,VLOOKUP(C34,Valves!A:J,4),IF(C34&lt;(MAX('PEX Tubing'!A:A))+1,VLOOKUP(C34,'PEX Tubing'!A:J,4),IF(C34&lt;(MAX('PEX Fittings - Brass'!A:A))+1,VLOOKUP(C34,'PEX Fittings - Brass'!A:J,4),IF(C34&lt;(MAX('PEX Fittings - EXPN Brass'!A:A))+1,VLOOKUP(C34,'PEX Fittings - EXPN Brass'!A:J,4),IF(C34&lt;(MAX('PEX Fittings - F1807 PPSU '!A:A))+1,VLOOKUP(C34,'PEX Fittings - F1807 PPSU '!A:J,4),IF(C34&lt;(MAX('PEX Fittings - F1960 EPPSU'!A:A))+1,VLOOKUP(C34,'PEX Fittings - F1960 EPPSU'!A:J,4),IF(C34&lt;(MAX('PEX Accessories'!A:A))+1,VLOOKUP(C34,'PEX Accessories'!A:J,4),IF(C34&lt;(MAX('PVC DWV'!A:A))+1,VLOOKUP(C34,'PVC DWV'!A:K,5),IF(C34&lt;(MAX('PVC SCH 40'!A:A))+1,VLOOKUP(C34,'PVC SCH 40'!A:K,5),IF(C34&lt;(MAX('Push Fittings'!A:A))+1,VLOOKUP(C34,'Push Fittings'!A:J,4),IF(C34&lt;(MAX('Copper Wrot'!A:A))+1,VLOOKUP(C34,'Copper Wrot'!A:L,5),IF(C34&lt;(MAX('Cast Copper'!A:A))+1,VLOOKUP(C34,'Cast Copper'!A:L,5),IF(C34&lt;(MAX('Press Copper Fittings'!A:A))+1,VLOOKUP(C34,'Press Copper Fittings'!A:J,4),IF(C34&lt;(MAX('Supply Stops'!A:A))+1,VLOOKUP(C34,'Supply Stops'!A:J,4),IF(C34&lt;(MAX('Supply Lines'!A:A))+1,VLOOKUP(C34,'Supply Lines'!A:J,4),IF(C34&lt;(MAX('CI Fittings'!A:A))+1,VLOOKUP(C34,'CI Fittings'!A:J,4),IF(C34&lt;(MAX('Steel Couplings'!A:A))+1,VLOOKUP(C34,'Steel Couplings'!A:J,4),IF(C34&lt;(MAX(NHC!A:A))+1,VLOOKUP(C34,NHC!A:J,4),IF(C34&lt;(MAX('Dielectric Unions'!A:A))+1,VLOOKUP(C34,'Dielectric Unions'!A:J,4),IF(C34&lt;(MAX('MI Fittings - XH'!A:A))+1,VLOOKUP(C34,'MI Fittings - XH'!A:J,4),IF(C34&lt;(MAX('Steel Nipples - XH'!A:A))+1,VLOOKUP(C34,'Steel Nipples - XH'!A:J,4),IF(C34&lt;(MAX('Copper Tubing '!A:A))+1,VLOOKUP(C34,'Copper Tubing '!A:J,4),IF(C34&lt;(MAX('PVC Pipe'!A:A))+1,VLOOKUP(C34,'PVC Pipe'!A:J,4),IF(C34&lt;(MAX('Steel Pipe'!A:A))+1,VLOOKUP(C34,'Steel Pipe'!A:J,4),"")))))))))))))))))))))))))))))))</f>
        <v/>
      </c>
      <c r="G34" s="1795"/>
      <c r="H34" s="504" t="str">
        <f>IF(C34&lt;(MAX('MI Fittings'!A:A))+1,VLOOKUP(C34,'MI Fittings'!A:K,8),IF(C34&lt;(MAX('CS Press Fittings'!A:A))+1,VLOOKUP(C34,'CS Press Fittings'!A:K,9),IF(C34&lt;(MAX('Steel Nipples'!A:A))+1,VLOOKUP(C34,'Steel Nipples'!A:K,8),IF(C34&lt;(MAX('Steel Cut Lengths'!A:A))+1,VLOOKUP(C34,'Steel Cut Lengths'!A:K,8),IF(C34&lt;(MAX('Pipe Hangers'!A:A))+1,VLOOKUP(C34,'Pipe Hangers'!A:J,8),IF(C34&lt;(MAX('Brass Nipples '!A:A))+1,VLOOKUP(C34,'Brass Nipples '!A:J,8),IF(C34&lt;(MAX('Brass Fittings '!A:A))+1,VLOOKUP(C34,'Brass Fittings '!A:J,8),IF(C34&lt;(MAX(Valves!A:A))+1,VLOOKUP(C34,Valves!A:J,8),IF(C34&lt;(MAX('PEX Tubing'!A:A))+1,VLOOKUP(C34,'PEX Tubing'!A:J,8),IF(C34&lt;(MAX('PEX Fittings - Brass'!A:A))+1,VLOOKUP(C34,'PEX Fittings - Brass'!A:J,8),IF(C34&lt;(MAX('PEX Fittings - EXPN Brass'!A:A))+1,VLOOKUP(C34,'PEX Fittings - EXPN Brass'!A:J,8),IF(C34&lt;(MAX('PEX Fittings - F1807 PPSU '!A:A))+1,VLOOKUP(C34,'PEX Fittings - F1807 PPSU '!A:J,8),IF(C34&lt;(MAX('PEX Fittings - F1960 EPPSU'!A:A))+1,VLOOKUP(C34,'PEX Fittings - F1960 EPPSU'!A:J,8),IF(C34&lt;(MAX('PEX Accessories'!A:A))+1,VLOOKUP(C34,'PEX Accessories'!A:J,8),IF(C34&lt;(MAX('PVC DWV'!A:A))+1,VLOOKUP(C34,'PVC DWV'!A:K,9),IF(C34&lt;(MAX('PVC SCH 40'!A:A))+1,VLOOKUP(C34,'PVC SCH 40'!A:K,10),IF(C34&lt;(MAX('Push Fittings'!A:A))+1,VLOOKUP(C34,'Push Fittings'!A:J,8),IF(C34&lt;(MAX('Copper Wrot'!A:A))+1,VLOOKUP(C34,'Copper Wrot'!A:L,10),IF(C34&lt;(MAX('Cast Copper'!A:A))+1,VLOOKUP(C34,'Cast Copper'!A:L,10),IF(C34&lt;(MAX('Press Copper Fittings'!A:A))+1,VLOOKUP(C34,'Press Copper Fittings'!A:J,8),IF(C34&lt;(MAX('Supply Stops'!A:A))+1,VLOOKUP(C34,'Supply Stops'!A:J,8),IF(C34&lt;(MAX('Supply Lines'!A:A))+1,VLOOKUP(C34,'Supply Lines'!A:J,8),IF(C34&lt;(MAX('CI Fittings'!A:A))+1,VLOOKUP(C34,'CI Fittings'!A:J,8),IF(C34&lt;(MAX('Steel Couplings'!A:A))+1,VLOOKUP(C34,'Steel Couplings'!A:J,8),IF(C34&lt;(MAX(NHC!A:A))+1,VLOOKUP(C34,NHC!A:J,8),IF(C34&lt;(MAX('Dielectric Unions'!A:A))+1,VLOOKUP(C34,'Dielectric Unions'!A:J,8),IF(C34&lt;(MAX('MI Fittings - XH'!A:A))+1,VLOOKUP(C34,'MI Fittings - XH'!A:J,8),IF(C34&lt;(MAX('Steel Nipples - XH'!A:A))+1,VLOOKUP(C34,'Steel Nipples - XH'!A:J,8),IF(C34&lt;(MAX('Copper Tubing '!A:A))+1,VLOOKUP(C34,'Copper Tubing '!A:J,8),IF(C34&lt;(MAX('PVC Pipe'!A:A))+1,VLOOKUP(C34,'PVC Pipe'!A:J,8),IF(C34&lt;(MAX('Steel Pipe'!A:A))+1,VLOOKUP(C34,'Steel Pipe'!A:J,8),"")))))))))))))))))))))))))))))))</f>
        <v/>
      </c>
      <c r="I34" s="1232">
        <f>IF(C34&lt;(MAX('MI Fittings'!A:A))+1,VLOOKUP(C34,'MI Fittings'!A:K,7),IF(C34&lt;(MAX('CS Press Fittings'!A:A))+1,VLOOKUP(C34,'CS Press Fittings'!A:K,8),IF(C34&lt;(MAX('Steel Nipples'!A:A))+1,VLOOKUP(C34,'Steel Nipples'!A:K,7),IF(C34&lt;(MAX('Steel Cut Lengths'!A:A))+1,VLOOKUP(C34,'Steel Cut Lengths'!A:K,7),IF(C34&lt;(MAX('Pipe Hangers'!A:A))+1,VLOOKUP(C34,'Pipe Hangers'!A:J,7),IF(C34&lt;(MAX('Brass Nipples '!A:A))+1,VLOOKUP(C34,'Brass Nipples '!A:J,7),IF(C34&lt;(MAX('Brass Fittings '!A:A))+1,VLOOKUP(C34,'Brass Fittings '!A:J,7),IF(C34&lt;(MAX(Valves!A:A))+1,VLOOKUP(C34,Valves!A:J,7),IF(C34&lt;(MAX('PEX Tubing'!A:A))+1,VLOOKUP(C34,'PEX Tubing'!A:J,7),IF(C34&lt;(MAX('PEX Fittings - Brass'!A:A))+1,VLOOKUP(C34,'PEX Fittings - Brass'!A:J,7),IF(C34&lt;(MAX('PEX Fittings - EXPN Brass'!A:A))+1,VLOOKUP(C34,'PEX Fittings - EXPN Brass'!A:J,7),IF(C34&lt;(MAX('PEX Fittings - F1807 PPSU '!A:A))+1,VLOOKUP(C34,'PEX Fittings - F1807 PPSU '!A:J,7),IF(C34&lt;(MAX('PEX Fittings - F1960 EPPSU'!A:A))+1,VLOOKUP(C34,'PEX Fittings - F1960 EPPSU'!A:J,7),IF(C34&lt;(MAX('PEX Accessories'!A:A))+1,VLOOKUP(C34,'PEX Accessories'!A:J,7),IF(C34&lt;(MAX('PVC DWV'!A:A))+1,VLOOKUP(C34,'PVC DWV'!A:K,8),IF(C34&lt;(MAX('PVC SCH 40'!A:A))+1,VLOOKUP(C34,'PVC SCH 40'!A:K,7),IF(C34&lt;(MAX('Push Fittings'!A:A))+1,VLOOKUP(C34,'Push Fittings'!A:J,7),IF(C34&lt;(MAX('Copper Wrot'!A:A))+1,VLOOKUP(C34,'Copper Wrot'!A:L,9),IF(C34&lt;(MAX('Cast Copper'!A:A))+1,VLOOKUP(C34,'Cast Copper'!A:L,9),IF(C34&lt;(MAX('Press Copper Fittings'!A:A))+1,VLOOKUP(C34,'Press Copper Fittings'!A:J,7),IF(C34&lt;(MAX('Supply Stops'!A:A))+1,VLOOKUP(C34,'Supply Stops'!A:J,7),IF(C34&lt;(MAX('Supply Lines'!A:A))+1,VLOOKUP(C34,'Supply Lines'!A:J,7),IF(C34&lt;(MAX('CI Fittings'!A:A))+1,VLOOKUP(C34,'CI Fittings'!A:J,7),IF(C34&lt;(MAX('Steel Couplings'!A:A))+1,VLOOKUP(C34,'Steel Couplings'!A:J,7),IF(C34&lt;(MAX(NHC!A:A))+1,VLOOKUP(C34,NHC!A:J,7),IF(C34&lt;(MAX('Dielectric Unions'!A:A))+1,VLOOKUP(C34,'Dielectric Unions'!A:J,7),IF(C34&lt;(MAX('MI Fittings - XH'!A:A))+1,VLOOKUP(C34,'MI Fittings - XH'!A:J,7),IF(C34&lt;(MAX('Steel Nipples - XH'!A:A))+1,VLOOKUP(C34,'Steel Nipples - XH'!A:J,7),IF(C34&lt;(MAX('Copper Tubing '!A:A))+1,VLOOKUP(C34,'Copper Tubing '!A:J,7),IF(C34&lt;(MAX('PVC Pipe'!A:A))+1,VLOOKUP(C34,'PVC Pipe'!A:J,7),IF(C34&lt;(MAX('Steel Pipe'!A:A))+1,VLOOKUP(C34,'Steel Pipe'!A:J,7),0)))))))))))))))))))))))))))))))</f>
        <v>0</v>
      </c>
      <c r="J34" s="1196">
        <f t="shared" si="0"/>
        <v>0</v>
      </c>
    </row>
    <row r="35" spans="3:10" ht="15" customHeight="1" thickTop="1" thickBot="1">
      <c r="C35" s="1233">
        <v>14</v>
      </c>
      <c r="D35" s="49" t="str">
        <f>IF(C35&lt;(MAX('MI Fittings'!A:A))+1,VLOOKUP(C35,'MI Fittings'!A:K,10),IF(C35&lt;(MAX('CS Press Fittings'!A:A))+1,VLOOKUP(C35,'CS Press Fittings'!A:K,11),IF(C35&lt;(MAX('Steel Nipples'!A:A))+1,VLOOKUP(C35,'Steel Nipples'!A:K,10),IF(C35&lt;(MAX('Steel Cut Lengths'!A:A))+1,VLOOKUP(C35,'Steel Cut Lengths'!A:K,10),IF(C35&lt;(MAX('Pipe Hangers'!A:A))+1,VLOOKUP(C35,'Pipe Hangers'!A:J,10),IF(C35&lt;(MAX('Brass Nipples '!A:A))+1,VLOOKUP(C35,'Brass Nipples '!A:J,10),IF(C35&lt;(MAX('Brass Fittings '!A:A))+1,VLOOKUP(C35,'Brass Fittings '!A:J,10),IF(C35&lt;(MAX(Valves!A:A))+1,VLOOKUP(C35,Valves!A:J,10),IF(C35&lt;(MAX('PEX Tubing'!A:A))+1,VLOOKUP(C35,'PEX Tubing'!A:J,9),IF(C35&lt;(MAX('PEX Fittings - Brass'!A:A))+1,VLOOKUP(C35,'PEX Fittings - Brass'!A:J,10),IF(C35&lt;(MAX('PEX Fittings - EXPN Brass'!A:A))+1,VLOOKUP(C35,'PEX Fittings - EXPN Brass'!A:J,10),IF(C35&lt;(MAX('PEX Fittings - F1807 PPSU '!A:A))+1,VLOOKUP(C35,'PEX Fittings - F1807 PPSU '!A:J,10),IF(C35&lt;(MAX('PEX Fittings - F1960 EPPSU'!A:A))+1,VLOOKUP(C35,'PEX Fittings - F1960 EPPSU'!A:J,10),IF(C35&lt;(MAX('PEX Accessories'!A:A))+1,VLOOKUP(C35,'PEX Accessories'!A:J,10),IF(C35&lt;(MAX('PVC DWV'!A:A))+1,VLOOKUP(C35,'PVC DWV'!A:K,11),IF(C35&lt;(MAX('PVC SCH 40'!A:A))+1,VLOOKUP(C35,'PVC SCH 40'!A:K,11),IF(C35&lt;(MAX('Push Fittings'!A:A))+1,VLOOKUP(C35,'Push Fittings'!A:J,10),IF(C35&lt;(MAX('Copper Wrot'!A:A))+1,VLOOKUP(C35,'Copper Wrot'!A:L,12),IF(C35&lt;(MAX('Cast Copper'!A:A))+1,VLOOKUP(C35,'Cast Copper'!A:L,12),IF(C35&lt;(MAX('Press Copper Fittings'!A:A))+1,VLOOKUP(C35,'Press Copper Fittings'!A:J,10),IF(C35&lt;(MAX('Supply Stops'!A:A))+1,VLOOKUP(C35,'Supply Stops'!A:J,10),IF(C35&lt;(MAX('Supply Lines'!A:A))+1,VLOOKUP(C35,'Supply Lines'!A:J,10),IF(C35&lt;(MAX('CI Fittings'!A:A))+1,VLOOKUP(C35,'CI Fittings'!A:J,10),IF(C35&lt;(MAX('Steel Couplings'!A:A))+1,VLOOKUP(C35,'Steel Couplings'!A:J,10),IF(C35&lt;(MAX(NHC!A:A))+1,VLOOKUP(C35,NHC!A:J,10),IF(C35&lt;(MAX('Dielectric Unions'!A:A))+1,VLOOKUP(C35,'Dielectric Unions'!A:J,10),IF(C35&lt;(MAX('MI Fittings - XH'!A:A))+1,VLOOKUP(C35,'MI Fittings - XH'!A:J,10),IF(C35&lt;(MAX('Steel Nipples - XH'!A:A))+1,VLOOKUP(C35,'Steel Nipples - XH'!A:J,10),IF(C35&lt;(MAX('Copper Tubing '!A:A))+1,VLOOKUP(C35,'Copper Tubing '!A:J,10),IF(C35&lt;(MAX('PVC Pipe'!A:A))+1,VLOOKUP(C35,'PVC Pipe'!A:J,10),IF(C35&lt;(MAX('Steel Pipe'!A:A))+1,VLOOKUP(C35,'Steel Pipe'!A:J,10),"")))))))))))))))))))))))))))))))</f>
        <v/>
      </c>
      <c r="E35" s="1231" t="str">
        <f>IF(C35&lt;(MAX('MI Fittings'!A:A))+1,VLOOKUP(C35,'MI Fittings'!A:K,3),IF(C35&lt;(MAX('CS Press Fittings'!A:A))+1,VLOOKUP(C35,'CS Press Fittings'!A:K,4),IF(C35&lt;(MAX('Steel Nipples'!A:A))+1,VLOOKUP(C35,'Steel Nipples'!A:K,3),IF(C35&lt;(MAX('Steel Cut Lengths'!A:A))+1,VLOOKUP(C35,'Steel Cut Lengths'!A:K,3),IF(C35&lt;(MAX('Pipe Hangers'!A:A))+1,VLOOKUP(C35,'Pipe Hangers'!A:J,3),IF(C35&lt;(MAX('Brass Nipples '!A:A))+1,VLOOKUP(C35,'Brass Nipples '!A:J,3),IF(C35&lt;(MAX('Brass Fittings '!A:A))+1,VLOOKUP(C35,'Brass Fittings '!A:J,3),IF(C35&lt;(MAX(Valves!A:A))+1,VLOOKUP(C35,Valves!A:J,3),IF(C35&lt;(MAX('PEX Tubing'!A:A))+1,VLOOKUP(C35,'PEX Tubing'!A:J,3),IF(C35&lt;(MAX('PEX Fittings - Brass'!A:A))+1,VLOOKUP(C35,'PEX Fittings - Brass'!A:J,3),IF(C35&lt;(MAX('PEX Fittings - EXPN Brass'!A:A))+1,VLOOKUP(C35,'PEX Fittings - EXPN Brass'!A:J,3),IF(C35&lt;(MAX('PEX Fittings - F1807 PPSU '!A:A))+1,VLOOKUP(C35,'PEX Fittings - F1807 PPSU '!A:J,3),IF(C35&lt;(MAX('PEX Fittings - F1960 EPPSU'!A:A))+1,VLOOKUP(C35,'PEX Fittings - F1960 EPPSU'!A:J,3),IF(C35&lt;(MAX('PEX Accessories'!A:A))+1,VLOOKUP(C35,'PEX Accessories'!A:J,3),IF(C35&lt;(MAX('PVC DWV'!A:A))+1,VLOOKUP(C35,'PVC DWV'!A:K,3),IF(C35&lt;(MAX('PVC SCH 40'!A:A))+1,VLOOKUP(C35,'PVC SCH 40'!A:K,3),IF(C35&lt;(MAX('Push Fittings'!A:A))+1,VLOOKUP(C35,'Push Fittings'!A:J,3),IF(C35&lt;(MAX('Copper Wrot'!A:A))+1,VLOOKUP(C35,'Copper Wrot'!A:L,3),IF(C35&lt;(MAX('Cast Copper'!A:A))+1,VLOOKUP(C35,'Cast Copper'!A:L,3),IF(C35&lt;(MAX('Cast Copper'!A:A))+1,VLOOKUP(C35,'Cast Copper'!A:L,3),IF(C35&lt;(MAX('Press Copper Fittings'!A:A))+1,VLOOKUP(C35,'Press Copper Fittings'!A:J,3),IF(C35&lt;(MAX('Supply Stops'!A:A))+1,VLOOKUP(C35,'Supply Stops'!A:J,3),IF(C35&lt;(MAX('Supply Lines'!A:A))+1,VLOOKUP(C35,'Supply Lines'!A:J,3),IF(C35&lt;(MAX('CI Fittings'!A:A))+1,VLOOKUP(C35,'CI Fittings'!A:J,3),IF(C35&lt;(MAX('Steel Couplings'!A:A))+1,VLOOKUP(C35,'Steel Couplings'!A:J,3),IF(C35&lt;(MAX(NHC!A:A))+1,VLOOKUP(C35,NHC!A:J,3),IF(C35&lt;(MAX('Dielectric Unions'!A:A))+1,VLOOKUP(C35,'Dielectric Unions'!A:J,3),IF(C35&lt;(MAX('MI Fittings - XH'!A:A))+1,VLOOKUP(C35,'MI Fittings - XH'!A:J,3),IF(C35&lt;(MAX('Steel Nipples - XH'!A:A))+1,VLOOKUP(C35,'Steel Nipples - XH'!A:J,3),IF(C35&lt;(MAX('Copper Tubing '!A:A))+1,VLOOKUP(C35,'Copper Tubing '!A:J,3),IF(C35&lt;(MAX('PVC Pipe'!A:A))+1,VLOOKUP(C35,'PVC Pipe'!A:J,3),IF(C35&lt;(MAX('Steel Pipe'!A:A))+1,VLOOKUP(C35,'Steel Pipe'!A:J,3),""))))))))))))))))))))))))))))))))</f>
        <v/>
      </c>
      <c r="F35" s="1794" t="str">
        <f>IF(C35&lt;(MAX('MI Fittings'!A:A))+1,VLOOKUP(C35,'MI Fittings'!A:K,4),IF(C35&lt;(MAX('CS Press Fittings'!A:A))+1,VLOOKUP(C35,'CS Press Fittings'!A:K,5),IF(C35&lt;(MAX('Steel Nipples'!A:A))+1,VLOOKUP(C35,'Steel Nipples'!A:K,4),IF(C35&lt;(MAX('Steel Cut Lengths'!A:A))+1,VLOOKUP(C35,'Steel Cut Lengths'!A:K,4),IF(C35&lt;(MAX('Pipe Hangers'!A:A))+1,VLOOKUP(C35,'Pipe Hangers'!A:J,4),IF(C35&lt;(MAX('Brass Nipples '!A:A))+1,VLOOKUP(C35,'Brass Nipples '!A:J,4),IF(C35&lt;(MAX('Brass Fittings '!A:A))+1,VLOOKUP(C35,'Brass Fittings '!A:J,4),IF(C35&lt;(MAX(Valves!A:A))+1,VLOOKUP(C35,Valves!A:J,4),IF(C35&lt;(MAX('PEX Tubing'!A:A))+1,VLOOKUP(C35,'PEX Tubing'!A:J,4),IF(C35&lt;(MAX('PEX Fittings - Brass'!A:A))+1,VLOOKUP(C35,'PEX Fittings - Brass'!A:J,4),IF(C35&lt;(MAX('PEX Fittings - EXPN Brass'!A:A))+1,VLOOKUP(C35,'PEX Fittings - EXPN Brass'!A:J,4),IF(C35&lt;(MAX('PEX Fittings - F1807 PPSU '!A:A))+1,VLOOKUP(C35,'PEX Fittings - F1807 PPSU '!A:J,4),IF(C35&lt;(MAX('PEX Fittings - F1960 EPPSU'!A:A))+1,VLOOKUP(C35,'PEX Fittings - F1960 EPPSU'!A:J,4),IF(C35&lt;(MAX('PEX Accessories'!A:A))+1,VLOOKUP(C35,'PEX Accessories'!A:J,4),IF(C35&lt;(MAX('PVC DWV'!A:A))+1,VLOOKUP(C35,'PVC DWV'!A:K,5),IF(C35&lt;(MAX('PVC SCH 40'!A:A))+1,VLOOKUP(C35,'PVC SCH 40'!A:K,5),IF(C35&lt;(MAX('Push Fittings'!A:A))+1,VLOOKUP(C35,'Push Fittings'!A:J,4),IF(C35&lt;(MAX('Copper Wrot'!A:A))+1,VLOOKUP(C35,'Copper Wrot'!A:L,5),IF(C35&lt;(MAX('Cast Copper'!A:A))+1,VLOOKUP(C35,'Cast Copper'!A:L,5),IF(C35&lt;(MAX('Press Copper Fittings'!A:A))+1,VLOOKUP(C35,'Press Copper Fittings'!A:J,4),IF(C35&lt;(MAX('Supply Stops'!A:A))+1,VLOOKUP(C35,'Supply Stops'!A:J,4),IF(C35&lt;(MAX('Supply Lines'!A:A))+1,VLOOKUP(C35,'Supply Lines'!A:J,4),IF(C35&lt;(MAX('CI Fittings'!A:A))+1,VLOOKUP(C35,'CI Fittings'!A:J,4),IF(C35&lt;(MAX('Steel Couplings'!A:A))+1,VLOOKUP(C35,'Steel Couplings'!A:J,4),IF(C35&lt;(MAX(NHC!A:A))+1,VLOOKUP(C35,NHC!A:J,4),IF(C35&lt;(MAX('Dielectric Unions'!A:A))+1,VLOOKUP(C35,'Dielectric Unions'!A:J,4),IF(C35&lt;(MAX('MI Fittings - XH'!A:A))+1,VLOOKUP(C35,'MI Fittings - XH'!A:J,4),IF(C35&lt;(MAX('Steel Nipples - XH'!A:A))+1,VLOOKUP(C35,'Steel Nipples - XH'!A:J,4),IF(C35&lt;(MAX('Copper Tubing '!A:A))+1,VLOOKUP(C35,'Copper Tubing '!A:J,4),IF(C35&lt;(MAX('PVC Pipe'!A:A))+1,VLOOKUP(C35,'PVC Pipe'!A:J,4),IF(C35&lt;(MAX('Steel Pipe'!A:A))+1,VLOOKUP(C35,'Steel Pipe'!A:J,4),"")))))))))))))))))))))))))))))))</f>
        <v/>
      </c>
      <c r="G35" s="1795"/>
      <c r="H35" s="504" t="str">
        <f>IF(C35&lt;(MAX('MI Fittings'!A:A))+1,VLOOKUP(C35,'MI Fittings'!A:K,8),IF(C35&lt;(MAX('CS Press Fittings'!A:A))+1,VLOOKUP(C35,'CS Press Fittings'!A:K,9),IF(C35&lt;(MAX('Steel Nipples'!A:A))+1,VLOOKUP(C35,'Steel Nipples'!A:K,8),IF(C35&lt;(MAX('Steel Cut Lengths'!A:A))+1,VLOOKUP(C35,'Steel Cut Lengths'!A:K,8),IF(C35&lt;(MAX('Pipe Hangers'!A:A))+1,VLOOKUP(C35,'Pipe Hangers'!A:J,8),IF(C35&lt;(MAX('Brass Nipples '!A:A))+1,VLOOKUP(C35,'Brass Nipples '!A:J,8),IF(C35&lt;(MAX('Brass Fittings '!A:A))+1,VLOOKUP(C35,'Brass Fittings '!A:J,8),IF(C35&lt;(MAX(Valves!A:A))+1,VLOOKUP(C35,Valves!A:J,8),IF(C35&lt;(MAX('PEX Tubing'!A:A))+1,VLOOKUP(C35,'PEX Tubing'!A:J,8),IF(C35&lt;(MAX('PEX Fittings - Brass'!A:A))+1,VLOOKUP(C35,'PEX Fittings - Brass'!A:J,8),IF(C35&lt;(MAX('PEX Fittings - EXPN Brass'!A:A))+1,VLOOKUP(C35,'PEX Fittings - EXPN Brass'!A:J,8),IF(C35&lt;(MAX('PEX Fittings - F1807 PPSU '!A:A))+1,VLOOKUP(C35,'PEX Fittings - F1807 PPSU '!A:J,8),IF(C35&lt;(MAX('PEX Fittings - F1960 EPPSU'!A:A))+1,VLOOKUP(C35,'PEX Fittings - F1960 EPPSU'!A:J,8),IF(C35&lt;(MAX('PEX Accessories'!A:A))+1,VLOOKUP(C35,'PEX Accessories'!A:J,8),IF(C35&lt;(MAX('PVC DWV'!A:A))+1,VLOOKUP(C35,'PVC DWV'!A:K,9),IF(C35&lt;(MAX('PVC SCH 40'!A:A))+1,VLOOKUP(C35,'PVC SCH 40'!A:K,10),IF(C35&lt;(MAX('Push Fittings'!A:A))+1,VLOOKUP(C35,'Push Fittings'!A:J,8),IF(C35&lt;(MAX('Copper Wrot'!A:A))+1,VLOOKUP(C35,'Copper Wrot'!A:L,10),IF(C35&lt;(MAX('Cast Copper'!A:A))+1,VLOOKUP(C35,'Cast Copper'!A:L,10),IF(C35&lt;(MAX('Press Copper Fittings'!A:A))+1,VLOOKUP(C35,'Press Copper Fittings'!A:J,8),IF(C35&lt;(MAX('Supply Stops'!A:A))+1,VLOOKUP(C35,'Supply Stops'!A:J,8),IF(C35&lt;(MAX('Supply Lines'!A:A))+1,VLOOKUP(C35,'Supply Lines'!A:J,8),IF(C35&lt;(MAX('CI Fittings'!A:A))+1,VLOOKUP(C35,'CI Fittings'!A:J,8),IF(C35&lt;(MAX('Steel Couplings'!A:A))+1,VLOOKUP(C35,'Steel Couplings'!A:J,8),IF(C35&lt;(MAX(NHC!A:A))+1,VLOOKUP(C35,NHC!A:J,8),IF(C35&lt;(MAX('Dielectric Unions'!A:A))+1,VLOOKUP(C35,'Dielectric Unions'!A:J,8),IF(C35&lt;(MAX('MI Fittings - XH'!A:A))+1,VLOOKUP(C35,'MI Fittings - XH'!A:J,8),IF(C35&lt;(MAX('Steel Nipples - XH'!A:A))+1,VLOOKUP(C35,'Steel Nipples - XH'!A:J,8),IF(C35&lt;(MAX('Copper Tubing '!A:A))+1,VLOOKUP(C35,'Copper Tubing '!A:J,8),IF(C35&lt;(MAX('PVC Pipe'!A:A))+1,VLOOKUP(C35,'PVC Pipe'!A:J,8),IF(C35&lt;(MAX('Steel Pipe'!A:A))+1,VLOOKUP(C35,'Steel Pipe'!A:J,8),"")))))))))))))))))))))))))))))))</f>
        <v/>
      </c>
      <c r="I35" s="1232">
        <f>IF(C35&lt;(MAX('MI Fittings'!A:A))+1,VLOOKUP(C35,'MI Fittings'!A:K,7),IF(C35&lt;(MAX('CS Press Fittings'!A:A))+1,VLOOKUP(C35,'CS Press Fittings'!A:K,8),IF(C35&lt;(MAX('Steel Nipples'!A:A))+1,VLOOKUP(C35,'Steel Nipples'!A:K,7),IF(C35&lt;(MAX('Steel Cut Lengths'!A:A))+1,VLOOKUP(C35,'Steel Cut Lengths'!A:K,7),IF(C35&lt;(MAX('Pipe Hangers'!A:A))+1,VLOOKUP(C35,'Pipe Hangers'!A:J,7),IF(C35&lt;(MAX('Brass Nipples '!A:A))+1,VLOOKUP(C35,'Brass Nipples '!A:J,7),IF(C35&lt;(MAX('Brass Fittings '!A:A))+1,VLOOKUP(C35,'Brass Fittings '!A:J,7),IF(C35&lt;(MAX(Valves!A:A))+1,VLOOKUP(C35,Valves!A:J,7),IF(C35&lt;(MAX('PEX Tubing'!A:A))+1,VLOOKUP(C35,'PEX Tubing'!A:J,7),IF(C35&lt;(MAX('PEX Fittings - Brass'!A:A))+1,VLOOKUP(C35,'PEX Fittings - Brass'!A:J,7),IF(C35&lt;(MAX('PEX Fittings - EXPN Brass'!A:A))+1,VLOOKUP(C35,'PEX Fittings - EXPN Brass'!A:J,7),IF(C35&lt;(MAX('PEX Fittings - F1807 PPSU '!A:A))+1,VLOOKUP(C35,'PEX Fittings - F1807 PPSU '!A:J,7),IF(C35&lt;(MAX('PEX Fittings - F1960 EPPSU'!A:A))+1,VLOOKUP(C35,'PEX Fittings - F1960 EPPSU'!A:J,7),IF(C35&lt;(MAX('PEX Accessories'!A:A))+1,VLOOKUP(C35,'PEX Accessories'!A:J,7),IF(C35&lt;(MAX('PVC DWV'!A:A))+1,VLOOKUP(C35,'PVC DWV'!A:K,8),IF(C35&lt;(MAX('PVC SCH 40'!A:A))+1,VLOOKUP(C35,'PVC SCH 40'!A:K,7),IF(C35&lt;(MAX('Push Fittings'!A:A))+1,VLOOKUP(C35,'Push Fittings'!A:J,7),IF(C35&lt;(MAX('Copper Wrot'!A:A))+1,VLOOKUP(C35,'Copper Wrot'!A:L,9),IF(C35&lt;(MAX('Cast Copper'!A:A))+1,VLOOKUP(C35,'Cast Copper'!A:L,9),IF(C35&lt;(MAX('Press Copper Fittings'!A:A))+1,VLOOKUP(C35,'Press Copper Fittings'!A:J,7),IF(C35&lt;(MAX('Supply Stops'!A:A))+1,VLOOKUP(C35,'Supply Stops'!A:J,7),IF(C35&lt;(MAX('Supply Lines'!A:A))+1,VLOOKUP(C35,'Supply Lines'!A:J,7),IF(C35&lt;(MAX('CI Fittings'!A:A))+1,VLOOKUP(C35,'CI Fittings'!A:J,7),IF(C35&lt;(MAX('Steel Couplings'!A:A))+1,VLOOKUP(C35,'Steel Couplings'!A:J,7),IF(C35&lt;(MAX(NHC!A:A))+1,VLOOKUP(C35,NHC!A:J,7),IF(C35&lt;(MAX('Dielectric Unions'!A:A))+1,VLOOKUP(C35,'Dielectric Unions'!A:J,7),IF(C35&lt;(MAX('MI Fittings - XH'!A:A))+1,VLOOKUP(C35,'MI Fittings - XH'!A:J,7),IF(C35&lt;(MAX('Steel Nipples - XH'!A:A))+1,VLOOKUP(C35,'Steel Nipples - XH'!A:J,7),IF(C35&lt;(MAX('Copper Tubing '!A:A))+1,VLOOKUP(C35,'Copper Tubing '!A:J,7),IF(C35&lt;(MAX('PVC Pipe'!A:A))+1,VLOOKUP(C35,'PVC Pipe'!A:J,7),IF(C35&lt;(MAX('Steel Pipe'!A:A))+1,VLOOKUP(C35,'Steel Pipe'!A:J,7),0)))))))))))))))))))))))))))))))</f>
        <v>0</v>
      </c>
      <c r="J35" s="1196">
        <f t="shared" si="0"/>
        <v>0</v>
      </c>
    </row>
    <row r="36" spans="3:10" ht="15" customHeight="1" thickTop="1" thickBot="1">
      <c r="C36" s="1234">
        <v>15</v>
      </c>
      <c r="D36" s="49" t="str">
        <f>IF(C36&lt;(MAX('MI Fittings'!A:A))+1,VLOOKUP(C36,'MI Fittings'!A:K,10),IF(C36&lt;(MAX('CS Press Fittings'!A:A))+1,VLOOKUP(C36,'CS Press Fittings'!A:K,11),IF(C36&lt;(MAX('Steel Nipples'!A:A))+1,VLOOKUP(C36,'Steel Nipples'!A:K,10),IF(C36&lt;(MAX('Steel Cut Lengths'!A:A))+1,VLOOKUP(C36,'Steel Cut Lengths'!A:K,10),IF(C36&lt;(MAX('Pipe Hangers'!A:A))+1,VLOOKUP(C36,'Pipe Hangers'!A:J,10),IF(C36&lt;(MAX('Brass Nipples '!A:A))+1,VLOOKUP(C36,'Brass Nipples '!A:J,10),IF(C36&lt;(MAX('Brass Fittings '!A:A))+1,VLOOKUP(C36,'Brass Fittings '!A:J,10),IF(C36&lt;(MAX(Valves!A:A))+1,VLOOKUP(C36,Valves!A:J,10),IF(C36&lt;(MAX('PEX Tubing'!A:A))+1,VLOOKUP(C36,'PEX Tubing'!A:J,9),IF(C36&lt;(MAX('PEX Fittings - Brass'!A:A))+1,VLOOKUP(C36,'PEX Fittings - Brass'!A:J,10),IF(C36&lt;(MAX('PEX Fittings - EXPN Brass'!A:A))+1,VLOOKUP(C36,'PEX Fittings - EXPN Brass'!A:J,10),IF(C36&lt;(MAX('PEX Fittings - F1807 PPSU '!A:A))+1,VLOOKUP(C36,'PEX Fittings - F1807 PPSU '!A:J,10),IF(C36&lt;(MAX('PEX Fittings - F1960 EPPSU'!A:A))+1,VLOOKUP(C36,'PEX Fittings - F1960 EPPSU'!A:J,10),IF(C36&lt;(MAX('PEX Accessories'!A:A))+1,VLOOKUP(C36,'PEX Accessories'!A:J,10),IF(C36&lt;(MAX('PVC DWV'!A:A))+1,VLOOKUP(C36,'PVC DWV'!A:K,11),IF(C36&lt;(MAX('PVC SCH 40'!A:A))+1,VLOOKUP(C36,'PVC SCH 40'!A:K,11),IF(C36&lt;(MAX('Push Fittings'!A:A))+1,VLOOKUP(C36,'Push Fittings'!A:J,10),IF(C36&lt;(MAX('Copper Wrot'!A:A))+1,VLOOKUP(C36,'Copper Wrot'!A:L,12),IF(C36&lt;(MAX('Cast Copper'!A:A))+1,VLOOKUP(C36,'Cast Copper'!A:L,12),IF(C36&lt;(MAX('Press Copper Fittings'!A:A))+1,VLOOKUP(C36,'Press Copper Fittings'!A:J,10),IF(C36&lt;(MAX('Supply Stops'!A:A))+1,VLOOKUP(C36,'Supply Stops'!A:J,10),IF(C36&lt;(MAX('Supply Lines'!A:A))+1,VLOOKUP(C36,'Supply Lines'!A:J,10),IF(C36&lt;(MAX('CI Fittings'!A:A))+1,VLOOKUP(C36,'CI Fittings'!A:J,10),IF(C36&lt;(MAX('Steel Couplings'!A:A))+1,VLOOKUP(C36,'Steel Couplings'!A:J,10),IF(C36&lt;(MAX(NHC!A:A))+1,VLOOKUP(C36,NHC!A:J,10),IF(C36&lt;(MAX('Dielectric Unions'!A:A))+1,VLOOKUP(C36,'Dielectric Unions'!A:J,10),IF(C36&lt;(MAX('MI Fittings - XH'!A:A))+1,VLOOKUP(C36,'MI Fittings - XH'!A:J,10),IF(C36&lt;(MAX('Steel Nipples - XH'!A:A))+1,VLOOKUP(C36,'Steel Nipples - XH'!A:J,10),IF(C36&lt;(MAX('Copper Tubing '!A:A))+1,VLOOKUP(C36,'Copper Tubing '!A:J,10),IF(C36&lt;(MAX('PVC Pipe'!A:A))+1,VLOOKUP(C36,'PVC Pipe'!A:J,10),IF(C36&lt;(MAX('Steel Pipe'!A:A))+1,VLOOKUP(C36,'Steel Pipe'!A:J,10),"")))))))))))))))))))))))))))))))</f>
        <v/>
      </c>
      <c r="E36" s="1231" t="str">
        <f>IF(C36&lt;(MAX('MI Fittings'!A:A))+1,VLOOKUP(C36,'MI Fittings'!A:K,3),IF(C36&lt;(MAX('CS Press Fittings'!A:A))+1,VLOOKUP(C36,'CS Press Fittings'!A:K,4),IF(C36&lt;(MAX('Steel Nipples'!A:A))+1,VLOOKUP(C36,'Steel Nipples'!A:K,3),IF(C36&lt;(MAX('Steel Cut Lengths'!A:A))+1,VLOOKUP(C36,'Steel Cut Lengths'!A:K,3),IF(C36&lt;(MAX('Pipe Hangers'!A:A))+1,VLOOKUP(C36,'Pipe Hangers'!A:J,3),IF(C36&lt;(MAX('Brass Nipples '!A:A))+1,VLOOKUP(C36,'Brass Nipples '!A:J,3),IF(C36&lt;(MAX('Brass Fittings '!A:A))+1,VLOOKUP(C36,'Brass Fittings '!A:J,3),IF(C36&lt;(MAX(Valves!A:A))+1,VLOOKUP(C36,Valves!A:J,3),IF(C36&lt;(MAX('PEX Tubing'!A:A))+1,VLOOKUP(C36,'PEX Tubing'!A:J,3),IF(C36&lt;(MAX('PEX Fittings - Brass'!A:A))+1,VLOOKUP(C36,'PEX Fittings - Brass'!A:J,3),IF(C36&lt;(MAX('PEX Fittings - EXPN Brass'!A:A))+1,VLOOKUP(C36,'PEX Fittings - EXPN Brass'!A:J,3),IF(C36&lt;(MAX('PEX Fittings - F1807 PPSU '!A:A))+1,VLOOKUP(C36,'PEX Fittings - F1807 PPSU '!A:J,3),IF(C36&lt;(MAX('PEX Fittings - F1960 EPPSU'!A:A))+1,VLOOKUP(C36,'PEX Fittings - F1960 EPPSU'!A:J,3),IF(C36&lt;(MAX('PEX Accessories'!A:A))+1,VLOOKUP(C36,'PEX Accessories'!A:J,3),IF(C36&lt;(MAX('PVC DWV'!A:A))+1,VLOOKUP(C36,'PVC DWV'!A:K,3),IF(C36&lt;(MAX('PVC SCH 40'!A:A))+1,VLOOKUP(C36,'PVC SCH 40'!A:K,3),IF(C36&lt;(MAX('Push Fittings'!A:A))+1,VLOOKUP(C36,'Push Fittings'!A:J,3),IF(C36&lt;(MAX('Copper Wrot'!A:A))+1,VLOOKUP(C36,'Copper Wrot'!A:L,3),IF(C36&lt;(MAX('Cast Copper'!A:A))+1,VLOOKUP(C36,'Cast Copper'!A:L,3),IF(C36&lt;(MAX('Cast Copper'!A:A))+1,VLOOKUP(C36,'Cast Copper'!A:L,3),IF(C36&lt;(MAX('Press Copper Fittings'!A:A))+1,VLOOKUP(C36,'Press Copper Fittings'!A:J,3),IF(C36&lt;(MAX('Supply Stops'!A:A))+1,VLOOKUP(C36,'Supply Stops'!A:J,3),IF(C36&lt;(MAX('Supply Lines'!A:A))+1,VLOOKUP(C36,'Supply Lines'!A:J,3),IF(C36&lt;(MAX('CI Fittings'!A:A))+1,VLOOKUP(C36,'CI Fittings'!A:J,3),IF(C36&lt;(MAX('Steel Couplings'!A:A))+1,VLOOKUP(C36,'Steel Couplings'!A:J,3),IF(C36&lt;(MAX(NHC!A:A))+1,VLOOKUP(C36,NHC!A:J,3),IF(C36&lt;(MAX('Dielectric Unions'!A:A))+1,VLOOKUP(C36,'Dielectric Unions'!A:J,3),IF(C36&lt;(MAX('MI Fittings - XH'!A:A))+1,VLOOKUP(C36,'MI Fittings - XH'!A:J,3),IF(C36&lt;(MAX('Steel Nipples - XH'!A:A))+1,VLOOKUP(C36,'Steel Nipples - XH'!A:J,3),IF(C36&lt;(MAX('Copper Tubing '!A:A))+1,VLOOKUP(C36,'Copper Tubing '!A:J,3),IF(C36&lt;(MAX('PVC Pipe'!A:A))+1,VLOOKUP(C36,'PVC Pipe'!A:J,3),IF(C36&lt;(MAX('Steel Pipe'!A:A))+1,VLOOKUP(C36,'Steel Pipe'!A:J,3),""))))))))))))))))))))))))))))))))</f>
        <v/>
      </c>
      <c r="F36" s="1794" t="str">
        <f>IF(C36&lt;(MAX('MI Fittings'!A:A))+1,VLOOKUP(C36,'MI Fittings'!A:K,4),IF(C36&lt;(MAX('CS Press Fittings'!A:A))+1,VLOOKUP(C36,'CS Press Fittings'!A:K,5),IF(C36&lt;(MAX('Steel Nipples'!A:A))+1,VLOOKUP(C36,'Steel Nipples'!A:K,4),IF(C36&lt;(MAX('Steel Cut Lengths'!A:A))+1,VLOOKUP(C36,'Steel Cut Lengths'!A:K,4),IF(C36&lt;(MAX('Pipe Hangers'!A:A))+1,VLOOKUP(C36,'Pipe Hangers'!A:J,4),IF(C36&lt;(MAX('Brass Nipples '!A:A))+1,VLOOKUP(C36,'Brass Nipples '!A:J,4),IF(C36&lt;(MAX('Brass Fittings '!A:A))+1,VLOOKUP(C36,'Brass Fittings '!A:J,4),IF(C36&lt;(MAX(Valves!A:A))+1,VLOOKUP(C36,Valves!A:J,4),IF(C36&lt;(MAX('PEX Tubing'!A:A))+1,VLOOKUP(C36,'PEX Tubing'!A:J,4),IF(C36&lt;(MAX('PEX Fittings - Brass'!A:A))+1,VLOOKUP(C36,'PEX Fittings - Brass'!A:J,4),IF(C36&lt;(MAX('PEX Fittings - EXPN Brass'!A:A))+1,VLOOKUP(C36,'PEX Fittings - EXPN Brass'!A:J,4),IF(C36&lt;(MAX('PEX Fittings - F1807 PPSU '!A:A))+1,VLOOKUP(C36,'PEX Fittings - F1807 PPSU '!A:J,4),IF(C36&lt;(MAX('PEX Fittings - F1960 EPPSU'!A:A))+1,VLOOKUP(C36,'PEX Fittings - F1960 EPPSU'!A:J,4),IF(C36&lt;(MAX('PEX Accessories'!A:A))+1,VLOOKUP(C36,'PEX Accessories'!A:J,4),IF(C36&lt;(MAX('PVC DWV'!A:A))+1,VLOOKUP(C36,'PVC DWV'!A:K,5),IF(C36&lt;(MAX('PVC SCH 40'!A:A))+1,VLOOKUP(C36,'PVC SCH 40'!A:K,5),IF(C36&lt;(MAX('Push Fittings'!A:A))+1,VLOOKUP(C36,'Push Fittings'!A:J,4),IF(C36&lt;(MAX('Copper Wrot'!A:A))+1,VLOOKUP(C36,'Copper Wrot'!A:L,5),IF(C36&lt;(MAX('Cast Copper'!A:A))+1,VLOOKUP(C36,'Cast Copper'!A:L,5),IF(C36&lt;(MAX('Press Copper Fittings'!A:A))+1,VLOOKUP(C36,'Press Copper Fittings'!A:J,4),IF(C36&lt;(MAX('Supply Stops'!A:A))+1,VLOOKUP(C36,'Supply Stops'!A:J,4),IF(C36&lt;(MAX('Supply Lines'!A:A))+1,VLOOKUP(C36,'Supply Lines'!A:J,4),IF(C36&lt;(MAX('CI Fittings'!A:A))+1,VLOOKUP(C36,'CI Fittings'!A:J,4),IF(C36&lt;(MAX('Steel Couplings'!A:A))+1,VLOOKUP(C36,'Steel Couplings'!A:J,4),IF(C36&lt;(MAX(NHC!A:A))+1,VLOOKUP(C36,NHC!A:J,4),IF(C36&lt;(MAX('Dielectric Unions'!A:A))+1,VLOOKUP(C36,'Dielectric Unions'!A:J,4),IF(C36&lt;(MAX('MI Fittings - XH'!A:A))+1,VLOOKUP(C36,'MI Fittings - XH'!A:J,4),IF(C36&lt;(MAX('Steel Nipples - XH'!A:A))+1,VLOOKUP(C36,'Steel Nipples - XH'!A:J,4),IF(C36&lt;(MAX('Copper Tubing '!A:A))+1,VLOOKUP(C36,'Copper Tubing '!A:J,4),IF(C36&lt;(MAX('PVC Pipe'!A:A))+1,VLOOKUP(C36,'PVC Pipe'!A:J,4),IF(C36&lt;(MAX('Steel Pipe'!A:A))+1,VLOOKUP(C36,'Steel Pipe'!A:J,4),"")))))))))))))))))))))))))))))))</f>
        <v/>
      </c>
      <c r="G36" s="1795"/>
      <c r="H36" s="504" t="str">
        <f>IF(C36&lt;(MAX('MI Fittings'!A:A))+1,VLOOKUP(C36,'MI Fittings'!A:K,8),IF(C36&lt;(MAX('CS Press Fittings'!A:A))+1,VLOOKUP(C36,'CS Press Fittings'!A:K,9),IF(C36&lt;(MAX('Steel Nipples'!A:A))+1,VLOOKUP(C36,'Steel Nipples'!A:K,8),IF(C36&lt;(MAX('Steel Cut Lengths'!A:A))+1,VLOOKUP(C36,'Steel Cut Lengths'!A:K,8),IF(C36&lt;(MAX('Pipe Hangers'!A:A))+1,VLOOKUP(C36,'Pipe Hangers'!A:J,8),IF(C36&lt;(MAX('Brass Nipples '!A:A))+1,VLOOKUP(C36,'Brass Nipples '!A:J,8),IF(C36&lt;(MAX('Brass Fittings '!A:A))+1,VLOOKUP(C36,'Brass Fittings '!A:J,8),IF(C36&lt;(MAX(Valves!A:A))+1,VLOOKUP(C36,Valves!A:J,8),IF(C36&lt;(MAX('PEX Tubing'!A:A))+1,VLOOKUP(C36,'PEX Tubing'!A:J,8),IF(C36&lt;(MAX('PEX Fittings - Brass'!A:A))+1,VLOOKUP(C36,'PEX Fittings - Brass'!A:J,8),IF(C36&lt;(MAX('PEX Fittings - EXPN Brass'!A:A))+1,VLOOKUP(C36,'PEX Fittings - EXPN Brass'!A:J,8),IF(C36&lt;(MAX('PEX Fittings - F1807 PPSU '!A:A))+1,VLOOKUP(C36,'PEX Fittings - F1807 PPSU '!A:J,8),IF(C36&lt;(MAX('PEX Fittings - F1960 EPPSU'!A:A))+1,VLOOKUP(C36,'PEX Fittings - F1960 EPPSU'!A:J,8),IF(C36&lt;(MAX('PEX Accessories'!A:A))+1,VLOOKUP(C36,'PEX Accessories'!A:J,8),IF(C36&lt;(MAX('PVC DWV'!A:A))+1,VLOOKUP(C36,'PVC DWV'!A:K,9),IF(C36&lt;(MAX('PVC SCH 40'!A:A))+1,VLOOKUP(C36,'PVC SCH 40'!A:K,10),IF(C36&lt;(MAX('Push Fittings'!A:A))+1,VLOOKUP(C36,'Push Fittings'!A:J,8),IF(C36&lt;(MAX('Copper Wrot'!A:A))+1,VLOOKUP(C36,'Copper Wrot'!A:L,10),IF(C36&lt;(MAX('Cast Copper'!A:A))+1,VLOOKUP(C36,'Cast Copper'!A:L,10),IF(C36&lt;(MAX('Press Copper Fittings'!A:A))+1,VLOOKUP(C36,'Press Copper Fittings'!A:J,8),IF(C36&lt;(MAX('Supply Stops'!A:A))+1,VLOOKUP(C36,'Supply Stops'!A:J,8),IF(C36&lt;(MAX('Supply Lines'!A:A))+1,VLOOKUP(C36,'Supply Lines'!A:J,8),IF(C36&lt;(MAX('CI Fittings'!A:A))+1,VLOOKUP(C36,'CI Fittings'!A:J,8),IF(C36&lt;(MAX('Steel Couplings'!A:A))+1,VLOOKUP(C36,'Steel Couplings'!A:J,8),IF(C36&lt;(MAX(NHC!A:A))+1,VLOOKUP(C36,NHC!A:J,8),IF(C36&lt;(MAX('Dielectric Unions'!A:A))+1,VLOOKUP(C36,'Dielectric Unions'!A:J,8),IF(C36&lt;(MAX('MI Fittings - XH'!A:A))+1,VLOOKUP(C36,'MI Fittings - XH'!A:J,8),IF(C36&lt;(MAX('Steel Nipples - XH'!A:A))+1,VLOOKUP(C36,'Steel Nipples - XH'!A:J,8),IF(C36&lt;(MAX('Copper Tubing '!A:A))+1,VLOOKUP(C36,'Copper Tubing '!A:J,8),IF(C36&lt;(MAX('PVC Pipe'!A:A))+1,VLOOKUP(C36,'PVC Pipe'!A:J,8),IF(C36&lt;(MAX('Steel Pipe'!A:A))+1,VLOOKUP(C36,'Steel Pipe'!A:J,8),"")))))))))))))))))))))))))))))))</f>
        <v/>
      </c>
      <c r="I36" s="1232">
        <f>IF(C36&lt;(MAX('MI Fittings'!A:A))+1,VLOOKUP(C36,'MI Fittings'!A:K,7),IF(C36&lt;(MAX('CS Press Fittings'!A:A))+1,VLOOKUP(C36,'CS Press Fittings'!A:K,8),IF(C36&lt;(MAX('Steel Nipples'!A:A))+1,VLOOKUP(C36,'Steel Nipples'!A:K,7),IF(C36&lt;(MAX('Steel Cut Lengths'!A:A))+1,VLOOKUP(C36,'Steel Cut Lengths'!A:K,7),IF(C36&lt;(MAX('Pipe Hangers'!A:A))+1,VLOOKUP(C36,'Pipe Hangers'!A:J,7),IF(C36&lt;(MAX('Brass Nipples '!A:A))+1,VLOOKUP(C36,'Brass Nipples '!A:J,7),IF(C36&lt;(MAX('Brass Fittings '!A:A))+1,VLOOKUP(C36,'Brass Fittings '!A:J,7),IF(C36&lt;(MAX(Valves!A:A))+1,VLOOKUP(C36,Valves!A:J,7),IF(C36&lt;(MAX('PEX Tubing'!A:A))+1,VLOOKUP(C36,'PEX Tubing'!A:J,7),IF(C36&lt;(MAX('PEX Fittings - Brass'!A:A))+1,VLOOKUP(C36,'PEX Fittings - Brass'!A:J,7),IF(C36&lt;(MAX('PEX Fittings - EXPN Brass'!A:A))+1,VLOOKUP(C36,'PEX Fittings - EXPN Brass'!A:J,7),IF(C36&lt;(MAX('PEX Fittings - F1807 PPSU '!A:A))+1,VLOOKUP(C36,'PEX Fittings - F1807 PPSU '!A:J,7),IF(C36&lt;(MAX('PEX Fittings - F1960 EPPSU'!A:A))+1,VLOOKUP(C36,'PEX Fittings - F1960 EPPSU'!A:J,7),IF(C36&lt;(MAX('PEX Accessories'!A:A))+1,VLOOKUP(C36,'PEX Accessories'!A:J,7),IF(C36&lt;(MAX('PVC DWV'!A:A))+1,VLOOKUP(C36,'PVC DWV'!A:K,8),IF(C36&lt;(MAX('PVC SCH 40'!A:A))+1,VLOOKUP(C36,'PVC SCH 40'!A:K,7),IF(C36&lt;(MAX('Push Fittings'!A:A))+1,VLOOKUP(C36,'Push Fittings'!A:J,7),IF(C36&lt;(MAX('Copper Wrot'!A:A))+1,VLOOKUP(C36,'Copper Wrot'!A:L,9),IF(C36&lt;(MAX('Cast Copper'!A:A))+1,VLOOKUP(C36,'Cast Copper'!A:L,9),IF(C36&lt;(MAX('Press Copper Fittings'!A:A))+1,VLOOKUP(C36,'Press Copper Fittings'!A:J,7),IF(C36&lt;(MAX('Supply Stops'!A:A))+1,VLOOKUP(C36,'Supply Stops'!A:J,7),IF(C36&lt;(MAX('Supply Lines'!A:A))+1,VLOOKUP(C36,'Supply Lines'!A:J,7),IF(C36&lt;(MAX('CI Fittings'!A:A))+1,VLOOKUP(C36,'CI Fittings'!A:J,7),IF(C36&lt;(MAX('Steel Couplings'!A:A))+1,VLOOKUP(C36,'Steel Couplings'!A:J,7),IF(C36&lt;(MAX(NHC!A:A))+1,VLOOKUP(C36,NHC!A:J,7),IF(C36&lt;(MAX('Dielectric Unions'!A:A))+1,VLOOKUP(C36,'Dielectric Unions'!A:J,7),IF(C36&lt;(MAX('MI Fittings - XH'!A:A))+1,VLOOKUP(C36,'MI Fittings - XH'!A:J,7),IF(C36&lt;(MAX('Steel Nipples - XH'!A:A))+1,VLOOKUP(C36,'Steel Nipples - XH'!A:J,7),IF(C36&lt;(MAX('Copper Tubing '!A:A))+1,VLOOKUP(C36,'Copper Tubing '!A:J,7),IF(C36&lt;(MAX('PVC Pipe'!A:A))+1,VLOOKUP(C36,'PVC Pipe'!A:J,7),IF(C36&lt;(MAX('Steel Pipe'!A:A))+1,VLOOKUP(C36,'Steel Pipe'!A:J,7),0)))))))))))))))))))))))))))))))</f>
        <v>0</v>
      </c>
      <c r="J36" s="1196">
        <f t="shared" si="0"/>
        <v>0</v>
      </c>
    </row>
    <row r="37" spans="3:10" ht="15" customHeight="1" thickTop="1" thickBot="1">
      <c r="C37" s="1233">
        <v>16</v>
      </c>
      <c r="D37" s="49" t="str">
        <f>IF(C37&lt;(MAX('MI Fittings'!A:A))+1,VLOOKUP(C37,'MI Fittings'!A:K,10),IF(C37&lt;(MAX('CS Press Fittings'!A:A))+1,VLOOKUP(C37,'CS Press Fittings'!A:K,11),IF(C37&lt;(MAX('Steel Nipples'!A:A))+1,VLOOKUP(C37,'Steel Nipples'!A:K,10),IF(C37&lt;(MAX('Steel Cut Lengths'!A:A))+1,VLOOKUP(C37,'Steel Cut Lengths'!A:K,10),IF(C37&lt;(MAX('Pipe Hangers'!A:A))+1,VLOOKUP(C37,'Pipe Hangers'!A:J,10),IF(C37&lt;(MAX('Brass Nipples '!A:A))+1,VLOOKUP(C37,'Brass Nipples '!A:J,10),IF(C37&lt;(MAX('Brass Fittings '!A:A))+1,VLOOKUP(C37,'Brass Fittings '!A:J,10),IF(C37&lt;(MAX(Valves!A:A))+1,VLOOKUP(C37,Valves!A:J,10),IF(C37&lt;(MAX('PEX Tubing'!A:A))+1,VLOOKUP(C37,'PEX Tubing'!A:J,9),IF(C37&lt;(MAX('PEX Fittings - Brass'!A:A))+1,VLOOKUP(C37,'PEX Fittings - Brass'!A:J,10),IF(C37&lt;(MAX('PEX Fittings - EXPN Brass'!A:A))+1,VLOOKUP(C37,'PEX Fittings - EXPN Brass'!A:J,10),IF(C37&lt;(MAX('PEX Fittings - F1807 PPSU '!A:A))+1,VLOOKUP(C37,'PEX Fittings - F1807 PPSU '!A:J,10),IF(C37&lt;(MAX('PEX Fittings - F1960 EPPSU'!A:A))+1,VLOOKUP(C37,'PEX Fittings - F1960 EPPSU'!A:J,10),IF(C37&lt;(MAX('PEX Accessories'!A:A))+1,VLOOKUP(C37,'PEX Accessories'!A:J,10),IF(C37&lt;(MAX('PVC DWV'!A:A))+1,VLOOKUP(C37,'PVC DWV'!A:K,11),IF(C37&lt;(MAX('PVC SCH 40'!A:A))+1,VLOOKUP(C37,'PVC SCH 40'!A:K,11),IF(C37&lt;(MAX('Push Fittings'!A:A))+1,VLOOKUP(C37,'Push Fittings'!A:J,10),IF(C37&lt;(MAX('Copper Wrot'!A:A))+1,VLOOKUP(C37,'Copper Wrot'!A:L,12),IF(C37&lt;(MAX('Cast Copper'!A:A))+1,VLOOKUP(C37,'Cast Copper'!A:L,12),IF(C37&lt;(MAX('Press Copper Fittings'!A:A))+1,VLOOKUP(C37,'Press Copper Fittings'!A:J,10),IF(C37&lt;(MAX('Supply Stops'!A:A))+1,VLOOKUP(C37,'Supply Stops'!A:J,10),IF(C37&lt;(MAX('Supply Lines'!A:A))+1,VLOOKUP(C37,'Supply Lines'!A:J,10),IF(C37&lt;(MAX('CI Fittings'!A:A))+1,VLOOKUP(C37,'CI Fittings'!A:J,10),IF(C37&lt;(MAX('Steel Couplings'!A:A))+1,VLOOKUP(C37,'Steel Couplings'!A:J,10),IF(C37&lt;(MAX(NHC!A:A))+1,VLOOKUP(C37,NHC!A:J,10),IF(C37&lt;(MAX('Dielectric Unions'!A:A))+1,VLOOKUP(C37,'Dielectric Unions'!A:J,10),IF(C37&lt;(MAX('MI Fittings - XH'!A:A))+1,VLOOKUP(C37,'MI Fittings - XH'!A:J,10),IF(C37&lt;(MAX('Steel Nipples - XH'!A:A))+1,VLOOKUP(C37,'Steel Nipples - XH'!A:J,10),IF(C37&lt;(MAX('Copper Tubing '!A:A))+1,VLOOKUP(C37,'Copper Tubing '!A:J,10),IF(C37&lt;(MAX('PVC Pipe'!A:A))+1,VLOOKUP(C37,'PVC Pipe'!A:J,10),IF(C37&lt;(MAX('Steel Pipe'!A:A))+1,VLOOKUP(C37,'Steel Pipe'!A:J,10),"")))))))))))))))))))))))))))))))</f>
        <v/>
      </c>
      <c r="E37" s="1231" t="str">
        <f>IF(C37&lt;(MAX('MI Fittings'!A:A))+1,VLOOKUP(C37,'MI Fittings'!A:K,3),IF(C37&lt;(MAX('CS Press Fittings'!A:A))+1,VLOOKUP(C37,'CS Press Fittings'!A:K,4),IF(C37&lt;(MAX('Steel Nipples'!A:A))+1,VLOOKUP(C37,'Steel Nipples'!A:K,3),IF(C37&lt;(MAX('Steel Cut Lengths'!A:A))+1,VLOOKUP(C37,'Steel Cut Lengths'!A:K,3),IF(C37&lt;(MAX('Pipe Hangers'!A:A))+1,VLOOKUP(C37,'Pipe Hangers'!A:J,3),IF(C37&lt;(MAX('Brass Nipples '!A:A))+1,VLOOKUP(C37,'Brass Nipples '!A:J,3),IF(C37&lt;(MAX('Brass Fittings '!A:A))+1,VLOOKUP(C37,'Brass Fittings '!A:J,3),IF(C37&lt;(MAX(Valves!A:A))+1,VLOOKUP(C37,Valves!A:J,3),IF(C37&lt;(MAX('PEX Tubing'!A:A))+1,VLOOKUP(C37,'PEX Tubing'!A:J,3),IF(C37&lt;(MAX('PEX Fittings - Brass'!A:A))+1,VLOOKUP(C37,'PEX Fittings - Brass'!A:J,3),IF(C37&lt;(MAX('PEX Fittings - EXPN Brass'!A:A))+1,VLOOKUP(C37,'PEX Fittings - EXPN Brass'!A:J,3),IF(C37&lt;(MAX('PEX Fittings - F1807 PPSU '!A:A))+1,VLOOKUP(C37,'PEX Fittings - F1807 PPSU '!A:J,3),IF(C37&lt;(MAX('PEX Fittings - F1960 EPPSU'!A:A))+1,VLOOKUP(C37,'PEX Fittings - F1960 EPPSU'!A:J,3),IF(C37&lt;(MAX('PEX Accessories'!A:A))+1,VLOOKUP(C37,'PEX Accessories'!A:J,3),IF(C37&lt;(MAX('PVC DWV'!A:A))+1,VLOOKUP(C37,'PVC DWV'!A:K,3),IF(C37&lt;(MAX('PVC SCH 40'!A:A))+1,VLOOKUP(C37,'PVC SCH 40'!A:K,3),IF(C37&lt;(MAX('Push Fittings'!A:A))+1,VLOOKUP(C37,'Push Fittings'!A:J,3),IF(C37&lt;(MAX('Copper Wrot'!A:A))+1,VLOOKUP(C37,'Copper Wrot'!A:L,3),IF(C37&lt;(MAX('Cast Copper'!A:A))+1,VLOOKUP(C37,'Cast Copper'!A:L,3),IF(C37&lt;(MAX('Cast Copper'!A:A))+1,VLOOKUP(C37,'Cast Copper'!A:L,3),IF(C37&lt;(MAX('Press Copper Fittings'!A:A))+1,VLOOKUP(C37,'Press Copper Fittings'!A:J,3),IF(C37&lt;(MAX('Supply Stops'!A:A))+1,VLOOKUP(C37,'Supply Stops'!A:J,3),IF(C37&lt;(MAX('Supply Lines'!A:A))+1,VLOOKUP(C37,'Supply Lines'!A:J,3),IF(C37&lt;(MAX('CI Fittings'!A:A))+1,VLOOKUP(C37,'CI Fittings'!A:J,3),IF(C37&lt;(MAX('Steel Couplings'!A:A))+1,VLOOKUP(C37,'Steel Couplings'!A:J,3),IF(C37&lt;(MAX(NHC!A:A))+1,VLOOKUP(C37,NHC!A:J,3),IF(C37&lt;(MAX('Dielectric Unions'!A:A))+1,VLOOKUP(C37,'Dielectric Unions'!A:J,3),IF(C37&lt;(MAX('MI Fittings - XH'!A:A))+1,VLOOKUP(C37,'MI Fittings - XH'!A:J,3),IF(C37&lt;(MAX('Steel Nipples - XH'!A:A))+1,VLOOKUP(C37,'Steel Nipples - XH'!A:J,3),IF(C37&lt;(MAX('Copper Tubing '!A:A))+1,VLOOKUP(C37,'Copper Tubing '!A:J,3),IF(C37&lt;(MAX('PVC Pipe'!A:A))+1,VLOOKUP(C37,'PVC Pipe'!A:J,3),IF(C37&lt;(MAX('Steel Pipe'!A:A))+1,VLOOKUP(C37,'Steel Pipe'!A:J,3),""))))))))))))))))))))))))))))))))</f>
        <v/>
      </c>
      <c r="F37" s="1794" t="str">
        <f>IF(C37&lt;(MAX('MI Fittings'!A:A))+1,VLOOKUP(C37,'MI Fittings'!A:K,4),IF(C37&lt;(MAX('CS Press Fittings'!A:A))+1,VLOOKUP(C37,'CS Press Fittings'!A:K,5),IF(C37&lt;(MAX('Steel Nipples'!A:A))+1,VLOOKUP(C37,'Steel Nipples'!A:K,4),IF(C37&lt;(MAX('Steel Cut Lengths'!A:A))+1,VLOOKUP(C37,'Steel Cut Lengths'!A:K,4),IF(C37&lt;(MAX('Pipe Hangers'!A:A))+1,VLOOKUP(C37,'Pipe Hangers'!A:J,4),IF(C37&lt;(MAX('Brass Nipples '!A:A))+1,VLOOKUP(C37,'Brass Nipples '!A:J,4),IF(C37&lt;(MAX('Brass Fittings '!A:A))+1,VLOOKUP(C37,'Brass Fittings '!A:J,4),IF(C37&lt;(MAX(Valves!A:A))+1,VLOOKUP(C37,Valves!A:J,4),IF(C37&lt;(MAX('PEX Tubing'!A:A))+1,VLOOKUP(C37,'PEX Tubing'!A:J,4),IF(C37&lt;(MAX('PEX Fittings - Brass'!A:A))+1,VLOOKUP(C37,'PEX Fittings - Brass'!A:J,4),IF(C37&lt;(MAX('PEX Fittings - EXPN Brass'!A:A))+1,VLOOKUP(C37,'PEX Fittings - EXPN Brass'!A:J,4),IF(C37&lt;(MAX('PEX Fittings - F1807 PPSU '!A:A))+1,VLOOKUP(C37,'PEX Fittings - F1807 PPSU '!A:J,4),IF(C37&lt;(MAX('PEX Fittings - F1960 EPPSU'!A:A))+1,VLOOKUP(C37,'PEX Fittings - F1960 EPPSU'!A:J,4),IF(C37&lt;(MAX('PEX Accessories'!A:A))+1,VLOOKUP(C37,'PEX Accessories'!A:J,4),IF(C37&lt;(MAX('PVC DWV'!A:A))+1,VLOOKUP(C37,'PVC DWV'!A:K,5),IF(C37&lt;(MAX('PVC SCH 40'!A:A))+1,VLOOKUP(C37,'PVC SCH 40'!A:K,5),IF(C37&lt;(MAX('Push Fittings'!A:A))+1,VLOOKUP(C37,'Push Fittings'!A:J,4),IF(C37&lt;(MAX('Copper Wrot'!A:A))+1,VLOOKUP(C37,'Copper Wrot'!A:L,5),IF(C37&lt;(MAX('Cast Copper'!A:A))+1,VLOOKUP(C37,'Cast Copper'!A:L,5),IF(C37&lt;(MAX('Press Copper Fittings'!A:A))+1,VLOOKUP(C37,'Press Copper Fittings'!A:J,4),IF(C37&lt;(MAX('Supply Stops'!A:A))+1,VLOOKUP(C37,'Supply Stops'!A:J,4),IF(C37&lt;(MAX('Supply Lines'!A:A))+1,VLOOKUP(C37,'Supply Lines'!A:J,4),IF(C37&lt;(MAX('CI Fittings'!A:A))+1,VLOOKUP(C37,'CI Fittings'!A:J,4),IF(C37&lt;(MAX('Steel Couplings'!A:A))+1,VLOOKUP(C37,'Steel Couplings'!A:J,4),IF(C37&lt;(MAX(NHC!A:A))+1,VLOOKUP(C37,NHC!A:J,4),IF(C37&lt;(MAX('Dielectric Unions'!A:A))+1,VLOOKUP(C37,'Dielectric Unions'!A:J,4),IF(C37&lt;(MAX('MI Fittings - XH'!A:A))+1,VLOOKUP(C37,'MI Fittings - XH'!A:J,4),IF(C37&lt;(MAX('Steel Nipples - XH'!A:A))+1,VLOOKUP(C37,'Steel Nipples - XH'!A:J,4),IF(C37&lt;(MAX('Copper Tubing '!A:A))+1,VLOOKUP(C37,'Copper Tubing '!A:J,4),IF(C37&lt;(MAX('PVC Pipe'!A:A))+1,VLOOKUP(C37,'PVC Pipe'!A:J,4),IF(C37&lt;(MAX('Steel Pipe'!A:A))+1,VLOOKUP(C37,'Steel Pipe'!A:J,4),"")))))))))))))))))))))))))))))))</f>
        <v/>
      </c>
      <c r="G37" s="1795"/>
      <c r="H37" s="504" t="str">
        <f>IF(C37&lt;(MAX('MI Fittings'!A:A))+1,VLOOKUP(C37,'MI Fittings'!A:K,8),IF(C37&lt;(MAX('CS Press Fittings'!A:A))+1,VLOOKUP(C37,'CS Press Fittings'!A:K,9),IF(C37&lt;(MAX('Steel Nipples'!A:A))+1,VLOOKUP(C37,'Steel Nipples'!A:K,8),IF(C37&lt;(MAX('Steel Cut Lengths'!A:A))+1,VLOOKUP(C37,'Steel Cut Lengths'!A:K,8),IF(C37&lt;(MAX('Pipe Hangers'!A:A))+1,VLOOKUP(C37,'Pipe Hangers'!A:J,8),IF(C37&lt;(MAX('Brass Nipples '!A:A))+1,VLOOKUP(C37,'Brass Nipples '!A:J,8),IF(C37&lt;(MAX('Brass Fittings '!A:A))+1,VLOOKUP(C37,'Brass Fittings '!A:J,8),IF(C37&lt;(MAX(Valves!A:A))+1,VLOOKUP(C37,Valves!A:J,8),IF(C37&lt;(MAX('PEX Tubing'!A:A))+1,VLOOKUP(C37,'PEX Tubing'!A:J,8),IF(C37&lt;(MAX('PEX Fittings - Brass'!A:A))+1,VLOOKUP(C37,'PEX Fittings - Brass'!A:J,8),IF(C37&lt;(MAX('PEX Fittings - EXPN Brass'!A:A))+1,VLOOKUP(C37,'PEX Fittings - EXPN Brass'!A:J,8),IF(C37&lt;(MAX('PEX Fittings - F1807 PPSU '!A:A))+1,VLOOKUP(C37,'PEX Fittings - F1807 PPSU '!A:J,8),IF(C37&lt;(MAX('PEX Fittings - F1960 EPPSU'!A:A))+1,VLOOKUP(C37,'PEX Fittings - F1960 EPPSU'!A:J,8),IF(C37&lt;(MAX('PEX Accessories'!A:A))+1,VLOOKUP(C37,'PEX Accessories'!A:J,8),IF(C37&lt;(MAX('PVC DWV'!A:A))+1,VLOOKUP(C37,'PVC DWV'!A:K,9),IF(C37&lt;(MAX('PVC SCH 40'!A:A))+1,VLOOKUP(C37,'PVC SCH 40'!A:K,10),IF(C37&lt;(MAX('Push Fittings'!A:A))+1,VLOOKUP(C37,'Push Fittings'!A:J,8),IF(C37&lt;(MAX('Copper Wrot'!A:A))+1,VLOOKUP(C37,'Copper Wrot'!A:L,10),IF(C37&lt;(MAX('Cast Copper'!A:A))+1,VLOOKUP(C37,'Cast Copper'!A:L,10),IF(C37&lt;(MAX('Press Copper Fittings'!A:A))+1,VLOOKUP(C37,'Press Copper Fittings'!A:J,8),IF(C37&lt;(MAX('Supply Stops'!A:A))+1,VLOOKUP(C37,'Supply Stops'!A:J,8),IF(C37&lt;(MAX('Supply Lines'!A:A))+1,VLOOKUP(C37,'Supply Lines'!A:J,8),IF(C37&lt;(MAX('CI Fittings'!A:A))+1,VLOOKUP(C37,'CI Fittings'!A:J,8),IF(C37&lt;(MAX('Steel Couplings'!A:A))+1,VLOOKUP(C37,'Steel Couplings'!A:J,8),IF(C37&lt;(MAX(NHC!A:A))+1,VLOOKUP(C37,NHC!A:J,8),IF(C37&lt;(MAX('Dielectric Unions'!A:A))+1,VLOOKUP(C37,'Dielectric Unions'!A:J,8),IF(C37&lt;(MAX('MI Fittings - XH'!A:A))+1,VLOOKUP(C37,'MI Fittings - XH'!A:J,8),IF(C37&lt;(MAX('Steel Nipples - XH'!A:A))+1,VLOOKUP(C37,'Steel Nipples - XH'!A:J,8),IF(C37&lt;(MAX('Copper Tubing '!A:A))+1,VLOOKUP(C37,'Copper Tubing '!A:J,8),IF(C37&lt;(MAX('PVC Pipe'!A:A))+1,VLOOKUP(C37,'PVC Pipe'!A:J,8),IF(C37&lt;(MAX('Steel Pipe'!A:A))+1,VLOOKUP(C37,'Steel Pipe'!A:J,8),"")))))))))))))))))))))))))))))))</f>
        <v/>
      </c>
      <c r="I37" s="1232">
        <f>IF(C37&lt;(MAX('MI Fittings'!A:A))+1,VLOOKUP(C37,'MI Fittings'!A:K,7),IF(C37&lt;(MAX('CS Press Fittings'!A:A))+1,VLOOKUP(C37,'CS Press Fittings'!A:K,8),IF(C37&lt;(MAX('Steel Nipples'!A:A))+1,VLOOKUP(C37,'Steel Nipples'!A:K,7),IF(C37&lt;(MAX('Steel Cut Lengths'!A:A))+1,VLOOKUP(C37,'Steel Cut Lengths'!A:K,7),IF(C37&lt;(MAX('Pipe Hangers'!A:A))+1,VLOOKUP(C37,'Pipe Hangers'!A:J,7),IF(C37&lt;(MAX('Brass Nipples '!A:A))+1,VLOOKUP(C37,'Brass Nipples '!A:J,7),IF(C37&lt;(MAX('Brass Fittings '!A:A))+1,VLOOKUP(C37,'Brass Fittings '!A:J,7),IF(C37&lt;(MAX(Valves!A:A))+1,VLOOKUP(C37,Valves!A:J,7),IF(C37&lt;(MAX('PEX Tubing'!A:A))+1,VLOOKUP(C37,'PEX Tubing'!A:J,7),IF(C37&lt;(MAX('PEX Fittings - Brass'!A:A))+1,VLOOKUP(C37,'PEX Fittings - Brass'!A:J,7),IF(C37&lt;(MAX('PEX Fittings - EXPN Brass'!A:A))+1,VLOOKUP(C37,'PEX Fittings - EXPN Brass'!A:J,7),IF(C37&lt;(MAX('PEX Fittings - F1807 PPSU '!A:A))+1,VLOOKUP(C37,'PEX Fittings - F1807 PPSU '!A:J,7),IF(C37&lt;(MAX('PEX Fittings - F1960 EPPSU'!A:A))+1,VLOOKUP(C37,'PEX Fittings - F1960 EPPSU'!A:J,7),IF(C37&lt;(MAX('PEX Accessories'!A:A))+1,VLOOKUP(C37,'PEX Accessories'!A:J,7),IF(C37&lt;(MAX('PVC DWV'!A:A))+1,VLOOKUP(C37,'PVC DWV'!A:K,8),IF(C37&lt;(MAX('PVC SCH 40'!A:A))+1,VLOOKUP(C37,'PVC SCH 40'!A:K,7),IF(C37&lt;(MAX('Push Fittings'!A:A))+1,VLOOKUP(C37,'Push Fittings'!A:J,7),IF(C37&lt;(MAX('Copper Wrot'!A:A))+1,VLOOKUP(C37,'Copper Wrot'!A:L,9),IF(C37&lt;(MAX('Cast Copper'!A:A))+1,VLOOKUP(C37,'Cast Copper'!A:L,9),IF(C37&lt;(MAX('Press Copper Fittings'!A:A))+1,VLOOKUP(C37,'Press Copper Fittings'!A:J,7),IF(C37&lt;(MAX('Supply Stops'!A:A))+1,VLOOKUP(C37,'Supply Stops'!A:J,7),IF(C37&lt;(MAX('Supply Lines'!A:A))+1,VLOOKUP(C37,'Supply Lines'!A:J,7),IF(C37&lt;(MAX('CI Fittings'!A:A))+1,VLOOKUP(C37,'CI Fittings'!A:J,7),IF(C37&lt;(MAX('Steel Couplings'!A:A))+1,VLOOKUP(C37,'Steel Couplings'!A:J,7),IF(C37&lt;(MAX(NHC!A:A))+1,VLOOKUP(C37,NHC!A:J,7),IF(C37&lt;(MAX('Dielectric Unions'!A:A))+1,VLOOKUP(C37,'Dielectric Unions'!A:J,7),IF(C37&lt;(MAX('MI Fittings - XH'!A:A))+1,VLOOKUP(C37,'MI Fittings - XH'!A:J,7),IF(C37&lt;(MAX('Steel Nipples - XH'!A:A))+1,VLOOKUP(C37,'Steel Nipples - XH'!A:J,7),IF(C37&lt;(MAX('Copper Tubing '!A:A))+1,VLOOKUP(C37,'Copper Tubing '!A:J,7),IF(C37&lt;(MAX('PVC Pipe'!A:A))+1,VLOOKUP(C37,'PVC Pipe'!A:J,7),IF(C37&lt;(MAX('Steel Pipe'!A:A))+1,VLOOKUP(C37,'Steel Pipe'!A:J,7),0)))))))))))))))))))))))))))))))</f>
        <v>0</v>
      </c>
      <c r="J37" s="1196">
        <f t="shared" si="0"/>
        <v>0</v>
      </c>
    </row>
    <row r="38" spans="3:10" ht="15" customHeight="1" thickTop="1" thickBot="1">
      <c r="C38" s="1234">
        <v>17</v>
      </c>
      <c r="D38" s="49" t="str">
        <f>IF(C38&lt;(MAX('MI Fittings'!A:A))+1,VLOOKUP(C38,'MI Fittings'!A:K,10),IF(C38&lt;(MAX('CS Press Fittings'!A:A))+1,VLOOKUP(C38,'CS Press Fittings'!A:K,11),IF(C38&lt;(MAX('Steel Nipples'!A:A))+1,VLOOKUP(C38,'Steel Nipples'!A:K,10),IF(C38&lt;(MAX('Steel Cut Lengths'!A:A))+1,VLOOKUP(C38,'Steel Cut Lengths'!A:K,10),IF(C38&lt;(MAX('Pipe Hangers'!A:A))+1,VLOOKUP(C38,'Pipe Hangers'!A:J,10),IF(C38&lt;(MAX('Brass Nipples '!A:A))+1,VLOOKUP(C38,'Brass Nipples '!A:J,10),IF(C38&lt;(MAX('Brass Fittings '!A:A))+1,VLOOKUP(C38,'Brass Fittings '!A:J,10),IF(C38&lt;(MAX(Valves!A:A))+1,VLOOKUP(C38,Valves!A:J,10),IF(C38&lt;(MAX('PEX Tubing'!A:A))+1,VLOOKUP(C38,'PEX Tubing'!A:J,9),IF(C38&lt;(MAX('PEX Fittings - Brass'!A:A))+1,VLOOKUP(C38,'PEX Fittings - Brass'!A:J,10),IF(C38&lt;(MAX('PEX Fittings - EXPN Brass'!A:A))+1,VLOOKUP(C38,'PEX Fittings - EXPN Brass'!A:J,10),IF(C38&lt;(MAX('PEX Fittings - F1807 PPSU '!A:A))+1,VLOOKUP(C38,'PEX Fittings - F1807 PPSU '!A:J,10),IF(C38&lt;(MAX('PEX Fittings - F1960 EPPSU'!A:A))+1,VLOOKUP(C38,'PEX Fittings - F1960 EPPSU'!A:J,10),IF(C38&lt;(MAX('PEX Accessories'!A:A))+1,VLOOKUP(C38,'PEX Accessories'!A:J,10),IF(C38&lt;(MAX('PVC DWV'!A:A))+1,VLOOKUP(C38,'PVC DWV'!A:K,11),IF(C38&lt;(MAX('PVC SCH 40'!A:A))+1,VLOOKUP(C38,'PVC SCH 40'!A:K,11),IF(C38&lt;(MAX('Push Fittings'!A:A))+1,VLOOKUP(C38,'Push Fittings'!A:J,10),IF(C38&lt;(MAX('Copper Wrot'!A:A))+1,VLOOKUP(C38,'Copper Wrot'!A:L,12),IF(C38&lt;(MAX('Cast Copper'!A:A))+1,VLOOKUP(C38,'Cast Copper'!A:L,12),IF(C38&lt;(MAX('Press Copper Fittings'!A:A))+1,VLOOKUP(C38,'Press Copper Fittings'!A:J,10),IF(C38&lt;(MAX('Supply Stops'!A:A))+1,VLOOKUP(C38,'Supply Stops'!A:J,10),IF(C38&lt;(MAX('Supply Lines'!A:A))+1,VLOOKUP(C38,'Supply Lines'!A:J,10),IF(C38&lt;(MAX('CI Fittings'!A:A))+1,VLOOKUP(C38,'CI Fittings'!A:J,10),IF(C38&lt;(MAX('Steel Couplings'!A:A))+1,VLOOKUP(C38,'Steel Couplings'!A:J,10),IF(C38&lt;(MAX(NHC!A:A))+1,VLOOKUP(C38,NHC!A:J,10),IF(C38&lt;(MAX('Dielectric Unions'!A:A))+1,VLOOKUP(C38,'Dielectric Unions'!A:J,10),IF(C38&lt;(MAX('MI Fittings - XH'!A:A))+1,VLOOKUP(C38,'MI Fittings - XH'!A:J,10),IF(C38&lt;(MAX('Steel Nipples - XH'!A:A))+1,VLOOKUP(C38,'Steel Nipples - XH'!A:J,10),IF(C38&lt;(MAX('Copper Tubing '!A:A))+1,VLOOKUP(C38,'Copper Tubing '!A:J,10),IF(C38&lt;(MAX('PVC Pipe'!A:A))+1,VLOOKUP(C38,'PVC Pipe'!A:J,10),IF(C38&lt;(MAX('Steel Pipe'!A:A))+1,VLOOKUP(C38,'Steel Pipe'!A:J,10),"")))))))))))))))))))))))))))))))</f>
        <v/>
      </c>
      <c r="E38" s="1231" t="str">
        <f>IF(C38&lt;(MAX('MI Fittings'!A:A))+1,VLOOKUP(C38,'MI Fittings'!A:K,3),IF(C38&lt;(MAX('CS Press Fittings'!A:A))+1,VLOOKUP(C38,'CS Press Fittings'!A:K,4),IF(C38&lt;(MAX('Steel Nipples'!A:A))+1,VLOOKUP(C38,'Steel Nipples'!A:K,3),IF(C38&lt;(MAX('Steel Cut Lengths'!A:A))+1,VLOOKUP(C38,'Steel Cut Lengths'!A:K,3),IF(C38&lt;(MAX('Pipe Hangers'!A:A))+1,VLOOKUP(C38,'Pipe Hangers'!A:J,3),IF(C38&lt;(MAX('Brass Nipples '!A:A))+1,VLOOKUP(C38,'Brass Nipples '!A:J,3),IF(C38&lt;(MAX('Brass Fittings '!A:A))+1,VLOOKUP(C38,'Brass Fittings '!A:J,3),IF(C38&lt;(MAX(Valves!A:A))+1,VLOOKUP(C38,Valves!A:J,3),IF(C38&lt;(MAX('PEX Tubing'!A:A))+1,VLOOKUP(C38,'PEX Tubing'!A:J,3),IF(C38&lt;(MAX('PEX Fittings - Brass'!A:A))+1,VLOOKUP(C38,'PEX Fittings - Brass'!A:J,3),IF(C38&lt;(MAX('PEX Fittings - EXPN Brass'!A:A))+1,VLOOKUP(C38,'PEX Fittings - EXPN Brass'!A:J,3),IF(C38&lt;(MAX('PEX Fittings - F1807 PPSU '!A:A))+1,VLOOKUP(C38,'PEX Fittings - F1807 PPSU '!A:J,3),IF(C38&lt;(MAX('PEX Fittings - F1960 EPPSU'!A:A))+1,VLOOKUP(C38,'PEX Fittings - F1960 EPPSU'!A:J,3),IF(C38&lt;(MAX('PEX Accessories'!A:A))+1,VLOOKUP(C38,'PEX Accessories'!A:J,3),IF(C38&lt;(MAX('PVC DWV'!A:A))+1,VLOOKUP(C38,'PVC DWV'!A:K,3),IF(C38&lt;(MAX('PVC SCH 40'!A:A))+1,VLOOKUP(C38,'PVC SCH 40'!A:K,3),IF(C38&lt;(MAX('Push Fittings'!A:A))+1,VLOOKUP(C38,'Push Fittings'!A:J,3),IF(C38&lt;(MAX('Copper Wrot'!A:A))+1,VLOOKUP(C38,'Copper Wrot'!A:L,3),IF(C38&lt;(MAX('Cast Copper'!A:A))+1,VLOOKUP(C38,'Cast Copper'!A:L,3),IF(C38&lt;(MAX('Cast Copper'!A:A))+1,VLOOKUP(C38,'Cast Copper'!A:L,3),IF(C38&lt;(MAX('Press Copper Fittings'!A:A))+1,VLOOKUP(C38,'Press Copper Fittings'!A:J,3),IF(C38&lt;(MAX('Supply Stops'!A:A))+1,VLOOKUP(C38,'Supply Stops'!A:J,3),IF(C38&lt;(MAX('Supply Lines'!A:A))+1,VLOOKUP(C38,'Supply Lines'!A:J,3),IF(C38&lt;(MAX('CI Fittings'!A:A))+1,VLOOKUP(C38,'CI Fittings'!A:J,3),IF(C38&lt;(MAX('Steel Couplings'!A:A))+1,VLOOKUP(C38,'Steel Couplings'!A:J,3),IF(C38&lt;(MAX(NHC!A:A))+1,VLOOKUP(C38,NHC!A:J,3),IF(C38&lt;(MAX('Dielectric Unions'!A:A))+1,VLOOKUP(C38,'Dielectric Unions'!A:J,3),IF(C38&lt;(MAX('MI Fittings - XH'!A:A))+1,VLOOKUP(C38,'MI Fittings - XH'!A:J,3),IF(C38&lt;(MAX('Steel Nipples - XH'!A:A))+1,VLOOKUP(C38,'Steel Nipples - XH'!A:J,3),IF(C38&lt;(MAX('Copper Tubing '!A:A))+1,VLOOKUP(C38,'Copper Tubing '!A:J,3),IF(C38&lt;(MAX('PVC Pipe'!A:A))+1,VLOOKUP(C38,'PVC Pipe'!A:J,3),IF(C38&lt;(MAX('Steel Pipe'!A:A))+1,VLOOKUP(C38,'Steel Pipe'!A:J,3),""))))))))))))))))))))))))))))))))</f>
        <v/>
      </c>
      <c r="F38" s="1794" t="str">
        <f>IF(C38&lt;(MAX('MI Fittings'!A:A))+1,VLOOKUP(C38,'MI Fittings'!A:K,4),IF(C38&lt;(MAX('CS Press Fittings'!A:A))+1,VLOOKUP(C38,'CS Press Fittings'!A:K,5),IF(C38&lt;(MAX('Steel Nipples'!A:A))+1,VLOOKUP(C38,'Steel Nipples'!A:K,4),IF(C38&lt;(MAX('Steel Cut Lengths'!A:A))+1,VLOOKUP(C38,'Steel Cut Lengths'!A:K,4),IF(C38&lt;(MAX('Pipe Hangers'!A:A))+1,VLOOKUP(C38,'Pipe Hangers'!A:J,4),IF(C38&lt;(MAX('Brass Nipples '!A:A))+1,VLOOKUP(C38,'Brass Nipples '!A:J,4),IF(C38&lt;(MAX('Brass Fittings '!A:A))+1,VLOOKUP(C38,'Brass Fittings '!A:J,4),IF(C38&lt;(MAX(Valves!A:A))+1,VLOOKUP(C38,Valves!A:J,4),IF(C38&lt;(MAX('PEX Tubing'!A:A))+1,VLOOKUP(C38,'PEX Tubing'!A:J,4),IF(C38&lt;(MAX('PEX Fittings - Brass'!A:A))+1,VLOOKUP(C38,'PEX Fittings - Brass'!A:J,4),IF(C38&lt;(MAX('PEX Fittings - EXPN Brass'!A:A))+1,VLOOKUP(C38,'PEX Fittings - EXPN Brass'!A:J,4),IF(C38&lt;(MAX('PEX Fittings - F1807 PPSU '!A:A))+1,VLOOKUP(C38,'PEX Fittings - F1807 PPSU '!A:J,4),IF(C38&lt;(MAX('PEX Fittings - F1960 EPPSU'!A:A))+1,VLOOKUP(C38,'PEX Fittings - F1960 EPPSU'!A:J,4),IF(C38&lt;(MAX('PEX Accessories'!A:A))+1,VLOOKUP(C38,'PEX Accessories'!A:J,4),IF(C38&lt;(MAX('PVC DWV'!A:A))+1,VLOOKUP(C38,'PVC DWV'!A:K,5),IF(C38&lt;(MAX('PVC SCH 40'!A:A))+1,VLOOKUP(C38,'PVC SCH 40'!A:K,5),IF(C38&lt;(MAX('Push Fittings'!A:A))+1,VLOOKUP(C38,'Push Fittings'!A:J,4),IF(C38&lt;(MAX('Copper Wrot'!A:A))+1,VLOOKUP(C38,'Copper Wrot'!A:L,5),IF(C38&lt;(MAX('Cast Copper'!A:A))+1,VLOOKUP(C38,'Cast Copper'!A:L,5),IF(C38&lt;(MAX('Press Copper Fittings'!A:A))+1,VLOOKUP(C38,'Press Copper Fittings'!A:J,4),IF(C38&lt;(MAX('Supply Stops'!A:A))+1,VLOOKUP(C38,'Supply Stops'!A:J,4),IF(C38&lt;(MAX('Supply Lines'!A:A))+1,VLOOKUP(C38,'Supply Lines'!A:J,4),IF(C38&lt;(MAX('CI Fittings'!A:A))+1,VLOOKUP(C38,'CI Fittings'!A:J,4),IF(C38&lt;(MAX('Steel Couplings'!A:A))+1,VLOOKUP(C38,'Steel Couplings'!A:J,4),IF(C38&lt;(MAX(NHC!A:A))+1,VLOOKUP(C38,NHC!A:J,4),IF(C38&lt;(MAX('Dielectric Unions'!A:A))+1,VLOOKUP(C38,'Dielectric Unions'!A:J,4),IF(C38&lt;(MAX('MI Fittings - XH'!A:A))+1,VLOOKUP(C38,'MI Fittings - XH'!A:J,4),IF(C38&lt;(MAX('Steel Nipples - XH'!A:A))+1,VLOOKUP(C38,'Steel Nipples - XH'!A:J,4),IF(C38&lt;(MAX('Copper Tubing '!A:A))+1,VLOOKUP(C38,'Copper Tubing '!A:J,4),IF(C38&lt;(MAX('PVC Pipe'!A:A))+1,VLOOKUP(C38,'PVC Pipe'!A:J,4),IF(C38&lt;(MAX('Steel Pipe'!A:A))+1,VLOOKUP(C38,'Steel Pipe'!A:J,4),"")))))))))))))))))))))))))))))))</f>
        <v/>
      </c>
      <c r="G38" s="1795"/>
      <c r="H38" s="504" t="str">
        <f>IF(C38&lt;(MAX('MI Fittings'!A:A))+1,VLOOKUP(C38,'MI Fittings'!A:K,8),IF(C38&lt;(MAX('CS Press Fittings'!A:A))+1,VLOOKUP(C38,'CS Press Fittings'!A:K,9),IF(C38&lt;(MAX('Steel Nipples'!A:A))+1,VLOOKUP(C38,'Steel Nipples'!A:K,8),IF(C38&lt;(MAX('Steel Cut Lengths'!A:A))+1,VLOOKUP(C38,'Steel Cut Lengths'!A:K,8),IF(C38&lt;(MAX('Pipe Hangers'!A:A))+1,VLOOKUP(C38,'Pipe Hangers'!A:J,8),IF(C38&lt;(MAX('Brass Nipples '!A:A))+1,VLOOKUP(C38,'Brass Nipples '!A:J,8),IF(C38&lt;(MAX('Brass Fittings '!A:A))+1,VLOOKUP(C38,'Brass Fittings '!A:J,8),IF(C38&lt;(MAX(Valves!A:A))+1,VLOOKUP(C38,Valves!A:J,8),IF(C38&lt;(MAX('PEX Tubing'!A:A))+1,VLOOKUP(C38,'PEX Tubing'!A:J,8),IF(C38&lt;(MAX('PEX Fittings - Brass'!A:A))+1,VLOOKUP(C38,'PEX Fittings - Brass'!A:J,8),IF(C38&lt;(MAX('PEX Fittings - EXPN Brass'!A:A))+1,VLOOKUP(C38,'PEX Fittings - EXPN Brass'!A:J,8),IF(C38&lt;(MAX('PEX Fittings - F1807 PPSU '!A:A))+1,VLOOKUP(C38,'PEX Fittings - F1807 PPSU '!A:J,8),IF(C38&lt;(MAX('PEX Fittings - F1960 EPPSU'!A:A))+1,VLOOKUP(C38,'PEX Fittings - F1960 EPPSU'!A:J,8),IF(C38&lt;(MAX('PEX Accessories'!A:A))+1,VLOOKUP(C38,'PEX Accessories'!A:J,8),IF(C38&lt;(MAX('PVC DWV'!A:A))+1,VLOOKUP(C38,'PVC DWV'!A:K,9),IF(C38&lt;(MAX('PVC SCH 40'!A:A))+1,VLOOKUP(C38,'PVC SCH 40'!A:K,10),IF(C38&lt;(MAX('Push Fittings'!A:A))+1,VLOOKUP(C38,'Push Fittings'!A:J,8),IF(C38&lt;(MAX('Copper Wrot'!A:A))+1,VLOOKUP(C38,'Copper Wrot'!A:L,10),IF(C38&lt;(MAX('Cast Copper'!A:A))+1,VLOOKUP(C38,'Cast Copper'!A:L,10),IF(C38&lt;(MAX('Press Copper Fittings'!A:A))+1,VLOOKUP(C38,'Press Copper Fittings'!A:J,8),IF(C38&lt;(MAX('Supply Stops'!A:A))+1,VLOOKUP(C38,'Supply Stops'!A:J,8),IF(C38&lt;(MAX('Supply Lines'!A:A))+1,VLOOKUP(C38,'Supply Lines'!A:J,8),IF(C38&lt;(MAX('CI Fittings'!A:A))+1,VLOOKUP(C38,'CI Fittings'!A:J,8),IF(C38&lt;(MAX('Steel Couplings'!A:A))+1,VLOOKUP(C38,'Steel Couplings'!A:J,8),IF(C38&lt;(MAX(NHC!A:A))+1,VLOOKUP(C38,NHC!A:J,8),IF(C38&lt;(MAX('Dielectric Unions'!A:A))+1,VLOOKUP(C38,'Dielectric Unions'!A:J,8),IF(C38&lt;(MAX('MI Fittings - XH'!A:A))+1,VLOOKUP(C38,'MI Fittings - XH'!A:J,8),IF(C38&lt;(MAX('Steel Nipples - XH'!A:A))+1,VLOOKUP(C38,'Steel Nipples - XH'!A:J,8),IF(C38&lt;(MAX('Copper Tubing '!A:A))+1,VLOOKUP(C38,'Copper Tubing '!A:J,8),IF(C38&lt;(MAX('PVC Pipe'!A:A))+1,VLOOKUP(C38,'PVC Pipe'!A:J,8),IF(C38&lt;(MAX('Steel Pipe'!A:A))+1,VLOOKUP(C38,'Steel Pipe'!A:J,8),"")))))))))))))))))))))))))))))))</f>
        <v/>
      </c>
      <c r="I38" s="1232">
        <f>IF(C38&lt;(MAX('MI Fittings'!A:A))+1,VLOOKUP(C38,'MI Fittings'!A:K,7),IF(C38&lt;(MAX('CS Press Fittings'!A:A))+1,VLOOKUP(C38,'CS Press Fittings'!A:K,8),IF(C38&lt;(MAX('Steel Nipples'!A:A))+1,VLOOKUP(C38,'Steel Nipples'!A:K,7),IF(C38&lt;(MAX('Steel Cut Lengths'!A:A))+1,VLOOKUP(C38,'Steel Cut Lengths'!A:K,7),IF(C38&lt;(MAX('Pipe Hangers'!A:A))+1,VLOOKUP(C38,'Pipe Hangers'!A:J,7),IF(C38&lt;(MAX('Brass Nipples '!A:A))+1,VLOOKUP(C38,'Brass Nipples '!A:J,7),IF(C38&lt;(MAX('Brass Fittings '!A:A))+1,VLOOKUP(C38,'Brass Fittings '!A:J,7),IF(C38&lt;(MAX(Valves!A:A))+1,VLOOKUP(C38,Valves!A:J,7),IF(C38&lt;(MAX('PEX Tubing'!A:A))+1,VLOOKUP(C38,'PEX Tubing'!A:J,7),IF(C38&lt;(MAX('PEX Fittings - Brass'!A:A))+1,VLOOKUP(C38,'PEX Fittings - Brass'!A:J,7),IF(C38&lt;(MAX('PEX Fittings - EXPN Brass'!A:A))+1,VLOOKUP(C38,'PEX Fittings - EXPN Brass'!A:J,7),IF(C38&lt;(MAX('PEX Fittings - F1807 PPSU '!A:A))+1,VLOOKUP(C38,'PEX Fittings - F1807 PPSU '!A:J,7),IF(C38&lt;(MAX('PEX Fittings - F1960 EPPSU'!A:A))+1,VLOOKUP(C38,'PEX Fittings - F1960 EPPSU'!A:J,7),IF(C38&lt;(MAX('PEX Accessories'!A:A))+1,VLOOKUP(C38,'PEX Accessories'!A:J,7),IF(C38&lt;(MAX('PVC DWV'!A:A))+1,VLOOKUP(C38,'PVC DWV'!A:K,8),IF(C38&lt;(MAX('PVC SCH 40'!A:A))+1,VLOOKUP(C38,'PVC SCH 40'!A:K,7),IF(C38&lt;(MAX('Push Fittings'!A:A))+1,VLOOKUP(C38,'Push Fittings'!A:J,7),IF(C38&lt;(MAX('Copper Wrot'!A:A))+1,VLOOKUP(C38,'Copper Wrot'!A:L,9),IF(C38&lt;(MAX('Cast Copper'!A:A))+1,VLOOKUP(C38,'Cast Copper'!A:L,9),IF(C38&lt;(MAX('Press Copper Fittings'!A:A))+1,VLOOKUP(C38,'Press Copper Fittings'!A:J,7),IF(C38&lt;(MAX('Supply Stops'!A:A))+1,VLOOKUP(C38,'Supply Stops'!A:J,7),IF(C38&lt;(MAX('Supply Lines'!A:A))+1,VLOOKUP(C38,'Supply Lines'!A:J,7),IF(C38&lt;(MAX('CI Fittings'!A:A))+1,VLOOKUP(C38,'CI Fittings'!A:J,7),IF(C38&lt;(MAX('Steel Couplings'!A:A))+1,VLOOKUP(C38,'Steel Couplings'!A:J,7),IF(C38&lt;(MAX(NHC!A:A))+1,VLOOKUP(C38,NHC!A:J,7),IF(C38&lt;(MAX('Dielectric Unions'!A:A))+1,VLOOKUP(C38,'Dielectric Unions'!A:J,7),IF(C38&lt;(MAX('MI Fittings - XH'!A:A))+1,VLOOKUP(C38,'MI Fittings - XH'!A:J,7),IF(C38&lt;(MAX('Steel Nipples - XH'!A:A))+1,VLOOKUP(C38,'Steel Nipples - XH'!A:J,7),IF(C38&lt;(MAX('Copper Tubing '!A:A))+1,VLOOKUP(C38,'Copper Tubing '!A:J,7),IF(C38&lt;(MAX('PVC Pipe'!A:A))+1,VLOOKUP(C38,'PVC Pipe'!A:J,7),IF(C38&lt;(MAX('Steel Pipe'!A:A))+1,VLOOKUP(C38,'Steel Pipe'!A:J,7),0)))))))))))))))))))))))))))))))</f>
        <v>0</v>
      </c>
      <c r="J38" s="1196">
        <f t="shared" si="0"/>
        <v>0</v>
      </c>
    </row>
    <row r="39" spans="3:10" ht="15" customHeight="1" thickTop="1" thickBot="1">
      <c r="C39" s="1233">
        <v>18</v>
      </c>
      <c r="D39" s="49" t="str">
        <f>IF(C39&lt;(MAX('MI Fittings'!A:A))+1,VLOOKUP(C39,'MI Fittings'!A:K,10),IF(C39&lt;(MAX('CS Press Fittings'!A:A))+1,VLOOKUP(C39,'CS Press Fittings'!A:K,11),IF(C39&lt;(MAX('Steel Nipples'!A:A))+1,VLOOKUP(C39,'Steel Nipples'!A:K,10),IF(C39&lt;(MAX('Steel Cut Lengths'!A:A))+1,VLOOKUP(C39,'Steel Cut Lengths'!A:K,10),IF(C39&lt;(MAX('Pipe Hangers'!A:A))+1,VLOOKUP(C39,'Pipe Hangers'!A:J,10),IF(C39&lt;(MAX('Brass Nipples '!A:A))+1,VLOOKUP(C39,'Brass Nipples '!A:J,10),IF(C39&lt;(MAX('Brass Fittings '!A:A))+1,VLOOKUP(C39,'Brass Fittings '!A:J,10),IF(C39&lt;(MAX(Valves!A:A))+1,VLOOKUP(C39,Valves!A:J,10),IF(C39&lt;(MAX('PEX Tubing'!A:A))+1,VLOOKUP(C39,'PEX Tubing'!A:J,9),IF(C39&lt;(MAX('PEX Fittings - Brass'!A:A))+1,VLOOKUP(C39,'PEX Fittings - Brass'!A:J,10),IF(C39&lt;(MAX('PEX Fittings - EXPN Brass'!A:A))+1,VLOOKUP(C39,'PEX Fittings - EXPN Brass'!A:J,10),IF(C39&lt;(MAX('PEX Fittings - F1807 PPSU '!A:A))+1,VLOOKUP(C39,'PEX Fittings - F1807 PPSU '!A:J,10),IF(C39&lt;(MAX('PEX Fittings - F1960 EPPSU'!A:A))+1,VLOOKUP(C39,'PEX Fittings - F1960 EPPSU'!A:J,10),IF(C39&lt;(MAX('PEX Accessories'!A:A))+1,VLOOKUP(C39,'PEX Accessories'!A:J,10),IF(C39&lt;(MAX('PVC DWV'!A:A))+1,VLOOKUP(C39,'PVC DWV'!A:K,11),IF(C39&lt;(MAX('PVC SCH 40'!A:A))+1,VLOOKUP(C39,'PVC SCH 40'!A:K,11),IF(C39&lt;(MAX('Push Fittings'!A:A))+1,VLOOKUP(C39,'Push Fittings'!A:J,10),IF(C39&lt;(MAX('Copper Wrot'!A:A))+1,VLOOKUP(C39,'Copper Wrot'!A:L,12),IF(C39&lt;(MAX('Cast Copper'!A:A))+1,VLOOKUP(C39,'Cast Copper'!A:L,12),IF(C39&lt;(MAX('Press Copper Fittings'!A:A))+1,VLOOKUP(C39,'Press Copper Fittings'!A:J,10),IF(C39&lt;(MAX('Supply Stops'!A:A))+1,VLOOKUP(C39,'Supply Stops'!A:J,10),IF(C39&lt;(MAX('Supply Lines'!A:A))+1,VLOOKUP(C39,'Supply Lines'!A:J,10),IF(C39&lt;(MAX('CI Fittings'!A:A))+1,VLOOKUP(C39,'CI Fittings'!A:J,10),IF(C39&lt;(MAX('Steel Couplings'!A:A))+1,VLOOKUP(C39,'Steel Couplings'!A:J,10),IF(C39&lt;(MAX(NHC!A:A))+1,VLOOKUP(C39,NHC!A:J,10),IF(C39&lt;(MAX('Dielectric Unions'!A:A))+1,VLOOKUP(C39,'Dielectric Unions'!A:J,10),IF(C39&lt;(MAX('MI Fittings - XH'!A:A))+1,VLOOKUP(C39,'MI Fittings - XH'!A:J,10),IF(C39&lt;(MAX('Steel Nipples - XH'!A:A))+1,VLOOKUP(C39,'Steel Nipples - XH'!A:J,10),IF(C39&lt;(MAX('Copper Tubing '!A:A))+1,VLOOKUP(C39,'Copper Tubing '!A:J,10),IF(C39&lt;(MAX('PVC Pipe'!A:A))+1,VLOOKUP(C39,'PVC Pipe'!A:J,10),IF(C39&lt;(MAX('Steel Pipe'!A:A))+1,VLOOKUP(C39,'Steel Pipe'!A:J,10),"")))))))))))))))))))))))))))))))</f>
        <v/>
      </c>
      <c r="E39" s="1231" t="str">
        <f>IF(C39&lt;(MAX('MI Fittings'!A:A))+1,VLOOKUP(C39,'MI Fittings'!A:K,3),IF(C39&lt;(MAX('CS Press Fittings'!A:A))+1,VLOOKUP(C39,'CS Press Fittings'!A:K,4),IF(C39&lt;(MAX('Steel Nipples'!A:A))+1,VLOOKUP(C39,'Steel Nipples'!A:K,3),IF(C39&lt;(MAX('Steel Cut Lengths'!A:A))+1,VLOOKUP(C39,'Steel Cut Lengths'!A:K,3),IF(C39&lt;(MAX('Pipe Hangers'!A:A))+1,VLOOKUP(C39,'Pipe Hangers'!A:J,3),IF(C39&lt;(MAX('Brass Nipples '!A:A))+1,VLOOKUP(C39,'Brass Nipples '!A:J,3),IF(C39&lt;(MAX('Brass Fittings '!A:A))+1,VLOOKUP(C39,'Brass Fittings '!A:J,3),IF(C39&lt;(MAX(Valves!A:A))+1,VLOOKUP(C39,Valves!A:J,3),IF(C39&lt;(MAX('PEX Tubing'!A:A))+1,VLOOKUP(C39,'PEX Tubing'!A:J,3),IF(C39&lt;(MAX('PEX Fittings - Brass'!A:A))+1,VLOOKUP(C39,'PEX Fittings - Brass'!A:J,3),IF(C39&lt;(MAX('PEX Fittings - EXPN Brass'!A:A))+1,VLOOKUP(C39,'PEX Fittings - EXPN Brass'!A:J,3),IF(C39&lt;(MAX('PEX Fittings - F1807 PPSU '!A:A))+1,VLOOKUP(C39,'PEX Fittings - F1807 PPSU '!A:J,3),IF(C39&lt;(MAX('PEX Fittings - F1960 EPPSU'!A:A))+1,VLOOKUP(C39,'PEX Fittings - F1960 EPPSU'!A:J,3),IF(C39&lt;(MAX('PEX Accessories'!A:A))+1,VLOOKUP(C39,'PEX Accessories'!A:J,3),IF(C39&lt;(MAX('PVC DWV'!A:A))+1,VLOOKUP(C39,'PVC DWV'!A:K,3),IF(C39&lt;(MAX('PVC SCH 40'!A:A))+1,VLOOKUP(C39,'PVC SCH 40'!A:K,3),IF(C39&lt;(MAX('Push Fittings'!A:A))+1,VLOOKUP(C39,'Push Fittings'!A:J,3),IF(C39&lt;(MAX('Copper Wrot'!A:A))+1,VLOOKUP(C39,'Copper Wrot'!A:L,3),IF(C39&lt;(MAX('Cast Copper'!A:A))+1,VLOOKUP(C39,'Cast Copper'!A:L,3),IF(C39&lt;(MAX('Cast Copper'!A:A))+1,VLOOKUP(C39,'Cast Copper'!A:L,3),IF(C39&lt;(MAX('Press Copper Fittings'!A:A))+1,VLOOKUP(C39,'Press Copper Fittings'!A:J,3),IF(C39&lt;(MAX('Supply Stops'!A:A))+1,VLOOKUP(C39,'Supply Stops'!A:J,3),IF(C39&lt;(MAX('Supply Lines'!A:A))+1,VLOOKUP(C39,'Supply Lines'!A:J,3),IF(C39&lt;(MAX('CI Fittings'!A:A))+1,VLOOKUP(C39,'CI Fittings'!A:J,3),IF(C39&lt;(MAX('Steel Couplings'!A:A))+1,VLOOKUP(C39,'Steel Couplings'!A:J,3),IF(C39&lt;(MAX(NHC!A:A))+1,VLOOKUP(C39,NHC!A:J,3),IF(C39&lt;(MAX('Dielectric Unions'!A:A))+1,VLOOKUP(C39,'Dielectric Unions'!A:J,3),IF(C39&lt;(MAX('MI Fittings - XH'!A:A))+1,VLOOKUP(C39,'MI Fittings - XH'!A:J,3),IF(C39&lt;(MAX('Steel Nipples - XH'!A:A))+1,VLOOKUP(C39,'Steel Nipples - XH'!A:J,3),IF(C39&lt;(MAX('Copper Tubing '!A:A))+1,VLOOKUP(C39,'Copper Tubing '!A:J,3),IF(C39&lt;(MAX('PVC Pipe'!A:A))+1,VLOOKUP(C39,'PVC Pipe'!A:J,3),IF(C39&lt;(MAX('Steel Pipe'!A:A))+1,VLOOKUP(C39,'Steel Pipe'!A:J,3),""))))))))))))))))))))))))))))))))</f>
        <v/>
      </c>
      <c r="F39" s="1794" t="str">
        <f>IF(C39&lt;(MAX('MI Fittings'!A:A))+1,VLOOKUP(C39,'MI Fittings'!A:K,4),IF(C39&lt;(MAX('CS Press Fittings'!A:A))+1,VLOOKUP(C39,'CS Press Fittings'!A:K,5),IF(C39&lt;(MAX('Steel Nipples'!A:A))+1,VLOOKUP(C39,'Steel Nipples'!A:K,4),IF(C39&lt;(MAX('Steel Cut Lengths'!A:A))+1,VLOOKUP(C39,'Steel Cut Lengths'!A:K,4),IF(C39&lt;(MAX('Pipe Hangers'!A:A))+1,VLOOKUP(C39,'Pipe Hangers'!A:J,4),IF(C39&lt;(MAX('Brass Nipples '!A:A))+1,VLOOKUP(C39,'Brass Nipples '!A:J,4),IF(C39&lt;(MAX('Brass Fittings '!A:A))+1,VLOOKUP(C39,'Brass Fittings '!A:J,4),IF(C39&lt;(MAX(Valves!A:A))+1,VLOOKUP(C39,Valves!A:J,4),IF(C39&lt;(MAX('PEX Tubing'!A:A))+1,VLOOKUP(C39,'PEX Tubing'!A:J,4),IF(C39&lt;(MAX('PEX Fittings - Brass'!A:A))+1,VLOOKUP(C39,'PEX Fittings - Brass'!A:J,4),IF(C39&lt;(MAX('PEX Fittings - EXPN Brass'!A:A))+1,VLOOKUP(C39,'PEX Fittings - EXPN Brass'!A:J,4),IF(C39&lt;(MAX('PEX Fittings - F1807 PPSU '!A:A))+1,VLOOKUP(C39,'PEX Fittings - F1807 PPSU '!A:J,4),IF(C39&lt;(MAX('PEX Fittings - F1960 EPPSU'!A:A))+1,VLOOKUP(C39,'PEX Fittings - F1960 EPPSU'!A:J,4),IF(C39&lt;(MAX('PEX Accessories'!A:A))+1,VLOOKUP(C39,'PEX Accessories'!A:J,4),IF(C39&lt;(MAX('PVC DWV'!A:A))+1,VLOOKUP(C39,'PVC DWV'!A:K,5),IF(C39&lt;(MAX('PVC SCH 40'!A:A))+1,VLOOKUP(C39,'PVC SCH 40'!A:K,5),IF(C39&lt;(MAX('Push Fittings'!A:A))+1,VLOOKUP(C39,'Push Fittings'!A:J,4),IF(C39&lt;(MAX('Copper Wrot'!A:A))+1,VLOOKUP(C39,'Copper Wrot'!A:L,5),IF(C39&lt;(MAX('Cast Copper'!A:A))+1,VLOOKUP(C39,'Cast Copper'!A:L,5),IF(C39&lt;(MAX('Press Copper Fittings'!A:A))+1,VLOOKUP(C39,'Press Copper Fittings'!A:J,4),IF(C39&lt;(MAX('Supply Stops'!A:A))+1,VLOOKUP(C39,'Supply Stops'!A:J,4),IF(C39&lt;(MAX('Supply Lines'!A:A))+1,VLOOKUP(C39,'Supply Lines'!A:J,4),IF(C39&lt;(MAX('CI Fittings'!A:A))+1,VLOOKUP(C39,'CI Fittings'!A:J,4),IF(C39&lt;(MAX('Steel Couplings'!A:A))+1,VLOOKUP(C39,'Steel Couplings'!A:J,4),IF(C39&lt;(MAX(NHC!A:A))+1,VLOOKUP(C39,NHC!A:J,4),IF(C39&lt;(MAX('Dielectric Unions'!A:A))+1,VLOOKUP(C39,'Dielectric Unions'!A:J,4),IF(C39&lt;(MAX('MI Fittings - XH'!A:A))+1,VLOOKUP(C39,'MI Fittings - XH'!A:J,4),IF(C39&lt;(MAX('Steel Nipples - XH'!A:A))+1,VLOOKUP(C39,'Steel Nipples - XH'!A:J,4),IF(C39&lt;(MAX('Copper Tubing '!A:A))+1,VLOOKUP(C39,'Copper Tubing '!A:J,4),IF(C39&lt;(MAX('PVC Pipe'!A:A))+1,VLOOKUP(C39,'PVC Pipe'!A:J,4),IF(C39&lt;(MAX('Steel Pipe'!A:A))+1,VLOOKUP(C39,'Steel Pipe'!A:J,4),"")))))))))))))))))))))))))))))))</f>
        <v/>
      </c>
      <c r="G39" s="1795"/>
      <c r="H39" s="504" t="str">
        <f>IF(C39&lt;(MAX('MI Fittings'!A:A))+1,VLOOKUP(C39,'MI Fittings'!A:K,8),IF(C39&lt;(MAX('CS Press Fittings'!A:A))+1,VLOOKUP(C39,'CS Press Fittings'!A:K,9),IF(C39&lt;(MAX('Steel Nipples'!A:A))+1,VLOOKUP(C39,'Steel Nipples'!A:K,8),IF(C39&lt;(MAX('Steel Cut Lengths'!A:A))+1,VLOOKUP(C39,'Steel Cut Lengths'!A:K,8),IF(C39&lt;(MAX('Pipe Hangers'!A:A))+1,VLOOKUP(C39,'Pipe Hangers'!A:J,8),IF(C39&lt;(MAX('Brass Nipples '!A:A))+1,VLOOKUP(C39,'Brass Nipples '!A:J,8),IF(C39&lt;(MAX('Brass Fittings '!A:A))+1,VLOOKUP(C39,'Brass Fittings '!A:J,8),IF(C39&lt;(MAX(Valves!A:A))+1,VLOOKUP(C39,Valves!A:J,8),IF(C39&lt;(MAX('PEX Tubing'!A:A))+1,VLOOKUP(C39,'PEX Tubing'!A:J,8),IF(C39&lt;(MAX('PEX Fittings - Brass'!A:A))+1,VLOOKUP(C39,'PEX Fittings - Brass'!A:J,8),IF(C39&lt;(MAX('PEX Fittings - EXPN Brass'!A:A))+1,VLOOKUP(C39,'PEX Fittings - EXPN Brass'!A:J,8),IF(C39&lt;(MAX('PEX Fittings - F1807 PPSU '!A:A))+1,VLOOKUP(C39,'PEX Fittings - F1807 PPSU '!A:J,8),IF(C39&lt;(MAX('PEX Fittings - F1960 EPPSU'!A:A))+1,VLOOKUP(C39,'PEX Fittings - F1960 EPPSU'!A:J,8),IF(C39&lt;(MAX('PEX Accessories'!A:A))+1,VLOOKUP(C39,'PEX Accessories'!A:J,8),IF(C39&lt;(MAX('PVC DWV'!A:A))+1,VLOOKUP(C39,'PVC DWV'!A:K,9),IF(C39&lt;(MAX('PVC SCH 40'!A:A))+1,VLOOKUP(C39,'PVC SCH 40'!A:K,10),IF(C39&lt;(MAX('Push Fittings'!A:A))+1,VLOOKUP(C39,'Push Fittings'!A:J,8),IF(C39&lt;(MAX('Copper Wrot'!A:A))+1,VLOOKUP(C39,'Copper Wrot'!A:L,10),IF(C39&lt;(MAX('Cast Copper'!A:A))+1,VLOOKUP(C39,'Cast Copper'!A:L,10),IF(C39&lt;(MAX('Press Copper Fittings'!A:A))+1,VLOOKUP(C39,'Press Copper Fittings'!A:J,8),IF(C39&lt;(MAX('Supply Stops'!A:A))+1,VLOOKUP(C39,'Supply Stops'!A:J,8),IF(C39&lt;(MAX('Supply Lines'!A:A))+1,VLOOKUP(C39,'Supply Lines'!A:J,8),IF(C39&lt;(MAX('CI Fittings'!A:A))+1,VLOOKUP(C39,'CI Fittings'!A:J,8),IF(C39&lt;(MAX('Steel Couplings'!A:A))+1,VLOOKUP(C39,'Steel Couplings'!A:J,8),IF(C39&lt;(MAX(NHC!A:A))+1,VLOOKUP(C39,NHC!A:J,8),IF(C39&lt;(MAX('Dielectric Unions'!A:A))+1,VLOOKUP(C39,'Dielectric Unions'!A:J,8),IF(C39&lt;(MAX('MI Fittings - XH'!A:A))+1,VLOOKUP(C39,'MI Fittings - XH'!A:J,8),IF(C39&lt;(MAX('Steel Nipples - XH'!A:A))+1,VLOOKUP(C39,'Steel Nipples - XH'!A:J,8),IF(C39&lt;(MAX('Copper Tubing '!A:A))+1,VLOOKUP(C39,'Copper Tubing '!A:J,8),IF(C39&lt;(MAX('PVC Pipe'!A:A))+1,VLOOKUP(C39,'PVC Pipe'!A:J,8),IF(C39&lt;(MAX('Steel Pipe'!A:A))+1,VLOOKUP(C39,'Steel Pipe'!A:J,8),"")))))))))))))))))))))))))))))))</f>
        <v/>
      </c>
      <c r="I39" s="1232">
        <f>IF(C39&lt;(MAX('MI Fittings'!A:A))+1,VLOOKUP(C39,'MI Fittings'!A:K,7),IF(C39&lt;(MAX('CS Press Fittings'!A:A))+1,VLOOKUP(C39,'CS Press Fittings'!A:K,8),IF(C39&lt;(MAX('Steel Nipples'!A:A))+1,VLOOKUP(C39,'Steel Nipples'!A:K,7),IF(C39&lt;(MAX('Steel Cut Lengths'!A:A))+1,VLOOKUP(C39,'Steel Cut Lengths'!A:K,7),IF(C39&lt;(MAX('Pipe Hangers'!A:A))+1,VLOOKUP(C39,'Pipe Hangers'!A:J,7),IF(C39&lt;(MAX('Brass Nipples '!A:A))+1,VLOOKUP(C39,'Brass Nipples '!A:J,7),IF(C39&lt;(MAX('Brass Fittings '!A:A))+1,VLOOKUP(C39,'Brass Fittings '!A:J,7),IF(C39&lt;(MAX(Valves!A:A))+1,VLOOKUP(C39,Valves!A:J,7),IF(C39&lt;(MAX('PEX Tubing'!A:A))+1,VLOOKUP(C39,'PEX Tubing'!A:J,7),IF(C39&lt;(MAX('PEX Fittings - Brass'!A:A))+1,VLOOKUP(C39,'PEX Fittings - Brass'!A:J,7),IF(C39&lt;(MAX('PEX Fittings - EXPN Brass'!A:A))+1,VLOOKUP(C39,'PEX Fittings - EXPN Brass'!A:J,7),IF(C39&lt;(MAX('PEX Fittings - F1807 PPSU '!A:A))+1,VLOOKUP(C39,'PEX Fittings - F1807 PPSU '!A:J,7),IF(C39&lt;(MAX('PEX Fittings - F1960 EPPSU'!A:A))+1,VLOOKUP(C39,'PEX Fittings - F1960 EPPSU'!A:J,7),IF(C39&lt;(MAX('PEX Accessories'!A:A))+1,VLOOKUP(C39,'PEX Accessories'!A:J,7),IF(C39&lt;(MAX('PVC DWV'!A:A))+1,VLOOKUP(C39,'PVC DWV'!A:K,8),IF(C39&lt;(MAX('PVC SCH 40'!A:A))+1,VLOOKUP(C39,'PVC SCH 40'!A:K,7),IF(C39&lt;(MAX('Push Fittings'!A:A))+1,VLOOKUP(C39,'Push Fittings'!A:J,7),IF(C39&lt;(MAX('Copper Wrot'!A:A))+1,VLOOKUP(C39,'Copper Wrot'!A:L,9),IF(C39&lt;(MAX('Cast Copper'!A:A))+1,VLOOKUP(C39,'Cast Copper'!A:L,9),IF(C39&lt;(MAX('Press Copper Fittings'!A:A))+1,VLOOKUP(C39,'Press Copper Fittings'!A:J,7),IF(C39&lt;(MAX('Supply Stops'!A:A))+1,VLOOKUP(C39,'Supply Stops'!A:J,7),IF(C39&lt;(MAX('Supply Lines'!A:A))+1,VLOOKUP(C39,'Supply Lines'!A:J,7),IF(C39&lt;(MAX('CI Fittings'!A:A))+1,VLOOKUP(C39,'CI Fittings'!A:J,7),IF(C39&lt;(MAX('Steel Couplings'!A:A))+1,VLOOKUP(C39,'Steel Couplings'!A:J,7),IF(C39&lt;(MAX(NHC!A:A))+1,VLOOKUP(C39,NHC!A:J,7),IF(C39&lt;(MAX('Dielectric Unions'!A:A))+1,VLOOKUP(C39,'Dielectric Unions'!A:J,7),IF(C39&lt;(MAX('MI Fittings - XH'!A:A))+1,VLOOKUP(C39,'MI Fittings - XH'!A:J,7),IF(C39&lt;(MAX('Steel Nipples - XH'!A:A))+1,VLOOKUP(C39,'Steel Nipples - XH'!A:J,7),IF(C39&lt;(MAX('Copper Tubing '!A:A))+1,VLOOKUP(C39,'Copper Tubing '!A:J,7),IF(C39&lt;(MAX('PVC Pipe'!A:A))+1,VLOOKUP(C39,'PVC Pipe'!A:J,7),IF(C39&lt;(MAX('Steel Pipe'!A:A))+1,VLOOKUP(C39,'Steel Pipe'!A:J,7),0)))))))))))))))))))))))))))))))</f>
        <v>0</v>
      </c>
      <c r="J39" s="1196">
        <f t="shared" si="0"/>
        <v>0</v>
      </c>
    </row>
    <row r="40" spans="3:10" ht="15" customHeight="1" thickTop="1" thickBot="1">
      <c r="C40" s="1234">
        <v>19</v>
      </c>
      <c r="D40" s="49" t="str">
        <f>IF(C40&lt;(MAX('MI Fittings'!A:A))+1,VLOOKUP(C40,'MI Fittings'!A:K,10),IF(C40&lt;(MAX('CS Press Fittings'!A:A))+1,VLOOKUP(C40,'CS Press Fittings'!A:K,11),IF(C40&lt;(MAX('Steel Nipples'!A:A))+1,VLOOKUP(C40,'Steel Nipples'!A:K,10),IF(C40&lt;(MAX('Steel Cut Lengths'!A:A))+1,VLOOKUP(C40,'Steel Cut Lengths'!A:K,10),IF(C40&lt;(MAX('Pipe Hangers'!A:A))+1,VLOOKUP(C40,'Pipe Hangers'!A:J,10),IF(C40&lt;(MAX('Brass Nipples '!A:A))+1,VLOOKUP(C40,'Brass Nipples '!A:J,10),IF(C40&lt;(MAX('Brass Fittings '!A:A))+1,VLOOKUP(C40,'Brass Fittings '!A:J,10),IF(C40&lt;(MAX(Valves!A:A))+1,VLOOKUP(C40,Valves!A:J,10),IF(C40&lt;(MAX('PEX Tubing'!A:A))+1,VLOOKUP(C40,'PEX Tubing'!A:J,9),IF(C40&lt;(MAX('PEX Fittings - Brass'!A:A))+1,VLOOKUP(C40,'PEX Fittings - Brass'!A:J,10),IF(C40&lt;(MAX('PEX Fittings - EXPN Brass'!A:A))+1,VLOOKUP(C40,'PEX Fittings - EXPN Brass'!A:J,10),IF(C40&lt;(MAX('PEX Fittings - F1807 PPSU '!A:A))+1,VLOOKUP(C40,'PEX Fittings - F1807 PPSU '!A:J,10),IF(C40&lt;(MAX('PEX Fittings - F1960 EPPSU'!A:A))+1,VLOOKUP(C40,'PEX Fittings - F1960 EPPSU'!A:J,10),IF(C40&lt;(MAX('PEX Accessories'!A:A))+1,VLOOKUP(C40,'PEX Accessories'!A:J,10),IF(C40&lt;(MAX('PVC DWV'!A:A))+1,VLOOKUP(C40,'PVC DWV'!A:K,11),IF(C40&lt;(MAX('PVC SCH 40'!A:A))+1,VLOOKUP(C40,'PVC SCH 40'!A:K,11),IF(C40&lt;(MAX('Push Fittings'!A:A))+1,VLOOKUP(C40,'Push Fittings'!A:J,10),IF(C40&lt;(MAX('Copper Wrot'!A:A))+1,VLOOKUP(C40,'Copper Wrot'!A:L,12),IF(C40&lt;(MAX('Cast Copper'!A:A))+1,VLOOKUP(C40,'Cast Copper'!A:L,12),IF(C40&lt;(MAX('Press Copper Fittings'!A:A))+1,VLOOKUP(C40,'Press Copper Fittings'!A:J,10),IF(C40&lt;(MAX('Supply Stops'!A:A))+1,VLOOKUP(C40,'Supply Stops'!A:J,10),IF(C40&lt;(MAX('Supply Lines'!A:A))+1,VLOOKUP(C40,'Supply Lines'!A:J,10),IF(C40&lt;(MAX('CI Fittings'!A:A))+1,VLOOKUP(C40,'CI Fittings'!A:J,10),IF(C40&lt;(MAX('Steel Couplings'!A:A))+1,VLOOKUP(C40,'Steel Couplings'!A:J,10),IF(C40&lt;(MAX(NHC!A:A))+1,VLOOKUP(C40,NHC!A:J,10),IF(C40&lt;(MAX('Dielectric Unions'!A:A))+1,VLOOKUP(C40,'Dielectric Unions'!A:J,10),IF(C40&lt;(MAX('MI Fittings - XH'!A:A))+1,VLOOKUP(C40,'MI Fittings - XH'!A:J,10),IF(C40&lt;(MAX('Steel Nipples - XH'!A:A))+1,VLOOKUP(C40,'Steel Nipples - XH'!A:J,10),IF(C40&lt;(MAX('Copper Tubing '!A:A))+1,VLOOKUP(C40,'Copper Tubing '!A:J,10),IF(C40&lt;(MAX('PVC Pipe'!A:A))+1,VLOOKUP(C40,'PVC Pipe'!A:J,10),IF(C40&lt;(MAX('Steel Pipe'!A:A))+1,VLOOKUP(C40,'Steel Pipe'!A:J,10),"")))))))))))))))))))))))))))))))</f>
        <v/>
      </c>
      <c r="E40" s="1231" t="str">
        <f>IF(C40&lt;(MAX('MI Fittings'!A:A))+1,VLOOKUP(C40,'MI Fittings'!A:K,3),IF(C40&lt;(MAX('CS Press Fittings'!A:A))+1,VLOOKUP(C40,'CS Press Fittings'!A:K,4),IF(C40&lt;(MAX('Steel Nipples'!A:A))+1,VLOOKUP(C40,'Steel Nipples'!A:K,3),IF(C40&lt;(MAX('Steel Cut Lengths'!A:A))+1,VLOOKUP(C40,'Steel Cut Lengths'!A:K,3),IF(C40&lt;(MAX('Pipe Hangers'!A:A))+1,VLOOKUP(C40,'Pipe Hangers'!A:J,3),IF(C40&lt;(MAX('Brass Nipples '!A:A))+1,VLOOKUP(C40,'Brass Nipples '!A:J,3),IF(C40&lt;(MAX('Brass Fittings '!A:A))+1,VLOOKUP(C40,'Brass Fittings '!A:J,3),IF(C40&lt;(MAX(Valves!A:A))+1,VLOOKUP(C40,Valves!A:J,3),IF(C40&lt;(MAX('PEX Tubing'!A:A))+1,VLOOKUP(C40,'PEX Tubing'!A:J,3),IF(C40&lt;(MAX('PEX Fittings - Brass'!A:A))+1,VLOOKUP(C40,'PEX Fittings - Brass'!A:J,3),IF(C40&lt;(MAX('PEX Fittings - EXPN Brass'!A:A))+1,VLOOKUP(C40,'PEX Fittings - EXPN Brass'!A:J,3),IF(C40&lt;(MAX('PEX Fittings - F1807 PPSU '!A:A))+1,VLOOKUP(C40,'PEX Fittings - F1807 PPSU '!A:J,3),IF(C40&lt;(MAX('PEX Fittings - F1960 EPPSU'!A:A))+1,VLOOKUP(C40,'PEX Fittings - F1960 EPPSU'!A:J,3),IF(C40&lt;(MAX('PEX Accessories'!A:A))+1,VLOOKUP(C40,'PEX Accessories'!A:J,3),IF(C40&lt;(MAX('PVC DWV'!A:A))+1,VLOOKUP(C40,'PVC DWV'!A:K,3),IF(C40&lt;(MAX('PVC SCH 40'!A:A))+1,VLOOKUP(C40,'PVC SCH 40'!A:K,3),IF(C40&lt;(MAX('Push Fittings'!A:A))+1,VLOOKUP(C40,'Push Fittings'!A:J,3),IF(C40&lt;(MAX('Copper Wrot'!A:A))+1,VLOOKUP(C40,'Copper Wrot'!A:L,3),IF(C40&lt;(MAX('Cast Copper'!A:A))+1,VLOOKUP(C40,'Cast Copper'!A:L,3),IF(C40&lt;(MAX('Cast Copper'!A:A))+1,VLOOKUP(C40,'Cast Copper'!A:L,3),IF(C40&lt;(MAX('Press Copper Fittings'!A:A))+1,VLOOKUP(C40,'Press Copper Fittings'!A:J,3),IF(C40&lt;(MAX('Supply Stops'!A:A))+1,VLOOKUP(C40,'Supply Stops'!A:J,3),IF(C40&lt;(MAX('Supply Lines'!A:A))+1,VLOOKUP(C40,'Supply Lines'!A:J,3),IF(C40&lt;(MAX('CI Fittings'!A:A))+1,VLOOKUP(C40,'CI Fittings'!A:J,3),IF(C40&lt;(MAX('Steel Couplings'!A:A))+1,VLOOKUP(C40,'Steel Couplings'!A:J,3),IF(C40&lt;(MAX(NHC!A:A))+1,VLOOKUP(C40,NHC!A:J,3),IF(C40&lt;(MAX('Dielectric Unions'!A:A))+1,VLOOKUP(C40,'Dielectric Unions'!A:J,3),IF(C40&lt;(MAX('MI Fittings - XH'!A:A))+1,VLOOKUP(C40,'MI Fittings - XH'!A:J,3),IF(C40&lt;(MAX('Steel Nipples - XH'!A:A))+1,VLOOKUP(C40,'Steel Nipples - XH'!A:J,3),IF(C40&lt;(MAX('Copper Tubing '!A:A))+1,VLOOKUP(C40,'Copper Tubing '!A:J,3),IF(C40&lt;(MAX('PVC Pipe'!A:A))+1,VLOOKUP(C40,'PVC Pipe'!A:J,3),IF(C40&lt;(MAX('Steel Pipe'!A:A))+1,VLOOKUP(C40,'Steel Pipe'!A:J,3),""))))))))))))))))))))))))))))))))</f>
        <v/>
      </c>
      <c r="F40" s="1794" t="str">
        <f>IF(C40&lt;(MAX('MI Fittings'!A:A))+1,VLOOKUP(C40,'MI Fittings'!A:K,4),IF(C40&lt;(MAX('CS Press Fittings'!A:A))+1,VLOOKUP(C40,'CS Press Fittings'!A:K,5),IF(C40&lt;(MAX('Steel Nipples'!A:A))+1,VLOOKUP(C40,'Steel Nipples'!A:K,4),IF(C40&lt;(MAX('Steel Cut Lengths'!A:A))+1,VLOOKUP(C40,'Steel Cut Lengths'!A:K,4),IF(C40&lt;(MAX('Pipe Hangers'!A:A))+1,VLOOKUP(C40,'Pipe Hangers'!A:J,4),IF(C40&lt;(MAX('Brass Nipples '!A:A))+1,VLOOKUP(C40,'Brass Nipples '!A:J,4),IF(C40&lt;(MAX('Brass Fittings '!A:A))+1,VLOOKUP(C40,'Brass Fittings '!A:J,4),IF(C40&lt;(MAX(Valves!A:A))+1,VLOOKUP(C40,Valves!A:J,4),IF(C40&lt;(MAX('PEX Tubing'!A:A))+1,VLOOKUP(C40,'PEX Tubing'!A:J,4),IF(C40&lt;(MAX('PEX Fittings - Brass'!A:A))+1,VLOOKUP(C40,'PEX Fittings - Brass'!A:J,4),IF(C40&lt;(MAX('PEX Fittings - EXPN Brass'!A:A))+1,VLOOKUP(C40,'PEX Fittings - EXPN Brass'!A:J,4),IF(C40&lt;(MAX('PEX Fittings - F1807 PPSU '!A:A))+1,VLOOKUP(C40,'PEX Fittings - F1807 PPSU '!A:J,4),IF(C40&lt;(MAX('PEX Fittings - F1960 EPPSU'!A:A))+1,VLOOKUP(C40,'PEX Fittings - F1960 EPPSU'!A:J,4),IF(C40&lt;(MAX('PEX Accessories'!A:A))+1,VLOOKUP(C40,'PEX Accessories'!A:J,4),IF(C40&lt;(MAX('PVC DWV'!A:A))+1,VLOOKUP(C40,'PVC DWV'!A:K,5),IF(C40&lt;(MAX('PVC SCH 40'!A:A))+1,VLOOKUP(C40,'PVC SCH 40'!A:K,5),IF(C40&lt;(MAX('Push Fittings'!A:A))+1,VLOOKUP(C40,'Push Fittings'!A:J,4),IF(C40&lt;(MAX('Copper Wrot'!A:A))+1,VLOOKUP(C40,'Copper Wrot'!A:L,5),IF(C40&lt;(MAX('Cast Copper'!A:A))+1,VLOOKUP(C40,'Cast Copper'!A:L,5),IF(C40&lt;(MAX('Press Copper Fittings'!A:A))+1,VLOOKUP(C40,'Press Copper Fittings'!A:J,4),IF(C40&lt;(MAX('Supply Stops'!A:A))+1,VLOOKUP(C40,'Supply Stops'!A:J,4),IF(C40&lt;(MAX('Supply Lines'!A:A))+1,VLOOKUP(C40,'Supply Lines'!A:J,4),IF(C40&lt;(MAX('CI Fittings'!A:A))+1,VLOOKUP(C40,'CI Fittings'!A:J,4),IF(C40&lt;(MAX('Steel Couplings'!A:A))+1,VLOOKUP(C40,'Steel Couplings'!A:J,4),IF(C40&lt;(MAX(NHC!A:A))+1,VLOOKUP(C40,NHC!A:J,4),IF(C40&lt;(MAX('Dielectric Unions'!A:A))+1,VLOOKUP(C40,'Dielectric Unions'!A:J,4),IF(C40&lt;(MAX('MI Fittings - XH'!A:A))+1,VLOOKUP(C40,'MI Fittings - XH'!A:J,4),IF(C40&lt;(MAX('Steel Nipples - XH'!A:A))+1,VLOOKUP(C40,'Steel Nipples - XH'!A:J,4),IF(C40&lt;(MAX('Copper Tubing '!A:A))+1,VLOOKUP(C40,'Copper Tubing '!A:J,4),IF(C40&lt;(MAX('PVC Pipe'!A:A))+1,VLOOKUP(C40,'PVC Pipe'!A:J,4),IF(C40&lt;(MAX('Steel Pipe'!A:A))+1,VLOOKUP(C40,'Steel Pipe'!A:J,4),"")))))))))))))))))))))))))))))))</f>
        <v/>
      </c>
      <c r="G40" s="1795"/>
      <c r="H40" s="504" t="str">
        <f>IF(C40&lt;(MAX('MI Fittings'!A:A))+1,VLOOKUP(C40,'MI Fittings'!A:K,8),IF(C40&lt;(MAX('CS Press Fittings'!A:A))+1,VLOOKUP(C40,'CS Press Fittings'!A:K,9),IF(C40&lt;(MAX('Steel Nipples'!A:A))+1,VLOOKUP(C40,'Steel Nipples'!A:K,8),IF(C40&lt;(MAX('Steel Cut Lengths'!A:A))+1,VLOOKUP(C40,'Steel Cut Lengths'!A:K,8),IF(C40&lt;(MAX('Pipe Hangers'!A:A))+1,VLOOKUP(C40,'Pipe Hangers'!A:J,8),IF(C40&lt;(MAX('Brass Nipples '!A:A))+1,VLOOKUP(C40,'Brass Nipples '!A:J,8),IF(C40&lt;(MAX('Brass Fittings '!A:A))+1,VLOOKUP(C40,'Brass Fittings '!A:J,8),IF(C40&lt;(MAX(Valves!A:A))+1,VLOOKUP(C40,Valves!A:J,8),IF(C40&lt;(MAX('PEX Tubing'!A:A))+1,VLOOKUP(C40,'PEX Tubing'!A:J,8),IF(C40&lt;(MAX('PEX Fittings - Brass'!A:A))+1,VLOOKUP(C40,'PEX Fittings - Brass'!A:J,8),IF(C40&lt;(MAX('PEX Fittings - EXPN Brass'!A:A))+1,VLOOKUP(C40,'PEX Fittings - EXPN Brass'!A:J,8),IF(C40&lt;(MAX('PEX Fittings - F1807 PPSU '!A:A))+1,VLOOKUP(C40,'PEX Fittings - F1807 PPSU '!A:J,8),IF(C40&lt;(MAX('PEX Fittings - F1960 EPPSU'!A:A))+1,VLOOKUP(C40,'PEX Fittings - F1960 EPPSU'!A:J,8),IF(C40&lt;(MAX('PEX Accessories'!A:A))+1,VLOOKUP(C40,'PEX Accessories'!A:J,8),IF(C40&lt;(MAX('PVC DWV'!A:A))+1,VLOOKUP(C40,'PVC DWV'!A:K,9),IF(C40&lt;(MAX('PVC SCH 40'!A:A))+1,VLOOKUP(C40,'PVC SCH 40'!A:K,10),IF(C40&lt;(MAX('Push Fittings'!A:A))+1,VLOOKUP(C40,'Push Fittings'!A:J,8),IF(C40&lt;(MAX('Copper Wrot'!A:A))+1,VLOOKUP(C40,'Copper Wrot'!A:L,10),IF(C40&lt;(MAX('Cast Copper'!A:A))+1,VLOOKUP(C40,'Cast Copper'!A:L,10),IF(C40&lt;(MAX('Press Copper Fittings'!A:A))+1,VLOOKUP(C40,'Press Copper Fittings'!A:J,8),IF(C40&lt;(MAX('Supply Stops'!A:A))+1,VLOOKUP(C40,'Supply Stops'!A:J,8),IF(C40&lt;(MAX('Supply Lines'!A:A))+1,VLOOKUP(C40,'Supply Lines'!A:J,8),IF(C40&lt;(MAX('CI Fittings'!A:A))+1,VLOOKUP(C40,'CI Fittings'!A:J,8),IF(C40&lt;(MAX('Steel Couplings'!A:A))+1,VLOOKUP(C40,'Steel Couplings'!A:J,8),IF(C40&lt;(MAX(NHC!A:A))+1,VLOOKUP(C40,NHC!A:J,8),IF(C40&lt;(MAX('Dielectric Unions'!A:A))+1,VLOOKUP(C40,'Dielectric Unions'!A:J,8),IF(C40&lt;(MAX('MI Fittings - XH'!A:A))+1,VLOOKUP(C40,'MI Fittings - XH'!A:J,8),IF(C40&lt;(MAX('Steel Nipples - XH'!A:A))+1,VLOOKUP(C40,'Steel Nipples - XH'!A:J,8),IF(C40&lt;(MAX('Copper Tubing '!A:A))+1,VLOOKUP(C40,'Copper Tubing '!A:J,8),IF(C40&lt;(MAX('PVC Pipe'!A:A))+1,VLOOKUP(C40,'PVC Pipe'!A:J,8),IF(C40&lt;(MAX('Steel Pipe'!A:A))+1,VLOOKUP(C40,'Steel Pipe'!A:J,8),"")))))))))))))))))))))))))))))))</f>
        <v/>
      </c>
      <c r="I40" s="1232">
        <f>IF(C40&lt;(MAX('MI Fittings'!A:A))+1,VLOOKUP(C40,'MI Fittings'!A:K,7),IF(C40&lt;(MAX('CS Press Fittings'!A:A))+1,VLOOKUP(C40,'CS Press Fittings'!A:K,8),IF(C40&lt;(MAX('Steel Nipples'!A:A))+1,VLOOKUP(C40,'Steel Nipples'!A:K,7),IF(C40&lt;(MAX('Steel Cut Lengths'!A:A))+1,VLOOKUP(C40,'Steel Cut Lengths'!A:K,7),IF(C40&lt;(MAX('Pipe Hangers'!A:A))+1,VLOOKUP(C40,'Pipe Hangers'!A:J,7),IF(C40&lt;(MAX('Brass Nipples '!A:A))+1,VLOOKUP(C40,'Brass Nipples '!A:J,7),IF(C40&lt;(MAX('Brass Fittings '!A:A))+1,VLOOKUP(C40,'Brass Fittings '!A:J,7),IF(C40&lt;(MAX(Valves!A:A))+1,VLOOKUP(C40,Valves!A:J,7),IF(C40&lt;(MAX('PEX Tubing'!A:A))+1,VLOOKUP(C40,'PEX Tubing'!A:J,7),IF(C40&lt;(MAX('PEX Fittings - Brass'!A:A))+1,VLOOKUP(C40,'PEX Fittings - Brass'!A:J,7),IF(C40&lt;(MAX('PEX Fittings - EXPN Brass'!A:A))+1,VLOOKUP(C40,'PEX Fittings - EXPN Brass'!A:J,7),IF(C40&lt;(MAX('PEX Fittings - F1807 PPSU '!A:A))+1,VLOOKUP(C40,'PEX Fittings - F1807 PPSU '!A:J,7),IF(C40&lt;(MAX('PEX Fittings - F1960 EPPSU'!A:A))+1,VLOOKUP(C40,'PEX Fittings - F1960 EPPSU'!A:J,7),IF(C40&lt;(MAX('PEX Accessories'!A:A))+1,VLOOKUP(C40,'PEX Accessories'!A:J,7),IF(C40&lt;(MAX('PVC DWV'!A:A))+1,VLOOKUP(C40,'PVC DWV'!A:K,8),IF(C40&lt;(MAX('PVC SCH 40'!A:A))+1,VLOOKUP(C40,'PVC SCH 40'!A:K,7),IF(C40&lt;(MAX('Push Fittings'!A:A))+1,VLOOKUP(C40,'Push Fittings'!A:J,7),IF(C40&lt;(MAX('Copper Wrot'!A:A))+1,VLOOKUP(C40,'Copper Wrot'!A:L,9),IF(C40&lt;(MAX('Cast Copper'!A:A))+1,VLOOKUP(C40,'Cast Copper'!A:L,9),IF(C40&lt;(MAX('Press Copper Fittings'!A:A))+1,VLOOKUP(C40,'Press Copper Fittings'!A:J,7),IF(C40&lt;(MAX('Supply Stops'!A:A))+1,VLOOKUP(C40,'Supply Stops'!A:J,7),IF(C40&lt;(MAX('Supply Lines'!A:A))+1,VLOOKUP(C40,'Supply Lines'!A:J,7),IF(C40&lt;(MAX('CI Fittings'!A:A))+1,VLOOKUP(C40,'CI Fittings'!A:J,7),IF(C40&lt;(MAX('Steel Couplings'!A:A))+1,VLOOKUP(C40,'Steel Couplings'!A:J,7),IF(C40&lt;(MAX(NHC!A:A))+1,VLOOKUP(C40,NHC!A:J,7),IF(C40&lt;(MAX('Dielectric Unions'!A:A))+1,VLOOKUP(C40,'Dielectric Unions'!A:J,7),IF(C40&lt;(MAX('MI Fittings - XH'!A:A))+1,VLOOKUP(C40,'MI Fittings - XH'!A:J,7),IF(C40&lt;(MAX('Steel Nipples - XH'!A:A))+1,VLOOKUP(C40,'Steel Nipples - XH'!A:J,7),IF(C40&lt;(MAX('Copper Tubing '!A:A))+1,VLOOKUP(C40,'Copper Tubing '!A:J,7),IF(C40&lt;(MAX('PVC Pipe'!A:A))+1,VLOOKUP(C40,'PVC Pipe'!A:J,7),IF(C40&lt;(MAX('Steel Pipe'!A:A))+1,VLOOKUP(C40,'Steel Pipe'!A:J,7),0)))))))))))))))))))))))))))))))</f>
        <v>0</v>
      </c>
      <c r="J40" s="1196">
        <f t="shared" si="0"/>
        <v>0</v>
      </c>
    </row>
    <row r="41" spans="3:10" ht="15" customHeight="1" thickTop="1" thickBot="1">
      <c r="C41" s="1233">
        <v>20</v>
      </c>
      <c r="D41" s="49" t="str">
        <f>IF(C41&lt;(MAX('MI Fittings'!A:A))+1,VLOOKUP(C41,'MI Fittings'!A:K,10),IF(C41&lt;(MAX('CS Press Fittings'!A:A))+1,VLOOKUP(C41,'CS Press Fittings'!A:K,11),IF(C41&lt;(MAX('Steel Nipples'!A:A))+1,VLOOKUP(C41,'Steel Nipples'!A:K,10),IF(C41&lt;(MAX('Steel Cut Lengths'!A:A))+1,VLOOKUP(C41,'Steel Cut Lengths'!A:K,10),IF(C41&lt;(MAX('Pipe Hangers'!A:A))+1,VLOOKUP(C41,'Pipe Hangers'!A:J,10),IF(C41&lt;(MAX('Brass Nipples '!A:A))+1,VLOOKUP(C41,'Brass Nipples '!A:J,10),IF(C41&lt;(MAX('Brass Fittings '!A:A))+1,VLOOKUP(C41,'Brass Fittings '!A:J,10),IF(C41&lt;(MAX(Valves!A:A))+1,VLOOKUP(C41,Valves!A:J,10),IF(C41&lt;(MAX('PEX Tubing'!A:A))+1,VLOOKUP(C41,'PEX Tubing'!A:J,9),IF(C41&lt;(MAX('PEX Fittings - Brass'!A:A))+1,VLOOKUP(C41,'PEX Fittings - Brass'!A:J,10),IF(C41&lt;(MAX('PEX Fittings - EXPN Brass'!A:A))+1,VLOOKUP(C41,'PEX Fittings - EXPN Brass'!A:J,10),IF(C41&lt;(MAX('PEX Fittings - F1807 PPSU '!A:A))+1,VLOOKUP(C41,'PEX Fittings - F1807 PPSU '!A:J,10),IF(C41&lt;(MAX('PEX Fittings - F1960 EPPSU'!A:A))+1,VLOOKUP(C41,'PEX Fittings - F1960 EPPSU'!A:J,10),IF(C41&lt;(MAX('PEX Accessories'!A:A))+1,VLOOKUP(C41,'PEX Accessories'!A:J,10),IF(C41&lt;(MAX('PVC DWV'!A:A))+1,VLOOKUP(C41,'PVC DWV'!A:K,11),IF(C41&lt;(MAX('PVC SCH 40'!A:A))+1,VLOOKUP(C41,'PVC SCH 40'!A:K,11),IF(C41&lt;(MAX('Push Fittings'!A:A))+1,VLOOKUP(C41,'Push Fittings'!A:J,10),IF(C41&lt;(MAX('Copper Wrot'!A:A))+1,VLOOKUP(C41,'Copper Wrot'!A:L,12),IF(C41&lt;(MAX('Cast Copper'!A:A))+1,VLOOKUP(C41,'Cast Copper'!A:L,12),IF(C41&lt;(MAX('Press Copper Fittings'!A:A))+1,VLOOKUP(C41,'Press Copper Fittings'!A:J,10),IF(C41&lt;(MAX('Supply Stops'!A:A))+1,VLOOKUP(C41,'Supply Stops'!A:J,10),IF(C41&lt;(MAX('Supply Lines'!A:A))+1,VLOOKUP(C41,'Supply Lines'!A:J,10),IF(C41&lt;(MAX('CI Fittings'!A:A))+1,VLOOKUP(C41,'CI Fittings'!A:J,10),IF(C41&lt;(MAX('Steel Couplings'!A:A))+1,VLOOKUP(C41,'Steel Couplings'!A:J,10),IF(C41&lt;(MAX(NHC!A:A))+1,VLOOKUP(C41,NHC!A:J,10),IF(C41&lt;(MAX('Dielectric Unions'!A:A))+1,VLOOKUP(C41,'Dielectric Unions'!A:J,10),IF(C41&lt;(MAX('MI Fittings - XH'!A:A))+1,VLOOKUP(C41,'MI Fittings - XH'!A:J,10),IF(C41&lt;(MAX('Steel Nipples - XH'!A:A))+1,VLOOKUP(C41,'Steel Nipples - XH'!A:J,10),IF(C41&lt;(MAX('Copper Tubing '!A:A))+1,VLOOKUP(C41,'Copper Tubing '!A:J,10),IF(C41&lt;(MAX('PVC Pipe'!A:A))+1,VLOOKUP(C41,'PVC Pipe'!A:J,10),IF(C41&lt;(MAX('Steel Pipe'!A:A))+1,VLOOKUP(C41,'Steel Pipe'!A:J,10),"")))))))))))))))))))))))))))))))</f>
        <v/>
      </c>
      <c r="E41" s="1231" t="str">
        <f>IF(C41&lt;(MAX('MI Fittings'!A:A))+1,VLOOKUP(C41,'MI Fittings'!A:K,3),IF(C41&lt;(MAX('CS Press Fittings'!A:A))+1,VLOOKUP(C41,'CS Press Fittings'!A:K,4),IF(C41&lt;(MAX('Steel Nipples'!A:A))+1,VLOOKUP(C41,'Steel Nipples'!A:K,3),IF(C41&lt;(MAX('Steel Cut Lengths'!A:A))+1,VLOOKUP(C41,'Steel Cut Lengths'!A:K,3),IF(C41&lt;(MAX('Pipe Hangers'!A:A))+1,VLOOKUP(C41,'Pipe Hangers'!A:J,3),IF(C41&lt;(MAX('Brass Nipples '!A:A))+1,VLOOKUP(C41,'Brass Nipples '!A:J,3),IF(C41&lt;(MAX('Brass Fittings '!A:A))+1,VLOOKUP(C41,'Brass Fittings '!A:J,3),IF(C41&lt;(MAX(Valves!A:A))+1,VLOOKUP(C41,Valves!A:J,3),IF(C41&lt;(MAX('PEX Tubing'!A:A))+1,VLOOKUP(C41,'PEX Tubing'!A:J,3),IF(C41&lt;(MAX('PEX Fittings - Brass'!A:A))+1,VLOOKUP(C41,'PEX Fittings - Brass'!A:J,3),IF(C41&lt;(MAX('PEX Fittings - EXPN Brass'!A:A))+1,VLOOKUP(C41,'PEX Fittings - EXPN Brass'!A:J,3),IF(C41&lt;(MAX('PEX Fittings - F1807 PPSU '!A:A))+1,VLOOKUP(C41,'PEX Fittings - F1807 PPSU '!A:J,3),IF(C41&lt;(MAX('PEX Fittings - F1960 EPPSU'!A:A))+1,VLOOKUP(C41,'PEX Fittings - F1960 EPPSU'!A:J,3),IF(C41&lt;(MAX('PEX Accessories'!A:A))+1,VLOOKUP(C41,'PEX Accessories'!A:J,3),IF(C41&lt;(MAX('PVC DWV'!A:A))+1,VLOOKUP(C41,'PVC DWV'!A:K,3),IF(C41&lt;(MAX('PVC SCH 40'!A:A))+1,VLOOKUP(C41,'PVC SCH 40'!A:K,3),IF(C41&lt;(MAX('Push Fittings'!A:A))+1,VLOOKUP(C41,'Push Fittings'!A:J,3),IF(C41&lt;(MAX('Copper Wrot'!A:A))+1,VLOOKUP(C41,'Copper Wrot'!A:L,3),IF(C41&lt;(MAX('Cast Copper'!A:A))+1,VLOOKUP(C41,'Cast Copper'!A:L,3),IF(C41&lt;(MAX('Cast Copper'!A:A))+1,VLOOKUP(C41,'Cast Copper'!A:L,3),IF(C41&lt;(MAX('Press Copper Fittings'!A:A))+1,VLOOKUP(C41,'Press Copper Fittings'!A:J,3),IF(C41&lt;(MAX('Supply Stops'!A:A))+1,VLOOKUP(C41,'Supply Stops'!A:J,3),IF(C41&lt;(MAX('Supply Lines'!A:A))+1,VLOOKUP(C41,'Supply Lines'!A:J,3),IF(C41&lt;(MAX('CI Fittings'!A:A))+1,VLOOKUP(C41,'CI Fittings'!A:J,3),IF(C41&lt;(MAX('Steel Couplings'!A:A))+1,VLOOKUP(C41,'Steel Couplings'!A:J,3),IF(C41&lt;(MAX(NHC!A:A))+1,VLOOKUP(C41,NHC!A:J,3),IF(C41&lt;(MAX('Dielectric Unions'!A:A))+1,VLOOKUP(C41,'Dielectric Unions'!A:J,3),IF(C41&lt;(MAX('MI Fittings - XH'!A:A))+1,VLOOKUP(C41,'MI Fittings - XH'!A:J,3),IF(C41&lt;(MAX('Steel Nipples - XH'!A:A))+1,VLOOKUP(C41,'Steel Nipples - XH'!A:J,3),IF(C41&lt;(MAX('Copper Tubing '!A:A))+1,VLOOKUP(C41,'Copper Tubing '!A:J,3),IF(C41&lt;(MAX('PVC Pipe'!A:A))+1,VLOOKUP(C41,'PVC Pipe'!A:J,3),IF(C41&lt;(MAX('Steel Pipe'!A:A))+1,VLOOKUP(C41,'Steel Pipe'!A:J,3),""))))))))))))))))))))))))))))))))</f>
        <v/>
      </c>
      <c r="F41" s="1794" t="str">
        <f>IF(C41&lt;(MAX('MI Fittings'!A:A))+1,VLOOKUP(C41,'MI Fittings'!A:K,4),IF(C41&lt;(MAX('CS Press Fittings'!A:A))+1,VLOOKUP(C41,'CS Press Fittings'!A:K,5),IF(C41&lt;(MAX('Steel Nipples'!A:A))+1,VLOOKUP(C41,'Steel Nipples'!A:K,4),IF(C41&lt;(MAX('Steel Cut Lengths'!A:A))+1,VLOOKUP(C41,'Steel Cut Lengths'!A:K,4),IF(C41&lt;(MAX('Pipe Hangers'!A:A))+1,VLOOKUP(C41,'Pipe Hangers'!A:J,4),IF(C41&lt;(MAX('Brass Nipples '!A:A))+1,VLOOKUP(C41,'Brass Nipples '!A:J,4),IF(C41&lt;(MAX('Brass Fittings '!A:A))+1,VLOOKUP(C41,'Brass Fittings '!A:J,4),IF(C41&lt;(MAX(Valves!A:A))+1,VLOOKUP(C41,Valves!A:J,4),IF(C41&lt;(MAX('PEX Tubing'!A:A))+1,VLOOKUP(C41,'PEX Tubing'!A:J,4),IF(C41&lt;(MAX('PEX Fittings - Brass'!A:A))+1,VLOOKUP(C41,'PEX Fittings - Brass'!A:J,4),IF(C41&lt;(MAX('PEX Fittings - EXPN Brass'!A:A))+1,VLOOKUP(C41,'PEX Fittings - EXPN Brass'!A:J,4),IF(C41&lt;(MAX('PEX Fittings - F1807 PPSU '!A:A))+1,VLOOKUP(C41,'PEX Fittings - F1807 PPSU '!A:J,4),IF(C41&lt;(MAX('PEX Fittings - F1960 EPPSU'!A:A))+1,VLOOKUP(C41,'PEX Fittings - F1960 EPPSU'!A:J,4),IF(C41&lt;(MAX('PEX Accessories'!A:A))+1,VLOOKUP(C41,'PEX Accessories'!A:J,4),IF(C41&lt;(MAX('PVC DWV'!A:A))+1,VLOOKUP(C41,'PVC DWV'!A:K,5),IF(C41&lt;(MAX('PVC SCH 40'!A:A))+1,VLOOKUP(C41,'PVC SCH 40'!A:K,5),IF(C41&lt;(MAX('Push Fittings'!A:A))+1,VLOOKUP(C41,'Push Fittings'!A:J,4),IF(C41&lt;(MAX('Copper Wrot'!A:A))+1,VLOOKUP(C41,'Copper Wrot'!A:L,5),IF(C41&lt;(MAX('Cast Copper'!A:A))+1,VLOOKUP(C41,'Cast Copper'!A:L,5),IF(C41&lt;(MAX('Press Copper Fittings'!A:A))+1,VLOOKUP(C41,'Press Copper Fittings'!A:J,4),IF(C41&lt;(MAX('Supply Stops'!A:A))+1,VLOOKUP(C41,'Supply Stops'!A:J,4),IF(C41&lt;(MAX('Supply Lines'!A:A))+1,VLOOKUP(C41,'Supply Lines'!A:J,4),IF(C41&lt;(MAX('CI Fittings'!A:A))+1,VLOOKUP(C41,'CI Fittings'!A:J,4),IF(C41&lt;(MAX('Steel Couplings'!A:A))+1,VLOOKUP(C41,'Steel Couplings'!A:J,4),IF(C41&lt;(MAX(NHC!A:A))+1,VLOOKUP(C41,NHC!A:J,4),IF(C41&lt;(MAX('Dielectric Unions'!A:A))+1,VLOOKUP(C41,'Dielectric Unions'!A:J,4),IF(C41&lt;(MAX('MI Fittings - XH'!A:A))+1,VLOOKUP(C41,'MI Fittings - XH'!A:J,4),IF(C41&lt;(MAX('Steel Nipples - XH'!A:A))+1,VLOOKUP(C41,'Steel Nipples - XH'!A:J,4),IF(C41&lt;(MAX('Copper Tubing '!A:A))+1,VLOOKUP(C41,'Copper Tubing '!A:J,4),IF(C41&lt;(MAX('PVC Pipe'!A:A))+1,VLOOKUP(C41,'PVC Pipe'!A:J,4),IF(C41&lt;(MAX('Steel Pipe'!A:A))+1,VLOOKUP(C41,'Steel Pipe'!A:J,4),"")))))))))))))))))))))))))))))))</f>
        <v/>
      </c>
      <c r="G41" s="1795"/>
      <c r="H41" s="504" t="str">
        <f>IF(C41&lt;(MAX('MI Fittings'!A:A))+1,VLOOKUP(C41,'MI Fittings'!A:K,8),IF(C41&lt;(MAX('CS Press Fittings'!A:A))+1,VLOOKUP(C41,'CS Press Fittings'!A:K,9),IF(C41&lt;(MAX('Steel Nipples'!A:A))+1,VLOOKUP(C41,'Steel Nipples'!A:K,8),IF(C41&lt;(MAX('Steel Cut Lengths'!A:A))+1,VLOOKUP(C41,'Steel Cut Lengths'!A:K,8),IF(C41&lt;(MAX('Pipe Hangers'!A:A))+1,VLOOKUP(C41,'Pipe Hangers'!A:J,8),IF(C41&lt;(MAX('Brass Nipples '!A:A))+1,VLOOKUP(C41,'Brass Nipples '!A:J,8),IF(C41&lt;(MAX('Brass Fittings '!A:A))+1,VLOOKUP(C41,'Brass Fittings '!A:J,8),IF(C41&lt;(MAX(Valves!A:A))+1,VLOOKUP(C41,Valves!A:J,8),IF(C41&lt;(MAX('PEX Tubing'!A:A))+1,VLOOKUP(C41,'PEX Tubing'!A:J,8),IF(C41&lt;(MAX('PEX Fittings - Brass'!A:A))+1,VLOOKUP(C41,'PEX Fittings - Brass'!A:J,8),IF(C41&lt;(MAX('PEX Fittings - EXPN Brass'!A:A))+1,VLOOKUP(C41,'PEX Fittings - EXPN Brass'!A:J,8),IF(C41&lt;(MAX('PEX Fittings - F1807 PPSU '!A:A))+1,VLOOKUP(C41,'PEX Fittings - F1807 PPSU '!A:J,8),IF(C41&lt;(MAX('PEX Fittings - F1960 EPPSU'!A:A))+1,VLOOKUP(C41,'PEX Fittings - F1960 EPPSU'!A:J,8),IF(C41&lt;(MAX('PEX Accessories'!A:A))+1,VLOOKUP(C41,'PEX Accessories'!A:J,8),IF(C41&lt;(MAX('PVC DWV'!A:A))+1,VLOOKUP(C41,'PVC DWV'!A:K,9),IF(C41&lt;(MAX('PVC SCH 40'!A:A))+1,VLOOKUP(C41,'PVC SCH 40'!A:K,10),IF(C41&lt;(MAX('Push Fittings'!A:A))+1,VLOOKUP(C41,'Push Fittings'!A:J,8),IF(C41&lt;(MAX('Copper Wrot'!A:A))+1,VLOOKUP(C41,'Copper Wrot'!A:L,10),IF(C41&lt;(MAX('Cast Copper'!A:A))+1,VLOOKUP(C41,'Cast Copper'!A:L,10),IF(C41&lt;(MAX('Press Copper Fittings'!A:A))+1,VLOOKUP(C41,'Press Copper Fittings'!A:J,8),IF(C41&lt;(MAX('Supply Stops'!A:A))+1,VLOOKUP(C41,'Supply Stops'!A:J,8),IF(C41&lt;(MAX('Supply Lines'!A:A))+1,VLOOKUP(C41,'Supply Lines'!A:J,8),IF(C41&lt;(MAX('CI Fittings'!A:A))+1,VLOOKUP(C41,'CI Fittings'!A:J,8),IF(C41&lt;(MAX('Steel Couplings'!A:A))+1,VLOOKUP(C41,'Steel Couplings'!A:J,8),IF(C41&lt;(MAX(NHC!A:A))+1,VLOOKUP(C41,NHC!A:J,8),IF(C41&lt;(MAX('Dielectric Unions'!A:A))+1,VLOOKUP(C41,'Dielectric Unions'!A:J,8),IF(C41&lt;(MAX('MI Fittings - XH'!A:A))+1,VLOOKUP(C41,'MI Fittings - XH'!A:J,8),IF(C41&lt;(MAX('Steel Nipples - XH'!A:A))+1,VLOOKUP(C41,'Steel Nipples - XH'!A:J,8),IF(C41&lt;(MAX('Copper Tubing '!A:A))+1,VLOOKUP(C41,'Copper Tubing '!A:J,8),IF(C41&lt;(MAX('PVC Pipe'!A:A))+1,VLOOKUP(C41,'PVC Pipe'!A:J,8),IF(C41&lt;(MAX('Steel Pipe'!A:A))+1,VLOOKUP(C41,'Steel Pipe'!A:J,8),"")))))))))))))))))))))))))))))))</f>
        <v/>
      </c>
      <c r="I41" s="1232">
        <f>IF(C41&lt;(MAX('MI Fittings'!A:A))+1,VLOOKUP(C41,'MI Fittings'!A:K,7),IF(C41&lt;(MAX('CS Press Fittings'!A:A))+1,VLOOKUP(C41,'CS Press Fittings'!A:K,8),IF(C41&lt;(MAX('Steel Nipples'!A:A))+1,VLOOKUP(C41,'Steel Nipples'!A:K,7),IF(C41&lt;(MAX('Steel Cut Lengths'!A:A))+1,VLOOKUP(C41,'Steel Cut Lengths'!A:K,7),IF(C41&lt;(MAX('Pipe Hangers'!A:A))+1,VLOOKUP(C41,'Pipe Hangers'!A:J,7),IF(C41&lt;(MAX('Brass Nipples '!A:A))+1,VLOOKUP(C41,'Brass Nipples '!A:J,7),IF(C41&lt;(MAX('Brass Fittings '!A:A))+1,VLOOKUP(C41,'Brass Fittings '!A:J,7),IF(C41&lt;(MAX(Valves!A:A))+1,VLOOKUP(C41,Valves!A:J,7),IF(C41&lt;(MAX('PEX Tubing'!A:A))+1,VLOOKUP(C41,'PEX Tubing'!A:J,7),IF(C41&lt;(MAX('PEX Fittings - Brass'!A:A))+1,VLOOKUP(C41,'PEX Fittings - Brass'!A:J,7),IF(C41&lt;(MAX('PEX Fittings - EXPN Brass'!A:A))+1,VLOOKUP(C41,'PEX Fittings - EXPN Brass'!A:J,7),IF(C41&lt;(MAX('PEX Fittings - F1807 PPSU '!A:A))+1,VLOOKUP(C41,'PEX Fittings - F1807 PPSU '!A:J,7),IF(C41&lt;(MAX('PEX Fittings - F1960 EPPSU'!A:A))+1,VLOOKUP(C41,'PEX Fittings - F1960 EPPSU'!A:J,7),IF(C41&lt;(MAX('PEX Accessories'!A:A))+1,VLOOKUP(C41,'PEX Accessories'!A:J,7),IF(C41&lt;(MAX('PVC DWV'!A:A))+1,VLOOKUP(C41,'PVC DWV'!A:K,8),IF(C41&lt;(MAX('PVC SCH 40'!A:A))+1,VLOOKUP(C41,'PVC SCH 40'!A:K,7),IF(C41&lt;(MAX('Push Fittings'!A:A))+1,VLOOKUP(C41,'Push Fittings'!A:J,7),IF(C41&lt;(MAX('Copper Wrot'!A:A))+1,VLOOKUP(C41,'Copper Wrot'!A:L,9),IF(C41&lt;(MAX('Cast Copper'!A:A))+1,VLOOKUP(C41,'Cast Copper'!A:L,9),IF(C41&lt;(MAX('Press Copper Fittings'!A:A))+1,VLOOKUP(C41,'Press Copper Fittings'!A:J,7),IF(C41&lt;(MAX('Supply Stops'!A:A))+1,VLOOKUP(C41,'Supply Stops'!A:J,7),IF(C41&lt;(MAX('Supply Lines'!A:A))+1,VLOOKUP(C41,'Supply Lines'!A:J,7),IF(C41&lt;(MAX('CI Fittings'!A:A))+1,VLOOKUP(C41,'CI Fittings'!A:J,7),IF(C41&lt;(MAX('Steel Couplings'!A:A))+1,VLOOKUP(C41,'Steel Couplings'!A:J,7),IF(C41&lt;(MAX(NHC!A:A))+1,VLOOKUP(C41,NHC!A:J,7),IF(C41&lt;(MAX('Dielectric Unions'!A:A))+1,VLOOKUP(C41,'Dielectric Unions'!A:J,7),IF(C41&lt;(MAX('MI Fittings - XH'!A:A))+1,VLOOKUP(C41,'MI Fittings - XH'!A:J,7),IF(C41&lt;(MAX('Steel Nipples - XH'!A:A))+1,VLOOKUP(C41,'Steel Nipples - XH'!A:J,7),IF(C41&lt;(MAX('Copper Tubing '!A:A))+1,VLOOKUP(C41,'Copper Tubing '!A:J,7),IF(C41&lt;(MAX('PVC Pipe'!A:A))+1,VLOOKUP(C41,'PVC Pipe'!A:J,7),IF(C41&lt;(MAX('Steel Pipe'!A:A))+1,VLOOKUP(C41,'Steel Pipe'!A:J,7),0)))))))))))))))))))))))))))))))</f>
        <v>0</v>
      </c>
      <c r="J41" s="1196">
        <f t="shared" si="0"/>
        <v>0</v>
      </c>
    </row>
    <row r="42" spans="3:10" ht="15" customHeight="1" thickTop="1" thickBot="1">
      <c r="C42" s="1234">
        <v>21</v>
      </c>
      <c r="D42" s="49" t="str">
        <f>IF(C42&lt;(MAX('MI Fittings'!A:A))+1,VLOOKUP(C42,'MI Fittings'!A:K,10),IF(C42&lt;(MAX('CS Press Fittings'!A:A))+1,VLOOKUP(C42,'CS Press Fittings'!A:K,11),IF(C42&lt;(MAX('Steel Nipples'!A:A))+1,VLOOKUP(C42,'Steel Nipples'!A:K,10),IF(C42&lt;(MAX('Steel Cut Lengths'!A:A))+1,VLOOKUP(C42,'Steel Cut Lengths'!A:K,10),IF(C42&lt;(MAX('Pipe Hangers'!A:A))+1,VLOOKUP(C42,'Pipe Hangers'!A:J,10),IF(C42&lt;(MAX('Brass Nipples '!A:A))+1,VLOOKUP(C42,'Brass Nipples '!A:J,10),IF(C42&lt;(MAX('Brass Fittings '!A:A))+1,VLOOKUP(C42,'Brass Fittings '!A:J,10),IF(C42&lt;(MAX(Valves!A:A))+1,VLOOKUP(C42,Valves!A:J,10),IF(C42&lt;(MAX('PEX Tubing'!A:A))+1,VLOOKUP(C42,'PEX Tubing'!A:J,9),IF(C42&lt;(MAX('PEX Fittings - Brass'!A:A))+1,VLOOKUP(C42,'PEX Fittings - Brass'!A:J,10),IF(C42&lt;(MAX('PEX Fittings - EXPN Brass'!A:A))+1,VLOOKUP(C42,'PEX Fittings - EXPN Brass'!A:J,10),IF(C42&lt;(MAX('PEX Fittings - F1807 PPSU '!A:A))+1,VLOOKUP(C42,'PEX Fittings - F1807 PPSU '!A:J,10),IF(C42&lt;(MAX('PEX Fittings - F1960 EPPSU'!A:A))+1,VLOOKUP(C42,'PEX Fittings - F1960 EPPSU'!A:J,10),IF(C42&lt;(MAX('PEX Accessories'!A:A))+1,VLOOKUP(C42,'PEX Accessories'!A:J,10),IF(C42&lt;(MAX('PVC DWV'!A:A))+1,VLOOKUP(C42,'PVC DWV'!A:K,11),IF(C42&lt;(MAX('PVC SCH 40'!A:A))+1,VLOOKUP(C42,'PVC SCH 40'!A:K,11),IF(C42&lt;(MAX('Push Fittings'!A:A))+1,VLOOKUP(C42,'Push Fittings'!A:J,10),IF(C42&lt;(MAX('Copper Wrot'!A:A))+1,VLOOKUP(C42,'Copper Wrot'!A:L,12),IF(C42&lt;(MAX('Cast Copper'!A:A))+1,VLOOKUP(C42,'Cast Copper'!A:L,12),IF(C42&lt;(MAX('Press Copper Fittings'!A:A))+1,VLOOKUP(C42,'Press Copper Fittings'!A:J,10),IF(C42&lt;(MAX('Supply Stops'!A:A))+1,VLOOKUP(C42,'Supply Stops'!A:J,10),IF(C42&lt;(MAX('Supply Lines'!A:A))+1,VLOOKUP(C42,'Supply Lines'!A:J,10),IF(C42&lt;(MAX('CI Fittings'!A:A))+1,VLOOKUP(C42,'CI Fittings'!A:J,10),IF(C42&lt;(MAX('Steel Couplings'!A:A))+1,VLOOKUP(C42,'Steel Couplings'!A:J,10),IF(C42&lt;(MAX(NHC!A:A))+1,VLOOKUP(C42,NHC!A:J,10),IF(C42&lt;(MAX('Dielectric Unions'!A:A))+1,VLOOKUP(C42,'Dielectric Unions'!A:J,10),IF(C42&lt;(MAX('MI Fittings - XH'!A:A))+1,VLOOKUP(C42,'MI Fittings - XH'!A:J,10),IF(C42&lt;(MAX('Steel Nipples - XH'!A:A))+1,VLOOKUP(C42,'Steel Nipples - XH'!A:J,10),IF(C42&lt;(MAX('Copper Tubing '!A:A))+1,VLOOKUP(C42,'Copper Tubing '!A:J,10),IF(C42&lt;(MAX('PVC Pipe'!A:A))+1,VLOOKUP(C42,'PVC Pipe'!A:J,10),IF(C42&lt;(MAX('Steel Pipe'!A:A))+1,VLOOKUP(C42,'Steel Pipe'!A:J,10),"")))))))))))))))))))))))))))))))</f>
        <v/>
      </c>
      <c r="E42" s="1231" t="str">
        <f>IF(C42&lt;(MAX('MI Fittings'!A:A))+1,VLOOKUP(C42,'MI Fittings'!A:K,3),IF(C42&lt;(MAX('CS Press Fittings'!A:A))+1,VLOOKUP(C42,'CS Press Fittings'!A:K,4),IF(C42&lt;(MAX('Steel Nipples'!A:A))+1,VLOOKUP(C42,'Steel Nipples'!A:K,3),IF(C42&lt;(MAX('Steel Cut Lengths'!A:A))+1,VLOOKUP(C42,'Steel Cut Lengths'!A:K,3),IF(C42&lt;(MAX('Pipe Hangers'!A:A))+1,VLOOKUP(C42,'Pipe Hangers'!A:J,3),IF(C42&lt;(MAX('Brass Nipples '!A:A))+1,VLOOKUP(C42,'Brass Nipples '!A:J,3),IF(C42&lt;(MAX('Brass Fittings '!A:A))+1,VLOOKUP(C42,'Brass Fittings '!A:J,3),IF(C42&lt;(MAX(Valves!A:A))+1,VLOOKUP(C42,Valves!A:J,3),IF(C42&lt;(MAX('PEX Tubing'!A:A))+1,VLOOKUP(C42,'PEX Tubing'!A:J,3),IF(C42&lt;(MAX('PEX Fittings - Brass'!A:A))+1,VLOOKUP(C42,'PEX Fittings - Brass'!A:J,3),IF(C42&lt;(MAX('PEX Fittings - EXPN Brass'!A:A))+1,VLOOKUP(C42,'PEX Fittings - EXPN Brass'!A:J,3),IF(C42&lt;(MAX('PEX Fittings - F1807 PPSU '!A:A))+1,VLOOKUP(C42,'PEX Fittings - F1807 PPSU '!A:J,3),IF(C42&lt;(MAX('PEX Fittings - F1960 EPPSU'!A:A))+1,VLOOKUP(C42,'PEX Fittings - F1960 EPPSU'!A:J,3),IF(C42&lt;(MAX('PEX Accessories'!A:A))+1,VLOOKUP(C42,'PEX Accessories'!A:J,3),IF(C42&lt;(MAX('PVC DWV'!A:A))+1,VLOOKUP(C42,'PVC DWV'!A:K,3),IF(C42&lt;(MAX('PVC SCH 40'!A:A))+1,VLOOKUP(C42,'PVC SCH 40'!A:K,3),IF(C42&lt;(MAX('Push Fittings'!A:A))+1,VLOOKUP(C42,'Push Fittings'!A:J,3),IF(C42&lt;(MAX('Copper Wrot'!A:A))+1,VLOOKUP(C42,'Copper Wrot'!A:L,3),IF(C42&lt;(MAX('Cast Copper'!A:A))+1,VLOOKUP(C42,'Cast Copper'!A:L,3),IF(C42&lt;(MAX('Cast Copper'!A:A))+1,VLOOKUP(C42,'Cast Copper'!A:L,3),IF(C42&lt;(MAX('Press Copper Fittings'!A:A))+1,VLOOKUP(C42,'Press Copper Fittings'!A:J,3),IF(C42&lt;(MAX('Supply Stops'!A:A))+1,VLOOKUP(C42,'Supply Stops'!A:J,3),IF(C42&lt;(MAX('Supply Lines'!A:A))+1,VLOOKUP(C42,'Supply Lines'!A:J,3),IF(C42&lt;(MAX('CI Fittings'!A:A))+1,VLOOKUP(C42,'CI Fittings'!A:J,3),IF(C42&lt;(MAX('Steel Couplings'!A:A))+1,VLOOKUP(C42,'Steel Couplings'!A:J,3),IF(C42&lt;(MAX(NHC!A:A))+1,VLOOKUP(C42,NHC!A:J,3),IF(C42&lt;(MAX('Dielectric Unions'!A:A))+1,VLOOKUP(C42,'Dielectric Unions'!A:J,3),IF(C42&lt;(MAX('MI Fittings - XH'!A:A))+1,VLOOKUP(C42,'MI Fittings - XH'!A:J,3),IF(C42&lt;(MAX('Steel Nipples - XH'!A:A))+1,VLOOKUP(C42,'Steel Nipples - XH'!A:J,3),IF(C42&lt;(MAX('Copper Tubing '!A:A))+1,VLOOKUP(C42,'Copper Tubing '!A:J,3),IF(C42&lt;(MAX('PVC Pipe'!A:A))+1,VLOOKUP(C42,'PVC Pipe'!A:J,3),IF(C42&lt;(MAX('Steel Pipe'!A:A))+1,VLOOKUP(C42,'Steel Pipe'!A:J,3),""))))))))))))))))))))))))))))))))</f>
        <v/>
      </c>
      <c r="F42" s="1794" t="str">
        <f>IF(C42&lt;(MAX('MI Fittings'!A:A))+1,VLOOKUP(C42,'MI Fittings'!A:K,4),IF(C42&lt;(MAX('CS Press Fittings'!A:A))+1,VLOOKUP(C42,'CS Press Fittings'!A:K,5),IF(C42&lt;(MAX('Steel Nipples'!A:A))+1,VLOOKUP(C42,'Steel Nipples'!A:K,4),IF(C42&lt;(MAX('Steel Cut Lengths'!A:A))+1,VLOOKUP(C42,'Steel Cut Lengths'!A:K,4),IF(C42&lt;(MAX('Pipe Hangers'!A:A))+1,VLOOKUP(C42,'Pipe Hangers'!A:J,4),IF(C42&lt;(MAX('Brass Nipples '!A:A))+1,VLOOKUP(C42,'Brass Nipples '!A:J,4),IF(C42&lt;(MAX('Brass Fittings '!A:A))+1,VLOOKUP(C42,'Brass Fittings '!A:J,4),IF(C42&lt;(MAX(Valves!A:A))+1,VLOOKUP(C42,Valves!A:J,4),IF(C42&lt;(MAX('PEX Tubing'!A:A))+1,VLOOKUP(C42,'PEX Tubing'!A:J,4),IF(C42&lt;(MAX('PEX Fittings - Brass'!A:A))+1,VLOOKUP(C42,'PEX Fittings - Brass'!A:J,4),IF(C42&lt;(MAX('PEX Fittings - EXPN Brass'!A:A))+1,VLOOKUP(C42,'PEX Fittings - EXPN Brass'!A:J,4),IF(C42&lt;(MAX('PEX Fittings - F1807 PPSU '!A:A))+1,VLOOKUP(C42,'PEX Fittings - F1807 PPSU '!A:J,4),IF(C42&lt;(MAX('PEX Fittings - F1960 EPPSU'!A:A))+1,VLOOKUP(C42,'PEX Fittings - F1960 EPPSU'!A:J,4),IF(C42&lt;(MAX('PEX Accessories'!A:A))+1,VLOOKUP(C42,'PEX Accessories'!A:J,4),IF(C42&lt;(MAX('PVC DWV'!A:A))+1,VLOOKUP(C42,'PVC DWV'!A:K,5),IF(C42&lt;(MAX('PVC SCH 40'!A:A))+1,VLOOKUP(C42,'PVC SCH 40'!A:K,5),IF(C42&lt;(MAX('Push Fittings'!A:A))+1,VLOOKUP(C42,'Push Fittings'!A:J,4),IF(C42&lt;(MAX('Copper Wrot'!A:A))+1,VLOOKUP(C42,'Copper Wrot'!A:L,5),IF(C42&lt;(MAX('Cast Copper'!A:A))+1,VLOOKUP(C42,'Cast Copper'!A:L,5),IF(C42&lt;(MAX('Press Copper Fittings'!A:A))+1,VLOOKUP(C42,'Press Copper Fittings'!A:J,4),IF(C42&lt;(MAX('Supply Stops'!A:A))+1,VLOOKUP(C42,'Supply Stops'!A:J,4),IF(C42&lt;(MAX('Supply Lines'!A:A))+1,VLOOKUP(C42,'Supply Lines'!A:J,4),IF(C42&lt;(MAX('CI Fittings'!A:A))+1,VLOOKUP(C42,'CI Fittings'!A:J,4),IF(C42&lt;(MAX('Steel Couplings'!A:A))+1,VLOOKUP(C42,'Steel Couplings'!A:J,4),IF(C42&lt;(MAX(NHC!A:A))+1,VLOOKUP(C42,NHC!A:J,4),IF(C42&lt;(MAX('Dielectric Unions'!A:A))+1,VLOOKUP(C42,'Dielectric Unions'!A:J,4),IF(C42&lt;(MAX('MI Fittings - XH'!A:A))+1,VLOOKUP(C42,'MI Fittings - XH'!A:J,4),IF(C42&lt;(MAX('Steel Nipples - XH'!A:A))+1,VLOOKUP(C42,'Steel Nipples - XH'!A:J,4),IF(C42&lt;(MAX('Copper Tubing '!A:A))+1,VLOOKUP(C42,'Copper Tubing '!A:J,4),IF(C42&lt;(MAX('PVC Pipe'!A:A))+1,VLOOKUP(C42,'PVC Pipe'!A:J,4),IF(C42&lt;(MAX('Steel Pipe'!A:A))+1,VLOOKUP(C42,'Steel Pipe'!A:J,4),"")))))))))))))))))))))))))))))))</f>
        <v/>
      </c>
      <c r="G42" s="1795"/>
      <c r="H42" s="504" t="str">
        <f>IF(C42&lt;(MAX('MI Fittings'!A:A))+1,VLOOKUP(C42,'MI Fittings'!A:K,8),IF(C42&lt;(MAX('CS Press Fittings'!A:A))+1,VLOOKUP(C42,'CS Press Fittings'!A:K,9),IF(C42&lt;(MAX('Steel Nipples'!A:A))+1,VLOOKUP(C42,'Steel Nipples'!A:K,8),IF(C42&lt;(MAX('Steel Cut Lengths'!A:A))+1,VLOOKUP(C42,'Steel Cut Lengths'!A:K,8),IF(C42&lt;(MAX('Pipe Hangers'!A:A))+1,VLOOKUP(C42,'Pipe Hangers'!A:J,8),IF(C42&lt;(MAX('Brass Nipples '!A:A))+1,VLOOKUP(C42,'Brass Nipples '!A:J,8),IF(C42&lt;(MAX('Brass Fittings '!A:A))+1,VLOOKUP(C42,'Brass Fittings '!A:J,8),IF(C42&lt;(MAX(Valves!A:A))+1,VLOOKUP(C42,Valves!A:J,8),IF(C42&lt;(MAX('PEX Tubing'!A:A))+1,VLOOKUP(C42,'PEX Tubing'!A:J,8),IF(C42&lt;(MAX('PEX Fittings - Brass'!A:A))+1,VLOOKUP(C42,'PEX Fittings - Brass'!A:J,8),IF(C42&lt;(MAX('PEX Fittings - EXPN Brass'!A:A))+1,VLOOKUP(C42,'PEX Fittings - EXPN Brass'!A:J,8),IF(C42&lt;(MAX('PEX Fittings - F1807 PPSU '!A:A))+1,VLOOKUP(C42,'PEX Fittings - F1807 PPSU '!A:J,8),IF(C42&lt;(MAX('PEX Fittings - F1960 EPPSU'!A:A))+1,VLOOKUP(C42,'PEX Fittings - F1960 EPPSU'!A:J,8),IF(C42&lt;(MAX('PEX Accessories'!A:A))+1,VLOOKUP(C42,'PEX Accessories'!A:J,8),IF(C42&lt;(MAX('PVC DWV'!A:A))+1,VLOOKUP(C42,'PVC DWV'!A:K,9),IF(C42&lt;(MAX('PVC SCH 40'!A:A))+1,VLOOKUP(C42,'PVC SCH 40'!A:K,10),IF(C42&lt;(MAX('Push Fittings'!A:A))+1,VLOOKUP(C42,'Push Fittings'!A:J,8),IF(C42&lt;(MAX('Copper Wrot'!A:A))+1,VLOOKUP(C42,'Copper Wrot'!A:L,10),IF(C42&lt;(MAX('Cast Copper'!A:A))+1,VLOOKUP(C42,'Cast Copper'!A:L,10),IF(C42&lt;(MAX('Press Copper Fittings'!A:A))+1,VLOOKUP(C42,'Press Copper Fittings'!A:J,8),IF(C42&lt;(MAX('Supply Stops'!A:A))+1,VLOOKUP(C42,'Supply Stops'!A:J,8),IF(C42&lt;(MAX('Supply Lines'!A:A))+1,VLOOKUP(C42,'Supply Lines'!A:J,8),IF(C42&lt;(MAX('CI Fittings'!A:A))+1,VLOOKUP(C42,'CI Fittings'!A:J,8),IF(C42&lt;(MAX('Steel Couplings'!A:A))+1,VLOOKUP(C42,'Steel Couplings'!A:J,8),IF(C42&lt;(MAX(NHC!A:A))+1,VLOOKUP(C42,NHC!A:J,8),IF(C42&lt;(MAX('Dielectric Unions'!A:A))+1,VLOOKUP(C42,'Dielectric Unions'!A:J,8),IF(C42&lt;(MAX('MI Fittings - XH'!A:A))+1,VLOOKUP(C42,'MI Fittings - XH'!A:J,8),IF(C42&lt;(MAX('Steel Nipples - XH'!A:A))+1,VLOOKUP(C42,'Steel Nipples - XH'!A:J,8),IF(C42&lt;(MAX('Copper Tubing '!A:A))+1,VLOOKUP(C42,'Copper Tubing '!A:J,8),IF(C42&lt;(MAX('PVC Pipe'!A:A))+1,VLOOKUP(C42,'PVC Pipe'!A:J,8),IF(C42&lt;(MAX('Steel Pipe'!A:A))+1,VLOOKUP(C42,'Steel Pipe'!A:J,8),"")))))))))))))))))))))))))))))))</f>
        <v/>
      </c>
      <c r="I42" s="1232">
        <f>IF(C42&lt;(MAX('MI Fittings'!A:A))+1,VLOOKUP(C42,'MI Fittings'!A:K,7),IF(C42&lt;(MAX('CS Press Fittings'!A:A))+1,VLOOKUP(C42,'CS Press Fittings'!A:K,8),IF(C42&lt;(MAX('Steel Nipples'!A:A))+1,VLOOKUP(C42,'Steel Nipples'!A:K,7),IF(C42&lt;(MAX('Steel Cut Lengths'!A:A))+1,VLOOKUP(C42,'Steel Cut Lengths'!A:K,7),IF(C42&lt;(MAX('Pipe Hangers'!A:A))+1,VLOOKUP(C42,'Pipe Hangers'!A:J,7),IF(C42&lt;(MAX('Brass Nipples '!A:A))+1,VLOOKUP(C42,'Brass Nipples '!A:J,7),IF(C42&lt;(MAX('Brass Fittings '!A:A))+1,VLOOKUP(C42,'Brass Fittings '!A:J,7),IF(C42&lt;(MAX(Valves!A:A))+1,VLOOKUP(C42,Valves!A:J,7),IF(C42&lt;(MAX('PEX Tubing'!A:A))+1,VLOOKUP(C42,'PEX Tubing'!A:J,7),IF(C42&lt;(MAX('PEX Fittings - Brass'!A:A))+1,VLOOKUP(C42,'PEX Fittings - Brass'!A:J,7),IF(C42&lt;(MAX('PEX Fittings - EXPN Brass'!A:A))+1,VLOOKUP(C42,'PEX Fittings - EXPN Brass'!A:J,7),IF(C42&lt;(MAX('PEX Fittings - F1807 PPSU '!A:A))+1,VLOOKUP(C42,'PEX Fittings - F1807 PPSU '!A:J,7),IF(C42&lt;(MAX('PEX Fittings - F1960 EPPSU'!A:A))+1,VLOOKUP(C42,'PEX Fittings - F1960 EPPSU'!A:J,7),IF(C42&lt;(MAX('PEX Accessories'!A:A))+1,VLOOKUP(C42,'PEX Accessories'!A:J,7),IF(C42&lt;(MAX('PVC DWV'!A:A))+1,VLOOKUP(C42,'PVC DWV'!A:K,8),IF(C42&lt;(MAX('PVC SCH 40'!A:A))+1,VLOOKUP(C42,'PVC SCH 40'!A:K,7),IF(C42&lt;(MAX('Push Fittings'!A:A))+1,VLOOKUP(C42,'Push Fittings'!A:J,7),IF(C42&lt;(MAX('Copper Wrot'!A:A))+1,VLOOKUP(C42,'Copper Wrot'!A:L,9),IF(C42&lt;(MAX('Cast Copper'!A:A))+1,VLOOKUP(C42,'Cast Copper'!A:L,9),IF(C42&lt;(MAX('Press Copper Fittings'!A:A))+1,VLOOKUP(C42,'Press Copper Fittings'!A:J,7),IF(C42&lt;(MAX('Supply Stops'!A:A))+1,VLOOKUP(C42,'Supply Stops'!A:J,7),IF(C42&lt;(MAX('Supply Lines'!A:A))+1,VLOOKUP(C42,'Supply Lines'!A:J,7),IF(C42&lt;(MAX('CI Fittings'!A:A))+1,VLOOKUP(C42,'CI Fittings'!A:J,7),IF(C42&lt;(MAX('Steel Couplings'!A:A))+1,VLOOKUP(C42,'Steel Couplings'!A:J,7),IF(C42&lt;(MAX(NHC!A:A))+1,VLOOKUP(C42,NHC!A:J,7),IF(C42&lt;(MAX('Dielectric Unions'!A:A))+1,VLOOKUP(C42,'Dielectric Unions'!A:J,7),IF(C42&lt;(MAX('MI Fittings - XH'!A:A))+1,VLOOKUP(C42,'MI Fittings - XH'!A:J,7),IF(C42&lt;(MAX('Steel Nipples - XH'!A:A))+1,VLOOKUP(C42,'Steel Nipples - XH'!A:J,7),IF(C42&lt;(MAX('Copper Tubing '!A:A))+1,VLOOKUP(C42,'Copper Tubing '!A:J,7),IF(C42&lt;(MAX('PVC Pipe'!A:A))+1,VLOOKUP(C42,'PVC Pipe'!A:J,7),IF(C42&lt;(MAX('Steel Pipe'!A:A))+1,VLOOKUP(C42,'Steel Pipe'!A:J,7),0)))))))))))))))))))))))))))))))</f>
        <v>0</v>
      </c>
      <c r="J42" s="1196">
        <f t="shared" si="0"/>
        <v>0</v>
      </c>
    </row>
    <row r="43" spans="3:10" ht="15" customHeight="1" thickTop="1" thickBot="1">
      <c r="C43" s="1233">
        <v>22</v>
      </c>
      <c r="D43" s="49" t="str">
        <f>IF(C43&lt;(MAX('MI Fittings'!A:A))+1,VLOOKUP(C43,'MI Fittings'!A:K,10),IF(C43&lt;(MAX('CS Press Fittings'!A:A))+1,VLOOKUP(C43,'CS Press Fittings'!A:K,11),IF(C43&lt;(MAX('Steel Nipples'!A:A))+1,VLOOKUP(C43,'Steel Nipples'!A:K,10),IF(C43&lt;(MAX('Steel Cut Lengths'!A:A))+1,VLOOKUP(C43,'Steel Cut Lengths'!A:K,10),IF(C43&lt;(MAX('Pipe Hangers'!A:A))+1,VLOOKUP(C43,'Pipe Hangers'!A:J,10),IF(C43&lt;(MAX('Brass Nipples '!A:A))+1,VLOOKUP(C43,'Brass Nipples '!A:J,10),IF(C43&lt;(MAX('Brass Fittings '!A:A))+1,VLOOKUP(C43,'Brass Fittings '!A:J,10),IF(C43&lt;(MAX(Valves!A:A))+1,VLOOKUP(C43,Valves!A:J,10),IF(C43&lt;(MAX('PEX Tubing'!A:A))+1,VLOOKUP(C43,'PEX Tubing'!A:J,9),IF(C43&lt;(MAX('PEX Fittings - Brass'!A:A))+1,VLOOKUP(C43,'PEX Fittings - Brass'!A:J,10),IF(C43&lt;(MAX('PEX Fittings - EXPN Brass'!A:A))+1,VLOOKUP(C43,'PEX Fittings - EXPN Brass'!A:J,10),IF(C43&lt;(MAX('PEX Fittings - F1807 PPSU '!A:A))+1,VLOOKUP(C43,'PEX Fittings - F1807 PPSU '!A:J,10),IF(C43&lt;(MAX('PEX Fittings - F1960 EPPSU'!A:A))+1,VLOOKUP(C43,'PEX Fittings - F1960 EPPSU'!A:J,10),IF(C43&lt;(MAX('PEX Accessories'!A:A))+1,VLOOKUP(C43,'PEX Accessories'!A:J,10),IF(C43&lt;(MAX('PVC DWV'!A:A))+1,VLOOKUP(C43,'PVC DWV'!A:K,11),IF(C43&lt;(MAX('PVC SCH 40'!A:A))+1,VLOOKUP(C43,'PVC SCH 40'!A:K,11),IF(C43&lt;(MAX('Push Fittings'!A:A))+1,VLOOKUP(C43,'Push Fittings'!A:J,10),IF(C43&lt;(MAX('Copper Wrot'!A:A))+1,VLOOKUP(C43,'Copper Wrot'!A:L,12),IF(C43&lt;(MAX('Cast Copper'!A:A))+1,VLOOKUP(C43,'Cast Copper'!A:L,12),IF(C43&lt;(MAX('Press Copper Fittings'!A:A))+1,VLOOKUP(C43,'Press Copper Fittings'!A:J,10),IF(C43&lt;(MAX('Supply Stops'!A:A))+1,VLOOKUP(C43,'Supply Stops'!A:J,10),IF(C43&lt;(MAX('Supply Lines'!A:A))+1,VLOOKUP(C43,'Supply Lines'!A:J,10),IF(C43&lt;(MAX('CI Fittings'!A:A))+1,VLOOKUP(C43,'CI Fittings'!A:J,10),IF(C43&lt;(MAX('Steel Couplings'!A:A))+1,VLOOKUP(C43,'Steel Couplings'!A:J,10),IF(C43&lt;(MAX(NHC!A:A))+1,VLOOKUP(C43,NHC!A:J,10),IF(C43&lt;(MAX('Dielectric Unions'!A:A))+1,VLOOKUP(C43,'Dielectric Unions'!A:J,10),IF(C43&lt;(MAX('MI Fittings - XH'!A:A))+1,VLOOKUP(C43,'MI Fittings - XH'!A:J,10),IF(C43&lt;(MAX('Steel Nipples - XH'!A:A))+1,VLOOKUP(C43,'Steel Nipples - XH'!A:J,10),IF(C43&lt;(MAX('Copper Tubing '!A:A))+1,VLOOKUP(C43,'Copper Tubing '!A:J,10),IF(C43&lt;(MAX('PVC Pipe'!A:A))+1,VLOOKUP(C43,'PVC Pipe'!A:J,10),IF(C43&lt;(MAX('Steel Pipe'!A:A))+1,VLOOKUP(C43,'Steel Pipe'!A:J,10),"")))))))))))))))))))))))))))))))</f>
        <v/>
      </c>
      <c r="E43" s="1231" t="str">
        <f>IF(C43&lt;(MAX('MI Fittings'!A:A))+1,VLOOKUP(C43,'MI Fittings'!A:K,3),IF(C43&lt;(MAX('CS Press Fittings'!A:A))+1,VLOOKUP(C43,'CS Press Fittings'!A:K,4),IF(C43&lt;(MAX('Steel Nipples'!A:A))+1,VLOOKUP(C43,'Steel Nipples'!A:K,3),IF(C43&lt;(MAX('Steel Cut Lengths'!A:A))+1,VLOOKUP(C43,'Steel Cut Lengths'!A:K,3),IF(C43&lt;(MAX('Pipe Hangers'!A:A))+1,VLOOKUP(C43,'Pipe Hangers'!A:J,3),IF(C43&lt;(MAX('Brass Nipples '!A:A))+1,VLOOKUP(C43,'Brass Nipples '!A:J,3),IF(C43&lt;(MAX('Brass Fittings '!A:A))+1,VLOOKUP(C43,'Brass Fittings '!A:J,3),IF(C43&lt;(MAX(Valves!A:A))+1,VLOOKUP(C43,Valves!A:J,3),IF(C43&lt;(MAX('PEX Tubing'!A:A))+1,VLOOKUP(C43,'PEX Tubing'!A:J,3),IF(C43&lt;(MAX('PEX Fittings - Brass'!A:A))+1,VLOOKUP(C43,'PEX Fittings - Brass'!A:J,3),IF(C43&lt;(MAX('PEX Fittings - EXPN Brass'!A:A))+1,VLOOKUP(C43,'PEX Fittings - EXPN Brass'!A:J,3),IF(C43&lt;(MAX('PEX Fittings - F1807 PPSU '!A:A))+1,VLOOKUP(C43,'PEX Fittings - F1807 PPSU '!A:J,3),IF(C43&lt;(MAX('PEX Fittings - F1960 EPPSU'!A:A))+1,VLOOKUP(C43,'PEX Fittings - F1960 EPPSU'!A:J,3),IF(C43&lt;(MAX('PEX Accessories'!A:A))+1,VLOOKUP(C43,'PEX Accessories'!A:J,3),IF(C43&lt;(MAX('PVC DWV'!A:A))+1,VLOOKUP(C43,'PVC DWV'!A:K,3),IF(C43&lt;(MAX('PVC SCH 40'!A:A))+1,VLOOKUP(C43,'PVC SCH 40'!A:K,3),IF(C43&lt;(MAX('Push Fittings'!A:A))+1,VLOOKUP(C43,'Push Fittings'!A:J,3),IF(C43&lt;(MAX('Copper Wrot'!A:A))+1,VLOOKUP(C43,'Copper Wrot'!A:L,3),IF(C43&lt;(MAX('Cast Copper'!A:A))+1,VLOOKUP(C43,'Cast Copper'!A:L,3),IF(C43&lt;(MAX('Cast Copper'!A:A))+1,VLOOKUP(C43,'Cast Copper'!A:L,3),IF(C43&lt;(MAX('Press Copper Fittings'!A:A))+1,VLOOKUP(C43,'Press Copper Fittings'!A:J,3),IF(C43&lt;(MAX('Supply Stops'!A:A))+1,VLOOKUP(C43,'Supply Stops'!A:J,3),IF(C43&lt;(MAX('Supply Lines'!A:A))+1,VLOOKUP(C43,'Supply Lines'!A:J,3),IF(C43&lt;(MAX('CI Fittings'!A:A))+1,VLOOKUP(C43,'CI Fittings'!A:J,3),IF(C43&lt;(MAX('Steel Couplings'!A:A))+1,VLOOKUP(C43,'Steel Couplings'!A:J,3),IF(C43&lt;(MAX(NHC!A:A))+1,VLOOKUP(C43,NHC!A:J,3),IF(C43&lt;(MAX('Dielectric Unions'!A:A))+1,VLOOKUP(C43,'Dielectric Unions'!A:J,3),IF(C43&lt;(MAX('MI Fittings - XH'!A:A))+1,VLOOKUP(C43,'MI Fittings - XH'!A:J,3),IF(C43&lt;(MAX('Steel Nipples - XH'!A:A))+1,VLOOKUP(C43,'Steel Nipples - XH'!A:J,3),IF(C43&lt;(MAX('Copper Tubing '!A:A))+1,VLOOKUP(C43,'Copper Tubing '!A:J,3),IF(C43&lt;(MAX('PVC Pipe'!A:A))+1,VLOOKUP(C43,'PVC Pipe'!A:J,3),IF(C43&lt;(MAX('Steel Pipe'!A:A))+1,VLOOKUP(C43,'Steel Pipe'!A:J,3),""))))))))))))))))))))))))))))))))</f>
        <v/>
      </c>
      <c r="F43" s="1794" t="str">
        <f>IF(C43&lt;(MAX('MI Fittings'!A:A))+1,VLOOKUP(C43,'MI Fittings'!A:K,4),IF(C43&lt;(MAX('CS Press Fittings'!A:A))+1,VLOOKUP(C43,'CS Press Fittings'!A:K,5),IF(C43&lt;(MAX('Steel Nipples'!A:A))+1,VLOOKUP(C43,'Steel Nipples'!A:K,4),IF(C43&lt;(MAX('Steel Cut Lengths'!A:A))+1,VLOOKUP(C43,'Steel Cut Lengths'!A:K,4),IF(C43&lt;(MAX('Pipe Hangers'!A:A))+1,VLOOKUP(C43,'Pipe Hangers'!A:J,4),IF(C43&lt;(MAX('Brass Nipples '!A:A))+1,VLOOKUP(C43,'Brass Nipples '!A:J,4),IF(C43&lt;(MAX('Brass Fittings '!A:A))+1,VLOOKUP(C43,'Brass Fittings '!A:J,4),IF(C43&lt;(MAX(Valves!A:A))+1,VLOOKUP(C43,Valves!A:J,4),IF(C43&lt;(MAX('PEX Tubing'!A:A))+1,VLOOKUP(C43,'PEX Tubing'!A:J,4),IF(C43&lt;(MAX('PEX Fittings - Brass'!A:A))+1,VLOOKUP(C43,'PEX Fittings - Brass'!A:J,4),IF(C43&lt;(MAX('PEX Fittings - EXPN Brass'!A:A))+1,VLOOKUP(C43,'PEX Fittings - EXPN Brass'!A:J,4),IF(C43&lt;(MAX('PEX Fittings - F1807 PPSU '!A:A))+1,VLOOKUP(C43,'PEX Fittings - F1807 PPSU '!A:J,4),IF(C43&lt;(MAX('PEX Fittings - F1960 EPPSU'!A:A))+1,VLOOKUP(C43,'PEX Fittings - F1960 EPPSU'!A:J,4),IF(C43&lt;(MAX('PEX Accessories'!A:A))+1,VLOOKUP(C43,'PEX Accessories'!A:J,4),IF(C43&lt;(MAX('PVC DWV'!A:A))+1,VLOOKUP(C43,'PVC DWV'!A:K,5),IF(C43&lt;(MAX('PVC SCH 40'!A:A))+1,VLOOKUP(C43,'PVC SCH 40'!A:K,5),IF(C43&lt;(MAX('Push Fittings'!A:A))+1,VLOOKUP(C43,'Push Fittings'!A:J,4),IF(C43&lt;(MAX('Copper Wrot'!A:A))+1,VLOOKUP(C43,'Copper Wrot'!A:L,5),IF(C43&lt;(MAX('Cast Copper'!A:A))+1,VLOOKUP(C43,'Cast Copper'!A:L,5),IF(C43&lt;(MAX('Press Copper Fittings'!A:A))+1,VLOOKUP(C43,'Press Copper Fittings'!A:J,4),IF(C43&lt;(MAX('Supply Stops'!A:A))+1,VLOOKUP(C43,'Supply Stops'!A:J,4),IF(C43&lt;(MAX('Supply Lines'!A:A))+1,VLOOKUP(C43,'Supply Lines'!A:J,4),IF(C43&lt;(MAX('CI Fittings'!A:A))+1,VLOOKUP(C43,'CI Fittings'!A:J,4),IF(C43&lt;(MAX('Steel Couplings'!A:A))+1,VLOOKUP(C43,'Steel Couplings'!A:J,4),IF(C43&lt;(MAX(NHC!A:A))+1,VLOOKUP(C43,NHC!A:J,4),IF(C43&lt;(MAX('Dielectric Unions'!A:A))+1,VLOOKUP(C43,'Dielectric Unions'!A:J,4),IF(C43&lt;(MAX('MI Fittings - XH'!A:A))+1,VLOOKUP(C43,'MI Fittings - XH'!A:J,4),IF(C43&lt;(MAX('Steel Nipples - XH'!A:A))+1,VLOOKUP(C43,'Steel Nipples - XH'!A:J,4),IF(C43&lt;(MAX('Copper Tubing '!A:A))+1,VLOOKUP(C43,'Copper Tubing '!A:J,4),IF(C43&lt;(MAX('PVC Pipe'!A:A))+1,VLOOKUP(C43,'PVC Pipe'!A:J,4),IF(C43&lt;(MAX('Steel Pipe'!A:A))+1,VLOOKUP(C43,'Steel Pipe'!A:J,4),"")))))))))))))))))))))))))))))))</f>
        <v/>
      </c>
      <c r="G43" s="1795"/>
      <c r="H43" s="504" t="str">
        <f>IF(C43&lt;(MAX('MI Fittings'!A:A))+1,VLOOKUP(C43,'MI Fittings'!A:K,8),IF(C43&lt;(MAX('CS Press Fittings'!A:A))+1,VLOOKUP(C43,'CS Press Fittings'!A:K,9),IF(C43&lt;(MAX('Steel Nipples'!A:A))+1,VLOOKUP(C43,'Steel Nipples'!A:K,8),IF(C43&lt;(MAX('Steel Cut Lengths'!A:A))+1,VLOOKUP(C43,'Steel Cut Lengths'!A:K,8),IF(C43&lt;(MAX('Pipe Hangers'!A:A))+1,VLOOKUP(C43,'Pipe Hangers'!A:J,8),IF(C43&lt;(MAX('Brass Nipples '!A:A))+1,VLOOKUP(C43,'Brass Nipples '!A:J,8),IF(C43&lt;(MAX('Brass Fittings '!A:A))+1,VLOOKUP(C43,'Brass Fittings '!A:J,8),IF(C43&lt;(MAX(Valves!A:A))+1,VLOOKUP(C43,Valves!A:J,8),IF(C43&lt;(MAX('PEX Tubing'!A:A))+1,VLOOKUP(C43,'PEX Tubing'!A:J,8),IF(C43&lt;(MAX('PEX Fittings - Brass'!A:A))+1,VLOOKUP(C43,'PEX Fittings - Brass'!A:J,8),IF(C43&lt;(MAX('PEX Fittings - EXPN Brass'!A:A))+1,VLOOKUP(C43,'PEX Fittings - EXPN Brass'!A:J,8),IF(C43&lt;(MAX('PEX Fittings - F1807 PPSU '!A:A))+1,VLOOKUP(C43,'PEX Fittings - F1807 PPSU '!A:J,8),IF(C43&lt;(MAX('PEX Fittings - F1960 EPPSU'!A:A))+1,VLOOKUP(C43,'PEX Fittings - F1960 EPPSU'!A:J,8),IF(C43&lt;(MAX('PEX Accessories'!A:A))+1,VLOOKUP(C43,'PEX Accessories'!A:J,8),IF(C43&lt;(MAX('PVC DWV'!A:A))+1,VLOOKUP(C43,'PVC DWV'!A:K,9),IF(C43&lt;(MAX('PVC SCH 40'!A:A))+1,VLOOKUP(C43,'PVC SCH 40'!A:K,10),IF(C43&lt;(MAX('Push Fittings'!A:A))+1,VLOOKUP(C43,'Push Fittings'!A:J,8),IF(C43&lt;(MAX('Copper Wrot'!A:A))+1,VLOOKUP(C43,'Copper Wrot'!A:L,10),IF(C43&lt;(MAX('Cast Copper'!A:A))+1,VLOOKUP(C43,'Cast Copper'!A:L,10),IF(C43&lt;(MAX('Press Copper Fittings'!A:A))+1,VLOOKUP(C43,'Press Copper Fittings'!A:J,8),IF(C43&lt;(MAX('Supply Stops'!A:A))+1,VLOOKUP(C43,'Supply Stops'!A:J,8),IF(C43&lt;(MAX('Supply Lines'!A:A))+1,VLOOKUP(C43,'Supply Lines'!A:J,8),IF(C43&lt;(MAX('CI Fittings'!A:A))+1,VLOOKUP(C43,'CI Fittings'!A:J,8),IF(C43&lt;(MAX('Steel Couplings'!A:A))+1,VLOOKUP(C43,'Steel Couplings'!A:J,8),IF(C43&lt;(MAX(NHC!A:A))+1,VLOOKUP(C43,NHC!A:J,8),IF(C43&lt;(MAX('Dielectric Unions'!A:A))+1,VLOOKUP(C43,'Dielectric Unions'!A:J,8),IF(C43&lt;(MAX('MI Fittings - XH'!A:A))+1,VLOOKUP(C43,'MI Fittings - XH'!A:J,8),IF(C43&lt;(MAX('Steel Nipples - XH'!A:A))+1,VLOOKUP(C43,'Steel Nipples - XH'!A:J,8),IF(C43&lt;(MAX('Copper Tubing '!A:A))+1,VLOOKUP(C43,'Copper Tubing '!A:J,8),IF(C43&lt;(MAX('PVC Pipe'!A:A))+1,VLOOKUP(C43,'PVC Pipe'!A:J,8),IF(C43&lt;(MAX('Steel Pipe'!A:A))+1,VLOOKUP(C43,'Steel Pipe'!A:J,8),"")))))))))))))))))))))))))))))))</f>
        <v/>
      </c>
      <c r="I43" s="1232">
        <f>IF(C43&lt;(MAX('MI Fittings'!A:A))+1,VLOOKUP(C43,'MI Fittings'!A:K,7),IF(C43&lt;(MAX('CS Press Fittings'!A:A))+1,VLOOKUP(C43,'CS Press Fittings'!A:K,8),IF(C43&lt;(MAX('Steel Nipples'!A:A))+1,VLOOKUP(C43,'Steel Nipples'!A:K,7),IF(C43&lt;(MAX('Steel Cut Lengths'!A:A))+1,VLOOKUP(C43,'Steel Cut Lengths'!A:K,7),IF(C43&lt;(MAX('Pipe Hangers'!A:A))+1,VLOOKUP(C43,'Pipe Hangers'!A:J,7),IF(C43&lt;(MAX('Brass Nipples '!A:A))+1,VLOOKUP(C43,'Brass Nipples '!A:J,7),IF(C43&lt;(MAX('Brass Fittings '!A:A))+1,VLOOKUP(C43,'Brass Fittings '!A:J,7),IF(C43&lt;(MAX(Valves!A:A))+1,VLOOKUP(C43,Valves!A:J,7),IF(C43&lt;(MAX('PEX Tubing'!A:A))+1,VLOOKUP(C43,'PEX Tubing'!A:J,7),IF(C43&lt;(MAX('PEX Fittings - Brass'!A:A))+1,VLOOKUP(C43,'PEX Fittings - Brass'!A:J,7),IF(C43&lt;(MAX('PEX Fittings - EXPN Brass'!A:A))+1,VLOOKUP(C43,'PEX Fittings - EXPN Brass'!A:J,7),IF(C43&lt;(MAX('PEX Fittings - F1807 PPSU '!A:A))+1,VLOOKUP(C43,'PEX Fittings - F1807 PPSU '!A:J,7),IF(C43&lt;(MAX('PEX Fittings - F1960 EPPSU'!A:A))+1,VLOOKUP(C43,'PEX Fittings - F1960 EPPSU'!A:J,7),IF(C43&lt;(MAX('PEX Accessories'!A:A))+1,VLOOKUP(C43,'PEX Accessories'!A:J,7),IF(C43&lt;(MAX('PVC DWV'!A:A))+1,VLOOKUP(C43,'PVC DWV'!A:K,8),IF(C43&lt;(MAX('PVC SCH 40'!A:A))+1,VLOOKUP(C43,'PVC SCH 40'!A:K,7),IF(C43&lt;(MAX('Push Fittings'!A:A))+1,VLOOKUP(C43,'Push Fittings'!A:J,7),IF(C43&lt;(MAX('Copper Wrot'!A:A))+1,VLOOKUP(C43,'Copper Wrot'!A:L,9),IF(C43&lt;(MAX('Cast Copper'!A:A))+1,VLOOKUP(C43,'Cast Copper'!A:L,9),IF(C43&lt;(MAX('Press Copper Fittings'!A:A))+1,VLOOKUP(C43,'Press Copper Fittings'!A:J,7),IF(C43&lt;(MAX('Supply Stops'!A:A))+1,VLOOKUP(C43,'Supply Stops'!A:J,7),IF(C43&lt;(MAX('Supply Lines'!A:A))+1,VLOOKUP(C43,'Supply Lines'!A:J,7),IF(C43&lt;(MAX('CI Fittings'!A:A))+1,VLOOKUP(C43,'CI Fittings'!A:J,7),IF(C43&lt;(MAX('Steel Couplings'!A:A))+1,VLOOKUP(C43,'Steel Couplings'!A:J,7),IF(C43&lt;(MAX(NHC!A:A))+1,VLOOKUP(C43,NHC!A:J,7),IF(C43&lt;(MAX('Dielectric Unions'!A:A))+1,VLOOKUP(C43,'Dielectric Unions'!A:J,7),IF(C43&lt;(MAX('MI Fittings - XH'!A:A))+1,VLOOKUP(C43,'MI Fittings - XH'!A:J,7),IF(C43&lt;(MAX('Steel Nipples - XH'!A:A))+1,VLOOKUP(C43,'Steel Nipples - XH'!A:J,7),IF(C43&lt;(MAX('Copper Tubing '!A:A))+1,VLOOKUP(C43,'Copper Tubing '!A:J,7),IF(C43&lt;(MAX('PVC Pipe'!A:A))+1,VLOOKUP(C43,'PVC Pipe'!A:J,7),IF(C43&lt;(MAX('Steel Pipe'!A:A))+1,VLOOKUP(C43,'Steel Pipe'!A:J,7),0)))))))))))))))))))))))))))))))</f>
        <v>0</v>
      </c>
      <c r="J43" s="1196">
        <f t="shared" si="0"/>
        <v>0</v>
      </c>
    </row>
    <row r="44" spans="3:10" ht="15" customHeight="1" thickTop="1" thickBot="1">
      <c r="C44" s="1234">
        <v>23</v>
      </c>
      <c r="D44" s="49" t="str">
        <f>IF(C44&lt;(MAX('MI Fittings'!A:A))+1,VLOOKUP(C44,'MI Fittings'!A:K,10),IF(C44&lt;(MAX('CS Press Fittings'!A:A))+1,VLOOKUP(C44,'CS Press Fittings'!A:K,11),IF(C44&lt;(MAX('Steel Nipples'!A:A))+1,VLOOKUP(C44,'Steel Nipples'!A:K,10),IF(C44&lt;(MAX('Steel Cut Lengths'!A:A))+1,VLOOKUP(C44,'Steel Cut Lengths'!A:K,10),IF(C44&lt;(MAX('Pipe Hangers'!A:A))+1,VLOOKUP(C44,'Pipe Hangers'!A:J,10),IF(C44&lt;(MAX('Brass Nipples '!A:A))+1,VLOOKUP(C44,'Brass Nipples '!A:J,10),IF(C44&lt;(MAX('Brass Fittings '!A:A))+1,VLOOKUP(C44,'Brass Fittings '!A:J,10),IF(C44&lt;(MAX(Valves!A:A))+1,VLOOKUP(C44,Valves!A:J,10),IF(C44&lt;(MAX('PEX Tubing'!A:A))+1,VLOOKUP(C44,'PEX Tubing'!A:J,9),IF(C44&lt;(MAX('PEX Fittings - Brass'!A:A))+1,VLOOKUP(C44,'PEX Fittings - Brass'!A:J,10),IF(C44&lt;(MAX('PEX Fittings - EXPN Brass'!A:A))+1,VLOOKUP(C44,'PEX Fittings - EXPN Brass'!A:J,10),IF(C44&lt;(MAX('PEX Fittings - F1807 PPSU '!A:A))+1,VLOOKUP(C44,'PEX Fittings - F1807 PPSU '!A:J,10),IF(C44&lt;(MAX('PEX Fittings - F1960 EPPSU'!A:A))+1,VLOOKUP(C44,'PEX Fittings - F1960 EPPSU'!A:J,10),IF(C44&lt;(MAX('PEX Accessories'!A:A))+1,VLOOKUP(C44,'PEX Accessories'!A:J,10),IF(C44&lt;(MAX('PVC DWV'!A:A))+1,VLOOKUP(C44,'PVC DWV'!A:K,11),IF(C44&lt;(MAX('PVC SCH 40'!A:A))+1,VLOOKUP(C44,'PVC SCH 40'!A:K,11),IF(C44&lt;(MAX('Push Fittings'!A:A))+1,VLOOKUP(C44,'Push Fittings'!A:J,10),IF(C44&lt;(MAX('Copper Wrot'!A:A))+1,VLOOKUP(C44,'Copper Wrot'!A:L,12),IF(C44&lt;(MAX('Cast Copper'!A:A))+1,VLOOKUP(C44,'Cast Copper'!A:L,12),IF(C44&lt;(MAX('Press Copper Fittings'!A:A))+1,VLOOKUP(C44,'Press Copper Fittings'!A:J,10),IF(C44&lt;(MAX('Supply Stops'!A:A))+1,VLOOKUP(C44,'Supply Stops'!A:J,10),IF(C44&lt;(MAX('Supply Lines'!A:A))+1,VLOOKUP(C44,'Supply Lines'!A:J,10),IF(C44&lt;(MAX('CI Fittings'!A:A))+1,VLOOKUP(C44,'CI Fittings'!A:J,10),IF(C44&lt;(MAX('Steel Couplings'!A:A))+1,VLOOKUP(C44,'Steel Couplings'!A:J,10),IF(C44&lt;(MAX(NHC!A:A))+1,VLOOKUP(C44,NHC!A:J,10),IF(C44&lt;(MAX('Dielectric Unions'!A:A))+1,VLOOKUP(C44,'Dielectric Unions'!A:J,10),IF(C44&lt;(MAX('MI Fittings - XH'!A:A))+1,VLOOKUP(C44,'MI Fittings - XH'!A:J,10),IF(C44&lt;(MAX('Steel Nipples - XH'!A:A))+1,VLOOKUP(C44,'Steel Nipples - XH'!A:J,10),IF(C44&lt;(MAX('Copper Tubing '!A:A))+1,VLOOKUP(C44,'Copper Tubing '!A:J,10),IF(C44&lt;(MAX('PVC Pipe'!A:A))+1,VLOOKUP(C44,'PVC Pipe'!A:J,10),IF(C44&lt;(MAX('Steel Pipe'!A:A))+1,VLOOKUP(C44,'Steel Pipe'!A:J,10),"")))))))))))))))))))))))))))))))</f>
        <v/>
      </c>
      <c r="E44" s="1231" t="str">
        <f>IF(C44&lt;(MAX('MI Fittings'!A:A))+1,VLOOKUP(C44,'MI Fittings'!A:K,3),IF(C44&lt;(MAX('CS Press Fittings'!A:A))+1,VLOOKUP(C44,'CS Press Fittings'!A:K,4),IF(C44&lt;(MAX('Steel Nipples'!A:A))+1,VLOOKUP(C44,'Steel Nipples'!A:K,3),IF(C44&lt;(MAX('Steel Cut Lengths'!A:A))+1,VLOOKUP(C44,'Steel Cut Lengths'!A:K,3),IF(C44&lt;(MAX('Pipe Hangers'!A:A))+1,VLOOKUP(C44,'Pipe Hangers'!A:J,3),IF(C44&lt;(MAX('Brass Nipples '!A:A))+1,VLOOKUP(C44,'Brass Nipples '!A:J,3),IF(C44&lt;(MAX('Brass Fittings '!A:A))+1,VLOOKUP(C44,'Brass Fittings '!A:J,3),IF(C44&lt;(MAX(Valves!A:A))+1,VLOOKUP(C44,Valves!A:J,3),IF(C44&lt;(MAX('PEX Tubing'!A:A))+1,VLOOKUP(C44,'PEX Tubing'!A:J,3),IF(C44&lt;(MAX('PEX Fittings - Brass'!A:A))+1,VLOOKUP(C44,'PEX Fittings - Brass'!A:J,3),IF(C44&lt;(MAX('PEX Fittings - EXPN Brass'!A:A))+1,VLOOKUP(C44,'PEX Fittings - EXPN Brass'!A:J,3),IF(C44&lt;(MAX('PEX Fittings - F1807 PPSU '!A:A))+1,VLOOKUP(C44,'PEX Fittings - F1807 PPSU '!A:J,3),IF(C44&lt;(MAX('PEX Fittings - F1960 EPPSU'!A:A))+1,VLOOKUP(C44,'PEX Fittings - F1960 EPPSU'!A:J,3),IF(C44&lt;(MAX('PEX Accessories'!A:A))+1,VLOOKUP(C44,'PEX Accessories'!A:J,3),IF(C44&lt;(MAX('PVC DWV'!A:A))+1,VLOOKUP(C44,'PVC DWV'!A:K,3),IF(C44&lt;(MAX('PVC SCH 40'!A:A))+1,VLOOKUP(C44,'PVC SCH 40'!A:K,3),IF(C44&lt;(MAX('Push Fittings'!A:A))+1,VLOOKUP(C44,'Push Fittings'!A:J,3),IF(C44&lt;(MAX('Copper Wrot'!A:A))+1,VLOOKUP(C44,'Copper Wrot'!A:L,3),IF(C44&lt;(MAX('Cast Copper'!A:A))+1,VLOOKUP(C44,'Cast Copper'!A:L,3),IF(C44&lt;(MAX('Cast Copper'!A:A))+1,VLOOKUP(C44,'Cast Copper'!A:L,3),IF(C44&lt;(MAX('Press Copper Fittings'!A:A))+1,VLOOKUP(C44,'Press Copper Fittings'!A:J,3),IF(C44&lt;(MAX('Supply Stops'!A:A))+1,VLOOKUP(C44,'Supply Stops'!A:J,3),IF(C44&lt;(MAX('Supply Lines'!A:A))+1,VLOOKUP(C44,'Supply Lines'!A:J,3),IF(C44&lt;(MAX('CI Fittings'!A:A))+1,VLOOKUP(C44,'CI Fittings'!A:J,3),IF(C44&lt;(MAX('Steel Couplings'!A:A))+1,VLOOKUP(C44,'Steel Couplings'!A:J,3),IF(C44&lt;(MAX(NHC!A:A))+1,VLOOKUP(C44,NHC!A:J,3),IF(C44&lt;(MAX('Dielectric Unions'!A:A))+1,VLOOKUP(C44,'Dielectric Unions'!A:J,3),IF(C44&lt;(MAX('MI Fittings - XH'!A:A))+1,VLOOKUP(C44,'MI Fittings - XH'!A:J,3),IF(C44&lt;(MAX('Steel Nipples - XH'!A:A))+1,VLOOKUP(C44,'Steel Nipples - XH'!A:J,3),IF(C44&lt;(MAX('Copper Tubing '!A:A))+1,VLOOKUP(C44,'Copper Tubing '!A:J,3),IF(C44&lt;(MAX('PVC Pipe'!A:A))+1,VLOOKUP(C44,'PVC Pipe'!A:J,3),IF(C44&lt;(MAX('Steel Pipe'!A:A))+1,VLOOKUP(C44,'Steel Pipe'!A:J,3),""))))))))))))))))))))))))))))))))</f>
        <v/>
      </c>
      <c r="F44" s="1794" t="str">
        <f>IF(C44&lt;(MAX('MI Fittings'!A:A))+1,VLOOKUP(C44,'MI Fittings'!A:K,4),IF(C44&lt;(MAX('CS Press Fittings'!A:A))+1,VLOOKUP(C44,'CS Press Fittings'!A:K,5),IF(C44&lt;(MAX('Steel Nipples'!A:A))+1,VLOOKUP(C44,'Steel Nipples'!A:K,4),IF(C44&lt;(MAX('Steel Cut Lengths'!A:A))+1,VLOOKUP(C44,'Steel Cut Lengths'!A:K,4),IF(C44&lt;(MAX('Pipe Hangers'!A:A))+1,VLOOKUP(C44,'Pipe Hangers'!A:J,4),IF(C44&lt;(MAX('Brass Nipples '!A:A))+1,VLOOKUP(C44,'Brass Nipples '!A:J,4),IF(C44&lt;(MAX('Brass Fittings '!A:A))+1,VLOOKUP(C44,'Brass Fittings '!A:J,4),IF(C44&lt;(MAX(Valves!A:A))+1,VLOOKUP(C44,Valves!A:J,4),IF(C44&lt;(MAX('PEX Tubing'!A:A))+1,VLOOKUP(C44,'PEX Tubing'!A:J,4),IF(C44&lt;(MAX('PEX Fittings - Brass'!A:A))+1,VLOOKUP(C44,'PEX Fittings - Brass'!A:J,4),IF(C44&lt;(MAX('PEX Fittings - EXPN Brass'!A:A))+1,VLOOKUP(C44,'PEX Fittings - EXPN Brass'!A:J,4),IF(C44&lt;(MAX('PEX Fittings - F1807 PPSU '!A:A))+1,VLOOKUP(C44,'PEX Fittings - F1807 PPSU '!A:J,4),IF(C44&lt;(MAX('PEX Fittings - F1960 EPPSU'!A:A))+1,VLOOKUP(C44,'PEX Fittings - F1960 EPPSU'!A:J,4),IF(C44&lt;(MAX('PEX Accessories'!A:A))+1,VLOOKUP(C44,'PEX Accessories'!A:J,4),IF(C44&lt;(MAX('PVC DWV'!A:A))+1,VLOOKUP(C44,'PVC DWV'!A:K,5),IF(C44&lt;(MAX('PVC SCH 40'!A:A))+1,VLOOKUP(C44,'PVC SCH 40'!A:K,5),IF(C44&lt;(MAX('Push Fittings'!A:A))+1,VLOOKUP(C44,'Push Fittings'!A:J,4),IF(C44&lt;(MAX('Copper Wrot'!A:A))+1,VLOOKUP(C44,'Copper Wrot'!A:L,5),IF(C44&lt;(MAX('Cast Copper'!A:A))+1,VLOOKUP(C44,'Cast Copper'!A:L,5),IF(C44&lt;(MAX('Press Copper Fittings'!A:A))+1,VLOOKUP(C44,'Press Copper Fittings'!A:J,4),IF(C44&lt;(MAX('Supply Stops'!A:A))+1,VLOOKUP(C44,'Supply Stops'!A:J,4),IF(C44&lt;(MAX('Supply Lines'!A:A))+1,VLOOKUP(C44,'Supply Lines'!A:J,4),IF(C44&lt;(MAX('CI Fittings'!A:A))+1,VLOOKUP(C44,'CI Fittings'!A:J,4),IF(C44&lt;(MAX('Steel Couplings'!A:A))+1,VLOOKUP(C44,'Steel Couplings'!A:J,4),IF(C44&lt;(MAX(NHC!A:A))+1,VLOOKUP(C44,NHC!A:J,4),IF(C44&lt;(MAX('Dielectric Unions'!A:A))+1,VLOOKUP(C44,'Dielectric Unions'!A:J,4),IF(C44&lt;(MAX('MI Fittings - XH'!A:A))+1,VLOOKUP(C44,'MI Fittings - XH'!A:J,4),IF(C44&lt;(MAX('Steel Nipples - XH'!A:A))+1,VLOOKUP(C44,'Steel Nipples - XH'!A:J,4),IF(C44&lt;(MAX('Copper Tubing '!A:A))+1,VLOOKUP(C44,'Copper Tubing '!A:J,4),IF(C44&lt;(MAX('PVC Pipe'!A:A))+1,VLOOKUP(C44,'PVC Pipe'!A:J,4),IF(C44&lt;(MAX('Steel Pipe'!A:A))+1,VLOOKUP(C44,'Steel Pipe'!A:J,4),"")))))))))))))))))))))))))))))))</f>
        <v/>
      </c>
      <c r="G44" s="1795"/>
      <c r="H44" s="504" t="str">
        <f>IF(C44&lt;(MAX('MI Fittings'!A:A))+1,VLOOKUP(C44,'MI Fittings'!A:K,8),IF(C44&lt;(MAX('CS Press Fittings'!A:A))+1,VLOOKUP(C44,'CS Press Fittings'!A:K,9),IF(C44&lt;(MAX('Steel Nipples'!A:A))+1,VLOOKUP(C44,'Steel Nipples'!A:K,8),IF(C44&lt;(MAX('Steel Cut Lengths'!A:A))+1,VLOOKUP(C44,'Steel Cut Lengths'!A:K,8),IF(C44&lt;(MAX('Pipe Hangers'!A:A))+1,VLOOKUP(C44,'Pipe Hangers'!A:J,8),IF(C44&lt;(MAX('Brass Nipples '!A:A))+1,VLOOKUP(C44,'Brass Nipples '!A:J,8),IF(C44&lt;(MAX('Brass Fittings '!A:A))+1,VLOOKUP(C44,'Brass Fittings '!A:J,8),IF(C44&lt;(MAX(Valves!A:A))+1,VLOOKUP(C44,Valves!A:J,8),IF(C44&lt;(MAX('PEX Tubing'!A:A))+1,VLOOKUP(C44,'PEX Tubing'!A:J,8),IF(C44&lt;(MAX('PEX Fittings - Brass'!A:A))+1,VLOOKUP(C44,'PEX Fittings - Brass'!A:J,8),IF(C44&lt;(MAX('PEX Fittings - EXPN Brass'!A:A))+1,VLOOKUP(C44,'PEX Fittings - EXPN Brass'!A:J,8),IF(C44&lt;(MAX('PEX Fittings - F1807 PPSU '!A:A))+1,VLOOKUP(C44,'PEX Fittings - F1807 PPSU '!A:J,8),IF(C44&lt;(MAX('PEX Fittings - F1960 EPPSU'!A:A))+1,VLOOKUP(C44,'PEX Fittings - F1960 EPPSU'!A:J,8),IF(C44&lt;(MAX('PEX Accessories'!A:A))+1,VLOOKUP(C44,'PEX Accessories'!A:J,8),IF(C44&lt;(MAX('PVC DWV'!A:A))+1,VLOOKUP(C44,'PVC DWV'!A:K,9),IF(C44&lt;(MAX('PVC SCH 40'!A:A))+1,VLOOKUP(C44,'PVC SCH 40'!A:K,10),IF(C44&lt;(MAX('Push Fittings'!A:A))+1,VLOOKUP(C44,'Push Fittings'!A:J,8),IF(C44&lt;(MAX('Copper Wrot'!A:A))+1,VLOOKUP(C44,'Copper Wrot'!A:L,10),IF(C44&lt;(MAX('Cast Copper'!A:A))+1,VLOOKUP(C44,'Cast Copper'!A:L,10),IF(C44&lt;(MAX('Press Copper Fittings'!A:A))+1,VLOOKUP(C44,'Press Copper Fittings'!A:J,8),IF(C44&lt;(MAX('Supply Stops'!A:A))+1,VLOOKUP(C44,'Supply Stops'!A:J,8),IF(C44&lt;(MAX('Supply Lines'!A:A))+1,VLOOKUP(C44,'Supply Lines'!A:J,8),IF(C44&lt;(MAX('CI Fittings'!A:A))+1,VLOOKUP(C44,'CI Fittings'!A:J,8),IF(C44&lt;(MAX('Steel Couplings'!A:A))+1,VLOOKUP(C44,'Steel Couplings'!A:J,8),IF(C44&lt;(MAX(NHC!A:A))+1,VLOOKUP(C44,NHC!A:J,8),IF(C44&lt;(MAX('Dielectric Unions'!A:A))+1,VLOOKUP(C44,'Dielectric Unions'!A:J,8),IF(C44&lt;(MAX('MI Fittings - XH'!A:A))+1,VLOOKUP(C44,'MI Fittings - XH'!A:J,8),IF(C44&lt;(MAX('Steel Nipples - XH'!A:A))+1,VLOOKUP(C44,'Steel Nipples - XH'!A:J,8),IF(C44&lt;(MAX('Copper Tubing '!A:A))+1,VLOOKUP(C44,'Copper Tubing '!A:J,8),IF(C44&lt;(MAX('PVC Pipe'!A:A))+1,VLOOKUP(C44,'PVC Pipe'!A:J,8),IF(C44&lt;(MAX('Steel Pipe'!A:A))+1,VLOOKUP(C44,'Steel Pipe'!A:J,8),"")))))))))))))))))))))))))))))))</f>
        <v/>
      </c>
      <c r="I44" s="1232">
        <f>IF(C44&lt;(MAX('MI Fittings'!A:A))+1,VLOOKUP(C44,'MI Fittings'!A:K,7),IF(C44&lt;(MAX('CS Press Fittings'!A:A))+1,VLOOKUP(C44,'CS Press Fittings'!A:K,8),IF(C44&lt;(MAX('Steel Nipples'!A:A))+1,VLOOKUP(C44,'Steel Nipples'!A:K,7),IF(C44&lt;(MAX('Steel Cut Lengths'!A:A))+1,VLOOKUP(C44,'Steel Cut Lengths'!A:K,7),IF(C44&lt;(MAX('Pipe Hangers'!A:A))+1,VLOOKUP(C44,'Pipe Hangers'!A:J,7),IF(C44&lt;(MAX('Brass Nipples '!A:A))+1,VLOOKUP(C44,'Brass Nipples '!A:J,7),IF(C44&lt;(MAX('Brass Fittings '!A:A))+1,VLOOKUP(C44,'Brass Fittings '!A:J,7),IF(C44&lt;(MAX(Valves!A:A))+1,VLOOKUP(C44,Valves!A:J,7),IF(C44&lt;(MAX('PEX Tubing'!A:A))+1,VLOOKUP(C44,'PEX Tubing'!A:J,7),IF(C44&lt;(MAX('PEX Fittings - Brass'!A:A))+1,VLOOKUP(C44,'PEX Fittings - Brass'!A:J,7),IF(C44&lt;(MAX('PEX Fittings - EXPN Brass'!A:A))+1,VLOOKUP(C44,'PEX Fittings - EXPN Brass'!A:J,7),IF(C44&lt;(MAX('PEX Fittings - F1807 PPSU '!A:A))+1,VLOOKUP(C44,'PEX Fittings - F1807 PPSU '!A:J,7),IF(C44&lt;(MAX('PEX Fittings - F1960 EPPSU'!A:A))+1,VLOOKUP(C44,'PEX Fittings - F1960 EPPSU'!A:J,7),IF(C44&lt;(MAX('PEX Accessories'!A:A))+1,VLOOKUP(C44,'PEX Accessories'!A:J,7),IF(C44&lt;(MAX('PVC DWV'!A:A))+1,VLOOKUP(C44,'PVC DWV'!A:K,8),IF(C44&lt;(MAX('PVC SCH 40'!A:A))+1,VLOOKUP(C44,'PVC SCH 40'!A:K,7),IF(C44&lt;(MAX('Push Fittings'!A:A))+1,VLOOKUP(C44,'Push Fittings'!A:J,7),IF(C44&lt;(MAX('Copper Wrot'!A:A))+1,VLOOKUP(C44,'Copper Wrot'!A:L,9),IF(C44&lt;(MAX('Cast Copper'!A:A))+1,VLOOKUP(C44,'Cast Copper'!A:L,9),IF(C44&lt;(MAX('Press Copper Fittings'!A:A))+1,VLOOKUP(C44,'Press Copper Fittings'!A:J,7),IF(C44&lt;(MAX('Supply Stops'!A:A))+1,VLOOKUP(C44,'Supply Stops'!A:J,7),IF(C44&lt;(MAX('Supply Lines'!A:A))+1,VLOOKUP(C44,'Supply Lines'!A:J,7),IF(C44&lt;(MAX('CI Fittings'!A:A))+1,VLOOKUP(C44,'CI Fittings'!A:J,7),IF(C44&lt;(MAX('Steel Couplings'!A:A))+1,VLOOKUP(C44,'Steel Couplings'!A:J,7),IF(C44&lt;(MAX(NHC!A:A))+1,VLOOKUP(C44,NHC!A:J,7),IF(C44&lt;(MAX('Dielectric Unions'!A:A))+1,VLOOKUP(C44,'Dielectric Unions'!A:J,7),IF(C44&lt;(MAX('MI Fittings - XH'!A:A))+1,VLOOKUP(C44,'MI Fittings - XH'!A:J,7),IF(C44&lt;(MAX('Steel Nipples - XH'!A:A))+1,VLOOKUP(C44,'Steel Nipples - XH'!A:J,7),IF(C44&lt;(MAX('Copper Tubing '!A:A))+1,VLOOKUP(C44,'Copper Tubing '!A:J,7),IF(C44&lt;(MAX('PVC Pipe'!A:A))+1,VLOOKUP(C44,'PVC Pipe'!A:J,7),IF(C44&lt;(MAX('Steel Pipe'!A:A))+1,VLOOKUP(C44,'Steel Pipe'!A:J,7),0)))))))))))))))))))))))))))))))</f>
        <v>0</v>
      </c>
      <c r="J44" s="1196">
        <f t="shared" si="0"/>
        <v>0</v>
      </c>
    </row>
    <row r="45" spans="3:10" ht="15" customHeight="1" thickTop="1" thickBot="1">
      <c r="C45" s="1233">
        <v>24</v>
      </c>
      <c r="D45" s="49" t="str">
        <f>IF(C45&lt;(MAX('MI Fittings'!A:A))+1,VLOOKUP(C45,'MI Fittings'!A:K,10),IF(C45&lt;(MAX('CS Press Fittings'!A:A))+1,VLOOKUP(C45,'CS Press Fittings'!A:K,11),IF(C45&lt;(MAX('Steel Nipples'!A:A))+1,VLOOKUP(C45,'Steel Nipples'!A:K,10),IF(C45&lt;(MAX('Steel Cut Lengths'!A:A))+1,VLOOKUP(C45,'Steel Cut Lengths'!A:K,10),IF(C45&lt;(MAX('Pipe Hangers'!A:A))+1,VLOOKUP(C45,'Pipe Hangers'!A:J,10),IF(C45&lt;(MAX('Brass Nipples '!A:A))+1,VLOOKUP(C45,'Brass Nipples '!A:J,10),IF(C45&lt;(MAX('Brass Fittings '!A:A))+1,VLOOKUP(C45,'Brass Fittings '!A:J,10),IF(C45&lt;(MAX(Valves!A:A))+1,VLOOKUP(C45,Valves!A:J,10),IF(C45&lt;(MAX('PEX Tubing'!A:A))+1,VLOOKUP(C45,'PEX Tubing'!A:J,9),IF(C45&lt;(MAX('PEX Fittings - Brass'!A:A))+1,VLOOKUP(C45,'PEX Fittings - Brass'!A:J,10),IF(C45&lt;(MAX('PEX Fittings - EXPN Brass'!A:A))+1,VLOOKUP(C45,'PEX Fittings - EXPN Brass'!A:J,10),IF(C45&lt;(MAX('PEX Fittings - F1807 PPSU '!A:A))+1,VLOOKUP(C45,'PEX Fittings - F1807 PPSU '!A:J,10),IF(C45&lt;(MAX('PEX Fittings - F1960 EPPSU'!A:A))+1,VLOOKUP(C45,'PEX Fittings - F1960 EPPSU'!A:J,10),IF(C45&lt;(MAX('PEX Accessories'!A:A))+1,VLOOKUP(C45,'PEX Accessories'!A:J,10),IF(C45&lt;(MAX('PVC DWV'!A:A))+1,VLOOKUP(C45,'PVC DWV'!A:K,11),IF(C45&lt;(MAX('PVC SCH 40'!A:A))+1,VLOOKUP(C45,'PVC SCH 40'!A:K,11),IF(C45&lt;(MAX('Push Fittings'!A:A))+1,VLOOKUP(C45,'Push Fittings'!A:J,10),IF(C45&lt;(MAX('Copper Wrot'!A:A))+1,VLOOKUP(C45,'Copper Wrot'!A:L,12),IF(C45&lt;(MAX('Cast Copper'!A:A))+1,VLOOKUP(C45,'Cast Copper'!A:L,12),IF(C45&lt;(MAX('Press Copper Fittings'!A:A))+1,VLOOKUP(C45,'Press Copper Fittings'!A:J,10),IF(C45&lt;(MAX('Supply Stops'!A:A))+1,VLOOKUP(C45,'Supply Stops'!A:J,10),IF(C45&lt;(MAX('Supply Lines'!A:A))+1,VLOOKUP(C45,'Supply Lines'!A:J,10),IF(C45&lt;(MAX('CI Fittings'!A:A))+1,VLOOKUP(C45,'CI Fittings'!A:J,10),IF(C45&lt;(MAX('Steel Couplings'!A:A))+1,VLOOKUP(C45,'Steel Couplings'!A:J,10),IF(C45&lt;(MAX(NHC!A:A))+1,VLOOKUP(C45,NHC!A:J,10),IF(C45&lt;(MAX('Dielectric Unions'!A:A))+1,VLOOKUP(C45,'Dielectric Unions'!A:J,10),IF(C45&lt;(MAX('MI Fittings - XH'!A:A))+1,VLOOKUP(C45,'MI Fittings - XH'!A:J,10),IF(C45&lt;(MAX('Steel Nipples - XH'!A:A))+1,VLOOKUP(C45,'Steel Nipples - XH'!A:J,10),IF(C45&lt;(MAX('Copper Tubing '!A:A))+1,VLOOKUP(C45,'Copper Tubing '!A:J,10),IF(C45&lt;(MAX('PVC Pipe'!A:A))+1,VLOOKUP(C45,'PVC Pipe'!A:J,10),IF(C45&lt;(MAX('Steel Pipe'!A:A))+1,VLOOKUP(C45,'Steel Pipe'!A:J,10),"")))))))))))))))))))))))))))))))</f>
        <v/>
      </c>
      <c r="E45" s="1231" t="str">
        <f>IF(C45&lt;(MAX('MI Fittings'!A:A))+1,VLOOKUP(C45,'MI Fittings'!A:K,3),IF(C45&lt;(MAX('CS Press Fittings'!A:A))+1,VLOOKUP(C45,'CS Press Fittings'!A:K,4),IF(C45&lt;(MAX('Steel Nipples'!A:A))+1,VLOOKUP(C45,'Steel Nipples'!A:K,3),IF(C45&lt;(MAX('Steel Cut Lengths'!A:A))+1,VLOOKUP(C45,'Steel Cut Lengths'!A:K,3),IF(C45&lt;(MAX('Pipe Hangers'!A:A))+1,VLOOKUP(C45,'Pipe Hangers'!A:J,3),IF(C45&lt;(MAX('Brass Nipples '!A:A))+1,VLOOKUP(C45,'Brass Nipples '!A:J,3),IF(C45&lt;(MAX('Brass Fittings '!A:A))+1,VLOOKUP(C45,'Brass Fittings '!A:J,3),IF(C45&lt;(MAX(Valves!A:A))+1,VLOOKUP(C45,Valves!A:J,3),IF(C45&lt;(MAX('PEX Tubing'!A:A))+1,VLOOKUP(C45,'PEX Tubing'!A:J,3),IF(C45&lt;(MAX('PEX Fittings - Brass'!A:A))+1,VLOOKUP(C45,'PEX Fittings - Brass'!A:J,3),IF(C45&lt;(MAX('PEX Fittings - EXPN Brass'!A:A))+1,VLOOKUP(C45,'PEX Fittings - EXPN Brass'!A:J,3),IF(C45&lt;(MAX('PEX Fittings - F1807 PPSU '!A:A))+1,VLOOKUP(C45,'PEX Fittings - F1807 PPSU '!A:J,3),IF(C45&lt;(MAX('PEX Fittings - F1960 EPPSU'!A:A))+1,VLOOKUP(C45,'PEX Fittings - F1960 EPPSU'!A:J,3),IF(C45&lt;(MAX('PEX Accessories'!A:A))+1,VLOOKUP(C45,'PEX Accessories'!A:J,3),IF(C45&lt;(MAX('PVC DWV'!A:A))+1,VLOOKUP(C45,'PVC DWV'!A:K,3),IF(C45&lt;(MAX('PVC SCH 40'!A:A))+1,VLOOKUP(C45,'PVC SCH 40'!A:K,3),IF(C45&lt;(MAX('Push Fittings'!A:A))+1,VLOOKUP(C45,'Push Fittings'!A:J,3),IF(C45&lt;(MAX('Copper Wrot'!A:A))+1,VLOOKUP(C45,'Copper Wrot'!A:L,3),IF(C45&lt;(MAX('Cast Copper'!A:A))+1,VLOOKUP(C45,'Cast Copper'!A:L,3),IF(C45&lt;(MAX('Cast Copper'!A:A))+1,VLOOKUP(C45,'Cast Copper'!A:L,3),IF(C45&lt;(MAX('Press Copper Fittings'!A:A))+1,VLOOKUP(C45,'Press Copper Fittings'!A:J,3),IF(C45&lt;(MAX('Supply Stops'!A:A))+1,VLOOKUP(C45,'Supply Stops'!A:J,3),IF(C45&lt;(MAX('Supply Lines'!A:A))+1,VLOOKUP(C45,'Supply Lines'!A:J,3),IF(C45&lt;(MAX('CI Fittings'!A:A))+1,VLOOKUP(C45,'CI Fittings'!A:J,3),IF(C45&lt;(MAX('Steel Couplings'!A:A))+1,VLOOKUP(C45,'Steel Couplings'!A:J,3),IF(C45&lt;(MAX(NHC!A:A))+1,VLOOKUP(C45,NHC!A:J,3),IF(C45&lt;(MAX('Dielectric Unions'!A:A))+1,VLOOKUP(C45,'Dielectric Unions'!A:J,3),IF(C45&lt;(MAX('MI Fittings - XH'!A:A))+1,VLOOKUP(C45,'MI Fittings - XH'!A:J,3),IF(C45&lt;(MAX('Steel Nipples - XH'!A:A))+1,VLOOKUP(C45,'Steel Nipples - XH'!A:J,3),IF(C45&lt;(MAX('Copper Tubing '!A:A))+1,VLOOKUP(C45,'Copper Tubing '!A:J,3),IF(C45&lt;(MAX('PVC Pipe'!A:A))+1,VLOOKUP(C45,'PVC Pipe'!A:J,3),IF(C45&lt;(MAX('Steel Pipe'!A:A))+1,VLOOKUP(C45,'Steel Pipe'!A:J,3),""))))))))))))))))))))))))))))))))</f>
        <v/>
      </c>
      <c r="F45" s="1794" t="str">
        <f>IF(C45&lt;(MAX('MI Fittings'!A:A))+1,VLOOKUP(C45,'MI Fittings'!A:K,4),IF(C45&lt;(MAX('CS Press Fittings'!A:A))+1,VLOOKUP(C45,'CS Press Fittings'!A:K,5),IF(C45&lt;(MAX('Steel Nipples'!A:A))+1,VLOOKUP(C45,'Steel Nipples'!A:K,4),IF(C45&lt;(MAX('Steel Cut Lengths'!A:A))+1,VLOOKUP(C45,'Steel Cut Lengths'!A:K,4),IF(C45&lt;(MAX('Pipe Hangers'!A:A))+1,VLOOKUP(C45,'Pipe Hangers'!A:J,4),IF(C45&lt;(MAX('Brass Nipples '!A:A))+1,VLOOKUP(C45,'Brass Nipples '!A:J,4),IF(C45&lt;(MAX('Brass Fittings '!A:A))+1,VLOOKUP(C45,'Brass Fittings '!A:J,4),IF(C45&lt;(MAX(Valves!A:A))+1,VLOOKUP(C45,Valves!A:J,4),IF(C45&lt;(MAX('PEX Tubing'!A:A))+1,VLOOKUP(C45,'PEX Tubing'!A:J,4),IF(C45&lt;(MAX('PEX Fittings - Brass'!A:A))+1,VLOOKUP(C45,'PEX Fittings - Brass'!A:J,4),IF(C45&lt;(MAX('PEX Fittings - EXPN Brass'!A:A))+1,VLOOKUP(C45,'PEX Fittings - EXPN Brass'!A:J,4),IF(C45&lt;(MAX('PEX Fittings - F1807 PPSU '!A:A))+1,VLOOKUP(C45,'PEX Fittings - F1807 PPSU '!A:J,4),IF(C45&lt;(MAX('PEX Fittings - F1960 EPPSU'!A:A))+1,VLOOKUP(C45,'PEX Fittings - F1960 EPPSU'!A:J,4),IF(C45&lt;(MAX('PEX Accessories'!A:A))+1,VLOOKUP(C45,'PEX Accessories'!A:J,4),IF(C45&lt;(MAX('PVC DWV'!A:A))+1,VLOOKUP(C45,'PVC DWV'!A:K,5),IF(C45&lt;(MAX('PVC SCH 40'!A:A))+1,VLOOKUP(C45,'PVC SCH 40'!A:K,5),IF(C45&lt;(MAX('Push Fittings'!A:A))+1,VLOOKUP(C45,'Push Fittings'!A:J,4),IF(C45&lt;(MAX('Copper Wrot'!A:A))+1,VLOOKUP(C45,'Copper Wrot'!A:L,5),IF(C45&lt;(MAX('Cast Copper'!A:A))+1,VLOOKUP(C45,'Cast Copper'!A:L,5),IF(C45&lt;(MAX('Press Copper Fittings'!A:A))+1,VLOOKUP(C45,'Press Copper Fittings'!A:J,4),IF(C45&lt;(MAX('Supply Stops'!A:A))+1,VLOOKUP(C45,'Supply Stops'!A:J,4),IF(C45&lt;(MAX('Supply Lines'!A:A))+1,VLOOKUP(C45,'Supply Lines'!A:J,4),IF(C45&lt;(MAX('CI Fittings'!A:A))+1,VLOOKUP(C45,'CI Fittings'!A:J,4),IF(C45&lt;(MAX('Steel Couplings'!A:A))+1,VLOOKUP(C45,'Steel Couplings'!A:J,4),IF(C45&lt;(MAX(NHC!A:A))+1,VLOOKUP(C45,NHC!A:J,4),IF(C45&lt;(MAX('Dielectric Unions'!A:A))+1,VLOOKUP(C45,'Dielectric Unions'!A:J,4),IF(C45&lt;(MAX('MI Fittings - XH'!A:A))+1,VLOOKUP(C45,'MI Fittings - XH'!A:J,4),IF(C45&lt;(MAX('Steel Nipples - XH'!A:A))+1,VLOOKUP(C45,'Steel Nipples - XH'!A:J,4),IF(C45&lt;(MAX('Copper Tubing '!A:A))+1,VLOOKUP(C45,'Copper Tubing '!A:J,4),IF(C45&lt;(MAX('PVC Pipe'!A:A))+1,VLOOKUP(C45,'PVC Pipe'!A:J,4),IF(C45&lt;(MAX('Steel Pipe'!A:A))+1,VLOOKUP(C45,'Steel Pipe'!A:J,4),"")))))))))))))))))))))))))))))))</f>
        <v/>
      </c>
      <c r="G45" s="1795"/>
      <c r="H45" s="504" t="str">
        <f>IF(C45&lt;(MAX('MI Fittings'!A:A))+1,VLOOKUP(C45,'MI Fittings'!A:K,8),IF(C45&lt;(MAX('CS Press Fittings'!A:A))+1,VLOOKUP(C45,'CS Press Fittings'!A:K,9),IF(C45&lt;(MAX('Steel Nipples'!A:A))+1,VLOOKUP(C45,'Steel Nipples'!A:K,8),IF(C45&lt;(MAX('Steel Cut Lengths'!A:A))+1,VLOOKUP(C45,'Steel Cut Lengths'!A:K,8),IF(C45&lt;(MAX('Pipe Hangers'!A:A))+1,VLOOKUP(C45,'Pipe Hangers'!A:J,8),IF(C45&lt;(MAX('Brass Nipples '!A:A))+1,VLOOKUP(C45,'Brass Nipples '!A:J,8),IF(C45&lt;(MAX('Brass Fittings '!A:A))+1,VLOOKUP(C45,'Brass Fittings '!A:J,8),IF(C45&lt;(MAX(Valves!A:A))+1,VLOOKUP(C45,Valves!A:J,8),IF(C45&lt;(MAX('PEX Tubing'!A:A))+1,VLOOKUP(C45,'PEX Tubing'!A:J,8),IF(C45&lt;(MAX('PEX Fittings - Brass'!A:A))+1,VLOOKUP(C45,'PEX Fittings - Brass'!A:J,8),IF(C45&lt;(MAX('PEX Fittings - EXPN Brass'!A:A))+1,VLOOKUP(C45,'PEX Fittings - EXPN Brass'!A:J,8),IF(C45&lt;(MAX('PEX Fittings - F1807 PPSU '!A:A))+1,VLOOKUP(C45,'PEX Fittings - F1807 PPSU '!A:J,8),IF(C45&lt;(MAX('PEX Fittings - F1960 EPPSU'!A:A))+1,VLOOKUP(C45,'PEX Fittings - F1960 EPPSU'!A:J,8),IF(C45&lt;(MAX('PEX Accessories'!A:A))+1,VLOOKUP(C45,'PEX Accessories'!A:J,8),IF(C45&lt;(MAX('PVC DWV'!A:A))+1,VLOOKUP(C45,'PVC DWV'!A:K,9),IF(C45&lt;(MAX('PVC SCH 40'!A:A))+1,VLOOKUP(C45,'PVC SCH 40'!A:K,10),IF(C45&lt;(MAX('Push Fittings'!A:A))+1,VLOOKUP(C45,'Push Fittings'!A:J,8),IF(C45&lt;(MAX('Copper Wrot'!A:A))+1,VLOOKUP(C45,'Copper Wrot'!A:L,10),IF(C45&lt;(MAX('Cast Copper'!A:A))+1,VLOOKUP(C45,'Cast Copper'!A:L,10),IF(C45&lt;(MAX('Press Copper Fittings'!A:A))+1,VLOOKUP(C45,'Press Copper Fittings'!A:J,8),IF(C45&lt;(MAX('Supply Stops'!A:A))+1,VLOOKUP(C45,'Supply Stops'!A:J,8),IF(C45&lt;(MAX('Supply Lines'!A:A))+1,VLOOKUP(C45,'Supply Lines'!A:J,8),IF(C45&lt;(MAX('CI Fittings'!A:A))+1,VLOOKUP(C45,'CI Fittings'!A:J,8),IF(C45&lt;(MAX('Steel Couplings'!A:A))+1,VLOOKUP(C45,'Steel Couplings'!A:J,8),IF(C45&lt;(MAX(NHC!A:A))+1,VLOOKUP(C45,NHC!A:J,8),IF(C45&lt;(MAX('Dielectric Unions'!A:A))+1,VLOOKUP(C45,'Dielectric Unions'!A:J,8),IF(C45&lt;(MAX('MI Fittings - XH'!A:A))+1,VLOOKUP(C45,'MI Fittings - XH'!A:J,8),IF(C45&lt;(MAX('Steel Nipples - XH'!A:A))+1,VLOOKUP(C45,'Steel Nipples - XH'!A:J,8),IF(C45&lt;(MAX('Copper Tubing '!A:A))+1,VLOOKUP(C45,'Copper Tubing '!A:J,8),IF(C45&lt;(MAX('PVC Pipe'!A:A))+1,VLOOKUP(C45,'PVC Pipe'!A:J,8),IF(C45&lt;(MAX('Steel Pipe'!A:A))+1,VLOOKUP(C45,'Steel Pipe'!A:J,8),"")))))))))))))))))))))))))))))))</f>
        <v/>
      </c>
      <c r="I45" s="1232">
        <f>IF(C45&lt;(MAX('MI Fittings'!A:A))+1,VLOOKUP(C45,'MI Fittings'!A:K,7),IF(C45&lt;(MAX('CS Press Fittings'!A:A))+1,VLOOKUP(C45,'CS Press Fittings'!A:K,8),IF(C45&lt;(MAX('Steel Nipples'!A:A))+1,VLOOKUP(C45,'Steel Nipples'!A:K,7),IF(C45&lt;(MAX('Steel Cut Lengths'!A:A))+1,VLOOKUP(C45,'Steel Cut Lengths'!A:K,7),IF(C45&lt;(MAX('Pipe Hangers'!A:A))+1,VLOOKUP(C45,'Pipe Hangers'!A:J,7),IF(C45&lt;(MAX('Brass Nipples '!A:A))+1,VLOOKUP(C45,'Brass Nipples '!A:J,7),IF(C45&lt;(MAX('Brass Fittings '!A:A))+1,VLOOKUP(C45,'Brass Fittings '!A:J,7),IF(C45&lt;(MAX(Valves!A:A))+1,VLOOKUP(C45,Valves!A:J,7),IF(C45&lt;(MAX('PEX Tubing'!A:A))+1,VLOOKUP(C45,'PEX Tubing'!A:J,7),IF(C45&lt;(MAX('PEX Fittings - Brass'!A:A))+1,VLOOKUP(C45,'PEX Fittings - Brass'!A:J,7),IF(C45&lt;(MAX('PEX Fittings - EXPN Brass'!A:A))+1,VLOOKUP(C45,'PEX Fittings - EXPN Brass'!A:J,7),IF(C45&lt;(MAX('PEX Fittings - F1807 PPSU '!A:A))+1,VLOOKUP(C45,'PEX Fittings - F1807 PPSU '!A:J,7),IF(C45&lt;(MAX('PEX Fittings - F1960 EPPSU'!A:A))+1,VLOOKUP(C45,'PEX Fittings - F1960 EPPSU'!A:J,7),IF(C45&lt;(MAX('PEX Accessories'!A:A))+1,VLOOKUP(C45,'PEX Accessories'!A:J,7),IF(C45&lt;(MAX('PVC DWV'!A:A))+1,VLOOKUP(C45,'PVC DWV'!A:K,8),IF(C45&lt;(MAX('PVC SCH 40'!A:A))+1,VLOOKUP(C45,'PVC SCH 40'!A:K,7),IF(C45&lt;(MAX('Push Fittings'!A:A))+1,VLOOKUP(C45,'Push Fittings'!A:J,7),IF(C45&lt;(MAX('Copper Wrot'!A:A))+1,VLOOKUP(C45,'Copper Wrot'!A:L,9),IF(C45&lt;(MAX('Cast Copper'!A:A))+1,VLOOKUP(C45,'Cast Copper'!A:L,9),IF(C45&lt;(MAX('Press Copper Fittings'!A:A))+1,VLOOKUP(C45,'Press Copper Fittings'!A:J,7),IF(C45&lt;(MAX('Supply Stops'!A:A))+1,VLOOKUP(C45,'Supply Stops'!A:J,7),IF(C45&lt;(MAX('Supply Lines'!A:A))+1,VLOOKUP(C45,'Supply Lines'!A:J,7),IF(C45&lt;(MAX('CI Fittings'!A:A))+1,VLOOKUP(C45,'CI Fittings'!A:J,7),IF(C45&lt;(MAX('Steel Couplings'!A:A))+1,VLOOKUP(C45,'Steel Couplings'!A:J,7),IF(C45&lt;(MAX(NHC!A:A))+1,VLOOKUP(C45,NHC!A:J,7),IF(C45&lt;(MAX('Dielectric Unions'!A:A))+1,VLOOKUP(C45,'Dielectric Unions'!A:J,7),IF(C45&lt;(MAX('MI Fittings - XH'!A:A))+1,VLOOKUP(C45,'MI Fittings - XH'!A:J,7),IF(C45&lt;(MAX('Steel Nipples - XH'!A:A))+1,VLOOKUP(C45,'Steel Nipples - XH'!A:J,7),IF(C45&lt;(MAX('Copper Tubing '!A:A))+1,VLOOKUP(C45,'Copper Tubing '!A:J,7),IF(C45&lt;(MAX('PVC Pipe'!A:A))+1,VLOOKUP(C45,'PVC Pipe'!A:J,7),IF(C45&lt;(MAX('Steel Pipe'!A:A))+1,VLOOKUP(C45,'Steel Pipe'!A:J,7),0)))))))))))))))))))))))))))))))</f>
        <v>0</v>
      </c>
      <c r="J45" s="1196">
        <f t="shared" si="0"/>
        <v>0</v>
      </c>
    </row>
    <row r="46" spans="3:10" ht="15" customHeight="1" thickTop="1" thickBot="1">
      <c r="C46" s="1234">
        <v>25</v>
      </c>
      <c r="D46" s="49" t="str">
        <f>IF(C46&lt;(MAX('MI Fittings'!A:A))+1,VLOOKUP(C46,'MI Fittings'!A:K,10),IF(C46&lt;(MAX('CS Press Fittings'!A:A))+1,VLOOKUP(C46,'CS Press Fittings'!A:K,11),IF(C46&lt;(MAX('Steel Nipples'!A:A))+1,VLOOKUP(C46,'Steel Nipples'!A:K,10),IF(C46&lt;(MAX('Steel Cut Lengths'!A:A))+1,VLOOKUP(C46,'Steel Cut Lengths'!A:K,10),IF(C46&lt;(MAX('Pipe Hangers'!A:A))+1,VLOOKUP(C46,'Pipe Hangers'!A:J,10),IF(C46&lt;(MAX('Brass Nipples '!A:A))+1,VLOOKUP(C46,'Brass Nipples '!A:J,10),IF(C46&lt;(MAX('Brass Fittings '!A:A))+1,VLOOKUP(C46,'Brass Fittings '!A:J,10),IF(C46&lt;(MAX(Valves!A:A))+1,VLOOKUP(C46,Valves!A:J,10),IF(C46&lt;(MAX('PEX Tubing'!A:A))+1,VLOOKUP(C46,'PEX Tubing'!A:J,9),IF(C46&lt;(MAX('PEX Fittings - Brass'!A:A))+1,VLOOKUP(C46,'PEX Fittings - Brass'!A:J,10),IF(C46&lt;(MAX('PEX Fittings - EXPN Brass'!A:A))+1,VLOOKUP(C46,'PEX Fittings - EXPN Brass'!A:J,10),IF(C46&lt;(MAX('PEX Fittings - F1807 PPSU '!A:A))+1,VLOOKUP(C46,'PEX Fittings - F1807 PPSU '!A:J,10),IF(C46&lt;(MAX('PEX Fittings - F1960 EPPSU'!A:A))+1,VLOOKUP(C46,'PEX Fittings - F1960 EPPSU'!A:J,10),IF(C46&lt;(MAX('PEX Accessories'!A:A))+1,VLOOKUP(C46,'PEX Accessories'!A:J,10),IF(C46&lt;(MAX('PVC DWV'!A:A))+1,VLOOKUP(C46,'PVC DWV'!A:K,11),IF(C46&lt;(MAX('PVC SCH 40'!A:A))+1,VLOOKUP(C46,'PVC SCH 40'!A:K,11),IF(C46&lt;(MAX('Push Fittings'!A:A))+1,VLOOKUP(C46,'Push Fittings'!A:J,10),IF(C46&lt;(MAX('Copper Wrot'!A:A))+1,VLOOKUP(C46,'Copper Wrot'!A:L,12),IF(C46&lt;(MAX('Cast Copper'!A:A))+1,VLOOKUP(C46,'Cast Copper'!A:L,12),IF(C46&lt;(MAX('Press Copper Fittings'!A:A))+1,VLOOKUP(C46,'Press Copper Fittings'!A:J,10),IF(C46&lt;(MAX('Supply Stops'!A:A))+1,VLOOKUP(C46,'Supply Stops'!A:J,10),IF(C46&lt;(MAX('Supply Lines'!A:A))+1,VLOOKUP(C46,'Supply Lines'!A:J,10),IF(C46&lt;(MAX('CI Fittings'!A:A))+1,VLOOKUP(C46,'CI Fittings'!A:J,10),IF(C46&lt;(MAX('Steel Couplings'!A:A))+1,VLOOKUP(C46,'Steel Couplings'!A:J,10),IF(C46&lt;(MAX(NHC!A:A))+1,VLOOKUP(C46,NHC!A:J,10),IF(C46&lt;(MAX('Dielectric Unions'!A:A))+1,VLOOKUP(C46,'Dielectric Unions'!A:J,10),IF(C46&lt;(MAX('MI Fittings - XH'!A:A))+1,VLOOKUP(C46,'MI Fittings - XH'!A:J,10),IF(C46&lt;(MAX('Steel Nipples - XH'!A:A))+1,VLOOKUP(C46,'Steel Nipples - XH'!A:J,10),IF(C46&lt;(MAX('Copper Tubing '!A:A))+1,VLOOKUP(C46,'Copper Tubing '!A:J,10),IF(C46&lt;(MAX('PVC Pipe'!A:A))+1,VLOOKUP(C46,'PVC Pipe'!A:J,10),IF(C46&lt;(MAX('Steel Pipe'!A:A))+1,VLOOKUP(C46,'Steel Pipe'!A:J,10),"")))))))))))))))))))))))))))))))</f>
        <v/>
      </c>
      <c r="E46" s="1231" t="str">
        <f>IF(C46&lt;(MAX('MI Fittings'!A:A))+1,VLOOKUP(C46,'MI Fittings'!A:K,3),IF(C46&lt;(MAX('CS Press Fittings'!A:A))+1,VLOOKUP(C46,'CS Press Fittings'!A:K,4),IF(C46&lt;(MAX('Steel Nipples'!A:A))+1,VLOOKUP(C46,'Steel Nipples'!A:K,3),IF(C46&lt;(MAX('Steel Cut Lengths'!A:A))+1,VLOOKUP(C46,'Steel Cut Lengths'!A:K,3),IF(C46&lt;(MAX('Pipe Hangers'!A:A))+1,VLOOKUP(C46,'Pipe Hangers'!A:J,3),IF(C46&lt;(MAX('Brass Nipples '!A:A))+1,VLOOKUP(C46,'Brass Nipples '!A:J,3),IF(C46&lt;(MAX('Brass Fittings '!A:A))+1,VLOOKUP(C46,'Brass Fittings '!A:J,3),IF(C46&lt;(MAX(Valves!A:A))+1,VLOOKUP(C46,Valves!A:J,3),IF(C46&lt;(MAX('PEX Tubing'!A:A))+1,VLOOKUP(C46,'PEX Tubing'!A:J,3),IF(C46&lt;(MAX('PEX Fittings - Brass'!A:A))+1,VLOOKUP(C46,'PEX Fittings - Brass'!A:J,3),IF(C46&lt;(MAX('PEX Fittings - EXPN Brass'!A:A))+1,VLOOKUP(C46,'PEX Fittings - EXPN Brass'!A:J,3),IF(C46&lt;(MAX('PEX Fittings - F1807 PPSU '!A:A))+1,VLOOKUP(C46,'PEX Fittings - F1807 PPSU '!A:J,3),IF(C46&lt;(MAX('PEX Fittings - F1960 EPPSU'!A:A))+1,VLOOKUP(C46,'PEX Fittings - F1960 EPPSU'!A:J,3),IF(C46&lt;(MAX('PEX Accessories'!A:A))+1,VLOOKUP(C46,'PEX Accessories'!A:J,3),IF(C46&lt;(MAX('PVC DWV'!A:A))+1,VLOOKUP(C46,'PVC DWV'!A:K,3),IF(C46&lt;(MAX('PVC SCH 40'!A:A))+1,VLOOKUP(C46,'PVC SCH 40'!A:K,3),IF(C46&lt;(MAX('Push Fittings'!A:A))+1,VLOOKUP(C46,'Push Fittings'!A:J,3),IF(C46&lt;(MAX('Copper Wrot'!A:A))+1,VLOOKUP(C46,'Copper Wrot'!A:L,3),IF(C46&lt;(MAX('Cast Copper'!A:A))+1,VLOOKUP(C46,'Cast Copper'!A:L,3),IF(C46&lt;(MAX('Cast Copper'!A:A))+1,VLOOKUP(C46,'Cast Copper'!A:L,3),IF(C46&lt;(MAX('Press Copper Fittings'!A:A))+1,VLOOKUP(C46,'Press Copper Fittings'!A:J,3),IF(C46&lt;(MAX('Supply Stops'!A:A))+1,VLOOKUP(C46,'Supply Stops'!A:J,3),IF(C46&lt;(MAX('Supply Lines'!A:A))+1,VLOOKUP(C46,'Supply Lines'!A:J,3),IF(C46&lt;(MAX('CI Fittings'!A:A))+1,VLOOKUP(C46,'CI Fittings'!A:J,3),IF(C46&lt;(MAX('Steel Couplings'!A:A))+1,VLOOKUP(C46,'Steel Couplings'!A:J,3),IF(C46&lt;(MAX(NHC!A:A))+1,VLOOKUP(C46,NHC!A:J,3),IF(C46&lt;(MAX('Dielectric Unions'!A:A))+1,VLOOKUP(C46,'Dielectric Unions'!A:J,3),IF(C46&lt;(MAX('MI Fittings - XH'!A:A))+1,VLOOKUP(C46,'MI Fittings - XH'!A:J,3),IF(C46&lt;(MAX('Steel Nipples - XH'!A:A))+1,VLOOKUP(C46,'Steel Nipples - XH'!A:J,3),IF(C46&lt;(MAX('Copper Tubing '!A:A))+1,VLOOKUP(C46,'Copper Tubing '!A:J,3),IF(C46&lt;(MAX('PVC Pipe'!A:A))+1,VLOOKUP(C46,'PVC Pipe'!A:J,3),IF(C46&lt;(MAX('Steel Pipe'!A:A))+1,VLOOKUP(C46,'Steel Pipe'!A:J,3),""))))))))))))))))))))))))))))))))</f>
        <v/>
      </c>
      <c r="F46" s="1794" t="str">
        <f>IF(C46&lt;(MAX('MI Fittings'!A:A))+1,VLOOKUP(C46,'MI Fittings'!A:K,4),IF(C46&lt;(MAX('CS Press Fittings'!A:A))+1,VLOOKUP(C46,'CS Press Fittings'!A:K,5),IF(C46&lt;(MAX('Steel Nipples'!A:A))+1,VLOOKUP(C46,'Steel Nipples'!A:K,4),IF(C46&lt;(MAX('Steel Cut Lengths'!A:A))+1,VLOOKUP(C46,'Steel Cut Lengths'!A:K,4),IF(C46&lt;(MAX('Pipe Hangers'!A:A))+1,VLOOKUP(C46,'Pipe Hangers'!A:J,4),IF(C46&lt;(MAX('Brass Nipples '!A:A))+1,VLOOKUP(C46,'Brass Nipples '!A:J,4),IF(C46&lt;(MAX('Brass Fittings '!A:A))+1,VLOOKUP(C46,'Brass Fittings '!A:J,4),IF(C46&lt;(MAX(Valves!A:A))+1,VLOOKUP(C46,Valves!A:J,4),IF(C46&lt;(MAX('PEX Tubing'!A:A))+1,VLOOKUP(C46,'PEX Tubing'!A:J,4),IF(C46&lt;(MAX('PEX Fittings - Brass'!A:A))+1,VLOOKUP(C46,'PEX Fittings - Brass'!A:J,4),IF(C46&lt;(MAX('PEX Fittings - EXPN Brass'!A:A))+1,VLOOKUP(C46,'PEX Fittings - EXPN Brass'!A:J,4),IF(C46&lt;(MAX('PEX Fittings - F1807 PPSU '!A:A))+1,VLOOKUP(C46,'PEX Fittings - F1807 PPSU '!A:J,4),IF(C46&lt;(MAX('PEX Fittings - F1960 EPPSU'!A:A))+1,VLOOKUP(C46,'PEX Fittings - F1960 EPPSU'!A:J,4),IF(C46&lt;(MAX('PEX Accessories'!A:A))+1,VLOOKUP(C46,'PEX Accessories'!A:J,4),IF(C46&lt;(MAX('PVC DWV'!A:A))+1,VLOOKUP(C46,'PVC DWV'!A:K,5),IF(C46&lt;(MAX('PVC SCH 40'!A:A))+1,VLOOKUP(C46,'PVC SCH 40'!A:K,5),IF(C46&lt;(MAX('Push Fittings'!A:A))+1,VLOOKUP(C46,'Push Fittings'!A:J,4),IF(C46&lt;(MAX('Copper Wrot'!A:A))+1,VLOOKUP(C46,'Copper Wrot'!A:L,5),IF(C46&lt;(MAX('Cast Copper'!A:A))+1,VLOOKUP(C46,'Cast Copper'!A:L,5),IF(C46&lt;(MAX('Press Copper Fittings'!A:A))+1,VLOOKUP(C46,'Press Copper Fittings'!A:J,4),IF(C46&lt;(MAX('Supply Stops'!A:A))+1,VLOOKUP(C46,'Supply Stops'!A:J,4),IF(C46&lt;(MAX('Supply Lines'!A:A))+1,VLOOKUP(C46,'Supply Lines'!A:J,4),IF(C46&lt;(MAX('CI Fittings'!A:A))+1,VLOOKUP(C46,'CI Fittings'!A:J,4),IF(C46&lt;(MAX('Steel Couplings'!A:A))+1,VLOOKUP(C46,'Steel Couplings'!A:J,4),IF(C46&lt;(MAX(NHC!A:A))+1,VLOOKUP(C46,NHC!A:J,4),IF(C46&lt;(MAX('Dielectric Unions'!A:A))+1,VLOOKUP(C46,'Dielectric Unions'!A:J,4),IF(C46&lt;(MAX('MI Fittings - XH'!A:A))+1,VLOOKUP(C46,'MI Fittings - XH'!A:J,4),IF(C46&lt;(MAX('Steel Nipples - XH'!A:A))+1,VLOOKUP(C46,'Steel Nipples - XH'!A:J,4),IF(C46&lt;(MAX('Copper Tubing '!A:A))+1,VLOOKUP(C46,'Copper Tubing '!A:J,4),IF(C46&lt;(MAX('PVC Pipe'!A:A))+1,VLOOKUP(C46,'PVC Pipe'!A:J,4),IF(C46&lt;(MAX('Steel Pipe'!A:A))+1,VLOOKUP(C46,'Steel Pipe'!A:J,4),"")))))))))))))))))))))))))))))))</f>
        <v/>
      </c>
      <c r="G46" s="1795"/>
      <c r="H46" s="504" t="str">
        <f>IF(C46&lt;(MAX('MI Fittings'!A:A))+1,VLOOKUP(C46,'MI Fittings'!A:K,8),IF(C46&lt;(MAX('CS Press Fittings'!A:A))+1,VLOOKUP(C46,'CS Press Fittings'!A:K,9),IF(C46&lt;(MAX('Steel Nipples'!A:A))+1,VLOOKUP(C46,'Steel Nipples'!A:K,8),IF(C46&lt;(MAX('Steel Cut Lengths'!A:A))+1,VLOOKUP(C46,'Steel Cut Lengths'!A:K,8),IF(C46&lt;(MAX('Pipe Hangers'!A:A))+1,VLOOKUP(C46,'Pipe Hangers'!A:J,8),IF(C46&lt;(MAX('Brass Nipples '!A:A))+1,VLOOKUP(C46,'Brass Nipples '!A:J,8),IF(C46&lt;(MAX('Brass Fittings '!A:A))+1,VLOOKUP(C46,'Brass Fittings '!A:J,8),IF(C46&lt;(MAX(Valves!A:A))+1,VLOOKUP(C46,Valves!A:J,8),IF(C46&lt;(MAX('PEX Tubing'!A:A))+1,VLOOKUP(C46,'PEX Tubing'!A:J,8),IF(C46&lt;(MAX('PEX Fittings - Brass'!A:A))+1,VLOOKUP(C46,'PEX Fittings - Brass'!A:J,8),IF(C46&lt;(MAX('PEX Fittings - EXPN Brass'!A:A))+1,VLOOKUP(C46,'PEX Fittings - EXPN Brass'!A:J,8),IF(C46&lt;(MAX('PEX Fittings - F1807 PPSU '!A:A))+1,VLOOKUP(C46,'PEX Fittings - F1807 PPSU '!A:J,8),IF(C46&lt;(MAX('PEX Fittings - F1960 EPPSU'!A:A))+1,VLOOKUP(C46,'PEX Fittings - F1960 EPPSU'!A:J,8),IF(C46&lt;(MAX('PEX Accessories'!A:A))+1,VLOOKUP(C46,'PEX Accessories'!A:J,8),IF(C46&lt;(MAX('PVC DWV'!A:A))+1,VLOOKUP(C46,'PVC DWV'!A:K,9),IF(C46&lt;(MAX('PVC SCH 40'!A:A))+1,VLOOKUP(C46,'PVC SCH 40'!A:K,10),IF(C46&lt;(MAX('Push Fittings'!A:A))+1,VLOOKUP(C46,'Push Fittings'!A:J,8),IF(C46&lt;(MAX('Copper Wrot'!A:A))+1,VLOOKUP(C46,'Copper Wrot'!A:L,10),IF(C46&lt;(MAX('Cast Copper'!A:A))+1,VLOOKUP(C46,'Cast Copper'!A:L,10),IF(C46&lt;(MAX('Press Copper Fittings'!A:A))+1,VLOOKUP(C46,'Press Copper Fittings'!A:J,8),IF(C46&lt;(MAX('Supply Stops'!A:A))+1,VLOOKUP(C46,'Supply Stops'!A:J,8),IF(C46&lt;(MAX('Supply Lines'!A:A))+1,VLOOKUP(C46,'Supply Lines'!A:J,8),IF(C46&lt;(MAX('CI Fittings'!A:A))+1,VLOOKUP(C46,'CI Fittings'!A:J,8),IF(C46&lt;(MAX('Steel Couplings'!A:A))+1,VLOOKUP(C46,'Steel Couplings'!A:J,8),IF(C46&lt;(MAX(NHC!A:A))+1,VLOOKUP(C46,NHC!A:J,8),IF(C46&lt;(MAX('Dielectric Unions'!A:A))+1,VLOOKUP(C46,'Dielectric Unions'!A:J,8),IF(C46&lt;(MAX('MI Fittings - XH'!A:A))+1,VLOOKUP(C46,'MI Fittings - XH'!A:J,8),IF(C46&lt;(MAX('Steel Nipples - XH'!A:A))+1,VLOOKUP(C46,'Steel Nipples - XH'!A:J,8),IF(C46&lt;(MAX('Copper Tubing '!A:A))+1,VLOOKUP(C46,'Copper Tubing '!A:J,8),IF(C46&lt;(MAX('PVC Pipe'!A:A))+1,VLOOKUP(C46,'PVC Pipe'!A:J,8),IF(C46&lt;(MAX('Steel Pipe'!A:A))+1,VLOOKUP(C46,'Steel Pipe'!A:J,8),"")))))))))))))))))))))))))))))))</f>
        <v/>
      </c>
      <c r="I46" s="1232">
        <f>IF(C46&lt;(MAX('MI Fittings'!A:A))+1,VLOOKUP(C46,'MI Fittings'!A:K,7),IF(C46&lt;(MAX('CS Press Fittings'!A:A))+1,VLOOKUP(C46,'CS Press Fittings'!A:K,8),IF(C46&lt;(MAX('Steel Nipples'!A:A))+1,VLOOKUP(C46,'Steel Nipples'!A:K,7),IF(C46&lt;(MAX('Steel Cut Lengths'!A:A))+1,VLOOKUP(C46,'Steel Cut Lengths'!A:K,7),IF(C46&lt;(MAX('Pipe Hangers'!A:A))+1,VLOOKUP(C46,'Pipe Hangers'!A:J,7),IF(C46&lt;(MAX('Brass Nipples '!A:A))+1,VLOOKUP(C46,'Brass Nipples '!A:J,7),IF(C46&lt;(MAX('Brass Fittings '!A:A))+1,VLOOKUP(C46,'Brass Fittings '!A:J,7),IF(C46&lt;(MAX(Valves!A:A))+1,VLOOKUP(C46,Valves!A:J,7),IF(C46&lt;(MAX('PEX Tubing'!A:A))+1,VLOOKUP(C46,'PEX Tubing'!A:J,7),IF(C46&lt;(MAX('PEX Fittings - Brass'!A:A))+1,VLOOKUP(C46,'PEX Fittings - Brass'!A:J,7),IF(C46&lt;(MAX('PEX Fittings - EXPN Brass'!A:A))+1,VLOOKUP(C46,'PEX Fittings - EXPN Brass'!A:J,7),IF(C46&lt;(MAX('PEX Fittings - F1807 PPSU '!A:A))+1,VLOOKUP(C46,'PEX Fittings - F1807 PPSU '!A:J,7),IF(C46&lt;(MAX('PEX Fittings - F1960 EPPSU'!A:A))+1,VLOOKUP(C46,'PEX Fittings - F1960 EPPSU'!A:J,7),IF(C46&lt;(MAX('PEX Accessories'!A:A))+1,VLOOKUP(C46,'PEX Accessories'!A:J,7),IF(C46&lt;(MAX('PVC DWV'!A:A))+1,VLOOKUP(C46,'PVC DWV'!A:K,8),IF(C46&lt;(MAX('PVC SCH 40'!A:A))+1,VLOOKUP(C46,'PVC SCH 40'!A:K,7),IF(C46&lt;(MAX('Push Fittings'!A:A))+1,VLOOKUP(C46,'Push Fittings'!A:J,7),IF(C46&lt;(MAX('Copper Wrot'!A:A))+1,VLOOKUP(C46,'Copper Wrot'!A:L,9),IF(C46&lt;(MAX('Cast Copper'!A:A))+1,VLOOKUP(C46,'Cast Copper'!A:L,9),IF(C46&lt;(MAX('Press Copper Fittings'!A:A))+1,VLOOKUP(C46,'Press Copper Fittings'!A:J,7),IF(C46&lt;(MAX('Supply Stops'!A:A))+1,VLOOKUP(C46,'Supply Stops'!A:J,7),IF(C46&lt;(MAX('Supply Lines'!A:A))+1,VLOOKUP(C46,'Supply Lines'!A:J,7),IF(C46&lt;(MAX('CI Fittings'!A:A))+1,VLOOKUP(C46,'CI Fittings'!A:J,7),IF(C46&lt;(MAX('Steel Couplings'!A:A))+1,VLOOKUP(C46,'Steel Couplings'!A:J,7),IF(C46&lt;(MAX(NHC!A:A))+1,VLOOKUP(C46,NHC!A:J,7),IF(C46&lt;(MAX('Dielectric Unions'!A:A))+1,VLOOKUP(C46,'Dielectric Unions'!A:J,7),IF(C46&lt;(MAX('MI Fittings - XH'!A:A))+1,VLOOKUP(C46,'MI Fittings - XH'!A:J,7),IF(C46&lt;(MAX('Steel Nipples - XH'!A:A))+1,VLOOKUP(C46,'Steel Nipples - XH'!A:J,7),IF(C46&lt;(MAX('Copper Tubing '!A:A))+1,VLOOKUP(C46,'Copper Tubing '!A:J,7),IF(C46&lt;(MAX('PVC Pipe'!A:A))+1,VLOOKUP(C46,'PVC Pipe'!A:J,7),IF(C46&lt;(MAX('Steel Pipe'!A:A))+1,VLOOKUP(C46,'Steel Pipe'!A:J,7),0)))))))))))))))))))))))))))))))</f>
        <v>0</v>
      </c>
      <c r="J46" s="1196">
        <f t="shared" si="0"/>
        <v>0</v>
      </c>
    </row>
    <row r="47" spans="3:10" ht="15" customHeight="1" thickTop="1" thickBot="1">
      <c r="C47" s="1233">
        <v>26</v>
      </c>
      <c r="D47" s="49" t="str">
        <f>IF(C47&lt;(MAX('MI Fittings'!A:A))+1,VLOOKUP(C47,'MI Fittings'!A:K,10),IF(C47&lt;(MAX('CS Press Fittings'!A:A))+1,VLOOKUP(C47,'CS Press Fittings'!A:K,11),IF(C47&lt;(MAX('Steel Nipples'!A:A))+1,VLOOKUP(C47,'Steel Nipples'!A:K,10),IF(C47&lt;(MAX('Steel Cut Lengths'!A:A))+1,VLOOKUP(C47,'Steel Cut Lengths'!A:K,10),IF(C47&lt;(MAX('Pipe Hangers'!A:A))+1,VLOOKUP(C47,'Pipe Hangers'!A:J,10),IF(C47&lt;(MAX('Brass Nipples '!A:A))+1,VLOOKUP(C47,'Brass Nipples '!A:J,10),IF(C47&lt;(MAX('Brass Fittings '!A:A))+1,VLOOKUP(C47,'Brass Fittings '!A:J,10),IF(C47&lt;(MAX(Valves!A:A))+1,VLOOKUP(C47,Valves!A:J,10),IF(C47&lt;(MAX('PEX Tubing'!A:A))+1,VLOOKUP(C47,'PEX Tubing'!A:J,9),IF(C47&lt;(MAX('PEX Fittings - Brass'!A:A))+1,VLOOKUP(C47,'PEX Fittings - Brass'!A:J,10),IF(C47&lt;(MAX('PEX Fittings - EXPN Brass'!A:A))+1,VLOOKUP(C47,'PEX Fittings - EXPN Brass'!A:J,10),IF(C47&lt;(MAX('PEX Fittings - F1807 PPSU '!A:A))+1,VLOOKUP(C47,'PEX Fittings - F1807 PPSU '!A:J,10),IF(C47&lt;(MAX('PEX Fittings - F1960 EPPSU'!A:A))+1,VLOOKUP(C47,'PEX Fittings - F1960 EPPSU'!A:J,10),IF(C47&lt;(MAX('PEX Accessories'!A:A))+1,VLOOKUP(C47,'PEX Accessories'!A:J,10),IF(C47&lt;(MAX('PVC DWV'!A:A))+1,VLOOKUP(C47,'PVC DWV'!A:K,11),IF(C47&lt;(MAX('PVC SCH 40'!A:A))+1,VLOOKUP(C47,'PVC SCH 40'!A:K,11),IF(C47&lt;(MAX('Push Fittings'!A:A))+1,VLOOKUP(C47,'Push Fittings'!A:J,10),IF(C47&lt;(MAX('Copper Wrot'!A:A))+1,VLOOKUP(C47,'Copper Wrot'!A:L,12),IF(C47&lt;(MAX('Cast Copper'!A:A))+1,VLOOKUP(C47,'Cast Copper'!A:L,12),IF(C47&lt;(MAX('Press Copper Fittings'!A:A))+1,VLOOKUP(C47,'Press Copper Fittings'!A:J,10),IF(C47&lt;(MAX('Supply Stops'!A:A))+1,VLOOKUP(C47,'Supply Stops'!A:J,10),IF(C47&lt;(MAX('Supply Lines'!A:A))+1,VLOOKUP(C47,'Supply Lines'!A:J,10),IF(C47&lt;(MAX('CI Fittings'!A:A))+1,VLOOKUP(C47,'CI Fittings'!A:J,10),IF(C47&lt;(MAX('Steel Couplings'!A:A))+1,VLOOKUP(C47,'Steel Couplings'!A:J,10),IF(C47&lt;(MAX(NHC!A:A))+1,VLOOKUP(C47,NHC!A:J,10),IF(C47&lt;(MAX('Dielectric Unions'!A:A))+1,VLOOKUP(C47,'Dielectric Unions'!A:J,10),IF(C47&lt;(MAX('MI Fittings - XH'!A:A))+1,VLOOKUP(C47,'MI Fittings - XH'!A:J,10),IF(C47&lt;(MAX('Steel Nipples - XH'!A:A))+1,VLOOKUP(C47,'Steel Nipples - XH'!A:J,10),IF(C47&lt;(MAX('Copper Tubing '!A:A))+1,VLOOKUP(C47,'Copper Tubing '!A:J,10),IF(C47&lt;(MAX('PVC Pipe'!A:A))+1,VLOOKUP(C47,'PVC Pipe'!A:J,10),IF(C47&lt;(MAX('Steel Pipe'!A:A))+1,VLOOKUP(C47,'Steel Pipe'!A:J,10),"")))))))))))))))))))))))))))))))</f>
        <v/>
      </c>
      <c r="E47" s="1231" t="str">
        <f>IF(C47&lt;(MAX('MI Fittings'!A:A))+1,VLOOKUP(C47,'MI Fittings'!A:K,3),IF(C47&lt;(MAX('CS Press Fittings'!A:A))+1,VLOOKUP(C47,'CS Press Fittings'!A:K,4),IF(C47&lt;(MAX('Steel Nipples'!A:A))+1,VLOOKUP(C47,'Steel Nipples'!A:K,3),IF(C47&lt;(MAX('Steel Cut Lengths'!A:A))+1,VLOOKUP(C47,'Steel Cut Lengths'!A:K,3),IF(C47&lt;(MAX('Pipe Hangers'!A:A))+1,VLOOKUP(C47,'Pipe Hangers'!A:J,3),IF(C47&lt;(MAX('Brass Nipples '!A:A))+1,VLOOKUP(C47,'Brass Nipples '!A:J,3),IF(C47&lt;(MAX('Brass Fittings '!A:A))+1,VLOOKUP(C47,'Brass Fittings '!A:J,3),IF(C47&lt;(MAX(Valves!A:A))+1,VLOOKUP(C47,Valves!A:J,3),IF(C47&lt;(MAX('PEX Tubing'!A:A))+1,VLOOKUP(C47,'PEX Tubing'!A:J,3),IF(C47&lt;(MAX('PEX Fittings - Brass'!A:A))+1,VLOOKUP(C47,'PEX Fittings - Brass'!A:J,3),IF(C47&lt;(MAX('PEX Fittings - EXPN Brass'!A:A))+1,VLOOKUP(C47,'PEX Fittings - EXPN Brass'!A:J,3),IF(C47&lt;(MAX('PEX Fittings - F1807 PPSU '!A:A))+1,VLOOKUP(C47,'PEX Fittings - F1807 PPSU '!A:J,3),IF(C47&lt;(MAX('PEX Fittings - F1960 EPPSU'!A:A))+1,VLOOKUP(C47,'PEX Fittings - F1960 EPPSU'!A:J,3),IF(C47&lt;(MAX('PEX Accessories'!A:A))+1,VLOOKUP(C47,'PEX Accessories'!A:J,3),IF(C47&lt;(MAX('PVC DWV'!A:A))+1,VLOOKUP(C47,'PVC DWV'!A:K,3),IF(C47&lt;(MAX('PVC SCH 40'!A:A))+1,VLOOKUP(C47,'PVC SCH 40'!A:K,3),IF(C47&lt;(MAX('Push Fittings'!A:A))+1,VLOOKUP(C47,'Push Fittings'!A:J,3),IF(C47&lt;(MAX('Copper Wrot'!A:A))+1,VLOOKUP(C47,'Copper Wrot'!A:L,3),IF(C47&lt;(MAX('Cast Copper'!A:A))+1,VLOOKUP(C47,'Cast Copper'!A:L,3),IF(C47&lt;(MAX('Cast Copper'!A:A))+1,VLOOKUP(C47,'Cast Copper'!A:L,3),IF(C47&lt;(MAX('Press Copper Fittings'!A:A))+1,VLOOKUP(C47,'Press Copper Fittings'!A:J,3),IF(C47&lt;(MAX('Supply Stops'!A:A))+1,VLOOKUP(C47,'Supply Stops'!A:J,3),IF(C47&lt;(MAX('Supply Lines'!A:A))+1,VLOOKUP(C47,'Supply Lines'!A:J,3),IF(C47&lt;(MAX('CI Fittings'!A:A))+1,VLOOKUP(C47,'CI Fittings'!A:J,3),IF(C47&lt;(MAX('Steel Couplings'!A:A))+1,VLOOKUP(C47,'Steel Couplings'!A:J,3),IF(C47&lt;(MAX(NHC!A:A))+1,VLOOKUP(C47,NHC!A:J,3),IF(C47&lt;(MAX('Dielectric Unions'!A:A))+1,VLOOKUP(C47,'Dielectric Unions'!A:J,3),IF(C47&lt;(MAX('MI Fittings - XH'!A:A))+1,VLOOKUP(C47,'MI Fittings - XH'!A:J,3),IF(C47&lt;(MAX('Steel Nipples - XH'!A:A))+1,VLOOKUP(C47,'Steel Nipples - XH'!A:J,3),IF(C47&lt;(MAX('Copper Tubing '!A:A))+1,VLOOKUP(C47,'Copper Tubing '!A:J,3),IF(C47&lt;(MAX('PVC Pipe'!A:A))+1,VLOOKUP(C47,'PVC Pipe'!A:J,3),IF(C47&lt;(MAX('Steel Pipe'!A:A))+1,VLOOKUP(C47,'Steel Pipe'!A:J,3),""))))))))))))))))))))))))))))))))</f>
        <v/>
      </c>
      <c r="F47" s="1794" t="str">
        <f>IF(C47&lt;(MAX('MI Fittings'!A:A))+1,VLOOKUP(C47,'MI Fittings'!A:K,4),IF(C47&lt;(MAX('CS Press Fittings'!A:A))+1,VLOOKUP(C47,'CS Press Fittings'!A:K,5),IF(C47&lt;(MAX('Steel Nipples'!A:A))+1,VLOOKUP(C47,'Steel Nipples'!A:K,4),IF(C47&lt;(MAX('Steel Cut Lengths'!A:A))+1,VLOOKUP(C47,'Steel Cut Lengths'!A:K,4),IF(C47&lt;(MAX('Pipe Hangers'!A:A))+1,VLOOKUP(C47,'Pipe Hangers'!A:J,4),IF(C47&lt;(MAX('Brass Nipples '!A:A))+1,VLOOKUP(C47,'Brass Nipples '!A:J,4),IF(C47&lt;(MAX('Brass Fittings '!A:A))+1,VLOOKUP(C47,'Brass Fittings '!A:J,4),IF(C47&lt;(MAX(Valves!A:A))+1,VLOOKUP(C47,Valves!A:J,4),IF(C47&lt;(MAX('PEX Tubing'!A:A))+1,VLOOKUP(C47,'PEX Tubing'!A:J,4),IF(C47&lt;(MAX('PEX Fittings - Brass'!A:A))+1,VLOOKUP(C47,'PEX Fittings - Brass'!A:J,4),IF(C47&lt;(MAX('PEX Fittings - EXPN Brass'!A:A))+1,VLOOKUP(C47,'PEX Fittings - EXPN Brass'!A:J,4),IF(C47&lt;(MAX('PEX Fittings - F1807 PPSU '!A:A))+1,VLOOKUP(C47,'PEX Fittings - F1807 PPSU '!A:J,4),IF(C47&lt;(MAX('PEX Fittings - F1960 EPPSU'!A:A))+1,VLOOKUP(C47,'PEX Fittings - F1960 EPPSU'!A:J,4),IF(C47&lt;(MAX('PEX Accessories'!A:A))+1,VLOOKUP(C47,'PEX Accessories'!A:J,4),IF(C47&lt;(MAX('PVC DWV'!A:A))+1,VLOOKUP(C47,'PVC DWV'!A:K,5),IF(C47&lt;(MAX('PVC SCH 40'!A:A))+1,VLOOKUP(C47,'PVC SCH 40'!A:K,5),IF(C47&lt;(MAX('Push Fittings'!A:A))+1,VLOOKUP(C47,'Push Fittings'!A:J,4),IF(C47&lt;(MAX('Copper Wrot'!A:A))+1,VLOOKUP(C47,'Copper Wrot'!A:L,5),IF(C47&lt;(MAX('Cast Copper'!A:A))+1,VLOOKUP(C47,'Cast Copper'!A:L,5),IF(C47&lt;(MAX('Press Copper Fittings'!A:A))+1,VLOOKUP(C47,'Press Copper Fittings'!A:J,4),IF(C47&lt;(MAX('Supply Stops'!A:A))+1,VLOOKUP(C47,'Supply Stops'!A:J,4),IF(C47&lt;(MAX('Supply Lines'!A:A))+1,VLOOKUP(C47,'Supply Lines'!A:J,4),IF(C47&lt;(MAX('CI Fittings'!A:A))+1,VLOOKUP(C47,'CI Fittings'!A:J,4),IF(C47&lt;(MAX('Steel Couplings'!A:A))+1,VLOOKUP(C47,'Steel Couplings'!A:J,4),IF(C47&lt;(MAX(NHC!A:A))+1,VLOOKUP(C47,NHC!A:J,4),IF(C47&lt;(MAX('Dielectric Unions'!A:A))+1,VLOOKUP(C47,'Dielectric Unions'!A:J,4),IF(C47&lt;(MAX('MI Fittings - XH'!A:A))+1,VLOOKUP(C47,'MI Fittings - XH'!A:J,4),IF(C47&lt;(MAX('Steel Nipples - XH'!A:A))+1,VLOOKUP(C47,'Steel Nipples - XH'!A:J,4),IF(C47&lt;(MAX('Copper Tubing '!A:A))+1,VLOOKUP(C47,'Copper Tubing '!A:J,4),IF(C47&lt;(MAX('PVC Pipe'!A:A))+1,VLOOKUP(C47,'PVC Pipe'!A:J,4),IF(C47&lt;(MAX('Steel Pipe'!A:A))+1,VLOOKUP(C47,'Steel Pipe'!A:J,4),"")))))))))))))))))))))))))))))))</f>
        <v/>
      </c>
      <c r="G47" s="1795"/>
      <c r="H47" s="504" t="str">
        <f>IF(C47&lt;(MAX('MI Fittings'!A:A))+1,VLOOKUP(C47,'MI Fittings'!A:K,8),IF(C47&lt;(MAX('CS Press Fittings'!A:A))+1,VLOOKUP(C47,'CS Press Fittings'!A:K,9),IF(C47&lt;(MAX('Steel Nipples'!A:A))+1,VLOOKUP(C47,'Steel Nipples'!A:K,8),IF(C47&lt;(MAX('Steel Cut Lengths'!A:A))+1,VLOOKUP(C47,'Steel Cut Lengths'!A:K,8),IF(C47&lt;(MAX('Pipe Hangers'!A:A))+1,VLOOKUP(C47,'Pipe Hangers'!A:J,8),IF(C47&lt;(MAX('Brass Nipples '!A:A))+1,VLOOKUP(C47,'Brass Nipples '!A:J,8),IF(C47&lt;(MAX('Brass Fittings '!A:A))+1,VLOOKUP(C47,'Brass Fittings '!A:J,8),IF(C47&lt;(MAX(Valves!A:A))+1,VLOOKUP(C47,Valves!A:J,8),IF(C47&lt;(MAX('PEX Tubing'!A:A))+1,VLOOKUP(C47,'PEX Tubing'!A:J,8),IF(C47&lt;(MAX('PEX Fittings - Brass'!A:A))+1,VLOOKUP(C47,'PEX Fittings - Brass'!A:J,8),IF(C47&lt;(MAX('PEX Fittings - EXPN Brass'!A:A))+1,VLOOKUP(C47,'PEX Fittings - EXPN Brass'!A:J,8),IF(C47&lt;(MAX('PEX Fittings - F1807 PPSU '!A:A))+1,VLOOKUP(C47,'PEX Fittings - F1807 PPSU '!A:J,8),IF(C47&lt;(MAX('PEX Fittings - F1960 EPPSU'!A:A))+1,VLOOKUP(C47,'PEX Fittings - F1960 EPPSU'!A:J,8),IF(C47&lt;(MAX('PEX Accessories'!A:A))+1,VLOOKUP(C47,'PEX Accessories'!A:J,8),IF(C47&lt;(MAX('PVC DWV'!A:A))+1,VLOOKUP(C47,'PVC DWV'!A:K,9),IF(C47&lt;(MAX('PVC SCH 40'!A:A))+1,VLOOKUP(C47,'PVC SCH 40'!A:K,10),IF(C47&lt;(MAX('Push Fittings'!A:A))+1,VLOOKUP(C47,'Push Fittings'!A:J,8),IF(C47&lt;(MAX('Copper Wrot'!A:A))+1,VLOOKUP(C47,'Copper Wrot'!A:L,10),IF(C47&lt;(MAX('Cast Copper'!A:A))+1,VLOOKUP(C47,'Cast Copper'!A:L,10),IF(C47&lt;(MAX('Press Copper Fittings'!A:A))+1,VLOOKUP(C47,'Press Copper Fittings'!A:J,8),IF(C47&lt;(MAX('Supply Stops'!A:A))+1,VLOOKUP(C47,'Supply Stops'!A:J,8),IF(C47&lt;(MAX('Supply Lines'!A:A))+1,VLOOKUP(C47,'Supply Lines'!A:J,8),IF(C47&lt;(MAX('CI Fittings'!A:A))+1,VLOOKUP(C47,'CI Fittings'!A:J,8),IF(C47&lt;(MAX('Steel Couplings'!A:A))+1,VLOOKUP(C47,'Steel Couplings'!A:J,8),IF(C47&lt;(MAX(NHC!A:A))+1,VLOOKUP(C47,NHC!A:J,8),IF(C47&lt;(MAX('Dielectric Unions'!A:A))+1,VLOOKUP(C47,'Dielectric Unions'!A:J,8),IF(C47&lt;(MAX('MI Fittings - XH'!A:A))+1,VLOOKUP(C47,'MI Fittings - XH'!A:J,8),IF(C47&lt;(MAX('Steel Nipples - XH'!A:A))+1,VLOOKUP(C47,'Steel Nipples - XH'!A:J,8),IF(C47&lt;(MAX('Copper Tubing '!A:A))+1,VLOOKUP(C47,'Copper Tubing '!A:J,8),IF(C47&lt;(MAX('PVC Pipe'!A:A))+1,VLOOKUP(C47,'PVC Pipe'!A:J,8),IF(C47&lt;(MAX('Steel Pipe'!A:A))+1,VLOOKUP(C47,'Steel Pipe'!A:J,8),"")))))))))))))))))))))))))))))))</f>
        <v/>
      </c>
      <c r="I47" s="1232">
        <f>IF(C47&lt;(MAX('MI Fittings'!A:A))+1,VLOOKUP(C47,'MI Fittings'!A:K,7),IF(C47&lt;(MAX('CS Press Fittings'!A:A))+1,VLOOKUP(C47,'CS Press Fittings'!A:K,8),IF(C47&lt;(MAX('Steel Nipples'!A:A))+1,VLOOKUP(C47,'Steel Nipples'!A:K,7),IF(C47&lt;(MAX('Steel Cut Lengths'!A:A))+1,VLOOKUP(C47,'Steel Cut Lengths'!A:K,7),IF(C47&lt;(MAX('Pipe Hangers'!A:A))+1,VLOOKUP(C47,'Pipe Hangers'!A:J,7),IF(C47&lt;(MAX('Brass Nipples '!A:A))+1,VLOOKUP(C47,'Brass Nipples '!A:J,7),IF(C47&lt;(MAX('Brass Fittings '!A:A))+1,VLOOKUP(C47,'Brass Fittings '!A:J,7),IF(C47&lt;(MAX(Valves!A:A))+1,VLOOKUP(C47,Valves!A:J,7),IF(C47&lt;(MAX('PEX Tubing'!A:A))+1,VLOOKUP(C47,'PEX Tubing'!A:J,7),IF(C47&lt;(MAX('PEX Fittings - Brass'!A:A))+1,VLOOKUP(C47,'PEX Fittings - Brass'!A:J,7),IF(C47&lt;(MAX('PEX Fittings - EXPN Brass'!A:A))+1,VLOOKUP(C47,'PEX Fittings - EXPN Brass'!A:J,7),IF(C47&lt;(MAX('PEX Fittings - F1807 PPSU '!A:A))+1,VLOOKUP(C47,'PEX Fittings - F1807 PPSU '!A:J,7),IF(C47&lt;(MAX('PEX Fittings - F1960 EPPSU'!A:A))+1,VLOOKUP(C47,'PEX Fittings - F1960 EPPSU'!A:J,7),IF(C47&lt;(MAX('PEX Accessories'!A:A))+1,VLOOKUP(C47,'PEX Accessories'!A:J,7),IF(C47&lt;(MAX('PVC DWV'!A:A))+1,VLOOKUP(C47,'PVC DWV'!A:K,8),IF(C47&lt;(MAX('PVC SCH 40'!A:A))+1,VLOOKUP(C47,'PVC SCH 40'!A:K,7),IF(C47&lt;(MAX('Push Fittings'!A:A))+1,VLOOKUP(C47,'Push Fittings'!A:J,7),IF(C47&lt;(MAX('Copper Wrot'!A:A))+1,VLOOKUP(C47,'Copper Wrot'!A:L,9),IF(C47&lt;(MAX('Cast Copper'!A:A))+1,VLOOKUP(C47,'Cast Copper'!A:L,9),IF(C47&lt;(MAX('Press Copper Fittings'!A:A))+1,VLOOKUP(C47,'Press Copper Fittings'!A:J,7),IF(C47&lt;(MAX('Supply Stops'!A:A))+1,VLOOKUP(C47,'Supply Stops'!A:J,7),IF(C47&lt;(MAX('Supply Lines'!A:A))+1,VLOOKUP(C47,'Supply Lines'!A:J,7),IF(C47&lt;(MAX('CI Fittings'!A:A))+1,VLOOKUP(C47,'CI Fittings'!A:J,7),IF(C47&lt;(MAX('Steel Couplings'!A:A))+1,VLOOKUP(C47,'Steel Couplings'!A:J,7),IF(C47&lt;(MAX(NHC!A:A))+1,VLOOKUP(C47,NHC!A:J,7),IF(C47&lt;(MAX('Dielectric Unions'!A:A))+1,VLOOKUP(C47,'Dielectric Unions'!A:J,7),IF(C47&lt;(MAX('MI Fittings - XH'!A:A))+1,VLOOKUP(C47,'MI Fittings - XH'!A:J,7),IF(C47&lt;(MAX('Steel Nipples - XH'!A:A))+1,VLOOKUP(C47,'Steel Nipples - XH'!A:J,7),IF(C47&lt;(MAX('Copper Tubing '!A:A))+1,VLOOKUP(C47,'Copper Tubing '!A:J,7),IF(C47&lt;(MAX('PVC Pipe'!A:A))+1,VLOOKUP(C47,'PVC Pipe'!A:J,7),IF(C47&lt;(MAX('Steel Pipe'!A:A))+1,VLOOKUP(C47,'Steel Pipe'!A:J,7),0)))))))))))))))))))))))))))))))</f>
        <v>0</v>
      </c>
      <c r="J47" s="1196">
        <f t="shared" si="0"/>
        <v>0</v>
      </c>
    </row>
    <row r="48" spans="3:10" ht="15" customHeight="1" thickTop="1" thickBot="1">
      <c r="C48" s="1234">
        <v>27</v>
      </c>
      <c r="D48" s="49" t="str">
        <f>IF(C48&lt;(MAX('MI Fittings'!A:A))+1,VLOOKUP(C48,'MI Fittings'!A:K,10),IF(C48&lt;(MAX('CS Press Fittings'!A:A))+1,VLOOKUP(C48,'CS Press Fittings'!A:K,11),IF(C48&lt;(MAX('Steel Nipples'!A:A))+1,VLOOKUP(C48,'Steel Nipples'!A:K,10),IF(C48&lt;(MAX('Steel Cut Lengths'!A:A))+1,VLOOKUP(C48,'Steel Cut Lengths'!A:K,10),IF(C48&lt;(MAX('Pipe Hangers'!A:A))+1,VLOOKUP(C48,'Pipe Hangers'!A:J,10),IF(C48&lt;(MAX('Brass Nipples '!A:A))+1,VLOOKUP(C48,'Brass Nipples '!A:J,10),IF(C48&lt;(MAX('Brass Fittings '!A:A))+1,VLOOKUP(C48,'Brass Fittings '!A:J,10),IF(C48&lt;(MAX(Valves!A:A))+1,VLOOKUP(C48,Valves!A:J,10),IF(C48&lt;(MAX('PEX Tubing'!A:A))+1,VLOOKUP(C48,'PEX Tubing'!A:J,9),IF(C48&lt;(MAX('PEX Fittings - Brass'!A:A))+1,VLOOKUP(C48,'PEX Fittings - Brass'!A:J,10),IF(C48&lt;(MAX('PEX Fittings - EXPN Brass'!A:A))+1,VLOOKUP(C48,'PEX Fittings - EXPN Brass'!A:J,10),IF(C48&lt;(MAX('PEX Fittings - F1807 PPSU '!A:A))+1,VLOOKUP(C48,'PEX Fittings - F1807 PPSU '!A:J,10),IF(C48&lt;(MAX('PEX Fittings - F1960 EPPSU'!A:A))+1,VLOOKUP(C48,'PEX Fittings - F1960 EPPSU'!A:J,10),IF(C48&lt;(MAX('PEX Accessories'!A:A))+1,VLOOKUP(C48,'PEX Accessories'!A:J,10),IF(C48&lt;(MAX('PVC DWV'!A:A))+1,VLOOKUP(C48,'PVC DWV'!A:K,11),IF(C48&lt;(MAX('PVC SCH 40'!A:A))+1,VLOOKUP(C48,'PVC SCH 40'!A:K,11),IF(C48&lt;(MAX('Push Fittings'!A:A))+1,VLOOKUP(C48,'Push Fittings'!A:J,10),IF(C48&lt;(MAX('Copper Wrot'!A:A))+1,VLOOKUP(C48,'Copper Wrot'!A:L,12),IF(C48&lt;(MAX('Cast Copper'!A:A))+1,VLOOKUP(C48,'Cast Copper'!A:L,12),IF(C48&lt;(MAX('Press Copper Fittings'!A:A))+1,VLOOKUP(C48,'Press Copper Fittings'!A:J,10),IF(C48&lt;(MAX('Supply Stops'!A:A))+1,VLOOKUP(C48,'Supply Stops'!A:J,10),IF(C48&lt;(MAX('Supply Lines'!A:A))+1,VLOOKUP(C48,'Supply Lines'!A:J,10),IF(C48&lt;(MAX('CI Fittings'!A:A))+1,VLOOKUP(C48,'CI Fittings'!A:J,10),IF(C48&lt;(MAX('Steel Couplings'!A:A))+1,VLOOKUP(C48,'Steel Couplings'!A:J,10),IF(C48&lt;(MAX(NHC!A:A))+1,VLOOKUP(C48,NHC!A:J,10),IF(C48&lt;(MAX('Dielectric Unions'!A:A))+1,VLOOKUP(C48,'Dielectric Unions'!A:J,10),IF(C48&lt;(MAX('MI Fittings - XH'!A:A))+1,VLOOKUP(C48,'MI Fittings - XH'!A:J,10),IF(C48&lt;(MAX('Steel Nipples - XH'!A:A))+1,VLOOKUP(C48,'Steel Nipples - XH'!A:J,10),IF(C48&lt;(MAX('Copper Tubing '!A:A))+1,VLOOKUP(C48,'Copper Tubing '!A:J,10),IF(C48&lt;(MAX('PVC Pipe'!A:A))+1,VLOOKUP(C48,'PVC Pipe'!A:J,10),IF(C48&lt;(MAX('Steel Pipe'!A:A))+1,VLOOKUP(C48,'Steel Pipe'!A:J,10),"")))))))))))))))))))))))))))))))</f>
        <v/>
      </c>
      <c r="E48" s="1231" t="str">
        <f>IF(C48&lt;(MAX('MI Fittings'!A:A))+1,VLOOKUP(C48,'MI Fittings'!A:K,3),IF(C48&lt;(MAX('CS Press Fittings'!A:A))+1,VLOOKUP(C48,'CS Press Fittings'!A:K,4),IF(C48&lt;(MAX('Steel Nipples'!A:A))+1,VLOOKUP(C48,'Steel Nipples'!A:K,3),IF(C48&lt;(MAX('Steel Cut Lengths'!A:A))+1,VLOOKUP(C48,'Steel Cut Lengths'!A:K,3),IF(C48&lt;(MAX('Pipe Hangers'!A:A))+1,VLOOKUP(C48,'Pipe Hangers'!A:J,3),IF(C48&lt;(MAX('Brass Nipples '!A:A))+1,VLOOKUP(C48,'Brass Nipples '!A:J,3),IF(C48&lt;(MAX('Brass Fittings '!A:A))+1,VLOOKUP(C48,'Brass Fittings '!A:J,3),IF(C48&lt;(MAX(Valves!A:A))+1,VLOOKUP(C48,Valves!A:J,3),IF(C48&lt;(MAX('PEX Tubing'!A:A))+1,VLOOKUP(C48,'PEX Tubing'!A:J,3),IF(C48&lt;(MAX('PEX Fittings - Brass'!A:A))+1,VLOOKUP(C48,'PEX Fittings - Brass'!A:J,3),IF(C48&lt;(MAX('PEX Fittings - EXPN Brass'!A:A))+1,VLOOKUP(C48,'PEX Fittings - EXPN Brass'!A:J,3),IF(C48&lt;(MAX('PEX Fittings - F1807 PPSU '!A:A))+1,VLOOKUP(C48,'PEX Fittings - F1807 PPSU '!A:J,3),IF(C48&lt;(MAX('PEX Fittings - F1960 EPPSU'!A:A))+1,VLOOKUP(C48,'PEX Fittings - F1960 EPPSU'!A:J,3),IF(C48&lt;(MAX('PEX Accessories'!A:A))+1,VLOOKUP(C48,'PEX Accessories'!A:J,3),IF(C48&lt;(MAX('PVC DWV'!A:A))+1,VLOOKUP(C48,'PVC DWV'!A:K,3),IF(C48&lt;(MAX('PVC SCH 40'!A:A))+1,VLOOKUP(C48,'PVC SCH 40'!A:K,3),IF(C48&lt;(MAX('Push Fittings'!A:A))+1,VLOOKUP(C48,'Push Fittings'!A:J,3),IF(C48&lt;(MAX('Copper Wrot'!A:A))+1,VLOOKUP(C48,'Copper Wrot'!A:L,3),IF(C48&lt;(MAX('Cast Copper'!A:A))+1,VLOOKUP(C48,'Cast Copper'!A:L,3),IF(C48&lt;(MAX('Cast Copper'!A:A))+1,VLOOKUP(C48,'Cast Copper'!A:L,3),IF(C48&lt;(MAX('Press Copper Fittings'!A:A))+1,VLOOKUP(C48,'Press Copper Fittings'!A:J,3),IF(C48&lt;(MAX('Supply Stops'!A:A))+1,VLOOKUP(C48,'Supply Stops'!A:J,3),IF(C48&lt;(MAX('Supply Lines'!A:A))+1,VLOOKUP(C48,'Supply Lines'!A:J,3),IF(C48&lt;(MAX('CI Fittings'!A:A))+1,VLOOKUP(C48,'CI Fittings'!A:J,3),IF(C48&lt;(MAX('Steel Couplings'!A:A))+1,VLOOKUP(C48,'Steel Couplings'!A:J,3),IF(C48&lt;(MAX(NHC!A:A))+1,VLOOKUP(C48,NHC!A:J,3),IF(C48&lt;(MAX('Dielectric Unions'!A:A))+1,VLOOKUP(C48,'Dielectric Unions'!A:J,3),IF(C48&lt;(MAX('MI Fittings - XH'!A:A))+1,VLOOKUP(C48,'MI Fittings - XH'!A:J,3),IF(C48&lt;(MAX('Steel Nipples - XH'!A:A))+1,VLOOKUP(C48,'Steel Nipples - XH'!A:J,3),IF(C48&lt;(MAX('Copper Tubing '!A:A))+1,VLOOKUP(C48,'Copper Tubing '!A:J,3),IF(C48&lt;(MAX('PVC Pipe'!A:A))+1,VLOOKUP(C48,'PVC Pipe'!A:J,3),IF(C48&lt;(MAX('Steel Pipe'!A:A))+1,VLOOKUP(C48,'Steel Pipe'!A:J,3),""))))))))))))))))))))))))))))))))</f>
        <v/>
      </c>
      <c r="F48" s="1794" t="str">
        <f>IF(C48&lt;(MAX('MI Fittings'!A:A))+1,VLOOKUP(C48,'MI Fittings'!A:K,4),IF(C48&lt;(MAX('CS Press Fittings'!A:A))+1,VLOOKUP(C48,'CS Press Fittings'!A:K,5),IF(C48&lt;(MAX('Steel Nipples'!A:A))+1,VLOOKUP(C48,'Steel Nipples'!A:K,4),IF(C48&lt;(MAX('Steel Cut Lengths'!A:A))+1,VLOOKUP(C48,'Steel Cut Lengths'!A:K,4),IF(C48&lt;(MAX('Pipe Hangers'!A:A))+1,VLOOKUP(C48,'Pipe Hangers'!A:J,4),IF(C48&lt;(MAX('Brass Nipples '!A:A))+1,VLOOKUP(C48,'Brass Nipples '!A:J,4),IF(C48&lt;(MAX('Brass Fittings '!A:A))+1,VLOOKUP(C48,'Brass Fittings '!A:J,4),IF(C48&lt;(MAX(Valves!A:A))+1,VLOOKUP(C48,Valves!A:J,4),IF(C48&lt;(MAX('PEX Tubing'!A:A))+1,VLOOKUP(C48,'PEX Tubing'!A:J,4),IF(C48&lt;(MAX('PEX Fittings - Brass'!A:A))+1,VLOOKUP(C48,'PEX Fittings - Brass'!A:J,4),IF(C48&lt;(MAX('PEX Fittings - EXPN Brass'!A:A))+1,VLOOKUP(C48,'PEX Fittings - EXPN Brass'!A:J,4),IF(C48&lt;(MAX('PEX Fittings - F1807 PPSU '!A:A))+1,VLOOKUP(C48,'PEX Fittings - F1807 PPSU '!A:J,4),IF(C48&lt;(MAX('PEX Fittings - F1960 EPPSU'!A:A))+1,VLOOKUP(C48,'PEX Fittings - F1960 EPPSU'!A:J,4),IF(C48&lt;(MAX('PEX Accessories'!A:A))+1,VLOOKUP(C48,'PEX Accessories'!A:J,4),IF(C48&lt;(MAX('PVC DWV'!A:A))+1,VLOOKUP(C48,'PVC DWV'!A:K,5),IF(C48&lt;(MAX('PVC SCH 40'!A:A))+1,VLOOKUP(C48,'PVC SCH 40'!A:K,5),IF(C48&lt;(MAX('Push Fittings'!A:A))+1,VLOOKUP(C48,'Push Fittings'!A:J,4),IF(C48&lt;(MAX('Copper Wrot'!A:A))+1,VLOOKUP(C48,'Copper Wrot'!A:L,5),IF(C48&lt;(MAX('Cast Copper'!A:A))+1,VLOOKUP(C48,'Cast Copper'!A:L,5),IF(C48&lt;(MAX('Press Copper Fittings'!A:A))+1,VLOOKUP(C48,'Press Copper Fittings'!A:J,4),IF(C48&lt;(MAX('Supply Stops'!A:A))+1,VLOOKUP(C48,'Supply Stops'!A:J,4),IF(C48&lt;(MAX('Supply Lines'!A:A))+1,VLOOKUP(C48,'Supply Lines'!A:J,4),IF(C48&lt;(MAX('CI Fittings'!A:A))+1,VLOOKUP(C48,'CI Fittings'!A:J,4),IF(C48&lt;(MAX('Steel Couplings'!A:A))+1,VLOOKUP(C48,'Steel Couplings'!A:J,4),IF(C48&lt;(MAX(NHC!A:A))+1,VLOOKUP(C48,NHC!A:J,4),IF(C48&lt;(MAX('Dielectric Unions'!A:A))+1,VLOOKUP(C48,'Dielectric Unions'!A:J,4),IF(C48&lt;(MAX('MI Fittings - XH'!A:A))+1,VLOOKUP(C48,'MI Fittings - XH'!A:J,4),IF(C48&lt;(MAX('Steel Nipples - XH'!A:A))+1,VLOOKUP(C48,'Steel Nipples - XH'!A:J,4),IF(C48&lt;(MAX('Copper Tubing '!A:A))+1,VLOOKUP(C48,'Copper Tubing '!A:J,4),IF(C48&lt;(MAX('PVC Pipe'!A:A))+1,VLOOKUP(C48,'PVC Pipe'!A:J,4),IF(C48&lt;(MAX('Steel Pipe'!A:A))+1,VLOOKUP(C48,'Steel Pipe'!A:J,4),"")))))))))))))))))))))))))))))))</f>
        <v/>
      </c>
      <c r="G48" s="1795"/>
      <c r="H48" s="504" t="str">
        <f>IF(C48&lt;(MAX('MI Fittings'!A:A))+1,VLOOKUP(C48,'MI Fittings'!A:K,8),IF(C48&lt;(MAX('CS Press Fittings'!A:A))+1,VLOOKUP(C48,'CS Press Fittings'!A:K,9),IF(C48&lt;(MAX('Steel Nipples'!A:A))+1,VLOOKUP(C48,'Steel Nipples'!A:K,8),IF(C48&lt;(MAX('Steel Cut Lengths'!A:A))+1,VLOOKUP(C48,'Steel Cut Lengths'!A:K,8),IF(C48&lt;(MAX('Pipe Hangers'!A:A))+1,VLOOKUP(C48,'Pipe Hangers'!A:J,8),IF(C48&lt;(MAX('Brass Nipples '!A:A))+1,VLOOKUP(C48,'Brass Nipples '!A:J,8),IF(C48&lt;(MAX('Brass Fittings '!A:A))+1,VLOOKUP(C48,'Brass Fittings '!A:J,8),IF(C48&lt;(MAX(Valves!A:A))+1,VLOOKUP(C48,Valves!A:J,8),IF(C48&lt;(MAX('PEX Tubing'!A:A))+1,VLOOKUP(C48,'PEX Tubing'!A:J,8),IF(C48&lt;(MAX('PEX Fittings - Brass'!A:A))+1,VLOOKUP(C48,'PEX Fittings - Brass'!A:J,8),IF(C48&lt;(MAX('PEX Fittings - EXPN Brass'!A:A))+1,VLOOKUP(C48,'PEX Fittings - EXPN Brass'!A:J,8),IF(C48&lt;(MAX('PEX Fittings - F1807 PPSU '!A:A))+1,VLOOKUP(C48,'PEX Fittings - F1807 PPSU '!A:J,8),IF(C48&lt;(MAX('PEX Fittings - F1960 EPPSU'!A:A))+1,VLOOKUP(C48,'PEX Fittings - F1960 EPPSU'!A:J,8),IF(C48&lt;(MAX('PEX Accessories'!A:A))+1,VLOOKUP(C48,'PEX Accessories'!A:J,8),IF(C48&lt;(MAX('PVC DWV'!A:A))+1,VLOOKUP(C48,'PVC DWV'!A:K,9),IF(C48&lt;(MAX('PVC SCH 40'!A:A))+1,VLOOKUP(C48,'PVC SCH 40'!A:K,10),IF(C48&lt;(MAX('Push Fittings'!A:A))+1,VLOOKUP(C48,'Push Fittings'!A:J,8),IF(C48&lt;(MAX('Copper Wrot'!A:A))+1,VLOOKUP(C48,'Copper Wrot'!A:L,10),IF(C48&lt;(MAX('Cast Copper'!A:A))+1,VLOOKUP(C48,'Cast Copper'!A:L,10),IF(C48&lt;(MAX('Press Copper Fittings'!A:A))+1,VLOOKUP(C48,'Press Copper Fittings'!A:J,8),IF(C48&lt;(MAX('Supply Stops'!A:A))+1,VLOOKUP(C48,'Supply Stops'!A:J,8),IF(C48&lt;(MAX('Supply Lines'!A:A))+1,VLOOKUP(C48,'Supply Lines'!A:J,8),IF(C48&lt;(MAX('CI Fittings'!A:A))+1,VLOOKUP(C48,'CI Fittings'!A:J,8),IF(C48&lt;(MAX('Steel Couplings'!A:A))+1,VLOOKUP(C48,'Steel Couplings'!A:J,8),IF(C48&lt;(MAX(NHC!A:A))+1,VLOOKUP(C48,NHC!A:J,8),IF(C48&lt;(MAX('Dielectric Unions'!A:A))+1,VLOOKUP(C48,'Dielectric Unions'!A:J,8),IF(C48&lt;(MAX('MI Fittings - XH'!A:A))+1,VLOOKUP(C48,'MI Fittings - XH'!A:J,8),IF(C48&lt;(MAX('Steel Nipples - XH'!A:A))+1,VLOOKUP(C48,'Steel Nipples - XH'!A:J,8),IF(C48&lt;(MAX('Copper Tubing '!A:A))+1,VLOOKUP(C48,'Copper Tubing '!A:J,8),IF(C48&lt;(MAX('PVC Pipe'!A:A))+1,VLOOKUP(C48,'PVC Pipe'!A:J,8),IF(C48&lt;(MAX('Steel Pipe'!A:A))+1,VLOOKUP(C48,'Steel Pipe'!A:J,8),"")))))))))))))))))))))))))))))))</f>
        <v/>
      </c>
      <c r="I48" s="1232">
        <f>IF(C48&lt;(MAX('MI Fittings'!A:A))+1,VLOOKUP(C48,'MI Fittings'!A:K,7),IF(C48&lt;(MAX('CS Press Fittings'!A:A))+1,VLOOKUP(C48,'CS Press Fittings'!A:K,8),IF(C48&lt;(MAX('Steel Nipples'!A:A))+1,VLOOKUP(C48,'Steel Nipples'!A:K,7),IF(C48&lt;(MAX('Steel Cut Lengths'!A:A))+1,VLOOKUP(C48,'Steel Cut Lengths'!A:K,7),IF(C48&lt;(MAX('Pipe Hangers'!A:A))+1,VLOOKUP(C48,'Pipe Hangers'!A:J,7),IF(C48&lt;(MAX('Brass Nipples '!A:A))+1,VLOOKUP(C48,'Brass Nipples '!A:J,7),IF(C48&lt;(MAX('Brass Fittings '!A:A))+1,VLOOKUP(C48,'Brass Fittings '!A:J,7),IF(C48&lt;(MAX(Valves!A:A))+1,VLOOKUP(C48,Valves!A:J,7),IF(C48&lt;(MAX('PEX Tubing'!A:A))+1,VLOOKUP(C48,'PEX Tubing'!A:J,7),IF(C48&lt;(MAX('PEX Fittings - Brass'!A:A))+1,VLOOKUP(C48,'PEX Fittings - Brass'!A:J,7),IF(C48&lt;(MAX('PEX Fittings - EXPN Brass'!A:A))+1,VLOOKUP(C48,'PEX Fittings - EXPN Brass'!A:J,7),IF(C48&lt;(MAX('PEX Fittings - F1807 PPSU '!A:A))+1,VLOOKUP(C48,'PEX Fittings - F1807 PPSU '!A:J,7),IF(C48&lt;(MAX('PEX Fittings - F1960 EPPSU'!A:A))+1,VLOOKUP(C48,'PEX Fittings - F1960 EPPSU'!A:J,7),IF(C48&lt;(MAX('PEX Accessories'!A:A))+1,VLOOKUP(C48,'PEX Accessories'!A:J,7),IF(C48&lt;(MAX('PVC DWV'!A:A))+1,VLOOKUP(C48,'PVC DWV'!A:K,8),IF(C48&lt;(MAX('PVC SCH 40'!A:A))+1,VLOOKUP(C48,'PVC SCH 40'!A:K,7),IF(C48&lt;(MAX('Push Fittings'!A:A))+1,VLOOKUP(C48,'Push Fittings'!A:J,7),IF(C48&lt;(MAX('Copper Wrot'!A:A))+1,VLOOKUP(C48,'Copper Wrot'!A:L,9),IF(C48&lt;(MAX('Cast Copper'!A:A))+1,VLOOKUP(C48,'Cast Copper'!A:L,9),IF(C48&lt;(MAX('Press Copper Fittings'!A:A))+1,VLOOKUP(C48,'Press Copper Fittings'!A:J,7),IF(C48&lt;(MAX('Supply Stops'!A:A))+1,VLOOKUP(C48,'Supply Stops'!A:J,7),IF(C48&lt;(MAX('Supply Lines'!A:A))+1,VLOOKUP(C48,'Supply Lines'!A:J,7),IF(C48&lt;(MAX('CI Fittings'!A:A))+1,VLOOKUP(C48,'CI Fittings'!A:J,7),IF(C48&lt;(MAX('Steel Couplings'!A:A))+1,VLOOKUP(C48,'Steel Couplings'!A:J,7),IF(C48&lt;(MAX(NHC!A:A))+1,VLOOKUP(C48,NHC!A:J,7),IF(C48&lt;(MAX('Dielectric Unions'!A:A))+1,VLOOKUP(C48,'Dielectric Unions'!A:J,7),IF(C48&lt;(MAX('MI Fittings - XH'!A:A))+1,VLOOKUP(C48,'MI Fittings - XH'!A:J,7),IF(C48&lt;(MAX('Steel Nipples - XH'!A:A))+1,VLOOKUP(C48,'Steel Nipples - XH'!A:J,7),IF(C48&lt;(MAX('Copper Tubing '!A:A))+1,VLOOKUP(C48,'Copper Tubing '!A:J,7),IF(C48&lt;(MAX('PVC Pipe'!A:A))+1,VLOOKUP(C48,'PVC Pipe'!A:J,7),IF(C48&lt;(MAX('Steel Pipe'!A:A))+1,VLOOKUP(C48,'Steel Pipe'!A:J,7),0)))))))))))))))))))))))))))))))</f>
        <v>0</v>
      </c>
      <c r="J48" s="1196">
        <f t="shared" si="0"/>
        <v>0</v>
      </c>
    </row>
    <row r="49" spans="3:10" ht="15" customHeight="1" thickTop="1" thickBot="1">
      <c r="C49" s="1233">
        <v>28</v>
      </c>
      <c r="D49" s="49" t="str">
        <f>IF(C49&lt;(MAX('MI Fittings'!A:A))+1,VLOOKUP(C49,'MI Fittings'!A:K,10),IF(C49&lt;(MAX('CS Press Fittings'!A:A))+1,VLOOKUP(C49,'CS Press Fittings'!A:K,11),IF(C49&lt;(MAX('Steel Nipples'!A:A))+1,VLOOKUP(C49,'Steel Nipples'!A:K,10),IF(C49&lt;(MAX('Steel Cut Lengths'!A:A))+1,VLOOKUP(C49,'Steel Cut Lengths'!A:K,10),IF(C49&lt;(MAX('Pipe Hangers'!A:A))+1,VLOOKUP(C49,'Pipe Hangers'!A:J,10),IF(C49&lt;(MAX('Brass Nipples '!A:A))+1,VLOOKUP(C49,'Brass Nipples '!A:J,10),IF(C49&lt;(MAX('Brass Fittings '!A:A))+1,VLOOKUP(C49,'Brass Fittings '!A:J,10),IF(C49&lt;(MAX(Valves!A:A))+1,VLOOKUP(C49,Valves!A:J,10),IF(C49&lt;(MAX('PEX Tubing'!A:A))+1,VLOOKUP(C49,'PEX Tubing'!A:J,9),IF(C49&lt;(MAX('PEX Fittings - Brass'!A:A))+1,VLOOKUP(C49,'PEX Fittings - Brass'!A:J,10),IF(C49&lt;(MAX('PEX Fittings - EXPN Brass'!A:A))+1,VLOOKUP(C49,'PEX Fittings - EXPN Brass'!A:J,10),IF(C49&lt;(MAX('PEX Fittings - F1807 PPSU '!A:A))+1,VLOOKUP(C49,'PEX Fittings - F1807 PPSU '!A:J,10),IF(C49&lt;(MAX('PEX Fittings - F1960 EPPSU'!A:A))+1,VLOOKUP(C49,'PEX Fittings - F1960 EPPSU'!A:J,10),IF(C49&lt;(MAX('PEX Accessories'!A:A))+1,VLOOKUP(C49,'PEX Accessories'!A:J,10),IF(C49&lt;(MAX('PVC DWV'!A:A))+1,VLOOKUP(C49,'PVC DWV'!A:K,11),IF(C49&lt;(MAX('PVC SCH 40'!A:A))+1,VLOOKUP(C49,'PVC SCH 40'!A:K,11),IF(C49&lt;(MAX('Push Fittings'!A:A))+1,VLOOKUP(C49,'Push Fittings'!A:J,10),IF(C49&lt;(MAX('Copper Wrot'!A:A))+1,VLOOKUP(C49,'Copper Wrot'!A:L,12),IF(C49&lt;(MAX('Cast Copper'!A:A))+1,VLOOKUP(C49,'Cast Copper'!A:L,12),IF(C49&lt;(MAX('Press Copper Fittings'!A:A))+1,VLOOKUP(C49,'Press Copper Fittings'!A:J,10),IF(C49&lt;(MAX('Supply Stops'!A:A))+1,VLOOKUP(C49,'Supply Stops'!A:J,10),IF(C49&lt;(MAX('Supply Lines'!A:A))+1,VLOOKUP(C49,'Supply Lines'!A:J,10),IF(C49&lt;(MAX('CI Fittings'!A:A))+1,VLOOKUP(C49,'CI Fittings'!A:J,10),IF(C49&lt;(MAX('Steel Couplings'!A:A))+1,VLOOKUP(C49,'Steel Couplings'!A:J,10),IF(C49&lt;(MAX(NHC!A:A))+1,VLOOKUP(C49,NHC!A:J,10),IF(C49&lt;(MAX('Dielectric Unions'!A:A))+1,VLOOKUP(C49,'Dielectric Unions'!A:J,10),IF(C49&lt;(MAX('MI Fittings - XH'!A:A))+1,VLOOKUP(C49,'MI Fittings - XH'!A:J,10),IF(C49&lt;(MAX('Steel Nipples - XH'!A:A))+1,VLOOKUP(C49,'Steel Nipples - XH'!A:J,10),IF(C49&lt;(MAX('Copper Tubing '!A:A))+1,VLOOKUP(C49,'Copper Tubing '!A:J,10),IF(C49&lt;(MAX('PVC Pipe'!A:A))+1,VLOOKUP(C49,'PVC Pipe'!A:J,10),IF(C49&lt;(MAX('Steel Pipe'!A:A))+1,VLOOKUP(C49,'Steel Pipe'!A:J,10),"")))))))))))))))))))))))))))))))</f>
        <v/>
      </c>
      <c r="E49" s="1231" t="str">
        <f>IF(C49&lt;(MAX('MI Fittings'!A:A))+1,VLOOKUP(C49,'MI Fittings'!A:K,3),IF(C49&lt;(MAX('CS Press Fittings'!A:A))+1,VLOOKUP(C49,'CS Press Fittings'!A:K,4),IF(C49&lt;(MAX('Steel Nipples'!A:A))+1,VLOOKUP(C49,'Steel Nipples'!A:K,3),IF(C49&lt;(MAX('Steel Cut Lengths'!A:A))+1,VLOOKUP(C49,'Steel Cut Lengths'!A:K,3),IF(C49&lt;(MAX('Pipe Hangers'!A:A))+1,VLOOKUP(C49,'Pipe Hangers'!A:J,3),IF(C49&lt;(MAX('Brass Nipples '!A:A))+1,VLOOKUP(C49,'Brass Nipples '!A:J,3),IF(C49&lt;(MAX('Brass Fittings '!A:A))+1,VLOOKUP(C49,'Brass Fittings '!A:J,3),IF(C49&lt;(MAX(Valves!A:A))+1,VLOOKUP(C49,Valves!A:J,3),IF(C49&lt;(MAX('PEX Tubing'!A:A))+1,VLOOKUP(C49,'PEX Tubing'!A:J,3),IF(C49&lt;(MAX('PEX Fittings - Brass'!A:A))+1,VLOOKUP(C49,'PEX Fittings - Brass'!A:J,3),IF(C49&lt;(MAX('PEX Fittings - EXPN Brass'!A:A))+1,VLOOKUP(C49,'PEX Fittings - EXPN Brass'!A:J,3),IF(C49&lt;(MAX('PEX Fittings - F1807 PPSU '!A:A))+1,VLOOKUP(C49,'PEX Fittings - F1807 PPSU '!A:J,3),IF(C49&lt;(MAX('PEX Fittings - F1960 EPPSU'!A:A))+1,VLOOKUP(C49,'PEX Fittings - F1960 EPPSU'!A:J,3),IF(C49&lt;(MAX('PEX Accessories'!A:A))+1,VLOOKUP(C49,'PEX Accessories'!A:J,3),IF(C49&lt;(MAX('PVC DWV'!A:A))+1,VLOOKUP(C49,'PVC DWV'!A:K,3),IF(C49&lt;(MAX('PVC SCH 40'!A:A))+1,VLOOKUP(C49,'PVC SCH 40'!A:K,3),IF(C49&lt;(MAX('Push Fittings'!A:A))+1,VLOOKUP(C49,'Push Fittings'!A:J,3),IF(C49&lt;(MAX('Copper Wrot'!A:A))+1,VLOOKUP(C49,'Copper Wrot'!A:L,3),IF(C49&lt;(MAX('Cast Copper'!A:A))+1,VLOOKUP(C49,'Cast Copper'!A:L,3),IF(C49&lt;(MAX('Cast Copper'!A:A))+1,VLOOKUP(C49,'Cast Copper'!A:L,3),IF(C49&lt;(MAX('Press Copper Fittings'!A:A))+1,VLOOKUP(C49,'Press Copper Fittings'!A:J,3),IF(C49&lt;(MAX('Supply Stops'!A:A))+1,VLOOKUP(C49,'Supply Stops'!A:J,3),IF(C49&lt;(MAX('Supply Lines'!A:A))+1,VLOOKUP(C49,'Supply Lines'!A:J,3),IF(C49&lt;(MAX('CI Fittings'!A:A))+1,VLOOKUP(C49,'CI Fittings'!A:J,3),IF(C49&lt;(MAX('Steel Couplings'!A:A))+1,VLOOKUP(C49,'Steel Couplings'!A:J,3),IF(C49&lt;(MAX(NHC!A:A))+1,VLOOKUP(C49,NHC!A:J,3),IF(C49&lt;(MAX('Dielectric Unions'!A:A))+1,VLOOKUP(C49,'Dielectric Unions'!A:J,3),IF(C49&lt;(MAX('MI Fittings - XH'!A:A))+1,VLOOKUP(C49,'MI Fittings - XH'!A:J,3),IF(C49&lt;(MAX('Steel Nipples - XH'!A:A))+1,VLOOKUP(C49,'Steel Nipples - XH'!A:J,3),IF(C49&lt;(MAX('Copper Tubing '!A:A))+1,VLOOKUP(C49,'Copper Tubing '!A:J,3),IF(C49&lt;(MAX('PVC Pipe'!A:A))+1,VLOOKUP(C49,'PVC Pipe'!A:J,3),IF(C49&lt;(MAX('Steel Pipe'!A:A))+1,VLOOKUP(C49,'Steel Pipe'!A:J,3),""))))))))))))))))))))))))))))))))</f>
        <v/>
      </c>
      <c r="F49" s="1794" t="str">
        <f>IF(C49&lt;(MAX('MI Fittings'!A:A))+1,VLOOKUP(C49,'MI Fittings'!A:K,4),IF(C49&lt;(MAX('CS Press Fittings'!A:A))+1,VLOOKUP(C49,'CS Press Fittings'!A:K,5),IF(C49&lt;(MAX('Steel Nipples'!A:A))+1,VLOOKUP(C49,'Steel Nipples'!A:K,4),IF(C49&lt;(MAX('Steel Cut Lengths'!A:A))+1,VLOOKUP(C49,'Steel Cut Lengths'!A:K,4),IF(C49&lt;(MAX('Pipe Hangers'!A:A))+1,VLOOKUP(C49,'Pipe Hangers'!A:J,4),IF(C49&lt;(MAX('Brass Nipples '!A:A))+1,VLOOKUP(C49,'Brass Nipples '!A:J,4),IF(C49&lt;(MAX('Brass Fittings '!A:A))+1,VLOOKUP(C49,'Brass Fittings '!A:J,4),IF(C49&lt;(MAX(Valves!A:A))+1,VLOOKUP(C49,Valves!A:J,4),IF(C49&lt;(MAX('PEX Tubing'!A:A))+1,VLOOKUP(C49,'PEX Tubing'!A:J,4),IF(C49&lt;(MAX('PEX Fittings - Brass'!A:A))+1,VLOOKUP(C49,'PEX Fittings - Brass'!A:J,4),IF(C49&lt;(MAX('PEX Fittings - EXPN Brass'!A:A))+1,VLOOKUP(C49,'PEX Fittings - EXPN Brass'!A:J,4),IF(C49&lt;(MAX('PEX Fittings - F1807 PPSU '!A:A))+1,VLOOKUP(C49,'PEX Fittings - F1807 PPSU '!A:J,4),IF(C49&lt;(MAX('PEX Fittings - F1960 EPPSU'!A:A))+1,VLOOKUP(C49,'PEX Fittings - F1960 EPPSU'!A:J,4),IF(C49&lt;(MAX('PEX Accessories'!A:A))+1,VLOOKUP(C49,'PEX Accessories'!A:J,4),IF(C49&lt;(MAX('PVC DWV'!A:A))+1,VLOOKUP(C49,'PVC DWV'!A:K,5),IF(C49&lt;(MAX('PVC SCH 40'!A:A))+1,VLOOKUP(C49,'PVC SCH 40'!A:K,5),IF(C49&lt;(MAX('Push Fittings'!A:A))+1,VLOOKUP(C49,'Push Fittings'!A:J,4),IF(C49&lt;(MAX('Copper Wrot'!A:A))+1,VLOOKUP(C49,'Copper Wrot'!A:L,5),IF(C49&lt;(MAX('Cast Copper'!A:A))+1,VLOOKUP(C49,'Cast Copper'!A:L,5),IF(C49&lt;(MAX('Press Copper Fittings'!A:A))+1,VLOOKUP(C49,'Press Copper Fittings'!A:J,4),IF(C49&lt;(MAX('Supply Stops'!A:A))+1,VLOOKUP(C49,'Supply Stops'!A:J,4),IF(C49&lt;(MAX('Supply Lines'!A:A))+1,VLOOKUP(C49,'Supply Lines'!A:J,4),IF(C49&lt;(MAX('CI Fittings'!A:A))+1,VLOOKUP(C49,'CI Fittings'!A:J,4),IF(C49&lt;(MAX('Steel Couplings'!A:A))+1,VLOOKUP(C49,'Steel Couplings'!A:J,4),IF(C49&lt;(MAX(NHC!A:A))+1,VLOOKUP(C49,NHC!A:J,4),IF(C49&lt;(MAX('Dielectric Unions'!A:A))+1,VLOOKUP(C49,'Dielectric Unions'!A:J,4),IF(C49&lt;(MAX('MI Fittings - XH'!A:A))+1,VLOOKUP(C49,'MI Fittings - XH'!A:J,4),IF(C49&lt;(MAX('Steel Nipples - XH'!A:A))+1,VLOOKUP(C49,'Steel Nipples - XH'!A:J,4),IF(C49&lt;(MAX('Copper Tubing '!A:A))+1,VLOOKUP(C49,'Copper Tubing '!A:J,4),IF(C49&lt;(MAX('PVC Pipe'!A:A))+1,VLOOKUP(C49,'PVC Pipe'!A:J,4),IF(C49&lt;(MAX('Steel Pipe'!A:A))+1,VLOOKUP(C49,'Steel Pipe'!A:J,4),"")))))))))))))))))))))))))))))))</f>
        <v/>
      </c>
      <c r="G49" s="1795"/>
      <c r="H49" s="504" t="str">
        <f>IF(C49&lt;(MAX('MI Fittings'!A:A))+1,VLOOKUP(C49,'MI Fittings'!A:K,8),IF(C49&lt;(MAX('CS Press Fittings'!A:A))+1,VLOOKUP(C49,'CS Press Fittings'!A:K,9),IF(C49&lt;(MAX('Steel Nipples'!A:A))+1,VLOOKUP(C49,'Steel Nipples'!A:K,8),IF(C49&lt;(MAX('Steel Cut Lengths'!A:A))+1,VLOOKUP(C49,'Steel Cut Lengths'!A:K,8),IF(C49&lt;(MAX('Pipe Hangers'!A:A))+1,VLOOKUP(C49,'Pipe Hangers'!A:J,8),IF(C49&lt;(MAX('Brass Nipples '!A:A))+1,VLOOKUP(C49,'Brass Nipples '!A:J,8),IF(C49&lt;(MAX('Brass Fittings '!A:A))+1,VLOOKUP(C49,'Brass Fittings '!A:J,8),IF(C49&lt;(MAX(Valves!A:A))+1,VLOOKUP(C49,Valves!A:J,8),IF(C49&lt;(MAX('PEX Tubing'!A:A))+1,VLOOKUP(C49,'PEX Tubing'!A:J,8),IF(C49&lt;(MAX('PEX Fittings - Brass'!A:A))+1,VLOOKUP(C49,'PEX Fittings - Brass'!A:J,8),IF(C49&lt;(MAX('PEX Fittings - EXPN Brass'!A:A))+1,VLOOKUP(C49,'PEX Fittings - EXPN Brass'!A:J,8),IF(C49&lt;(MAX('PEX Fittings - F1807 PPSU '!A:A))+1,VLOOKUP(C49,'PEX Fittings - F1807 PPSU '!A:J,8),IF(C49&lt;(MAX('PEX Fittings - F1960 EPPSU'!A:A))+1,VLOOKUP(C49,'PEX Fittings - F1960 EPPSU'!A:J,8),IF(C49&lt;(MAX('PEX Accessories'!A:A))+1,VLOOKUP(C49,'PEX Accessories'!A:J,8),IF(C49&lt;(MAX('PVC DWV'!A:A))+1,VLOOKUP(C49,'PVC DWV'!A:K,9),IF(C49&lt;(MAX('PVC SCH 40'!A:A))+1,VLOOKUP(C49,'PVC SCH 40'!A:K,10),IF(C49&lt;(MAX('Push Fittings'!A:A))+1,VLOOKUP(C49,'Push Fittings'!A:J,8),IF(C49&lt;(MAX('Copper Wrot'!A:A))+1,VLOOKUP(C49,'Copper Wrot'!A:L,10),IF(C49&lt;(MAX('Cast Copper'!A:A))+1,VLOOKUP(C49,'Cast Copper'!A:L,10),IF(C49&lt;(MAX('Press Copper Fittings'!A:A))+1,VLOOKUP(C49,'Press Copper Fittings'!A:J,8),IF(C49&lt;(MAX('Supply Stops'!A:A))+1,VLOOKUP(C49,'Supply Stops'!A:J,8),IF(C49&lt;(MAX('Supply Lines'!A:A))+1,VLOOKUP(C49,'Supply Lines'!A:J,8),IF(C49&lt;(MAX('CI Fittings'!A:A))+1,VLOOKUP(C49,'CI Fittings'!A:J,8),IF(C49&lt;(MAX('Steel Couplings'!A:A))+1,VLOOKUP(C49,'Steel Couplings'!A:J,8),IF(C49&lt;(MAX(NHC!A:A))+1,VLOOKUP(C49,NHC!A:J,8),IF(C49&lt;(MAX('Dielectric Unions'!A:A))+1,VLOOKUP(C49,'Dielectric Unions'!A:J,8),IF(C49&lt;(MAX('MI Fittings - XH'!A:A))+1,VLOOKUP(C49,'MI Fittings - XH'!A:J,8),IF(C49&lt;(MAX('Steel Nipples - XH'!A:A))+1,VLOOKUP(C49,'Steel Nipples - XH'!A:J,8),IF(C49&lt;(MAX('Copper Tubing '!A:A))+1,VLOOKUP(C49,'Copper Tubing '!A:J,8),IF(C49&lt;(MAX('PVC Pipe'!A:A))+1,VLOOKUP(C49,'PVC Pipe'!A:J,8),IF(C49&lt;(MAX('Steel Pipe'!A:A))+1,VLOOKUP(C49,'Steel Pipe'!A:J,8),"")))))))))))))))))))))))))))))))</f>
        <v/>
      </c>
      <c r="I49" s="1232">
        <f>IF(C49&lt;(MAX('MI Fittings'!A:A))+1,VLOOKUP(C49,'MI Fittings'!A:K,7),IF(C49&lt;(MAX('CS Press Fittings'!A:A))+1,VLOOKUP(C49,'CS Press Fittings'!A:K,8),IF(C49&lt;(MAX('Steel Nipples'!A:A))+1,VLOOKUP(C49,'Steel Nipples'!A:K,7),IF(C49&lt;(MAX('Steel Cut Lengths'!A:A))+1,VLOOKUP(C49,'Steel Cut Lengths'!A:K,7),IF(C49&lt;(MAX('Pipe Hangers'!A:A))+1,VLOOKUP(C49,'Pipe Hangers'!A:J,7),IF(C49&lt;(MAX('Brass Nipples '!A:A))+1,VLOOKUP(C49,'Brass Nipples '!A:J,7),IF(C49&lt;(MAX('Brass Fittings '!A:A))+1,VLOOKUP(C49,'Brass Fittings '!A:J,7),IF(C49&lt;(MAX(Valves!A:A))+1,VLOOKUP(C49,Valves!A:J,7),IF(C49&lt;(MAX('PEX Tubing'!A:A))+1,VLOOKUP(C49,'PEX Tubing'!A:J,7),IF(C49&lt;(MAX('PEX Fittings - Brass'!A:A))+1,VLOOKUP(C49,'PEX Fittings - Brass'!A:J,7),IF(C49&lt;(MAX('PEX Fittings - EXPN Brass'!A:A))+1,VLOOKUP(C49,'PEX Fittings - EXPN Brass'!A:J,7),IF(C49&lt;(MAX('PEX Fittings - F1807 PPSU '!A:A))+1,VLOOKUP(C49,'PEX Fittings - F1807 PPSU '!A:J,7),IF(C49&lt;(MAX('PEX Fittings - F1960 EPPSU'!A:A))+1,VLOOKUP(C49,'PEX Fittings - F1960 EPPSU'!A:J,7),IF(C49&lt;(MAX('PEX Accessories'!A:A))+1,VLOOKUP(C49,'PEX Accessories'!A:J,7),IF(C49&lt;(MAX('PVC DWV'!A:A))+1,VLOOKUP(C49,'PVC DWV'!A:K,8),IF(C49&lt;(MAX('PVC SCH 40'!A:A))+1,VLOOKUP(C49,'PVC SCH 40'!A:K,7),IF(C49&lt;(MAX('Push Fittings'!A:A))+1,VLOOKUP(C49,'Push Fittings'!A:J,7),IF(C49&lt;(MAX('Copper Wrot'!A:A))+1,VLOOKUP(C49,'Copper Wrot'!A:L,9),IF(C49&lt;(MAX('Cast Copper'!A:A))+1,VLOOKUP(C49,'Cast Copper'!A:L,9),IF(C49&lt;(MAX('Press Copper Fittings'!A:A))+1,VLOOKUP(C49,'Press Copper Fittings'!A:J,7),IF(C49&lt;(MAX('Supply Stops'!A:A))+1,VLOOKUP(C49,'Supply Stops'!A:J,7),IF(C49&lt;(MAX('Supply Lines'!A:A))+1,VLOOKUP(C49,'Supply Lines'!A:J,7),IF(C49&lt;(MAX('CI Fittings'!A:A))+1,VLOOKUP(C49,'CI Fittings'!A:J,7),IF(C49&lt;(MAX('Steel Couplings'!A:A))+1,VLOOKUP(C49,'Steel Couplings'!A:J,7),IF(C49&lt;(MAX(NHC!A:A))+1,VLOOKUP(C49,NHC!A:J,7),IF(C49&lt;(MAX('Dielectric Unions'!A:A))+1,VLOOKUP(C49,'Dielectric Unions'!A:J,7),IF(C49&lt;(MAX('MI Fittings - XH'!A:A))+1,VLOOKUP(C49,'MI Fittings - XH'!A:J,7),IF(C49&lt;(MAX('Steel Nipples - XH'!A:A))+1,VLOOKUP(C49,'Steel Nipples - XH'!A:J,7),IF(C49&lt;(MAX('Copper Tubing '!A:A))+1,VLOOKUP(C49,'Copper Tubing '!A:J,7),IF(C49&lt;(MAX('PVC Pipe'!A:A))+1,VLOOKUP(C49,'PVC Pipe'!A:J,7),IF(C49&lt;(MAX('Steel Pipe'!A:A))+1,VLOOKUP(C49,'Steel Pipe'!A:J,7),0)))))))))))))))))))))))))))))))</f>
        <v>0</v>
      </c>
      <c r="J49" s="1196">
        <f t="shared" si="0"/>
        <v>0</v>
      </c>
    </row>
    <row r="50" spans="3:10" ht="15" customHeight="1" thickTop="1" thickBot="1">
      <c r="C50" s="1234">
        <v>29</v>
      </c>
      <c r="D50" s="49" t="str">
        <f>IF(C50&lt;(MAX('MI Fittings'!A:A))+1,VLOOKUP(C50,'MI Fittings'!A:K,10),IF(C50&lt;(MAX('CS Press Fittings'!A:A))+1,VLOOKUP(C50,'CS Press Fittings'!A:K,11),IF(C50&lt;(MAX('Steel Nipples'!A:A))+1,VLOOKUP(C50,'Steel Nipples'!A:K,10),IF(C50&lt;(MAX('Steel Cut Lengths'!A:A))+1,VLOOKUP(C50,'Steel Cut Lengths'!A:K,10),IF(C50&lt;(MAX('Pipe Hangers'!A:A))+1,VLOOKUP(C50,'Pipe Hangers'!A:J,10),IF(C50&lt;(MAX('Brass Nipples '!A:A))+1,VLOOKUP(C50,'Brass Nipples '!A:J,10),IF(C50&lt;(MAX('Brass Fittings '!A:A))+1,VLOOKUP(C50,'Brass Fittings '!A:J,10),IF(C50&lt;(MAX(Valves!A:A))+1,VLOOKUP(C50,Valves!A:J,10),IF(C50&lt;(MAX('PEX Tubing'!A:A))+1,VLOOKUP(C50,'PEX Tubing'!A:J,9),IF(C50&lt;(MAX('PEX Fittings - Brass'!A:A))+1,VLOOKUP(C50,'PEX Fittings - Brass'!A:J,10),IF(C50&lt;(MAX('PEX Fittings - EXPN Brass'!A:A))+1,VLOOKUP(C50,'PEX Fittings - EXPN Brass'!A:J,10),IF(C50&lt;(MAX('PEX Fittings - F1807 PPSU '!A:A))+1,VLOOKUP(C50,'PEX Fittings - F1807 PPSU '!A:J,10),IF(C50&lt;(MAX('PEX Fittings - F1960 EPPSU'!A:A))+1,VLOOKUP(C50,'PEX Fittings - F1960 EPPSU'!A:J,10),IF(C50&lt;(MAX('PEX Accessories'!A:A))+1,VLOOKUP(C50,'PEX Accessories'!A:J,10),IF(C50&lt;(MAX('PVC DWV'!A:A))+1,VLOOKUP(C50,'PVC DWV'!A:K,11),IF(C50&lt;(MAX('PVC SCH 40'!A:A))+1,VLOOKUP(C50,'PVC SCH 40'!A:K,11),IF(C50&lt;(MAX('Push Fittings'!A:A))+1,VLOOKUP(C50,'Push Fittings'!A:J,10),IF(C50&lt;(MAX('Copper Wrot'!A:A))+1,VLOOKUP(C50,'Copper Wrot'!A:L,12),IF(C50&lt;(MAX('Cast Copper'!A:A))+1,VLOOKUP(C50,'Cast Copper'!A:L,12),IF(C50&lt;(MAX('Press Copper Fittings'!A:A))+1,VLOOKUP(C50,'Press Copper Fittings'!A:J,10),IF(C50&lt;(MAX('Supply Stops'!A:A))+1,VLOOKUP(C50,'Supply Stops'!A:J,10),IF(C50&lt;(MAX('Supply Lines'!A:A))+1,VLOOKUP(C50,'Supply Lines'!A:J,10),IF(C50&lt;(MAX('CI Fittings'!A:A))+1,VLOOKUP(C50,'CI Fittings'!A:J,10),IF(C50&lt;(MAX('Steel Couplings'!A:A))+1,VLOOKUP(C50,'Steel Couplings'!A:J,10),IF(C50&lt;(MAX(NHC!A:A))+1,VLOOKUP(C50,NHC!A:J,10),IF(C50&lt;(MAX('Dielectric Unions'!A:A))+1,VLOOKUP(C50,'Dielectric Unions'!A:J,10),IF(C50&lt;(MAX('MI Fittings - XH'!A:A))+1,VLOOKUP(C50,'MI Fittings - XH'!A:J,10),IF(C50&lt;(MAX('Steel Nipples - XH'!A:A))+1,VLOOKUP(C50,'Steel Nipples - XH'!A:J,10),IF(C50&lt;(MAX('Copper Tubing '!A:A))+1,VLOOKUP(C50,'Copper Tubing '!A:J,10),IF(C50&lt;(MAX('PVC Pipe'!A:A))+1,VLOOKUP(C50,'PVC Pipe'!A:J,10),IF(C50&lt;(MAX('Steel Pipe'!A:A))+1,VLOOKUP(C50,'Steel Pipe'!A:J,10),"")))))))))))))))))))))))))))))))</f>
        <v/>
      </c>
      <c r="E50" s="1231" t="str">
        <f>IF(C50&lt;(MAX('MI Fittings'!A:A))+1,VLOOKUP(C50,'MI Fittings'!A:K,3),IF(C50&lt;(MAX('CS Press Fittings'!A:A))+1,VLOOKUP(C50,'CS Press Fittings'!A:K,4),IF(C50&lt;(MAX('Steel Nipples'!A:A))+1,VLOOKUP(C50,'Steel Nipples'!A:K,3),IF(C50&lt;(MAX('Steel Cut Lengths'!A:A))+1,VLOOKUP(C50,'Steel Cut Lengths'!A:K,3),IF(C50&lt;(MAX('Pipe Hangers'!A:A))+1,VLOOKUP(C50,'Pipe Hangers'!A:J,3),IF(C50&lt;(MAX('Brass Nipples '!A:A))+1,VLOOKUP(C50,'Brass Nipples '!A:J,3),IF(C50&lt;(MAX('Brass Fittings '!A:A))+1,VLOOKUP(C50,'Brass Fittings '!A:J,3),IF(C50&lt;(MAX(Valves!A:A))+1,VLOOKUP(C50,Valves!A:J,3),IF(C50&lt;(MAX('PEX Tubing'!A:A))+1,VLOOKUP(C50,'PEX Tubing'!A:J,3),IF(C50&lt;(MAX('PEX Fittings - Brass'!A:A))+1,VLOOKUP(C50,'PEX Fittings - Brass'!A:J,3),IF(C50&lt;(MAX('PEX Fittings - EXPN Brass'!A:A))+1,VLOOKUP(C50,'PEX Fittings - EXPN Brass'!A:J,3),IF(C50&lt;(MAX('PEX Fittings - F1807 PPSU '!A:A))+1,VLOOKUP(C50,'PEX Fittings - F1807 PPSU '!A:J,3),IF(C50&lt;(MAX('PEX Fittings - F1960 EPPSU'!A:A))+1,VLOOKUP(C50,'PEX Fittings - F1960 EPPSU'!A:J,3),IF(C50&lt;(MAX('PEX Accessories'!A:A))+1,VLOOKUP(C50,'PEX Accessories'!A:J,3),IF(C50&lt;(MAX('PVC DWV'!A:A))+1,VLOOKUP(C50,'PVC DWV'!A:K,3),IF(C50&lt;(MAX('PVC SCH 40'!A:A))+1,VLOOKUP(C50,'PVC SCH 40'!A:K,3),IF(C50&lt;(MAX('Push Fittings'!A:A))+1,VLOOKUP(C50,'Push Fittings'!A:J,3),IF(C50&lt;(MAX('Copper Wrot'!A:A))+1,VLOOKUP(C50,'Copper Wrot'!A:L,3),IF(C50&lt;(MAX('Cast Copper'!A:A))+1,VLOOKUP(C50,'Cast Copper'!A:L,3),IF(C50&lt;(MAX('Cast Copper'!A:A))+1,VLOOKUP(C50,'Cast Copper'!A:L,3),IF(C50&lt;(MAX('Press Copper Fittings'!A:A))+1,VLOOKUP(C50,'Press Copper Fittings'!A:J,3),IF(C50&lt;(MAX('Supply Stops'!A:A))+1,VLOOKUP(C50,'Supply Stops'!A:J,3),IF(C50&lt;(MAX('Supply Lines'!A:A))+1,VLOOKUP(C50,'Supply Lines'!A:J,3),IF(C50&lt;(MAX('CI Fittings'!A:A))+1,VLOOKUP(C50,'CI Fittings'!A:J,3),IF(C50&lt;(MAX('Steel Couplings'!A:A))+1,VLOOKUP(C50,'Steel Couplings'!A:J,3),IF(C50&lt;(MAX(NHC!A:A))+1,VLOOKUP(C50,NHC!A:J,3),IF(C50&lt;(MAX('Dielectric Unions'!A:A))+1,VLOOKUP(C50,'Dielectric Unions'!A:J,3),IF(C50&lt;(MAX('MI Fittings - XH'!A:A))+1,VLOOKUP(C50,'MI Fittings - XH'!A:J,3),IF(C50&lt;(MAX('Steel Nipples - XH'!A:A))+1,VLOOKUP(C50,'Steel Nipples - XH'!A:J,3),IF(C50&lt;(MAX('Copper Tubing '!A:A))+1,VLOOKUP(C50,'Copper Tubing '!A:J,3),IF(C50&lt;(MAX('PVC Pipe'!A:A))+1,VLOOKUP(C50,'PVC Pipe'!A:J,3),IF(C50&lt;(MAX('Steel Pipe'!A:A))+1,VLOOKUP(C50,'Steel Pipe'!A:J,3),""))))))))))))))))))))))))))))))))</f>
        <v/>
      </c>
      <c r="F50" s="1794" t="str">
        <f>IF(C50&lt;(MAX('MI Fittings'!A:A))+1,VLOOKUP(C50,'MI Fittings'!A:K,4),IF(C50&lt;(MAX('CS Press Fittings'!A:A))+1,VLOOKUP(C50,'CS Press Fittings'!A:K,5),IF(C50&lt;(MAX('Steel Nipples'!A:A))+1,VLOOKUP(C50,'Steel Nipples'!A:K,4),IF(C50&lt;(MAX('Steel Cut Lengths'!A:A))+1,VLOOKUP(C50,'Steel Cut Lengths'!A:K,4),IF(C50&lt;(MAX('Pipe Hangers'!A:A))+1,VLOOKUP(C50,'Pipe Hangers'!A:J,4),IF(C50&lt;(MAX('Brass Nipples '!A:A))+1,VLOOKUP(C50,'Brass Nipples '!A:J,4),IF(C50&lt;(MAX('Brass Fittings '!A:A))+1,VLOOKUP(C50,'Brass Fittings '!A:J,4),IF(C50&lt;(MAX(Valves!A:A))+1,VLOOKUP(C50,Valves!A:J,4),IF(C50&lt;(MAX('PEX Tubing'!A:A))+1,VLOOKUP(C50,'PEX Tubing'!A:J,4),IF(C50&lt;(MAX('PEX Fittings - Brass'!A:A))+1,VLOOKUP(C50,'PEX Fittings - Brass'!A:J,4),IF(C50&lt;(MAX('PEX Fittings - EXPN Brass'!A:A))+1,VLOOKUP(C50,'PEX Fittings - EXPN Brass'!A:J,4),IF(C50&lt;(MAX('PEX Fittings - F1807 PPSU '!A:A))+1,VLOOKUP(C50,'PEX Fittings - F1807 PPSU '!A:J,4),IF(C50&lt;(MAX('PEX Fittings - F1960 EPPSU'!A:A))+1,VLOOKUP(C50,'PEX Fittings - F1960 EPPSU'!A:J,4),IF(C50&lt;(MAX('PEX Accessories'!A:A))+1,VLOOKUP(C50,'PEX Accessories'!A:J,4),IF(C50&lt;(MAX('PVC DWV'!A:A))+1,VLOOKUP(C50,'PVC DWV'!A:K,5),IF(C50&lt;(MAX('PVC SCH 40'!A:A))+1,VLOOKUP(C50,'PVC SCH 40'!A:K,5),IF(C50&lt;(MAX('Push Fittings'!A:A))+1,VLOOKUP(C50,'Push Fittings'!A:J,4),IF(C50&lt;(MAX('Copper Wrot'!A:A))+1,VLOOKUP(C50,'Copper Wrot'!A:L,5),IF(C50&lt;(MAX('Cast Copper'!A:A))+1,VLOOKUP(C50,'Cast Copper'!A:L,5),IF(C50&lt;(MAX('Press Copper Fittings'!A:A))+1,VLOOKUP(C50,'Press Copper Fittings'!A:J,4),IF(C50&lt;(MAX('Supply Stops'!A:A))+1,VLOOKUP(C50,'Supply Stops'!A:J,4),IF(C50&lt;(MAX('Supply Lines'!A:A))+1,VLOOKUP(C50,'Supply Lines'!A:J,4),IF(C50&lt;(MAX('CI Fittings'!A:A))+1,VLOOKUP(C50,'CI Fittings'!A:J,4),IF(C50&lt;(MAX('Steel Couplings'!A:A))+1,VLOOKUP(C50,'Steel Couplings'!A:J,4),IF(C50&lt;(MAX(NHC!A:A))+1,VLOOKUP(C50,NHC!A:J,4),IF(C50&lt;(MAX('Dielectric Unions'!A:A))+1,VLOOKUP(C50,'Dielectric Unions'!A:J,4),IF(C50&lt;(MAX('MI Fittings - XH'!A:A))+1,VLOOKUP(C50,'MI Fittings - XH'!A:J,4),IF(C50&lt;(MAX('Steel Nipples - XH'!A:A))+1,VLOOKUP(C50,'Steel Nipples - XH'!A:J,4),IF(C50&lt;(MAX('Copper Tubing '!A:A))+1,VLOOKUP(C50,'Copper Tubing '!A:J,4),IF(C50&lt;(MAX('PVC Pipe'!A:A))+1,VLOOKUP(C50,'PVC Pipe'!A:J,4),IF(C50&lt;(MAX('Steel Pipe'!A:A))+1,VLOOKUP(C50,'Steel Pipe'!A:J,4),"")))))))))))))))))))))))))))))))</f>
        <v/>
      </c>
      <c r="G50" s="1795"/>
      <c r="H50" s="504" t="str">
        <f>IF(C50&lt;(MAX('MI Fittings'!A:A))+1,VLOOKUP(C50,'MI Fittings'!A:K,8),IF(C50&lt;(MAX('CS Press Fittings'!A:A))+1,VLOOKUP(C50,'CS Press Fittings'!A:K,9),IF(C50&lt;(MAX('Steel Nipples'!A:A))+1,VLOOKUP(C50,'Steel Nipples'!A:K,8),IF(C50&lt;(MAX('Steel Cut Lengths'!A:A))+1,VLOOKUP(C50,'Steel Cut Lengths'!A:K,8),IF(C50&lt;(MAX('Pipe Hangers'!A:A))+1,VLOOKUP(C50,'Pipe Hangers'!A:J,8),IF(C50&lt;(MAX('Brass Nipples '!A:A))+1,VLOOKUP(C50,'Brass Nipples '!A:J,8),IF(C50&lt;(MAX('Brass Fittings '!A:A))+1,VLOOKUP(C50,'Brass Fittings '!A:J,8),IF(C50&lt;(MAX(Valves!A:A))+1,VLOOKUP(C50,Valves!A:J,8),IF(C50&lt;(MAX('PEX Tubing'!A:A))+1,VLOOKUP(C50,'PEX Tubing'!A:J,8),IF(C50&lt;(MAX('PEX Fittings - Brass'!A:A))+1,VLOOKUP(C50,'PEX Fittings - Brass'!A:J,8),IF(C50&lt;(MAX('PEX Fittings - EXPN Brass'!A:A))+1,VLOOKUP(C50,'PEX Fittings - EXPN Brass'!A:J,8),IF(C50&lt;(MAX('PEX Fittings - F1807 PPSU '!A:A))+1,VLOOKUP(C50,'PEX Fittings - F1807 PPSU '!A:J,8),IF(C50&lt;(MAX('PEX Fittings - F1960 EPPSU'!A:A))+1,VLOOKUP(C50,'PEX Fittings - F1960 EPPSU'!A:J,8),IF(C50&lt;(MAX('PEX Accessories'!A:A))+1,VLOOKUP(C50,'PEX Accessories'!A:J,8),IF(C50&lt;(MAX('PVC DWV'!A:A))+1,VLOOKUP(C50,'PVC DWV'!A:K,9),IF(C50&lt;(MAX('PVC SCH 40'!A:A))+1,VLOOKUP(C50,'PVC SCH 40'!A:K,10),IF(C50&lt;(MAX('Push Fittings'!A:A))+1,VLOOKUP(C50,'Push Fittings'!A:J,8),IF(C50&lt;(MAX('Copper Wrot'!A:A))+1,VLOOKUP(C50,'Copper Wrot'!A:L,10),IF(C50&lt;(MAX('Cast Copper'!A:A))+1,VLOOKUP(C50,'Cast Copper'!A:L,10),IF(C50&lt;(MAX('Press Copper Fittings'!A:A))+1,VLOOKUP(C50,'Press Copper Fittings'!A:J,8),IF(C50&lt;(MAX('Supply Stops'!A:A))+1,VLOOKUP(C50,'Supply Stops'!A:J,8),IF(C50&lt;(MAX('Supply Lines'!A:A))+1,VLOOKUP(C50,'Supply Lines'!A:J,8),IF(C50&lt;(MAX('CI Fittings'!A:A))+1,VLOOKUP(C50,'CI Fittings'!A:J,8),IF(C50&lt;(MAX('Steel Couplings'!A:A))+1,VLOOKUP(C50,'Steel Couplings'!A:J,8),IF(C50&lt;(MAX(NHC!A:A))+1,VLOOKUP(C50,NHC!A:J,8),IF(C50&lt;(MAX('Dielectric Unions'!A:A))+1,VLOOKUP(C50,'Dielectric Unions'!A:J,8),IF(C50&lt;(MAX('MI Fittings - XH'!A:A))+1,VLOOKUP(C50,'MI Fittings - XH'!A:J,8),IF(C50&lt;(MAX('Steel Nipples - XH'!A:A))+1,VLOOKUP(C50,'Steel Nipples - XH'!A:J,8),IF(C50&lt;(MAX('Copper Tubing '!A:A))+1,VLOOKUP(C50,'Copper Tubing '!A:J,8),IF(C50&lt;(MAX('PVC Pipe'!A:A))+1,VLOOKUP(C50,'PVC Pipe'!A:J,8),IF(C50&lt;(MAX('Steel Pipe'!A:A))+1,VLOOKUP(C50,'Steel Pipe'!A:J,8),"")))))))))))))))))))))))))))))))</f>
        <v/>
      </c>
      <c r="I50" s="1232">
        <f>IF(C50&lt;(MAX('MI Fittings'!A:A))+1,VLOOKUP(C50,'MI Fittings'!A:K,7),IF(C50&lt;(MAX('CS Press Fittings'!A:A))+1,VLOOKUP(C50,'CS Press Fittings'!A:K,8),IF(C50&lt;(MAX('Steel Nipples'!A:A))+1,VLOOKUP(C50,'Steel Nipples'!A:K,7),IF(C50&lt;(MAX('Steel Cut Lengths'!A:A))+1,VLOOKUP(C50,'Steel Cut Lengths'!A:K,7),IF(C50&lt;(MAX('Pipe Hangers'!A:A))+1,VLOOKUP(C50,'Pipe Hangers'!A:J,7),IF(C50&lt;(MAX('Brass Nipples '!A:A))+1,VLOOKUP(C50,'Brass Nipples '!A:J,7),IF(C50&lt;(MAX('Brass Fittings '!A:A))+1,VLOOKUP(C50,'Brass Fittings '!A:J,7),IF(C50&lt;(MAX(Valves!A:A))+1,VLOOKUP(C50,Valves!A:J,7),IF(C50&lt;(MAX('PEX Tubing'!A:A))+1,VLOOKUP(C50,'PEX Tubing'!A:J,7),IF(C50&lt;(MAX('PEX Fittings - Brass'!A:A))+1,VLOOKUP(C50,'PEX Fittings - Brass'!A:J,7),IF(C50&lt;(MAX('PEX Fittings - EXPN Brass'!A:A))+1,VLOOKUP(C50,'PEX Fittings - EXPN Brass'!A:J,7),IF(C50&lt;(MAX('PEX Fittings - F1807 PPSU '!A:A))+1,VLOOKUP(C50,'PEX Fittings - F1807 PPSU '!A:J,7),IF(C50&lt;(MAX('PEX Fittings - F1960 EPPSU'!A:A))+1,VLOOKUP(C50,'PEX Fittings - F1960 EPPSU'!A:J,7),IF(C50&lt;(MAX('PEX Accessories'!A:A))+1,VLOOKUP(C50,'PEX Accessories'!A:J,7),IF(C50&lt;(MAX('PVC DWV'!A:A))+1,VLOOKUP(C50,'PVC DWV'!A:K,8),IF(C50&lt;(MAX('PVC SCH 40'!A:A))+1,VLOOKUP(C50,'PVC SCH 40'!A:K,7),IF(C50&lt;(MAX('Push Fittings'!A:A))+1,VLOOKUP(C50,'Push Fittings'!A:J,7),IF(C50&lt;(MAX('Copper Wrot'!A:A))+1,VLOOKUP(C50,'Copper Wrot'!A:L,9),IF(C50&lt;(MAX('Cast Copper'!A:A))+1,VLOOKUP(C50,'Cast Copper'!A:L,9),IF(C50&lt;(MAX('Press Copper Fittings'!A:A))+1,VLOOKUP(C50,'Press Copper Fittings'!A:J,7),IF(C50&lt;(MAX('Supply Stops'!A:A))+1,VLOOKUP(C50,'Supply Stops'!A:J,7),IF(C50&lt;(MAX('Supply Lines'!A:A))+1,VLOOKUP(C50,'Supply Lines'!A:J,7),IF(C50&lt;(MAX('CI Fittings'!A:A))+1,VLOOKUP(C50,'CI Fittings'!A:J,7),IF(C50&lt;(MAX('Steel Couplings'!A:A))+1,VLOOKUP(C50,'Steel Couplings'!A:J,7),IF(C50&lt;(MAX(NHC!A:A))+1,VLOOKUP(C50,NHC!A:J,7),IF(C50&lt;(MAX('Dielectric Unions'!A:A))+1,VLOOKUP(C50,'Dielectric Unions'!A:J,7),IF(C50&lt;(MAX('MI Fittings - XH'!A:A))+1,VLOOKUP(C50,'MI Fittings - XH'!A:J,7),IF(C50&lt;(MAX('Steel Nipples - XH'!A:A))+1,VLOOKUP(C50,'Steel Nipples - XH'!A:J,7),IF(C50&lt;(MAX('Copper Tubing '!A:A))+1,VLOOKUP(C50,'Copper Tubing '!A:J,7),IF(C50&lt;(MAX('PVC Pipe'!A:A))+1,VLOOKUP(C50,'PVC Pipe'!A:J,7),IF(C50&lt;(MAX('Steel Pipe'!A:A))+1,VLOOKUP(C50,'Steel Pipe'!A:J,7),0)))))))))))))))))))))))))))))))</f>
        <v>0</v>
      </c>
      <c r="J50" s="1196">
        <f t="shared" si="0"/>
        <v>0</v>
      </c>
    </row>
    <row r="51" spans="3:10" ht="15" customHeight="1" thickTop="1" thickBot="1">
      <c r="C51" s="1233">
        <v>30</v>
      </c>
      <c r="D51" s="49" t="str">
        <f>IF(C51&lt;(MAX('MI Fittings'!A:A))+1,VLOOKUP(C51,'MI Fittings'!A:K,10),IF(C51&lt;(MAX('CS Press Fittings'!A:A))+1,VLOOKUP(C51,'CS Press Fittings'!A:K,11),IF(C51&lt;(MAX('Steel Nipples'!A:A))+1,VLOOKUP(C51,'Steel Nipples'!A:K,10),IF(C51&lt;(MAX('Steel Cut Lengths'!A:A))+1,VLOOKUP(C51,'Steel Cut Lengths'!A:K,10),IF(C51&lt;(MAX('Pipe Hangers'!A:A))+1,VLOOKUP(C51,'Pipe Hangers'!A:J,10),IF(C51&lt;(MAX('Brass Nipples '!A:A))+1,VLOOKUP(C51,'Brass Nipples '!A:J,10),IF(C51&lt;(MAX('Brass Fittings '!A:A))+1,VLOOKUP(C51,'Brass Fittings '!A:J,10),IF(C51&lt;(MAX(Valves!A:A))+1,VLOOKUP(C51,Valves!A:J,10),IF(C51&lt;(MAX('PEX Tubing'!A:A))+1,VLOOKUP(C51,'PEX Tubing'!A:J,9),IF(C51&lt;(MAX('PEX Fittings - Brass'!A:A))+1,VLOOKUP(C51,'PEX Fittings - Brass'!A:J,10),IF(C51&lt;(MAX('PEX Fittings - EXPN Brass'!A:A))+1,VLOOKUP(C51,'PEX Fittings - EXPN Brass'!A:J,10),IF(C51&lt;(MAX('PEX Fittings - F1807 PPSU '!A:A))+1,VLOOKUP(C51,'PEX Fittings - F1807 PPSU '!A:J,10),IF(C51&lt;(MAX('PEX Fittings - F1960 EPPSU'!A:A))+1,VLOOKUP(C51,'PEX Fittings - F1960 EPPSU'!A:J,10),IF(C51&lt;(MAX('PEX Accessories'!A:A))+1,VLOOKUP(C51,'PEX Accessories'!A:J,10),IF(C51&lt;(MAX('PVC DWV'!A:A))+1,VLOOKUP(C51,'PVC DWV'!A:K,11),IF(C51&lt;(MAX('PVC SCH 40'!A:A))+1,VLOOKUP(C51,'PVC SCH 40'!A:K,11),IF(C51&lt;(MAX('Push Fittings'!A:A))+1,VLOOKUP(C51,'Push Fittings'!A:J,10),IF(C51&lt;(MAX('Copper Wrot'!A:A))+1,VLOOKUP(C51,'Copper Wrot'!A:L,12),IF(C51&lt;(MAX('Cast Copper'!A:A))+1,VLOOKUP(C51,'Cast Copper'!A:L,12),IF(C51&lt;(MAX('Press Copper Fittings'!A:A))+1,VLOOKUP(C51,'Press Copper Fittings'!A:J,10),IF(C51&lt;(MAX('Supply Stops'!A:A))+1,VLOOKUP(C51,'Supply Stops'!A:J,10),IF(C51&lt;(MAX('Supply Lines'!A:A))+1,VLOOKUP(C51,'Supply Lines'!A:J,10),IF(C51&lt;(MAX('CI Fittings'!A:A))+1,VLOOKUP(C51,'CI Fittings'!A:J,10),IF(C51&lt;(MAX('Steel Couplings'!A:A))+1,VLOOKUP(C51,'Steel Couplings'!A:J,10),IF(C51&lt;(MAX(NHC!A:A))+1,VLOOKUP(C51,NHC!A:J,10),IF(C51&lt;(MAX('Dielectric Unions'!A:A))+1,VLOOKUP(C51,'Dielectric Unions'!A:J,10),IF(C51&lt;(MAX('MI Fittings - XH'!A:A))+1,VLOOKUP(C51,'MI Fittings - XH'!A:J,10),IF(C51&lt;(MAX('Steel Nipples - XH'!A:A))+1,VLOOKUP(C51,'Steel Nipples - XH'!A:J,10),IF(C51&lt;(MAX('Copper Tubing '!A:A))+1,VLOOKUP(C51,'Copper Tubing '!A:J,10),IF(C51&lt;(MAX('PVC Pipe'!A:A))+1,VLOOKUP(C51,'PVC Pipe'!A:J,10),IF(C51&lt;(MAX('Steel Pipe'!A:A))+1,VLOOKUP(C51,'Steel Pipe'!A:J,10),"")))))))))))))))))))))))))))))))</f>
        <v/>
      </c>
      <c r="E51" s="1231" t="str">
        <f>IF(C51&lt;(MAX('MI Fittings'!A:A))+1,VLOOKUP(C51,'MI Fittings'!A:K,3),IF(C51&lt;(MAX('CS Press Fittings'!A:A))+1,VLOOKUP(C51,'CS Press Fittings'!A:K,4),IF(C51&lt;(MAX('Steel Nipples'!A:A))+1,VLOOKUP(C51,'Steel Nipples'!A:K,3),IF(C51&lt;(MAX('Steel Cut Lengths'!A:A))+1,VLOOKUP(C51,'Steel Cut Lengths'!A:K,3),IF(C51&lt;(MAX('Pipe Hangers'!A:A))+1,VLOOKUP(C51,'Pipe Hangers'!A:J,3),IF(C51&lt;(MAX('Brass Nipples '!A:A))+1,VLOOKUP(C51,'Brass Nipples '!A:J,3),IF(C51&lt;(MAX('Brass Fittings '!A:A))+1,VLOOKUP(C51,'Brass Fittings '!A:J,3),IF(C51&lt;(MAX(Valves!A:A))+1,VLOOKUP(C51,Valves!A:J,3),IF(C51&lt;(MAX('PEX Tubing'!A:A))+1,VLOOKUP(C51,'PEX Tubing'!A:J,3),IF(C51&lt;(MAX('PEX Fittings - Brass'!A:A))+1,VLOOKUP(C51,'PEX Fittings - Brass'!A:J,3),IF(C51&lt;(MAX('PEX Fittings - EXPN Brass'!A:A))+1,VLOOKUP(C51,'PEX Fittings - EXPN Brass'!A:J,3),IF(C51&lt;(MAX('PEX Fittings - F1807 PPSU '!A:A))+1,VLOOKUP(C51,'PEX Fittings - F1807 PPSU '!A:J,3),IF(C51&lt;(MAX('PEX Fittings - F1960 EPPSU'!A:A))+1,VLOOKUP(C51,'PEX Fittings - F1960 EPPSU'!A:J,3),IF(C51&lt;(MAX('PEX Accessories'!A:A))+1,VLOOKUP(C51,'PEX Accessories'!A:J,3),IF(C51&lt;(MAX('PVC DWV'!A:A))+1,VLOOKUP(C51,'PVC DWV'!A:K,3),IF(C51&lt;(MAX('PVC SCH 40'!A:A))+1,VLOOKUP(C51,'PVC SCH 40'!A:K,3),IF(C51&lt;(MAX('Push Fittings'!A:A))+1,VLOOKUP(C51,'Push Fittings'!A:J,3),IF(C51&lt;(MAX('Copper Wrot'!A:A))+1,VLOOKUP(C51,'Copper Wrot'!A:L,3),IF(C51&lt;(MAX('Cast Copper'!A:A))+1,VLOOKUP(C51,'Cast Copper'!A:L,3),IF(C51&lt;(MAX('Cast Copper'!A:A))+1,VLOOKUP(C51,'Cast Copper'!A:L,3),IF(C51&lt;(MAX('Press Copper Fittings'!A:A))+1,VLOOKUP(C51,'Press Copper Fittings'!A:J,3),IF(C51&lt;(MAX('Supply Stops'!A:A))+1,VLOOKUP(C51,'Supply Stops'!A:J,3),IF(C51&lt;(MAX('Supply Lines'!A:A))+1,VLOOKUP(C51,'Supply Lines'!A:J,3),IF(C51&lt;(MAX('CI Fittings'!A:A))+1,VLOOKUP(C51,'CI Fittings'!A:J,3),IF(C51&lt;(MAX('Steel Couplings'!A:A))+1,VLOOKUP(C51,'Steel Couplings'!A:J,3),IF(C51&lt;(MAX(NHC!A:A))+1,VLOOKUP(C51,NHC!A:J,3),IF(C51&lt;(MAX('Dielectric Unions'!A:A))+1,VLOOKUP(C51,'Dielectric Unions'!A:J,3),IF(C51&lt;(MAX('MI Fittings - XH'!A:A))+1,VLOOKUP(C51,'MI Fittings - XH'!A:J,3),IF(C51&lt;(MAX('Steel Nipples - XH'!A:A))+1,VLOOKUP(C51,'Steel Nipples - XH'!A:J,3),IF(C51&lt;(MAX('Copper Tubing '!A:A))+1,VLOOKUP(C51,'Copper Tubing '!A:J,3),IF(C51&lt;(MAX('PVC Pipe'!A:A))+1,VLOOKUP(C51,'PVC Pipe'!A:J,3),IF(C51&lt;(MAX('Steel Pipe'!A:A))+1,VLOOKUP(C51,'Steel Pipe'!A:J,3),""))))))))))))))))))))))))))))))))</f>
        <v/>
      </c>
      <c r="F51" s="1794" t="str">
        <f>IF(C51&lt;(MAX('MI Fittings'!A:A))+1,VLOOKUP(C51,'MI Fittings'!A:K,4),IF(C51&lt;(MAX('CS Press Fittings'!A:A))+1,VLOOKUP(C51,'CS Press Fittings'!A:K,5),IF(C51&lt;(MAX('Steel Nipples'!A:A))+1,VLOOKUP(C51,'Steel Nipples'!A:K,4),IF(C51&lt;(MAX('Steel Cut Lengths'!A:A))+1,VLOOKUP(C51,'Steel Cut Lengths'!A:K,4),IF(C51&lt;(MAX('Pipe Hangers'!A:A))+1,VLOOKUP(C51,'Pipe Hangers'!A:J,4),IF(C51&lt;(MAX('Brass Nipples '!A:A))+1,VLOOKUP(C51,'Brass Nipples '!A:J,4),IF(C51&lt;(MAX('Brass Fittings '!A:A))+1,VLOOKUP(C51,'Brass Fittings '!A:J,4),IF(C51&lt;(MAX(Valves!A:A))+1,VLOOKUP(C51,Valves!A:J,4),IF(C51&lt;(MAX('PEX Tubing'!A:A))+1,VLOOKUP(C51,'PEX Tubing'!A:J,4),IF(C51&lt;(MAX('PEX Fittings - Brass'!A:A))+1,VLOOKUP(C51,'PEX Fittings - Brass'!A:J,4),IF(C51&lt;(MAX('PEX Fittings - EXPN Brass'!A:A))+1,VLOOKUP(C51,'PEX Fittings - EXPN Brass'!A:J,4),IF(C51&lt;(MAX('PEX Fittings - F1807 PPSU '!A:A))+1,VLOOKUP(C51,'PEX Fittings - F1807 PPSU '!A:J,4),IF(C51&lt;(MAX('PEX Fittings - F1960 EPPSU'!A:A))+1,VLOOKUP(C51,'PEX Fittings - F1960 EPPSU'!A:J,4),IF(C51&lt;(MAX('PEX Accessories'!A:A))+1,VLOOKUP(C51,'PEX Accessories'!A:J,4),IF(C51&lt;(MAX('PVC DWV'!A:A))+1,VLOOKUP(C51,'PVC DWV'!A:K,5),IF(C51&lt;(MAX('PVC SCH 40'!A:A))+1,VLOOKUP(C51,'PVC SCH 40'!A:K,5),IF(C51&lt;(MAX('Push Fittings'!A:A))+1,VLOOKUP(C51,'Push Fittings'!A:J,4),IF(C51&lt;(MAX('Copper Wrot'!A:A))+1,VLOOKUP(C51,'Copper Wrot'!A:L,5),IF(C51&lt;(MAX('Cast Copper'!A:A))+1,VLOOKUP(C51,'Cast Copper'!A:L,5),IF(C51&lt;(MAX('Press Copper Fittings'!A:A))+1,VLOOKUP(C51,'Press Copper Fittings'!A:J,4),IF(C51&lt;(MAX('Supply Stops'!A:A))+1,VLOOKUP(C51,'Supply Stops'!A:J,4),IF(C51&lt;(MAX('Supply Lines'!A:A))+1,VLOOKUP(C51,'Supply Lines'!A:J,4),IF(C51&lt;(MAX('CI Fittings'!A:A))+1,VLOOKUP(C51,'CI Fittings'!A:J,4),IF(C51&lt;(MAX('Steel Couplings'!A:A))+1,VLOOKUP(C51,'Steel Couplings'!A:J,4),IF(C51&lt;(MAX(NHC!A:A))+1,VLOOKUP(C51,NHC!A:J,4),IF(C51&lt;(MAX('Dielectric Unions'!A:A))+1,VLOOKUP(C51,'Dielectric Unions'!A:J,4),IF(C51&lt;(MAX('MI Fittings - XH'!A:A))+1,VLOOKUP(C51,'MI Fittings - XH'!A:J,4),IF(C51&lt;(MAX('Steel Nipples - XH'!A:A))+1,VLOOKUP(C51,'Steel Nipples - XH'!A:J,4),IF(C51&lt;(MAX('Copper Tubing '!A:A))+1,VLOOKUP(C51,'Copper Tubing '!A:J,4),IF(C51&lt;(MAX('PVC Pipe'!A:A))+1,VLOOKUP(C51,'PVC Pipe'!A:J,4),IF(C51&lt;(MAX('Steel Pipe'!A:A))+1,VLOOKUP(C51,'Steel Pipe'!A:J,4),"")))))))))))))))))))))))))))))))</f>
        <v/>
      </c>
      <c r="G51" s="1795"/>
      <c r="H51" s="504" t="str">
        <f>IF(C51&lt;(MAX('MI Fittings'!A:A))+1,VLOOKUP(C51,'MI Fittings'!A:K,8),IF(C51&lt;(MAX('CS Press Fittings'!A:A))+1,VLOOKUP(C51,'CS Press Fittings'!A:K,9),IF(C51&lt;(MAX('Steel Nipples'!A:A))+1,VLOOKUP(C51,'Steel Nipples'!A:K,8),IF(C51&lt;(MAX('Steel Cut Lengths'!A:A))+1,VLOOKUP(C51,'Steel Cut Lengths'!A:K,8),IF(C51&lt;(MAX('Pipe Hangers'!A:A))+1,VLOOKUP(C51,'Pipe Hangers'!A:J,8),IF(C51&lt;(MAX('Brass Nipples '!A:A))+1,VLOOKUP(C51,'Brass Nipples '!A:J,8),IF(C51&lt;(MAX('Brass Fittings '!A:A))+1,VLOOKUP(C51,'Brass Fittings '!A:J,8),IF(C51&lt;(MAX(Valves!A:A))+1,VLOOKUP(C51,Valves!A:J,8),IF(C51&lt;(MAX('PEX Tubing'!A:A))+1,VLOOKUP(C51,'PEX Tubing'!A:J,8),IF(C51&lt;(MAX('PEX Fittings - Brass'!A:A))+1,VLOOKUP(C51,'PEX Fittings - Brass'!A:J,8),IF(C51&lt;(MAX('PEX Fittings - EXPN Brass'!A:A))+1,VLOOKUP(C51,'PEX Fittings - EXPN Brass'!A:J,8),IF(C51&lt;(MAX('PEX Fittings - F1807 PPSU '!A:A))+1,VLOOKUP(C51,'PEX Fittings - F1807 PPSU '!A:J,8),IF(C51&lt;(MAX('PEX Fittings - F1960 EPPSU'!A:A))+1,VLOOKUP(C51,'PEX Fittings - F1960 EPPSU'!A:J,8),IF(C51&lt;(MAX('PEX Accessories'!A:A))+1,VLOOKUP(C51,'PEX Accessories'!A:J,8),IF(C51&lt;(MAX('PVC DWV'!A:A))+1,VLOOKUP(C51,'PVC DWV'!A:K,9),IF(C51&lt;(MAX('PVC SCH 40'!A:A))+1,VLOOKUP(C51,'PVC SCH 40'!A:K,10),IF(C51&lt;(MAX('Push Fittings'!A:A))+1,VLOOKUP(C51,'Push Fittings'!A:J,8),IF(C51&lt;(MAX('Copper Wrot'!A:A))+1,VLOOKUP(C51,'Copper Wrot'!A:L,10),IF(C51&lt;(MAX('Cast Copper'!A:A))+1,VLOOKUP(C51,'Cast Copper'!A:L,10),IF(C51&lt;(MAX('Press Copper Fittings'!A:A))+1,VLOOKUP(C51,'Press Copper Fittings'!A:J,8),IF(C51&lt;(MAX('Supply Stops'!A:A))+1,VLOOKUP(C51,'Supply Stops'!A:J,8),IF(C51&lt;(MAX('Supply Lines'!A:A))+1,VLOOKUP(C51,'Supply Lines'!A:J,8),IF(C51&lt;(MAX('CI Fittings'!A:A))+1,VLOOKUP(C51,'CI Fittings'!A:J,8),IF(C51&lt;(MAX('Steel Couplings'!A:A))+1,VLOOKUP(C51,'Steel Couplings'!A:J,8),IF(C51&lt;(MAX(NHC!A:A))+1,VLOOKUP(C51,NHC!A:J,8),IF(C51&lt;(MAX('Dielectric Unions'!A:A))+1,VLOOKUP(C51,'Dielectric Unions'!A:J,8),IF(C51&lt;(MAX('MI Fittings - XH'!A:A))+1,VLOOKUP(C51,'MI Fittings - XH'!A:J,8),IF(C51&lt;(MAX('Steel Nipples - XH'!A:A))+1,VLOOKUP(C51,'Steel Nipples - XH'!A:J,8),IF(C51&lt;(MAX('Copper Tubing '!A:A))+1,VLOOKUP(C51,'Copper Tubing '!A:J,8),IF(C51&lt;(MAX('PVC Pipe'!A:A))+1,VLOOKUP(C51,'PVC Pipe'!A:J,8),IF(C51&lt;(MAX('Steel Pipe'!A:A))+1,VLOOKUP(C51,'Steel Pipe'!A:J,8),"")))))))))))))))))))))))))))))))</f>
        <v/>
      </c>
      <c r="I51" s="1232">
        <f>IF(C51&lt;(MAX('MI Fittings'!A:A))+1,VLOOKUP(C51,'MI Fittings'!A:K,7),IF(C51&lt;(MAX('CS Press Fittings'!A:A))+1,VLOOKUP(C51,'CS Press Fittings'!A:K,8),IF(C51&lt;(MAX('Steel Nipples'!A:A))+1,VLOOKUP(C51,'Steel Nipples'!A:K,7),IF(C51&lt;(MAX('Steel Cut Lengths'!A:A))+1,VLOOKUP(C51,'Steel Cut Lengths'!A:K,7),IF(C51&lt;(MAX('Pipe Hangers'!A:A))+1,VLOOKUP(C51,'Pipe Hangers'!A:J,7),IF(C51&lt;(MAX('Brass Nipples '!A:A))+1,VLOOKUP(C51,'Brass Nipples '!A:J,7),IF(C51&lt;(MAX('Brass Fittings '!A:A))+1,VLOOKUP(C51,'Brass Fittings '!A:J,7),IF(C51&lt;(MAX(Valves!A:A))+1,VLOOKUP(C51,Valves!A:J,7),IF(C51&lt;(MAX('PEX Tubing'!A:A))+1,VLOOKUP(C51,'PEX Tubing'!A:J,7),IF(C51&lt;(MAX('PEX Fittings - Brass'!A:A))+1,VLOOKUP(C51,'PEX Fittings - Brass'!A:J,7),IF(C51&lt;(MAX('PEX Fittings - EXPN Brass'!A:A))+1,VLOOKUP(C51,'PEX Fittings - EXPN Brass'!A:J,7),IF(C51&lt;(MAX('PEX Fittings - F1807 PPSU '!A:A))+1,VLOOKUP(C51,'PEX Fittings - F1807 PPSU '!A:J,7),IF(C51&lt;(MAX('PEX Fittings - F1960 EPPSU'!A:A))+1,VLOOKUP(C51,'PEX Fittings - F1960 EPPSU'!A:J,7),IF(C51&lt;(MAX('PEX Accessories'!A:A))+1,VLOOKUP(C51,'PEX Accessories'!A:J,7),IF(C51&lt;(MAX('PVC DWV'!A:A))+1,VLOOKUP(C51,'PVC DWV'!A:K,8),IF(C51&lt;(MAX('PVC SCH 40'!A:A))+1,VLOOKUP(C51,'PVC SCH 40'!A:K,7),IF(C51&lt;(MAX('Push Fittings'!A:A))+1,VLOOKUP(C51,'Push Fittings'!A:J,7),IF(C51&lt;(MAX('Copper Wrot'!A:A))+1,VLOOKUP(C51,'Copper Wrot'!A:L,9),IF(C51&lt;(MAX('Cast Copper'!A:A))+1,VLOOKUP(C51,'Cast Copper'!A:L,9),IF(C51&lt;(MAX('Press Copper Fittings'!A:A))+1,VLOOKUP(C51,'Press Copper Fittings'!A:J,7),IF(C51&lt;(MAX('Supply Stops'!A:A))+1,VLOOKUP(C51,'Supply Stops'!A:J,7),IF(C51&lt;(MAX('Supply Lines'!A:A))+1,VLOOKUP(C51,'Supply Lines'!A:J,7),IF(C51&lt;(MAX('CI Fittings'!A:A))+1,VLOOKUP(C51,'CI Fittings'!A:J,7),IF(C51&lt;(MAX('Steel Couplings'!A:A))+1,VLOOKUP(C51,'Steel Couplings'!A:J,7),IF(C51&lt;(MAX(NHC!A:A))+1,VLOOKUP(C51,NHC!A:J,7),IF(C51&lt;(MAX('Dielectric Unions'!A:A))+1,VLOOKUP(C51,'Dielectric Unions'!A:J,7),IF(C51&lt;(MAX('MI Fittings - XH'!A:A))+1,VLOOKUP(C51,'MI Fittings - XH'!A:J,7),IF(C51&lt;(MAX('Steel Nipples - XH'!A:A))+1,VLOOKUP(C51,'Steel Nipples - XH'!A:J,7),IF(C51&lt;(MAX('Copper Tubing '!A:A))+1,VLOOKUP(C51,'Copper Tubing '!A:J,7),IF(C51&lt;(MAX('PVC Pipe'!A:A))+1,VLOOKUP(C51,'PVC Pipe'!A:J,7),IF(C51&lt;(MAX('Steel Pipe'!A:A))+1,VLOOKUP(C51,'Steel Pipe'!A:J,7),0)))))))))))))))))))))))))))))))</f>
        <v>0</v>
      </c>
      <c r="J51" s="1196">
        <f t="shared" si="0"/>
        <v>0</v>
      </c>
    </row>
    <row r="52" spans="3:10" ht="15" customHeight="1" thickTop="1" thickBot="1">
      <c r="C52" s="1234">
        <v>31</v>
      </c>
      <c r="D52" s="49" t="str">
        <f>IF(C52&lt;(MAX('MI Fittings'!A:A))+1,VLOOKUP(C52,'MI Fittings'!A:K,10),IF(C52&lt;(MAX('CS Press Fittings'!A:A))+1,VLOOKUP(C52,'CS Press Fittings'!A:K,11),IF(C52&lt;(MAX('Steel Nipples'!A:A))+1,VLOOKUP(C52,'Steel Nipples'!A:K,10),IF(C52&lt;(MAX('Steel Cut Lengths'!A:A))+1,VLOOKUP(C52,'Steel Cut Lengths'!A:K,10),IF(C52&lt;(MAX('Pipe Hangers'!A:A))+1,VLOOKUP(C52,'Pipe Hangers'!A:J,10),IF(C52&lt;(MAX('Brass Nipples '!A:A))+1,VLOOKUP(C52,'Brass Nipples '!A:J,10),IF(C52&lt;(MAX('Brass Fittings '!A:A))+1,VLOOKUP(C52,'Brass Fittings '!A:J,10),IF(C52&lt;(MAX(Valves!A:A))+1,VLOOKUP(C52,Valves!A:J,10),IF(C52&lt;(MAX('PEX Tubing'!A:A))+1,VLOOKUP(C52,'PEX Tubing'!A:J,9),IF(C52&lt;(MAX('PEX Fittings - Brass'!A:A))+1,VLOOKUP(C52,'PEX Fittings - Brass'!A:J,10),IF(C52&lt;(MAX('PEX Fittings - EXPN Brass'!A:A))+1,VLOOKUP(C52,'PEX Fittings - EXPN Brass'!A:J,10),IF(C52&lt;(MAX('PEX Fittings - F1807 PPSU '!A:A))+1,VLOOKUP(C52,'PEX Fittings - F1807 PPSU '!A:J,10),IF(C52&lt;(MAX('PEX Fittings - F1960 EPPSU'!A:A))+1,VLOOKUP(C52,'PEX Fittings - F1960 EPPSU'!A:J,10),IF(C52&lt;(MAX('PEX Accessories'!A:A))+1,VLOOKUP(C52,'PEX Accessories'!A:J,10),IF(C52&lt;(MAX('PVC DWV'!A:A))+1,VLOOKUP(C52,'PVC DWV'!A:K,11),IF(C52&lt;(MAX('PVC SCH 40'!A:A))+1,VLOOKUP(C52,'PVC SCH 40'!A:K,11),IF(C52&lt;(MAX('Push Fittings'!A:A))+1,VLOOKUP(C52,'Push Fittings'!A:J,10),IF(C52&lt;(MAX('Copper Wrot'!A:A))+1,VLOOKUP(C52,'Copper Wrot'!A:L,12),IF(C52&lt;(MAX('Cast Copper'!A:A))+1,VLOOKUP(C52,'Cast Copper'!A:L,12),IF(C52&lt;(MAX('Press Copper Fittings'!A:A))+1,VLOOKUP(C52,'Press Copper Fittings'!A:J,10),IF(C52&lt;(MAX('Supply Stops'!A:A))+1,VLOOKUP(C52,'Supply Stops'!A:J,10),IF(C52&lt;(MAX('Supply Lines'!A:A))+1,VLOOKUP(C52,'Supply Lines'!A:J,10),IF(C52&lt;(MAX('CI Fittings'!A:A))+1,VLOOKUP(C52,'CI Fittings'!A:J,10),IF(C52&lt;(MAX('Steel Couplings'!A:A))+1,VLOOKUP(C52,'Steel Couplings'!A:J,10),IF(C52&lt;(MAX(NHC!A:A))+1,VLOOKUP(C52,NHC!A:J,10),IF(C52&lt;(MAX('Dielectric Unions'!A:A))+1,VLOOKUP(C52,'Dielectric Unions'!A:J,10),IF(C52&lt;(MAX('MI Fittings - XH'!A:A))+1,VLOOKUP(C52,'MI Fittings - XH'!A:J,10),IF(C52&lt;(MAX('Steel Nipples - XH'!A:A))+1,VLOOKUP(C52,'Steel Nipples - XH'!A:J,10),IF(C52&lt;(MAX('Copper Tubing '!A:A))+1,VLOOKUP(C52,'Copper Tubing '!A:J,10),IF(C52&lt;(MAX('PVC Pipe'!A:A))+1,VLOOKUP(C52,'PVC Pipe'!A:J,10),IF(C52&lt;(MAX('Steel Pipe'!A:A))+1,VLOOKUP(C52,'Steel Pipe'!A:J,10),"")))))))))))))))))))))))))))))))</f>
        <v/>
      </c>
      <c r="E52" s="1231" t="str">
        <f>IF(C52&lt;(MAX('MI Fittings'!A:A))+1,VLOOKUP(C52,'MI Fittings'!A:K,3),IF(C52&lt;(MAX('CS Press Fittings'!A:A))+1,VLOOKUP(C52,'CS Press Fittings'!A:K,4),IF(C52&lt;(MAX('Steel Nipples'!A:A))+1,VLOOKUP(C52,'Steel Nipples'!A:K,3),IF(C52&lt;(MAX('Steel Cut Lengths'!A:A))+1,VLOOKUP(C52,'Steel Cut Lengths'!A:K,3),IF(C52&lt;(MAX('Pipe Hangers'!A:A))+1,VLOOKUP(C52,'Pipe Hangers'!A:J,3),IF(C52&lt;(MAX('Brass Nipples '!A:A))+1,VLOOKUP(C52,'Brass Nipples '!A:J,3),IF(C52&lt;(MAX('Brass Fittings '!A:A))+1,VLOOKUP(C52,'Brass Fittings '!A:J,3),IF(C52&lt;(MAX(Valves!A:A))+1,VLOOKUP(C52,Valves!A:J,3),IF(C52&lt;(MAX('PEX Tubing'!A:A))+1,VLOOKUP(C52,'PEX Tubing'!A:J,3),IF(C52&lt;(MAX('PEX Fittings - Brass'!A:A))+1,VLOOKUP(C52,'PEX Fittings - Brass'!A:J,3),IF(C52&lt;(MAX('PEX Fittings - EXPN Brass'!A:A))+1,VLOOKUP(C52,'PEX Fittings - EXPN Brass'!A:J,3),IF(C52&lt;(MAX('PEX Fittings - F1807 PPSU '!A:A))+1,VLOOKUP(C52,'PEX Fittings - F1807 PPSU '!A:J,3),IF(C52&lt;(MAX('PEX Fittings - F1960 EPPSU'!A:A))+1,VLOOKUP(C52,'PEX Fittings - F1960 EPPSU'!A:J,3),IF(C52&lt;(MAX('PEX Accessories'!A:A))+1,VLOOKUP(C52,'PEX Accessories'!A:J,3),IF(C52&lt;(MAX('PVC DWV'!A:A))+1,VLOOKUP(C52,'PVC DWV'!A:K,3),IF(C52&lt;(MAX('PVC SCH 40'!A:A))+1,VLOOKUP(C52,'PVC SCH 40'!A:K,3),IF(C52&lt;(MAX('Push Fittings'!A:A))+1,VLOOKUP(C52,'Push Fittings'!A:J,3),IF(C52&lt;(MAX('Copper Wrot'!A:A))+1,VLOOKUP(C52,'Copper Wrot'!A:L,3),IF(C52&lt;(MAX('Cast Copper'!A:A))+1,VLOOKUP(C52,'Cast Copper'!A:L,3),IF(C52&lt;(MAX('Cast Copper'!A:A))+1,VLOOKUP(C52,'Cast Copper'!A:L,3),IF(C52&lt;(MAX('Press Copper Fittings'!A:A))+1,VLOOKUP(C52,'Press Copper Fittings'!A:J,3),IF(C52&lt;(MAX('Supply Stops'!A:A))+1,VLOOKUP(C52,'Supply Stops'!A:J,3),IF(C52&lt;(MAX('Supply Lines'!A:A))+1,VLOOKUP(C52,'Supply Lines'!A:J,3),IF(C52&lt;(MAX('CI Fittings'!A:A))+1,VLOOKUP(C52,'CI Fittings'!A:J,3),IF(C52&lt;(MAX('Steel Couplings'!A:A))+1,VLOOKUP(C52,'Steel Couplings'!A:J,3),IF(C52&lt;(MAX(NHC!A:A))+1,VLOOKUP(C52,NHC!A:J,3),IF(C52&lt;(MAX('Dielectric Unions'!A:A))+1,VLOOKUP(C52,'Dielectric Unions'!A:J,3),IF(C52&lt;(MAX('MI Fittings - XH'!A:A))+1,VLOOKUP(C52,'MI Fittings - XH'!A:J,3),IF(C52&lt;(MAX('Steel Nipples - XH'!A:A))+1,VLOOKUP(C52,'Steel Nipples - XH'!A:J,3),IF(C52&lt;(MAX('Copper Tubing '!A:A))+1,VLOOKUP(C52,'Copper Tubing '!A:J,3),IF(C52&lt;(MAX('PVC Pipe'!A:A))+1,VLOOKUP(C52,'PVC Pipe'!A:J,3),IF(C52&lt;(MAX('Steel Pipe'!A:A))+1,VLOOKUP(C52,'Steel Pipe'!A:J,3),""))))))))))))))))))))))))))))))))</f>
        <v/>
      </c>
      <c r="F52" s="1794" t="str">
        <f>IF(C52&lt;(MAX('MI Fittings'!A:A))+1,VLOOKUP(C52,'MI Fittings'!A:K,4),IF(C52&lt;(MAX('CS Press Fittings'!A:A))+1,VLOOKUP(C52,'CS Press Fittings'!A:K,5),IF(C52&lt;(MAX('Steel Nipples'!A:A))+1,VLOOKUP(C52,'Steel Nipples'!A:K,4),IF(C52&lt;(MAX('Steel Cut Lengths'!A:A))+1,VLOOKUP(C52,'Steel Cut Lengths'!A:K,4),IF(C52&lt;(MAX('Pipe Hangers'!A:A))+1,VLOOKUP(C52,'Pipe Hangers'!A:J,4),IF(C52&lt;(MAX('Brass Nipples '!A:A))+1,VLOOKUP(C52,'Brass Nipples '!A:J,4),IF(C52&lt;(MAX('Brass Fittings '!A:A))+1,VLOOKUP(C52,'Brass Fittings '!A:J,4),IF(C52&lt;(MAX(Valves!A:A))+1,VLOOKUP(C52,Valves!A:J,4),IF(C52&lt;(MAX('PEX Tubing'!A:A))+1,VLOOKUP(C52,'PEX Tubing'!A:J,4),IF(C52&lt;(MAX('PEX Fittings - Brass'!A:A))+1,VLOOKUP(C52,'PEX Fittings - Brass'!A:J,4),IF(C52&lt;(MAX('PEX Fittings - EXPN Brass'!A:A))+1,VLOOKUP(C52,'PEX Fittings - EXPN Brass'!A:J,4),IF(C52&lt;(MAX('PEX Fittings - F1807 PPSU '!A:A))+1,VLOOKUP(C52,'PEX Fittings - F1807 PPSU '!A:J,4),IF(C52&lt;(MAX('PEX Fittings - F1960 EPPSU'!A:A))+1,VLOOKUP(C52,'PEX Fittings - F1960 EPPSU'!A:J,4),IF(C52&lt;(MAX('PEX Accessories'!A:A))+1,VLOOKUP(C52,'PEX Accessories'!A:J,4),IF(C52&lt;(MAX('PVC DWV'!A:A))+1,VLOOKUP(C52,'PVC DWV'!A:K,5),IF(C52&lt;(MAX('PVC SCH 40'!A:A))+1,VLOOKUP(C52,'PVC SCH 40'!A:K,5),IF(C52&lt;(MAX('Push Fittings'!A:A))+1,VLOOKUP(C52,'Push Fittings'!A:J,4),IF(C52&lt;(MAX('Copper Wrot'!A:A))+1,VLOOKUP(C52,'Copper Wrot'!A:L,5),IF(C52&lt;(MAX('Cast Copper'!A:A))+1,VLOOKUP(C52,'Cast Copper'!A:L,5),IF(C52&lt;(MAX('Press Copper Fittings'!A:A))+1,VLOOKUP(C52,'Press Copper Fittings'!A:J,4),IF(C52&lt;(MAX('Supply Stops'!A:A))+1,VLOOKUP(C52,'Supply Stops'!A:J,4),IF(C52&lt;(MAX('Supply Lines'!A:A))+1,VLOOKUP(C52,'Supply Lines'!A:J,4),IF(C52&lt;(MAX('CI Fittings'!A:A))+1,VLOOKUP(C52,'CI Fittings'!A:J,4),IF(C52&lt;(MAX('Steel Couplings'!A:A))+1,VLOOKUP(C52,'Steel Couplings'!A:J,4),IF(C52&lt;(MAX(NHC!A:A))+1,VLOOKUP(C52,NHC!A:J,4),IF(C52&lt;(MAX('Dielectric Unions'!A:A))+1,VLOOKUP(C52,'Dielectric Unions'!A:J,4),IF(C52&lt;(MAX('MI Fittings - XH'!A:A))+1,VLOOKUP(C52,'MI Fittings - XH'!A:J,4),IF(C52&lt;(MAX('Steel Nipples - XH'!A:A))+1,VLOOKUP(C52,'Steel Nipples - XH'!A:J,4),IF(C52&lt;(MAX('Copper Tubing '!A:A))+1,VLOOKUP(C52,'Copper Tubing '!A:J,4),IF(C52&lt;(MAX('PVC Pipe'!A:A))+1,VLOOKUP(C52,'PVC Pipe'!A:J,4),IF(C52&lt;(MAX('Steel Pipe'!A:A))+1,VLOOKUP(C52,'Steel Pipe'!A:J,4),"")))))))))))))))))))))))))))))))</f>
        <v/>
      </c>
      <c r="G52" s="1795"/>
      <c r="H52" s="504" t="str">
        <f>IF(C52&lt;(MAX('MI Fittings'!A:A))+1,VLOOKUP(C52,'MI Fittings'!A:K,8),IF(C52&lt;(MAX('CS Press Fittings'!A:A))+1,VLOOKUP(C52,'CS Press Fittings'!A:K,9),IF(C52&lt;(MAX('Steel Nipples'!A:A))+1,VLOOKUP(C52,'Steel Nipples'!A:K,8),IF(C52&lt;(MAX('Steel Cut Lengths'!A:A))+1,VLOOKUP(C52,'Steel Cut Lengths'!A:K,8),IF(C52&lt;(MAX('Pipe Hangers'!A:A))+1,VLOOKUP(C52,'Pipe Hangers'!A:J,8),IF(C52&lt;(MAX('Brass Nipples '!A:A))+1,VLOOKUP(C52,'Brass Nipples '!A:J,8),IF(C52&lt;(MAX('Brass Fittings '!A:A))+1,VLOOKUP(C52,'Brass Fittings '!A:J,8),IF(C52&lt;(MAX(Valves!A:A))+1,VLOOKUP(C52,Valves!A:J,8),IF(C52&lt;(MAX('PEX Tubing'!A:A))+1,VLOOKUP(C52,'PEX Tubing'!A:J,8),IF(C52&lt;(MAX('PEX Fittings - Brass'!A:A))+1,VLOOKUP(C52,'PEX Fittings - Brass'!A:J,8),IF(C52&lt;(MAX('PEX Fittings - EXPN Brass'!A:A))+1,VLOOKUP(C52,'PEX Fittings - EXPN Brass'!A:J,8),IF(C52&lt;(MAX('PEX Fittings - F1807 PPSU '!A:A))+1,VLOOKUP(C52,'PEX Fittings - F1807 PPSU '!A:J,8),IF(C52&lt;(MAX('PEX Fittings - F1960 EPPSU'!A:A))+1,VLOOKUP(C52,'PEX Fittings - F1960 EPPSU'!A:J,8),IF(C52&lt;(MAX('PEX Accessories'!A:A))+1,VLOOKUP(C52,'PEX Accessories'!A:J,8),IF(C52&lt;(MAX('PVC DWV'!A:A))+1,VLOOKUP(C52,'PVC DWV'!A:K,9),IF(C52&lt;(MAX('PVC SCH 40'!A:A))+1,VLOOKUP(C52,'PVC SCH 40'!A:K,10),IF(C52&lt;(MAX('Push Fittings'!A:A))+1,VLOOKUP(C52,'Push Fittings'!A:J,8),IF(C52&lt;(MAX('Copper Wrot'!A:A))+1,VLOOKUP(C52,'Copper Wrot'!A:L,10),IF(C52&lt;(MAX('Cast Copper'!A:A))+1,VLOOKUP(C52,'Cast Copper'!A:L,10),IF(C52&lt;(MAX('Press Copper Fittings'!A:A))+1,VLOOKUP(C52,'Press Copper Fittings'!A:J,8),IF(C52&lt;(MAX('Supply Stops'!A:A))+1,VLOOKUP(C52,'Supply Stops'!A:J,8),IF(C52&lt;(MAX('Supply Lines'!A:A))+1,VLOOKUP(C52,'Supply Lines'!A:J,8),IF(C52&lt;(MAX('CI Fittings'!A:A))+1,VLOOKUP(C52,'CI Fittings'!A:J,8),IF(C52&lt;(MAX('Steel Couplings'!A:A))+1,VLOOKUP(C52,'Steel Couplings'!A:J,8),IF(C52&lt;(MAX(NHC!A:A))+1,VLOOKUP(C52,NHC!A:J,8),IF(C52&lt;(MAX('Dielectric Unions'!A:A))+1,VLOOKUP(C52,'Dielectric Unions'!A:J,8),IF(C52&lt;(MAX('MI Fittings - XH'!A:A))+1,VLOOKUP(C52,'MI Fittings - XH'!A:J,8),IF(C52&lt;(MAX('Steel Nipples - XH'!A:A))+1,VLOOKUP(C52,'Steel Nipples - XH'!A:J,8),IF(C52&lt;(MAX('Copper Tubing '!A:A))+1,VLOOKUP(C52,'Copper Tubing '!A:J,8),IF(C52&lt;(MAX('PVC Pipe'!A:A))+1,VLOOKUP(C52,'PVC Pipe'!A:J,8),IF(C52&lt;(MAX('Steel Pipe'!A:A))+1,VLOOKUP(C52,'Steel Pipe'!A:J,8),"")))))))))))))))))))))))))))))))</f>
        <v/>
      </c>
      <c r="I52" s="1232">
        <f>IF(C52&lt;(MAX('MI Fittings'!A:A))+1,VLOOKUP(C52,'MI Fittings'!A:K,7),IF(C52&lt;(MAX('CS Press Fittings'!A:A))+1,VLOOKUP(C52,'CS Press Fittings'!A:K,8),IF(C52&lt;(MAX('Steel Nipples'!A:A))+1,VLOOKUP(C52,'Steel Nipples'!A:K,7),IF(C52&lt;(MAX('Steel Cut Lengths'!A:A))+1,VLOOKUP(C52,'Steel Cut Lengths'!A:K,7),IF(C52&lt;(MAX('Pipe Hangers'!A:A))+1,VLOOKUP(C52,'Pipe Hangers'!A:J,7),IF(C52&lt;(MAX('Brass Nipples '!A:A))+1,VLOOKUP(C52,'Brass Nipples '!A:J,7),IF(C52&lt;(MAX('Brass Fittings '!A:A))+1,VLOOKUP(C52,'Brass Fittings '!A:J,7),IF(C52&lt;(MAX(Valves!A:A))+1,VLOOKUP(C52,Valves!A:J,7),IF(C52&lt;(MAX('PEX Tubing'!A:A))+1,VLOOKUP(C52,'PEX Tubing'!A:J,7),IF(C52&lt;(MAX('PEX Fittings - Brass'!A:A))+1,VLOOKUP(C52,'PEX Fittings - Brass'!A:J,7),IF(C52&lt;(MAX('PEX Fittings - EXPN Brass'!A:A))+1,VLOOKUP(C52,'PEX Fittings - EXPN Brass'!A:J,7),IF(C52&lt;(MAX('PEX Fittings - F1807 PPSU '!A:A))+1,VLOOKUP(C52,'PEX Fittings - F1807 PPSU '!A:J,7),IF(C52&lt;(MAX('PEX Fittings - F1960 EPPSU'!A:A))+1,VLOOKUP(C52,'PEX Fittings - F1960 EPPSU'!A:J,7),IF(C52&lt;(MAX('PEX Accessories'!A:A))+1,VLOOKUP(C52,'PEX Accessories'!A:J,7),IF(C52&lt;(MAX('PVC DWV'!A:A))+1,VLOOKUP(C52,'PVC DWV'!A:K,8),IF(C52&lt;(MAX('PVC SCH 40'!A:A))+1,VLOOKUP(C52,'PVC SCH 40'!A:K,7),IF(C52&lt;(MAX('Push Fittings'!A:A))+1,VLOOKUP(C52,'Push Fittings'!A:J,7),IF(C52&lt;(MAX('Copper Wrot'!A:A))+1,VLOOKUP(C52,'Copper Wrot'!A:L,9),IF(C52&lt;(MAX('Cast Copper'!A:A))+1,VLOOKUP(C52,'Cast Copper'!A:L,9),IF(C52&lt;(MAX('Press Copper Fittings'!A:A))+1,VLOOKUP(C52,'Press Copper Fittings'!A:J,7),IF(C52&lt;(MAX('Supply Stops'!A:A))+1,VLOOKUP(C52,'Supply Stops'!A:J,7),IF(C52&lt;(MAX('Supply Lines'!A:A))+1,VLOOKUP(C52,'Supply Lines'!A:J,7),IF(C52&lt;(MAX('CI Fittings'!A:A))+1,VLOOKUP(C52,'CI Fittings'!A:J,7),IF(C52&lt;(MAX('Steel Couplings'!A:A))+1,VLOOKUP(C52,'Steel Couplings'!A:J,7),IF(C52&lt;(MAX(NHC!A:A))+1,VLOOKUP(C52,NHC!A:J,7),IF(C52&lt;(MAX('Dielectric Unions'!A:A))+1,VLOOKUP(C52,'Dielectric Unions'!A:J,7),IF(C52&lt;(MAX('MI Fittings - XH'!A:A))+1,VLOOKUP(C52,'MI Fittings - XH'!A:J,7),IF(C52&lt;(MAX('Steel Nipples - XH'!A:A))+1,VLOOKUP(C52,'Steel Nipples - XH'!A:J,7),IF(C52&lt;(MAX('Copper Tubing '!A:A))+1,VLOOKUP(C52,'Copper Tubing '!A:J,7),IF(C52&lt;(MAX('PVC Pipe'!A:A))+1,VLOOKUP(C52,'PVC Pipe'!A:J,7),IF(C52&lt;(MAX('Steel Pipe'!A:A))+1,VLOOKUP(C52,'Steel Pipe'!A:J,7),0)))))))))))))))))))))))))))))))</f>
        <v>0</v>
      </c>
      <c r="J52" s="1196">
        <f t="shared" si="0"/>
        <v>0</v>
      </c>
    </row>
    <row r="53" spans="3:10" ht="15" customHeight="1" thickTop="1" thickBot="1">
      <c r="C53" s="1233">
        <v>32</v>
      </c>
      <c r="D53" s="49" t="str">
        <f>IF(C53&lt;(MAX('MI Fittings'!A:A))+1,VLOOKUP(C53,'MI Fittings'!A:K,10),IF(C53&lt;(MAX('CS Press Fittings'!A:A))+1,VLOOKUP(C53,'CS Press Fittings'!A:K,11),IF(C53&lt;(MAX('Steel Nipples'!A:A))+1,VLOOKUP(C53,'Steel Nipples'!A:K,10),IF(C53&lt;(MAX('Steel Cut Lengths'!A:A))+1,VLOOKUP(C53,'Steel Cut Lengths'!A:K,10),IF(C53&lt;(MAX('Pipe Hangers'!A:A))+1,VLOOKUP(C53,'Pipe Hangers'!A:J,10),IF(C53&lt;(MAX('Brass Nipples '!A:A))+1,VLOOKUP(C53,'Brass Nipples '!A:J,10),IF(C53&lt;(MAX('Brass Fittings '!A:A))+1,VLOOKUP(C53,'Brass Fittings '!A:J,10),IF(C53&lt;(MAX(Valves!A:A))+1,VLOOKUP(C53,Valves!A:J,10),IF(C53&lt;(MAX('PEX Tubing'!A:A))+1,VLOOKUP(C53,'PEX Tubing'!A:J,9),IF(C53&lt;(MAX('PEX Fittings - Brass'!A:A))+1,VLOOKUP(C53,'PEX Fittings - Brass'!A:J,10),IF(C53&lt;(MAX('PEX Fittings - EXPN Brass'!A:A))+1,VLOOKUP(C53,'PEX Fittings - EXPN Brass'!A:J,10),IF(C53&lt;(MAX('PEX Fittings - F1807 PPSU '!A:A))+1,VLOOKUP(C53,'PEX Fittings - F1807 PPSU '!A:J,10),IF(C53&lt;(MAX('PEX Fittings - F1960 EPPSU'!A:A))+1,VLOOKUP(C53,'PEX Fittings - F1960 EPPSU'!A:J,10),IF(C53&lt;(MAX('PEX Accessories'!A:A))+1,VLOOKUP(C53,'PEX Accessories'!A:J,10),IF(C53&lt;(MAX('PVC DWV'!A:A))+1,VLOOKUP(C53,'PVC DWV'!A:K,11),IF(C53&lt;(MAX('PVC SCH 40'!A:A))+1,VLOOKUP(C53,'PVC SCH 40'!A:K,11),IF(C53&lt;(MAX('Push Fittings'!A:A))+1,VLOOKUP(C53,'Push Fittings'!A:J,10),IF(C53&lt;(MAX('Copper Wrot'!A:A))+1,VLOOKUP(C53,'Copper Wrot'!A:L,12),IF(C53&lt;(MAX('Cast Copper'!A:A))+1,VLOOKUP(C53,'Cast Copper'!A:L,12),IF(C53&lt;(MAX('Press Copper Fittings'!A:A))+1,VLOOKUP(C53,'Press Copper Fittings'!A:J,10),IF(C53&lt;(MAX('Supply Stops'!A:A))+1,VLOOKUP(C53,'Supply Stops'!A:J,10),IF(C53&lt;(MAX('Supply Lines'!A:A))+1,VLOOKUP(C53,'Supply Lines'!A:J,10),IF(C53&lt;(MAX('CI Fittings'!A:A))+1,VLOOKUP(C53,'CI Fittings'!A:J,10),IF(C53&lt;(MAX('Steel Couplings'!A:A))+1,VLOOKUP(C53,'Steel Couplings'!A:J,10),IF(C53&lt;(MAX(NHC!A:A))+1,VLOOKUP(C53,NHC!A:J,10),IF(C53&lt;(MAX('Dielectric Unions'!A:A))+1,VLOOKUP(C53,'Dielectric Unions'!A:J,10),IF(C53&lt;(MAX('MI Fittings - XH'!A:A))+1,VLOOKUP(C53,'MI Fittings - XH'!A:J,10),IF(C53&lt;(MAX('Steel Nipples - XH'!A:A))+1,VLOOKUP(C53,'Steel Nipples - XH'!A:J,10),IF(C53&lt;(MAX('Copper Tubing '!A:A))+1,VLOOKUP(C53,'Copper Tubing '!A:J,10),IF(C53&lt;(MAX('PVC Pipe'!A:A))+1,VLOOKUP(C53,'PVC Pipe'!A:J,10),IF(C53&lt;(MAX('Steel Pipe'!A:A))+1,VLOOKUP(C53,'Steel Pipe'!A:J,10),"")))))))))))))))))))))))))))))))</f>
        <v/>
      </c>
      <c r="E53" s="1231" t="str">
        <f>IF(C53&lt;(MAX('MI Fittings'!A:A))+1,VLOOKUP(C53,'MI Fittings'!A:K,3),IF(C53&lt;(MAX('CS Press Fittings'!A:A))+1,VLOOKUP(C53,'CS Press Fittings'!A:K,4),IF(C53&lt;(MAX('Steel Nipples'!A:A))+1,VLOOKUP(C53,'Steel Nipples'!A:K,3),IF(C53&lt;(MAX('Steel Cut Lengths'!A:A))+1,VLOOKUP(C53,'Steel Cut Lengths'!A:K,3),IF(C53&lt;(MAX('Pipe Hangers'!A:A))+1,VLOOKUP(C53,'Pipe Hangers'!A:J,3),IF(C53&lt;(MAX('Brass Nipples '!A:A))+1,VLOOKUP(C53,'Brass Nipples '!A:J,3),IF(C53&lt;(MAX('Brass Fittings '!A:A))+1,VLOOKUP(C53,'Brass Fittings '!A:J,3),IF(C53&lt;(MAX(Valves!A:A))+1,VLOOKUP(C53,Valves!A:J,3),IF(C53&lt;(MAX('PEX Tubing'!A:A))+1,VLOOKUP(C53,'PEX Tubing'!A:J,3),IF(C53&lt;(MAX('PEX Fittings - Brass'!A:A))+1,VLOOKUP(C53,'PEX Fittings - Brass'!A:J,3),IF(C53&lt;(MAX('PEX Fittings - EXPN Brass'!A:A))+1,VLOOKUP(C53,'PEX Fittings - EXPN Brass'!A:J,3),IF(C53&lt;(MAX('PEX Fittings - F1807 PPSU '!A:A))+1,VLOOKUP(C53,'PEX Fittings - F1807 PPSU '!A:J,3),IF(C53&lt;(MAX('PEX Fittings - F1960 EPPSU'!A:A))+1,VLOOKUP(C53,'PEX Fittings - F1960 EPPSU'!A:J,3),IF(C53&lt;(MAX('PEX Accessories'!A:A))+1,VLOOKUP(C53,'PEX Accessories'!A:J,3),IF(C53&lt;(MAX('PVC DWV'!A:A))+1,VLOOKUP(C53,'PVC DWV'!A:K,3),IF(C53&lt;(MAX('PVC SCH 40'!A:A))+1,VLOOKUP(C53,'PVC SCH 40'!A:K,3),IF(C53&lt;(MAX('Push Fittings'!A:A))+1,VLOOKUP(C53,'Push Fittings'!A:J,3),IF(C53&lt;(MAX('Copper Wrot'!A:A))+1,VLOOKUP(C53,'Copper Wrot'!A:L,3),IF(C53&lt;(MAX('Cast Copper'!A:A))+1,VLOOKUP(C53,'Cast Copper'!A:L,3),IF(C53&lt;(MAX('Cast Copper'!A:A))+1,VLOOKUP(C53,'Cast Copper'!A:L,3),IF(C53&lt;(MAX('Press Copper Fittings'!A:A))+1,VLOOKUP(C53,'Press Copper Fittings'!A:J,3),IF(C53&lt;(MAX('Supply Stops'!A:A))+1,VLOOKUP(C53,'Supply Stops'!A:J,3),IF(C53&lt;(MAX('Supply Lines'!A:A))+1,VLOOKUP(C53,'Supply Lines'!A:J,3),IF(C53&lt;(MAX('CI Fittings'!A:A))+1,VLOOKUP(C53,'CI Fittings'!A:J,3),IF(C53&lt;(MAX('Steel Couplings'!A:A))+1,VLOOKUP(C53,'Steel Couplings'!A:J,3),IF(C53&lt;(MAX(NHC!A:A))+1,VLOOKUP(C53,NHC!A:J,3),IF(C53&lt;(MAX('Dielectric Unions'!A:A))+1,VLOOKUP(C53,'Dielectric Unions'!A:J,3),IF(C53&lt;(MAX('MI Fittings - XH'!A:A))+1,VLOOKUP(C53,'MI Fittings - XH'!A:J,3),IF(C53&lt;(MAX('Steel Nipples - XH'!A:A))+1,VLOOKUP(C53,'Steel Nipples - XH'!A:J,3),IF(C53&lt;(MAX('Copper Tubing '!A:A))+1,VLOOKUP(C53,'Copper Tubing '!A:J,3),IF(C53&lt;(MAX('PVC Pipe'!A:A))+1,VLOOKUP(C53,'PVC Pipe'!A:J,3),IF(C53&lt;(MAX('Steel Pipe'!A:A))+1,VLOOKUP(C53,'Steel Pipe'!A:J,3),""))))))))))))))))))))))))))))))))</f>
        <v/>
      </c>
      <c r="F53" s="1794" t="str">
        <f>IF(C53&lt;(MAX('MI Fittings'!A:A))+1,VLOOKUP(C53,'MI Fittings'!A:K,4),IF(C53&lt;(MAX('CS Press Fittings'!A:A))+1,VLOOKUP(C53,'CS Press Fittings'!A:K,5),IF(C53&lt;(MAX('Steel Nipples'!A:A))+1,VLOOKUP(C53,'Steel Nipples'!A:K,4),IF(C53&lt;(MAX('Steel Cut Lengths'!A:A))+1,VLOOKUP(C53,'Steel Cut Lengths'!A:K,4),IF(C53&lt;(MAX('Pipe Hangers'!A:A))+1,VLOOKUP(C53,'Pipe Hangers'!A:J,4),IF(C53&lt;(MAX('Brass Nipples '!A:A))+1,VLOOKUP(C53,'Brass Nipples '!A:J,4),IF(C53&lt;(MAX('Brass Fittings '!A:A))+1,VLOOKUP(C53,'Brass Fittings '!A:J,4),IF(C53&lt;(MAX(Valves!A:A))+1,VLOOKUP(C53,Valves!A:J,4),IF(C53&lt;(MAX('PEX Tubing'!A:A))+1,VLOOKUP(C53,'PEX Tubing'!A:J,4),IF(C53&lt;(MAX('PEX Fittings - Brass'!A:A))+1,VLOOKUP(C53,'PEX Fittings - Brass'!A:J,4),IF(C53&lt;(MAX('PEX Fittings - EXPN Brass'!A:A))+1,VLOOKUP(C53,'PEX Fittings - EXPN Brass'!A:J,4),IF(C53&lt;(MAX('PEX Fittings - F1807 PPSU '!A:A))+1,VLOOKUP(C53,'PEX Fittings - F1807 PPSU '!A:J,4),IF(C53&lt;(MAX('PEX Fittings - F1960 EPPSU'!A:A))+1,VLOOKUP(C53,'PEX Fittings - F1960 EPPSU'!A:J,4),IF(C53&lt;(MAX('PEX Accessories'!A:A))+1,VLOOKUP(C53,'PEX Accessories'!A:J,4),IF(C53&lt;(MAX('PVC DWV'!A:A))+1,VLOOKUP(C53,'PVC DWV'!A:K,5),IF(C53&lt;(MAX('PVC SCH 40'!A:A))+1,VLOOKUP(C53,'PVC SCH 40'!A:K,5),IF(C53&lt;(MAX('Push Fittings'!A:A))+1,VLOOKUP(C53,'Push Fittings'!A:J,4),IF(C53&lt;(MAX('Copper Wrot'!A:A))+1,VLOOKUP(C53,'Copper Wrot'!A:L,5),IF(C53&lt;(MAX('Cast Copper'!A:A))+1,VLOOKUP(C53,'Cast Copper'!A:L,5),IF(C53&lt;(MAX('Press Copper Fittings'!A:A))+1,VLOOKUP(C53,'Press Copper Fittings'!A:J,4),IF(C53&lt;(MAX('Supply Stops'!A:A))+1,VLOOKUP(C53,'Supply Stops'!A:J,4),IF(C53&lt;(MAX('Supply Lines'!A:A))+1,VLOOKUP(C53,'Supply Lines'!A:J,4),IF(C53&lt;(MAX('CI Fittings'!A:A))+1,VLOOKUP(C53,'CI Fittings'!A:J,4),IF(C53&lt;(MAX('Steel Couplings'!A:A))+1,VLOOKUP(C53,'Steel Couplings'!A:J,4),IF(C53&lt;(MAX(NHC!A:A))+1,VLOOKUP(C53,NHC!A:J,4),IF(C53&lt;(MAX('Dielectric Unions'!A:A))+1,VLOOKUP(C53,'Dielectric Unions'!A:J,4),IF(C53&lt;(MAX('MI Fittings - XH'!A:A))+1,VLOOKUP(C53,'MI Fittings - XH'!A:J,4),IF(C53&lt;(MAX('Steel Nipples - XH'!A:A))+1,VLOOKUP(C53,'Steel Nipples - XH'!A:J,4),IF(C53&lt;(MAX('Copper Tubing '!A:A))+1,VLOOKUP(C53,'Copper Tubing '!A:J,4),IF(C53&lt;(MAX('PVC Pipe'!A:A))+1,VLOOKUP(C53,'PVC Pipe'!A:J,4),IF(C53&lt;(MAX('Steel Pipe'!A:A))+1,VLOOKUP(C53,'Steel Pipe'!A:J,4),"")))))))))))))))))))))))))))))))</f>
        <v/>
      </c>
      <c r="G53" s="1795"/>
      <c r="H53" s="504" t="str">
        <f>IF(C53&lt;(MAX('MI Fittings'!A:A))+1,VLOOKUP(C53,'MI Fittings'!A:K,8),IF(C53&lt;(MAX('CS Press Fittings'!A:A))+1,VLOOKUP(C53,'CS Press Fittings'!A:K,9),IF(C53&lt;(MAX('Steel Nipples'!A:A))+1,VLOOKUP(C53,'Steel Nipples'!A:K,8),IF(C53&lt;(MAX('Steel Cut Lengths'!A:A))+1,VLOOKUP(C53,'Steel Cut Lengths'!A:K,8),IF(C53&lt;(MAX('Pipe Hangers'!A:A))+1,VLOOKUP(C53,'Pipe Hangers'!A:J,8),IF(C53&lt;(MAX('Brass Nipples '!A:A))+1,VLOOKUP(C53,'Brass Nipples '!A:J,8),IF(C53&lt;(MAX('Brass Fittings '!A:A))+1,VLOOKUP(C53,'Brass Fittings '!A:J,8),IF(C53&lt;(MAX(Valves!A:A))+1,VLOOKUP(C53,Valves!A:J,8),IF(C53&lt;(MAX('PEX Tubing'!A:A))+1,VLOOKUP(C53,'PEX Tubing'!A:J,8),IF(C53&lt;(MAX('PEX Fittings - Brass'!A:A))+1,VLOOKUP(C53,'PEX Fittings - Brass'!A:J,8),IF(C53&lt;(MAX('PEX Fittings - EXPN Brass'!A:A))+1,VLOOKUP(C53,'PEX Fittings - EXPN Brass'!A:J,8),IF(C53&lt;(MAX('PEX Fittings - F1807 PPSU '!A:A))+1,VLOOKUP(C53,'PEX Fittings - F1807 PPSU '!A:J,8),IF(C53&lt;(MAX('PEX Fittings - F1960 EPPSU'!A:A))+1,VLOOKUP(C53,'PEX Fittings - F1960 EPPSU'!A:J,8),IF(C53&lt;(MAX('PEX Accessories'!A:A))+1,VLOOKUP(C53,'PEX Accessories'!A:J,8),IF(C53&lt;(MAX('PVC DWV'!A:A))+1,VLOOKUP(C53,'PVC DWV'!A:K,9),IF(C53&lt;(MAX('PVC SCH 40'!A:A))+1,VLOOKUP(C53,'PVC SCH 40'!A:K,10),IF(C53&lt;(MAX('Push Fittings'!A:A))+1,VLOOKUP(C53,'Push Fittings'!A:J,8),IF(C53&lt;(MAX('Copper Wrot'!A:A))+1,VLOOKUP(C53,'Copper Wrot'!A:L,10),IF(C53&lt;(MAX('Cast Copper'!A:A))+1,VLOOKUP(C53,'Cast Copper'!A:L,10),IF(C53&lt;(MAX('Press Copper Fittings'!A:A))+1,VLOOKUP(C53,'Press Copper Fittings'!A:J,8),IF(C53&lt;(MAX('Supply Stops'!A:A))+1,VLOOKUP(C53,'Supply Stops'!A:J,8),IF(C53&lt;(MAX('Supply Lines'!A:A))+1,VLOOKUP(C53,'Supply Lines'!A:J,8),IF(C53&lt;(MAX('CI Fittings'!A:A))+1,VLOOKUP(C53,'CI Fittings'!A:J,8),IF(C53&lt;(MAX('Steel Couplings'!A:A))+1,VLOOKUP(C53,'Steel Couplings'!A:J,8),IF(C53&lt;(MAX(NHC!A:A))+1,VLOOKUP(C53,NHC!A:J,8),IF(C53&lt;(MAX('Dielectric Unions'!A:A))+1,VLOOKUP(C53,'Dielectric Unions'!A:J,8),IF(C53&lt;(MAX('MI Fittings - XH'!A:A))+1,VLOOKUP(C53,'MI Fittings - XH'!A:J,8),IF(C53&lt;(MAX('Steel Nipples - XH'!A:A))+1,VLOOKUP(C53,'Steel Nipples - XH'!A:J,8),IF(C53&lt;(MAX('Copper Tubing '!A:A))+1,VLOOKUP(C53,'Copper Tubing '!A:J,8),IF(C53&lt;(MAX('PVC Pipe'!A:A))+1,VLOOKUP(C53,'PVC Pipe'!A:J,8),IF(C53&lt;(MAX('Steel Pipe'!A:A))+1,VLOOKUP(C53,'Steel Pipe'!A:J,8),"")))))))))))))))))))))))))))))))</f>
        <v/>
      </c>
      <c r="I53" s="1232">
        <f>IF(C53&lt;(MAX('MI Fittings'!A:A))+1,VLOOKUP(C53,'MI Fittings'!A:K,7),IF(C53&lt;(MAX('CS Press Fittings'!A:A))+1,VLOOKUP(C53,'CS Press Fittings'!A:K,8),IF(C53&lt;(MAX('Steel Nipples'!A:A))+1,VLOOKUP(C53,'Steel Nipples'!A:K,7),IF(C53&lt;(MAX('Steel Cut Lengths'!A:A))+1,VLOOKUP(C53,'Steel Cut Lengths'!A:K,7),IF(C53&lt;(MAX('Pipe Hangers'!A:A))+1,VLOOKUP(C53,'Pipe Hangers'!A:J,7),IF(C53&lt;(MAX('Brass Nipples '!A:A))+1,VLOOKUP(C53,'Brass Nipples '!A:J,7),IF(C53&lt;(MAX('Brass Fittings '!A:A))+1,VLOOKUP(C53,'Brass Fittings '!A:J,7),IF(C53&lt;(MAX(Valves!A:A))+1,VLOOKUP(C53,Valves!A:J,7),IF(C53&lt;(MAX('PEX Tubing'!A:A))+1,VLOOKUP(C53,'PEX Tubing'!A:J,7),IF(C53&lt;(MAX('PEX Fittings - Brass'!A:A))+1,VLOOKUP(C53,'PEX Fittings - Brass'!A:J,7),IF(C53&lt;(MAX('PEX Fittings - EXPN Brass'!A:A))+1,VLOOKUP(C53,'PEX Fittings - EXPN Brass'!A:J,7),IF(C53&lt;(MAX('PEX Fittings - F1807 PPSU '!A:A))+1,VLOOKUP(C53,'PEX Fittings - F1807 PPSU '!A:J,7),IF(C53&lt;(MAX('PEX Fittings - F1960 EPPSU'!A:A))+1,VLOOKUP(C53,'PEX Fittings - F1960 EPPSU'!A:J,7),IF(C53&lt;(MAX('PEX Accessories'!A:A))+1,VLOOKUP(C53,'PEX Accessories'!A:J,7),IF(C53&lt;(MAX('PVC DWV'!A:A))+1,VLOOKUP(C53,'PVC DWV'!A:K,8),IF(C53&lt;(MAX('PVC SCH 40'!A:A))+1,VLOOKUP(C53,'PVC SCH 40'!A:K,7),IF(C53&lt;(MAX('Push Fittings'!A:A))+1,VLOOKUP(C53,'Push Fittings'!A:J,7),IF(C53&lt;(MAX('Copper Wrot'!A:A))+1,VLOOKUP(C53,'Copper Wrot'!A:L,9),IF(C53&lt;(MAX('Cast Copper'!A:A))+1,VLOOKUP(C53,'Cast Copper'!A:L,9),IF(C53&lt;(MAX('Press Copper Fittings'!A:A))+1,VLOOKUP(C53,'Press Copper Fittings'!A:J,7),IF(C53&lt;(MAX('Supply Stops'!A:A))+1,VLOOKUP(C53,'Supply Stops'!A:J,7),IF(C53&lt;(MAX('Supply Lines'!A:A))+1,VLOOKUP(C53,'Supply Lines'!A:J,7),IF(C53&lt;(MAX('CI Fittings'!A:A))+1,VLOOKUP(C53,'CI Fittings'!A:J,7),IF(C53&lt;(MAX('Steel Couplings'!A:A))+1,VLOOKUP(C53,'Steel Couplings'!A:J,7),IF(C53&lt;(MAX(NHC!A:A))+1,VLOOKUP(C53,NHC!A:J,7),IF(C53&lt;(MAX('Dielectric Unions'!A:A))+1,VLOOKUP(C53,'Dielectric Unions'!A:J,7),IF(C53&lt;(MAX('MI Fittings - XH'!A:A))+1,VLOOKUP(C53,'MI Fittings - XH'!A:J,7),IF(C53&lt;(MAX('Steel Nipples - XH'!A:A))+1,VLOOKUP(C53,'Steel Nipples - XH'!A:J,7),IF(C53&lt;(MAX('Copper Tubing '!A:A))+1,VLOOKUP(C53,'Copper Tubing '!A:J,7),IF(C53&lt;(MAX('PVC Pipe'!A:A))+1,VLOOKUP(C53,'PVC Pipe'!A:J,7),IF(C53&lt;(MAX('Steel Pipe'!A:A))+1,VLOOKUP(C53,'Steel Pipe'!A:J,7),0)))))))))))))))))))))))))))))))</f>
        <v>0</v>
      </c>
      <c r="J53" s="1196">
        <f t="shared" si="0"/>
        <v>0</v>
      </c>
    </row>
    <row r="54" spans="3:10" ht="15" customHeight="1" thickTop="1" thickBot="1">
      <c r="C54" s="1234">
        <v>33</v>
      </c>
      <c r="D54" s="49" t="str">
        <f>IF(C54&lt;(MAX('MI Fittings'!A:A))+1,VLOOKUP(C54,'MI Fittings'!A:K,10),IF(C54&lt;(MAX('CS Press Fittings'!A:A))+1,VLOOKUP(C54,'CS Press Fittings'!A:K,11),IF(C54&lt;(MAX('Steel Nipples'!A:A))+1,VLOOKUP(C54,'Steel Nipples'!A:K,10),IF(C54&lt;(MAX('Steel Cut Lengths'!A:A))+1,VLOOKUP(C54,'Steel Cut Lengths'!A:K,10),IF(C54&lt;(MAX('Pipe Hangers'!A:A))+1,VLOOKUP(C54,'Pipe Hangers'!A:J,10),IF(C54&lt;(MAX('Brass Nipples '!A:A))+1,VLOOKUP(C54,'Brass Nipples '!A:J,10),IF(C54&lt;(MAX('Brass Fittings '!A:A))+1,VLOOKUP(C54,'Brass Fittings '!A:J,10),IF(C54&lt;(MAX(Valves!A:A))+1,VLOOKUP(C54,Valves!A:J,10),IF(C54&lt;(MAX('PEX Tubing'!A:A))+1,VLOOKUP(C54,'PEX Tubing'!A:J,9),IF(C54&lt;(MAX('PEX Fittings - Brass'!A:A))+1,VLOOKUP(C54,'PEX Fittings - Brass'!A:J,10),IF(C54&lt;(MAX('PEX Fittings - EXPN Brass'!A:A))+1,VLOOKUP(C54,'PEX Fittings - EXPN Brass'!A:J,10),IF(C54&lt;(MAX('PEX Fittings - F1807 PPSU '!A:A))+1,VLOOKUP(C54,'PEX Fittings - F1807 PPSU '!A:J,10),IF(C54&lt;(MAX('PEX Fittings - F1960 EPPSU'!A:A))+1,VLOOKUP(C54,'PEX Fittings - F1960 EPPSU'!A:J,10),IF(C54&lt;(MAX('PEX Accessories'!A:A))+1,VLOOKUP(C54,'PEX Accessories'!A:J,10),IF(C54&lt;(MAX('PVC DWV'!A:A))+1,VLOOKUP(C54,'PVC DWV'!A:K,11),IF(C54&lt;(MAX('PVC SCH 40'!A:A))+1,VLOOKUP(C54,'PVC SCH 40'!A:K,11),IF(C54&lt;(MAX('Push Fittings'!A:A))+1,VLOOKUP(C54,'Push Fittings'!A:J,10),IF(C54&lt;(MAX('Copper Wrot'!A:A))+1,VLOOKUP(C54,'Copper Wrot'!A:L,12),IF(C54&lt;(MAX('Cast Copper'!A:A))+1,VLOOKUP(C54,'Cast Copper'!A:L,12),IF(C54&lt;(MAX('Press Copper Fittings'!A:A))+1,VLOOKUP(C54,'Press Copper Fittings'!A:J,10),IF(C54&lt;(MAX('Supply Stops'!A:A))+1,VLOOKUP(C54,'Supply Stops'!A:J,10),IF(C54&lt;(MAX('Supply Lines'!A:A))+1,VLOOKUP(C54,'Supply Lines'!A:J,10),IF(C54&lt;(MAX('CI Fittings'!A:A))+1,VLOOKUP(C54,'CI Fittings'!A:J,10),IF(C54&lt;(MAX('Steel Couplings'!A:A))+1,VLOOKUP(C54,'Steel Couplings'!A:J,10),IF(C54&lt;(MAX(NHC!A:A))+1,VLOOKUP(C54,NHC!A:J,10),IF(C54&lt;(MAX('Dielectric Unions'!A:A))+1,VLOOKUP(C54,'Dielectric Unions'!A:J,10),IF(C54&lt;(MAX('MI Fittings - XH'!A:A))+1,VLOOKUP(C54,'MI Fittings - XH'!A:J,10),IF(C54&lt;(MAX('Steel Nipples - XH'!A:A))+1,VLOOKUP(C54,'Steel Nipples - XH'!A:J,10),IF(C54&lt;(MAX('Copper Tubing '!A:A))+1,VLOOKUP(C54,'Copper Tubing '!A:J,10),IF(C54&lt;(MAX('PVC Pipe'!A:A))+1,VLOOKUP(C54,'PVC Pipe'!A:J,10),IF(C54&lt;(MAX('Steel Pipe'!A:A))+1,VLOOKUP(C54,'Steel Pipe'!A:J,10),"")))))))))))))))))))))))))))))))</f>
        <v/>
      </c>
      <c r="E54" s="1231" t="str">
        <f>IF(C54&lt;(MAX('MI Fittings'!A:A))+1,VLOOKUP(C54,'MI Fittings'!A:K,3),IF(C54&lt;(MAX('CS Press Fittings'!A:A))+1,VLOOKUP(C54,'CS Press Fittings'!A:K,4),IF(C54&lt;(MAX('Steel Nipples'!A:A))+1,VLOOKUP(C54,'Steel Nipples'!A:K,3),IF(C54&lt;(MAX('Steel Cut Lengths'!A:A))+1,VLOOKUP(C54,'Steel Cut Lengths'!A:K,3),IF(C54&lt;(MAX('Pipe Hangers'!A:A))+1,VLOOKUP(C54,'Pipe Hangers'!A:J,3),IF(C54&lt;(MAX('Brass Nipples '!A:A))+1,VLOOKUP(C54,'Brass Nipples '!A:J,3),IF(C54&lt;(MAX('Brass Fittings '!A:A))+1,VLOOKUP(C54,'Brass Fittings '!A:J,3),IF(C54&lt;(MAX(Valves!A:A))+1,VLOOKUP(C54,Valves!A:J,3),IF(C54&lt;(MAX('PEX Tubing'!A:A))+1,VLOOKUP(C54,'PEX Tubing'!A:J,3),IF(C54&lt;(MAX('PEX Fittings - Brass'!A:A))+1,VLOOKUP(C54,'PEX Fittings - Brass'!A:J,3),IF(C54&lt;(MAX('PEX Fittings - EXPN Brass'!A:A))+1,VLOOKUP(C54,'PEX Fittings - EXPN Brass'!A:J,3),IF(C54&lt;(MAX('PEX Fittings - F1807 PPSU '!A:A))+1,VLOOKUP(C54,'PEX Fittings - F1807 PPSU '!A:J,3),IF(C54&lt;(MAX('PEX Fittings - F1960 EPPSU'!A:A))+1,VLOOKUP(C54,'PEX Fittings - F1960 EPPSU'!A:J,3),IF(C54&lt;(MAX('PEX Accessories'!A:A))+1,VLOOKUP(C54,'PEX Accessories'!A:J,3),IF(C54&lt;(MAX('PVC DWV'!A:A))+1,VLOOKUP(C54,'PVC DWV'!A:K,3),IF(C54&lt;(MAX('PVC SCH 40'!A:A))+1,VLOOKUP(C54,'PVC SCH 40'!A:K,3),IF(C54&lt;(MAX('Push Fittings'!A:A))+1,VLOOKUP(C54,'Push Fittings'!A:J,3),IF(C54&lt;(MAX('Copper Wrot'!A:A))+1,VLOOKUP(C54,'Copper Wrot'!A:L,3),IF(C54&lt;(MAX('Cast Copper'!A:A))+1,VLOOKUP(C54,'Cast Copper'!A:L,3),IF(C54&lt;(MAX('Cast Copper'!A:A))+1,VLOOKUP(C54,'Cast Copper'!A:L,3),IF(C54&lt;(MAX('Press Copper Fittings'!A:A))+1,VLOOKUP(C54,'Press Copper Fittings'!A:J,3),IF(C54&lt;(MAX('Supply Stops'!A:A))+1,VLOOKUP(C54,'Supply Stops'!A:J,3),IF(C54&lt;(MAX('Supply Lines'!A:A))+1,VLOOKUP(C54,'Supply Lines'!A:J,3),IF(C54&lt;(MAX('CI Fittings'!A:A))+1,VLOOKUP(C54,'CI Fittings'!A:J,3),IF(C54&lt;(MAX('Steel Couplings'!A:A))+1,VLOOKUP(C54,'Steel Couplings'!A:J,3),IF(C54&lt;(MAX(NHC!A:A))+1,VLOOKUP(C54,NHC!A:J,3),IF(C54&lt;(MAX('Dielectric Unions'!A:A))+1,VLOOKUP(C54,'Dielectric Unions'!A:J,3),IF(C54&lt;(MAX('MI Fittings - XH'!A:A))+1,VLOOKUP(C54,'MI Fittings - XH'!A:J,3),IF(C54&lt;(MAX('Steel Nipples - XH'!A:A))+1,VLOOKUP(C54,'Steel Nipples - XH'!A:J,3),IF(C54&lt;(MAX('Copper Tubing '!A:A))+1,VLOOKUP(C54,'Copper Tubing '!A:J,3),IF(C54&lt;(MAX('PVC Pipe'!A:A))+1,VLOOKUP(C54,'PVC Pipe'!A:J,3),IF(C54&lt;(MAX('Steel Pipe'!A:A))+1,VLOOKUP(C54,'Steel Pipe'!A:J,3),""))))))))))))))))))))))))))))))))</f>
        <v/>
      </c>
      <c r="F54" s="1794" t="str">
        <f>IF(C54&lt;(MAX('MI Fittings'!A:A))+1,VLOOKUP(C54,'MI Fittings'!A:K,4),IF(C54&lt;(MAX('CS Press Fittings'!A:A))+1,VLOOKUP(C54,'CS Press Fittings'!A:K,5),IF(C54&lt;(MAX('Steel Nipples'!A:A))+1,VLOOKUP(C54,'Steel Nipples'!A:K,4),IF(C54&lt;(MAX('Steel Cut Lengths'!A:A))+1,VLOOKUP(C54,'Steel Cut Lengths'!A:K,4),IF(C54&lt;(MAX('Pipe Hangers'!A:A))+1,VLOOKUP(C54,'Pipe Hangers'!A:J,4),IF(C54&lt;(MAX('Brass Nipples '!A:A))+1,VLOOKUP(C54,'Brass Nipples '!A:J,4),IF(C54&lt;(MAX('Brass Fittings '!A:A))+1,VLOOKUP(C54,'Brass Fittings '!A:J,4),IF(C54&lt;(MAX(Valves!A:A))+1,VLOOKUP(C54,Valves!A:J,4),IF(C54&lt;(MAX('PEX Tubing'!A:A))+1,VLOOKUP(C54,'PEX Tubing'!A:J,4),IF(C54&lt;(MAX('PEX Fittings - Brass'!A:A))+1,VLOOKUP(C54,'PEX Fittings - Brass'!A:J,4),IF(C54&lt;(MAX('PEX Fittings - EXPN Brass'!A:A))+1,VLOOKUP(C54,'PEX Fittings - EXPN Brass'!A:J,4),IF(C54&lt;(MAX('PEX Fittings - F1807 PPSU '!A:A))+1,VLOOKUP(C54,'PEX Fittings - F1807 PPSU '!A:J,4),IF(C54&lt;(MAX('PEX Fittings - F1960 EPPSU'!A:A))+1,VLOOKUP(C54,'PEX Fittings - F1960 EPPSU'!A:J,4),IF(C54&lt;(MAX('PEX Accessories'!A:A))+1,VLOOKUP(C54,'PEX Accessories'!A:J,4),IF(C54&lt;(MAX('PVC DWV'!A:A))+1,VLOOKUP(C54,'PVC DWV'!A:K,5),IF(C54&lt;(MAX('PVC SCH 40'!A:A))+1,VLOOKUP(C54,'PVC SCH 40'!A:K,5),IF(C54&lt;(MAX('Push Fittings'!A:A))+1,VLOOKUP(C54,'Push Fittings'!A:J,4),IF(C54&lt;(MAX('Copper Wrot'!A:A))+1,VLOOKUP(C54,'Copper Wrot'!A:L,5),IF(C54&lt;(MAX('Cast Copper'!A:A))+1,VLOOKUP(C54,'Cast Copper'!A:L,5),IF(C54&lt;(MAX('Press Copper Fittings'!A:A))+1,VLOOKUP(C54,'Press Copper Fittings'!A:J,4),IF(C54&lt;(MAX('Supply Stops'!A:A))+1,VLOOKUP(C54,'Supply Stops'!A:J,4),IF(C54&lt;(MAX('Supply Lines'!A:A))+1,VLOOKUP(C54,'Supply Lines'!A:J,4),IF(C54&lt;(MAX('CI Fittings'!A:A))+1,VLOOKUP(C54,'CI Fittings'!A:J,4),IF(C54&lt;(MAX('Steel Couplings'!A:A))+1,VLOOKUP(C54,'Steel Couplings'!A:J,4),IF(C54&lt;(MAX(NHC!A:A))+1,VLOOKUP(C54,NHC!A:J,4),IF(C54&lt;(MAX('Dielectric Unions'!A:A))+1,VLOOKUP(C54,'Dielectric Unions'!A:J,4),IF(C54&lt;(MAX('MI Fittings - XH'!A:A))+1,VLOOKUP(C54,'MI Fittings - XH'!A:J,4),IF(C54&lt;(MAX('Steel Nipples - XH'!A:A))+1,VLOOKUP(C54,'Steel Nipples - XH'!A:J,4),IF(C54&lt;(MAX('Copper Tubing '!A:A))+1,VLOOKUP(C54,'Copper Tubing '!A:J,4),IF(C54&lt;(MAX('PVC Pipe'!A:A))+1,VLOOKUP(C54,'PVC Pipe'!A:J,4),IF(C54&lt;(MAX('Steel Pipe'!A:A))+1,VLOOKUP(C54,'Steel Pipe'!A:J,4),"")))))))))))))))))))))))))))))))</f>
        <v/>
      </c>
      <c r="G54" s="1795"/>
      <c r="H54" s="504" t="str">
        <f>IF(C54&lt;(MAX('MI Fittings'!A:A))+1,VLOOKUP(C54,'MI Fittings'!A:K,8),IF(C54&lt;(MAX('CS Press Fittings'!A:A))+1,VLOOKUP(C54,'CS Press Fittings'!A:K,9),IF(C54&lt;(MAX('Steel Nipples'!A:A))+1,VLOOKUP(C54,'Steel Nipples'!A:K,8),IF(C54&lt;(MAX('Steel Cut Lengths'!A:A))+1,VLOOKUP(C54,'Steel Cut Lengths'!A:K,8),IF(C54&lt;(MAX('Pipe Hangers'!A:A))+1,VLOOKUP(C54,'Pipe Hangers'!A:J,8),IF(C54&lt;(MAX('Brass Nipples '!A:A))+1,VLOOKUP(C54,'Brass Nipples '!A:J,8),IF(C54&lt;(MAX('Brass Fittings '!A:A))+1,VLOOKUP(C54,'Brass Fittings '!A:J,8),IF(C54&lt;(MAX(Valves!A:A))+1,VLOOKUP(C54,Valves!A:J,8),IF(C54&lt;(MAX('PEX Tubing'!A:A))+1,VLOOKUP(C54,'PEX Tubing'!A:J,8),IF(C54&lt;(MAX('PEX Fittings - Brass'!A:A))+1,VLOOKUP(C54,'PEX Fittings - Brass'!A:J,8),IF(C54&lt;(MAX('PEX Fittings - EXPN Brass'!A:A))+1,VLOOKUP(C54,'PEX Fittings - EXPN Brass'!A:J,8),IF(C54&lt;(MAX('PEX Fittings - F1807 PPSU '!A:A))+1,VLOOKUP(C54,'PEX Fittings - F1807 PPSU '!A:J,8),IF(C54&lt;(MAX('PEX Fittings - F1960 EPPSU'!A:A))+1,VLOOKUP(C54,'PEX Fittings - F1960 EPPSU'!A:J,8),IF(C54&lt;(MAX('PEX Accessories'!A:A))+1,VLOOKUP(C54,'PEX Accessories'!A:J,8),IF(C54&lt;(MAX('PVC DWV'!A:A))+1,VLOOKUP(C54,'PVC DWV'!A:K,9),IF(C54&lt;(MAX('PVC SCH 40'!A:A))+1,VLOOKUP(C54,'PVC SCH 40'!A:K,10),IF(C54&lt;(MAX('Push Fittings'!A:A))+1,VLOOKUP(C54,'Push Fittings'!A:J,8),IF(C54&lt;(MAX('Copper Wrot'!A:A))+1,VLOOKUP(C54,'Copper Wrot'!A:L,10),IF(C54&lt;(MAX('Cast Copper'!A:A))+1,VLOOKUP(C54,'Cast Copper'!A:L,10),IF(C54&lt;(MAX('Press Copper Fittings'!A:A))+1,VLOOKUP(C54,'Press Copper Fittings'!A:J,8),IF(C54&lt;(MAX('Supply Stops'!A:A))+1,VLOOKUP(C54,'Supply Stops'!A:J,8),IF(C54&lt;(MAX('Supply Lines'!A:A))+1,VLOOKUP(C54,'Supply Lines'!A:J,8),IF(C54&lt;(MAX('CI Fittings'!A:A))+1,VLOOKUP(C54,'CI Fittings'!A:J,8),IF(C54&lt;(MAX('Steel Couplings'!A:A))+1,VLOOKUP(C54,'Steel Couplings'!A:J,8),IF(C54&lt;(MAX(NHC!A:A))+1,VLOOKUP(C54,NHC!A:J,8),IF(C54&lt;(MAX('Dielectric Unions'!A:A))+1,VLOOKUP(C54,'Dielectric Unions'!A:J,8),IF(C54&lt;(MAX('MI Fittings - XH'!A:A))+1,VLOOKUP(C54,'MI Fittings - XH'!A:J,8),IF(C54&lt;(MAX('Steel Nipples - XH'!A:A))+1,VLOOKUP(C54,'Steel Nipples - XH'!A:J,8),IF(C54&lt;(MAX('Copper Tubing '!A:A))+1,VLOOKUP(C54,'Copper Tubing '!A:J,8),IF(C54&lt;(MAX('PVC Pipe'!A:A))+1,VLOOKUP(C54,'PVC Pipe'!A:J,8),IF(C54&lt;(MAX('Steel Pipe'!A:A))+1,VLOOKUP(C54,'Steel Pipe'!A:J,8),"")))))))))))))))))))))))))))))))</f>
        <v/>
      </c>
      <c r="I54" s="1232">
        <f>IF(C54&lt;(MAX('MI Fittings'!A:A))+1,VLOOKUP(C54,'MI Fittings'!A:K,7),IF(C54&lt;(MAX('CS Press Fittings'!A:A))+1,VLOOKUP(C54,'CS Press Fittings'!A:K,8),IF(C54&lt;(MAX('Steel Nipples'!A:A))+1,VLOOKUP(C54,'Steel Nipples'!A:K,7),IF(C54&lt;(MAX('Steel Cut Lengths'!A:A))+1,VLOOKUP(C54,'Steel Cut Lengths'!A:K,7),IF(C54&lt;(MAX('Pipe Hangers'!A:A))+1,VLOOKUP(C54,'Pipe Hangers'!A:J,7),IF(C54&lt;(MAX('Brass Nipples '!A:A))+1,VLOOKUP(C54,'Brass Nipples '!A:J,7),IF(C54&lt;(MAX('Brass Fittings '!A:A))+1,VLOOKUP(C54,'Brass Fittings '!A:J,7),IF(C54&lt;(MAX(Valves!A:A))+1,VLOOKUP(C54,Valves!A:J,7),IF(C54&lt;(MAX('PEX Tubing'!A:A))+1,VLOOKUP(C54,'PEX Tubing'!A:J,7),IF(C54&lt;(MAX('PEX Fittings - Brass'!A:A))+1,VLOOKUP(C54,'PEX Fittings - Brass'!A:J,7),IF(C54&lt;(MAX('PEX Fittings - EXPN Brass'!A:A))+1,VLOOKUP(C54,'PEX Fittings - EXPN Brass'!A:J,7),IF(C54&lt;(MAX('PEX Fittings - F1807 PPSU '!A:A))+1,VLOOKUP(C54,'PEX Fittings - F1807 PPSU '!A:J,7),IF(C54&lt;(MAX('PEX Fittings - F1960 EPPSU'!A:A))+1,VLOOKUP(C54,'PEX Fittings - F1960 EPPSU'!A:J,7),IF(C54&lt;(MAX('PEX Accessories'!A:A))+1,VLOOKUP(C54,'PEX Accessories'!A:J,7),IF(C54&lt;(MAX('PVC DWV'!A:A))+1,VLOOKUP(C54,'PVC DWV'!A:K,8),IF(C54&lt;(MAX('PVC SCH 40'!A:A))+1,VLOOKUP(C54,'PVC SCH 40'!A:K,7),IF(C54&lt;(MAX('Push Fittings'!A:A))+1,VLOOKUP(C54,'Push Fittings'!A:J,7),IF(C54&lt;(MAX('Copper Wrot'!A:A))+1,VLOOKUP(C54,'Copper Wrot'!A:L,9),IF(C54&lt;(MAX('Cast Copper'!A:A))+1,VLOOKUP(C54,'Cast Copper'!A:L,9),IF(C54&lt;(MAX('Press Copper Fittings'!A:A))+1,VLOOKUP(C54,'Press Copper Fittings'!A:J,7),IF(C54&lt;(MAX('Supply Stops'!A:A))+1,VLOOKUP(C54,'Supply Stops'!A:J,7),IF(C54&lt;(MAX('Supply Lines'!A:A))+1,VLOOKUP(C54,'Supply Lines'!A:J,7),IF(C54&lt;(MAX('CI Fittings'!A:A))+1,VLOOKUP(C54,'CI Fittings'!A:J,7),IF(C54&lt;(MAX('Steel Couplings'!A:A))+1,VLOOKUP(C54,'Steel Couplings'!A:J,7),IF(C54&lt;(MAX(NHC!A:A))+1,VLOOKUP(C54,NHC!A:J,7),IF(C54&lt;(MAX('Dielectric Unions'!A:A))+1,VLOOKUP(C54,'Dielectric Unions'!A:J,7),IF(C54&lt;(MAX('MI Fittings - XH'!A:A))+1,VLOOKUP(C54,'MI Fittings - XH'!A:J,7),IF(C54&lt;(MAX('Steel Nipples - XH'!A:A))+1,VLOOKUP(C54,'Steel Nipples - XH'!A:J,7),IF(C54&lt;(MAX('Copper Tubing '!A:A))+1,VLOOKUP(C54,'Copper Tubing '!A:J,7),IF(C54&lt;(MAX('PVC Pipe'!A:A))+1,VLOOKUP(C54,'PVC Pipe'!A:J,7),IF(C54&lt;(MAX('Steel Pipe'!A:A))+1,VLOOKUP(C54,'Steel Pipe'!A:J,7),0)))))))))))))))))))))))))))))))</f>
        <v>0</v>
      </c>
      <c r="J54" s="1196">
        <f t="shared" si="0"/>
        <v>0</v>
      </c>
    </row>
    <row r="55" spans="3:10" ht="15" customHeight="1" thickTop="1" thickBot="1">
      <c r="C55" s="1233">
        <v>34</v>
      </c>
      <c r="D55" s="49" t="str">
        <f>IF(C55&lt;(MAX('MI Fittings'!A:A))+1,VLOOKUP(C55,'MI Fittings'!A:K,10),IF(C55&lt;(MAX('CS Press Fittings'!A:A))+1,VLOOKUP(C55,'CS Press Fittings'!A:K,11),IF(C55&lt;(MAX('Steel Nipples'!A:A))+1,VLOOKUP(C55,'Steel Nipples'!A:K,10),IF(C55&lt;(MAX('Steel Cut Lengths'!A:A))+1,VLOOKUP(C55,'Steel Cut Lengths'!A:K,10),IF(C55&lt;(MAX('Pipe Hangers'!A:A))+1,VLOOKUP(C55,'Pipe Hangers'!A:J,10),IF(C55&lt;(MAX('Brass Nipples '!A:A))+1,VLOOKUP(C55,'Brass Nipples '!A:J,10),IF(C55&lt;(MAX('Brass Fittings '!A:A))+1,VLOOKUP(C55,'Brass Fittings '!A:J,10),IF(C55&lt;(MAX(Valves!A:A))+1,VLOOKUP(C55,Valves!A:J,10),IF(C55&lt;(MAX('PEX Tubing'!A:A))+1,VLOOKUP(C55,'PEX Tubing'!A:J,9),IF(C55&lt;(MAX('PEX Fittings - Brass'!A:A))+1,VLOOKUP(C55,'PEX Fittings - Brass'!A:J,10),IF(C55&lt;(MAX('PEX Fittings - EXPN Brass'!A:A))+1,VLOOKUP(C55,'PEX Fittings - EXPN Brass'!A:J,10),IF(C55&lt;(MAX('PEX Fittings - F1807 PPSU '!A:A))+1,VLOOKUP(C55,'PEX Fittings - F1807 PPSU '!A:J,10),IF(C55&lt;(MAX('PEX Fittings - F1960 EPPSU'!A:A))+1,VLOOKUP(C55,'PEX Fittings - F1960 EPPSU'!A:J,10),IF(C55&lt;(MAX('PEX Accessories'!A:A))+1,VLOOKUP(C55,'PEX Accessories'!A:J,10),IF(C55&lt;(MAX('PVC DWV'!A:A))+1,VLOOKUP(C55,'PVC DWV'!A:K,11),IF(C55&lt;(MAX('PVC SCH 40'!A:A))+1,VLOOKUP(C55,'PVC SCH 40'!A:K,11),IF(C55&lt;(MAX('Push Fittings'!A:A))+1,VLOOKUP(C55,'Push Fittings'!A:J,10),IF(C55&lt;(MAX('Copper Wrot'!A:A))+1,VLOOKUP(C55,'Copper Wrot'!A:L,12),IF(C55&lt;(MAX('Cast Copper'!A:A))+1,VLOOKUP(C55,'Cast Copper'!A:L,12),IF(C55&lt;(MAX('Press Copper Fittings'!A:A))+1,VLOOKUP(C55,'Press Copper Fittings'!A:J,10),IF(C55&lt;(MAX('Supply Stops'!A:A))+1,VLOOKUP(C55,'Supply Stops'!A:J,10),IF(C55&lt;(MAX('Supply Lines'!A:A))+1,VLOOKUP(C55,'Supply Lines'!A:J,10),IF(C55&lt;(MAX('CI Fittings'!A:A))+1,VLOOKUP(C55,'CI Fittings'!A:J,10),IF(C55&lt;(MAX('Steel Couplings'!A:A))+1,VLOOKUP(C55,'Steel Couplings'!A:J,10),IF(C55&lt;(MAX(NHC!A:A))+1,VLOOKUP(C55,NHC!A:J,10),IF(C55&lt;(MAX('Dielectric Unions'!A:A))+1,VLOOKUP(C55,'Dielectric Unions'!A:J,10),IF(C55&lt;(MAX('MI Fittings - XH'!A:A))+1,VLOOKUP(C55,'MI Fittings - XH'!A:J,10),IF(C55&lt;(MAX('Steel Nipples - XH'!A:A))+1,VLOOKUP(C55,'Steel Nipples - XH'!A:J,10),IF(C55&lt;(MAX('Copper Tubing '!A:A))+1,VLOOKUP(C55,'Copper Tubing '!A:J,10),IF(C55&lt;(MAX('PVC Pipe'!A:A))+1,VLOOKUP(C55,'PVC Pipe'!A:J,10),IF(C55&lt;(MAX('Steel Pipe'!A:A))+1,VLOOKUP(C55,'Steel Pipe'!A:J,10),"")))))))))))))))))))))))))))))))</f>
        <v/>
      </c>
      <c r="E55" s="1231" t="str">
        <f>IF(C55&lt;(MAX('MI Fittings'!A:A))+1,VLOOKUP(C55,'MI Fittings'!A:K,3),IF(C55&lt;(MAX('CS Press Fittings'!A:A))+1,VLOOKUP(C55,'CS Press Fittings'!A:K,4),IF(C55&lt;(MAX('Steel Nipples'!A:A))+1,VLOOKUP(C55,'Steel Nipples'!A:K,3),IF(C55&lt;(MAX('Steel Cut Lengths'!A:A))+1,VLOOKUP(C55,'Steel Cut Lengths'!A:K,3),IF(C55&lt;(MAX('Pipe Hangers'!A:A))+1,VLOOKUP(C55,'Pipe Hangers'!A:J,3),IF(C55&lt;(MAX('Brass Nipples '!A:A))+1,VLOOKUP(C55,'Brass Nipples '!A:J,3),IF(C55&lt;(MAX('Brass Fittings '!A:A))+1,VLOOKUP(C55,'Brass Fittings '!A:J,3),IF(C55&lt;(MAX(Valves!A:A))+1,VLOOKUP(C55,Valves!A:J,3),IF(C55&lt;(MAX('PEX Tubing'!A:A))+1,VLOOKUP(C55,'PEX Tubing'!A:J,3),IF(C55&lt;(MAX('PEX Fittings - Brass'!A:A))+1,VLOOKUP(C55,'PEX Fittings - Brass'!A:J,3),IF(C55&lt;(MAX('PEX Fittings - EXPN Brass'!A:A))+1,VLOOKUP(C55,'PEX Fittings - EXPN Brass'!A:J,3),IF(C55&lt;(MAX('PEX Fittings - F1807 PPSU '!A:A))+1,VLOOKUP(C55,'PEX Fittings - F1807 PPSU '!A:J,3),IF(C55&lt;(MAX('PEX Fittings - F1960 EPPSU'!A:A))+1,VLOOKUP(C55,'PEX Fittings - F1960 EPPSU'!A:J,3),IF(C55&lt;(MAX('PEX Accessories'!A:A))+1,VLOOKUP(C55,'PEX Accessories'!A:J,3),IF(C55&lt;(MAX('PVC DWV'!A:A))+1,VLOOKUP(C55,'PVC DWV'!A:K,3),IF(C55&lt;(MAX('PVC SCH 40'!A:A))+1,VLOOKUP(C55,'PVC SCH 40'!A:K,3),IF(C55&lt;(MAX('Push Fittings'!A:A))+1,VLOOKUP(C55,'Push Fittings'!A:J,3),IF(C55&lt;(MAX('Copper Wrot'!A:A))+1,VLOOKUP(C55,'Copper Wrot'!A:L,3),IF(C55&lt;(MAX('Cast Copper'!A:A))+1,VLOOKUP(C55,'Cast Copper'!A:L,3),IF(C55&lt;(MAX('Cast Copper'!A:A))+1,VLOOKUP(C55,'Cast Copper'!A:L,3),IF(C55&lt;(MAX('Press Copper Fittings'!A:A))+1,VLOOKUP(C55,'Press Copper Fittings'!A:J,3),IF(C55&lt;(MAX('Supply Stops'!A:A))+1,VLOOKUP(C55,'Supply Stops'!A:J,3),IF(C55&lt;(MAX('Supply Lines'!A:A))+1,VLOOKUP(C55,'Supply Lines'!A:J,3),IF(C55&lt;(MAX('CI Fittings'!A:A))+1,VLOOKUP(C55,'CI Fittings'!A:J,3),IF(C55&lt;(MAX('Steel Couplings'!A:A))+1,VLOOKUP(C55,'Steel Couplings'!A:J,3),IF(C55&lt;(MAX(NHC!A:A))+1,VLOOKUP(C55,NHC!A:J,3),IF(C55&lt;(MAX('Dielectric Unions'!A:A))+1,VLOOKUP(C55,'Dielectric Unions'!A:J,3),IF(C55&lt;(MAX('MI Fittings - XH'!A:A))+1,VLOOKUP(C55,'MI Fittings - XH'!A:J,3),IF(C55&lt;(MAX('Steel Nipples - XH'!A:A))+1,VLOOKUP(C55,'Steel Nipples - XH'!A:J,3),IF(C55&lt;(MAX('Copper Tubing '!A:A))+1,VLOOKUP(C55,'Copper Tubing '!A:J,3),IF(C55&lt;(MAX('PVC Pipe'!A:A))+1,VLOOKUP(C55,'PVC Pipe'!A:J,3),IF(C55&lt;(MAX('Steel Pipe'!A:A))+1,VLOOKUP(C55,'Steel Pipe'!A:J,3),""))))))))))))))))))))))))))))))))</f>
        <v/>
      </c>
      <c r="F55" s="1794" t="str">
        <f>IF(C55&lt;(MAX('MI Fittings'!A:A))+1,VLOOKUP(C55,'MI Fittings'!A:K,4),IF(C55&lt;(MAX('CS Press Fittings'!A:A))+1,VLOOKUP(C55,'CS Press Fittings'!A:K,5),IF(C55&lt;(MAX('Steel Nipples'!A:A))+1,VLOOKUP(C55,'Steel Nipples'!A:K,4),IF(C55&lt;(MAX('Steel Cut Lengths'!A:A))+1,VLOOKUP(C55,'Steel Cut Lengths'!A:K,4),IF(C55&lt;(MAX('Pipe Hangers'!A:A))+1,VLOOKUP(C55,'Pipe Hangers'!A:J,4),IF(C55&lt;(MAX('Brass Nipples '!A:A))+1,VLOOKUP(C55,'Brass Nipples '!A:J,4),IF(C55&lt;(MAX('Brass Fittings '!A:A))+1,VLOOKUP(C55,'Brass Fittings '!A:J,4),IF(C55&lt;(MAX(Valves!A:A))+1,VLOOKUP(C55,Valves!A:J,4),IF(C55&lt;(MAX('PEX Tubing'!A:A))+1,VLOOKUP(C55,'PEX Tubing'!A:J,4),IF(C55&lt;(MAX('PEX Fittings - Brass'!A:A))+1,VLOOKUP(C55,'PEX Fittings - Brass'!A:J,4),IF(C55&lt;(MAX('PEX Fittings - EXPN Brass'!A:A))+1,VLOOKUP(C55,'PEX Fittings - EXPN Brass'!A:J,4),IF(C55&lt;(MAX('PEX Fittings - F1807 PPSU '!A:A))+1,VLOOKUP(C55,'PEX Fittings - F1807 PPSU '!A:J,4),IF(C55&lt;(MAX('PEX Fittings - F1960 EPPSU'!A:A))+1,VLOOKUP(C55,'PEX Fittings - F1960 EPPSU'!A:J,4),IF(C55&lt;(MAX('PEX Accessories'!A:A))+1,VLOOKUP(C55,'PEX Accessories'!A:J,4),IF(C55&lt;(MAX('PVC DWV'!A:A))+1,VLOOKUP(C55,'PVC DWV'!A:K,5),IF(C55&lt;(MAX('PVC SCH 40'!A:A))+1,VLOOKUP(C55,'PVC SCH 40'!A:K,5),IF(C55&lt;(MAX('Push Fittings'!A:A))+1,VLOOKUP(C55,'Push Fittings'!A:J,4),IF(C55&lt;(MAX('Copper Wrot'!A:A))+1,VLOOKUP(C55,'Copper Wrot'!A:L,5),IF(C55&lt;(MAX('Cast Copper'!A:A))+1,VLOOKUP(C55,'Cast Copper'!A:L,5),IF(C55&lt;(MAX('Press Copper Fittings'!A:A))+1,VLOOKUP(C55,'Press Copper Fittings'!A:J,4),IF(C55&lt;(MAX('Supply Stops'!A:A))+1,VLOOKUP(C55,'Supply Stops'!A:J,4),IF(C55&lt;(MAX('Supply Lines'!A:A))+1,VLOOKUP(C55,'Supply Lines'!A:J,4),IF(C55&lt;(MAX('CI Fittings'!A:A))+1,VLOOKUP(C55,'CI Fittings'!A:J,4),IF(C55&lt;(MAX('Steel Couplings'!A:A))+1,VLOOKUP(C55,'Steel Couplings'!A:J,4),IF(C55&lt;(MAX(NHC!A:A))+1,VLOOKUP(C55,NHC!A:J,4),IF(C55&lt;(MAX('Dielectric Unions'!A:A))+1,VLOOKUP(C55,'Dielectric Unions'!A:J,4),IF(C55&lt;(MAX('MI Fittings - XH'!A:A))+1,VLOOKUP(C55,'MI Fittings - XH'!A:J,4),IF(C55&lt;(MAX('Steel Nipples - XH'!A:A))+1,VLOOKUP(C55,'Steel Nipples - XH'!A:J,4),IF(C55&lt;(MAX('Copper Tubing '!A:A))+1,VLOOKUP(C55,'Copper Tubing '!A:J,4),IF(C55&lt;(MAX('PVC Pipe'!A:A))+1,VLOOKUP(C55,'PVC Pipe'!A:J,4),IF(C55&lt;(MAX('Steel Pipe'!A:A))+1,VLOOKUP(C55,'Steel Pipe'!A:J,4),"")))))))))))))))))))))))))))))))</f>
        <v/>
      </c>
      <c r="G55" s="1795"/>
      <c r="H55" s="504" t="str">
        <f>IF(C55&lt;(MAX('MI Fittings'!A:A))+1,VLOOKUP(C55,'MI Fittings'!A:K,8),IF(C55&lt;(MAX('CS Press Fittings'!A:A))+1,VLOOKUP(C55,'CS Press Fittings'!A:K,9),IF(C55&lt;(MAX('Steel Nipples'!A:A))+1,VLOOKUP(C55,'Steel Nipples'!A:K,8),IF(C55&lt;(MAX('Steel Cut Lengths'!A:A))+1,VLOOKUP(C55,'Steel Cut Lengths'!A:K,8),IF(C55&lt;(MAX('Pipe Hangers'!A:A))+1,VLOOKUP(C55,'Pipe Hangers'!A:J,8),IF(C55&lt;(MAX('Brass Nipples '!A:A))+1,VLOOKUP(C55,'Brass Nipples '!A:J,8),IF(C55&lt;(MAX('Brass Fittings '!A:A))+1,VLOOKUP(C55,'Brass Fittings '!A:J,8),IF(C55&lt;(MAX(Valves!A:A))+1,VLOOKUP(C55,Valves!A:J,8),IF(C55&lt;(MAX('PEX Tubing'!A:A))+1,VLOOKUP(C55,'PEX Tubing'!A:J,8),IF(C55&lt;(MAX('PEX Fittings - Brass'!A:A))+1,VLOOKUP(C55,'PEX Fittings - Brass'!A:J,8),IF(C55&lt;(MAX('PEX Fittings - EXPN Brass'!A:A))+1,VLOOKUP(C55,'PEX Fittings - EXPN Brass'!A:J,8),IF(C55&lt;(MAX('PEX Fittings - F1807 PPSU '!A:A))+1,VLOOKUP(C55,'PEX Fittings - F1807 PPSU '!A:J,8),IF(C55&lt;(MAX('PEX Fittings - F1960 EPPSU'!A:A))+1,VLOOKUP(C55,'PEX Fittings - F1960 EPPSU'!A:J,8),IF(C55&lt;(MAX('PEX Accessories'!A:A))+1,VLOOKUP(C55,'PEX Accessories'!A:J,8),IF(C55&lt;(MAX('PVC DWV'!A:A))+1,VLOOKUP(C55,'PVC DWV'!A:K,9),IF(C55&lt;(MAX('PVC SCH 40'!A:A))+1,VLOOKUP(C55,'PVC SCH 40'!A:K,10),IF(C55&lt;(MAX('Push Fittings'!A:A))+1,VLOOKUP(C55,'Push Fittings'!A:J,8),IF(C55&lt;(MAX('Copper Wrot'!A:A))+1,VLOOKUP(C55,'Copper Wrot'!A:L,10),IF(C55&lt;(MAX('Cast Copper'!A:A))+1,VLOOKUP(C55,'Cast Copper'!A:L,10),IF(C55&lt;(MAX('Press Copper Fittings'!A:A))+1,VLOOKUP(C55,'Press Copper Fittings'!A:J,8),IF(C55&lt;(MAX('Supply Stops'!A:A))+1,VLOOKUP(C55,'Supply Stops'!A:J,8),IF(C55&lt;(MAX('Supply Lines'!A:A))+1,VLOOKUP(C55,'Supply Lines'!A:J,8),IF(C55&lt;(MAX('CI Fittings'!A:A))+1,VLOOKUP(C55,'CI Fittings'!A:J,8),IF(C55&lt;(MAX('Steel Couplings'!A:A))+1,VLOOKUP(C55,'Steel Couplings'!A:J,8),IF(C55&lt;(MAX(NHC!A:A))+1,VLOOKUP(C55,NHC!A:J,8),IF(C55&lt;(MAX('Dielectric Unions'!A:A))+1,VLOOKUP(C55,'Dielectric Unions'!A:J,8),IF(C55&lt;(MAX('MI Fittings - XH'!A:A))+1,VLOOKUP(C55,'MI Fittings - XH'!A:J,8),IF(C55&lt;(MAX('Steel Nipples - XH'!A:A))+1,VLOOKUP(C55,'Steel Nipples - XH'!A:J,8),IF(C55&lt;(MAX('Copper Tubing '!A:A))+1,VLOOKUP(C55,'Copper Tubing '!A:J,8),IF(C55&lt;(MAX('PVC Pipe'!A:A))+1,VLOOKUP(C55,'PVC Pipe'!A:J,8),IF(C55&lt;(MAX('Steel Pipe'!A:A))+1,VLOOKUP(C55,'Steel Pipe'!A:J,8),"")))))))))))))))))))))))))))))))</f>
        <v/>
      </c>
      <c r="I55" s="1232">
        <f>IF(C55&lt;(MAX('MI Fittings'!A:A))+1,VLOOKUP(C55,'MI Fittings'!A:K,7),IF(C55&lt;(MAX('CS Press Fittings'!A:A))+1,VLOOKUP(C55,'CS Press Fittings'!A:K,8),IF(C55&lt;(MAX('Steel Nipples'!A:A))+1,VLOOKUP(C55,'Steel Nipples'!A:K,7),IF(C55&lt;(MAX('Steel Cut Lengths'!A:A))+1,VLOOKUP(C55,'Steel Cut Lengths'!A:K,7),IF(C55&lt;(MAX('Pipe Hangers'!A:A))+1,VLOOKUP(C55,'Pipe Hangers'!A:J,7),IF(C55&lt;(MAX('Brass Nipples '!A:A))+1,VLOOKUP(C55,'Brass Nipples '!A:J,7),IF(C55&lt;(MAX('Brass Fittings '!A:A))+1,VLOOKUP(C55,'Brass Fittings '!A:J,7),IF(C55&lt;(MAX(Valves!A:A))+1,VLOOKUP(C55,Valves!A:J,7),IF(C55&lt;(MAX('PEX Tubing'!A:A))+1,VLOOKUP(C55,'PEX Tubing'!A:J,7),IF(C55&lt;(MAX('PEX Fittings - Brass'!A:A))+1,VLOOKUP(C55,'PEX Fittings - Brass'!A:J,7),IF(C55&lt;(MAX('PEX Fittings - EXPN Brass'!A:A))+1,VLOOKUP(C55,'PEX Fittings - EXPN Brass'!A:J,7),IF(C55&lt;(MAX('PEX Fittings - F1807 PPSU '!A:A))+1,VLOOKUP(C55,'PEX Fittings - F1807 PPSU '!A:J,7),IF(C55&lt;(MAX('PEX Fittings - F1960 EPPSU'!A:A))+1,VLOOKUP(C55,'PEX Fittings - F1960 EPPSU'!A:J,7),IF(C55&lt;(MAX('PEX Accessories'!A:A))+1,VLOOKUP(C55,'PEX Accessories'!A:J,7),IF(C55&lt;(MAX('PVC DWV'!A:A))+1,VLOOKUP(C55,'PVC DWV'!A:K,8),IF(C55&lt;(MAX('PVC SCH 40'!A:A))+1,VLOOKUP(C55,'PVC SCH 40'!A:K,7),IF(C55&lt;(MAX('Push Fittings'!A:A))+1,VLOOKUP(C55,'Push Fittings'!A:J,7),IF(C55&lt;(MAX('Copper Wrot'!A:A))+1,VLOOKUP(C55,'Copper Wrot'!A:L,9),IF(C55&lt;(MAX('Cast Copper'!A:A))+1,VLOOKUP(C55,'Cast Copper'!A:L,9),IF(C55&lt;(MAX('Press Copper Fittings'!A:A))+1,VLOOKUP(C55,'Press Copper Fittings'!A:J,7),IF(C55&lt;(MAX('Supply Stops'!A:A))+1,VLOOKUP(C55,'Supply Stops'!A:J,7),IF(C55&lt;(MAX('Supply Lines'!A:A))+1,VLOOKUP(C55,'Supply Lines'!A:J,7),IF(C55&lt;(MAX('CI Fittings'!A:A))+1,VLOOKUP(C55,'CI Fittings'!A:J,7),IF(C55&lt;(MAX('Steel Couplings'!A:A))+1,VLOOKUP(C55,'Steel Couplings'!A:J,7),IF(C55&lt;(MAX(NHC!A:A))+1,VLOOKUP(C55,NHC!A:J,7),IF(C55&lt;(MAX('Dielectric Unions'!A:A))+1,VLOOKUP(C55,'Dielectric Unions'!A:J,7),IF(C55&lt;(MAX('MI Fittings - XH'!A:A))+1,VLOOKUP(C55,'MI Fittings - XH'!A:J,7),IF(C55&lt;(MAX('Steel Nipples - XH'!A:A))+1,VLOOKUP(C55,'Steel Nipples - XH'!A:J,7),IF(C55&lt;(MAX('Copper Tubing '!A:A))+1,VLOOKUP(C55,'Copper Tubing '!A:J,7),IF(C55&lt;(MAX('PVC Pipe'!A:A))+1,VLOOKUP(C55,'PVC Pipe'!A:J,7),IF(C55&lt;(MAX('Steel Pipe'!A:A))+1,VLOOKUP(C55,'Steel Pipe'!A:J,7),0)))))))))))))))))))))))))))))))</f>
        <v>0</v>
      </c>
      <c r="J55" s="1196">
        <f t="shared" si="0"/>
        <v>0</v>
      </c>
    </row>
    <row r="56" spans="3:10" ht="15" customHeight="1" thickTop="1" thickBot="1">
      <c r="C56" s="1234">
        <v>35</v>
      </c>
      <c r="D56" s="49" t="str">
        <f>IF(C56&lt;(MAX('MI Fittings'!A:A))+1,VLOOKUP(C56,'MI Fittings'!A:K,10),IF(C56&lt;(MAX('CS Press Fittings'!A:A))+1,VLOOKUP(C56,'CS Press Fittings'!A:K,11),IF(C56&lt;(MAX('Steel Nipples'!A:A))+1,VLOOKUP(C56,'Steel Nipples'!A:K,10),IF(C56&lt;(MAX('Steel Cut Lengths'!A:A))+1,VLOOKUP(C56,'Steel Cut Lengths'!A:K,10),IF(C56&lt;(MAX('Pipe Hangers'!A:A))+1,VLOOKUP(C56,'Pipe Hangers'!A:J,10),IF(C56&lt;(MAX('Brass Nipples '!A:A))+1,VLOOKUP(C56,'Brass Nipples '!A:J,10),IF(C56&lt;(MAX('Brass Fittings '!A:A))+1,VLOOKUP(C56,'Brass Fittings '!A:J,10),IF(C56&lt;(MAX(Valves!A:A))+1,VLOOKUP(C56,Valves!A:J,10),IF(C56&lt;(MAX('PEX Tubing'!A:A))+1,VLOOKUP(C56,'PEX Tubing'!A:J,9),IF(C56&lt;(MAX('PEX Fittings - Brass'!A:A))+1,VLOOKUP(C56,'PEX Fittings - Brass'!A:J,10),IF(C56&lt;(MAX('PEX Fittings - EXPN Brass'!A:A))+1,VLOOKUP(C56,'PEX Fittings - EXPN Brass'!A:J,10),IF(C56&lt;(MAX('PEX Fittings - F1807 PPSU '!A:A))+1,VLOOKUP(C56,'PEX Fittings - F1807 PPSU '!A:J,10),IF(C56&lt;(MAX('PEX Fittings - F1960 EPPSU'!A:A))+1,VLOOKUP(C56,'PEX Fittings - F1960 EPPSU'!A:J,10),IF(C56&lt;(MAX('PEX Accessories'!A:A))+1,VLOOKUP(C56,'PEX Accessories'!A:J,10),IF(C56&lt;(MAX('PVC DWV'!A:A))+1,VLOOKUP(C56,'PVC DWV'!A:K,11),IF(C56&lt;(MAX('PVC SCH 40'!A:A))+1,VLOOKUP(C56,'PVC SCH 40'!A:K,11),IF(C56&lt;(MAX('Push Fittings'!A:A))+1,VLOOKUP(C56,'Push Fittings'!A:J,10),IF(C56&lt;(MAX('Copper Wrot'!A:A))+1,VLOOKUP(C56,'Copper Wrot'!A:L,12),IF(C56&lt;(MAX('Cast Copper'!A:A))+1,VLOOKUP(C56,'Cast Copper'!A:L,12),IF(C56&lt;(MAX('Press Copper Fittings'!A:A))+1,VLOOKUP(C56,'Press Copper Fittings'!A:J,10),IF(C56&lt;(MAX('Supply Stops'!A:A))+1,VLOOKUP(C56,'Supply Stops'!A:J,10),IF(C56&lt;(MAX('Supply Lines'!A:A))+1,VLOOKUP(C56,'Supply Lines'!A:J,10),IF(C56&lt;(MAX('CI Fittings'!A:A))+1,VLOOKUP(C56,'CI Fittings'!A:J,10),IF(C56&lt;(MAX('Steel Couplings'!A:A))+1,VLOOKUP(C56,'Steel Couplings'!A:J,10),IF(C56&lt;(MAX(NHC!A:A))+1,VLOOKUP(C56,NHC!A:J,10),IF(C56&lt;(MAX('Dielectric Unions'!A:A))+1,VLOOKUP(C56,'Dielectric Unions'!A:J,10),IF(C56&lt;(MAX('MI Fittings - XH'!A:A))+1,VLOOKUP(C56,'MI Fittings - XH'!A:J,10),IF(C56&lt;(MAX('Steel Nipples - XH'!A:A))+1,VLOOKUP(C56,'Steel Nipples - XH'!A:J,10),IF(C56&lt;(MAX('Copper Tubing '!A:A))+1,VLOOKUP(C56,'Copper Tubing '!A:J,10),IF(C56&lt;(MAX('PVC Pipe'!A:A))+1,VLOOKUP(C56,'PVC Pipe'!A:J,10),IF(C56&lt;(MAX('Steel Pipe'!A:A))+1,VLOOKUP(C56,'Steel Pipe'!A:J,10),"")))))))))))))))))))))))))))))))</f>
        <v/>
      </c>
      <c r="E56" s="1231" t="str">
        <f>IF(C56&lt;(MAX('MI Fittings'!A:A))+1,VLOOKUP(C56,'MI Fittings'!A:K,3),IF(C56&lt;(MAX('CS Press Fittings'!A:A))+1,VLOOKUP(C56,'CS Press Fittings'!A:K,4),IF(C56&lt;(MAX('Steel Nipples'!A:A))+1,VLOOKUP(C56,'Steel Nipples'!A:K,3),IF(C56&lt;(MAX('Steel Cut Lengths'!A:A))+1,VLOOKUP(C56,'Steel Cut Lengths'!A:K,3),IF(C56&lt;(MAX('Pipe Hangers'!A:A))+1,VLOOKUP(C56,'Pipe Hangers'!A:J,3),IF(C56&lt;(MAX('Brass Nipples '!A:A))+1,VLOOKUP(C56,'Brass Nipples '!A:J,3),IF(C56&lt;(MAX('Brass Fittings '!A:A))+1,VLOOKUP(C56,'Brass Fittings '!A:J,3),IF(C56&lt;(MAX(Valves!A:A))+1,VLOOKUP(C56,Valves!A:J,3),IF(C56&lt;(MAX('PEX Tubing'!A:A))+1,VLOOKUP(C56,'PEX Tubing'!A:J,3),IF(C56&lt;(MAX('PEX Fittings - Brass'!A:A))+1,VLOOKUP(C56,'PEX Fittings - Brass'!A:J,3),IF(C56&lt;(MAX('PEX Fittings - EXPN Brass'!A:A))+1,VLOOKUP(C56,'PEX Fittings - EXPN Brass'!A:J,3),IF(C56&lt;(MAX('PEX Fittings - F1807 PPSU '!A:A))+1,VLOOKUP(C56,'PEX Fittings - F1807 PPSU '!A:J,3),IF(C56&lt;(MAX('PEX Fittings - F1960 EPPSU'!A:A))+1,VLOOKUP(C56,'PEX Fittings - F1960 EPPSU'!A:J,3),IF(C56&lt;(MAX('PEX Accessories'!A:A))+1,VLOOKUP(C56,'PEX Accessories'!A:J,3),IF(C56&lt;(MAX('PVC DWV'!A:A))+1,VLOOKUP(C56,'PVC DWV'!A:K,3),IF(C56&lt;(MAX('PVC SCH 40'!A:A))+1,VLOOKUP(C56,'PVC SCH 40'!A:K,3),IF(C56&lt;(MAX('Push Fittings'!A:A))+1,VLOOKUP(C56,'Push Fittings'!A:J,3),IF(C56&lt;(MAX('Copper Wrot'!A:A))+1,VLOOKUP(C56,'Copper Wrot'!A:L,3),IF(C56&lt;(MAX('Cast Copper'!A:A))+1,VLOOKUP(C56,'Cast Copper'!A:L,3),IF(C56&lt;(MAX('Cast Copper'!A:A))+1,VLOOKUP(C56,'Cast Copper'!A:L,3),IF(C56&lt;(MAX('Press Copper Fittings'!A:A))+1,VLOOKUP(C56,'Press Copper Fittings'!A:J,3),IF(C56&lt;(MAX('Supply Stops'!A:A))+1,VLOOKUP(C56,'Supply Stops'!A:J,3),IF(C56&lt;(MAX('Supply Lines'!A:A))+1,VLOOKUP(C56,'Supply Lines'!A:J,3),IF(C56&lt;(MAX('CI Fittings'!A:A))+1,VLOOKUP(C56,'CI Fittings'!A:J,3),IF(C56&lt;(MAX('Steel Couplings'!A:A))+1,VLOOKUP(C56,'Steel Couplings'!A:J,3),IF(C56&lt;(MAX(NHC!A:A))+1,VLOOKUP(C56,NHC!A:J,3),IF(C56&lt;(MAX('Dielectric Unions'!A:A))+1,VLOOKUP(C56,'Dielectric Unions'!A:J,3),IF(C56&lt;(MAX('MI Fittings - XH'!A:A))+1,VLOOKUP(C56,'MI Fittings - XH'!A:J,3),IF(C56&lt;(MAX('Steel Nipples - XH'!A:A))+1,VLOOKUP(C56,'Steel Nipples - XH'!A:J,3),IF(C56&lt;(MAX('Copper Tubing '!A:A))+1,VLOOKUP(C56,'Copper Tubing '!A:J,3),IF(C56&lt;(MAX('PVC Pipe'!A:A))+1,VLOOKUP(C56,'PVC Pipe'!A:J,3),IF(C56&lt;(MAX('Steel Pipe'!A:A))+1,VLOOKUP(C56,'Steel Pipe'!A:J,3),""))))))))))))))))))))))))))))))))</f>
        <v/>
      </c>
      <c r="F56" s="1794" t="str">
        <f>IF(C56&lt;(MAX('MI Fittings'!A:A))+1,VLOOKUP(C56,'MI Fittings'!A:K,4),IF(C56&lt;(MAX('CS Press Fittings'!A:A))+1,VLOOKUP(C56,'CS Press Fittings'!A:K,5),IF(C56&lt;(MAX('Steel Nipples'!A:A))+1,VLOOKUP(C56,'Steel Nipples'!A:K,4),IF(C56&lt;(MAX('Steel Cut Lengths'!A:A))+1,VLOOKUP(C56,'Steel Cut Lengths'!A:K,4),IF(C56&lt;(MAX('Pipe Hangers'!A:A))+1,VLOOKUP(C56,'Pipe Hangers'!A:J,4),IF(C56&lt;(MAX('Brass Nipples '!A:A))+1,VLOOKUP(C56,'Brass Nipples '!A:J,4),IF(C56&lt;(MAX('Brass Fittings '!A:A))+1,VLOOKUP(C56,'Brass Fittings '!A:J,4),IF(C56&lt;(MAX(Valves!A:A))+1,VLOOKUP(C56,Valves!A:J,4),IF(C56&lt;(MAX('PEX Tubing'!A:A))+1,VLOOKUP(C56,'PEX Tubing'!A:J,4),IF(C56&lt;(MAX('PEX Fittings - Brass'!A:A))+1,VLOOKUP(C56,'PEX Fittings - Brass'!A:J,4),IF(C56&lt;(MAX('PEX Fittings - EXPN Brass'!A:A))+1,VLOOKUP(C56,'PEX Fittings - EXPN Brass'!A:J,4),IF(C56&lt;(MAX('PEX Fittings - F1807 PPSU '!A:A))+1,VLOOKUP(C56,'PEX Fittings - F1807 PPSU '!A:J,4),IF(C56&lt;(MAX('PEX Fittings - F1960 EPPSU'!A:A))+1,VLOOKUP(C56,'PEX Fittings - F1960 EPPSU'!A:J,4),IF(C56&lt;(MAX('PEX Accessories'!A:A))+1,VLOOKUP(C56,'PEX Accessories'!A:J,4),IF(C56&lt;(MAX('PVC DWV'!A:A))+1,VLOOKUP(C56,'PVC DWV'!A:K,5),IF(C56&lt;(MAX('PVC SCH 40'!A:A))+1,VLOOKUP(C56,'PVC SCH 40'!A:K,5),IF(C56&lt;(MAX('Push Fittings'!A:A))+1,VLOOKUP(C56,'Push Fittings'!A:J,4),IF(C56&lt;(MAX('Copper Wrot'!A:A))+1,VLOOKUP(C56,'Copper Wrot'!A:L,5),IF(C56&lt;(MAX('Cast Copper'!A:A))+1,VLOOKUP(C56,'Cast Copper'!A:L,5),IF(C56&lt;(MAX('Press Copper Fittings'!A:A))+1,VLOOKUP(C56,'Press Copper Fittings'!A:J,4),IF(C56&lt;(MAX('Supply Stops'!A:A))+1,VLOOKUP(C56,'Supply Stops'!A:J,4),IF(C56&lt;(MAX('Supply Lines'!A:A))+1,VLOOKUP(C56,'Supply Lines'!A:J,4),IF(C56&lt;(MAX('CI Fittings'!A:A))+1,VLOOKUP(C56,'CI Fittings'!A:J,4),IF(C56&lt;(MAX('Steel Couplings'!A:A))+1,VLOOKUP(C56,'Steel Couplings'!A:J,4),IF(C56&lt;(MAX(NHC!A:A))+1,VLOOKUP(C56,NHC!A:J,4),IF(C56&lt;(MAX('Dielectric Unions'!A:A))+1,VLOOKUP(C56,'Dielectric Unions'!A:J,4),IF(C56&lt;(MAX('MI Fittings - XH'!A:A))+1,VLOOKUP(C56,'MI Fittings - XH'!A:J,4),IF(C56&lt;(MAX('Steel Nipples - XH'!A:A))+1,VLOOKUP(C56,'Steel Nipples - XH'!A:J,4),IF(C56&lt;(MAX('Copper Tubing '!A:A))+1,VLOOKUP(C56,'Copper Tubing '!A:J,4),IF(C56&lt;(MAX('PVC Pipe'!A:A))+1,VLOOKUP(C56,'PVC Pipe'!A:J,4),IF(C56&lt;(MAX('Steel Pipe'!A:A))+1,VLOOKUP(C56,'Steel Pipe'!A:J,4),"")))))))))))))))))))))))))))))))</f>
        <v/>
      </c>
      <c r="G56" s="1795"/>
      <c r="H56" s="504" t="str">
        <f>IF(C56&lt;(MAX('MI Fittings'!A:A))+1,VLOOKUP(C56,'MI Fittings'!A:K,8),IF(C56&lt;(MAX('CS Press Fittings'!A:A))+1,VLOOKUP(C56,'CS Press Fittings'!A:K,9),IF(C56&lt;(MAX('Steel Nipples'!A:A))+1,VLOOKUP(C56,'Steel Nipples'!A:K,8),IF(C56&lt;(MAX('Steel Cut Lengths'!A:A))+1,VLOOKUP(C56,'Steel Cut Lengths'!A:K,8),IF(C56&lt;(MAX('Pipe Hangers'!A:A))+1,VLOOKUP(C56,'Pipe Hangers'!A:J,8),IF(C56&lt;(MAX('Brass Nipples '!A:A))+1,VLOOKUP(C56,'Brass Nipples '!A:J,8),IF(C56&lt;(MAX('Brass Fittings '!A:A))+1,VLOOKUP(C56,'Brass Fittings '!A:J,8),IF(C56&lt;(MAX(Valves!A:A))+1,VLOOKUP(C56,Valves!A:J,8),IF(C56&lt;(MAX('PEX Tubing'!A:A))+1,VLOOKUP(C56,'PEX Tubing'!A:J,8),IF(C56&lt;(MAX('PEX Fittings - Brass'!A:A))+1,VLOOKUP(C56,'PEX Fittings - Brass'!A:J,8),IF(C56&lt;(MAX('PEX Fittings - EXPN Brass'!A:A))+1,VLOOKUP(C56,'PEX Fittings - EXPN Brass'!A:J,8),IF(C56&lt;(MAX('PEX Fittings - F1807 PPSU '!A:A))+1,VLOOKUP(C56,'PEX Fittings - F1807 PPSU '!A:J,8),IF(C56&lt;(MAX('PEX Fittings - F1960 EPPSU'!A:A))+1,VLOOKUP(C56,'PEX Fittings - F1960 EPPSU'!A:J,8),IF(C56&lt;(MAX('PEX Accessories'!A:A))+1,VLOOKUP(C56,'PEX Accessories'!A:J,8),IF(C56&lt;(MAX('PVC DWV'!A:A))+1,VLOOKUP(C56,'PVC DWV'!A:K,9),IF(C56&lt;(MAX('PVC SCH 40'!A:A))+1,VLOOKUP(C56,'PVC SCH 40'!A:K,10),IF(C56&lt;(MAX('Push Fittings'!A:A))+1,VLOOKUP(C56,'Push Fittings'!A:J,8),IF(C56&lt;(MAX('Copper Wrot'!A:A))+1,VLOOKUP(C56,'Copper Wrot'!A:L,10),IF(C56&lt;(MAX('Cast Copper'!A:A))+1,VLOOKUP(C56,'Cast Copper'!A:L,10),IF(C56&lt;(MAX('Press Copper Fittings'!A:A))+1,VLOOKUP(C56,'Press Copper Fittings'!A:J,8),IF(C56&lt;(MAX('Supply Stops'!A:A))+1,VLOOKUP(C56,'Supply Stops'!A:J,8),IF(C56&lt;(MAX('Supply Lines'!A:A))+1,VLOOKUP(C56,'Supply Lines'!A:J,8),IF(C56&lt;(MAX('CI Fittings'!A:A))+1,VLOOKUP(C56,'CI Fittings'!A:J,8),IF(C56&lt;(MAX('Steel Couplings'!A:A))+1,VLOOKUP(C56,'Steel Couplings'!A:J,8),IF(C56&lt;(MAX(NHC!A:A))+1,VLOOKUP(C56,NHC!A:J,8),IF(C56&lt;(MAX('Dielectric Unions'!A:A))+1,VLOOKUP(C56,'Dielectric Unions'!A:J,8),IF(C56&lt;(MAX('MI Fittings - XH'!A:A))+1,VLOOKUP(C56,'MI Fittings - XH'!A:J,8),IF(C56&lt;(MAX('Steel Nipples - XH'!A:A))+1,VLOOKUP(C56,'Steel Nipples - XH'!A:J,8),IF(C56&lt;(MAX('Copper Tubing '!A:A))+1,VLOOKUP(C56,'Copper Tubing '!A:J,8),IF(C56&lt;(MAX('PVC Pipe'!A:A))+1,VLOOKUP(C56,'PVC Pipe'!A:J,8),IF(C56&lt;(MAX('Steel Pipe'!A:A))+1,VLOOKUP(C56,'Steel Pipe'!A:J,8),"")))))))))))))))))))))))))))))))</f>
        <v/>
      </c>
      <c r="I56" s="1232">
        <f>IF(C56&lt;(MAX('MI Fittings'!A:A))+1,VLOOKUP(C56,'MI Fittings'!A:K,7),IF(C56&lt;(MAX('CS Press Fittings'!A:A))+1,VLOOKUP(C56,'CS Press Fittings'!A:K,8),IF(C56&lt;(MAX('Steel Nipples'!A:A))+1,VLOOKUP(C56,'Steel Nipples'!A:K,7),IF(C56&lt;(MAX('Steel Cut Lengths'!A:A))+1,VLOOKUP(C56,'Steel Cut Lengths'!A:K,7),IF(C56&lt;(MAX('Pipe Hangers'!A:A))+1,VLOOKUP(C56,'Pipe Hangers'!A:J,7),IF(C56&lt;(MAX('Brass Nipples '!A:A))+1,VLOOKUP(C56,'Brass Nipples '!A:J,7),IF(C56&lt;(MAX('Brass Fittings '!A:A))+1,VLOOKUP(C56,'Brass Fittings '!A:J,7),IF(C56&lt;(MAX(Valves!A:A))+1,VLOOKUP(C56,Valves!A:J,7),IF(C56&lt;(MAX('PEX Tubing'!A:A))+1,VLOOKUP(C56,'PEX Tubing'!A:J,7),IF(C56&lt;(MAX('PEX Fittings - Brass'!A:A))+1,VLOOKUP(C56,'PEX Fittings - Brass'!A:J,7),IF(C56&lt;(MAX('PEX Fittings - EXPN Brass'!A:A))+1,VLOOKUP(C56,'PEX Fittings - EXPN Brass'!A:J,7),IF(C56&lt;(MAX('PEX Fittings - F1807 PPSU '!A:A))+1,VLOOKUP(C56,'PEX Fittings - F1807 PPSU '!A:J,7),IF(C56&lt;(MAX('PEX Fittings - F1960 EPPSU'!A:A))+1,VLOOKUP(C56,'PEX Fittings - F1960 EPPSU'!A:J,7),IF(C56&lt;(MAX('PEX Accessories'!A:A))+1,VLOOKUP(C56,'PEX Accessories'!A:J,7),IF(C56&lt;(MAX('PVC DWV'!A:A))+1,VLOOKUP(C56,'PVC DWV'!A:K,8),IF(C56&lt;(MAX('PVC SCH 40'!A:A))+1,VLOOKUP(C56,'PVC SCH 40'!A:K,7),IF(C56&lt;(MAX('Push Fittings'!A:A))+1,VLOOKUP(C56,'Push Fittings'!A:J,7),IF(C56&lt;(MAX('Copper Wrot'!A:A))+1,VLOOKUP(C56,'Copper Wrot'!A:L,9),IF(C56&lt;(MAX('Cast Copper'!A:A))+1,VLOOKUP(C56,'Cast Copper'!A:L,9),IF(C56&lt;(MAX('Press Copper Fittings'!A:A))+1,VLOOKUP(C56,'Press Copper Fittings'!A:J,7),IF(C56&lt;(MAX('Supply Stops'!A:A))+1,VLOOKUP(C56,'Supply Stops'!A:J,7),IF(C56&lt;(MAX('Supply Lines'!A:A))+1,VLOOKUP(C56,'Supply Lines'!A:J,7),IF(C56&lt;(MAX('CI Fittings'!A:A))+1,VLOOKUP(C56,'CI Fittings'!A:J,7),IF(C56&lt;(MAX('Steel Couplings'!A:A))+1,VLOOKUP(C56,'Steel Couplings'!A:J,7),IF(C56&lt;(MAX(NHC!A:A))+1,VLOOKUP(C56,NHC!A:J,7),IF(C56&lt;(MAX('Dielectric Unions'!A:A))+1,VLOOKUP(C56,'Dielectric Unions'!A:J,7),IF(C56&lt;(MAX('MI Fittings - XH'!A:A))+1,VLOOKUP(C56,'MI Fittings - XH'!A:J,7),IF(C56&lt;(MAX('Steel Nipples - XH'!A:A))+1,VLOOKUP(C56,'Steel Nipples - XH'!A:J,7),IF(C56&lt;(MAX('Copper Tubing '!A:A))+1,VLOOKUP(C56,'Copper Tubing '!A:J,7),IF(C56&lt;(MAX('PVC Pipe'!A:A))+1,VLOOKUP(C56,'PVC Pipe'!A:J,7),IF(C56&lt;(MAX('Steel Pipe'!A:A))+1,VLOOKUP(C56,'Steel Pipe'!A:J,7),0)))))))))))))))))))))))))))))))</f>
        <v>0</v>
      </c>
      <c r="J56" s="1196">
        <f t="shared" si="0"/>
        <v>0</v>
      </c>
    </row>
    <row r="57" spans="3:10" ht="15" customHeight="1" thickTop="1" thickBot="1">
      <c r="C57" s="1233">
        <v>36</v>
      </c>
      <c r="D57" s="49" t="str">
        <f>IF(C57&lt;(MAX('MI Fittings'!A:A))+1,VLOOKUP(C57,'MI Fittings'!A:K,10),IF(C57&lt;(MAX('CS Press Fittings'!A:A))+1,VLOOKUP(C57,'CS Press Fittings'!A:K,11),IF(C57&lt;(MAX('Steel Nipples'!A:A))+1,VLOOKUP(C57,'Steel Nipples'!A:K,10),IF(C57&lt;(MAX('Steel Cut Lengths'!A:A))+1,VLOOKUP(C57,'Steel Cut Lengths'!A:K,10),IF(C57&lt;(MAX('Pipe Hangers'!A:A))+1,VLOOKUP(C57,'Pipe Hangers'!A:J,10),IF(C57&lt;(MAX('Brass Nipples '!A:A))+1,VLOOKUP(C57,'Brass Nipples '!A:J,10),IF(C57&lt;(MAX('Brass Fittings '!A:A))+1,VLOOKUP(C57,'Brass Fittings '!A:J,10),IF(C57&lt;(MAX(Valves!A:A))+1,VLOOKUP(C57,Valves!A:J,10),IF(C57&lt;(MAX('PEX Tubing'!A:A))+1,VLOOKUP(C57,'PEX Tubing'!A:J,9),IF(C57&lt;(MAX('PEX Fittings - Brass'!A:A))+1,VLOOKUP(C57,'PEX Fittings - Brass'!A:J,10),IF(C57&lt;(MAX('PEX Fittings - EXPN Brass'!A:A))+1,VLOOKUP(C57,'PEX Fittings - EXPN Brass'!A:J,10),IF(C57&lt;(MAX('PEX Fittings - F1807 PPSU '!A:A))+1,VLOOKUP(C57,'PEX Fittings - F1807 PPSU '!A:J,10),IF(C57&lt;(MAX('PEX Fittings - F1960 EPPSU'!A:A))+1,VLOOKUP(C57,'PEX Fittings - F1960 EPPSU'!A:J,10),IF(C57&lt;(MAX('PEX Accessories'!A:A))+1,VLOOKUP(C57,'PEX Accessories'!A:J,10),IF(C57&lt;(MAX('PVC DWV'!A:A))+1,VLOOKUP(C57,'PVC DWV'!A:K,11),IF(C57&lt;(MAX('PVC SCH 40'!A:A))+1,VLOOKUP(C57,'PVC SCH 40'!A:K,11),IF(C57&lt;(MAX('Push Fittings'!A:A))+1,VLOOKUP(C57,'Push Fittings'!A:J,10),IF(C57&lt;(MAX('Copper Wrot'!A:A))+1,VLOOKUP(C57,'Copper Wrot'!A:L,12),IF(C57&lt;(MAX('Cast Copper'!A:A))+1,VLOOKUP(C57,'Cast Copper'!A:L,12),IF(C57&lt;(MAX('Press Copper Fittings'!A:A))+1,VLOOKUP(C57,'Press Copper Fittings'!A:J,10),IF(C57&lt;(MAX('Supply Stops'!A:A))+1,VLOOKUP(C57,'Supply Stops'!A:J,10),IF(C57&lt;(MAX('Supply Lines'!A:A))+1,VLOOKUP(C57,'Supply Lines'!A:J,10),IF(C57&lt;(MAX('CI Fittings'!A:A))+1,VLOOKUP(C57,'CI Fittings'!A:J,10),IF(C57&lt;(MAX('Steel Couplings'!A:A))+1,VLOOKUP(C57,'Steel Couplings'!A:J,10),IF(C57&lt;(MAX(NHC!A:A))+1,VLOOKUP(C57,NHC!A:J,10),IF(C57&lt;(MAX('Dielectric Unions'!A:A))+1,VLOOKUP(C57,'Dielectric Unions'!A:J,10),IF(C57&lt;(MAX('MI Fittings - XH'!A:A))+1,VLOOKUP(C57,'MI Fittings - XH'!A:J,10),IF(C57&lt;(MAX('Steel Nipples - XH'!A:A))+1,VLOOKUP(C57,'Steel Nipples - XH'!A:J,10),IF(C57&lt;(MAX('Copper Tubing '!A:A))+1,VLOOKUP(C57,'Copper Tubing '!A:J,10),IF(C57&lt;(MAX('PVC Pipe'!A:A))+1,VLOOKUP(C57,'PVC Pipe'!A:J,10),IF(C57&lt;(MAX('Steel Pipe'!A:A))+1,VLOOKUP(C57,'Steel Pipe'!A:J,10),"")))))))))))))))))))))))))))))))</f>
        <v/>
      </c>
      <c r="E57" s="1231" t="str">
        <f>IF(C57&lt;(MAX('MI Fittings'!A:A))+1,VLOOKUP(C57,'MI Fittings'!A:K,3),IF(C57&lt;(MAX('CS Press Fittings'!A:A))+1,VLOOKUP(C57,'CS Press Fittings'!A:K,4),IF(C57&lt;(MAX('Steel Nipples'!A:A))+1,VLOOKUP(C57,'Steel Nipples'!A:K,3),IF(C57&lt;(MAX('Steel Cut Lengths'!A:A))+1,VLOOKUP(C57,'Steel Cut Lengths'!A:K,3),IF(C57&lt;(MAX('Pipe Hangers'!A:A))+1,VLOOKUP(C57,'Pipe Hangers'!A:J,3),IF(C57&lt;(MAX('Brass Nipples '!A:A))+1,VLOOKUP(C57,'Brass Nipples '!A:J,3),IF(C57&lt;(MAX('Brass Fittings '!A:A))+1,VLOOKUP(C57,'Brass Fittings '!A:J,3),IF(C57&lt;(MAX(Valves!A:A))+1,VLOOKUP(C57,Valves!A:J,3),IF(C57&lt;(MAX('PEX Tubing'!A:A))+1,VLOOKUP(C57,'PEX Tubing'!A:J,3),IF(C57&lt;(MAX('PEX Fittings - Brass'!A:A))+1,VLOOKUP(C57,'PEX Fittings - Brass'!A:J,3),IF(C57&lt;(MAX('PEX Fittings - EXPN Brass'!A:A))+1,VLOOKUP(C57,'PEX Fittings - EXPN Brass'!A:J,3),IF(C57&lt;(MAX('PEX Fittings - F1807 PPSU '!A:A))+1,VLOOKUP(C57,'PEX Fittings - F1807 PPSU '!A:J,3),IF(C57&lt;(MAX('PEX Fittings - F1960 EPPSU'!A:A))+1,VLOOKUP(C57,'PEX Fittings - F1960 EPPSU'!A:J,3),IF(C57&lt;(MAX('PEX Accessories'!A:A))+1,VLOOKUP(C57,'PEX Accessories'!A:J,3),IF(C57&lt;(MAX('PVC DWV'!A:A))+1,VLOOKUP(C57,'PVC DWV'!A:K,3),IF(C57&lt;(MAX('PVC SCH 40'!A:A))+1,VLOOKUP(C57,'PVC SCH 40'!A:K,3),IF(C57&lt;(MAX('Push Fittings'!A:A))+1,VLOOKUP(C57,'Push Fittings'!A:J,3),IF(C57&lt;(MAX('Copper Wrot'!A:A))+1,VLOOKUP(C57,'Copper Wrot'!A:L,3),IF(C57&lt;(MAX('Cast Copper'!A:A))+1,VLOOKUP(C57,'Cast Copper'!A:L,3),IF(C57&lt;(MAX('Cast Copper'!A:A))+1,VLOOKUP(C57,'Cast Copper'!A:L,3),IF(C57&lt;(MAX('Press Copper Fittings'!A:A))+1,VLOOKUP(C57,'Press Copper Fittings'!A:J,3),IF(C57&lt;(MAX('Supply Stops'!A:A))+1,VLOOKUP(C57,'Supply Stops'!A:J,3),IF(C57&lt;(MAX('Supply Lines'!A:A))+1,VLOOKUP(C57,'Supply Lines'!A:J,3),IF(C57&lt;(MAX('CI Fittings'!A:A))+1,VLOOKUP(C57,'CI Fittings'!A:J,3),IF(C57&lt;(MAX('Steel Couplings'!A:A))+1,VLOOKUP(C57,'Steel Couplings'!A:J,3),IF(C57&lt;(MAX(NHC!A:A))+1,VLOOKUP(C57,NHC!A:J,3),IF(C57&lt;(MAX('Dielectric Unions'!A:A))+1,VLOOKUP(C57,'Dielectric Unions'!A:J,3),IF(C57&lt;(MAX('MI Fittings - XH'!A:A))+1,VLOOKUP(C57,'MI Fittings - XH'!A:J,3),IF(C57&lt;(MAX('Steel Nipples - XH'!A:A))+1,VLOOKUP(C57,'Steel Nipples - XH'!A:J,3),IF(C57&lt;(MAX('Copper Tubing '!A:A))+1,VLOOKUP(C57,'Copper Tubing '!A:J,3),IF(C57&lt;(MAX('PVC Pipe'!A:A))+1,VLOOKUP(C57,'PVC Pipe'!A:J,3),IF(C57&lt;(MAX('Steel Pipe'!A:A))+1,VLOOKUP(C57,'Steel Pipe'!A:J,3),""))))))))))))))))))))))))))))))))</f>
        <v/>
      </c>
      <c r="F57" s="1794" t="str">
        <f>IF(C57&lt;(MAX('MI Fittings'!A:A))+1,VLOOKUP(C57,'MI Fittings'!A:K,4),IF(C57&lt;(MAX('CS Press Fittings'!A:A))+1,VLOOKUP(C57,'CS Press Fittings'!A:K,5),IF(C57&lt;(MAX('Steel Nipples'!A:A))+1,VLOOKUP(C57,'Steel Nipples'!A:K,4),IF(C57&lt;(MAX('Steel Cut Lengths'!A:A))+1,VLOOKUP(C57,'Steel Cut Lengths'!A:K,4),IF(C57&lt;(MAX('Pipe Hangers'!A:A))+1,VLOOKUP(C57,'Pipe Hangers'!A:J,4),IF(C57&lt;(MAX('Brass Nipples '!A:A))+1,VLOOKUP(C57,'Brass Nipples '!A:J,4),IF(C57&lt;(MAX('Brass Fittings '!A:A))+1,VLOOKUP(C57,'Brass Fittings '!A:J,4),IF(C57&lt;(MAX(Valves!A:A))+1,VLOOKUP(C57,Valves!A:J,4),IF(C57&lt;(MAX('PEX Tubing'!A:A))+1,VLOOKUP(C57,'PEX Tubing'!A:J,4),IF(C57&lt;(MAX('PEX Fittings - Brass'!A:A))+1,VLOOKUP(C57,'PEX Fittings - Brass'!A:J,4),IF(C57&lt;(MAX('PEX Fittings - EXPN Brass'!A:A))+1,VLOOKUP(C57,'PEX Fittings - EXPN Brass'!A:J,4),IF(C57&lt;(MAX('PEX Fittings - F1807 PPSU '!A:A))+1,VLOOKUP(C57,'PEX Fittings - F1807 PPSU '!A:J,4),IF(C57&lt;(MAX('PEX Fittings - F1960 EPPSU'!A:A))+1,VLOOKUP(C57,'PEX Fittings - F1960 EPPSU'!A:J,4),IF(C57&lt;(MAX('PEX Accessories'!A:A))+1,VLOOKUP(C57,'PEX Accessories'!A:J,4),IF(C57&lt;(MAX('PVC DWV'!A:A))+1,VLOOKUP(C57,'PVC DWV'!A:K,5),IF(C57&lt;(MAX('PVC SCH 40'!A:A))+1,VLOOKUP(C57,'PVC SCH 40'!A:K,5),IF(C57&lt;(MAX('Push Fittings'!A:A))+1,VLOOKUP(C57,'Push Fittings'!A:J,4),IF(C57&lt;(MAX('Copper Wrot'!A:A))+1,VLOOKUP(C57,'Copper Wrot'!A:L,5),IF(C57&lt;(MAX('Cast Copper'!A:A))+1,VLOOKUP(C57,'Cast Copper'!A:L,5),IF(C57&lt;(MAX('Press Copper Fittings'!A:A))+1,VLOOKUP(C57,'Press Copper Fittings'!A:J,4),IF(C57&lt;(MAX('Supply Stops'!A:A))+1,VLOOKUP(C57,'Supply Stops'!A:J,4),IF(C57&lt;(MAX('Supply Lines'!A:A))+1,VLOOKUP(C57,'Supply Lines'!A:J,4),IF(C57&lt;(MAX('CI Fittings'!A:A))+1,VLOOKUP(C57,'CI Fittings'!A:J,4),IF(C57&lt;(MAX('Steel Couplings'!A:A))+1,VLOOKUP(C57,'Steel Couplings'!A:J,4),IF(C57&lt;(MAX(NHC!A:A))+1,VLOOKUP(C57,NHC!A:J,4),IF(C57&lt;(MAX('Dielectric Unions'!A:A))+1,VLOOKUP(C57,'Dielectric Unions'!A:J,4),IF(C57&lt;(MAX('MI Fittings - XH'!A:A))+1,VLOOKUP(C57,'MI Fittings - XH'!A:J,4),IF(C57&lt;(MAX('Steel Nipples - XH'!A:A))+1,VLOOKUP(C57,'Steel Nipples - XH'!A:J,4),IF(C57&lt;(MAX('Copper Tubing '!A:A))+1,VLOOKUP(C57,'Copper Tubing '!A:J,4),IF(C57&lt;(MAX('PVC Pipe'!A:A))+1,VLOOKUP(C57,'PVC Pipe'!A:J,4),IF(C57&lt;(MAX('Steel Pipe'!A:A))+1,VLOOKUP(C57,'Steel Pipe'!A:J,4),"")))))))))))))))))))))))))))))))</f>
        <v/>
      </c>
      <c r="G57" s="1795"/>
      <c r="H57" s="504" t="str">
        <f>IF(C57&lt;(MAX('MI Fittings'!A:A))+1,VLOOKUP(C57,'MI Fittings'!A:K,8),IF(C57&lt;(MAX('CS Press Fittings'!A:A))+1,VLOOKUP(C57,'CS Press Fittings'!A:K,9),IF(C57&lt;(MAX('Steel Nipples'!A:A))+1,VLOOKUP(C57,'Steel Nipples'!A:K,8),IF(C57&lt;(MAX('Steel Cut Lengths'!A:A))+1,VLOOKUP(C57,'Steel Cut Lengths'!A:K,8),IF(C57&lt;(MAX('Pipe Hangers'!A:A))+1,VLOOKUP(C57,'Pipe Hangers'!A:J,8),IF(C57&lt;(MAX('Brass Nipples '!A:A))+1,VLOOKUP(C57,'Brass Nipples '!A:J,8),IF(C57&lt;(MAX('Brass Fittings '!A:A))+1,VLOOKUP(C57,'Brass Fittings '!A:J,8),IF(C57&lt;(MAX(Valves!A:A))+1,VLOOKUP(C57,Valves!A:J,8),IF(C57&lt;(MAX('PEX Tubing'!A:A))+1,VLOOKUP(C57,'PEX Tubing'!A:J,8),IF(C57&lt;(MAX('PEX Fittings - Brass'!A:A))+1,VLOOKUP(C57,'PEX Fittings - Brass'!A:J,8),IF(C57&lt;(MAX('PEX Fittings - EXPN Brass'!A:A))+1,VLOOKUP(C57,'PEX Fittings - EXPN Brass'!A:J,8),IF(C57&lt;(MAX('PEX Fittings - F1807 PPSU '!A:A))+1,VLOOKUP(C57,'PEX Fittings - F1807 PPSU '!A:J,8),IF(C57&lt;(MAX('PEX Fittings - F1960 EPPSU'!A:A))+1,VLOOKUP(C57,'PEX Fittings - F1960 EPPSU'!A:J,8),IF(C57&lt;(MAX('PEX Accessories'!A:A))+1,VLOOKUP(C57,'PEX Accessories'!A:J,8),IF(C57&lt;(MAX('PVC DWV'!A:A))+1,VLOOKUP(C57,'PVC DWV'!A:K,9),IF(C57&lt;(MAX('PVC SCH 40'!A:A))+1,VLOOKUP(C57,'PVC SCH 40'!A:K,10),IF(C57&lt;(MAX('Push Fittings'!A:A))+1,VLOOKUP(C57,'Push Fittings'!A:J,8),IF(C57&lt;(MAX('Copper Wrot'!A:A))+1,VLOOKUP(C57,'Copper Wrot'!A:L,10),IF(C57&lt;(MAX('Cast Copper'!A:A))+1,VLOOKUP(C57,'Cast Copper'!A:L,10),IF(C57&lt;(MAX('Press Copper Fittings'!A:A))+1,VLOOKUP(C57,'Press Copper Fittings'!A:J,8),IF(C57&lt;(MAX('Supply Stops'!A:A))+1,VLOOKUP(C57,'Supply Stops'!A:J,8),IF(C57&lt;(MAX('Supply Lines'!A:A))+1,VLOOKUP(C57,'Supply Lines'!A:J,8),IF(C57&lt;(MAX('CI Fittings'!A:A))+1,VLOOKUP(C57,'CI Fittings'!A:J,8),IF(C57&lt;(MAX('Steel Couplings'!A:A))+1,VLOOKUP(C57,'Steel Couplings'!A:J,8),IF(C57&lt;(MAX(NHC!A:A))+1,VLOOKUP(C57,NHC!A:J,8),IF(C57&lt;(MAX('Dielectric Unions'!A:A))+1,VLOOKUP(C57,'Dielectric Unions'!A:J,8),IF(C57&lt;(MAX('MI Fittings - XH'!A:A))+1,VLOOKUP(C57,'MI Fittings - XH'!A:J,8),IF(C57&lt;(MAX('Steel Nipples - XH'!A:A))+1,VLOOKUP(C57,'Steel Nipples - XH'!A:J,8),IF(C57&lt;(MAX('Copper Tubing '!A:A))+1,VLOOKUP(C57,'Copper Tubing '!A:J,8),IF(C57&lt;(MAX('PVC Pipe'!A:A))+1,VLOOKUP(C57,'PVC Pipe'!A:J,8),IF(C57&lt;(MAX('Steel Pipe'!A:A))+1,VLOOKUP(C57,'Steel Pipe'!A:J,8),"")))))))))))))))))))))))))))))))</f>
        <v/>
      </c>
      <c r="I57" s="1232">
        <f>IF(C57&lt;(MAX('MI Fittings'!A:A))+1,VLOOKUP(C57,'MI Fittings'!A:K,7),IF(C57&lt;(MAX('CS Press Fittings'!A:A))+1,VLOOKUP(C57,'CS Press Fittings'!A:K,8),IF(C57&lt;(MAX('Steel Nipples'!A:A))+1,VLOOKUP(C57,'Steel Nipples'!A:K,7),IF(C57&lt;(MAX('Steel Cut Lengths'!A:A))+1,VLOOKUP(C57,'Steel Cut Lengths'!A:K,7),IF(C57&lt;(MAX('Pipe Hangers'!A:A))+1,VLOOKUP(C57,'Pipe Hangers'!A:J,7),IF(C57&lt;(MAX('Brass Nipples '!A:A))+1,VLOOKUP(C57,'Brass Nipples '!A:J,7),IF(C57&lt;(MAX('Brass Fittings '!A:A))+1,VLOOKUP(C57,'Brass Fittings '!A:J,7),IF(C57&lt;(MAX(Valves!A:A))+1,VLOOKUP(C57,Valves!A:J,7),IF(C57&lt;(MAX('PEX Tubing'!A:A))+1,VLOOKUP(C57,'PEX Tubing'!A:J,7),IF(C57&lt;(MAX('PEX Fittings - Brass'!A:A))+1,VLOOKUP(C57,'PEX Fittings - Brass'!A:J,7),IF(C57&lt;(MAX('PEX Fittings - EXPN Brass'!A:A))+1,VLOOKUP(C57,'PEX Fittings - EXPN Brass'!A:J,7),IF(C57&lt;(MAX('PEX Fittings - F1807 PPSU '!A:A))+1,VLOOKUP(C57,'PEX Fittings - F1807 PPSU '!A:J,7),IF(C57&lt;(MAX('PEX Fittings - F1960 EPPSU'!A:A))+1,VLOOKUP(C57,'PEX Fittings - F1960 EPPSU'!A:J,7),IF(C57&lt;(MAX('PEX Accessories'!A:A))+1,VLOOKUP(C57,'PEX Accessories'!A:J,7),IF(C57&lt;(MAX('PVC DWV'!A:A))+1,VLOOKUP(C57,'PVC DWV'!A:K,8),IF(C57&lt;(MAX('PVC SCH 40'!A:A))+1,VLOOKUP(C57,'PVC SCH 40'!A:K,7),IF(C57&lt;(MAX('Push Fittings'!A:A))+1,VLOOKUP(C57,'Push Fittings'!A:J,7),IF(C57&lt;(MAX('Copper Wrot'!A:A))+1,VLOOKUP(C57,'Copper Wrot'!A:L,9),IF(C57&lt;(MAX('Cast Copper'!A:A))+1,VLOOKUP(C57,'Cast Copper'!A:L,9),IF(C57&lt;(MAX('Press Copper Fittings'!A:A))+1,VLOOKUP(C57,'Press Copper Fittings'!A:J,7),IF(C57&lt;(MAX('Supply Stops'!A:A))+1,VLOOKUP(C57,'Supply Stops'!A:J,7),IF(C57&lt;(MAX('Supply Lines'!A:A))+1,VLOOKUP(C57,'Supply Lines'!A:J,7),IF(C57&lt;(MAX('CI Fittings'!A:A))+1,VLOOKUP(C57,'CI Fittings'!A:J,7),IF(C57&lt;(MAX('Steel Couplings'!A:A))+1,VLOOKUP(C57,'Steel Couplings'!A:J,7),IF(C57&lt;(MAX(NHC!A:A))+1,VLOOKUP(C57,NHC!A:J,7),IF(C57&lt;(MAX('Dielectric Unions'!A:A))+1,VLOOKUP(C57,'Dielectric Unions'!A:J,7),IF(C57&lt;(MAX('MI Fittings - XH'!A:A))+1,VLOOKUP(C57,'MI Fittings - XH'!A:J,7),IF(C57&lt;(MAX('Steel Nipples - XH'!A:A))+1,VLOOKUP(C57,'Steel Nipples - XH'!A:J,7),IF(C57&lt;(MAX('Copper Tubing '!A:A))+1,VLOOKUP(C57,'Copper Tubing '!A:J,7),IF(C57&lt;(MAX('PVC Pipe'!A:A))+1,VLOOKUP(C57,'PVC Pipe'!A:J,7),IF(C57&lt;(MAX('Steel Pipe'!A:A))+1,VLOOKUP(C57,'Steel Pipe'!A:J,7),0)))))))))))))))))))))))))))))))</f>
        <v>0</v>
      </c>
      <c r="J57" s="1196">
        <f t="shared" si="0"/>
        <v>0</v>
      </c>
    </row>
    <row r="58" spans="3:10" ht="15" customHeight="1" thickTop="1" thickBot="1">
      <c r="C58" s="1234">
        <v>37</v>
      </c>
      <c r="D58" s="49" t="str">
        <f>IF(C58&lt;(MAX('MI Fittings'!A:A))+1,VLOOKUP(C58,'MI Fittings'!A:K,10),IF(C58&lt;(MAX('CS Press Fittings'!A:A))+1,VLOOKUP(C58,'CS Press Fittings'!A:K,11),IF(C58&lt;(MAX('Steel Nipples'!A:A))+1,VLOOKUP(C58,'Steel Nipples'!A:K,10),IF(C58&lt;(MAX('Steel Cut Lengths'!A:A))+1,VLOOKUP(C58,'Steel Cut Lengths'!A:K,10),IF(C58&lt;(MAX('Pipe Hangers'!A:A))+1,VLOOKUP(C58,'Pipe Hangers'!A:J,10),IF(C58&lt;(MAX('Brass Nipples '!A:A))+1,VLOOKUP(C58,'Brass Nipples '!A:J,10),IF(C58&lt;(MAX('Brass Fittings '!A:A))+1,VLOOKUP(C58,'Brass Fittings '!A:J,10),IF(C58&lt;(MAX(Valves!A:A))+1,VLOOKUP(C58,Valves!A:J,10),IF(C58&lt;(MAX('PEX Tubing'!A:A))+1,VLOOKUP(C58,'PEX Tubing'!A:J,9),IF(C58&lt;(MAX('PEX Fittings - Brass'!A:A))+1,VLOOKUP(C58,'PEX Fittings - Brass'!A:J,10),IF(C58&lt;(MAX('PEX Fittings - EXPN Brass'!A:A))+1,VLOOKUP(C58,'PEX Fittings - EXPN Brass'!A:J,10),IF(C58&lt;(MAX('PEX Fittings - F1807 PPSU '!A:A))+1,VLOOKUP(C58,'PEX Fittings - F1807 PPSU '!A:J,10),IF(C58&lt;(MAX('PEX Fittings - F1960 EPPSU'!A:A))+1,VLOOKUP(C58,'PEX Fittings - F1960 EPPSU'!A:J,10),IF(C58&lt;(MAX('PEX Accessories'!A:A))+1,VLOOKUP(C58,'PEX Accessories'!A:J,10),IF(C58&lt;(MAX('PVC DWV'!A:A))+1,VLOOKUP(C58,'PVC DWV'!A:K,11),IF(C58&lt;(MAX('PVC SCH 40'!A:A))+1,VLOOKUP(C58,'PVC SCH 40'!A:K,11),IF(C58&lt;(MAX('Push Fittings'!A:A))+1,VLOOKUP(C58,'Push Fittings'!A:J,10),IF(C58&lt;(MAX('Copper Wrot'!A:A))+1,VLOOKUP(C58,'Copper Wrot'!A:L,12),IF(C58&lt;(MAX('Cast Copper'!A:A))+1,VLOOKUP(C58,'Cast Copper'!A:L,12),IF(C58&lt;(MAX('Press Copper Fittings'!A:A))+1,VLOOKUP(C58,'Press Copper Fittings'!A:J,10),IF(C58&lt;(MAX('Supply Stops'!A:A))+1,VLOOKUP(C58,'Supply Stops'!A:J,10),IF(C58&lt;(MAX('Supply Lines'!A:A))+1,VLOOKUP(C58,'Supply Lines'!A:J,10),IF(C58&lt;(MAX('CI Fittings'!A:A))+1,VLOOKUP(C58,'CI Fittings'!A:J,10),IF(C58&lt;(MAX('Steel Couplings'!A:A))+1,VLOOKUP(C58,'Steel Couplings'!A:J,10),IF(C58&lt;(MAX(NHC!A:A))+1,VLOOKUP(C58,NHC!A:J,10),IF(C58&lt;(MAX('Dielectric Unions'!A:A))+1,VLOOKUP(C58,'Dielectric Unions'!A:J,10),IF(C58&lt;(MAX('MI Fittings - XH'!A:A))+1,VLOOKUP(C58,'MI Fittings - XH'!A:J,10),IF(C58&lt;(MAX('Steel Nipples - XH'!A:A))+1,VLOOKUP(C58,'Steel Nipples - XH'!A:J,10),IF(C58&lt;(MAX('Copper Tubing '!A:A))+1,VLOOKUP(C58,'Copper Tubing '!A:J,10),IF(C58&lt;(MAX('PVC Pipe'!A:A))+1,VLOOKUP(C58,'PVC Pipe'!A:J,10),IF(C58&lt;(MAX('Steel Pipe'!A:A))+1,VLOOKUP(C58,'Steel Pipe'!A:J,10),"")))))))))))))))))))))))))))))))</f>
        <v/>
      </c>
      <c r="E58" s="1231" t="str">
        <f>IF(C58&lt;(MAX('MI Fittings'!A:A))+1,VLOOKUP(C58,'MI Fittings'!A:K,3),IF(C58&lt;(MAX('CS Press Fittings'!A:A))+1,VLOOKUP(C58,'CS Press Fittings'!A:K,4),IF(C58&lt;(MAX('Steel Nipples'!A:A))+1,VLOOKUP(C58,'Steel Nipples'!A:K,3),IF(C58&lt;(MAX('Steel Cut Lengths'!A:A))+1,VLOOKUP(C58,'Steel Cut Lengths'!A:K,3),IF(C58&lt;(MAX('Pipe Hangers'!A:A))+1,VLOOKUP(C58,'Pipe Hangers'!A:J,3),IF(C58&lt;(MAX('Brass Nipples '!A:A))+1,VLOOKUP(C58,'Brass Nipples '!A:J,3),IF(C58&lt;(MAX('Brass Fittings '!A:A))+1,VLOOKUP(C58,'Brass Fittings '!A:J,3),IF(C58&lt;(MAX(Valves!A:A))+1,VLOOKUP(C58,Valves!A:J,3),IF(C58&lt;(MAX('PEX Tubing'!A:A))+1,VLOOKUP(C58,'PEX Tubing'!A:J,3),IF(C58&lt;(MAX('PEX Fittings - Brass'!A:A))+1,VLOOKUP(C58,'PEX Fittings - Brass'!A:J,3),IF(C58&lt;(MAX('PEX Fittings - EXPN Brass'!A:A))+1,VLOOKUP(C58,'PEX Fittings - EXPN Brass'!A:J,3),IF(C58&lt;(MAX('PEX Fittings - F1807 PPSU '!A:A))+1,VLOOKUP(C58,'PEX Fittings - F1807 PPSU '!A:J,3),IF(C58&lt;(MAX('PEX Fittings - F1960 EPPSU'!A:A))+1,VLOOKUP(C58,'PEX Fittings - F1960 EPPSU'!A:J,3),IF(C58&lt;(MAX('PEX Accessories'!A:A))+1,VLOOKUP(C58,'PEX Accessories'!A:J,3),IF(C58&lt;(MAX('PVC DWV'!A:A))+1,VLOOKUP(C58,'PVC DWV'!A:K,3),IF(C58&lt;(MAX('PVC SCH 40'!A:A))+1,VLOOKUP(C58,'PVC SCH 40'!A:K,3),IF(C58&lt;(MAX('Push Fittings'!A:A))+1,VLOOKUP(C58,'Push Fittings'!A:J,3),IF(C58&lt;(MAX('Copper Wrot'!A:A))+1,VLOOKUP(C58,'Copper Wrot'!A:L,3),IF(C58&lt;(MAX('Cast Copper'!A:A))+1,VLOOKUP(C58,'Cast Copper'!A:L,3),IF(C58&lt;(MAX('Cast Copper'!A:A))+1,VLOOKUP(C58,'Cast Copper'!A:L,3),IF(C58&lt;(MAX('Press Copper Fittings'!A:A))+1,VLOOKUP(C58,'Press Copper Fittings'!A:J,3),IF(C58&lt;(MAX('Supply Stops'!A:A))+1,VLOOKUP(C58,'Supply Stops'!A:J,3),IF(C58&lt;(MAX('Supply Lines'!A:A))+1,VLOOKUP(C58,'Supply Lines'!A:J,3),IF(C58&lt;(MAX('CI Fittings'!A:A))+1,VLOOKUP(C58,'CI Fittings'!A:J,3),IF(C58&lt;(MAX('Steel Couplings'!A:A))+1,VLOOKUP(C58,'Steel Couplings'!A:J,3),IF(C58&lt;(MAX(NHC!A:A))+1,VLOOKUP(C58,NHC!A:J,3),IF(C58&lt;(MAX('Dielectric Unions'!A:A))+1,VLOOKUP(C58,'Dielectric Unions'!A:J,3),IF(C58&lt;(MAX('MI Fittings - XH'!A:A))+1,VLOOKUP(C58,'MI Fittings - XH'!A:J,3),IF(C58&lt;(MAX('Steel Nipples - XH'!A:A))+1,VLOOKUP(C58,'Steel Nipples - XH'!A:J,3),IF(C58&lt;(MAX('Copper Tubing '!A:A))+1,VLOOKUP(C58,'Copper Tubing '!A:J,3),IF(C58&lt;(MAX('PVC Pipe'!A:A))+1,VLOOKUP(C58,'PVC Pipe'!A:J,3),IF(C58&lt;(MAX('Steel Pipe'!A:A))+1,VLOOKUP(C58,'Steel Pipe'!A:J,3),""))))))))))))))))))))))))))))))))</f>
        <v/>
      </c>
      <c r="F58" s="1794" t="str">
        <f>IF(C58&lt;(MAX('MI Fittings'!A:A))+1,VLOOKUP(C58,'MI Fittings'!A:K,4),IF(C58&lt;(MAX('CS Press Fittings'!A:A))+1,VLOOKUP(C58,'CS Press Fittings'!A:K,5),IF(C58&lt;(MAX('Steel Nipples'!A:A))+1,VLOOKUP(C58,'Steel Nipples'!A:K,4),IF(C58&lt;(MAX('Steel Cut Lengths'!A:A))+1,VLOOKUP(C58,'Steel Cut Lengths'!A:K,4),IF(C58&lt;(MAX('Pipe Hangers'!A:A))+1,VLOOKUP(C58,'Pipe Hangers'!A:J,4),IF(C58&lt;(MAX('Brass Nipples '!A:A))+1,VLOOKUP(C58,'Brass Nipples '!A:J,4),IF(C58&lt;(MAX('Brass Fittings '!A:A))+1,VLOOKUP(C58,'Brass Fittings '!A:J,4),IF(C58&lt;(MAX(Valves!A:A))+1,VLOOKUP(C58,Valves!A:J,4),IF(C58&lt;(MAX('PEX Tubing'!A:A))+1,VLOOKUP(C58,'PEX Tubing'!A:J,4),IF(C58&lt;(MAX('PEX Fittings - Brass'!A:A))+1,VLOOKUP(C58,'PEX Fittings - Brass'!A:J,4),IF(C58&lt;(MAX('PEX Fittings - EXPN Brass'!A:A))+1,VLOOKUP(C58,'PEX Fittings - EXPN Brass'!A:J,4),IF(C58&lt;(MAX('PEX Fittings - F1807 PPSU '!A:A))+1,VLOOKUP(C58,'PEX Fittings - F1807 PPSU '!A:J,4),IF(C58&lt;(MAX('PEX Fittings - F1960 EPPSU'!A:A))+1,VLOOKUP(C58,'PEX Fittings - F1960 EPPSU'!A:J,4),IF(C58&lt;(MAX('PEX Accessories'!A:A))+1,VLOOKUP(C58,'PEX Accessories'!A:J,4),IF(C58&lt;(MAX('PVC DWV'!A:A))+1,VLOOKUP(C58,'PVC DWV'!A:K,5),IF(C58&lt;(MAX('PVC SCH 40'!A:A))+1,VLOOKUP(C58,'PVC SCH 40'!A:K,5),IF(C58&lt;(MAX('Push Fittings'!A:A))+1,VLOOKUP(C58,'Push Fittings'!A:J,4),IF(C58&lt;(MAX('Copper Wrot'!A:A))+1,VLOOKUP(C58,'Copper Wrot'!A:L,5),IF(C58&lt;(MAX('Cast Copper'!A:A))+1,VLOOKUP(C58,'Cast Copper'!A:L,5),IF(C58&lt;(MAX('Press Copper Fittings'!A:A))+1,VLOOKUP(C58,'Press Copper Fittings'!A:J,4),IF(C58&lt;(MAX('Supply Stops'!A:A))+1,VLOOKUP(C58,'Supply Stops'!A:J,4),IF(C58&lt;(MAX('Supply Lines'!A:A))+1,VLOOKUP(C58,'Supply Lines'!A:J,4),IF(C58&lt;(MAX('CI Fittings'!A:A))+1,VLOOKUP(C58,'CI Fittings'!A:J,4),IF(C58&lt;(MAX('Steel Couplings'!A:A))+1,VLOOKUP(C58,'Steel Couplings'!A:J,4),IF(C58&lt;(MAX(NHC!A:A))+1,VLOOKUP(C58,NHC!A:J,4),IF(C58&lt;(MAX('Dielectric Unions'!A:A))+1,VLOOKUP(C58,'Dielectric Unions'!A:J,4),IF(C58&lt;(MAX('MI Fittings - XH'!A:A))+1,VLOOKUP(C58,'MI Fittings - XH'!A:J,4),IF(C58&lt;(MAX('Steel Nipples - XH'!A:A))+1,VLOOKUP(C58,'Steel Nipples - XH'!A:J,4),IF(C58&lt;(MAX('Copper Tubing '!A:A))+1,VLOOKUP(C58,'Copper Tubing '!A:J,4),IF(C58&lt;(MAX('PVC Pipe'!A:A))+1,VLOOKUP(C58,'PVC Pipe'!A:J,4),IF(C58&lt;(MAX('Steel Pipe'!A:A))+1,VLOOKUP(C58,'Steel Pipe'!A:J,4),"")))))))))))))))))))))))))))))))</f>
        <v/>
      </c>
      <c r="G58" s="1795"/>
      <c r="H58" s="504" t="str">
        <f>IF(C58&lt;(MAX('MI Fittings'!A:A))+1,VLOOKUP(C58,'MI Fittings'!A:K,8),IF(C58&lt;(MAX('CS Press Fittings'!A:A))+1,VLOOKUP(C58,'CS Press Fittings'!A:K,9),IF(C58&lt;(MAX('Steel Nipples'!A:A))+1,VLOOKUP(C58,'Steel Nipples'!A:K,8),IF(C58&lt;(MAX('Steel Cut Lengths'!A:A))+1,VLOOKUP(C58,'Steel Cut Lengths'!A:K,8),IF(C58&lt;(MAX('Pipe Hangers'!A:A))+1,VLOOKUP(C58,'Pipe Hangers'!A:J,8),IF(C58&lt;(MAX('Brass Nipples '!A:A))+1,VLOOKUP(C58,'Brass Nipples '!A:J,8),IF(C58&lt;(MAX('Brass Fittings '!A:A))+1,VLOOKUP(C58,'Brass Fittings '!A:J,8),IF(C58&lt;(MAX(Valves!A:A))+1,VLOOKUP(C58,Valves!A:J,8),IF(C58&lt;(MAX('PEX Tubing'!A:A))+1,VLOOKUP(C58,'PEX Tubing'!A:J,8),IF(C58&lt;(MAX('PEX Fittings - Brass'!A:A))+1,VLOOKUP(C58,'PEX Fittings - Brass'!A:J,8),IF(C58&lt;(MAX('PEX Fittings - EXPN Brass'!A:A))+1,VLOOKUP(C58,'PEX Fittings - EXPN Brass'!A:J,8),IF(C58&lt;(MAX('PEX Fittings - F1807 PPSU '!A:A))+1,VLOOKUP(C58,'PEX Fittings - F1807 PPSU '!A:J,8),IF(C58&lt;(MAX('PEX Fittings - F1960 EPPSU'!A:A))+1,VLOOKUP(C58,'PEX Fittings - F1960 EPPSU'!A:J,8),IF(C58&lt;(MAX('PEX Accessories'!A:A))+1,VLOOKUP(C58,'PEX Accessories'!A:J,8),IF(C58&lt;(MAX('PVC DWV'!A:A))+1,VLOOKUP(C58,'PVC DWV'!A:K,9),IF(C58&lt;(MAX('PVC SCH 40'!A:A))+1,VLOOKUP(C58,'PVC SCH 40'!A:K,10),IF(C58&lt;(MAX('Push Fittings'!A:A))+1,VLOOKUP(C58,'Push Fittings'!A:J,8),IF(C58&lt;(MAX('Copper Wrot'!A:A))+1,VLOOKUP(C58,'Copper Wrot'!A:L,10),IF(C58&lt;(MAX('Cast Copper'!A:A))+1,VLOOKUP(C58,'Cast Copper'!A:L,10),IF(C58&lt;(MAX('Press Copper Fittings'!A:A))+1,VLOOKUP(C58,'Press Copper Fittings'!A:J,8),IF(C58&lt;(MAX('Supply Stops'!A:A))+1,VLOOKUP(C58,'Supply Stops'!A:J,8),IF(C58&lt;(MAX('Supply Lines'!A:A))+1,VLOOKUP(C58,'Supply Lines'!A:J,8),IF(C58&lt;(MAX('CI Fittings'!A:A))+1,VLOOKUP(C58,'CI Fittings'!A:J,8),IF(C58&lt;(MAX('Steel Couplings'!A:A))+1,VLOOKUP(C58,'Steel Couplings'!A:J,8),IF(C58&lt;(MAX(NHC!A:A))+1,VLOOKUP(C58,NHC!A:J,8),IF(C58&lt;(MAX('Dielectric Unions'!A:A))+1,VLOOKUP(C58,'Dielectric Unions'!A:J,8),IF(C58&lt;(MAX('MI Fittings - XH'!A:A))+1,VLOOKUP(C58,'MI Fittings - XH'!A:J,8),IF(C58&lt;(MAX('Steel Nipples - XH'!A:A))+1,VLOOKUP(C58,'Steel Nipples - XH'!A:J,8),IF(C58&lt;(MAX('Copper Tubing '!A:A))+1,VLOOKUP(C58,'Copper Tubing '!A:J,8),IF(C58&lt;(MAX('PVC Pipe'!A:A))+1,VLOOKUP(C58,'PVC Pipe'!A:J,8),IF(C58&lt;(MAX('Steel Pipe'!A:A))+1,VLOOKUP(C58,'Steel Pipe'!A:J,8),"")))))))))))))))))))))))))))))))</f>
        <v/>
      </c>
      <c r="I58" s="1232">
        <f>IF(C58&lt;(MAX('MI Fittings'!A:A))+1,VLOOKUP(C58,'MI Fittings'!A:K,7),IF(C58&lt;(MAX('CS Press Fittings'!A:A))+1,VLOOKUP(C58,'CS Press Fittings'!A:K,8),IF(C58&lt;(MAX('Steel Nipples'!A:A))+1,VLOOKUP(C58,'Steel Nipples'!A:K,7),IF(C58&lt;(MAX('Steel Cut Lengths'!A:A))+1,VLOOKUP(C58,'Steel Cut Lengths'!A:K,7),IF(C58&lt;(MAX('Pipe Hangers'!A:A))+1,VLOOKUP(C58,'Pipe Hangers'!A:J,7),IF(C58&lt;(MAX('Brass Nipples '!A:A))+1,VLOOKUP(C58,'Brass Nipples '!A:J,7),IF(C58&lt;(MAX('Brass Fittings '!A:A))+1,VLOOKUP(C58,'Brass Fittings '!A:J,7),IF(C58&lt;(MAX(Valves!A:A))+1,VLOOKUP(C58,Valves!A:J,7),IF(C58&lt;(MAX('PEX Tubing'!A:A))+1,VLOOKUP(C58,'PEX Tubing'!A:J,7),IF(C58&lt;(MAX('PEX Fittings - Brass'!A:A))+1,VLOOKUP(C58,'PEX Fittings - Brass'!A:J,7),IF(C58&lt;(MAX('PEX Fittings - EXPN Brass'!A:A))+1,VLOOKUP(C58,'PEX Fittings - EXPN Brass'!A:J,7),IF(C58&lt;(MAX('PEX Fittings - F1807 PPSU '!A:A))+1,VLOOKUP(C58,'PEX Fittings - F1807 PPSU '!A:J,7),IF(C58&lt;(MAX('PEX Fittings - F1960 EPPSU'!A:A))+1,VLOOKUP(C58,'PEX Fittings - F1960 EPPSU'!A:J,7),IF(C58&lt;(MAX('PEX Accessories'!A:A))+1,VLOOKUP(C58,'PEX Accessories'!A:J,7),IF(C58&lt;(MAX('PVC DWV'!A:A))+1,VLOOKUP(C58,'PVC DWV'!A:K,8),IF(C58&lt;(MAX('PVC SCH 40'!A:A))+1,VLOOKUP(C58,'PVC SCH 40'!A:K,7),IF(C58&lt;(MAX('Push Fittings'!A:A))+1,VLOOKUP(C58,'Push Fittings'!A:J,7),IF(C58&lt;(MAX('Copper Wrot'!A:A))+1,VLOOKUP(C58,'Copper Wrot'!A:L,9),IF(C58&lt;(MAX('Cast Copper'!A:A))+1,VLOOKUP(C58,'Cast Copper'!A:L,9),IF(C58&lt;(MAX('Press Copper Fittings'!A:A))+1,VLOOKUP(C58,'Press Copper Fittings'!A:J,7),IF(C58&lt;(MAX('Supply Stops'!A:A))+1,VLOOKUP(C58,'Supply Stops'!A:J,7),IF(C58&lt;(MAX('Supply Lines'!A:A))+1,VLOOKUP(C58,'Supply Lines'!A:J,7),IF(C58&lt;(MAX('CI Fittings'!A:A))+1,VLOOKUP(C58,'CI Fittings'!A:J,7),IF(C58&lt;(MAX('Steel Couplings'!A:A))+1,VLOOKUP(C58,'Steel Couplings'!A:J,7),IF(C58&lt;(MAX(NHC!A:A))+1,VLOOKUP(C58,NHC!A:J,7),IF(C58&lt;(MAX('Dielectric Unions'!A:A))+1,VLOOKUP(C58,'Dielectric Unions'!A:J,7),IF(C58&lt;(MAX('MI Fittings - XH'!A:A))+1,VLOOKUP(C58,'MI Fittings - XH'!A:J,7),IF(C58&lt;(MAX('Steel Nipples - XH'!A:A))+1,VLOOKUP(C58,'Steel Nipples - XH'!A:J,7),IF(C58&lt;(MAX('Copper Tubing '!A:A))+1,VLOOKUP(C58,'Copper Tubing '!A:J,7),IF(C58&lt;(MAX('PVC Pipe'!A:A))+1,VLOOKUP(C58,'PVC Pipe'!A:J,7),IF(C58&lt;(MAX('Steel Pipe'!A:A))+1,VLOOKUP(C58,'Steel Pipe'!A:J,7),0)))))))))))))))))))))))))))))))</f>
        <v>0</v>
      </c>
      <c r="J58" s="1196">
        <f t="shared" si="0"/>
        <v>0</v>
      </c>
    </row>
    <row r="59" spans="3:10" ht="15" customHeight="1" thickTop="1" thickBot="1">
      <c r="C59" s="1233">
        <v>38</v>
      </c>
      <c r="D59" s="49" t="str">
        <f>IF(C59&lt;(MAX('MI Fittings'!A:A))+1,VLOOKUP(C59,'MI Fittings'!A:K,10),IF(C59&lt;(MAX('CS Press Fittings'!A:A))+1,VLOOKUP(C59,'CS Press Fittings'!A:K,11),IF(C59&lt;(MAX('Steel Nipples'!A:A))+1,VLOOKUP(C59,'Steel Nipples'!A:K,10),IF(C59&lt;(MAX('Steel Cut Lengths'!A:A))+1,VLOOKUP(C59,'Steel Cut Lengths'!A:K,10),IF(C59&lt;(MAX('Pipe Hangers'!A:A))+1,VLOOKUP(C59,'Pipe Hangers'!A:J,10),IF(C59&lt;(MAX('Brass Nipples '!A:A))+1,VLOOKUP(C59,'Brass Nipples '!A:J,10),IF(C59&lt;(MAX('Brass Fittings '!A:A))+1,VLOOKUP(C59,'Brass Fittings '!A:J,10),IF(C59&lt;(MAX(Valves!A:A))+1,VLOOKUP(C59,Valves!A:J,10),IF(C59&lt;(MAX('PEX Tubing'!A:A))+1,VLOOKUP(C59,'PEX Tubing'!A:J,9),IF(C59&lt;(MAX('PEX Fittings - Brass'!A:A))+1,VLOOKUP(C59,'PEX Fittings - Brass'!A:J,10),IF(C59&lt;(MAX('PEX Fittings - EXPN Brass'!A:A))+1,VLOOKUP(C59,'PEX Fittings - EXPN Brass'!A:J,10),IF(C59&lt;(MAX('PEX Fittings - F1807 PPSU '!A:A))+1,VLOOKUP(C59,'PEX Fittings - F1807 PPSU '!A:J,10),IF(C59&lt;(MAX('PEX Fittings - F1960 EPPSU'!A:A))+1,VLOOKUP(C59,'PEX Fittings - F1960 EPPSU'!A:J,10),IF(C59&lt;(MAX('PEX Accessories'!A:A))+1,VLOOKUP(C59,'PEX Accessories'!A:J,10),IF(C59&lt;(MAX('PVC DWV'!A:A))+1,VLOOKUP(C59,'PVC DWV'!A:K,11),IF(C59&lt;(MAX('PVC SCH 40'!A:A))+1,VLOOKUP(C59,'PVC SCH 40'!A:K,11),IF(C59&lt;(MAX('Push Fittings'!A:A))+1,VLOOKUP(C59,'Push Fittings'!A:J,10),IF(C59&lt;(MAX('Copper Wrot'!A:A))+1,VLOOKUP(C59,'Copper Wrot'!A:L,12),IF(C59&lt;(MAX('Cast Copper'!A:A))+1,VLOOKUP(C59,'Cast Copper'!A:L,12),IF(C59&lt;(MAX('Press Copper Fittings'!A:A))+1,VLOOKUP(C59,'Press Copper Fittings'!A:J,10),IF(C59&lt;(MAX('Supply Stops'!A:A))+1,VLOOKUP(C59,'Supply Stops'!A:J,10),IF(C59&lt;(MAX('Supply Lines'!A:A))+1,VLOOKUP(C59,'Supply Lines'!A:J,10),IF(C59&lt;(MAX('CI Fittings'!A:A))+1,VLOOKUP(C59,'CI Fittings'!A:J,10),IF(C59&lt;(MAX('Steel Couplings'!A:A))+1,VLOOKUP(C59,'Steel Couplings'!A:J,10),IF(C59&lt;(MAX(NHC!A:A))+1,VLOOKUP(C59,NHC!A:J,10),IF(C59&lt;(MAX('Dielectric Unions'!A:A))+1,VLOOKUP(C59,'Dielectric Unions'!A:J,10),IF(C59&lt;(MAX('MI Fittings - XH'!A:A))+1,VLOOKUP(C59,'MI Fittings - XH'!A:J,10),IF(C59&lt;(MAX('Steel Nipples - XH'!A:A))+1,VLOOKUP(C59,'Steel Nipples - XH'!A:J,10),IF(C59&lt;(MAX('Copper Tubing '!A:A))+1,VLOOKUP(C59,'Copper Tubing '!A:J,10),IF(C59&lt;(MAX('PVC Pipe'!A:A))+1,VLOOKUP(C59,'PVC Pipe'!A:J,10),IF(C59&lt;(MAX('Steel Pipe'!A:A))+1,VLOOKUP(C59,'Steel Pipe'!A:J,10),"")))))))))))))))))))))))))))))))</f>
        <v/>
      </c>
      <c r="E59" s="1231" t="str">
        <f>IF(C59&lt;(MAX('MI Fittings'!A:A))+1,VLOOKUP(C59,'MI Fittings'!A:K,3),IF(C59&lt;(MAX('CS Press Fittings'!A:A))+1,VLOOKUP(C59,'CS Press Fittings'!A:K,4),IF(C59&lt;(MAX('Steel Nipples'!A:A))+1,VLOOKUP(C59,'Steel Nipples'!A:K,3),IF(C59&lt;(MAX('Steel Cut Lengths'!A:A))+1,VLOOKUP(C59,'Steel Cut Lengths'!A:K,3),IF(C59&lt;(MAX('Pipe Hangers'!A:A))+1,VLOOKUP(C59,'Pipe Hangers'!A:J,3),IF(C59&lt;(MAX('Brass Nipples '!A:A))+1,VLOOKUP(C59,'Brass Nipples '!A:J,3),IF(C59&lt;(MAX('Brass Fittings '!A:A))+1,VLOOKUP(C59,'Brass Fittings '!A:J,3),IF(C59&lt;(MAX(Valves!A:A))+1,VLOOKUP(C59,Valves!A:J,3),IF(C59&lt;(MAX('PEX Tubing'!A:A))+1,VLOOKUP(C59,'PEX Tubing'!A:J,3),IF(C59&lt;(MAX('PEX Fittings - Brass'!A:A))+1,VLOOKUP(C59,'PEX Fittings - Brass'!A:J,3),IF(C59&lt;(MAX('PEX Fittings - EXPN Brass'!A:A))+1,VLOOKUP(C59,'PEX Fittings - EXPN Brass'!A:J,3),IF(C59&lt;(MAX('PEX Fittings - F1807 PPSU '!A:A))+1,VLOOKUP(C59,'PEX Fittings - F1807 PPSU '!A:J,3),IF(C59&lt;(MAX('PEX Fittings - F1960 EPPSU'!A:A))+1,VLOOKUP(C59,'PEX Fittings - F1960 EPPSU'!A:J,3),IF(C59&lt;(MAX('PEX Accessories'!A:A))+1,VLOOKUP(C59,'PEX Accessories'!A:J,3),IF(C59&lt;(MAX('PVC DWV'!A:A))+1,VLOOKUP(C59,'PVC DWV'!A:K,3),IF(C59&lt;(MAX('PVC SCH 40'!A:A))+1,VLOOKUP(C59,'PVC SCH 40'!A:K,3),IF(C59&lt;(MAX('Push Fittings'!A:A))+1,VLOOKUP(C59,'Push Fittings'!A:J,3),IF(C59&lt;(MAX('Copper Wrot'!A:A))+1,VLOOKUP(C59,'Copper Wrot'!A:L,3),IF(C59&lt;(MAX('Cast Copper'!A:A))+1,VLOOKUP(C59,'Cast Copper'!A:L,3),IF(C59&lt;(MAX('Cast Copper'!A:A))+1,VLOOKUP(C59,'Cast Copper'!A:L,3),IF(C59&lt;(MAX('Press Copper Fittings'!A:A))+1,VLOOKUP(C59,'Press Copper Fittings'!A:J,3),IF(C59&lt;(MAX('Supply Stops'!A:A))+1,VLOOKUP(C59,'Supply Stops'!A:J,3),IF(C59&lt;(MAX('Supply Lines'!A:A))+1,VLOOKUP(C59,'Supply Lines'!A:J,3),IF(C59&lt;(MAX('CI Fittings'!A:A))+1,VLOOKUP(C59,'CI Fittings'!A:J,3),IF(C59&lt;(MAX('Steel Couplings'!A:A))+1,VLOOKUP(C59,'Steel Couplings'!A:J,3),IF(C59&lt;(MAX(NHC!A:A))+1,VLOOKUP(C59,NHC!A:J,3),IF(C59&lt;(MAX('Dielectric Unions'!A:A))+1,VLOOKUP(C59,'Dielectric Unions'!A:J,3),IF(C59&lt;(MAX('MI Fittings - XH'!A:A))+1,VLOOKUP(C59,'MI Fittings - XH'!A:J,3),IF(C59&lt;(MAX('Steel Nipples - XH'!A:A))+1,VLOOKUP(C59,'Steel Nipples - XH'!A:J,3),IF(C59&lt;(MAX('Copper Tubing '!A:A))+1,VLOOKUP(C59,'Copper Tubing '!A:J,3),IF(C59&lt;(MAX('PVC Pipe'!A:A))+1,VLOOKUP(C59,'PVC Pipe'!A:J,3),IF(C59&lt;(MAX('Steel Pipe'!A:A))+1,VLOOKUP(C59,'Steel Pipe'!A:J,3),""))))))))))))))))))))))))))))))))</f>
        <v/>
      </c>
      <c r="F59" s="1794" t="str">
        <f>IF(C59&lt;(MAX('MI Fittings'!A:A))+1,VLOOKUP(C59,'MI Fittings'!A:K,4),IF(C59&lt;(MAX('CS Press Fittings'!A:A))+1,VLOOKUP(C59,'CS Press Fittings'!A:K,5),IF(C59&lt;(MAX('Steel Nipples'!A:A))+1,VLOOKUP(C59,'Steel Nipples'!A:K,4),IF(C59&lt;(MAX('Steel Cut Lengths'!A:A))+1,VLOOKUP(C59,'Steel Cut Lengths'!A:K,4),IF(C59&lt;(MAX('Pipe Hangers'!A:A))+1,VLOOKUP(C59,'Pipe Hangers'!A:J,4),IF(C59&lt;(MAX('Brass Nipples '!A:A))+1,VLOOKUP(C59,'Brass Nipples '!A:J,4),IF(C59&lt;(MAX('Brass Fittings '!A:A))+1,VLOOKUP(C59,'Brass Fittings '!A:J,4),IF(C59&lt;(MAX(Valves!A:A))+1,VLOOKUP(C59,Valves!A:J,4),IF(C59&lt;(MAX('PEX Tubing'!A:A))+1,VLOOKUP(C59,'PEX Tubing'!A:J,4),IF(C59&lt;(MAX('PEX Fittings - Brass'!A:A))+1,VLOOKUP(C59,'PEX Fittings - Brass'!A:J,4),IF(C59&lt;(MAX('PEX Fittings - EXPN Brass'!A:A))+1,VLOOKUP(C59,'PEX Fittings - EXPN Brass'!A:J,4),IF(C59&lt;(MAX('PEX Fittings - F1807 PPSU '!A:A))+1,VLOOKUP(C59,'PEX Fittings - F1807 PPSU '!A:J,4),IF(C59&lt;(MAX('PEX Fittings - F1960 EPPSU'!A:A))+1,VLOOKUP(C59,'PEX Fittings - F1960 EPPSU'!A:J,4),IF(C59&lt;(MAX('PEX Accessories'!A:A))+1,VLOOKUP(C59,'PEX Accessories'!A:J,4),IF(C59&lt;(MAX('PVC DWV'!A:A))+1,VLOOKUP(C59,'PVC DWV'!A:K,5),IF(C59&lt;(MAX('PVC SCH 40'!A:A))+1,VLOOKUP(C59,'PVC SCH 40'!A:K,5),IF(C59&lt;(MAX('Push Fittings'!A:A))+1,VLOOKUP(C59,'Push Fittings'!A:J,4),IF(C59&lt;(MAX('Copper Wrot'!A:A))+1,VLOOKUP(C59,'Copper Wrot'!A:L,5),IF(C59&lt;(MAX('Cast Copper'!A:A))+1,VLOOKUP(C59,'Cast Copper'!A:L,5),IF(C59&lt;(MAX('Press Copper Fittings'!A:A))+1,VLOOKUP(C59,'Press Copper Fittings'!A:J,4),IF(C59&lt;(MAX('Supply Stops'!A:A))+1,VLOOKUP(C59,'Supply Stops'!A:J,4),IF(C59&lt;(MAX('Supply Lines'!A:A))+1,VLOOKUP(C59,'Supply Lines'!A:J,4),IF(C59&lt;(MAX('CI Fittings'!A:A))+1,VLOOKUP(C59,'CI Fittings'!A:J,4),IF(C59&lt;(MAX('Steel Couplings'!A:A))+1,VLOOKUP(C59,'Steel Couplings'!A:J,4),IF(C59&lt;(MAX(NHC!A:A))+1,VLOOKUP(C59,NHC!A:J,4),IF(C59&lt;(MAX('Dielectric Unions'!A:A))+1,VLOOKUP(C59,'Dielectric Unions'!A:J,4),IF(C59&lt;(MAX('MI Fittings - XH'!A:A))+1,VLOOKUP(C59,'MI Fittings - XH'!A:J,4),IF(C59&lt;(MAX('Steel Nipples - XH'!A:A))+1,VLOOKUP(C59,'Steel Nipples - XH'!A:J,4),IF(C59&lt;(MAX('Copper Tubing '!A:A))+1,VLOOKUP(C59,'Copper Tubing '!A:J,4),IF(C59&lt;(MAX('PVC Pipe'!A:A))+1,VLOOKUP(C59,'PVC Pipe'!A:J,4),IF(C59&lt;(MAX('Steel Pipe'!A:A))+1,VLOOKUP(C59,'Steel Pipe'!A:J,4),"")))))))))))))))))))))))))))))))</f>
        <v/>
      </c>
      <c r="G59" s="1795"/>
      <c r="H59" s="504" t="str">
        <f>IF(C59&lt;(MAX('MI Fittings'!A:A))+1,VLOOKUP(C59,'MI Fittings'!A:K,8),IF(C59&lt;(MAX('CS Press Fittings'!A:A))+1,VLOOKUP(C59,'CS Press Fittings'!A:K,9),IF(C59&lt;(MAX('Steel Nipples'!A:A))+1,VLOOKUP(C59,'Steel Nipples'!A:K,8),IF(C59&lt;(MAX('Steel Cut Lengths'!A:A))+1,VLOOKUP(C59,'Steel Cut Lengths'!A:K,8),IF(C59&lt;(MAX('Pipe Hangers'!A:A))+1,VLOOKUP(C59,'Pipe Hangers'!A:J,8),IF(C59&lt;(MAX('Brass Nipples '!A:A))+1,VLOOKUP(C59,'Brass Nipples '!A:J,8),IF(C59&lt;(MAX('Brass Fittings '!A:A))+1,VLOOKUP(C59,'Brass Fittings '!A:J,8),IF(C59&lt;(MAX(Valves!A:A))+1,VLOOKUP(C59,Valves!A:J,8),IF(C59&lt;(MAX('PEX Tubing'!A:A))+1,VLOOKUP(C59,'PEX Tubing'!A:J,8),IF(C59&lt;(MAX('PEX Fittings - Brass'!A:A))+1,VLOOKUP(C59,'PEX Fittings - Brass'!A:J,8),IF(C59&lt;(MAX('PEX Fittings - EXPN Brass'!A:A))+1,VLOOKUP(C59,'PEX Fittings - EXPN Brass'!A:J,8),IF(C59&lt;(MAX('PEX Fittings - F1807 PPSU '!A:A))+1,VLOOKUP(C59,'PEX Fittings - F1807 PPSU '!A:J,8),IF(C59&lt;(MAX('PEX Fittings - F1960 EPPSU'!A:A))+1,VLOOKUP(C59,'PEX Fittings - F1960 EPPSU'!A:J,8),IF(C59&lt;(MAX('PEX Accessories'!A:A))+1,VLOOKUP(C59,'PEX Accessories'!A:J,8),IF(C59&lt;(MAX('PVC DWV'!A:A))+1,VLOOKUP(C59,'PVC DWV'!A:K,9),IF(C59&lt;(MAX('PVC SCH 40'!A:A))+1,VLOOKUP(C59,'PVC SCH 40'!A:K,10),IF(C59&lt;(MAX('Push Fittings'!A:A))+1,VLOOKUP(C59,'Push Fittings'!A:J,8),IF(C59&lt;(MAX('Copper Wrot'!A:A))+1,VLOOKUP(C59,'Copper Wrot'!A:L,10),IF(C59&lt;(MAX('Cast Copper'!A:A))+1,VLOOKUP(C59,'Cast Copper'!A:L,10),IF(C59&lt;(MAX('Press Copper Fittings'!A:A))+1,VLOOKUP(C59,'Press Copper Fittings'!A:J,8),IF(C59&lt;(MAX('Supply Stops'!A:A))+1,VLOOKUP(C59,'Supply Stops'!A:J,8),IF(C59&lt;(MAX('Supply Lines'!A:A))+1,VLOOKUP(C59,'Supply Lines'!A:J,8),IF(C59&lt;(MAX('CI Fittings'!A:A))+1,VLOOKUP(C59,'CI Fittings'!A:J,8),IF(C59&lt;(MAX('Steel Couplings'!A:A))+1,VLOOKUP(C59,'Steel Couplings'!A:J,8),IF(C59&lt;(MAX(NHC!A:A))+1,VLOOKUP(C59,NHC!A:J,8),IF(C59&lt;(MAX('Dielectric Unions'!A:A))+1,VLOOKUP(C59,'Dielectric Unions'!A:J,8),IF(C59&lt;(MAX('MI Fittings - XH'!A:A))+1,VLOOKUP(C59,'MI Fittings - XH'!A:J,8),IF(C59&lt;(MAX('Steel Nipples - XH'!A:A))+1,VLOOKUP(C59,'Steel Nipples - XH'!A:J,8),IF(C59&lt;(MAX('Copper Tubing '!A:A))+1,VLOOKUP(C59,'Copper Tubing '!A:J,8),IF(C59&lt;(MAX('PVC Pipe'!A:A))+1,VLOOKUP(C59,'PVC Pipe'!A:J,8),IF(C59&lt;(MAX('Steel Pipe'!A:A))+1,VLOOKUP(C59,'Steel Pipe'!A:J,8),"")))))))))))))))))))))))))))))))</f>
        <v/>
      </c>
      <c r="I59" s="1232">
        <f>IF(C59&lt;(MAX('MI Fittings'!A:A))+1,VLOOKUP(C59,'MI Fittings'!A:K,7),IF(C59&lt;(MAX('CS Press Fittings'!A:A))+1,VLOOKUP(C59,'CS Press Fittings'!A:K,8),IF(C59&lt;(MAX('Steel Nipples'!A:A))+1,VLOOKUP(C59,'Steel Nipples'!A:K,7),IF(C59&lt;(MAX('Steel Cut Lengths'!A:A))+1,VLOOKUP(C59,'Steel Cut Lengths'!A:K,7),IF(C59&lt;(MAX('Pipe Hangers'!A:A))+1,VLOOKUP(C59,'Pipe Hangers'!A:J,7),IF(C59&lt;(MAX('Brass Nipples '!A:A))+1,VLOOKUP(C59,'Brass Nipples '!A:J,7),IF(C59&lt;(MAX('Brass Fittings '!A:A))+1,VLOOKUP(C59,'Brass Fittings '!A:J,7),IF(C59&lt;(MAX(Valves!A:A))+1,VLOOKUP(C59,Valves!A:J,7),IF(C59&lt;(MAX('PEX Tubing'!A:A))+1,VLOOKUP(C59,'PEX Tubing'!A:J,7),IF(C59&lt;(MAX('PEX Fittings - Brass'!A:A))+1,VLOOKUP(C59,'PEX Fittings - Brass'!A:J,7),IF(C59&lt;(MAX('PEX Fittings - EXPN Brass'!A:A))+1,VLOOKUP(C59,'PEX Fittings - EXPN Brass'!A:J,7),IF(C59&lt;(MAX('PEX Fittings - F1807 PPSU '!A:A))+1,VLOOKUP(C59,'PEX Fittings - F1807 PPSU '!A:J,7),IF(C59&lt;(MAX('PEX Fittings - F1960 EPPSU'!A:A))+1,VLOOKUP(C59,'PEX Fittings - F1960 EPPSU'!A:J,7),IF(C59&lt;(MAX('PEX Accessories'!A:A))+1,VLOOKUP(C59,'PEX Accessories'!A:J,7),IF(C59&lt;(MAX('PVC DWV'!A:A))+1,VLOOKUP(C59,'PVC DWV'!A:K,8),IF(C59&lt;(MAX('PVC SCH 40'!A:A))+1,VLOOKUP(C59,'PVC SCH 40'!A:K,7),IF(C59&lt;(MAX('Push Fittings'!A:A))+1,VLOOKUP(C59,'Push Fittings'!A:J,7),IF(C59&lt;(MAX('Copper Wrot'!A:A))+1,VLOOKUP(C59,'Copper Wrot'!A:L,9),IF(C59&lt;(MAX('Cast Copper'!A:A))+1,VLOOKUP(C59,'Cast Copper'!A:L,9),IF(C59&lt;(MAX('Press Copper Fittings'!A:A))+1,VLOOKUP(C59,'Press Copper Fittings'!A:J,7),IF(C59&lt;(MAX('Supply Stops'!A:A))+1,VLOOKUP(C59,'Supply Stops'!A:J,7),IF(C59&lt;(MAX('Supply Lines'!A:A))+1,VLOOKUP(C59,'Supply Lines'!A:J,7),IF(C59&lt;(MAX('CI Fittings'!A:A))+1,VLOOKUP(C59,'CI Fittings'!A:J,7),IF(C59&lt;(MAX('Steel Couplings'!A:A))+1,VLOOKUP(C59,'Steel Couplings'!A:J,7),IF(C59&lt;(MAX(NHC!A:A))+1,VLOOKUP(C59,NHC!A:J,7),IF(C59&lt;(MAX('Dielectric Unions'!A:A))+1,VLOOKUP(C59,'Dielectric Unions'!A:J,7),IF(C59&lt;(MAX('MI Fittings - XH'!A:A))+1,VLOOKUP(C59,'MI Fittings - XH'!A:J,7),IF(C59&lt;(MAX('Steel Nipples - XH'!A:A))+1,VLOOKUP(C59,'Steel Nipples - XH'!A:J,7),IF(C59&lt;(MAX('Copper Tubing '!A:A))+1,VLOOKUP(C59,'Copper Tubing '!A:J,7),IF(C59&lt;(MAX('PVC Pipe'!A:A))+1,VLOOKUP(C59,'PVC Pipe'!A:J,7),IF(C59&lt;(MAX('Steel Pipe'!A:A))+1,VLOOKUP(C59,'Steel Pipe'!A:J,7),0)))))))))))))))))))))))))))))))</f>
        <v>0</v>
      </c>
      <c r="J59" s="1196">
        <f t="shared" si="0"/>
        <v>0</v>
      </c>
    </row>
    <row r="60" spans="3:10" ht="15" customHeight="1" thickTop="1" thickBot="1">
      <c r="C60" s="1234">
        <v>39</v>
      </c>
      <c r="D60" s="49" t="str">
        <f>IF(C60&lt;(MAX('MI Fittings'!A:A))+1,VLOOKUP(C60,'MI Fittings'!A:K,10),IF(C60&lt;(MAX('CS Press Fittings'!A:A))+1,VLOOKUP(C60,'CS Press Fittings'!A:K,11),IF(C60&lt;(MAX('Steel Nipples'!A:A))+1,VLOOKUP(C60,'Steel Nipples'!A:K,10),IF(C60&lt;(MAX('Steel Cut Lengths'!A:A))+1,VLOOKUP(C60,'Steel Cut Lengths'!A:K,10),IF(C60&lt;(MAX('Pipe Hangers'!A:A))+1,VLOOKUP(C60,'Pipe Hangers'!A:J,10),IF(C60&lt;(MAX('Brass Nipples '!A:A))+1,VLOOKUP(C60,'Brass Nipples '!A:J,10),IF(C60&lt;(MAX('Brass Fittings '!A:A))+1,VLOOKUP(C60,'Brass Fittings '!A:J,10),IF(C60&lt;(MAX(Valves!A:A))+1,VLOOKUP(C60,Valves!A:J,10),IF(C60&lt;(MAX('PEX Tubing'!A:A))+1,VLOOKUP(C60,'PEX Tubing'!A:J,9),IF(C60&lt;(MAX('PEX Fittings - Brass'!A:A))+1,VLOOKUP(C60,'PEX Fittings - Brass'!A:J,10),IF(C60&lt;(MAX('PEX Fittings - EXPN Brass'!A:A))+1,VLOOKUP(C60,'PEX Fittings - EXPN Brass'!A:J,10),IF(C60&lt;(MAX('PEX Fittings - F1807 PPSU '!A:A))+1,VLOOKUP(C60,'PEX Fittings - F1807 PPSU '!A:J,10),IF(C60&lt;(MAX('PEX Fittings - F1960 EPPSU'!A:A))+1,VLOOKUP(C60,'PEX Fittings - F1960 EPPSU'!A:J,10),IF(C60&lt;(MAX('PEX Accessories'!A:A))+1,VLOOKUP(C60,'PEX Accessories'!A:J,10),IF(C60&lt;(MAX('PVC DWV'!A:A))+1,VLOOKUP(C60,'PVC DWV'!A:K,11),IF(C60&lt;(MAX('PVC SCH 40'!A:A))+1,VLOOKUP(C60,'PVC SCH 40'!A:K,11),IF(C60&lt;(MAX('Push Fittings'!A:A))+1,VLOOKUP(C60,'Push Fittings'!A:J,10),IF(C60&lt;(MAX('Copper Wrot'!A:A))+1,VLOOKUP(C60,'Copper Wrot'!A:L,12),IF(C60&lt;(MAX('Cast Copper'!A:A))+1,VLOOKUP(C60,'Cast Copper'!A:L,12),IF(C60&lt;(MAX('Press Copper Fittings'!A:A))+1,VLOOKUP(C60,'Press Copper Fittings'!A:J,10),IF(C60&lt;(MAX('Supply Stops'!A:A))+1,VLOOKUP(C60,'Supply Stops'!A:J,10),IF(C60&lt;(MAX('Supply Lines'!A:A))+1,VLOOKUP(C60,'Supply Lines'!A:J,10),IF(C60&lt;(MAX('CI Fittings'!A:A))+1,VLOOKUP(C60,'CI Fittings'!A:J,10),IF(C60&lt;(MAX('Steel Couplings'!A:A))+1,VLOOKUP(C60,'Steel Couplings'!A:J,10),IF(C60&lt;(MAX(NHC!A:A))+1,VLOOKUP(C60,NHC!A:J,10),IF(C60&lt;(MAX('Dielectric Unions'!A:A))+1,VLOOKUP(C60,'Dielectric Unions'!A:J,10),IF(C60&lt;(MAX('MI Fittings - XH'!A:A))+1,VLOOKUP(C60,'MI Fittings - XH'!A:J,10),IF(C60&lt;(MAX('Steel Nipples - XH'!A:A))+1,VLOOKUP(C60,'Steel Nipples - XH'!A:J,10),IF(C60&lt;(MAX('Copper Tubing '!A:A))+1,VLOOKUP(C60,'Copper Tubing '!A:J,10),IF(C60&lt;(MAX('PVC Pipe'!A:A))+1,VLOOKUP(C60,'PVC Pipe'!A:J,10),IF(C60&lt;(MAX('Steel Pipe'!A:A))+1,VLOOKUP(C60,'Steel Pipe'!A:J,10),"")))))))))))))))))))))))))))))))</f>
        <v/>
      </c>
      <c r="E60" s="1231" t="str">
        <f>IF(C60&lt;(MAX('MI Fittings'!A:A))+1,VLOOKUP(C60,'MI Fittings'!A:K,3),IF(C60&lt;(MAX('CS Press Fittings'!A:A))+1,VLOOKUP(C60,'CS Press Fittings'!A:K,4),IF(C60&lt;(MAX('Steel Nipples'!A:A))+1,VLOOKUP(C60,'Steel Nipples'!A:K,3),IF(C60&lt;(MAX('Steel Cut Lengths'!A:A))+1,VLOOKUP(C60,'Steel Cut Lengths'!A:K,3),IF(C60&lt;(MAX('Pipe Hangers'!A:A))+1,VLOOKUP(C60,'Pipe Hangers'!A:J,3),IF(C60&lt;(MAX('Brass Nipples '!A:A))+1,VLOOKUP(C60,'Brass Nipples '!A:J,3),IF(C60&lt;(MAX('Brass Fittings '!A:A))+1,VLOOKUP(C60,'Brass Fittings '!A:J,3),IF(C60&lt;(MAX(Valves!A:A))+1,VLOOKUP(C60,Valves!A:J,3),IF(C60&lt;(MAX('PEX Tubing'!A:A))+1,VLOOKUP(C60,'PEX Tubing'!A:J,3),IF(C60&lt;(MAX('PEX Fittings - Brass'!A:A))+1,VLOOKUP(C60,'PEX Fittings - Brass'!A:J,3),IF(C60&lt;(MAX('PEX Fittings - EXPN Brass'!A:A))+1,VLOOKUP(C60,'PEX Fittings - EXPN Brass'!A:J,3),IF(C60&lt;(MAX('PEX Fittings - F1807 PPSU '!A:A))+1,VLOOKUP(C60,'PEX Fittings - F1807 PPSU '!A:J,3),IF(C60&lt;(MAX('PEX Fittings - F1960 EPPSU'!A:A))+1,VLOOKUP(C60,'PEX Fittings - F1960 EPPSU'!A:J,3),IF(C60&lt;(MAX('PEX Accessories'!A:A))+1,VLOOKUP(C60,'PEX Accessories'!A:J,3),IF(C60&lt;(MAX('PVC DWV'!A:A))+1,VLOOKUP(C60,'PVC DWV'!A:K,3),IF(C60&lt;(MAX('PVC SCH 40'!A:A))+1,VLOOKUP(C60,'PVC SCH 40'!A:K,3),IF(C60&lt;(MAX('Push Fittings'!A:A))+1,VLOOKUP(C60,'Push Fittings'!A:J,3),IF(C60&lt;(MAX('Copper Wrot'!A:A))+1,VLOOKUP(C60,'Copper Wrot'!A:L,3),IF(C60&lt;(MAX('Cast Copper'!A:A))+1,VLOOKUP(C60,'Cast Copper'!A:L,3),IF(C60&lt;(MAX('Cast Copper'!A:A))+1,VLOOKUP(C60,'Cast Copper'!A:L,3),IF(C60&lt;(MAX('Press Copper Fittings'!A:A))+1,VLOOKUP(C60,'Press Copper Fittings'!A:J,3),IF(C60&lt;(MAX('Supply Stops'!A:A))+1,VLOOKUP(C60,'Supply Stops'!A:J,3),IF(C60&lt;(MAX('Supply Lines'!A:A))+1,VLOOKUP(C60,'Supply Lines'!A:J,3),IF(C60&lt;(MAX('CI Fittings'!A:A))+1,VLOOKUP(C60,'CI Fittings'!A:J,3),IF(C60&lt;(MAX('Steel Couplings'!A:A))+1,VLOOKUP(C60,'Steel Couplings'!A:J,3),IF(C60&lt;(MAX(NHC!A:A))+1,VLOOKUP(C60,NHC!A:J,3),IF(C60&lt;(MAX('Dielectric Unions'!A:A))+1,VLOOKUP(C60,'Dielectric Unions'!A:J,3),IF(C60&lt;(MAX('MI Fittings - XH'!A:A))+1,VLOOKUP(C60,'MI Fittings - XH'!A:J,3),IF(C60&lt;(MAX('Steel Nipples - XH'!A:A))+1,VLOOKUP(C60,'Steel Nipples - XH'!A:J,3),IF(C60&lt;(MAX('Copper Tubing '!A:A))+1,VLOOKUP(C60,'Copper Tubing '!A:J,3),IF(C60&lt;(MAX('PVC Pipe'!A:A))+1,VLOOKUP(C60,'PVC Pipe'!A:J,3),IF(C60&lt;(MAX('Steel Pipe'!A:A))+1,VLOOKUP(C60,'Steel Pipe'!A:J,3),""))))))))))))))))))))))))))))))))</f>
        <v/>
      </c>
      <c r="F60" s="1794" t="str">
        <f>IF(C60&lt;(MAX('MI Fittings'!A:A))+1,VLOOKUP(C60,'MI Fittings'!A:K,4),IF(C60&lt;(MAX('CS Press Fittings'!A:A))+1,VLOOKUP(C60,'CS Press Fittings'!A:K,5),IF(C60&lt;(MAX('Steel Nipples'!A:A))+1,VLOOKUP(C60,'Steel Nipples'!A:K,4),IF(C60&lt;(MAX('Steel Cut Lengths'!A:A))+1,VLOOKUP(C60,'Steel Cut Lengths'!A:K,4),IF(C60&lt;(MAX('Pipe Hangers'!A:A))+1,VLOOKUP(C60,'Pipe Hangers'!A:J,4),IF(C60&lt;(MAX('Brass Nipples '!A:A))+1,VLOOKUP(C60,'Brass Nipples '!A:J,4),IF(C60&lt;(MAX('Brass Fittings '!A:A))+1,VLOOKUP(C60,'Brass Fittings '!A:J,4),IF(C60&lt;(MAX(Valves!A:A))+1,VLOOKUP(C60,Valves!A:J,4),IF(C60&lt;(MAX('PEX Tubing'!A:A))+1,VLOOKUP(C60,'PEX Tubing'!A:J,4),IF(C60&lt;(MAX('PEX Fittings - Brass'!A:A))+1,VLOOKUP(C60,'PEX Fittings - Brass'!A:J,4),IF(C60&lt;(MAX('PEX Fittings - EXPN Brass'!A:A))+1,VLOOKUP(C60,'PEX Fittings - EXPN Brass'!A:J,4),IF(C60&lt;(MAX('PEX Fittings - F1807 PPSU '!A:A))+1,VLOOKUP(C60,'PEX Fittings - F1807 PPSU '!A:J,4),IF(C60&lt;(MAX('PEX Fittings - F1960 EPPSU'!A:A))+1,VLOOKUP(C60,'PEX Fittings - F1960 EPPSU'!A:J,4),IF(C60&lt;(MAX('PEX Accessories'!A:A))+1,VLOOKUP(C60,'PEX Accessories'!A:J,4),IF(C60&lt;(MAX('PVC DWV'!A:A))+1,VLOOKUP(C60,'PVC DWV'!A:K,5),IF(C60&lt;(MAX('PVC SCH 40'!A:A))+1,VLOOKUP(C60,'PVC SCH 40'!A:K,5),IF(C60&lt;(MAX('Push Fittings'!A:A))+1,VLOOKUP(C60,'Push Fittings'!A:J,4),IF(C60&lt;(MAX('Copper Wrot'!A:A))+1,VLOOKUP(C60,'Copper Wrot'!A:L,5),IF(C60&lt;(MAX('Cast Copper'!A:A))+1,VLOOKUP(C60,'Cast Copper'!A:L,5),IF(C60&lt;(MAX('Press Copper Fittings'!A:A))+1,VLOOKUP(C60,'Press Copper Fittings'!A:J,4),IF(C60&lt;(MAX('Supply Stops'!A:A))+1,VLOOKUP(C60,'Supply Stops'!A:J,4),IF(C60&lt;(MAX('Supply Lines'!A:A))+1,VLOOKUP(C60,'Supply Lines'!A:J,4),IF(C60&lt;(MAX('CI Fittings'!A:A))+1,VLOOKUP(C60,'CI Fittings'!A:J,4),IF(C60&lt;(MAX('Steel Couplings'!A:A))+1,VLOOKUP(C60,'Steel Couplings'!A:J,4),IF(C60&lt;(MAX(NHC!A:A))+1,VLOOKUP(C60,NHC!A:J,4),IF(C60&lt;(MAX('Dielectric Unions'!A:A))+1,VLOOKUP(C60,'Dielectric Unions'!A:J,4),IF(C60&lt;(MAX('MI Fittings - XH'!A:A))+1,VLOOKUP(C60,'MI Fittings - XH'!A:J,4),IF(C60&lt;(MAX('Steel Nipples - XH'!A:A))+1,VLOOKUP(C60,'Steel Nipples - XH'!A:J,4),IF(C60&lt;(MAX('Copper Tubing '!A:A))+1,VLOOKUP(C60,'Copper Tubing '!A:J,4),IF(C60&lt;(MAX('PVC Pipe'!A:A))+1,VLOOKUP(C60,'PVC Pipe'!A:J,4),IF(C60&lt;(MAX('Steel Pipe'!A:A))+1,VLOOKUP(C60,'Steel Pipe'!A:J,4),"")))))))))))))))))))))))))))))))</f>
        <v/>
      </c>
      <c r="G60" s="1795"/>
      <c r="H60" s="504" t="str">
        <f>IF(C60&lt;(MAX('MI Fittings'!A:A))+1,VLOOKUP(C60,'MI Fittings'!A:K,8),IF(C60&lt;(MAX('CS Press Fittings'!A:A))+1,VLOOKUP(C60,'CS Press Fittings'!A:K,9),IF(C60&lt;(MAX('Steel Nipples'!A:A))+1,VLOOKUP(C60,'Steel Nipples'!A:K,8),IF(C60&lt;(MAX('Steel Cut Lengths'!A:A))+1,VLOOKUP(C60,'Steel Cut Lengths'!A:K,8),IF(C60&lt;(MAX('Pipe Hangers'!A:A))+1,VLOOKUP(C60,'Pipe Hangers'!A:J,8),IF(C60&lt;(MAX('Brass Nipples '!A:A))+1,VLOOKUP(C60,'Brass Nipples '!A:J,8),IF(C60&lt;(MAX('Brass Fittings '!A:A))+1,VLOOKUP(C60,'Brass Fittings '!A:J,8),IF(C60&lt;(MAX(Valves!A:A))+1,VLOOKUP(C60,Valves!A:J,8),IF(C60&lt;(MAX('PEX Tubing'!A:A))+1,VLOOKUP(C60,'PEX Tubing'!A:J,8),IF(C60&lt;(MAX('PEX Fittings - Brass'!A:A))+1,VLOOKUP(C60,'PEX Fittings - Brass'!A:J,8),IF(C60&lt;(MAX('PEX Fittings - EXPN Brass'!A:A))+1,VLOOKUP(C60,'PEX Fittings - EXPN Brass'!A:J,8),IF(C60&lt;(MAX('PEX Fittings - F1807 PPSU '!A:A))+1,VLOOKUP(C60,'PEX Fittings - F1807 PPSU '!A:J,8),IF(C60&lt;(MAX('PEX Fittings - F1960 EPPSU'!A:A))+1,VLOOKUP(C60,'PEX Fittings - F1960 EPPSU'!A:J,8),IF(C60&lt;(MAX('PEX Accessories'!A:A))+1,VLOOKUP(C60,'PEX Accessories'!A:J,8),IF(C60&lt;(MAX('PVC DWV'!A:A))+1,VLOOKUP(C60,'PVC DWV'!A:K,9),IF(C60&lt;(MAX('PVC SCH 40'!A:A))+1,VLOOKUP(C60,'PVC SCH 40'!A:K,10),IF(C60&lt;(MAX('Push Fittings'!A:A))+1,VLOOKUP(C60,'Push Fittings'!A:J,8),IF(C60&lt;(MAX('Copper Wrot'!A:A))+1,VLOOKUP(C60,'Copper Wrot'!A:L,10),IF(C60&lt;(MAX('Cast Copper'!A:A))+1,VLOOKUP(C60,'Cast Copper'!A:L,10),IF(C60&lt;(MAX('Press Copper Fittings'!A:A))+1,VLOOKUP(C60,'Press Copper Fittings'!A:J,8),IF(C60&lt;(MAX('Supply Stops'!A:A))+1,VLOOKUP(C60,'Supply Stops'!A:J,8),IF(C60&lt;(MAX('Supply Lines'!A:A))+1,VLOOKUP(C60,'Supply Lines'!A:J,8),IF(C60&lt;(MAX('CI Fittings'!A:A))+1,VLOOKUP(C60,'CI Fittings'!A:J,8),IF(C60&lt;(MAX('Steel Couplings'!A:A))+1,VLOOKUP(C60,'Steel Couplings'!A:J,8),IF(C60&lt;(MAX(NHC!A:A))+1,VLOOKUP(C60,NHC!A:J,8),IF(C60&lt;(MAX('Dielectric Unions'!A:A))+1,VLOOKUP(C60,'Dielectric Unions'!A:J,8),IF(C60&lt;(MAX('MI Fittings - XH'!A:A))+1,VLOOKUP(C60,'MI Fittings - XH'!A:J,8),IF(C60&lt;(MAX('Steel Nipples - XH'!A:A))+1,VLOOKUP(C60,'Steel Nipples - XH'!A:J,8),IF(C60&lt;(MAX('Copper Tubing '!A:A))+1,VLOOKUP(C60,'Copper Tubing '!A:J,8),IF(C60&lt;(MAX('PVC Pipe'!A:A))+1,VLOOKUP(C60,'PVC Pipe'!A:J,8),IF(C60&lt;(MAX('Steel Pipe'!A:A))+1,VLOOKUP(C60,'Steel Pipe'!A:J,8),"")))))))))))))))))))))))))))))))</f>
        <v/>
      </c>
      <c r="I60" s="1232">
        <f>IF(C60&lt;(MAX('MI Fittings'!A:A))+1,VLOOKUP(C60,'MI Fittings'!A:K,7),IF(C60&lt;(MAX('CS Press Fittings'!A:A))+1,VLOOKUP(C60,'CS Press Fittings'!A:K,8),IF(C60&lt;(MAX('Steel Nipples'!A:A))+1,VLOOKUP(C60,'Steel Nipples'!A:K,7),IF(C60&lt;(MAX('Steel Cut Lengths'!A:A))+1,VLOOKUP(C60,'Steel Cut Lengths'!A:K,7),IF(C60&lt;(MAX('Pipe Hangers'!A:A))+1,VLOOKUP(C60,'Pipe Hangers'!A:J,7),IF(C60&lt;(MAX('Brass Nipples '!A:A))+1,VLOOKUP(C60,'Brass Nipples '!A:J,7),IF(C60&lt;(MAX('Brass Fittings '!A:A))+1,VLOOKUP(C60,'Brass Fittings '!A:J,7),IF(C60&lt;(MAX(Valves!A:A))+1,VLOOKUP(C60,Valves!A:J,7),IF(C60&lt;(MAX('PEX Tubing'!A:A))+1,VLOOKUP(C60,'PEX Tubing'!A:J,7),IF(C60&lt;(MAX('PEX Fittings - Brass'!A:A))+1,VLOOKUP(C60,'PEX Fittings - Brass'!A:J,7),IF(C60&lt;(MAX('PEX Fittings - EXPN Brass'!A:A))+1,VLOOKUP(C60,'PEX Fittings - EXPN Brass'!A:J,7),IF(C60&lt;(MAX('PEX Fittings - F1807 PPSU '!A:A))+1,VLOOKUP(C60,'PEX Fittings - F1807 PPSU '!A:J,7),IF(C60&lt;(MAX('PEX Fittings - F1960 EPPSU'!A:A))+1,VLOOKUP(C60,'PEX Fittings - F1960 EPPSU'!A:J,7),IF(C60&lt;(MAX('PEX Accessories'!A:A))+1,VLOOKUP(C60,'PEX Accessories'!A:J,7),IF(C60&lt;(MAX('PVC DWV'!A:A))+1,VLOOKUP(C60,'PVC DWV'!A:K,8),IF(C60&lt;(MAX('PVC SCH 40'!A:A))+1,VLOOKUP(C60,'PVC SCH 40'!A:K,7),IF(C60&lt;(MAX('Push Fittings'!A:A))+1,VLOOKUP(C60,'Push Fittings'!A:J,7),IF(C60&lt;(MAX('Copper Wrot'!A:A))+1,VLOOKUP(C60,'Copper Wrot'!A:L,9),IF(C60&lt;(MAX('Cast Copper'!A:A))+1,VLOOKUP(C60,'Cast Copper'!A:L,9),IF(C60&lt;(MAX('Press Copper Fittings'!A:A))+1,VLOOKUP(C60,'Press Copper Fittings'!A:J,7),IF(C60&lt;(MAX('Supply Stops'!A:A))+1,VLOOKUP(C60,'Supply Stops'!A:J,7),IF(C60&lt;(MAX('Supply Lines'!A:A))+1,VLOOKUP(C60,'Supply Lines'!A:J,7),IF(C60&lt;(MAX('CI Fittings'!A:A))+1,VLOOKUP(C60,'CI Fittings'!A:J,7),IF(C60&lt;(MAX('Steel Couplings'!A:A))+1,VLOOKUP(C60,'Steel Couplings'!A:J,7),IF(C60&lt;(MAX(NHC!A:A))+1,VLOOKUP(C60,NHC!A:J,7),IF(C60&lt;(MAX('Dielectric Unions'!A:A))+1,VLOOKUP(C60,'Dielectric Unions'!A:J,7),IF(C60&lt;(MAX('MI Fittings - XH'!A:A))+1,VLOOKUP(C60,'MI Fittings - XH'!A:J,7),IF(C60&lt;(MAX('Steel Nipples - XH'!A:A))+1,VLOOKUP(C60,'Steel Nipples - XH'!A:J,7),IF(C60&lt;(MAX('Copper Tubing '!A:A))+1,VLOOKUP(C60,'Copper Tubing '!A:J,7),IF(C60&lt;(MAX('PVC Pipe'!A:A))+1,VLOOKUP(C60,'PVC Pipe'!A:J,7),IF(C60&lt;(MAX('Steel Pipe'!A:A))+1,VLOOKUP(C60,'Steel Pipe'!A:J,7),0)))))))))))))))))))))))))))))))</f>
        <v>0</v>
      </c>
      <c r="J60" s="1196">
        <f t="shared" si="0"/>
        <v>0</v>
      </c>
    </row>
    <row r="61" spans="3:10" ht="15" customHeight="1" thickTop="1" thickBot="1">
      <c r="C61" s="1233">
        <v>40</v>
      </c>
      <c r="D61" s="49" t="str">
        <f>IF(C61&lt;(MAX('MI Fittings'!A:A))+1,VLOOKUP(C61,'MI Fittings'!A:K,10),IF(C61&lt;(MAX('CS Press Fittings'!A:A))+1,VLOOKUP(C61,'CS Press Fittings'!A:K,11),IF(C61&lt;(MAX('Steel Nipples'!A:A))+1,VLOOKUP(C61,'Steel Nipples'!A:K,10),IF(C61&lt;(MAX('Steel Cut Lengths'!A:A))+1,VLOOKUP(C61,'Steel Cut Lengths'!A:K,10),IF(C61&lt;(MAX('Pipe Hangers'!A:A))+1,VLOOKUP(C61,'Pipe Hangers'!A:J,10),IF(C61&lt;(MAX('Brass Nipples '!A:A))+1,VLOOKUP(C61,'Brass Nipples '!A:J,10),IF(C61&lt;(MAX('Brass Fittings '!A:A))+1,VLOOKUP(C61,'Brass Fittings '!A:J,10),IF(C61&lt;(MAX(Valves!A:A))+1,VLOOKUP(C61,Valves!A:J,10),IF(C61&lt;(MAX('PEX Tubing'!A:A))+1,VLOOKUP(C61,'PEX Tubing'!A:J,9),IF(C61&lt;(MAX('PEX Fittings - Brass'!A:A))+1,VLOOKUP(C61,'PEX Fittings - Brass'!A:J,10),IF(C61&lt;(MAX('PEX Fittings - EXPN Brass'!A:A))+1,VLOOKUP(C61,'PEX Fittings - EXPN Brass'!A:J,10),IF(C61&lt;(MAX('PEX Fittings - F1807 PPSU '!A:A))+1,VLOOKUP(C61,'PEX Fittings - F1807 PPSU '!A:J,10),IF(C61&lt;(MAX('PEX Fittings - F1960 EPPSU'!A:A))+1,VLOOKUP(C61,'PEX Fittings - F1960 EPPSU'!A:J,10),IF(C61&lt;(MAX('PEX Accessories'!A:A))+1,VLOOKUP(C61,'PEX Accessories'!A:J,10),IF(C61&lt;(MAX('PVC DWV'!A:A))+1,VLOOKUP(C61,'PVC DWV'!A:K,11),IF(C61&lt;(MAX('PVC SCH 40'!A:A))+1,VLOOKUP(C61,'PVC SCH 40'!A:K,11),IF(C61&lt;(MAX('Push Fittings'!A:A))+1,VLOOKUP(C61,'Push Fittings'!A:J,10),IF(C61&lt;(MAX('Copper Wrot'!A:A))+1,VLOOKUP(C61,'Copper Wrot'!A:L,12),IF(C61&lt;(MAX('Cast Copper'!A:A))+1,VLOOKUP(C61,'Cast Copper'!A:L,12),IF(C61&lt;(MAX('Press Copper Fittings'!A:A))+1,VLOOKUP(C61,'Press Copper Fittings'!A:J,10),IF(C61&lt;(MAX('Supply Stops'!A:A))+1,VLOOKUP(C61,'Supply Stops'!A:J,10),IF(C61&lt;(MAX('Supply Lines'!A:A))+1,VLOOKUP(C61,'Supply Lines'!A:J,10),IF(C61&lt;(MAX('CI Fittings'!A:A))+1,VLOOKUP(C61,'CI Fittings'!A:J,10),IF(C61&lt;(MAX('Steel Couplings'!A:A))+1,VLOOKUP(C61,'Steel Couplings'!A:J,10),IF(C61&lt;(MAX(NHC!A:A))+1,VLOOKUP(C61,NHC!A:J,10),IF(C61&lt;(MAX('Dielectric Unions'!A:A))+1,VLOOKUP(C61,'Dielectric Unions'!A:J,10),IF(C61&lt;(MAX('MI Fittings - XH'!A:A))+1,VLOOKUP(C61,'MI Fittings - XH'!A:J,10),IF(C61&lt;(MAX('Steel Nipples - XH'!A:A))+1,VLOOKUP(C61,'Steel Nipples - XH'!A:J,10),IF(C61&lt;(MAX('Copper Tubing '!A:A))+1,VLOOKUP(C61,'Copper Tubing '!A:J,10),IF(C61&lt;(MAX('PVC Pipe'!A:A))+1,VLOOKUP(C61,'PVC Pipe'!A:J,10),IF(C61&lt;(MAX('Steel Pipe'!A:A))+1,VLOOKUP(C61,'Steel Pipe'!A:J,10),"")))))))))))))))))))))))))))))))</f>
        <v/>
      </c>
      <c r="E61" s="1231" t="str">
        <f>IF(C61&lt;(MAX('MI Fittings'!A:A))+1,VLOOKUP(C61,'MI Fittings'!A:K,3),IF(C61&lt;(MAX('CS Press Fittings'!A:A))+1,VLOOKUP(C61,'CS Press Fittings'!A:K,4),IF(C61&lt;(MAX('Steel Nipples'!A:A))+1,VLOOKUP(C61,'Steel Nipples'!A:K,3),IF(C61&lt;(MAX('Steel Cut Lengths'!A:A))+1,VLOOKUP(C61,'Steel Cut Lengths'!A:K,3),IF(C61&lt;(MAX('Pipe Hangers'!A:A))+1,VLOOKUP(C61,'Pipe Hangers'!A:J,3),IF(C61&lt;(MAX('Brass Nipples '!A:A))+1,VLOOKUP(C61,'Brass Nipples '!A:J,3),IF(C61&lt;(MAX('Brass Fittings '!A:A))+1,VLOOKUP(C61,'Brass Fittings '!A:J,3),IF(C61&lt;(MAX(Valves!A:A))+1,VLOOKUP(C61,Valves!A:J,3),IF(C61&lt;(MAX('PEX Tubing'!A:A))+1,VLOOKUP(C61,'PEX Tubing'!A:J,3),IF(C61&lt;(MAX('PEX Fittings - Brass'!A:A))+1,VLOOKUP(C61,'PEX Fittings - Brass'!A:J,3),IF(C61&lt;(MAX('PEX Fittings - EXPN Brass'!A:A))+1,VLOOKUP(C61,'PEX Fittings - EXPN Brass'!A:J,3),IF(C61&lt;(MAX('PEX Fittings - F1807 PPSU '!A:A))+1,VLOOKUP(C61,'PEX Fittings - F1807 PPSU '!A:J,3),IF(C61&lt;(MAX('PEX Fittings - F1960 EPPSU'!A:A))+1,VLOOKUP(C61,'PEX Fittings - F1960 EPPSU'!A:J,3),IF(C61&lt;(MAX('PEX Accessories'!A:A))+1,VLOOKUP(C61,'PEX Accessories'!A:J,3),IF(C61&lt;(MAX('PVC DWV'!A:A))+1,VLOOKUP(C61,'PVC DWV'!A:K,3),IF(C61&lt;(MAX('PVC SCH 40'!A:A))+1,VLOOKUP(C61,'PVC SCH 40'!A:K,3),IF(C61&lt;(MAX('Push Fittings'!A:A))+1,VLOOKUP(C61,'Push Fittings'!A:J,3),IF(C61&lt;(MAX('Copper Wrot'!A:A))+1,VLOOKUP(C61,'Copper Wrot'!A:L,3),IF(C61&lt;(MAX('Cast Copper'!A:A))+1,VLOOKUP(C61,'Cast Copper'!A:L,3),IF(C61&lt;(MAX('Cast Copper'!A:A))+1,VLOOKUP(C61,'Cast Copper'!A:L,3),IF(C61&lt;(MAX('Press Copper Fittings'!A:A))+1,VLOOKUP(C61,'Press Copper Fittings'!A:J,3),IF(C61&lt;(MAX('Supply Stops'!A:A))+1,VLOOKUP(C61,'Supply Stops'!A:J,3),IF(C61&lt;(MAX('Supply Lines'!A:A))+1,VLOOKUP(C61,'Supply Lines'!A:J,3),IF(C61&lt;(MAX('CI Fittings'!A:A))+1,VLOOKUP(C61,'CI Fittings'!A:J,3),IF(C61&lt;(MAX('Steel Couplings'!A:A))+1,VLOOKUP(C61,'Steel Couplings'!A:J,3),IF(C61&lt;(MAX(NHC!A:A))+1,VLOOKUP(C61,NHC!A:J,3),IF(C61&lt;(MAX('Dielectric Unions'!A:A))+1,VLOOKUP(C61,'Dielectric Unions'!A:J,3),IF(C61&lt;(MAX('MI Fittings - XH'!A:A))+1,VLOOKUP(C61,'MI Fittings - XH'!A:J,3),IF(C61&lt;(MAX('Steel Nipples - XH'!A:A))+1,VLOOKUP(C61,'Steel Nipples - XH'!A:J,3),IF(C61&lt;(MAX('Copper Tubing '!A:A))+1,VLOOKUP(C61,'Copper Tubing '!A:J,3),IF(C61&lt;(MAX('PVC Pipe'!A:A))+1,VLOOKUP(C61,'PVC Pipe'!A:J,3),IF(C61&lt;(MAX('Steel Pipe'!A:A))+1,VLOOKUP(C61,'Steel Pipe'!A:J,3),""))))))))))))))))))))))))))))))))</f>
        <v/>
      </c>
      <c r="F61" s="1794" t="str">
        <f>IF(C61&lt;(MAX('MI Fittings'!A:A))+1,VLOOKUP(C61,'MI Fittings'!A:K,4),IF(C61&lt;(MAX('CS Press Fittings'!A:A))+1,VLOOKUP(C61,'CS Press Fittings'!A:K,5),IF(C61&lt;(MAX('Steel Nipples'!A:A))+1,VLOOKUP(C61,'Steel Nipples'!A:K,4),IF(C61&lt;(MAX('Steel Cut Lengths'!A:A))+1,VLOOKUP(C61,'Steel Cut Lengths'!A:K,4),IF(C61&lt;(MAX('Pipe Hangers'!A:A))+1,VLOOKUP(C61,'Pipe Hangers'!A:J,4),IF(C61&lt;(MAX('Brass Nipples '!A:A))+1,VLOOKUP(C61,'Brass Nipples '!A:J,4),IF(C61&lt;(MAX('Brass Fittings '!A:A))+1,VLOOKUP(C61,'Brass Fittings '!A:J,4),IF(C61&lt;(MAX(Valves!A:A))+1,VLOOKUP(C61,Valves!A:J,4),IF(C61&lt;(MAX('PEX Tubing'!A:A))+1,VLOOKUP(C61,'PEX Tubing'!A:J,4),IF(C61&lt;(MAX('PEX Fittings - Brass'!A:A))+1,VLOOKUP(C61,'PEX Fittings - Brass'!A:J,4),IF(C61&lt;(MAX('PEX Fittings - EXPN Brass'!A:A))+1,VLOOKUP(C61,'PEX Fittings - EXPN Brass'!A:J,4),IF(C61&lt;(MAX('PEX Fittings - F1807 PPSU '!A:A))+1,VLOOKUP(C61,'PEX Fittings - F1807 PPSU '!A:J,4),IF(C61&lt;(MAX('PEX Fittings - F1960 EPPSU'!A:A))+1,VLOOKUP(C61,'PEX Fittings - F1960 EPPSU'!A:J,4),IF(C61&lt;(MAX('PEX Accessories'!A:A))+1,VLOOKUP(C61,'PEX Accessories'!A:J,4),IF(C61&lt;(MAX('PVC DWV'!A:A))+1,VLOOKUP(C61,'PVC DWV'!A:K,5),IF(C61&lt;(MAX('PVC SCH 40'!A:A))+1,VLOOKUP(C61,'PVC SCH 40'!A:K,5),IF(C61&lt;(MAX('Push Fittings'!A:A))+1,VLOOKUP(C61,'Push Fittings'!A:J,4),IF(C61&lt;(MAX('Copper Wrot'!A:A))+1,VLOOKUP(C61,'Copper Wrot'!A:L,5),IF(C61&lt;(MAX('Cast Copper'!A:A))+1,VLOOKUP(C61,'Cast Copper'!A:L,5),IF(C61&lt;(MAX('Press Copper Fittings'!A:A))+1,VLOOKUP(C61,'Press Copper Fittings'!A:J,4),IF(C61&lt;(MAX('Supply Stops'!A:A))+1,VLOOKUP(C61,'Supply Stops'!A:J,4),IF(C61&lt;(MAX('Supply Lines'!A:A))+1,VLOOKUP(C61,'Supply Lines'!A:J,4),IF(C61&lt;(MAX('CI Fittings'!A:A))+1,VLOOKUP(C61,'CI Fittings'!A:J,4),IF(C61&lt;(MAX('Steel Couplings'!A:A))+1,VLOOKUP(C61,'Steel Couplings'!A:J,4),IF(C61&lt;(MAX(NHC!A:A))+1,VLOOKUP(C61,NHC!A:J,4),IF(C61&lt;(MAX('Dielectric Unions'!A:A))+1,VLOOKUP(C61,'Dielectric Unions'!A:J,4),IF(C61&lt;(MAX('MI Fittings - XH'!A:A))+1,VLOOKUP(C61,'MI Fittings - XH'!A:J,4),IF(C61&lt;(MAX('Steel Nipples - XH'!A:A))+1,VLOOKUP(C61,'Steel Nipples - XH'!A:J,4),IF(C61&lt;(MAX('Copper Tubing '!A:A))+1,VLOOKUP(C61,'Copper Tubing '!A:J,4),IF(C61&lt;(MAX('PVC Pipe'!A:A))+1,VLOOKUP(C61,'PVC Pipe'!A:J,4),IF(C61&lt;(MAX('Steel Pipe'!A:A))+1,VLOOKUP(C61,'Steel Pipe'!A:J,4),"")))))))))))))))))))))))))))))))</f>
        <v/>
      </c>
      <c r="G61" s="1795"/>
      <c r="H61" s="504" t="str">
        <f>IF(C61&lt;(MAX('MI Fittings'!A:A))+1,VLOOKUP(C61,'MI Fittings'!A:K,8),IF(C61&lt;(MAX('CS Press Fittings'!A:A))+1,VLOOKUP(C61,'CS Press Fittings'!A:K,9),IF(C61&lt;(MAX('Steel Nipples'!A:A))+1,VLOOKUP(C61,'Steel Nipples'!A:K,8),IF(C61&lt;(MAX('Steel Cut Lengths'!A:A))+1,VLOOKUP(C61,'Steel Cut Lengths'!A:K,8),IF(C61&lt;(MAX('Pipe Hangers'!A:A))+1,VLOOKUP(C61,'Pipe Hangers'!A:J,8),IF(C61&lt;(MAX('Brass Nipples '!A:A))+1,VLOOKUP(C61,'Brass Nipples '!A:J,8),IF(C61&lt;(MAX('Brass Fittings '!A:A))+1,VLOOKUP(C61,'Brass Fittings '!A:J,8),IF(C61&lt;(MAX(Valves!A:A))+1,VLOOKUP(C61,Valves!A:J,8),IF(C61&lt;(MAX('PEX Tubing'!A:A))+1,VLOOKUP(C61,'PEX Tubing'!A:J,8),IF(C61&lt;(MAX('PEX Fittings - Brass'!A:A))+1,VLOOKUP(C61,'PEX Fittings - Brass'!A:J,8),IF(C61&lt;(MAX('PEX Fittings - EXPN Brass'!A:A))+1,VLOOKUP(C61,'PEX Fittings - EXPN Brass'!A:J,8),IF(C61&lt;(MAX('PEX Fittings - F1807 PPSU '!A:A))+1,VLOOKUP(C61,'PEX Fittings - F1807 PPSU '!A:J,8),IF(C61&lt;(MAX('PEX Fittings - F1960 EPPSU'!A:A))+1,VLOOKUP(C61,'PEX Fittings - F1960 EPPSU'!A:J,8),IF(C61&lt;(MAX('PEX Accessories'!A:A))+1,VLOOKUP(C61,'PEX Accessories'!A:J,8),IF(C61&lt;(MAX('PVC DWV'!A:A))+1,VLOOKUP(C61,'PVC DWV'!A:K,9),IF(C61&lt;(MAX('PVC SCH 40'!A:A))+1,VLOOKUP(C61,'PVC SCH 40'!A:K,10),IF(C61&lt;(MAX('Push Fittings'!A:A))+1,VLOOKUP(C61,'Push Fittings'!A:J,8),IF(C61&lt;(MAX('Copper Wrot'!A:A))+1,VLOOKUP(C61,'Copper Wrot'!A:L,10),IF(C61&lt;(MAX('Cast Copper'!A:A))+1,VLOOKUP(C61,'Cast Copper'!A:L,10),IF(C61&lt;(MAX('Press Copper Fittings'!A:A))+1,VLOOKUP(C61,'Press Copper Fittings'!A:J,8),IF(C61&lt;(MAX('Supply Stops'!A:A))+1,VLOOKUP(C61,'Supply Stops'!A:J,8),IF(C61&lt;(MAX('Supply Lines'!A:A))+1,VLOOKUP(C61,'Supply Lines'!A:J,8),IF(C61&lt;(MAX('CI Fittings'!A:A))+1,VLOOKUP(C61,'CI Fittings'!A:J,8),IF(C61&lt;(MAX('Steel Couplings'!A:A))+1,VLOOKUP(C61,'Steel Couplings'!A:J,8),IF(C61&lt;(MAX(NHC!A:A))+1,VLOOKUP(C61,NHC!A:J,8),IF(C61&lt;(MAX('Dielectric Unions'!A:A))+1,VLOOKUP(C61,'Dielectric Unions'!A:J,8),IF(C61&lt;(MAX('MI Fittings - XH'!A:A))+1,VLOOKUP(C61,'MI Fittings - XH'!A:J,8),IF(C61&lt;(MAX('Steel Nipples - XH'!A:A))+1,VLOOKUP(C61,'Steel Nipples - XH'!A:J,8),IF(C61&lt;(MAX('Copper Tubing '!A:A))+1,VLOOKUP(C61,'Copper Tubing '!A:J,8),IF(C61&lt;(MAX('PVC Pipe'!A:A))+1,VLOOKUP(C61,'PVC Pipe'!A:J,8),IF(C61&lt;(MAX('Steel Pipe'!A:A))+1,VLOOKUP(C61,'Steel Pipe'!A:J,8),"")))))))))))))))))))))))))))))))</f>
        <v/>
      </c>
      <c r="I61" s="1232">
        <f>IF(C61&lt;(MAX('MI Fittings'!A:A))+1,VLOOKUP(C61,'MI Fittings'!A:K,7),IF(C61&lt;(MAX('CS Press Fittings'!A:A))+1,VLOOKUP(C61,'CS Press Fittings'!A:K,8),IF(C61&lt;(MAX('Steel Nipples'!A:A))+1,VLOOKUP(C61,'Steel Nipples'!A:K,7),IF(C61&lt;(MAX('Steel Cut Lengths'!A:A))+1,VLOOKUP(C61,'Steel Cut Lengths'!A:K,7),IF(C61&lt;(MAX('Pipe Hangers'!A:A))+1,VLOOKUP(C61,'Pipe Hangers'!A:J,7),IF(C61&lt;(MAX('Brass Nipples '!A:A))+1,VLOOKUP(C61,'Brass Nipples '!A:J,7),IF(C61&lt;(MAX('Brass Fittings '!A:A))+1,VLOOKUP(C61,'Brass Fittings '!A:J,7),IF(C61&lt;(MAX(Valves!A:A))+1,VLOOKUP(C61,Valves!A:J,7),IF(C61&lt;(MAX('PEX Tubing'!A:A))+1,VLOOKUP(C61,'PEX Tubing'!A:J,7),IF(C61&lt;(MAX('PEX Fittings - Brass'!A:A))+1,VLOOKUP(C61,'PEX Fittings - Brass'!A:J,7),IF(C61&lt;(MAX('PEX Fittings - EXPN Brass'!A:A))+1,VLOOKUP(C61,'PEX Fittings - EXPN Brass'!A:J,7),IF(C61&lt;(MAX('PEX Fittings - F1807 PPSU '!A:A))+1,VLOOKUP(C61,'PEX Fittings - F1807 PPSU '!A:J,7),IF(C61&lt;(MAX('PEX Fittings - F1960 EPPSU'!A:A))+1,VLOOKUP(C61,'PEX Fittings - F1960 EPPSU'!A:J,7),IF(C61&lt;(MAX('PEX Accessories'!A:A))+1,VLOOKUP(C61,'PEX Accessories'!A:J,7),IF(C61&lt;(MAX('PVC DWV'!A:A))+1,VLOOKUP(C61,'PVC DWV'!A:K,8),IF(C61&lt;(MAX('PVC SCH 40'!A:A))+1,VLOOKUP(C61,'PVC SCH 40'!A:K,7),IF(C61&lt;(MAX('Push Fittings'!A:A))+1,VLOOKUP(C61,'Push Fittings'!A:J,7),IF(C61&lt;(MAX('Copper Wrot'!A:A))+1,VLOOKUP(C61,'Copper Wrot'!A:L,9),IF(C61&lt;(MAX('Cast Copper'!A:A))+1,VLOOKUP(C61,'Cast Copper'!A:L,9),IF(C61&lt;(MAX('Press Copper Fittings'!A:A))+1,VLOOKUP(C61,'Press Copper Fittings'!A:J,7),IF(C61&lt;(MAX('Supply Stops'!A:A))+1,VLOOKUP(C61,'Supply Stops'!A:J,7),IF(C61&lt;(MAX('Supply Lines'!A:A))+1,VLOOKUP(C61,'Supply Lines'!A:J,7),IF(C61&lt;(MAX('CI Fittings'!A:A))+1,VLOOKUP(C61,'CI Fittings'!A:J,7),IF(C61&lt;(MAX('Steel Couplings'!A:A))+1,VLOOKUP(C61,'Steel Couplings'!A:J,7),IF(C61&lt;(MAX(NHC!A:A))+1,VLOOKUP(C61,NHC!A:J,7),IF(C61&lt;(MAX('Dielectric Unions'!A:A))+1,VLOOKUP(C61,'Dielectric Unions'!A:J,7),IF(C61&lt;(MAX('MI Fittings - XH'!A:A))+1,VLOOKUP(C61,'MI Fittings - XH'!A:J,7),IF(C61&lt;(MAX('Steel Nipples - XH'!A:A))+1,VLOOKUP(C61,'Steel Nipples - XH'!A:J,7),IF(C61&lt;(MAX('Copper Tubing '!A:A))+1,VLOOKUP(C61,'Copper Tubing '!A:J,7),IF(C61&lt;(MAX('PVC Pipe'!A:A))+1,VLOOKUP(C61,'PVC Pipe'!A:J,7),IF(C61&lt;(MAX('Steel Pipe'!A:A))+1,VLOOKUP(C61,'Steel Pipe'!A:J,7),0)))))))))))))))))))))))))))))))</f>
        <v>0</v>
      </c>
      <c r="J61" s="1196">
        <f t="shared" si="0"/>
        <v>0</v>
      </c>
    </row>
    <row r="62" spans="3:10" ht="15" customHeight="1" thickTop="1" thickBot="1">
      <c r="C62" s="1234">
        <v>41</v>
      </c>
      <c r="D62" s="49" t="str">
        <f>IF(C62&lt;(MAX('MI Fittings'!A:A))+1,VLOOKUP(C62,'MI Fittings'!A:K,10),IF(C62&lt;(MAX('CS Press Fittings'!A:A))+1,VLOOKUP(C62,'CS Press Fittings'!A:K,11),IF(C62&lt;(MAX('Steel Nipples'!A:A))+1,VLOOKUP(C62,'Steel Nipples'!A:K,10),IF(C62&lt;(MAX('Steel Cut Lengths'!A:A))+1,VLOOKUP(C62,'Steel Cut Lengths'!A:K,10),IF(C62&lt;(MAX('Pipe Hangers'!A:A))+1,VLOOKUP(C62,'Pipe Hangers'!A:J,10),IF(C62&lt;(MAX('Brass Nipples '!A:A))+1,VLOOKUP(C62,'Brass Nipples '!A:J,10),IF(C62&lt;(MAX('Brass Fittings '!A:A))+1,VLOOKUP(C62,'Brass Fittings '!A:J,10),IF(C62&lt;(MAX(Valves!A:A))+1,VLOOKUP(C62,Valves!A:J,10),IF(C62&lt;(MAX('PEX Tubing'!A:A))+1,VLOOKUP(C62,'PEX Tubing'!A:J,9),IF(C62&lt;(MAX('PEX Fittings - Brass'!A:A))+1,VLOOKUP(C62,'PEX Fittings - Brass'!A:J,10),IF(C62&lt;(MAX('PEX Fittings - EXPN Brass'!A:A))+1,VLOOKUP(C62,'PEX Fittings - EXPN Brass'!A:J,10),IF(C62&lt;(MAX('PEX Fittings - F1807 PPSU '!A:A))+1,VLOOKUP(C62,'PEX Fittings - F1807 PPSU '!A:J,10),IF(C62&lt;(MAX('PEX Fittings - F1960 EPPSU'!A:A))+1,VLOOKUP(C62,'PEX Fittings - F1960 EPPSU'!A:J,10),IF(C62&lt;(MAX('PEX Accessories'!A:A))+1,VLOOKUP(C62,'PEX Accessories'!A:J,10),IF(C62&lt;(MAX('PVC DWV'!A:A))+1,VLOOKUP(C62,'PVC DWV'!A:K,11),IF(C62&lt;(MAX('PVC SCH 40'!A:A))+1,VLOOKUP(C62,'PVC SCH 40'!A:K,11),IF(C62&lt;(MAX('Push Fittings'!A:A))+1,VLOOKUP(C62,'Push Fittings'!A:J,10),IF(C62&lt;(MAX('Copper Wrot'!A:A))+1,VLOOKUP(C62,'Copper Wrot'!A:L,12),IF(C62&lt;(MAX('Cast Copper'!A:A))+1,VLOOKUP(C62,'Cast Copper'!A:L,12),IF(C62&lt;(MAX('Press Copper Fittings'!A:A))+1,VLOOKUP(C62,'Press Copper Fittings'!A:J,10),IF(C62&lt;(MAX('Supply Stops'!A:A))+1,VLOOKUP(C62,'Supply Stops'!A:J,10),IF(C62&lt;(MAX('Supply Lines'!A:A))+1,VLOOKUP(C62,'Supply Lines'!A:J,10),IF(C62&lt;(MAX('CI Fittings'!A:A))+1,VLOOKUP(C62,'CI Fittings'!A:J,10),IF(C62&lt;(MAX('Steel Couplings'!A:A))+1,VLOOKUP(C62,'Steel Couplings'!A:J,10),IF(C62&lt;(MAX(NHC!A:A))+1,VLOOKUP(C62,NHC!A:J,10),IF(C62&lt;(MAX('Dielectric Unions'!A:A))+1,VLOOKUP(C62,'Dielectric Unions'!A:J,10),IF(C62&lt;(MAX('MI Fittings - XH'!A:A))+1,VLOOKUP(C62,'MI Fittings - XH'!A:J,10),IF(C62&lt;(MAX('Steel Nipples - XH'!A:A))+1,VLOOKUP(C62,'Steel Nipples - XH'!A:J,10),IF(C62&lt;(MAX('Copper Tubing '!A:A))+1,VLOOKUP(C62,'Copper Tubing '!A:J,10),IF(C62&lt;(MAX('PVC Pipe'!A:A))+1,VLOOKUP(C62,'PVC Pipe'!A:J,10),IF(C62&lt;(MAX('Steel Pipe'!A:A))+1,VLOOKUP(C62,'Steel Pipe'!A:J,10),"")))))))))))))))))))))))))))))))</f>
        <v/>
      </c>
      <c r="E62" s="1231" t="str">
        <f>IF(C62&lt;(MAX('MI Fittings'!A:A))+1,VLOOKUP(C62,'MI Fittings'!A:K,3),IF(C62&lt;(MAX('CS Press Fittings'!A:A))+1,VLOOKUP(C62,'CS Press Fittings'!A:K,4),IF(C62&lt;(MAX('Steel Nipples'!A:A))+1,VLOOKUP(C62,'Steel Nipples'!A:K,3),IF(C62&lt;(MAX('Steel Cut Lengths'!A:A))+1,VLOOKUP(C62,'Steel Cut Lengths'!A:K,3),IF(C62&lt;(MAX('Pipe Hangers'!A:A))+1,VLOOKUP(C62,'Pipe Hangers'!A:J,3),IF(C62&lt;(MAX('Brass Nipples '!A:A))+1,VLOOKUP(C62,'Brass Nipples '!A:J,3),IF(C62&lt;(MAX('Brass Fittings '!A:A))+1,VLOOKUP(C62,'Brass Fittings '!A:J,3),IF(C62&lt;(MAX(Valves!A:A))+1,VLOOKUP(C62,Valves!A:J,3),IF(C62&lt;(MAX('PEX Tubing'!A:A))+1,VLOOKUP(C62,'PEX Tubing'!A:J,3),IF(C62&lt;(MAX('PEX Fittings - Brass'!A:A))+1,VLOOKUP(C62,'PEX Fittings - Brass'!A:J,3),IF(C62&lt;(MAX('PEX Fittings - EXPN Brass'!A:A))+1,VLOOKUP(C62,'PEX Fittings - EXPN Brass'!A:J,3),IF(C62&lt;(MAX('PEX Fittings - F1807 PPSU '!A:A))+1,VLOOKUP(C62,'PEX Fittings - F1807 PPSU '!A:J,3),IF(C62&lt;(MAX('PEX Fittings - F1960 EPPSU'!A:A))+1,VLOOKUP(C62,'PEX Fittings - F1960 EPPSU'!A:J,3),IF(C62&lt;(MAX('PEX Accessories'!A:A))+1,VLOOKUP(C62,'PEX Accessories'!A:J,3),IF(C62&lt;(MAX('PVC DWV'!A:A))+1,VLOOKUP(C62,'PVC DWV'!A:K,3),IF(C62&lt;(MAX('PVC SCH 40'!A:A))+1,VLOOKUP(C62,'PVC SCH 40'!A:K,3),IF(C62&lt;(MAX('Push Fittings'!A:A))+1,VLOOKUP(C62,'Push Fittings'!A:J,3),IF(C62&lt;(MAX('Copper Wrot'!A:A))+1,VLOOKUP(C62,'Copper Wrot'!A:L,3),IF(C62&lt;(MAX('Cast Copper'!A:A))+1,VLOOKUP(C62,'Cast Copper'!A:L,3),IF(C62&lt;(MAX('Cast Copper'!A:A))+1,VLOOKUP(C62,'Cast Copper'!A:L,3),IF(C62&lt;(MAX('Press Copper Fittings'!A:A))+1,VLOOKUP(C62,'Press Copper Fittings'!A:J,3),IF(C62&lt;(MAX('Supply Stops'!A:A))+1,VLOOKUP(C62,'Supply Stops'!A:J,3),IF(C62&lt;(MAX('Supply Lines'!A:A))+1,VLOOKUP(C62,'Supply Lines'!A:J,3),IF(C62&lt;(MAX('CI Fittings'!A:A))+1,VLOOKUP(C62,'CI Fittings'!A:J,3),IF(C62&lt;(MAX('Steel Couplings'!A:A))+1,VLOOKUP(C62,'Steel Couplings'!A:J,3),IF(C62&lt;(MAX(NHC!A:A))+1,VLOOKUP(C62,NHC!A:J,3),IF(C62&lt;(MAX('Dielectric Unions'!A:A))+1,VLOOKUP(C62,'Dielectric Unions'!A:J,3),IF(C62&lt;(MAX('MI Fittings - XH'!A:A))+1,VLOOKUP(C62,'MI Fittings - XH'!A:J,3),IF(C62&lt;(MAX('Steel Nipples - XH'!A:A))+1,VLOOKUP(C62,'Steel Nipples - XH'!A:J,3),IF(C62&lt;(MAX('Copper Tubing '!A:A))+1,VLOOKUP(C62,'Copper Tubing '!A:J,3),IF(C62&lt;(MAX('PVC Pipe'!A:A))+1,VLOOKUP(C62,'PVC Pipe'!A:J,3),IF(C62&lt;(MAX('Steel Pipe'!A:A))+1,VLOOKUP(C62,'Steel Pipe'!A:J,3),""))))))))))))))))))))))))))))))))</f>
        <v/>
      </c>
      <c r="F62" s="1794" t="str">
        <f>IF(C62&lt;(MAX('MI Fittings'!A:A))+1,VLOOKUP(C62,'MI Fittings'!A:K,4),IF(C62&lt;(MAX('CS Press Fittings'!A:A))+1,VLOOKUP(C62,'CS Press Fittings'!A:K,5),IF(C62&lt;(MAX('Steel Nipples'!A:A))+1,VLOOKUP(C62,'Steel Nipples'!A:K,4),IF(C62&lt;(MAX('Steel Cut Lengths'!A:A))+1,VLOOKUP(C62,'Steel Cut Lengths'!A:K,4),IF(C62&lt;(MAX('Pipe Hangers'!A:A))+1,VLOOKUP(C62,'Pipe Hangers'!A:J,4),IF(C62&lt;(MAX('Brass Nipples '!A:A))+1,VLOOKUP(C62,'Brass Nipples '!A:J,4),IF(C62&lt;(MAX('Brass Fittings '!A:A))+1,VLOOKUP(C62,'Brass Fittings '!A:J,4),IF(C62&lt;(MAX(Valves!A:A))+1,VLOOKUP(C62,Valves!A:J,4),IF(C62&lt;(MAX('PEX Tubing'!A:A))+1,VLOOKUP(C62,'PEX Tubing'!A:J,4),IF(C62&lt;(MAX('PEX Fittings - Brass'!A:A))+1,VLOOKUP(C62,'PEX Fittings - Brass'!A:J,4),IF(C62&lt;(MAX('PEX Fittings - EXPN Brass'!A:A))+1,VLOOKUP(C62,'PEX Fittings - EXPN Brass'!A:J,4),IF(C62&lt;(MAX('PEX Fittings - F1807 PPSU '!A:A))+1,VLOOKUP(C62,'PEX Fittings - F1807 PPSU '!A:J,4),IF(C62&lt;(MAX('PEX Fittings - F1960 EPPSU'!A:A))+1,VLOOKUP(C62,'PEX Fittings - F1960 EPPSU'!A:J,4),IF(C62&lt;(MAX('PEX Accessories'!A:A))+1,VLOOKUP(C62,'PEX Accessories'!A:J,4),IF(C62&lt;(MAX('PVC DWV'!A:A))+1,VLOOKUP(C62,'PVC DWV'!A:K,5),IF(C62&lt;(MAX('PVC SCH 40'!A:A))+1,VLOOKUP(C62,'PVC SCH 40'!A:K,5),IF(C62&lt;(MAX('Push Fittings'!A:A))+1,VLOOKUP(C62,'Push Fittings'!A:J,4),IF(C62&lt;(MAX('Copper Wrot'!A:A))+1,VLOOKUP(C62,'Copper Wrot'!A:L,5),IF(C62&lt;(MAX('Cast Copper'!A:A))+1,VLOOKUP(C62,'Cast Copper'!A:L,5),IF(C62&lt;(MAX('Press Copper Fittings'!A:A))+1,VLOOKUP(C62,'Press Copper Fittings'!A:J,4),IF(C62&lt;(MAX('Supply Stops'!A:A))+1,VLOOKUP(C62,'Supply Stops'!A:J,4),IF(C62&lt;(MAX('Supply Lines'!A:A))+1,VLOOKUP(C62,'Supply Lines'!A:J,4),IF(C62&lt;(MAX('CI Fittings'!A:A))+1,VLOOKUP(C62,'CI Fittings'!A:J,4),IF(C62&lt;(MAX('Steel Couplings'!A:A))+1,VLOOKUP(C62,'Steel Couplings'!A:J,4),IF(C62&lt;(MAX(NHC!A:A))+1,VLOOKUP(C62,NHC!A:J,4),IF(C62&lt;(MAX('Dielectric Unions'!A:A))+1,VLOOKUP(C62,'Dielectric Unions'!A:J,4),IF(C62&lt;(MAX('MI Fittings - XH'!A:A))+1,VLOOKUP(C62,'MI Fittings - XH'!A:J,4),IF(C62&lt;(MAX('Steel Nipples - XH'!A:A))+1,VLOOKUP(C62,'Steel Nipples - XH'!A:J,4),IF(C62&lt;(MAX('Copper Tubing '!A:A))+1,VLOOKUP(C62,'Copper Tubing '!A:J,4),IF(C62&lt;(MAX('PVC Pipe'!A:A))+1,VLOOKUP(C62,'PVC Pipe'!A:J,4),IF(C62&lt;(MAX('Steel Pipe'!A:A))+1,VLOOKUP(C62,'Steel Pipe'!A:J,4),"")))))))))))))))))))))))))))))))</f>
        <v/>
      </c>
      <c r="G62" s="1795"/>
      <c r="H62" s="504" t="str">
        <f>IF(C62&lt;(MAX('MI Fittings'!A:A))+1,VLOOKUP(C62,'MI Fittings'!A:K,8),IF(C62&lt;(MAX('CS Press Fittings'!A:A))+1,VLOOKUP(C62,'CS Press Fittings'!A:K,9),IF(C62&lt;(MAX('Steel Nipples'!A:A))+1,VLOOKUP(C62,'Steel Nipples'!A:K,8),IF(C62&lt;(MAX('Steel Cut Lengths'!A:A))+1,VLOOKUP(C62,'Steel Cut Lengths'!A:K,8),IF(C62&lt;(MAX('Pipe Hangers'!A:A))+1,VLOOKUP(C62,'Pipe Hangers'!A:J,8),IF(C62&lt;(MAX('Brass Nipples '!A:A))+1,VLOOKUP(C62,'Brass Nipples '!A:J,8),IF(C62&lt;(MAX('Brass Fittings '!A:A))+1,VLOOKUP(C62,'Brass Fittings '!A:J,8),IF(C62&lt;(MAX(Valves!A:A))+1,VLOOKUP(C62,Valves!A:J,8),IF(C62&lt;(MAX('PEX Tubing'!A:A))+1,VLOOKUP(C62,'PEX Tubing'!A:J,8),IF(C62&lt;(MAX('PEX Fittings - Brass'!A:A))+1,VLOOKUP(C62,'PEX Fittings - Brass'!A:J,8),IF(C62&lt;(MAX('PEX Fittings - EXPN Brass'!A:A))+1,VLOOKUP(C62,'PEX Fittings - EXPN Brass'!A:J,8),IF(C62&lt;(MAX('PEX Fittings - F1807 PPSU '!A:A))+1,VLOOKUP(C62,'PEX Fittings - F1807 PPSU '!A:J,8),IF(C62&lt;(MAX('PEX Fittings - F1960 EPPSU'!A:A))+1,VLOOKUP(C62,'PEX Fittings - F1960 EPPSU'!A:J,8),IF(C62&lt;(MAX('PEX Accessories'!A:A))+1,VLOOKUP(C62,'PEX Accessories'!A:J,8),IF(C62&lt;(MAX('PVC DWV'!A:A))+1,VLOOKUP(C62,'PVC DWV'!A:K,9),IF(C62&lt;(MAX('PVC SCH 40'!A:A))+1,VLOOKUP(C62,'PVC SCH 40'!A:K,10),IF(C62&lt;(MAX('Push Fittings'!A:A))+1,VLOOKUP(C62,'Push Fittings'!A:J,8),IF(C62&lt;(MAX('Copper Wrot'!A:A))+1,VLOOKUP(C62,'Copper Wrot'!A:L,10),IF(C62&lt;(MAX('Cast Copper'!A:A))+1,VLOOKUP(C62,'Cast Copper'!A:L,10),IF(C62&lt;(MAX('Press Copper Fittings'!A:A))+1,VLOOKUP(C62,'Press Copper Fittings'!A:J,8),IF(C62&lt;(MAX('Supply Stops'!A:A))+1,VLOOKUP(C62,'Supply Stops'!A:J,8),IF(C62&lt;(MAX('Supply Lines'!A:A))+1,VLOOKUP(C62,'Supply Lines'!A:J,8),IF(C62&lt;(MAX('CI Fittings'!A:A))+1,VLOOKUP(C62,'CI Fittings'!A:J,8),IF(C62&lt;(MAX('Steel Couplings'!A:A))+1,VLOOKUP(C62,'Steel Couplings'!A:J,8),IF(C62&lt;(MAX(NHC!A:A))+1,VLOOKUP(C62,NHC!A:J,8),IF(C62&lt;(MAX('Dielectric Unions'!A:A))+1,VLOOKUP(C62,'Dielectric Unions'!A:J,8),IF(C62&lt;(MAX('MI Fittings - XH'!A:A))+1,VLOOKUP(C62,'MI Fittings - XH'!A:J,8),IF(C62&lt;(MAX('Steel Nipples - XH'!A:A))+1,VLOOKUP(C62,'Steel Nipples - XH'!A:J,8),IF(C62&lt;(MAX('Copper Tubing '!A:A))+1,VLOOKUP(C62,'Copper Tubing '!A:J,8),IF(C62&lt;(MAX('PVC Pipe'!A:A))+1,VLOOKUP(C62,'PVC Pipe'!A:J,8),IF(C62&lt;(MAX('Steel Pipe'!A:A))+1,VLOOKUP(C62,'Steel Pipe'!A:J,8),"")))))))))))))))))))))))))))))))</f>
        <v/>
      </c>
      <c r="I62" s="1232">
        <f>IF(C62&lt;(MAX('MI Fittings'!A:A))+1,VLOOKUP(C62,'MI Fittings'!A:K,7),IF(C62&lt;(MAX('CS Press Fittings'!A:A))+1,VLOOKUP(C62,'CS Press Fittings'!A:K,8),IF(C62&lt;(MAX('Steel Nipples'!A:A))+1,VLOOKUP(C62,'Steel Nipples'!A:K,7),IF(C62&lt;(MAX('Steel Cut Lengths'!A:A))+1,VLOOKUP(C62,'Steel Cut Lengths'!A:K,7),IF(C62&lt;(MAX('Pipe Hangers'!A:A))+1,VLOOKUP(C62,'Pipe Hangers'!A:J,7),IF(C62&lt;(MAX('Brass Nipples '!A:A))+1,VLOOKUP(C62,'Brass Nipples '!A:J,7),IF(C62&lt;(MAX('Brass Fittings '!A:A))+1,VLOOKUP(C62,'Brass Fittings '!A:J,7),IF(C62&lt;(MAX(Valves!A:A))+1,VLOOKUP(C62,Valves!A:J,7),IF(C62&lt;(MAX('PEX Tubing'!A:A))+1,VLOOKUP(C62,'PEX Tubing'!A:J,7),IF(C62&lt;(MAX('PEX Fittings - Brass'!A:A))+1,VLOOKUP(C62,'PEX Fittings - Brass'!A:J,7),IF(C62&lt;(MAX('PEX Fittings - EXPN Brass'!A:A))+1,VLOOKUP(C62,'PEX Fittings - EXPN Brass'!A:J,7),IF(C62&lt;(MAX('PEX Fittings - F1807 PPSU '!A:A))+1,VLOOKUP(C62,'PEX Fittings - F1807 PPSU '!A:J,7),IF(C62&lt;(MAX('PEX Fittings - F1960 EPPSU'!A:A))+1,VLOOKUP(C62,'PEX Fittings - F1960 EPPSU'!A:J,7),IF(C62&lt;(MAX('PEX Accessories'!A:A))+1,VLOOKUP(C62,'PEX Accessories'!A:J,7),IF(C62&lt;(MAX('PVC DWV'!A:A))+1,VLOOKUP(C62,'PVC DWV'!A:K,8),IF(C62&lt;(MAX('PVC SCH 40'!A:A))+1,VLOOKUP(C62,'PVC SCH 40'!A:K,7),IF(C62&lt;(MAX('Push Fittings'!A:A))+1,VLOOKUP(C62,'Push Fittings'!A:J,7),IF(C62&lt;(MAX('Copper Wrot'!A:A))+1,VLOOKUP(C62,'Copper Wrot'!A:L,9),IF(C62&lt;(MAX('Cast Copper'!A:A))+1,VLOOKUP(C62,'Cast Copper'!A:L,9),IF(C62&lt;(MAX('Press Copper Fittings'!A:A))+1,VLOOKUP(C62,'Press Copper Fittings'!A:J,7),IF(C62&lt;(MAX('Supply Stops'!A:A))+1,VLOOKUP(C62,'Supply Stops'!A:J,7),IF(C62&lt;(MAX('Supply Lines'!A:A))+1,VLOOKUP(C62,'Supply Lines'!A:J,7),IF(C62&lt;(MAX('CI Fittings'!A:A))+1,VLOOKUP(C62,'CI Fittings'!A:J,7),IF(C62&lt;(MAX('Steel Couplings'!A:A))+1,VLOOKUP(C62,'Steel Couplings'!A:J,7),IF(C62&lt;(MAX(NHC!A:A))+1,VLOOKUP(C62,NHC!A:J,7),IF(C62&lt;(MAX('Dielectric Unions'!A:A))+1,VLOOKUP(C62,'Dielectric Unions'!A:J,7),IF(C62&lt;(MAX('MI Fittings - XH'!A:A))+1,VLOOKUP(C62,'MI Fittings - XH'!A:J,7),IF(C62&lt;(MAX('Steel Nipples - XH'!A:A))+1,VLOOKUP(C62,'Steel Nipples - XH'!A:J,7),IF(C62&lt;(MAX('Copper Tubing '!A:A))+1,VLOOKUP(C62,'Copper Tubing '!A:J,7),IF(C62&lt;(MAX('PVC Pipe'!A:A))+1,VLOOKUP(C62,'PVC Pipe'!A:J,7),IF(C62&lt;(MAX('Steel Pipe'!A:A))+1,VLOOKUP(C62,'Steel Pipe'!A:J,7),0)))))))))))))))))))))))))))))))</f>
        <v>0</v>
      </c>
      <c r="J62" s="1196">
        <f t="shared" si="0"/>
        <v>0</v>
      </c>
    </row>
    <row r="63" spans="3:10" ht="15" customHeight="1" thickTop="1" thickBot="1">
      <c r="C63" s="1233">
        <v>42</v>
      </c>
      <c r="D63" s="49" t="str">
        <f>IF(C63&lt;(MAX('MI Fittings'!A:A))+1,VLOOKUP(C63,'MI Fittings'!A:K,10),IF(C63&lt;(MAX('CS Press Fittings'!A:A))+1,VLOOKUP(C63,'CS Press Fittings'!A:K,11),IF(C63&lt;(MAX('Steel Nipples'!A:A))+1,VLOOKUP(C63,'Steel Nipples'!A:K,10),IF(C63&lt;(MAX('Steel Cut Lengths'!A:A))+1,VLOOKUP(C63,'Steel Cut Lengths'!A:K,10),IF(C63&lt;(MAX('Pipe Hangers'!A:A))+1,VLOOKUP(C63,'Pipe Hangers'!A:J,10),IF(C63&lt;(MAX('Brass Nipples '!A:A))+1,VLOOKUP(C63,'Brass Nipples '!A:J,10),IF(C63&lt;(MAX('Brass Fittings '!A:A))+1,VLOOKUP(C63,'Brass Fittings '!A:J,10),IF(C63&lt;(MAX(Valves!A:A))+1,VLOOKUP(C63,Valves!A:J,10),IF(C63&lt;(MAX('PEX Tubing'!A:A))+1,VLOOKUP(C63,'PEX Tubing'!A:J,9),IF(C63&lt;(MAX('PEX Fittings - Brass'!A:A))+1,VLOOKUP(C63,'PEX Fittings - Brass'!A:J,10),IF(C63&lt;(MAX('PEX Fittings - EXPN Brass'!A:A))+1,VLOOKUP(C63,'PEX Fittings - EXPN Brass'!A:J,10),IF(C63&lt;(MAX('PEX Fittings - F1807 PPSU '!A:A))+1,VLOOKUP(C63,'PEX Fittings - F1807 PPSU '!A:J,10),IF(C63&lt;(MAX('PEX Fittings - F1960 EPPSU'!A:A))+1,VLOOKUP(C63,'PEX Fittings - F1960 EPPSU'!A:J,10),IF(C63&lt;(MAX('PEX Accessories'!A:A))+1,VLOOKUP(C63,'PEX Accessories'!A:J,10),IF(C63&lt;(MAX('PVC DWV'!A:A))+1,VLOOKUP(C63,'PVC DWV'!A:K,11),IF(C63&lt;(MAX('PVC SCH 40'!A:A))+1,VLOOKUP(C63,'PVC SCH 40'!A:K,11),IF(C63&lt;(MAX('Push Fittings'!A:A))+1,VLOOKUP(C63,'Push Fittings'!A:J,10),IF(C63&lt;(MAX('Copper Wrot'!A:A))+1,VLOOKUP(C63,'Copper Wrot'!A:L,12),IF(C63&lt;(MAX('Cast Copper'!A:A))+1,VLOOKUP(C63,'Cast Copper'!A:L,12),IF(C63&lt;(MAX('Press Copper Fittings'!A:A))+1,VLOOKUP(C63,'Press Copper Fittings'!A:J,10),IF(C63&lt;(MAX('Supply Stops'!A:A))+1,VLOOKUP(C63,'Supply Stops'!A:J,10),IF(C63&lt;(MAX('Supply Lines'!A:A))+1,VLOOKUP(C63,'Supply Lines'!A:J,10),IF(C63&lt;(MAX('CI Fittings'!A:A))+1,VLOOKUP(C63,'CI Fittings'!A:J,10),IF(C63&lt;(MAX('Steel Couplings'!A:A))+1,VLOOKUP(C63,'Steel Couplings'!A:J,10),IF(C63&lt;(MAX(NHC!A:A))+1,VLOOKUP(C63,NHC!A:J,10),IF(C63&lt;(MAX('Dielectric Unions'!A:A))+1,VLOOKUP(C63,'Dielectric Unions'!A:J,10),IF(C63&lt;(MAX('MI Fittings - XH'!A:A))+1,VLOOKUP(C63,'MI Fittings - XH'!A:J,10),IF(C63&lt;(MAX('Steel Nipples - XH'!A:A))+1,VLOOKUP(C63,'Steel Nipples - XH'!A:J,10),IF(C63&lt;(MAX('Copper Tubing '!A:A))+1,VLOOKUP(C63,'Copper Tubing '!A:J,10),IF(C63&lt;(MAX('PVC Pipe'!A:A))+1,VLOOKUP(C63,'PVC Pipe'!A:J,10),IF(C63&lt;(MAX('Steel Pipe'!A:A))+1,VLOOKUP(C63,'Steel Pipe'!A:J,10),"")))))))))))))))))))))))))))))))</f>
        <v/>
      </c>
      <c r="E63" s="1231" t="str">
        <f>IF(C63&lt;(MAX('MI Fittings'!A:A))+1,VLOOKUP(C63,'MI Fittings'!A:K,3),IF(C63&lt;(MAX('CS Press Fittings'!A:A))+1,VLOOKUP(C63,'CS Press Fittings'!A:K,4),IF(C63&lt;(MAX('Steel Nipples'!A:A))+1,VLOOKUP(C63,'Steel Nipples'!A:K,3),IF(C63&lt;(MAX('Steel Cut Lengths'!A:A))+1,VLOOKUP(C63,'Steel Cut Lengths'!A:K,3),IF(C63&lt;(MAX('Pipe Hangers'!A:A))+1,VLOOKUP(C63,'Pipe Hangers'!A:J,3),IF(C63&lt;(MAX('Brass Nipples '!A:A))+1,VLOOKUP(C63,'Brass Nipples '!A:J,3),IF(C63&lt;(MAX('Brass Fittings '!A:A))+1,VLOOKUP(C63,'Brass Fittings '!A:J,3),IF(C63&lt;(MAX(Valves!A:A))+1,VLOOKUP(C63,Valves!A:J,3),IF(C63&lt;(MAX('PEX Tubing'!A:A))+1,VLOOKUP(C63,'PEX Tubing'!A:J,3),IF(C63&lt;(MAX('PEX Fittings - Brass'!A:A))+1,VLOOKUP(C63,'PEX Fittings - Brass'!A:J,3),IF(C63&lt;(MAX('PEX Fittings - EXPN Brass'!A:A))+1,VLOOKUP(C63,'PEX Fittings - EXPN Brass'!A:J,3),IF(C63&lt;(MAX('PEX Fittings - F1807 PPSU '!A:A))+1,VLOOKUP(C63,'PEX Fittings - F1807 PPSU '!A:J,3),IF(C63&lt;(MAX('PEX Fittings - F1960 EPPSU'!A:A))+1,VLOOKUP(C63,'PEX Fittings - F1960 EPPSU'!A:J,3),IF(C63&lt;(MAX('PEX Accessories'!A:A))+1,VLOOKUP(C63,'PEX Accessories'!A:J,3),IF(C63&lt;(MAX('PVC DWV'!A:A))+1,VLOOKUP(C63,'PVC DWV'!A:K,3),IF(C63&lt;(MAX('PVC SCH 40'!A:A))+1,VLOOKUP(C63,'PVC SCH 40'!A:K,3),IF(C63&lt;(MAX('Push Fittings'!A:A))+1,VLOOKUP(C63,'Push Fittings'!A:J,3),IF(C63&lt;(MAX('Copper Wrot'!A:A))+1,VLOOKUP(C63,'Copper Wrot'!A:L,3),IF(C63&lt;(MAX('Cast Copper'!A:A))+1,VLOOKUP(C63,'Cast Copper'!A:L,3),IF(C63&lt;(MAX('Cast Copper'!A:A))+1,VLOOKUP(C63,'Cast Copper'!A:L,3),IF(C63&lt;(MAX('Press Copper Fittings'!A:A))+1,VLOOKUP(C63,'Press Copper Fittings'!A:J,3),IF(C63&lt;(MAX('Supply Stops'!A:A))+1,VLOOKUP(C63,'Supply Stops'!A:J,3),IF(C63&lt;(MAX('Supply Lines'!A:A))+1,VLOOKUP(C63,'Supply Lines'!A:J,3),IF(C63&lt;(MAX('CI Fittings'!A:A))+1,VLOOKUP(C63,'CI Fittings'!A:J,3),IF(C63&lt;(MAX('Steel Couplings'!A:A))+1,VLOOKUP(C63,'Steel Couplings'!A:J,3),IF(C63&lt;(MAX(NHC!A:A))+1,VLOOKUP(C63,NHC!A:J,3),IF(C63&lt;(MAX('Dielectric Unions'!A:A))+1,VLOOKUP(C63,'Dielectric Unions'!A:J,3),IF(C63&lt;(MAX('MI Fittings - XH'!A:A))+1,VLOOKUP(C63,'MI Fittings - XH'!A:J,3),IF(C63&lt;(MAX('Steel Nipples - XH'!A:A))+1,VLOOKUP(C63,'Steel Nipples - XH'!A:J,3),IF(C63&lt;(MAX('Copper Tubing '!A:A))+1,VLOOKUP(C63,'Copper Tubing '!A:J,3),IF(C63&lt;(MAX('PVC Pipe'!A:A))+1,VLOOKUP(C63,'PVC Pipe'!A:J,3),IF(C63&lt;(MAX('Steel Pipe'!A:A))+1,VLOOKUP(C63,'Steel Pipe'!A:J,3),""))))))))))))))))))))))))))))))))</f>
        <v/>
      </c>
      <c r="F63" s="1794" t="str">
        <f>IF(C63&lt;(MAX('MI Fittings'!A:A))+1,VLOOKUP(C63,'MI Fittings'!A:K,4),IF(C63&lt;(MAX('CS Press Fittings'!A:A))+1,VLOOKUP(C63,'CS Press Fittings'!A:K,5),IF(C63&lt;(MAX('Steel Nipples'!A:A))+1,VLOOKUP(C63,'Steel Nipples'!A:K,4),IF(C63&lt;(MAX('Steel Cut Lengths'!A:A))+1,VLOOKUP(C63,'Steel Cut Lengths'!A:K,4),IF(C63&lt;(MAX('Pipe Hangers'!A:A))+1,VLOOKUP(C63,'Pipe Hangers'!A:J,4),IF(C63&lt;(MAX('Brass Nipples '!A:A))+1,VLOOKUP(C63,'Brass Nipples '!A:J,4),IF(C63&lt;(MAX('Brass Fittings '!A:A))+1,VLOOKUP(C63,'Brass Fittings '!A:J,4),IF(C63&lt;(MAX(Valves!A:A))+1,VLOOKUP(C63,Valves!A:J,4),IF(C63&lt;(MAX('PEX Tubing'!A:A))+1,VLOOKUP(C63,'PEX Tubing'!A:J,4),IF(C63&lt;(MAX('PEX Fittings - Brass'!A:A))+1,VLOOKUP(C63,'PEX Fittings - Brass'!A:J,4),IF(C63&lt;(MAX('PEX Fittings - EXPN Brass'!A:A))+1,VLOOKUP(C63,'PEX Fittings - EXPN Brass'!A:J,4),IF(C63&lt;(MAX('PEX Fittings - F1807 PPSU '!A:A))+1,VLOOKUP(C63,'PEX Fittings - F1807 PPSU '!A:J,4),IF(C63&lt;(MAX('PEX Fittings - F1960 EPPSU'!A:A))+1,VLOOKUP(C63,'PEX Fittings - F1960 EPPSU'!A:J,4),IF(C63&lt;(MAX('PEX Accessories'!A:A))+1,VLOOKUP(C63,'PEX Accessories'!A:J,4),IF(C63&lt;(MAX('PVC DWV'!A:A))+1,VLOOKUP(C63,'PVC DWV'!A:K,5),IF(C63&lt;(MAX('PVC SCH 40'!A:A))+1,VLOOKUP(C63,'PVC SCH 40'!A:K,5),IF(C63&lt;(MAX('Push Fittings'!A:A))+1,VLOOKUP(C63,'Push Fittings'!A:J,4),IF(C63&lt;(MAX('Copper Wrot'!A:A))+1,VLOOKUP(C63,'Copper Wrot'!A:L,5),IF(C63&lt;(MAX('Cast Copper'!A:A))+1,VLOOKUP(C63,'Cast Copper'!A:L,5),IF(C63&lt;(MAX('Press Copper Fittings'!A:A))+1,VLOOKUP(C63,'Press Copper Fittings'!A:J,4),IF(C63&lt;(MAX('Supply Stops'!A:A))+1,VLOOKUP(C63,'Supply Stops'!A:J,4),IF(C63&lt;(MAX('Supply Lines'!A:A))+1,VLOOKUP(C63,'Supply Lines'!A:J,4),IF(C63&lt;(MAX('CI Fittings'!A:A))+1,VLOOKUP(C63,'CI Fittings'!A:J,4),IF(C63&lt;(MAX('Steel Couplings'!A:A))+1,VLOOKUP(C63,'Steel Couplings'!A:J,4),IF(C63&lt;(MAX(NHC!A:A))+1,VLOOKUP(C63,NHC!A:J,4),IF(C63&lt;(MAX('Dielectric Unions'!A:A))+1,VLOOKUP(C63,'Dielectric Unions'!A:J,4),IF(C63&lt;(MAX('MI Fittings - XH'!A:A))+1,VLOOKUP(C63,'MI Fittings - XH'!A:J,4),IF(C63&lt;(MAX('Steel Nipples - XH'!A:A))+1,VLOOKUP(C63,'Steel Nipples - XH'!A:J,4),IF(C63&lt;(MAX('Copper Tubing '!A:A))+1,VLOOKUP(C63,'Copper Tubing '!A:J,4),IF(C63&lt;(MAX('PVC Pipe'!A:A))+1,VLOOKUP(C63,'PVC Pipe'!A:J,4),IF(C63&lt;(MAX('Steel Pipe'!A:A))+1,VLOOKUP(C63,'Steel Pipe'!A:J,4),"")))))))))))))))))))))))))))))))</f>
        <v/>
      </c>
      <c r="G63" s="1795"/>
      <c r="H63" s="504" t="str">
        <f>IF(C63&lt;(MAX('MI Fittings'!A:A))+1,VLOOKUP(C63,'MI Fittings'!A:K,8),IF(C63&lt;(MAX('CS Press Fittings'!A:A))+1,VLOOKUP(C63,'CS Press Fittings'!A:K,9),IF(C63&lt;(MAX('Steel Nipples'!A:A))+1,VLOOKUP(C63,'Steel Nipples'!A:K,8),IF(C63&lt;(MAX('Steel Cut Lengths'!A:A))+1,VLOOKUP(C63,'Steel Cut Lengths'!A:K,8),IF(C63&lt;(MAX('Pipe Hangers'!A:A))+1,VLOOKUP(C63,'Pipe Hangers'!A:J,8),IF(C63&lt;(MAX('Brass Nipples '!A:A))+1,VLOOKUP(C63,'Brass Nipples '!A:J,8),IF(C63&lt;(MAX('Brass Fittings '!A:A))+1,VLOOKUP(C63,'Brass Fittings '!A:J,8),IF(C63&lt;(MAX(Valves!A:A))+1,VLOOKUP(C63,Valves!A:J,8),IF(C63&lt;(MAX('PEX Tubing'!A:A))+1,VLOOKUP(C63,'PEX Tubing'!A:J,8),IF(C63&lt;(MAX('PEX Fittings - Brass'!A:A))+1,VLOOKUP(C63,'PEX Fittings - Brass'!A:J,8),IF(C63&lt;(MAX('PEX Fittings - EXPN Brass'!A:A))+1,VLOOKUP(C63,'PEX Fittings - EXPN Brass'!A:J,8),IF(C63&lt;(MAX('PEX Fittings - F1807 PPSU '!A:A))+1,VLOOKUP(C63,'PEX Fittings - F1807 PPSU '!A:J,8),IF(C63&lt;(MAX('PEX Fittings - F1960 EPPSU'!A:A))+1,VLOOKUP(C63,'PEX Fittings - F1960 EPPSU'!A:J,8),IF(C63&lt;(MAX('PEX Accessories'!A:A))+1,VLOOKUP(C63,'PEX Accessories'!A:J,8),IF(C63&lt;(MAX('PVC DWV'!A:A))+1,VLOOKUP(C63,'PVC DWV'!A:K,9),IF(C63&lt;(MAX('PVC SCH 40'!A:A))+1,VLOOKUP(C63,'PVC SCH 40'!A:K,10),IF(C63&lt;(MAX('Push Fittings'!A:A))+1,VLOOKUP(C63,'Push Fittings'!A:J,8),IF(C63&lt;(MAX('Copper Wrot'!A:A))+1,VLOOKUP(C63,'Copper Wrot'!A:L,10),IF(C63&lt;(MAX('Cast Copper'!A:A))+1,VLOOKUP(C63,'Cast Copper'!A:L,10),IF(C63&lt;(MAX('Press Copper Fittings'!A:A))+1,VLOOKUP(C63,'Press Copper Fittings'!A:J,8),IF(C63&lt;(MAX('Supply Stops'!A:A))+1,VLOOKUP(C63,'Supply Stops'!A:J,8),IF(C63&lt;(MAX('Supply Lines'!A:A))+1,VLOOKUP(C63,'Supply Lines'!A:J,8),IF(C63&lt;(MAX('CI Fittings'!A:A))+1,VLOOKUP(C63,'CI Fittings'!A:J,8),IF(C63&lt;(MAX('Steel Couplings'!A:A))+1,VLOOKUP(C63,'Steel Couplings'!A:J,8),IF(C63&lt;(MAX(NHC!A:A))+1,VLOOKUP(C63,NHC!A:J,8),IF(C63&lt;(MAX('Dielectric Unions'!A:A))+1,VLOOKUP(C63,'Dielectric Unions'!A:J,8),IF(C63&lt;(MAX('MI Fittings - XH'!A:A))+1,VLOOKUP(C63,'MI Fittings - XH'!A:J,8),IF(C63&lt;(MAX('Steel Nipples - XH'!A:A))+1,VLOOKUP(C63,'Steel Nipples - XH'!A:J,8),IF(C63&lt;(MAX('Copper Tubing '!A:A))+1,VLOOKUP(C63,'Copper Tubing '!A:J,8),IF(C63&lt;(MAX('PVC Pipe'!A:A))+1,VLOOKUP(C63,'PVC Pipe'!A:J,8),IF(C63&lt;(MAX('Steel Pipe'!A:A))+1,VLOOKUP(C63,'Steel Pipe'!A:J,8),"")))))))))))))))))))))))))))))))</f>
        <v/>
      </c>
      <c r="I63" s="1232">
        <f>IF(C63&lt;(MAX('MI Fittings'!A:A))+1,VLOOKUP(C63,'MI Fittings'!A:K,7),IF(C63&lt;(MAX('CS Press Fittings'!A:A))+1,VLOOKUP(C63,'CS Press Fittings'!A:K,8),IF(C63&lt;(MAX('Steel Nipples'!A:A))+1,VLOOKUP(C63,'Steel Nipples'!A:K,7),IF(C63&lt;(MAX('Steel Cut Lengths'!A:A))+1,VLOOKUP(C63,'Steel Cut Lengths'!A:K,7),IF(C63&lt;(MAX('Pipe Hangers'!A:A))+1,VLOOKUP(C63,'Pipe Hangers'!A:J,7),IF(C63&lt;(MAX('Brass Nipples '!A:A))+1,VLOOKUP(C63,'Brass Nipples '!A:J,7),IF(C63&lt;(MAX('Brass Fittings '!A:A))+1,VLOOKUP(C63,'Brass Fittings '!A:J,7),IF(C63&lt;(MAX(Valves!A:A))+1,VLOOKUP(C63,Valves!A:J,7),IF(C63&lt;(MAX('PEX Tubing'!A:A))+1,VLOOKUP(C63,'PEX Tubing'!A:J,7),IF(C63&lt;(MAX('PEX Fittings - Brass'!A:A))+1,VLOOKUP(C63,'PEX Fittings - Brass'!A:J,7),IF(C63&lt;(MAX('PEX Fittings - EXPN Brass'!A:A))+1,VLOOKUP(C63,'PEX Fittings - EXPN Brass'!A:J,7),IF(C63&lt;(MAX('PEX Fittings - F1807 PPSU '!A:A))+1,VLOOKUP(C63,'PEX Fittings - F1807 PPSU '!A:J,7),IF(C63&lt;(MAX('PEX Fittings - F1960 EPPSU'!A:A))+1,VLOOKUP(C63,'PEX Fittings - F1960 EPPSU'!A:J,7),IF(C63&lt;(MAX('PEX Accessories'!A:A))+1,VLOOKUP(C63,'PEX Accessories'!A:J,7),IF(C63&lt;(MAX('PVC DWV'!A:A))+1,VLOOKUP(C63,'PVC DWV'!A:K,8),IF(C63&lt;(MAX('PVC SCH 40'!A:A))+1,VLOOKUP(C63,'PVC SCH 40'!A:K,7),IF(C63&lt;(MAX('Push Fittings'!A:A))+1,VLOOKUP(C63,'Push Fittings'!A:J,7),IF(C63&lt;(MAX('Copper Wrot'!A:A))+1,VLOOKUP(C63,'Copper Wrot'!A:L,9),IF(C63&lt;(MAX('Cast Copper'!A:A))+1,VLOOKUP(C63,'Cast Copper'!A:L,9),IF(C63&lt;(MAX('Press Copper Fittings'!A:A))+1,VLOOKUP(C63,'Press Copper Fittings'!A:J,7),IF(C63&lt;(MAX('Supply Stops'!A:A))+1,VLOOKUP(C63,'Supply Stops'!A:J,7),IF(C63&lt;(MAX('Supply Lines'!A:A))+1,VLOOKUP(C63,'Supply Lines'!A:J,7),IF(C63&lt;(MAX('CI Fittings'!A:A))+1,VLOOKUP(C63,'CI Fittings'!A:J,7),IF(C63&lt;(MAX('Steel Couplings'!A:A))+1,VLOOKUP(C63,'Steel Couplings'!A:J,7),IF(C63&lt;(MAX(NHC!A:A))+1,VLOOKUP(C63,NHC!A:J,7),IF(C63&lt;(MAX('Dielectric Unions'!A:A))+1,VLOOKUP(C63,'Dielectric Unions'!A:J,7),IF(C63&lt;(MAX('MI Fittings - XH'!A:A))+1,VLOOKUP(C63,'MI Fittings - XH'!A:J,7),IF(C63&lt;(MAX('Steel Nipples - XH'!A:A))+1,VLOOKUP(C63,'Steel Nipples - XH'!A:J,7),IF(C63&lt;(MAX('Copper Tubing '!A:A))+1,VLOOKUP(C63,'Copper Tubing '!A:J,7),IF(C63&lt;(MAX('PVC Pipe'!A:A))+1,VLOOKUP(C63,'PVC Pipe'!A:J,7),IF(C63&lt;(MAX('Steel Pipe'!A:A))+1,VLOOKUP(C63,'Steel Pipe'!A:J,7),0)))))))))))))))))))))))))))))))</f>
        <v>0</v>
      </c>
      <c r="J63" s="1196">
        <f t="shared" si="0"/>
        <v>0</v>
      </c>
    </row>
    <row r="64" spans="3:10" ht="15" customHeight="1" thickTop="1" thickBot="1">
      <c r="C64" s="1234">
        <v>43</v>
      </c>
      <c r="D64" s="49" t="str">
        <f>IF(C64&lt;(MAX('MI Fittings'!A:A))+1,VLOOKUP(C64,'MI Fittings'!A:K,10),IF(C64&lt;(MAX('CS Press Fittings'!A:A))+1,VLOOKUP(C64,'CS Press Fittings'!A:K,11),IF(C64&lt;(MAX('Steel Nipples'!A:A))+1,VLOOKUP(C64,'Steel Nipples'!A:K,10),IF(C64&lt;(MAX('Steel Cut Lengths'!A:A))+1,VLOOKUP(C64,'Steel Cut Lengths'!A:K,10),IF(C64&lt;(MAX('Pipe Hangers'!A:A))+1,VLOOKUP(C64,'Pipe Hangers'!A:J,10),IF(C64&lt;(MAX('Brass Nipples '!A:A))+1,VLOOKUP(C64,'Brass Nipples '!A:J,10),IF(C64&lt;(MAX('Brass Fittings '!A:A))+1,VLOOKUP(C64,'Brass Fittings '!A:J,10),IF(C64&lt;(MAX(Valves!A:A))+1,VLOOKUP(C64,Valves!A:J,10),IF(C64&lt;(MAX('PEX Tubing'!A:A))+1,VLOOKUP(C64,'PEX Tubing'!A:J,9),IF(C64&lt;(MAX('PEX Fittings - Brass'!A:A))+1,VLOOKUP(C64,'PEX Fittings - Brass'!A:J,10),IF(C64&lt;(MAX('PEX Fittings - EXPN Brass'!A:A))+1,VLOOKUP(C64,'PEX Fittings - EXPN Brass'!A:J,10),IF(C64&lt;(MAX('PEX Fittings - F1807 PPSU '!A:A))+1,VLOOKUP(C64,'PEX Fittings - F1807 PPSU '!A:J,10),IF(C64&lt;(MAX('PEX Fittings - F1960 EPPSU'!A:A))+1,VLOOKUP(C64,'PEX Fittings - F1960 EPPSU'!A:J,10),IF(C64&lt;(MAX('PEX Accessories'!A:A))+1,VLOOKUP(C64,'PEX Accessories'!A:J,10),IF(C64&lt;(MAX('PVC DWV'!A:A))+1,VLOOKUP(C64,'PVC DWV'!A:K,11),IF(C64&lt;(MAX('PVC SCH 40'!A:A))+1,VLOOKUP(C64,'PVC SCH 40'!A:K,11),IF(C64&lt;(MAX('Push Fittings'!A:A))+1,VLOOKUP(C64,'Push Fittings'!A:J,10),IF(C64&lt;(MAX('Copper Wrot'!A:A))+1,VLOOKUP(C64,'Copper Wrot'!A:L,12),IF(C64&lt;(MAX('Cast Copper'!A:A))+1,VLOOKUP(C64,'Cast Copper'!A:L,12),IF(C64&lt;(MAX('Press Copper Fittings'!A:A))+1,VLOOKUP(C64,'Press Copper Fittings'!A:J,10),IF(C64&lt;(MAX('Supply Stops'!A:A))+1,VLOOKUP(C64,'Supply Stops'!A:J,10),IF(C64&lt;(MAX('Supply Lines'!A:A))+1,VLOOKUP(C64,'Supply Lines'!A:J,10),IF(C64&lt;(MAX('CI Fittings'!A:A))+1,VLOOKUP(C64,'CI Fittings'!A:J,10),IF(C64&lt;(MAX('Steel Couplings'!A:A))+1,VLOOKUP(C64,'Steel Couplings'!A:J,10),IF(C64&lt;(MAX(NHC!A:A))+1,VLOOKUP(C64,NHC!A:J,10),IF(C64&lt;(MAX('Dielectric Unions'!A:A))+1,VLOOKUP(C64,'Dielectric Unions'!A:J,10),IF(C64&lt;(MAX('MI Fittings - XH'!A:A))+1,VLOOKUP(C64,'MI Fittings - XH'!A:J,10),IF(C64&lt;(MAX('Steel Nipples - XH'!A:A))+1,VLOOKUP(C64,'Steel Nipples - XH'!A:J,10),IF(C64&lt;(MAX('Copper Tubing '!A:A))+1,VLOOKUP(C64,'Copper Tubing '!A:J,10),IF(C64&lt;(MAX('PVC Pipe'!A:A))+1,VLOOKUP(C64,'PVC Pipe'!A:J,10),IF(C64&lt;(MAX('Steel Pipe'!A:A))+1,VLOOKUP(C64,'Steel Pipe'!A:J,10),"")))))))))))))))))))))))))))))))</f>
        <v/>
      </c>
      <c r="E64" s="1231" t="str">
        <f>IF(C64&lt;(MAX('MI Fittings'!A:A))+1,VLOOKUP(C64,'MI Fittings'!A:K,3),IF(C64&lt;(MAX('CS Press Fittings'!A:A))+1,VLOOKUP(C64,'CS Press Fittings'!A:K,4),IF(C64&lt;(MAX('Steel Nipples'!A:A))+1,VLOOKUP(C64,'Steel Nipples'!A:K,3),IF(C64&lt;(MAX('Steel Cut Lengths'!A:A))+1,VLOOKUP(C64,'Steel Cut Lengths'!A:K,3),IF(C64&lt;(MAX('Pipe Hangers'!A:A))+1,VLOOKUP(C64,'Pipe Hangers'!A:J,3),IF(C64&lt;(MAX('Brass Nipples '!A:A))+1,VLOOKUP(C64,'Brass Nipples '!A:J,3),IF(C64&lt;(MAX('Brass Fittings '!A:A))+1,VLOOKUP(C64,'Brass Fittings '!A:J,3),IF(C64&lt;(MAX(Valves!A:A))+1,VLOOKUP(C64,Valves!A:J,3),IF(C64&lt;(MAX('PEX Tubing'!A:A))+1,VLOOKUP(C64,'PEX Tubing'!A:J,3),IF(C64&lt;(MAX('PEX Fittings - Brass'!A:A))+1,VLOOKUP(C64,'PEX Fittings - Brass'!A:J,3),IF(C64&lt;(MAX('PEX Fittings - EXPN Brass'!A:A))+1,VLOOKUP(C64,'PEX Fittings - EXPN Brass'!A:J,3),IF(C64&lt;(MAX('PEX Fittings - F1807 PPSU '!A:A))+1,VLOOKUP(C64,'PEX Fittings - F1807 PPSU '!A:J,3),IF(C64&lt;(MAX('PEX Fittings - F1960 EPPSU'!A:A))+1,VLOOKUP(C64,'PEX Fittings - F1960 EPPSU'!A:J,3),IF(C64&lt;(MAX('PEX Accessories'!A:A))+1,VLOOKUP(C64,'PEX Accessories'!A:J,3),IF(C64&lt;(MAX('PVC DWV'!A:A))+1,VLOOKUP(C64,'PVC DWV'!A:K,3),IF(C64&lt;(MAX('PVC SCH 40'!A:A))+1,VLOOKUP(C64,'PVC SCH 40'!A:K,3),IF(C64&lt;(MAX('Push Fittings'!A:A))+1,VLOOKUP(C64,'Push Fittings'!A:J,3),IF(C64&lt;(MAX('Copper Wrot'!A:A))+1,VLOOKUP(C64,'Copper Wrot'!A:L,3),IF(C64&lt;(MAX('Cast Copper'!A:A))+1,VLOOKUP(C64,'Cast Copper'!A:L,3),IF(C64&lt;(MAX('Cast Copper'!A:A))+1,VLOOKUP(C64,'Cast Copper'!A:L,3),IF(C64&lt;(MAX('Press Copper Fittings'!A:A))+1,VLOOKUP(C64,'Press Copper Fittings'!A:J,3),IF(C64&lt;(MAX('Supply Stops'!A:A))+1,VLOOKUP(C64,'Supply Stops'!A:J,3),IF(C64&lt;(MAX('Supply Lines'!A:A))+1,VLOOKUP(C64,'Supply Lines'!A:J,3),IF(C64&lt;(MAX('CI Fittings'!A:A))+1,VLOOKUP(C64,'CI Fittings'!A:J,3),IF(C64&lt;(MAX('Steel Couplings'!A:A))+1,VLOOKUP(C64,'Steel Couplings'!A:J,3),IF(C64&lt;(MAX(NHC!A:A))+1,VLOOKUP(C64,NHC!A:J,3),IF(C64&lt;(MAX('Dielectric Unions'!A:A))+1,VLOOKUP(C64,'Dielectric Unions'!A:J,3),IF(C64&lt;(MAX('MI Fittings - XH'!A:A))+1,VLOOKUP(C64,'MI Fittings - XH'!A:J,3),IF(C64&lt;(MAX('Steel Nipples - XH'!A:A))+1,VLOOKUP(C64,'Steel Nipples - XH'!A:J,3),IF(C64&lt;(MAX('Copper Tubing '!A:A))+1,VLOOKUP(C64,'Copper Tubing '!A:J,3),IF(C64&lt;(MAX('PVC Pipe'!A:A))+1,VLOOKUP(C64,'PVC Pipe'!A:J,3),IF(C64&lt;(MAX('Steel Pipe'!A:A))+1,VLOOKUP(C64,'Steel Pipe'!A:J,3),""))))))))))))))))))))))))))))))))</f>
        <v/>
      </c>
      <c r="F64" s="1794" t="str">
        <f>IF(C64&lt;(MAX('MI Fittings'!A:A))+1,VLOOKUP(C64,'MI Fittings'!A:K,4),IF(C64&lt;(MAX('CS Press Fittings'!A:A))+1,VLOOKUP(C64,'CS Press Fittings'!A:K,5),IF(C64&lt;(MAX('Steel Nipples'!A:A))+1,VLOOKUP(C64,'Steel Nipples'!A:K,4),IF(C64&lt;(MAX('Steel Cut Lengths'!A:A))+1,VLOOKUP(C64,'Steel Cut Lengths'!A:K,4),IF(C64&lt;(MAX('Pipe Hangers'!A:A))+1,VLOOKUP(C64,'Pipe Hangers'!A:J,4),IF(C64&lt;(MAX('Brass Nipples '!A:A))+1,VLOOKUP(C64,'Brass Nipples '!A:J,4),IF(C64&lt;(MAX('Brass Fittings '!A:A))+1,VLOOKUP(C64,'Brass Fittings '!A:J,4),IF(C64&lt;(MAX(Valves!A:A))+1,VLOOKUP(C64,Valves!A:J,4),IF(C64&lt;(MAX('PEX Tubing'!A:A))+1,VLOOKUP(C64,'PEX Tubing'!A:J,4),IF(C64&lt;(MAX('PEX Fittings - Brass'!A:A))+1,VLOOKUP(C64,'PEX Fittings - Brass'!A:J,4),IF(C64&lt;(MAX('PEX Fittings - EXPN Brass'!A:A))+1,VLOOKUP(C64,'PEX Fittings - EXPN Brass'!A:J,4),IF(C64&lt;(MAX('PEX Fittings - F1807 PPSU '!A:A))+1,VLOOKUP(C64,'PEX Fittings - F1807 PPSU '!A:J,4),IF(C64&lt;(MAX('PEX Fittings - F1960 EPPSU'!A:A))+1,VLOOKUP(C64,'PEX Fittings - F1960 EPPSU'!A:J,4),IF(C64&lt;(MAX('PEX Accessories'!A:A))+1,VLOOKUP(C64,'PEX Accessories'!A:J,4),IF(C64&lt;(MAX('PVC DWV'!A:A))+1,VLOOKUP(C64,'PVC DWV'!A:K,5),IF(C64&lt;(MAX('PVC SCH 40'!A:A))+1,VLOOKUP(C64,'PVC SCH 40'!A:K,5),IF(C64&lt;(MAX('Push Fittings'!A:A))+1,VLOOKUP(C64,'Push Fittings'!A:J,4),IF(C64&lt;(MAX('Copper Wrot'!A:A))+1,VLOOKUP(C64,'Copper Wrot'!A:L,5),IF(C64&lt;(MAX('Cast Copper'!A:A))+1,VLOOKUP(C64,'Cast Copper'!A:L,5),IF(C64&lt;(MAX('Press Copper Fittings'!A:A))+1,VLOOKUP(C64,'Press Copper Fittings'!A:J,4),IF(C64&lt;(MAX('Supply Stops'!A:A))+1,VLOOKUP(C64,'Supply Stops'!A:J,4),IF(C64&lt;(MAX('Supply Lines'!A:A))+1,VLOOKUP(C64,'Supply Lines'!A:J,4),IF(C64&lt;(MAX('CI Fittings'!A:A))+1,VLOOKUP(C64,'CI Fittings'!A:J,4),IF(C64&lt;(MAX('Steel Couplings'!A:A))+1,VLOOKUP(C64,'Steel Couplings'!A:J,4),IF(C64&lt;(MAX(NHC!A:A))+1,VLOOKUP(C64,NHC!A:J,4),IF(C64&lt;(MAX('Dielectric Unions'!A:A))+1,VLOOKUP(C64,'Dielectric Unions'!A:J,4),IF(C64&lt;(MAX('MI Fittings - XH'!A:A))+1,VLOOKUP(C64,'MI Fittings - XH'!A:J,4),IF(C64&lt;(MAX('Steel Nipples - XH'!A:A))+1,VLOOKUP(C64,'Steel Nipples - XH'!A:J,4),IF(C64&lt;(MAX('Copper Tubing '!A:A))+1,VLOOKUP(C64,'Copper Tubing '!A:J,4),IF(C64&lt;(MAX('PVC Pipe'!A:A))+1,VLOOKUP(C64,'PVC Pipe'!A:J,4),IF(C64&lt;(MAX('Steel Pipe'!A:A))+1,VLOOKUP(C64,'Steel Pipe'!A:J,4),"")))))))))))))))))))))))))))))))</f>
        <v/>
      </c>
      <c r="G64" s="1795"/>
      <c r="H64" s="504" t="str">
        <f>IF(C64&lt;(MAX('MI Fittings'!A:A))+1,VLOOKUP(C64,'MI Fittings'!A:K,8),IF(C64&lt;(MAX('CS Press Fittings'!A:A))+1,VLOOKUP(C64,'CS Press Fittings'!A:K,9),IF(C64&lt;(MAX('Steel Nipples'!A:A))+1,VLOOKUP(C64,'Steel Nipples'!A:K,8),IF(C64&lt;(MAX('Steel Cut Lengths'!A:A))+1,VLOOKUP(C64,'Steel Cut Lengths'!A:K,8),IF(C64&lt;(MAX('Pipe Hangers'!A:A))+1,VLOOKUP(C64,'Pipe Hangers'!A:J,8),IF(C64&lt;(MAX('Brass Nipples '!A:A))+1,VLOOKUP(C64,'Brass Nipples '!A:J,8),IF(C64&lt;(MAX('Brass Fittings '!A:A))+1,VLOOKUP(C64,'Brass Fittings '!A:J,8),IF(C64&lt;(MAX(Valves!A:A))+1,VLOOKUP(C64,Valves!A:J,8),IF(C64&lt;(MAX('PEX Tubing'!A:A))+1,VLOOKUP(C64,'PEX Tubing'!A:J,8),IF(C64&lt;(MAX('PEX Fittings - Brass'!A:A))+1,VLOOKUP(C64,'PEX Fittings - Brass'!A:J,8),IF(C64&lt;(MAX('PEX Fittings - EXPN Brass'!A:A))+1,VLOOKUP(C64,'PEX Fittings - EXPN Brass'!A:J,8),IF(C64&lt;(MAX('PEX Fittings - F1807 PPSU '!A:A))+1,VLOOKUP(C64,'PEX Fittings - F1807 PPSU '!A:J,8),IF(C64&lt;(MAX('PEX Fittings - F1960 EPPSU'!A:A))+1,VLOOKUP(C64,'PEX Fittings - F1960 EPPSU'!A:J,8),IF(C64&lt;(MAX('PEX Accessories'!A:A))+1,VLOOKUP(C64,'PEX Accessories'!A:J,8),IF(C64&lt;(MAX('PVC DWV'!A:A))+1,VLOOKUP(C64,'PVC DWV'!A:K,9),IF(C64&lt;(MAX('PVC SCH 40'!A:A))+1,VLOOKUP(C64,'PVC SCH 40'!A:K,10),IF(C64&lt;(MAX('Push Fittings'!A:A))+1,VLOOKUP(C64,'Push Fittings'!A:J,8),IF(C64&lt;(MAX('Copper Wrot'!A:A))+1,VLOOKUP(C64,'Copper Wrot'!A:L,10),IF(C64&lt;(MAX('Cast Copper'!A:A))+1,VLOOKUP(C64,'Cast Copper'!A:L,10),IF(C64&lt;(MAX('Press Copper Fittings'!A:A))+1,VLOOKUP(C64,'Press Copper Fittings'!A:J,8),IF(C64&lt;(MAX('Supply Stops'!A:A))+1,VLOOKUP(C64,'Supply Stops'!A:J,8),IF(C64&lt;(MAX('Supply Lines'!A:A))+1,VLOOKUP(C64,'Supply Lines'!A:J,8),IF(C64&lt;(MAX('CI Fittings'!A:A))+1,VLOOKUP(C64,'CI Fittings'!A:J,8),IF(C64&lt;(MAX('Steel Couplings'!A:A))+1,VLOOKUP(C64,'Steel Couplings'!A:J,8),IF(C64&lt;(MAX(NHC!A:A))+1,VLOOKUP(C64,NHC!A:J,8),IF(C64&lt;(MAX('Dielectric Unions'!A:A))+1,VLOOKUP(C64,'Dielectric Unions'!A:J,8),IF(C64&lt;(MAX('MI Fittings - XH'!A:A))+1,VLOOKUP(C64,'MI Fittings - XH'!A:J,8),IF(C64&lt;(MAX('Steel Nipples - XH'!A:A))+1,VLOOKUP(C64,'Steel Nipples - XH'!A:J,8),IF(C64&lt;(MAX('Copper Tubing '!A:A))+1,VLOOKUP(C64,'Copper Tubing '!A:J,8),IF(C64&lt;(MAX('PVC Pipe'!A:A))+1,VLOOKUP(C64,'PVC Pipe'!A:J,8),IF(C64&lt;(MAX('Steel Pipe'!A:A))+1,VLOOKUP(C64,'Steel Pipe'!A:J,8),"")))))))))))))))))))))))))))))))</f>
        <v/>
      </c>
      <c r="I64" s="1232">
        <f>IF(C64&lt;(MAX('MI Fittings'!A:A))+1,VLOOKUP(C64,'MI Fittings'!A:K,7),IF(C64&lt;(MAX('CS Press Fittings'!A:A))+1,VLOOKUP(C64,'CS Press Fittings'!A:K,8),IF(C64&lt;(MAX('Steel Nipples'!A:A))+1,VLOOKUP(C64,'Steel Nipples'!A:K,7),IF(C64&lt;(MAX('Steel Cut Lengths'!A:A))+1,VLOOKUP(C64,'Steel Cut Lengths'!A:K,7),IF(C64&lt;(MAX('Pipe Hangers'!A:A))+1,VLOOKUP(C64,'Pipe Hangers'!A:J,7),IF(C64&lt;(MAX('Brass Nipples '!A:A))+1,VLOOKUP(C64,'Brass Nipples '!A:J,7),IF(C64&lt;(MAX('Brass Fittings '!A:A))+1,VLOOKUP(C64,'Brass Fittings '!A:J,7),IF(C64&lt;(MAX(Valves!A:A))+1,VLOOKUP(C64,Valves!A:J,7),IF(C64&lt;(MAX('PEX Tubing'!A:A))+1,VLOOKUP(C64,'PEX Tubing'!A:J,7),IF(C64&lt;(MAX('PEX Fittings - Brass'!A:A))+1,VLOOKUP(C64,'PEX Fittings - Brass'!A:J,7),IF(C64&lt;(MAX('PEX Fittings - EXPN Brass'!A:A))+1,VLOOKUP(C64,'PEX Fittings - EXPN Brass'!A:J,7),IF(C64&lt;(MAX('PEX Fittings - F1807 PPSU '!A:A))+1,VLOOKUP(C64,'PEX Fittings - F1807 PPSU '!A:J,7),IF(C64&lt;(MAX('PEX Fittings - F1960 EPPSU'!A:A))+1,VLOOKUP(C64,'PEX Fittings - F1960 EPPSU'!A:J,7),IF(C64&lt;(MAX('PEX Accessories'!A:A))+1,VLOOKUP(C64,'PEX Accessories'!A:J,7),IF(C64&lt;(MAX('PVC DWV'!A:A))+1,VLOOKUP(C64,'PVC DWV'!A:K,8),IF(C64&lt;(MAX('PVC SCH 40'!A:A))+1,VLOOKUP(C64,'PVC SCH 40'!A:K,7),IF(C64&lt;(MAX('Push Fittings'!A:A))+1,VLOOKUP(C64,'Push Fittings'!A:J,7),IF(C64&lt;(MAX('Copper Wrot'!A:A))+1,VLOOKUP(C64,'Copper Wrot'!A:L,9),IF(C64&lt;(MAX('Cast Copper'!A:A))+1,VLOOKUP(C64,'Cast Copper'!A:L,9),IF(C64&lt;(MAX('Press Copper Fittings'!A:A))+1,VLOOKUP(C64,'Press Copper Fittings'!A:J,7),IF(C64&lt;(MAX('Supply Stops'!A:A))+1,VLOOKUP(C64,'Supply Stops'!A:J,7),IF(C64&lt;(MAX('Supply Lines'!A:A))+1,VLOOKUP(C64,'Supply Lines'!A:J,7),IF(C64&lt;(MAX('CI Fittings'!A:A))+1,VLOOKUP(C64,'CI Fittings'!A:J,7),IF(C64&lt;(MAX('Steel Couplings'!A:A))+1,VLOOKUP(C64,'Steel Couplings'!A:J,7),IF(C64&lt;(MAX(NHC!A:A))+1,VLOOKUP(C64,NHC!A:J,7),IF(C64&lt;(MAX('Dielectric Unions'!A:A))+1,VLOOKUP(C64,'Dielectric Unions'!A:J,7),IF(C64&lt;(MAX('MI Fittings - XH'!A:A))+1,VLOOKUP(C64,'MI Fittings - XH'!A:J,7),IF(C64&lt;(MAX('Steel Nipples - XH'!A:A))+1,VLOOKUP(C64,'Steel Nipples - XH'!A:J,7),IF(C64&lt;(MAX('Copper Tubing '!A:A))+1,VLOOKUP(C64,'Copper Tubing '!A:J,7),IF(C64&lt;(MAX('PVC Pipe'!A:A))+1,VLOOKUP(C64,'PVC Pipe'!A:J,7),IF(C64&lt;(MAX('Steel Pipe'!A:A))+1,VLOOKUP(C64,'Steel Pipe'!A:J,7),0)))))))))))))))))))))))))))))))</f>
        <v>0</v>
      </c>
      <c r="J64" s="1196">
        <f t="shared" si="0"/>
        <v>0</v>
      </c>
    </row>
    <row r="65" spans="3:10" ht="15" customHeight="1" thickTop="1" thickBot="1">
      <c r="C65" s="1233">
        <v>44</v>
      </c>
      <c r="D65" s="49" t="str">
        <f>IF(C65&lt;(MAX('MI Fittings'!A:A))+1,VLOOKUP(C65,'MI Fittings'!A:K,10),IF(C65&lt;(MAX('CS Press Fittings'!A:A))+1,VLOOKUP(C65,'CS Press Fittings'!A:K,11),IF(C65&lt;(MAX('Steel Nipples'!A:A))+1,VLOOKUP(C65,'Steel Nipples'!A:K,10),IF(C65&lt;(MAX('Steel Cut Lengths'!A:A))+1,VLOOKUP(C65,'Steel Cut Lengths'!A:K,10),IF(C65&lt;(MAX('Pipe Hangers'!A:A))+1,VLOOKUP(C65,'Pipe Hangers'!A:J,10),IF(C65&lt;(MAX('Brass Nipples '!A:A))+1,VLOOKUP(C65,'Brass Nipples '!A:J,10),IF(C65&lt;(MAX('Brass Fittings '!A:A))+1,VLOOKUP(C65,'Brass Fittings '!A:J,10),IF(C65&lt;(MAX(Valves!A:A))+1,VLOOKUP(C65,Valves!A:J,10),IF(C65&lt;(MAX('PEX Tubing'!A:A))+1,VLOOKUP(C65,'PEX Tubing'!A:J,9),IF(C65&lt;(MAX('PEX Fittings - Brass'!A:A))+1,VLOOKUP(C65,'PEX Fittings - Brass'!A:J,10),IF(C65&lt;(MAX('PEX Fittings - EXPN Brass'!A:A))+1,VLOOKUP(C65,'PEX Fittings - EXPN Brass'!A:J,10),IF(C65&lt;(MAX('PEX Fittings - F1807 PPSU '!A:A))+1,VLOOKUP(C65,'PEX Fittings - F1807 PPSU '!A:J,10),IF(C65&lt;(MAX('PEX Fittings - F1960 EPPSU'!A:A))+1,VLOOKUP(C65,'PEX Fittings - F1960 EPPSU'!A:J,10),IF(C65&lt;(MAX('PEX Accessories'!A:A))+1,VLOOKUP(C65,'PEX Accessories'!A:J,10),IF(C65&lt;(MAX('PVC DWV'!A:A))+1,VLOOKUP(C65,'PVC DWV'!A:K,11),IF(C65&lt;(MAX('PVC SCH 40'!A:A))+1,VLOOKUP(C65,'PVC SCH 40'!A:K,11),IF(C65&lt;(MAX('Push Fittings'!A:A))+1,VLOOKUP(C65,'Push Fittings'!A:J,10),IF(C65&lt;(MAX('Copper Wrot'!A:A))+1,VLOOKUP(C65,'Copper Wrot'!A:L,12),IF(C65&lt;(MAX('Cast Copper'!A:A))+1,VLOOKUP(C65,'Cast Copper'!A:L,12),IF(C65&lt;(MAX('Press Copper Fittings'!A:A))+1,VLOOKUP(C65,'Press Copper Fittings'!A:J,10),IF(C65&lt;(MAX('Supply Stops'!A:A))+1,VLOOKUP(C65,'Supply Stops'!A:J,10),IF(C65&lt;(MAX('Supply Lines'!A:A))+1,VLOOKUP(C65,'Supply Lines'!A:J,10),IF(C65&lt;(MAX('CI Fittings'!A:A))+1,VLOOKUP(C65,'CI Fittings'!A:J,10),IF(C65&lt;(MAX('Steel Couplings'!A:A))+1,VLOOKUP(C65,'Steel Couplings'!A:J,10),IF(C65&lt;(MAX(NHC!A:A))+1,VLOOKUP(C65,NHC!A:J,10),IF(C65&lt;(MAX('Dielectric Unions'!A:A))+1,VLOOKUP(C65,'Dielectric Unions'!A:J,10),IF(C65&lt;(MAX('MI Fittings - XH'!A:A))+1,VLOOKUP(C65,'MI Fittings - XH'!A:J,10),IF(C65&lt;(MAX('Steel Nipples - XH'!A:A))+1,VLOOKUP(C65,'Steel Nipples - XH'!A:J,10),IF(C65&lt;(MAX('Copper Tubing '!A:A))+1,VLOOKUP(C65,'Copper Tubing '!A:J,10),IF(C65&lt;(MAX('PVC Pipe'!A:A))+1,VLOOKUP(C65,'PVC Pipe'!A:J,10),IF(C65&lt;(MAX('Steel Pipe'!A:A))+1,VLOOKUP(C65,'Steel Pipe'!A:J,10),"")))))))))))))))))))))))))))))))</f>
        <v/>
      </c>
      <c r="E65" s="1231" t="str">
        <f>IF(C65&lt;(MAX('MI Fittings'!A:A))+1,VLOOKUP(C65,'MI Fittings'!A:K,3),IF(C65&lt;(MAX('CS Press Fittings'!A:A))+1,VLOOKUP(C65,'CS Press Fittings'!A:K,4),IF(C65&lt;(MAX('Steel Nipples'!A:A))+1,VLOOKUP(C65,'Steel Nipples'!A:K,3),IF(C65&lt;(MAX('Steel Cut Lengths'!A:A))+1,VLOOKUP(C65,'Steel Cut Lengths'!A:K,3),IF(C65&lt;(MAX('Pipe Hangers'!A:A))+1,VLOOKUP(C65,'Pipe Hangers'!A:J,3),IF(C65&lt;(MAX('Brass Nipples '!A:A))+1,VLOOKUP(C65,'Brass Nipples '!A:J,3),IF(C65&lt;(MAX('Brass Fittings '!A:A))+1,VLOOKUP(C65,'Brass Fittings '!A:J,3),IF(C65&lt;(MAX(Valves!A:A))+1,VLOOKUP(C65,Valves!A:J,3),IF(C65&lt;(MAX('PEX Tubing'!A:A))+1,VLOOKUP(C65,'PEX Tubing'!A:J,3),IF(C65&lt;(MAX('PEX Fittings - Brass'!A:A))+1,VLOOKUP(C65,'PEX Fittings - Brass'!A:J,3),IF(C65&lt;(MAX('PEX Fittings - EXPN Brass'!A:A))+1,VLOOKUP(C65,'PEX Fittings - EXPN Brass'!A:J,3),IF(C65&lt;(MAX('PEX Fittings - F1807 PPSU '!A:A))+1,VLOOKUP(C65,'PEX Fittings - F1807 PPSU '!A:J,3),IF(C65&lt;(MAX('PEX Fittings - F1960 EPPSU'!A:A))+1,VLOOKUP(C65,'PEX Fittings - F1960 EPPSU'!A:J,3),IF(C65&lt;(MAX('PEX Accessories'!A:A))+1,VLOOKUP(C65,'PEX Accessories'!A:J,3),IF(C65&lt;(MAX('PVC DWV'!A:A))+1,VLOOKUP(C65,'PVC DWV'!A:K,3),IF(C65&lt;(MAX('PVC SCH 40'!A:A))+1,VLOOKUP(C65,'PVC SCH 40'!A:K,3),IF(C65&lt;(MAX('Push Fittings'!A:A))+1,VLOOKUP(C65,'Push Fittings'!A:J,3),IF(C65&lt;(MAX('Copper Wrot'!A:A))+1,VLOOKUP(C65,'Copper Wrot'!A:L,3),IF(C65&lt;(MAX('Cast Copper'!A:A))+1,VLOOKUP(C65,'Cast Copper'!A:L,3),IF(C65&lt;(MAX('Cast Copper'!A:A))+1,VLOOKUP(C65,'Cast Copper'!A:L,3),IF(C65&lt;(MAX('Press Copper Fittings'!A:A))+1,VLOOKUP(C65,'Press Copper Fittings'!A:J,3),IF(C65&lt;(MAX('Supply Stops'!A:A))+1,VLOOKUP(C65,'Supply Stops'!A:J,3),IF(C65&lt;(MAX('Supply Lines'!A:A))+1,VLOOKUP(C65,'Supply Lines'!A:J,3),IF(C65&lt;(MAX('CI Fittings'!A:A))+1,VLOOKUP(C65,'CI Fittings'!A:J,3),IF(C65&lt;(MAX('Steel Couplings'!A:A))+1,VLOOKUP(C65,'Steel Couplings'!A:J,3),IF(C65&lt;(MAX(NHC!A:A))+1,VLOOKUP(C65,NHC!A:J,3),IF(C65&lt;(MAX('Dielectric Unions'!A:A))+1,VLOOKUP(C65,'Dielectric Unions'!A:J,3),IF(C65&lt;(MAX('MI Fittings - XH'!A:A))+1,VLOOKUP(C65,'MI Fittings - XH'!A:J,3),IF(C65&lt;(MAX('Steel Nipples - XH'!A:A))+1,VLOOKUP(C65,'Steel Nipples - XH'!A:J,3),IF(C65&lt;(MAX('Copper Tubing '!A:A))+1,VLOOKUP(C65,'Copper Tubing '!A:J,3),IF(C65&lt;(MAX('PVC Pipe'!A:A))+1,VLOOKUP(C65,'PVC Pipe'!A:J,3),IF(C65&lt;(MAX('Steel Pipe'!A:A))+1,VLOOKUP(C65,'Steel Pipe'!A:J,3),""))))))))))))))))))))))))))))))))</f>
        <v/>
      </c>
      <c r="F65" s="1794" t="str">
        <f>IF(C65&lt;(MAX('MI Fittings'!A:A))+1,VLOOKUP(C65,'MI Fittings'!A:K,4),IF(C65&lt;(MAX('CS Press Fittings'!A:A))+1,VLOOKUP(C65,'CS Press Fittings'!A:K,5),IF(C65&lt;(MAX('Steel Nipples'!A:A))+1,VLOOKUP(C65,'Steel Nipples'!A:K,4),IF(C65&lt;(MAX('Steel Cut Lengths'!A:A))+1,VLOOKUP(C65,'Steel Cut Lengths'!A:K,4),IF(C65&lt;(MAX('Pipe Hangers'!A:A))+1,VLOOKUP(C65,'Pipe Hangers'!A:J,4),IF(C65&lt;(MAX('Brass Nipples '!A:A))+1,VLOOKUP(C65,'Brass Nipples '!A:J,4),IF(C65&lt;(MAX('Brass Fittings '!A:A))+1,VLOOKUP(C65,'Brass Fittings '!A:J,4),IF(C65&lt;(MAX(Valves!A:A))+1,VLOOKUP(C65,Valves!A:J,4),IF(C65&lt;(MAX('PEX Tubing'!A:A))+1,VLOOKUP(C65,'PEX Tubing'!A:J,4),IF(C65&lt;(MAX('PEX Fittings - Brass'!A:A))+1,VLOOKUP(C65,'PEX Fittings - Brass'!A:J,4),IF(C65&lt;(MAX('PEX Fittings - EXPN Brass'!A:A))+1,VLOOKUP(C65,'PEX Fittings - EXPN Brass'!A:J,4),IF(C65&lt;(MAX('PEX Fittings - F1807 PPSU '!A:A))+1,VLOOKUP(C65,'PEX Fittings - F1807 PPSU '!A:J,4),IF(C65&lt;(MAX('PEX Fittings - F1960 EPPSU'!A:A))+1,VLOOKUP(C65,'PEX Fittings - F1960 EPPSU'!A:J,4),IF(C65&lt;(MAX('PEX Accessories'!A:A))+1,VLOOKUP(C65,'PEX Accessories'!A:J,4),IF(C65&lt;(MAX('PVC DWV'!A:A))+1,VLOOKUP(C65,'PVC DWV'!A:K,5),IF(C65&lt;(MAX('PVC SCH 40'!A:A))+1,VLOOKUP(C65,'PVC SCH 40'!A:K,5),IF(C65&lt;(MAX('Push Fittings'!A:A))+1,VLOOKUP(C65,'Push Fittings'!A:J,4),IF(C65&lt;(MAX('Copper Wrot'!A:A))+1,VLOOKUP(C65,'Copper Wrot'!A:L,5),IF(C65&lt;(MAX('Cast Copper'!A:A))+1,VLOOKUP(C65,'Cast Copper'!A:L,5),IF(C65&lt;(MAX('Press Copper Fittings'!A:A))+1,VLOOKUP(C65,'Press Copper Fittings'!A:J,4),IF(C65&lt;(MAX('Supply Stops'!A:A))+1,VLOOKUP(C65,'Supply Stops'!A:J,4),IF(C65&lt;(MAX('Supply Lines'!A:A))+1,VLOOKUP(C65,'Supply Lines'!A:J,4),IF(C65&lt;(MAX('CI Fittings'!A:A))+1,VLOOKUP(C65,'CI Fittings'!A:J,4),IF(C65&lt;(MAX('Steel Couplings'!A:A))+1,VLOOKUP(C65,'Steel Couplings'!A:J,4),IF(C65&lt;(MAX(NHC!A:A))+1,VLOOKUP(C65,NHC!A:J,4),IF(C65&lt;(MAX('Dielectric Unions'!A:A))+1,VLOOKUP(C65,'Dielectric Unions'!A:J,4),IF(C65&lt;(MAX('MI Fittings - XH'!A:A))+1,VLOOKUP(C65,'MI Fittings - XH'!A:J,4),IF(C65&lt;(MAX('Steel Nipples - XH'!A:A))+1,VLOOKUP(C65,'Steel Nipples - XH'!A:J,4),IF(C65&lt;(MAX('Copper Tubing '!A:A))+1,VLOOKUP(C65,'Copper Tubing '!A:J,4),IF(C65&lt;(MAX('PVC Pipe'!A:A))+1,VLOOKUP(C65,'PVC Pipe'!A:J,4),IF(C65&lt;(MAX('Steel Pipe'!A:A))+1,VLOOKUP(C65,'Steel Pipe'!A:J,4),"")))))))))))))))))))))))))))))))</f>
        <v/>
      </c>
      <c r="G65" s="1795"/>
      <c r="H65" s="504" t="str">
        <f>IF(C65&lt;(MAX('MI Fittings'!A:A))+1,VLOOKUP(C65,'MI Fittings'!A:K,8),IF(C65&lt;(MAX('CS Press Fittings'!A:A))+1,VLOOKUP(C65,'CS Press Fittings'!A:K,9),IF(C65&lt;(MAX('Steel Nipples'!A:A))+1,VLOOKUP(C65,'Steel Nipples'!A:K,8),IF(C65&lt;(MAX('Steel Cut Lengths'!A:A))+1,VLOOKUP(C65,'Steel Cut Lengths'!A:K,8),IF(C65&lt;(MAX('Pipe Hangers'!A:A))+1,VLOOKUP(C65,'Pipe Hangers'!A:J,8),IF(C65&lt;(MAX('Brass Nipples '!A:A))+1,VLOOKUP(C65,'Brass Nipples '!A:J,8),IF(C65&lt;(MAX('Brass Fittings '!A:A))+1,VLOOKUP(C65,'Brass Fittings '!A:J,8),IF(C65&lt;(MAX(Valves!A:A))+1,VLOOKUP(C65,Valves!A:J,8),IF(C65&lt;(MAX('PEX Tubing'!A:A))+1,VLOOKUP(C65,'PEX Tubing'!A:J,8),IF(C65&lt;(MAX('PEX Fittings - Brass'!A:A))+1,VLOOKUP(C65,'PEX Fittings - Brass'!A:J,8),IF(C65&lt;(MAX('PEX Fittings - EXPN Brass'!A:A))+1,VLOOKUP(C65,'PEX Fittings - EXPN Brass'!A:J,8),IF(C65&lt;(MAX('PEX Fittings - F1807 PPSU '!A:A))+1,VLOOKUP(C65,'PEX Fittings - F1807 PPSU '!A:J,8),IF(C65&lt;(MAX('PEX Fittings - F1960 EPPSU'!A:A))+1,VLOOKUP(C65,'PEX Fittings - F1960 EPPSU'!A:J,8),IF(C65&lt;(MAX('PEX Accessories'!A:A))+1,VLOOKUP(C65,'PEX Accessories'!A:J,8),IF(C65&lt;(MAX('PVC DWV'!A:A))+1,VLOOKUP(C65,'PVC DWV'!A:K,9),IF(C65&lt;(MAX('PVC SCH 40'!A:A))+1,VLOOKUP(C65,'PVC SCH 40'!A:K,10),IF(C65&lt;(MAX('Push Fittings'!A:A))+1,VLOOKUP(C65,'Push Fittings'!A:J,8),IF(C65&lt;(MAX('Copper Wrot'!A:A))+1,VLOOKUP(C65,'Copper Wrot'!A:L,10),IF(C65&lt;(MAX('Cast Copper'!A:A))+1,VLOOKUP(C65,'Cast Copper'!A:L,10),IF(C65&lt;(MAX('Press Copper Fittings'!A:A))+1,VLOOKUP(C65,'Press Copper Fittings'!A:J,8),IF(C65&lt;(MAX('Supply Stops'!A:A))+1,VLOOKUP(C65,'Supply Stops'!A:J,8),IF(C65&lt;(MAX('Supply Lines'!A:A))+1,VLOOKUP(C65,'Supply Lines'!A:J,8),IF(C65&lt;(MAX('CI Fittings'!A:A))+1,VLOOKUP(C65,'CI Fittings'!A:J,8),IF(C65&lt;(MAX('Steel Couplings'!A:A))+1,VLOOKUP(C65,'Steel Couplings'!A:J,8),IF(C65&lt;(MAX(NHC!A:A))+1,VLOOKUP(C65,NHC!A:J,8),IF(C65&lt;(MAX('Dielectric Unions'!A:A))+1,VLOOKUP(C65,'Dielectric Unions'!A:J,8),IF(C65&lt;(MAX('MI Fittings - XH'!A:A))+1,VLOOKUP(C65,'MI Fittings - XH'!A:J,8),IF(C65&lt;(MAX('Steel Nipples - XH'!A:A))+1,VLOOKUP(C65,'Steel Nipples - XH'!A:J,8),IF(C65&lt;(MAX('Copper Tubing '!A:A))+1,VLOOKUP(C65,'Copper Tubing '!A:J,8),IF(C65&lt;(MAX('PVC Pipe'!A:A))+1,VLOOKUP(C65,'PVC Pipe'!A:J,8),IF(C65&lt;(MAX('Steel Pipe'!A:A))+1,VLOOKUP(C65,'Steel Pipe'!A:J,8),"")))))))))))))))))))))))))))))))</f>
        <v/>
      </c>
      <c r="I65" s="1232">
        <f>IF(C65&lt;(MAX('MI Fittings'!A:A))+1,VLOOKUP(C65,'MI Fittings'!A:K,7),IF(C65&lt;(MAX('CS Press Fittings'!A:A))+1,VLOOKUP(C65,'CS Press Fittings'!A:K,8),IF(C65&lt;(MAX('Steel Nipples'!A:A))+1,VLOOKUP(C65,'Steel Nipples'!A:K,7),IF(C65&lt;(MAX('Steel Cut Lengths'!A:A))+1,VLOOKUP(C65,'Steel Cut Lengths'!A:K,7),IF(C65&lt;(MAX('Pipe Hangers'!A:A))+1,VLOOKUP(C65,'Pipe Hangers'!A:J,7),IF(C65&lt;(MAX('Brass Nipples '!A:A))+1,VLOOKUP(C65,'Brass Nipples '!A:J,7),IF(C65&lt;(MAX('Brass Fittings '!A:A))+1,VLOOKUP(C65,'Brass Fittings '!A:J,7),IF(C65&lt;(MAX(Valves!A:A))+1,VLOOKUP(C65,Valves!A:J,7),IF(C65&lt;(MAX('PEX Tubing'!A:A))+1,VLOOKUP(C65,'PEX Tubing'!A:J,7),IF(C65&lt;(MAX('PEX Fittings - Brass'!A:A))+1,VLOOKUP(C65,'PEX Fittings - Brass'!A:J,7),IF(C65&lt;(MAX('PEX Fittings - EXPN Brass'!A:A))+1,VLOOKUP(C65,'PEX Fittings - EXPN Brass'!A:J,7),IF(C65&lt;(MAX('PEX Fittings - F1807 PPSU '!A:A))+1,VLOOKUP(C65,'PEX Fittings - F1807 PPSU '!A:J,7),IF(C65&lt;(MAX('PEX Fittings - F1960 EPPSU'!A:A))+1,VLOOKUP(C65,'PEX Fittings - F1960 EPPSU'!A:J,7),IF(C65&lt;(MAX('PEX Accessories'!A:A))+1,VLOOKUP(C65,'PEX Accessories'!A:J,7),IF(C65&lt;(MAX('PVC DWV'!A:A))+1,VLOOKUP(C65,'PVC DWV'!A:K,8),IF(C65&lt;(MAX('PVC SCH 40'!A:A))+1,VLOOKUP(C65,'PVC SCH 40'!A:K,7),IF(C65&lt;(MAX('Push Fittings'!A:A))+1,VLOOKUP(C65,'Push Fittings'!A:J,7),IF(C65&lt;(MAX('Copper Wrot'!A:A))+1,VLOOKUP(C65,'Copper Wrot'!A:L,9),IF(C65&lt;(MAX('Cast Copper'!A:A))+1,VLOOKUP(C65,'Cast Copper'!A:L,9),IF(C65&lt;(MAX('Press Copper Fittings'!A:A))+1,VLOOKUP(C65,'Press Copper Fittings'!A:J,7),IF(C65&lt;(MAX('Supply Stops'!A:A))+1,VLOOKUP(C65,'Supply Stops'!A:J,7),IF(C65&lt;(MAX('Supply Lines'!A:A))+1,VLOOKUP(C65,'Supply Lines'!A:J,7),IF(C65&lt;(MAX('CI Fittings'!A:A))+1,VLOOKUP(C65,'CI Fittings'!A:J,7),IF(C65&lt;(MAX('Steel Couplings'!A:A))+1,VLOOKUP(C65,'Steel Couplings'!A:J,7),IF(C65&lt;(MAX(NHC!A:A))+1,VLOOKUP(C65,NHC!A:J,7),IF(C65&lt;(MAX('Dielectric Unions'!A:A))+1,VLOOKUP(C65,'Dielectric Unions'!A:J,7),IF(C65&lt;(MAX('MI Fittings - XH'!A:A))+1,VLOOKUP(C65,'MI Fittings - XH'!A:J,7),IF(C65&lt;(MAX('Steel Nipples - XH'!A:A))+1,VLOOKUP(C65,'Steel Nipples - XH'!A:J,7),IF(C65&lt;(MAX('Copper Tubing '!A:A))+1,VLOOKUP(C65,'Copper Tubing '!A:J,7),IF(C65&lt;(MAX('PVC Pipe'!A:A))+1,VLOOKUP(C65,'PVC Pipe'!A:J,7),IF(C65&lt;(MAX('Steel Pipe'!A:A))+1,VLOOKUP(C65,'Steel Pipe'!A:J,7),0)))))))))))))))))))))))))))))))</f>
        <v>0</v>
      </c>
      <c r="J65" s="1196">
        <f t="shared" si="0"/>
        <v>0</v>
      </c>
    </row>
    <row r="66" spans="3:10" ht="15" customHeight="1" thickTop="1" thickBot="1">
      <c r="C66" s="1234">
        <v>45</v>
      </c>
      <c r="D66" s="49" t="str">
        <f>IF(C66&lt;(MAX('MI Fittings'!A:A))+1,VLOOKUP(C66,'MI Fittings'!A:K,10),IF(C66&lt;(MAX('CS Press Fittings'!A:A))+1,VLOOKUP(C66,'CS Press Fittings'!A:K,11),IF(C66&lt;(MAX('Steel Nipples'!A:A))+1,VLOOKUP(C66,'Steel Nipples'!A:K,10),IF(C66&lt;(MAX('Steel Cut Lengths'!A:A))+1,VLOOKUP(C66,'Steel Cut Lengths'!A:K,10),IF(C66&lt;(MAX('Pipe Hangers'!A:A))+1,VLOOKUP(C66,'Pipe Hangers'!A:J,10),IF(C66&lt;(MAX('Brass Nipples '!A:A))+1,VLOOKUP(C66,'Brass Nipples '!A:J,10),IF(C66&lt;(MAX('Brass Fittings '!A:A))+1,VLOOKUP(C66,'Brass Fittings '!A:J,10),IF(C66&lt;(MAX(Valves!A:A))+1,VLOOKUP(C66,Valves!A:J,10),IF(C66&lt;(MAX('PEX Tubing'!A:A))+1,VLOOKUP(C66,'PEX Tubing'!A:J,9),IF(C66&lt;(MAX('PEX Fittings - Brass'!A:A))+1,VLOOKUP(C66,'PEX Fittings - Brass'!A:J,10),IF(C66&lt;(MAX('PEX Fittings - EXPN Brass'!A:A))+1,VLOOKUP(C66,'PEX Fittings - EXPN Brass'!A:J,10),IF(C66&lt;(MAX('PEX Fittings - F1807 PPSU '!A:A))+1,VLOOKUP(C66,'PEX Fittings - F1807 PPSU '!A:J,10),IF(C66&lt;(MAX('PEX Fittings - F1960 EPPSU'!A:A))+1,VLOOKUP(C66,'PEX Fittings - F1960 EPPSU'!A:J,10),IF(C66&lt;(MAX('PEX Accessories'!A:A))+1,VLOOKUP(C66,'PEX Accessories'!A:J,10),IF(C66&lt;(MAX('PVC DWV'!A:A))+1,VLOOKUP(C66,'PVC DWV'!A:K,11),IF(C66&lt;(MAX('PVC SCH 40'!A:A))+1,VLOOKUP(C66,'PVC SCH 40'!A:K,11),IF(C66&lt;(MAX('Push Fittings'!A:A))+1,VLOOKUP(C66,'Push Fittings'!A:J,10),IF(C66&lt;(MAX('Copper Wrot'!A:A))+1,VLOOKUP(C66,'Copper Wrot'!A:L,12),IF(C66&lt;(MAX('Cast Copper'!A:A))+1,VLOOKUP(C66,'Cast Copper'!A:L,12),IF(C66&lt;(MAX('Press Copper Fittings'!A:A))+1,VLOOKUP(C66,'Press Copper Fittings'!A:J,10),IF(C66&lt;(MAX('Supply Stops'!A:A))+1,VLOOKUP(C66,'Supply Stops'!A:J,10),IF(C66&lt;(MAX('Supply Lines'!A:A))+1,VLOOKUP(C66,'Supply Lines'!A:J,10),IF(C66&lt;(MAX('CI Fittings'!A:A))+1,VLOOKUP(C66,'CI Fittings'!A:J,10),IF(C66&lt;(MAX('Steel Couplings'!A:A))+1,VLOOKUP(C66,'Steel Couplings'!A:J,10),IF(C66&lt;(MAX(NHC!A:A))+1,VLOOKUP(C66,NHC!A:J,10),IF(C66&lt;(MAX('Dielectric Unions'!A:A))+1,VLOOKUP(C66,'Dielectric Unions'!A:J,10),IF(C66&lt;(MAX('MI Fittings - XH'!A:A))+1,VLOOKUP(C66,'MI Fittings - XH'!A:J,10),IF(C66&lt;(MAX('Steel Nipples - XH'!A:A))+1,VLOOKUP(C66,'Steel Nipples - XH'!A:J,10),IF(C66&lt;(MAX('Copper Tubing '!A:A))+1,VLOOKUP(C66,'Copper Tubing '!A:J,10),IF(C66&lt;(MAX('PVC Pipe'!A:A))+1,VLOOKUP(C66,'PVC Pipe'!A:J,10),IF(C66&lt;(MAX('Steel Pipe'!A:A))+1,VLOOKUP(C66,'Steel Pipe'!A:J,10),"")))))))))))))))))))))))))))))))</f>
        <v/>
      </c>
      <c r="E66" s="1231" t="str">
        <f>IF(C66&lt;(MAX('MI Fittings'!A:A))+1,VLOOKUP(C66,'MI Fittings'!A:K,3),IF(C66&lt;(MAX('CS Press Fittings'!A:A))+1,VLOOKUP(C66,'CS Press Fittings'!A:K,4),IF(C66&lt;(MAX('Steel Nipples'!A:A))+1,VLOOKUP(C66,'Steel Nipples'!A:K,3),IF(C66&lt;(MAX('Steel Cut Lengths'!A:A))+1,VLOOKUP(C66,'Steel Cut Lengths'!A:K,3),IF(C66&lt;(MAX('Pipe Hangers'!A:A))+1,VLOOKUP(C66,'Pipe Hangers'!A:J,3),IF(C66&lt;(MAX('Brass Nipples '!A:A))+1,VLOOKUP(C66,'Brass Nipples '!A:J,3),IF(C66&lt;(MAX('Brass Fittings '!A:A))+1,VLOOKUP(C66,'Brass Fittings '!A:J,3),IF(C66&lt;(MAX(Valves!A:A))+1,VLOOKUP(C66,Valves!A:J,3),IF(C66&lt;(MAX('PEX Tubing'!A:A))+1,VLOOKUP(C66,'PEX Tubing'!A:J,3),IF(C66&lt;(MAX('PEX Fittings - Brass'!A:A))+1,VLOOKUP(C66,'PEX Fittings - Brass'!A:J,3),IF(C66&lt;(MAX('PEX Fittings - EXPN Brass'!A:A))+1,VLOOKUP(C66,'PEX Fittings - EXPN Brass'!A:J,3),IF(C66&lt;(MAX('PEX Fittings - F1807 PPSU '!A:A))+1,VLOOKUP(C66,'PEX Fittings - F1807 PPSU '!A:J,3),IF(C66&lt;(MAX('PEX Fittings - F1960 EPPSU'!A:A))+1,VLOOKUP(C66,'PEX Fittings - F1960 EPPSU'!A:J,3),IF(C66&lt;(MAX('PEX Accessories'!A:A))+1,VLOOKUP(C66,'PEX Accessories'!A:J,3),IF(C66&lt;(MAX('PVC DWV'!A:A))+1,VLOOKUP(C66,'PVC DWV'!A:K,3),IF(C66&lt;(MAX('PVC SCH 40'!A:A))+1,VLOOKUP(C66,'PVC SCH 40'!A:K,3),IF(C66&lt;(MAX('Push Fittings'!A:A))+1,VLOOKUP(C66,'Push Fittings'!A:J,3),IF(C66&lt;(MAX('Copper Wrot'!A:A))+1,VLOOKUP(C66,'Copper Wrot'!A:L,3),IF(C66&lt;(MAX('Cast Copper'!A:A))+1,VLOOKUP(C66,'Cast Copper'!A:L,3),IF(C66&lt;(MAX('Cast Copper'!A:A))+1,VLOOKUP(C66,'Cast Copper'!A:L,3),IF(C66&lt;(MAX('Press Copper Fittings'!A:A))+1,VLOOKUP(C66,'Press Copper Fittings'!A:J,3),IF(C66&lt;(MAX('Supply Stops'!A:A))+1,VLOOKUP(C66,'Supply Stops'!A:J,3),IF(C66&lt;(MAX('Supply Lines'!A:A))+1,VLOOKUP(C66,'Supply Lines'!A:J,3),IF(C66&lt;(MAX('CI Fittings'!A:A))+1,VLOOKUP(C66,'CI Fittings'!A:J,3),IF(C66&lt;(MAX('Steel Couplings'!A:A))+1,VLOOKUP(C66,'Steel Couplings'!A:J,3),IF(C66&lt;(MAX(NHC!A:A))+1,VLOOKUP(C66,NHC!A:J,3),IF(C66&lt;(MAX('Dielectric Unions'!A:A))+1,VLOOKUP(C66,'Dielectric Unions'!A:J,3),IF(C66&lt;(MAX('MI Fittings - XH'!A:A))+1,VLOOKUP(C66,'MI Fittings - XH'!A:J,3),IF(C66&lt;(MAX('Steel Nipples - XH'!A:A))+1,VLOOKUP(C66,'Steel Nipples - XH'!A:J,3),IF(C66&lt;(MAX('Copper Tubing '!A:A))+1,VLOOKUP(C66,'Copper Tubing '!A:J,3),IF(C66&lt;(MAX('PVC Pipe'!A:A))+1,VLOOKUP(C66,'PVC Pipe'!A:J,3),IF(C66&lt;(MAX('Steel Pipe'!A:A))+1,VLOOKUP(C66,'Steel Pipe'!A:J,3),""))))))))))))))))))))))))))))))))</f>
        <v/>
      </c>
      <c r="F66" s="1794" t="str">
        <f>IF(C66&lt;(MAX('MI Fittings'!A:A))+1,VLOOKUP(C66,'MI Fittings'!A:K,4),IF(C66&lt;(MAX('CS Press Fittings'!A:A))+1,VLOOKUP(C66,'CS Press Fittings'!A:K,5),IF(C66&lt;(MAX('Steel Nipples'!A:A))+1,VLOOKUP(C66,'Steel Nipples'!A:K,4),IF(C66&lt;(MAX('Steel Cut Lengths'!A:A))+1,VLOOKUP(C66,'Steel Cut Lengths'!A:K,4),IF(C66&lt;(MAX('Pipe Hangers'!A:A))+1,VLOOKUP(C66,'Pipe Hangers'!A:J,4),IF(C66&lt;(MAX('Brass Nipples '!A:A))+1,VLOOKUP(C66,'Brass Nipples '!A:J,4),IF(C66&lt;(MAX('Brass Fittings '!A:A))+1,VLOOKUP(C66,'Brass Fittings '!A:J,4),IF(C66&lt;(MAX(Valves!A:A))+1,VLOOKUP(C66,Valves!A:J,4),IF(C66&lt;(MAX('PEX Tubing'!A:A))+1,VLOOKUP(C66,'PEX Tubing'!A:J,4),IF(C66&lt;(MAX('PEX Fittings - Brass'!A:A))+1,VLOOKUP(C66,'PEX Fittings - Brass'!A:J,4),IF(C66&lt;(MAX('PEX Fittings - EXPN Brass'!A:A))+1,VLOOKUP(C66,'PEX Fittings - EXPN Brass'!A:J,4),IF(C66&lt;(MAX('PEX Fittings - F1807 PPSU '!A:A))+1,VLOOKUP(C66,'PEX Fittings - F1807 PPSU '!A:J,4),IF(C66&lt;(MAX('PEX Fittings - F1960 EPPSU'!A:A))+1,VLOOKUP(C66,'PEX Fittings - F1960 EPPSU'!A:J,4),IF(C66&lt;(MAX('PEX Accessories'!A:A))+1,VLOOKUP(C66,'PEX Accessories'!A:J,4),IF(C66&lt;(MAX('PVC DWV'!A:A))+1,VLOOKUP(C66,'PVC DWV'!A:K,5),IF(C66&lt;(MAX('PVC SCH 40'!A:A))+1,VLOOKUP(C66,'PVC SCH 40'!A:K,5),IF(C66&lt;(MAX('Push Fittings'!A:A))+1,VLOOKUP(C66,'Push Fittings'!A:J,4),IF(C66&lt;(MAX('Copper Wrot'!A:A))+1,VLOOKUP(C66,'Copper Wrot'!A:L,5),IF(C66&lt;(MAX('Cast Copper'!A:A))+1,VLOOKUP(C66,'Cast Copper'!A:L,5),IF(C66&lt;(MAX('Press Copper Fittings'!A:A))+1,VLOOKUP(C66,'Press Copper Fittings'!A:J,4),IF(C66&lt;(MAX('Supply Stops'!A:A))+1,VLOOKUP(C66,'Supply Stops'!A:J,4),IF(C66&lt;(MAX('Supply Lines'!A:A))+1,VLOOKUP(C66,'Supply Lines'!A:J,4),IF(C66&lt;(MAX('CI Fittings'!A:A))+1,VLOOKUP(C66,'CI Fittings'!A:J,4),IF(C66&lt;(MAX('Steel Couplings'!A:A))+1,VLOOKUP(C66,'Steel Couplings'!A:J,4),IF(C66&lt;(MAX(NHC!A:A))+1,VLOOKUP(C66,NHC!A:J,4),IF(C66&lt;(MAX('Dielectric Unions'!A:A))+1,VLOOKUP(C66,'Dielectric Unions'!A:J,4),IF(C66&lt;(MAX('MI Fittings - XH'!A:A))+1,VLOOKUP(C66,'MI Fittings - XH'!A:J,4),IF(C66&lt;(MAX('Steel Nipples - XH'!A:A))+1,VLOOKUP(C66,'Steel Nipples - XH'!A:J,4),IF(C66&lt;(MAX('Copper Tubing '!A:A))+1,VLOOKUP(C66,'Copper Tubing '!A:J,4),IF(C66&lt;(MAX('PVC Pipe'!A:A))+1,VLOOKUP(C66,'PVC Pipe'!A:J,4),IF(C66&lt;(MAX('Steel Pipe'!A:A))+1,VLOOKUP(C66,'Steel Pipe'!A:J,4),"")))))))))))))))))))))))))))))))</f>
        <v/>
      </c>
      <c r="G66" s="1795"/>
      <c r="H66" s="504" t="str">
        <f>IF(C66&lt;(MAX('MI Fittings'!A:A))+1,VLOOKUP(C66,'MI Fittings'!A:K,8),IF(C66&lt;(MAX('CS Press Fittings'!A:A))+1,VLOOKUP(C66,'CS Press Fittings'!A:K,9),IF(C66&lt;(MAX('Steel Nipples'!A:A))+1,VLOOKUP(C66,'Steel Nipples'!A:K,8),IF(C66&lt;(MAX('Steel Cut Lengths'!A:A))+1,VLOOKUP(C66,'Steel Cut Lengths'!A:K,8),IF(C66&lt;(MAX('Pipe Hangers'!A:A))+1,VLOOKUP(C66,'Pipe Hangers'!A:J,8),IF(C66&lt;(MAX('Brass Nipples '!A:A))+1,VLOOKUP(C66,'Brass Nipples '!A:J,8),IF(C66&lt;(MAX('Brass Fittings '!A:A))+1,VLOOKUP(C66,'Brass Fittings '!A:J,8),IF(C66&lt;(MAX(Valves!A:A))+1,VLOOKUP(C66,Valves!A:J,8),IF(C66&lt;(MAX('PEX Tubing'!A:A))+1,VLOOKUP(C66,'PEX Tubing'!A:J,8),IF(C66&lt;(MAX('PEX Fittings - Brass'!A:A))+1,VLOOKUP(C66,'PEX Fittings - Brass'!A:J,8),IF(C66&lt;(MAX('PEX Fittings - EXPN Brass'!A:A))+1,VLOOKUP(C66,'PEX Fittings - EXPN Brass'!A:J,8),IF(C66&lt;(MAX('PEX Fittings - F1807 PPSU '!A:A))+1,VLOOKUP(C66,'PEX Fittings - F1807 PPSU '!A:J,8),IF(C66&lt;(MAX('PEX Fittings - F1960 EPPSU'!A:A))+1,VLOOKUP(C66,'PEX Fittings - F1960 EPPSU'!A:J,8),IF(C66&lt;(MAX('PEX Accessories'!A:A))+1,VLOOKUP(C66,'PEX Accessories'!A:J,8),IF(C66&lt;(MAX('PVC DWV'!A:A))+1,VLOOKUP(C66,'PVC DWV'!A:K,9),IF(C66&lt;(MAX('PVC SCH 40'!A:A))+1,VLOOKUP(C66,'PVC SCH 40'!A:K,10),IF(C66&lt;(MAX('Push Fittings'!A:A))+1,VLOOKUP(C66,'Push Fittings'!A:J,8),IF(C66&lt;(MAX('Copper Wrot'!A:A))+1,VLOOKUP(C66,'Copper Wrot'!A:L,10),IF(C66&lt;(MAX('Cast Copper'!A:A))+1,VLOOKUP(C66,'Cast Copper'!A:L,10),IF(C66&lt;(MAX('Press Copper Fittings'!A:A))+1,VLOOKUP(C66,'Press Copper Fittings'!A:J,8),IF(C66&lt;(MAX('Supply Stops'!A:A))+1,VLOOKUP(C66,'Supply Stops'!A:J,8),IF(C66&lt;(MAX('Supply Lines'!A:A))+1,VLOOKUP(C66,'Supply Lines'!A:J,8),IF(C66&lt;(MAX('CI Fittings'!A:A))+1,VLOOKUP(C66,'CI Fittings'!A:J,8),IF(C66&lt;(MAX('Steel Couplings'!A:A))+1,VLOOKUP(C66,'Steel Couplings'!A:J,8),IF(C66&lt;(MAX(NHC!A:A))+1,VLOOKUP(C66,NHC!A:J,8),IF(C66&lt;(MAX('Dielectric Unions'!A:A))+1,VLOOKUP(C66,'Dielectric Unions'!A:J,8),IF(C66&lt;(MAX('MI Fittings - XH'!A:A))+1,VLOOKUP(C66,'MI Fittings - XH'!A:J,8),IF(C66&lt;(MAX('Steel Nipples - XH'!A:A))+1,VLOOKUP(C66,'Steel Nipples - XH'!A:J,8),IF(C66&lt;(MAX('Copper Tubing '!A:A))+1,VLOOKUP(C66,'Copper Tubing '!A:J,8),IF(C66&lt;(MAX('PVC Pipe'!A:A))+1,VLOOKUP(C66,'PVC Pipe'!A:J,8),IF(C66&lt;(MAX('Steel Pipe'!A:A))+1,VLOOKUP(C66,'Steel Pipe'!A:J,8),"")))))))))))))))))))))))))))))))</f>
        <v/>
      </c>
      <c r="I66" s="1232">
        <f>IF(C66&lt;(MAX('MI Fittings'!A:A))+1,VLOOKUP(C66,'MI Fittings'!A:K,7),IF(C66&lt;(MAX('CS Press Fittings'!A:A))+1,VLOOKUP(C66,'CS Press Fittings'!A:K,8),IF(C66&lt;(MAX('Steel Nipples'!A:A))+1,VLOOKUP(C66,'Steel Nipples'!A:K,7),IF(C66&lt;(MAX('Steel Cut Lengths'!A:A))+1,VLOOKUP(C66,'Steel Cut Lengths'!A:K,7),IF(C66&lt;(MAX('Pipe Hangers'!A:A))+1,VLOOKUP(C66,'Pipe Hangers'!A:J,7),IF(C66&lt;(MAX('Brass Nipples '!A:A))+1,VLOOKUP(C66,'Brass Nipples '!A:J,7),IF(C66&lt;(MAX('Brass Fittings '!A:A))+1,VLOOKUP(C66,'Brass Fittings '!A:J,7),IF(C66&lt;(MAX(Valves!A:A))+1,VLOOKUP(C66,Valves!A:J,7),IF(C66&lt;(MAX('PEX Tubing'!A:A))+1,VLOOKUP(C66,'PEX Tubing'!A:J,7),IF(C66&lt;(MAX('PEX Fittings - Brass'!A:A))+1,VLOOKUP(C66,'PEX Fittings - Brass'!A:J,7),IF(C66&lt;(MAX('PEX Fittings - EXPN Brass'!A:A))+1,VLOOKUP(C66,'PEX Fittings - EXPN Brass'!A:J,7),IF(C66&lt;(MAX('PEX Fittings - F1807 PPSU '!A:A))+1,VLOOKUP(C66,'PEX Fittings - F1807 PPSU '!A:J,7),IF(C66&lt;(MAX('PEX Fittings - F1960 EPPSU'!A:A))+1,VLOOKUP(C66,'PEX Fittings - F1960 EPPSU'!A:J,7),IF(C66&lt;(MAX('PEX Accessories'!A:A))+1,VLOOKUP(C66,'PEX Accessories'!A:J,7),IF(C66&lt;(MAX('PVC DWV'!A:A))+1,VLOOKUP(C66,'PVC DWV'!A:K,8),IF(C66&lt;(MAX('PVC SCH 40'!A:A))+1,VLOOKUP(C66,'PVC SCH 40'!A:K,7),IF(C66&lt;(MAX('Push Fittings'!A:A))+1,VLOOKUP(C66,'Push Fittings'!A:J,7),IF(C66&lt;(MAX('Copper Wrot'!A:A))+1,VLOOKUP(C66,'Copper Wrot'!A:L,9),IF(C66&lt;(MAX('Cast Copper'!A:A))+1,VLOOKUP(C66,'Cast Copper'!A:L,9),IF(C66&lt;(MAX('Press Copper Fittings'!A:A))+1,VLOOKUP(C66,'Press Copper Fittings'!A:J,7),IF(C66&lt;(MAX('Supply Stops'!A:A))+1,VLOOKUP(C66,'Supply Stops'!A:J,7),IF(C66&lt;(MAX('Supply Lines'!A:A))+1,VLOOKUP(C66,'Supply Lines'!A:J,7),IF(C66&lt;(MAX('CI Fittings'!A:A))+1,VLOOKUP(C66,'CI Fittings'!A:J,7),IF(C66&lt;(MAX('Steel Couplings'!A:A))+1,VLOOKUP(C66,'Steel Couplings'!A:J,7),IF(C66&lt;(MAX(NHC!A:A))+1,VLOOKUP(C66,NHC!A:J,7),IF(C66&lt;(MAX('Dielectric Unions'!A:A))+1,VLOOKUP(C66,'Dielectric Unions'!A:J,7),IF(C66&lt;(MAX('MI Fittings - XH'!A:A))+1,VLOOKUP(C66,'MI Fittings - XH'!A:J,7),IF(C66&lt;(MAX('Steel Nipples - XH'!A:A))+1,VLOOKUP(C66,'Steel Nipples - XH'!A:J,7),IF(C66&lt;(MAX('Copper Tubing '!A:A))+1,VLOOKUP(C66,'Copper Tubing '!A:J,7),IF(C66&lt;(MAX('PVC Pipe'!A:A))+1,VLOOKUP(C66,'PVC Pipe'!A:J,7),IF(C66&lt;(MAX('Steel Pipe'!A:A))+1,VLOOKUP(C66,'Steel Pipe'!A:J,7),0)))))))))))))))))))))))))))))))</f>
        <v>0</v>
      </c>
      <c r="J66" s="1196">
        <f t="shared" si="0"/>
        <v>0</v>
      </c>
    </row>
    <row r="67" spans="3:10" ht="15" customHeight="1" thickTop="1" thickBot="1">
      <c r="C67" s="1233">
        <v>46</v>
      </c>
      <c r="D67" s="49" t="str">
        <f>IF(C67&lt;(MAX('MI Fittings'!A:A))+1,VLOOKUP(C67,'MI Fittings'!A:K,10),IF(C67&lt;(MAX('CS Press Fittings'!A:A))+1,VLOOKUP(C67,'CS Press Fittings'!A:K,11),IF(C67&lt;(MAX('Steel Nipples'!A:A))+1,VLOOKUP(C67,'Steel Nipples'!A:K,10),IF(C67&lt;(MAX('Steel Cut Lengths'!A:A))+1,VLOOKUP(C67,'Steel Cut Lengths'!A:K,10),IF(C67&lt;(MAX('Pipe Hangers'!A:A))+1,VLOOKUP(C67,'Pipe Hangers'!A:J,10),IF(C67&lt;(MAX('Brass Nipples '!A:A))+1,VLOOKUP(C67,'Brass Nipples '!A:J,10),IF(C67&lt;(MAX('Brass Fittings '!A:A))+1,VLOOKUP(C67,'Brass Fittings '!A:J,10),IF(C67&lt;(MAX(Valves!A:A))+1,VLOOKUP(C67,Valves!A:J,10),IF(C67&lt;(MAX('PEX Tubing'!A:A))+1,VLOOKUP(C67,'PEX Tubing'!A:J,9),IF(C67&lt;(MAX('PEX Fittings - Brass'!A:A))+1,VLOOKUP(C67,'PEX Fittings - Brass'!A:J,10),IF(C67&lt;(MAX('PEX Fittings - EXPN Brass'!A:A))+1,VLOOKUP(C67,'PEX Fittings - EXPN Brass'!A:J,10),IF(C67&lt;(MAX('PEX Fittings - F1807 PPSU '!A:A))+1,VLOOKUP(C67,'PEX Fittings - F1807 PPSU '!A:J,10),IF(C67&lt;(MAX('PEX Fittings - F1960 EPPSU'!A:A))+1,VLOOKUP(C67,'PEX Fittings - F1960 EPPSU'!A:J,10),IF(C67&lt;(MAX('PEX Accessories'!A:A))+1,VLOOKUP(C67,'PEX Accessories'!A:J,10),IF(C67&lt;(MAX('PVC DWV'!A:A))+1,VLOOKUP(C67,'PVC DWV'!A:K,11),IF(C67&lt;(MAX('PVC SCH 40'!A:A))+1,VLOOKUP(C67,'PVC SCH 40'!A:K,11),IF(C67&lt;(MAX('Push Fittings'!A:A))+1,VLOOKUP(C67,'Push Fittings'!A:J,10),IF(C67&lt;(MAX('Copper Wrot'!A:A))+1,VLOOKUP(C67,'Copper Wrot'!A:L,12),IF(C67&lt;(MAX('Cast Copper'!A:A))+1,VLOOKUP(C67,'Cast Copper'!A:L,12),IF(C67&lt;(MAX('Press Copper Fittings'!A:A))+1,VLOOKUP(C67,'Press Copper Fittings'!A:J,10),IF(C67&lt;(MAX('Supply Stops'!A:A))+1,VLOOKUP(C67,'Supply Stops'!A:J,10),IF(C67&lt;(MAX('Supply Lines'!A:A))+1,VLOOKUP(C67,'Supply Lines'!A:J,10),IF(C67&lt;(MAX('CI Fittings'!A:A))+1,VLOOKUP(C67,'CI Fittings'!A:J,10),IF(C67&lt;(MAX('Steel Couplings'!A:A))+1,VLOOKUP(C67,'Steel Couplings'!A:J,10),IF(C67&lt;(MAX(NHC!A:A))+1,VLOOKUP(C67,NHC!A:J,10),IF(C67&lt;(MAX('Dielectric Unions'!A:A))+1,VLOOKUP(C67,'Dielectric Unions'!A:J,10),IF(C67&lt;(MAX('MI Fittings - XH'!A:A))+1,VLOOKUP(C67,'MI Fittings - XH'!A:J,10),IF(C67&lt;(MAX('Steel Nipples - XH'!A:A))+1,VLOOKUP(C67,'Steel Nipples - XH'!A:J,10),IF(C67&lt;(MAX('Copper Tubing '!A:A))+1,VLOOKUP(C67,'Copper Tubing '!A:J,10),IF(C67&lt;(MAX('PVC Pipe'!A:A))+1,VLOOKUP(C67,'PVC Pipe'!A:J,10),IF(C67&lt;(MAX('Steel Pipe'!A:A))+1,VLOOKUP(C67,'Steel Pipe'!A:J,10),"")))))))))))))))))))))))))))))))</f>
        <v/>
      </c>
      <c r="E67" s="1231" t="str">
        <f>IF(C67&lt;(MAX('MI Fittings'!A:A))+1,VLOOKUP(C67,'MI Fittings'!A:K,3),IF(C67&lt;(MAX('CS Press Fittings'!A:A))+1,VLOOKUP(C67,'CS Press Fittings'!A:K,4),IF(C67&lt;(MAX('Steel Nipples'!A:A))+1,VLOOKUP(C67,'Steel Nipples'!A:K,3),IF(C67&lt;(MAX('Steel Cut Lengths'!A:A))+1,VLOOKUP(C67,'Steel Cut Lengths'!A:K,3),IF(C67&lt;(MAX('Pipe Hangers'!A:A))+1,VLOOKUP(C67,'Pipe Hangers'!A:J,3),IF(C67&lt;(MAX('Brass Nipples '!A:A))+1,VLOOKUP(C67,'Brass Nipples '!A:J,3),IF(C67&lt;(MAX('Brass Fittings '!A:A))+1,VLOOKUP(C67,'Brass Fittings '!A:J,3),IF(C67&lt;(MAX(Valves!A:A))+1,VLOOKUP(C67,Valves!A:J,3),IF(C67&lt;(MAX('PEX Tubing'!A:A))+1,VLOOKUP(C67,'PEX Tubing'!A:J,3),IF(C67&lt;(MAX('PEX Fittings - Brass'!A:A))+1,VLOOKUP(C67,'PEX Fittings - Brass'!A:J,3),IF(C67&lt;(MAX('PEX Fittings - EXPN Brass'!A:A))+1,VLOOKUP(C67,'PEX Fittings - EXPN Brass'!A:J,3),IF(C67&lt;(MAX('PEX Fittings - F1807 PPSU '!A:A))+1,VLOOKUP(C67,'PEX Fittings - F1807 PPSU '!A:J,3),IF(C67&lt;(MAX('PEX Fittings - F1960 EPPSU'!A:A))+1,VLOOKUP(C67,'PEX Fittings - F1960 EPPSU'!A:J,3),IF(C67&lt;(MAX('PEX Accessories'!A:A))+1,VLOOKUP(C67,'PEX Accessories'!A:J,3),IF(C67&lt;(MAX('PVC DWV'!A:A))+1,VLOOKUP(C67,'PVC DWV'!A:K,3),IF(C67&lt;(MAX('PVC SCH 40'!A:A))+1,VLOOKUP(C67,'PVC SCH 40'!A:K,3),IF(C67&lt;(MAX('Push Fittings'!A:A))+1,VLOOKUP(C67,'Push Fittings'!A:J,3),IF(C67&lt;(MAX('Copper Wrot'!A:A))+1,VLOOKUP(C67,'Copper Wrot'!A:L,3),IF(C67&lt;(MAX('Cast Copper'!A:A))+1,VLOOKUP(C67,'Cast Copper'!A:L,3),IF(C67&lt;(MAX('Cast Copper'!A:A))+1,VLOOKUP(C67,'Cast Copper'!A:L,3),IF(C67&lt;(MAX('Press Copper Fittings'!A:A))+1,VLOOKUP(C67,'Press Copper Fittings'!A:J,3),IF(C67&lt;(MAX('Supply Stops'!A:A))+1,VLOOKUP(C67,'Supply Stops'!A:J,3),IF(C67&lt;(MAX('Supply Lines'!A:A))+1,VLOOKUP(C67,'Supply Lines'!A:J,3),IF(C67&lt;(MAX('CI Fittings'!A:A))+1,VLOOKUP(C67,'CI Fittings'!A:J,3),IF(C67&lt;(MAX('Steel Couplings'!A:A))+1,VLOOKUP(C67,'Steel Couplings'!A:J,3),IF(C67&lt;(MAX(NHC!A:A))+1,VLOOKUP(C67,NHC!A:J,3),IF(C67&lt;(MAX('Dielectric Unions'!A:A))+1,VLOOKUP(C67,'Dielectric Unions'!A:J,3),IF(C67&lt;(MAX('MI Fittings - XH'!A:A))+1,VLOOKUP(C67,'MI Fittings - XH'!A:J,3),IF(C67&lt;(MAX('Steel Nipples - XH'!A:A))+1,VLOOKUP(C67,'Steel Nipples - XH'!A:J,3),IF(C67&lt;(MAX('Copper Tubing '!A:A))+1,VLOOKUP(C67,'Copper Tubing '!A:J,3),IF(C67&lt;(MAX('PVC Pipe'!A:A))+1,VLOOKUP(C67,'PVC Pipe'!A:J,3),IF(C67&lt;(MAX('Steel Pipe'!A:A))+1,VLOOKUP(C67,'Steel Pipe'!A:J,3),""))))))))))))))))))))))))))))))))</f>
        <v/>
      </c>
      <c r="F67" s="1794" t="str">
        <f>IF(C67&lt;(MAX('MI Fittings'!A:A))+1,VLOOKUP(C67,'MI Fittings'!A:K,4),IF(C67&lt;(MAX('CS Press Fittings'!A:A))+1,VLOOKUP(C67,'CS Press Fittings'!A:K,5),IF(C67&lt;(MAX('Steel Nipples'!A:A))+1,VLOOKUP(C67,'Steel Nipples'!A:K,4),IF(C67&lt;(MAX('Steel Cut Lengths'!A:A))+1,VLOOKUP(C67,'Steel Cut Lengths'!A:K,4),IF(C67&lt;(MAX('Pipe Hangers'!A:A))+1,VLOOKUP(C67,'Pipe Hangers'!A:J,4),IF(C67&lt;(MAX('Brass Nipples '!A:A))+1,VLOOKUP(C67,'Brass Nipples '!A:J,4),IF(C67&lt;(MAX('Brass Fittings '!A:A))+1,VLOOKUP(C67,'Brass Fittings '!A:J,4),IF(C67&lt;(MAX(Valves!A:A))+1,VLOOKUP(C67,Valves!A:J,4),IF(C67&lt;(MAX('PEX Tubing'!A:A))+1,VLOOKUP(C67,'PEX Tubing'!A:J,4),IF(C67&lt;(MAX('PEX Fittings - Brass'!A:A))+1,VLOOKUP(C67,'PEX Fittings - Brass'!A:J,4),IF(C67&lt;(MAX('PEX Fittings - EXPN Brass'!A:A))+1,VLOOKUP(C67,'PEX Fittings - EXPN Brass'!A:J,4),IF(C67&lt;(MAX('PEX Fittings - F1807 PPSU '!A:A))+1,VLOOKUP(C67,'PEX Fittings - F1807 PPSU '!A:J,4),IF(C67&lt;(MAX('PEX Fittings - F1960 EPPSU'!A:A))+1,VLOOKUP(C67,'PEX Fittings - F1960 EPPSU'!A:J,4),IF(C67&lt;(MAX('PEX Accessories'!A:A))+1,VLOOKUP(C67,'PEX Accessories'!A:J,4),IF(C67&lt;(MAX('PVC DWV'!A:A))+1,VLOOKUP(C67,'PVC DWV'!A:K,5),IF(C67&lt;(MAX('PVC SCH 40'!A:A))+1,VLOOKUP(C67,'PVC SCH 40'!A:K,5),IF(C67&lt;(MAX('Push Fittings'!A:A))+1,VLOOKUP(C67,'Push Fittings'!A:J,4),IF(C67&lt;(MAX('Copper Wrot'!A:A))+1,VLOOKUP(C67,'Copper Wrot'!A:L,5),IF(C67&lt;(MAX('Cast Copper'!A:A))+1,VLOOKUP(C67,'Cast Copper'!A:L,5),IF(C67&lt;(MAX('Press Copper Fittings'!A:A))+1,VLOOKUP(C67,'Press Copper Fittings'!A:J,4),IF(C67&lt;(MAX('Supply Stops'!A:A))+1,VLOOKUP(C67,'Supply Stops'!A:J,4),IF(C67&lt;(MAX('Supply Lines'!A:A))+1,VLOOKUP(C67,'Supply Lines'!A:J,4),IF(C67&lt;(MAX('CI Fittings'!A:A))+1,VLOOKUP(C67,'CI Fittings'!A:J,4),IF(C67&lt;(MAX('Steel Couplings'!A:A))+1,VLOOKUP(C67,'Steel Couplings'!A:J,4),IF(C67&lt;(MAX(NHC!A:A))+1,VLOOKUP(C67,NHC!A:J,4),IF(C67&lt;(MAX('Dielectric Unions'!A:A))+1,VLOOKUP(C67,'Dielectric Unions'!A:J,4),IF(C67&lt;(MAX('MI Fittings - XH'!A:A))+1,VLOOKUP(C67,'MI Fittings - XH'!A:J,4),IF(C67&lt;(MAX('Steel Nipples - XH'!A:A))+1,VLOOKUP(C67,'Steel Nipples - XH'!A:J,4),IF(C67&lt;(MAX('Copper Tubing '!A:A))+1,VLOOKUP(C67,'Copper Tubing '!A:J,4),IF(C67&lt;(MAX('PVC Pipe'!A:A))+1,VLOOKUP(C67,'PVC Pipe'!A:J,4),IF(C67&lt;(MAX('Steel Pipe'!A:A))+1,VLOOKUP(C67,'Steel Pipe'!A:J,4),"")))))))))))))))))))))))))))))))</f>
        <v/>
      </c>
      <c r="G67" s="1795"/>
      <c r="H67" s="504" t="str">
        <f>IF(C67&lt;(MAX('MI Fittings'!A:A))+1,VLOOKUP(C67,'MI Fittings'!A:K,8),IF(C67&lt;(MAX('CS Press Fittings'!A:A))+1,VLOOKUP(C67,'CS Press Fittings'!A:K,9),IF(C67&lt;(MAX('Steel Nipples'!A:A))+1,VLOOKUP(C67,'Steel Nipples'!A:K,8),IF(C67&lt;(MAX('Steel Cut Lengths'!A:A))+1,VLOOKUP(C67,'Steel Cut Lengths'!A:K,8),IF(C67&lt;(MAX('Pipe Hangers'!A:A))+1,VLOOKUP(C67,'Pipe Hangers'!A:J,8),IF(C67&lt;(MAX('Brass Nipples '!A:A))+1,VLOOKUP(C67,'Brass Nipples '!A:J,8),IF(C67&lt;(MAX('Brass Fittings '!A:A))+1,VLOOKUP(C67,'Brass Fittings '!A:J,8),IF(C67&lt;(MAX(Valves!A:A))+1,VLOOKUP(C67,Valves!A:J,8),IF(C67&lt;(MAX('PEX Tubing'!A:A))+1,VLOOKUP(C67,'PEX Tubing'!A:J,8),IF(C67&lt;(MAX('PEX Fittings - Brass'!A:A))+1,VLOOKUP(C67,'PEX Fittings - Brass'!A:J,8),IF(C67&lt;(MAX('PEX Fittings - EXPN Brass'!A:A))+1,VLOOKUP(C67,'PEX Fittings - EXPN Brass'!A:J,8),IF(C67&lt;(MAX('PEX Fittings - F1807 PPSU '!A:A))+1,VLOOKUP(C67,'PEX Fittings - F1807 PPSU '!A:J,8),IF(C67&lt;(MAX('PEX Fittings - F1960 EPPSU'!A:A))+1,VLOOKUP(C67,'PEX Fittings - F1960 EPPSU'!A:J,8),IF(C67&lt;(MAX('PEX Accessories'!A:A))+1,VLOOKUP(C67,'PEX Accessories'!A:J,8),IF(C67&lt;(MAX('PVC DWV'!A:A))+1,VLOOKUP(C67,'PVC DWV'!A:K,9),IF(C67&lt;(MAX('PVC SCH 40'!A:A))+1,VLOOKUP(C67,'PVC SCH 40'!A:K,10),IF(C67&lt;(MAX('Push Fittings'!A:A))+1,VLOOKUP(C67,'Push Fittings'!A:J,8),IF(C67&lt;(MAX('Copper Wrot'!A:A))+1,VLOOKUP(C67,'Copper Wrot'!A:L,10),IF(C67&lt;(MAX('Cast Copper'!A:A))+1,VLOOKUP(C67,'Cast Copper'!A:L,10),IF(C67&lt;(MAX('Press Copper Fittings'!A:A))+1,VLOOKUP(C67,'Press Copper Fittings'!A:J,8),IF(C67&lt;(MAX('Supply Stops'!A:A))+1,VLOOKUP(C67,'Supply Stops'!A:J,8),IF(C67&lt;(MAX('Supply Lines'!A:A))+1,VLOOKUP(C67,'Supply Lines'!A:J,8),IF(C67&lt;(MAX('CI Fittings'!A:A))+1,VLOOKUP(C67,'CI Fittings'!A:J,8),IF(C67&lt;(MAX('Steel Couplings'!A:A))+1,VLOOKUP(C67,'Steel Couplings'!A:J,8),IF(C67&lt;(MAX(NHC!A:A))+1,VLOOKUP(C67,NHC!A:J,8),IF(C67&lt;(MAX('Dielectric Unions'!A:A))+1,VLOOKUP(C67,'Dielectric Unions'!A:J,8),IF(C67&lt;(MAX('MI Fittings - XH'!A:A))+1,VLOOKUP(C67,'MI Fittings - XH'!A:J,8),IF(C67&lt;(MAX('Steel Nipples - XH'!A:A))+1,VLOOKUP(C67,'Steel Nipples - XH'!A:J,8),IF(C67&lt;(MAX('Copper Tubing '!A:A))+1,VLOOKUP(C67,'Copper Tubing '!A:J,8),IF(C67&lt;(MAX('PVC Pipe'!A:A))+1,VLOOKUP(C67,'PVC Pipe'!A:J,8),IF(C67&lt;(MAX('Steel Pipe'!A:A))+1,VLOOKUP(C67,'Steel Pipe'!A:J,8),"")))))))))))))))))))))))))))))))</f>
        <v/>
      </c>
      <c r="I67" s="1232">
        <f>IF(C67&lt;(MAX('MI Fittings'!A:A))+1,VLOOKUP(C67,'MI Fittings'!A:K,7),IF(C67&lt;(MAX('CS Press Fittings'!A:A))+1,VLOOKUP(C67,'CS Press Fittings'!A:K,8),IF(C67&lt;(MAX('Steel Nipples'!A:A))+1,VLOOKUP(C67,'Steel Nipples'!A:K,7),IF(C67&lt;(MAX('Steel Cut Lengths'!A:A))+1,VLOOKUP(C67,'Steel Cut Lengths'!A:K,7),IF(C67&lt;(MAX('Pipe Hangers'!A:A))+1,VLOOKUP(C67,'Pipe Hangers'!A:J,7),IF(C67&lt;(MAX('Brass Nipples '!A:A))+1,VLOOKUP(C67,'Brass Nipples '!A:J,7),IF(C67&lt;(MAX('Brass Fittings '!A:A))+1,VLOOKUP(C67,'Brass Fittings '!A:J,7),IF(C67&lt;(MAX(Valves!A:A))+1,VLOOKUP(C67,Valves!A:J,7),IF(C67&lt;(MAX('PEX Tubing'!A:A))+1,VLOOKUP(C67,'PEX Tubing'!A:J,7),IF(C67&lt;(MAX('PEX Fittings - Brass'!A:A))+1,VLOOKUP(C67,'PEX Fittings - Brass'!A:J,7),IF(C67&lt;(MAX('PEX Fittings - EXPN Brass'!A:A))+1,VLOOKUP(C67,'PEX Fittings - EXPN Brass'!A:J,7),IF(C67&lt;(MAX('PEX Fittings - F1807 PPSU '!A:A))+1,VLOOKUP(C67,'PEX Fittings - F1807 PPSU '!A:J,7),IF(C67&lt;(MAX('PEX Fittings - F1960 EPPSU'!A:A))+1,VLOOKUP(C67,'PEX Fittings - F1960 EPPSU'!A:J,7),IF(C67&lt;(MAX('PEX Accessories'!A:A))+1,VLOOKUP(C67,'PEX Accessories'!A:J,7),IF(C67&lt;(MAX('PVC DWV'!A:A))+1,VLOOKUP(C67,'PVC DWV'!A:K,8),IF(C67&lt;(MAX('PVC SCH 40'!A:A))+1,VLOOKUP(C67,'PVC SCH 40'!A:K,7),IF(C67&lt;(MAX('Push Fittings'!A:A))+1,VLOOKUP(C67,'Push Fittings'!A:J,7),IF(C67&lt;(MAX('Copper Wrot'!A:A))+1,VLOOKUP(C67,'Copper Wrot'!A:L,9),IF(C67&lt;(MAX('Cast Copper'!A:A))+1,VLOOKUP(C67,'Cast Copper'!A:L,9),IF(C67&lt;(MAX('Press Copper Fittings'!A:A))+1,VLOOKUP(C67,'Press Copper Fittings'!A:J,7),IF(C67&lt;(MAX('Supply Stops'!A:A))+1,VLOOKUP(C67,'Supply Stops'!A:J,7),IF(C67&lt;(MAX('Supply Lines'!A:A))+1,VLOOKUP(C67,'Supply Lines'!A:J,7),IF(C67&lt;(MAX('CI Fittings'!A:A))+1,VLOOKUP(C67,'CI Fittings'!A:J,7),IF(C67&lt;(MAX('Steel Couplings'!A:A))+1,VLOOKUP(C67,'Steel Couplings'!A:J,7),IF(C67&lt;(MAX(NHC!A:A))+1,VLOOKUP(C67,NHC!A:J,7),IF(C67&lt;(MAX('Dielectric Unions'!A:A))+1,VLOOKUP(C67,'Dielectric Unions'!A:J,7),IF(C67&lt;(MAX('MI Fittings - XH'!A:A))+1,VLOOKUP(C67,'MI Fittings - XH'!A:J,7),IF(C67&lt;(MAX('Steel Nipples - XH'!A:A))+1,VLOOKUP(C67,'Steel Nipples - XH'!A:J,7),IF(C67&lt;(MAX('Copper Tubing '!A:A))+1,VLOOKUP(C67,'Copper Tubing '!A:J,7),IF(C67&lt;(MAX('PVC Pipe'!A:A))+1,VLOOKUP(C67,'PVC Pipe'!A:J,7),IF(C67&lt;(MAX('Steel Pipe'!A:A))+1,VLOOKUP(C67,'Steel Pipe'!A:J,7),0)))))))))))))))))))))))))))))))</f>
        <v>0</v>
      </c>
      <c r="J67" s="1196">
        <f t="shared" si="0"/>
        <v>0</v>
      </c>
    </row>
    <row r="68" spans="3:10" ht="15" customHeight="1" thickTop="1" thickBot="1">
      <c r="C68" s="1234">
        <v>47</v>
      </c>
      <c r="D68" s="49" t="str">
        <f>IF(C68&lt;(MAX('MI Fittings'!A:A))+1,VLOOKUP(C68,'MI Fittings'!A:K,10),IF(C68&lt;(MAX('CS Press Fittings'!A:A))+1,VLOOKUP(C68,'CS Press Fittings'!A:K,11),IF(C68&lt;(MAX('Steel Nipples'!A:A))+1,VLOOKUP(C68,'Steel Nipples'!A:K,10),IF(C68&lt;(MAX('Steel Cut Lengths'!A:A))+1,VLOOKUP(C68,'Steel Cut Lengths'!A:K,10),IF(C68&lt;(MAX('Pipe Hangers'!A:A))+1,VLOOKUP(C68,'Pipe Hangers'!A:J,10),IF(C68&lt;(MAX('Brass Nipples '!A:A))+1,VLOOKUP(C68,'Brass Nipples '!A:J,10),IF(C68&lt;(MAX('Brass Fittings '!A:A))+1,VLOOKUP(C68,'Brass Fittings '!A:J,10),IF(C68&lt;(MAX(Valves!A:A))+1,VLOOKUP(C68,Valves!A:J,10),IF(C68&lt;(MAX('PEX Tubing'!A:A))+1,VLOOKUP(C68,'PEX Tubing'!A:J,9),IF(C68&lt;(MAX('PEX Fittings - Brass'!A:A))+1,VLOOKUP(C68,'PEX Fittings - Brass'!A:J,10),IF(C68&lt;(MAX('PEX Fittings - EXPN Brass'!A:A))+1,VLOOKUP(C68,'PEX Fittings - EXPN Brass'!A:J,10),IF(C68&lt;(MAX('PEX Fittings - F1807 PPSU '!A:A))+1,VLOOKUP(C68,'PEX Fittings - F1807 PPSU '!A:J,10),IF(C68&lt;(MAX('PEX Fittings - F1960 EPPSU'!A:A))+1,VLOOKUP(C68,'PEX Fittings - F1960 EPPSU'!A:J,10),IF(C68&lt;(MAX('PEX Accessories'!A:A))+1,VLOOKUP(C68,'PEX Accessories'!A:J,10),IF(C68&lt;(MAX('PVC DWV'!A:A))+1,VLOOKUP(C68,'PVC DWV'!A:K,11),IF(C68&lt;(MAX('PVC SCH 40'!A:A))+1,VLOOKUP(C68,'PVC SCH 40'!A:K,11),IF(C68&lt;(MAX('Push Fittings'!A:A))+1,VLOOKUP(C68,'Push Fittings'!A:J,10),IF(C68&lt;(MAX('Copper Wrot'!A:A))+1,VLOOKUP(C68,'Copper Wrot'!A:L,12),IF(C68&lt;(MAX('Cast Copper'!A:A))+1,VLOOKUP(C68,'Cast Copper'!A:L,12),IF(C68&lt;(MAX('Press Copper Fittings'!A:A))+1,VLOOKUP(C68,'Press Copper Fittings'!A:J,10),IF(C68&lt;(MAX('Supply Stops'!A:A))+1,VLOOKUP(C68,'Supply Stops'!A:J,10),IF(C68&lt;(MAX('Supply Lines'!A:A))+1,VLOOKUP(C68,'Supply Lines'!A:J,10),IF(C68&lt;(MAX('CI Fittings'!A:A))+1,VLOOKUP(C68,'CI Fittings'!A:J,10),IF(C68&lt;(MAX('Steel Couplings'!A:A))+1,VLOOKUP(C68,'Steel Couplings'!A:J,10),IF(C68&lt;(MAX(NHC!A:A))+1,VLOOKUP(C68,NHC!A:J,10),IF(C68&lt;(MAX('Dielectric Unions'!A:A))+1,VLOOKUP(C68,'Dielectric Unions'!A:J,10),IF(C68&lt;(MAX('MI Fittings - XH'!A:A))+1,VLOOKUP(C68,'MI Fittings - XH'!A:J,10),IF(C68&lt;(MAX('Steel Nipples - XH'!A:A))+1,VLOOKUP(C68,'Steel Nipples - XH'!A:J,10),IF(C68&lt;(MAX('Copper Tubing '!A:A))+1,VLOOKUP(C68,'Copper Tubing '!A:J,10),IF(C68&lt;(MAX('PVC Pipe'!A:A))+1,VLOOKUP(C68,'PVC Pipe'!A:J,10),IF(C68&lt;(MAX('Steel Pipe'!A:A))+1,VLOOKUP(C68,'Steel Pipe'!A:J,10),"")))))))))))))))))))))))))))))))</f>
        <v/>
      </c>
      <c r="E68" s="1231" t="str">
        <f>IF(C68&lt;(MAX('MI Fittings'!A:A))+1,VLOOKUP(C68,'MI Fittings'!A:K,3),IF(C68&lt;(MAX('CS Press Fittings'!A:A))+1,VLOOKUP(C68,'CS Press Fittings'!A:K,4),IF(C68&lt;(MAX('Steel Nipples'!A:A))+1,VLOOKUP(C68,'Steel Nipples'!A:K,3),IF(C68&lt;(MAX('Steel Cut Lengths'!A:A))+1,VLOOKUP(C68,'Steel Cut Lengths'!A:K,3),IF(C68&lt;(MAX('Pipe Hangers'!A:A))+1,VLOOKUP(C68,'Pipe Hangers'!A:J,3),IF(C68&lt;(MAX('Brass Nipples '!A:A))+1,VLOOKUP(C68,'Brass Nipples '!A:J,3),IF(C68&lt;(MAX('Brass Fittings '!A:A))+1,VLOOKUP(C68,'Brass Fittings '!A:J,3),IF(C68&lt;(MAX(Valves!A:A))+1,VLOOKUP(C68,Valves!A:J,3),IF(C68&lt;(MAX('PEX Tubing'!A:A))+1,VLOOKUP(C68,'PEX Tubing'!A:J,3),IF(C68&lt;(MAX('PEX Fittings - Brass'!A:A))+1,VLOOKUP(C68,'PEX Fittings - Brass'!A:J,3),IF(C68&lt;(MAX('PEX Fittings - EXPN Brass'!A:A))+1,VLOOKUP(C68,'PEX Fittings - EXPN Brass'!A:J,3),IF(C68&lt;(MAX('PEX Fittings - F1807 PPSU '!A:A))+1,VLOOKUP(C68,'PEX Fittings - F1807 PPSU '!A:J,3),IF(C68&lt;(MAX('PEX Fittings - F1960 EPPSU'!A:A))+1,VLOOKUP(C68,'PEX Fittings - F1960 EPPSU'!A:J,3),IF(C68&lt;(MAX('PEX Accessories'!A:A))+1,VLOOKUP(C68,'PEX Accessories'!A:J,3),IF(C68&lt;(MAX('PVC DWV'!A:A))+1,VLOOKUP(C68,'PVC DWV'!A:K,3),IF(C68&lt;(MAX('PVC SCH 40'!A:A))+1,VLOOKUP(C68,'PVC SCH 40'!A:K,3),IF(C68&lt;(MAX('Push Fittings'!A:A))+1,VLOOKUP(C68,'Push Fittings'!A:J,3),IF(C68&lt;(MAX('Copper Wrot'!A:A))+1,VLOOKUP(C68,'Copper Wrot'!A:L,3),IF(C68&lt;(MAX('Cast Copper'!A:A))+1,VLOOKUP(C68,'Cast Copper'!A:L,3),IF(C68&lt;(MAX('Cast Copper'!A:A))+1,VLOOKUP(C68,'Cast Copper'!A:L,3),IF(C68&lt;(MAX('Press Copper Fittings'!A:A))+1,VLOOKUP(C68,'Press Copper Fittings'!A:J,3),IF(C68&lt;(MAX('Supply Stops'!A:A))+1,VLOOKUP(C68,'Supply Stops'!A:J,3),IF(C68&lt;(MAX('Supply Lines'!A:A))+1,VLOOKUP(C68,'Supply Lines'!A:J,3),IF(C68&lt;(MAX('CI Fittings'!A:A))+1,VLOOKUP(C68,'CI Fittings'!A:J,3),IF(C68&lt;(MAX('Steel Couplings'!A:A))+1,VLOOKUP(C68,'Steel Couplings'!A:J,3),IF(C68&lt;(MAX(NHC!A:A))+1,VLOOKUP(C68,NHC!A:J,3),IF(C68&lt;(MAX('Dielectric Unions'!A:A))+1,VLOOKUP(C68,'Dielectric Unions'!A:J,3),IF(C68&lt;(MAX('MI Fittings - XH'!A:A))+1,VLOOKUP(C68,'MI Fittings - XH'!A:J,3),IF(C68&lt;(MAX('Steel Nipples - XH'!A:A))+1,VLOOKUP(C68,'Steel Nipples - XH'!A:J,3),IF(C68&lt;(MAX('Copper Tubing '!A:A))+1,VLOOKUP(C68,'Copper Tubing '!A:J,3),IF(C68&lt;(MAX('PVC Pipe'!A:A))+1,VLOOKUP(C68,'PVC Pipe'!A:J,3),IF(C68&lt;(MAX('Steel Pipe'!A:A))+1,VLOOKUP(C68,'Steel Pipe'!A:J,3),""))))))))))))))))))))))))))))))))</f>
        <v/>
      </c>
      <c r="F68" s="1794" t="str">
        <f>IF(C68&lt;(MAX('MI Fittings'!A:A))+1,VLOOKUP(C68,'MI Fittings'!A:K,4),IF(C68&lt;(MAX('CS Press Fittings'!A:A))+1,VLOOKUP(C68,'CS Press Fittings'!A:K,5),IF(C68&lt;(MAX('Steel Nipples'!A:A))+1,VLOOKUP(C68,'Steel Nipples'!A:K,4),IF(C68&lt;(MAX('Steel Cut Lengths'!A:A))+1,VLOOKUP(C68,'Steel Cut Lengths'!A:K,4),IF(C68&lt;(MAX('Pipe Hangers'!A:A))+1,VLOOKUP(C68,'Pipe Hangers'!A:J,4),IF(C68&lt;(MAX('Brass Nipples '!A:A))+1,VLOOKUP(C68,'Brass Nipples '!A:J,4),IF(C68&lt;(MAX('Brass Fittings '!A:A))+1,VLOOKUP(C68,'Brass Fittings '!A:J,4),IF(C68&lt;(MAX(Valves!A:A))+1,VLOOKUP(C68,Valves!A:J,4),IF(C68&lt;(MAX('PEX Tubing'!A:A))+1,VLOOKUP(C68,'PEX Tubing'!A:J,4),IF(C68&lt;(MAX('PEX Fittings - Brass'!A:A))+1,VLOOKUP(C68,'PEX Fittings - Brass'!A:J,4),IF(C68&lt;(MAX('PEX Fittings - EXPN Brass'!A:A))+1,VLOOKUP(C68,'PEX Fittings - EXPN Brass'!A:J,4),IF(C68&lt;(MAX('PEX Fittings - F1807 PPSU '!A:A))+1,VLOOKUP(C68,'PEX Fittings - F1807 PPSU '!A:J,4),IF(C68&lt;(MAX('PEX Fittings - F1960 EPPSU'!A:A))+1,VLOOKUP(C68,'PEX Fittings - F1960 EPPSU'!A:J,4),IF(C68&lt;(MAX('PEX Accessories'!A:A))+1,VLOOKUP(C68,'PEX Accessories'!A:J,4),IF(C68&lt;(MAX('PVC DWV'!A:A))+1,VLOOKUP(C68,'PVC DWV'!A:K,5),IF(C68&lt;(MAX('PVC SCH 40'!A:A))+1,VLOOKUP(C68,'PVC SCH 40'!A:K,5),IF(C68&lt;(MAX('Push Fittings'!A:A))+1,VLOOKUP(C68,'Push Fittings'!A:J,4),IF(C68&lt;(MAX('Copper Wrot'!A:A))+1,VLOOKUP(C68,'Copper Wrot'!A:L,5),IF(C68&lt;(MAX('Cast Copper'!A:A))+1,VLOOKUP(C68,'Cast Copper'!A:L,5),IF(C68&lt;(MAX('Press Copper Fittings'!A:A))+1,VLOOKUP(C68,'Press Copper Fittings'!A:J,4),IF(C68&lt;(MAX('Supply Stops'!A:A))+1,VLOOKUP(C68,'Supply Stops'!A:J,4),IF(C68&lt;(MAX('Supply Lines'!A:A))+1,VLOOKUP(C68,'Supply Lines'!A:J,4),IF(C68&lt;(MAX('CI Fittings'!A:A))+1,VLOOKUP(C68,'CI Fittings'!A:J,4),IF(C68&lt;(MAX('Steel Couplings'!A:A))+1,VLOOKUP(C68,'Steel Couplings'!A:J,4),IF(C68&lt;(MAX(NHC!A:A))+1,VLOOKUP(C68,NHC!A:J,4),IF(C68&lt;(MAX('Dielectric Unions'!A:A))+1,VLOOKUP(C68,'Dielectric Unions'!A:J,4),IF(C68&lt;(MAX('MI Fittings - XH'!A:A))+1,VLOOKUP(C68,'MI Fittings - XH'!A:J,4),IF(C68&lt;(MAX('Steel Nipples - XH'!A:A))+1,VLOOKUP(C68,'Steel Nipples - XH'!A:J,4),IF(C68&lt;(MAX('Copper Tubing '!A:A))+1,VLOOKUP(C68,'Copper Tubing '!A:J,4),IF(C68&lt;(MAX('PVC Pipe'!A:A))+1,VLOOKUP(C68,'PVC Pipe'!A:J,4),IF(C68&lt;(MAX('Steel Pipe'!A:A))+1,VLOOKUP(C68,'Steel Pipe'!A:J,4),"")))))))))))))))))))))))))))))))</f>
        <v/>
      </c>
      <c r="G68" s="1795"/>
      <c r="H68" s="504" t="str">
        <f>IF(C68&lt;(MAX('MI Fittings'!A:A))+1,VLOOKUP(C68,'MI Fittings'!A:K,8),IF(C68&lt;(MAX('CS Press Fittings'!A:A))+1,VLOOKUP(C68,'CS Press Fittings'!A:K,9),IF(C68&lt;(MAX('Steel Nipples'!A:A))+1,VLOOKUP(C68,'Steel Nipples'!A:K,8),IF(C68&lt;(MAX('Steel Cut Lengths'!A:A))+1,VLOOKUP(C68,'Steel Cut Lengths'!A:K,8),IF(C68&lt;(MAX('Pipe Hangers'!A:A))+1,VLOOKUP(C68,'Pipe Hangers'!A:J,8),IF(C68&lt;(MAX('Brass Nipples '!A:A))+1,VLOOKUP(C68,'Brass Nipples '!A:J,8),IF(C68&lt;(MAX('Brass Fittings '!A:A))+1,VLOOKUP(C68,'Brass Fittings '!A:J,8),IF(C68&lt;(MAX(Valves!A:A))+1,VLOOKUP(C68,Valves!A:J,8),IF(C68&lt;(MAX('PEX Tubing'!A:A))+1,VLOOKUP(C68,'PEX Tubing'!A:J,8),IF(C68&lt;(MAX('PEX Fittings - Brass'!A:A))+1,VLOOKUP(C68,'PEX Fittings - Brass'!A:J,8),IF(C68&lt;(MAX('PEX Fittings - EXPN Brass'!A:A))+1,VLOOKUP(C68,'PEX Fittings - EXPN Brass'!A:J,8),IF(C68&lt;(MAX('PEX Fittings - F1807 PPSU '!A:A))+1,VLOOKUP(C68,'PEX Fittings - F1807 PPSU '!A:J,8),IF(C68&lt;(MAX('PEX Fittings - F1960 EPPSU'!A:A))+1,VLOOKUP(C68,'PEX Fittings - F1960 EPPSU'!A:J,8),IF(C68&lt;(MAX('PEX Accessories'!A:A))+1,VLOOKUP(C68,'PEX Accessories'!A:J,8),IF(C68&lt;(MAX('PVC DWV'!A:A))+1,VLOOKUP(C68,'PVC DWV'!A:K,9),IF(C68&lt;(MAX('PVC SCH 40'!A:A))+1,VLOOKUP(C68,'PVC SCH 40'!A:K,10),IF(C68&lt;(MAX('Push Fittings'!A:A))+1,VLOOKUP(C68,'Push Fittings'!A:J,8),IF(C68&lt;(MAX('Copper Wrot'!A:A))+1,VLOOKUP(C68,'Copper Wrot'!A:L,10),IF(C68&lt;(MAX('Cast Copper'!A:A))+1,VLOOKUP(C68,'Cast Copper'!A:L,10),IF(C68&lt;(MAX('Press Copper Fittings'!A:A))+1,VLOOKUP(C68,'Press Copper Fittings'!A:J,8),IF(C68&lt;(MAX('Supply Stops'!A:A))+1,VLOOKUP(C68,'Supply Stops'!A:J,8),IF(C68&lt;(MAX('Supply Lines'!A:A))+1,VLOOKUP(C68,'Supply Lines'!A:J,8),IF(C68&lt;(MAX('CI Fittings'!A:A))+1,VLOOKUP(C68,'CI Fittings'!A:J,8),IF(C68&lt;(MAX('Steel Couplings'!A:A))+1,VLOOKUP(C68,'Steel Couplings'!A:J,8),IF(C68&lt;(MAX(NHC!A:A))+1,VLOOKUP(C68,NHC!A:J,8),IF(C68&lt;(MAX('Dielectric Unions'!A:A))+1,VLOOKUP(C68,'Dielectric Unions'!A:J,8),IF(C68&lt;(MAX('MI Fittings - XH'!A:A))+1,VLOOKUP(C68,'MI Fittings - XH'!A:J,8),IF(C68&lt;(MAX('Steel Nipples - XH'!A:A))+1,VLOOKUP(C68,'Steel Nipples - XH'!A:J,8),IF(C68&lt;(MAX('Copper Tubing '!A:A))+1,VLOOKUP(C68,'Copper Tubing '!A:J,8),IF(C68&lt;(MAX('PVC Pipe'!A:A))+1,VLOOKUP(C68,'PVC Pipe'!A:J,8),IF(C68&lt;(MAX('Steel Pipe'!A:A))+1,VLOOKUP(C68,'Steel Pipe'!A:J,8),"")))))))))))))))))))))))))))))))</f>
        <v/>
      </c>
      <c r="I68" s="1232">
        <f>IF(C68&lt;(MAX('MI Fittings'!A:A))+1,VLOOKUP(C68,'MI Fittings'!A:K,7),IF(C68&lt;(MAX('CS Press Fittings'!A:A))+1,VLOOKUP(C68,'CS Press Fittings'!A:K,8),IF(C68&lt;(MAX('Steel Nipples'!A:A))+1,VLOOKUP(C68,'Steel Nipples'!A:K,7),IF(C68&lt;(MAX('Steel Cut Lengths'!A:A))+1,VLOOKUP(C68,'Steel Cut Lengths'!A:K,7),IF(C68&lt;(MAX('Pipe Hangers'!A:A))+1,VLOOKUP(C68,'Pipe Hangers'!A:J,7),IF(C68&lt;(MAX('Brass Nipples '!A:A))+1,VLOOKUP(C68,'Brass Nipples '!A:J,7),IF(C68&lt;(MAX('Brass Fittings '!A:A))+1,VLOOKUP(C68,'Brass Fittings '!A:J,7),IF(C68&lt;(MAX(Valves!A:A))+1,VLOOKUP(C68,Valves!A:J,7),IF(C68&lt;(MAX('PEX Tubing'!A:A))+1,VLOOKUP(C68,'PEX Tubing'!A:J,7),IF(C68&lt;(MAX('PEX Fittings - Brass'!A:A))+1,VLOOKUP(C68,'PEX Fittings - Brass'!A:J,7),IF(C68&lt;(MAX('PEX Fittings - EXPN Brass'!A:A))+1,VLOOKUP(C68,'PEX Fittings - EXPN Brass'!A:J,7),IF(C68&lt;(MAX('PEX Fittings - F1807 PPSU '!A:A))+1,VLOOKUP(C68,'PEX Fittings - F1807 PPSU '!A:J,7),IF(C68&lt;(MAX('PEX Fittings - F1960 EPPSU'!A:A))+1,VLOOKUP(C68,'PEX Fittings - F1960 EPPSU'!A:J,7),IF(C68&lt;(MAX('PEX Accessories'!A:A))+1,VLOOKUP(C68,'PEX Accessories'!A:J,7),IF(C68&lt;(MAX('PVC DWV'!A:A))+1,VLOOKUP(C68,'PVC DWV'!A:K,8),IF(C68&lt;(MAX('PVC SCH 40'!A:A))+1,VLOOKUP(C68,'PVC SCH 40'!A:K,7),IF(C68&lt;(MAX('Push Fittings'!A:A))+1,VLOOKUP(C68,'Push Fittings'!A:J,7),IF(C68&lt;(MAX('Copper Wrot'!A:A))+1,VLOOKUP(C68,'Copper Wrot'!A:L,9),IF(C68&lt;(MAX('Cast Copper'!A:A))+1,VLOOKUP(C68,'Cast Copper'!A:L,9),IF(C68&lt;(MAX('Press Copper Fittings'!A:A))+1,VLOOKUP(C68,'Press Copper Fittings'!A:J,7),IF(C68&lt;(MAX('Supply Stops'!A:A))+1,VLOOKUP(C68,'Supply Stops'!A:J,7),IF(C68&lt;(MAX('Supply Lines'!A:A))+1,VLOOKUP(C68,'Supply Lines'!A:J,7),IF(C68&lt;(MAX('CI Fittings'!A:A))+1,VLOOKUP(C68,'CI Fittings'!A:J,7),IF(C68&lt;(MAX('Steel Couplings'!A:A))+1,VLOOKUP(C68,'Steel Couplings'!A:J,7),IF(C68&lt;(MAX(NHC!A:A))+1,VLOOKUP(C68,NHC!A:J,7),IF(C68&lt;(MAX('Dielectric Unions'!A:A))+1,VLOOKUP(C68,'Dielectric Unions'!A:J,7),IF(C68&lt;(MAX('MI Fittings - XH'!A:A))+1,VLOOKUP(C68,'MI Fittings - XH'!A:J,7),IF(C68&lt;(MAX('Steel Nipples - XH'!A:A))+1,VLOOKUP(C68,'Steel Nipples - XH'!A:J,7),IF(C68&lt;(MAX('Copper Tubing '!A:A))+1,VLOOKUP(C68,'Copper Tubing '!A:J,7),IF(C68&lt;(MAX('PVC Pipe'!A:A))+1,VLOOKUP(C68,'PVC Pipe'!A:J,7),IF(C68&lt;(MAX('Steel Pipe'!A:A))+1,VLOOKUP(C68,'Steel Pipe'!A:J,7),0)))))))))))))))))))))))))))))))</f>
        <v>0</v>
      </c>
      <c r="J68" s="1196">
        <f t="shared" si="0"/>
        <v>0</v>
      </c>
    </row>
    <row r="69" spans="3:10" ht="15" customHeight="1" thickTop="1" thickBot="1">
      <c r="C69" s="1233">
        <v>48</v>
      </c>
      <c r="D69" s="49" t="str">
        <f>IF(C69&lt;(MAX('MI Fittings'!A:A))+1,VLOOKUP(C69,'MI Fittings'!A:K,10),IF(C69&lt;(MAX('CS Press Fittings'!A:A))+1,VLOOKUP(C69,'CS Press Fittings'!A:K,11),IF(C69&lt;(MAX('Steel Nipples'!A:A))+1,VLOOKUP(C69,'Steel Nipples'!A:K,10),IF(C69&lt;(MAX('Steel Cut Lengths'!A:A))+1,VLOOKUP(C69,'Steel Cut Lengths'!A:K,10),IF(C69&lt;(MAX('Pipe Hangers'!A:A))+1,VLOOKUP(C69,'Pipe Hangers'!A:J,10),IF(C69&lt;(MAX('Brass Nipples '!A:A))+1,VLOOKUP(C69,'Brass Nipples '!A:J,10),IF(C69&lt;(MAX('Brass Fittings '!A:A))+1,VLOOKUP(C69,'Brass Fittings '!A:J,10),IF(C69&lt;(MAX(Valves!A:A))+1,VLOOKUP(C69,Valves!A:J,10),IF(C69&lt;(MAX('PEX Tubing'!A:A))+1,VLOOKUP(C69,'PEX Tubing'!A:J,9),IF(C69&lt;(MAX('PEX Fittings - Brass'!A:A))+1,VLOOKUP(C69,'PEX Fittings - Brass'!A:J,10),IF(C69&lt;(MAX('PEX Fittings - EXPN Brass'!A:A))+1,VLOOKUP(C69,'PEX Fittings - EXPN Brass'!A:J,10),IF(C69&lt;(MAX('PEX Fittings - F1807 PPSU '!A:A))+1,VLOOKUP(C69,'PEX Fittings - F1807 PPSU '!A:J,10),IF(C69&lt;(MAX('PEX Fittings - F1960 EPPSU'!A:A))+1,VLOOKUP(C69,'PEX Fittings - F1960 EPPSU'!A:J,10),IF(C69&lt;(MAX('PEX Accessories'!A:A))+1,VLOOKUP(C69,'PEX Accessories'!A:J,10),IF(C69&lt;(MAX('PVC DWV'!A:A))+1,VLOOKUP(C69,'PVC DWV'!A:K,11),IF(C69&lt;(MAX('PVC SCH 40'!A:A))+1,VLOOKUP(C69,'PVC SCH 40'!A:K,11),IF(C69&lt;(MAX('Push Fittings'!A:A))+1,VLOOKUP(C69,'Push Fittings'!A:J,10),IF(C69&lt;(MAX('Copper Wrot'!A:A))+1,VLOOKUP(C69,'Copper Wrot'!A:L,12),IF(C69&lt;(MAX('Cast Copper'!A:A))+1,VLOOKUP(C69,'Cast Copper'!A:L,12),IF(C69&lt;(MAX('Press Copper Fittings'!A:A))+1,VLOOKUP(C69,'Press Copper Fittings'!A:J,10),IF(C69&lt;(MAX('Supply Stops'!A:A))+1,VLOOKUP(C69,'Supply Stops'!A:J,10),IF(C69&lt;(MAX('Supply Lines'!A:A))+1,VLOOKUP(C69,'Supply Lines'!A:J,10),IF(C69&lt;(MAX('CI Fittings'!A:A))+1,VLOOKUP(C69,'CI Fittings'!A:J,10),IF(C69&lt;(MAX('Steel Couplings'!A:A))+1,VLOOKUP(C69,'Steel Couplings'!A:J,10),IF(C69&lt;(MAX(NHC!A:A))+1,VLOOKUP(C69,NHC!A:J,10),IF(C69&lt;(MAX('Dielectric Unions'!A:A))+1,VLOOKUP(C69,'Dielectric Unions'!A:J,10),IF(C69&lt;(MAX('MI Fittings - XH'!A:A))+1,VLOOKUP(C69,'MI Fittings - XH'!A:J,10),IF(C69&lt;(MAX('Steel Nipples - XH'!A:A))+1,VLOOKUP(C69,'Steel Nipples - XH'!A:J,10),IF(C69&lt;(MAX('Copper Tubing '!A:A))+1,VLOOKUP(C69,'Copper Tubing '!A:J,10),IF(C69&lt;(MAX('PVC Pipe'!A:A))+1,VLOOKUP(C69,'PVC Pipe'!A:J,10),IF(C69&lt;(MAX('Steel Pipe'!A:A))+1,VLOOKUP(C69,'Steel Pipe'!A:J,10),"")))))))))))))))))))))))))))))))</f>
        <v/>
      </c>
      <c r="E69" s="1231" t="str">
        <f>IF(C69&lt;(MAX('MI Fittings'!A:A))+1,VLOOKUP(C69,'MI Fittings'!A:K,3),IF(C69&lt;(MAX('CS Press Fittings'!A:A))+1,VLOOKUP(C69,'CS Press Fittings'!A:K,4),IF(C69&lt;(MAX('Steel Nipples'!A:A))+1,VLOOKUP(C69,'Steel Nipples'!A:K,3),IF(C69&lt;(MAX('Steel Cut Lengths'!A:A))+1,VLOOKUP(C69,'Steel Cut Lengths'!A:K,3),IF(C69&lt;(MAX('Pipe Hangers'!A:A))+1,VLOOKUP(C69,'Pipe Hangers'!A:J,3),IF(C69&lt;(MAX('Brass Nipples '!A:A))+1,VLOOKUP(C69,'Brass Nipples '!A:J,3),IF(C69&lt;(MAX('Brass Fittings '!A:A))+1,VLOOKUP(C69,'Brass Fittings '!A:J,3),IF(C69&lt;(MAX(Valves!A:A))+1,VLOOKUP(C69,Valves!A:J,3),IF(C69&lt;(MAX('PEX Tubing'!A:A))+1,VLOOKUP(C69,'PEX Tubing'!A:J,3),IF(C69&lt;(MAX('PEX Fittings - Brass'!A:A))+1,VLOOKUP(C69,'PEX Fittings - Brass'!A:J,3),IF(C69&lt;(MAX('PEX Fittings - EXPN Brass'!A:A))+1,VLOOKUP(C69,'PEX Fittings - EXPN Brass'!A:J,3),IF(C69&lt;(MAX('PEX Fittings - F1807 PPSU '!A:A))+1,VLOOKUP(C69,'PEX Fittings - F1807 PPSU '!A:J,3),IF(C69&lt;(MAX('PEX Fittings - F1960 EPPSU'!A:A))+1,VLOOKUP(C69,'PEX Fittings - F1960 EPPSU'!A:J,3),IF(C69&lt;(MAX('PEX Accessories'!A:A))+1,VLOOKUP(C69,'PEX Accessories'!A:J,3),IF(C69&lt;(MAX('PVC DWV'!A:A))+1,VLOOKUP(C69,'PVC DWV'!A:K,3),IF(C69&lt;(MAX('PVC SCH 40'!A:A))+1,VLOOKUP(C69,'PVC SCH 40'!A:K,3),IF(C69&lt;(MAX('Push Fittings'!A:A))+1,VLOOKUP(C69,'Push Fittings'!A:J,3),IF(C69&lt;(MAX('Copper Wrot'!A:A))+1,VLOOKUP(C69,'Copper Wrot'!A:L,3),IF(C69&lt;(MAX('Cast Copper'!A:A))+1,VLOOKUP(C69,'Cast Copper'!A:L,3),IF(C69&lt;(MAX('Cast Copper'!A:A))+1,VLOOKUP(C69,'Cast Copper'!A:L,3),IF(C69&lt;(MAX('Press Copper Fittings'!A:A))+1,VLOOKUP(C69,'Press Copper Fittings'!A:J,3),IF(C69&lt;(MAX('Supply Stops'!A:A))+1,VLOOKUP(C69,'Supply Stops'!A:J,3),IF(C69&lt;(MAX('Supply Lines'!A:A))+1,VLOOKUP(C69,'Supply Lines'!A:J,3),IF(C69&lt;(MAX('CI Fittings'!A:A))+1,VLOOKUP(C69,'CI Fittings'!A:J,3),IF(C69&lt;(MAX('Steel Couplings'!A:A))+1,VLOOKUP(C69,'Steel Couplings'!A:J,3),IF(C69&lt;(MAX(NHC!A:A))+1,VLOOKUP(C69,NHC!A:J,3),IF(C69&lt;(MAX('Dielectric Unions'!A:A))+1,VLOOKUP(C69,'Dielectric Unions'!A:J,3),IF(C69&lt;(MAX('MI Fittings - XH'!A:A))+1,VLOOKUP(C69,'MI Fittings - XH'!A:J,3),IF(C69&lt;(MAX('Steel Nipples - XH'!A:A))+1,VLOOKUP(C69,'Steel Nipples - XH'!A:J,3),IF(C69&lt;(MAX('Copper Tubing '!A:A))+1,VLOOKUP(C69,'Copper Tubing '!A:J,3),IF(C69&lt;(MAX('PVC Pipe'!A:A))+1,VLOOKUP(C69,'PVC Pipe'!A:J,3),IF(C69&lt;(MAX('Steel Pipe'!A:A))+1,VLOOKUP(C69,'Steel Pipe'!A:J,3),""))))))))))))))))))))))))))))))))</f>
        <v/>
      </c>
      <c r="F69" s="1794" t="str">
        <f>IF(C69&lt;(MAX('MI Fittings'!A:A))+1,VLOOKUP(C69,'MI Fittings'!A:K,4),IF(C69&lt;(MAX('CS Press Fittings'!A:A))+1,VLOOKUP(C69,'CS Press Fittings'!A:K,5),IF(C69&lt;(MAX('Steel Nipples'!A:A))+1,VLOOKUP(C69,'Steel Nipples'!A:K,4),IF(C69&lt;(MAX('Steel Cut Lengths'!A:A))+1,VLOOKUP(C69,'Steel Cut Lengths'!A:K,4),IF(C69&lt;(MAX('Pipe Hangers'!A:A))+1,VLOOKUP(C69,'Pipe Hangers'!A:J,4),IF(C69&lt;(MAX('Brass Nipples '!A:A))+1,VLOOKUP(C69,'Brass Nipples '!A:J,4),IF(C69&lt;(MAX('Brass Fittings '!A:A))+1,VLOOKUP(C69,'Brass Fittings '!A:J,4),IF(C69&lt;(MAX(Valves!A:A))+1,VLOOKUP(C69,Valves!A:J,4),IF(C69&lt;(MAX('PEX Tubing'!A:A))+1,VLOOKUP(C69,'PEX Tubing'!A:J,4),IF(C69&lt;(MAX('PEX Fittings - Brass'!A:A))+1,VLOOKUP(C69,'PEX Fittings - Brass'!A:J,4),IF(C69&lt;(MAX('PEX Fittings - EXPN Brass'!A:A))+1,VLOOKUP(C69,'PEX Fittings - EXPN Brass'!A:J,4),IF(C69&lt;(MAX('PEX Fittings - F1807 PPSU '!A:A))+1,VLOOKUP(C69,'PEX Fittings - F1807 PPSU '!A:J,4),IF(C69&lt;(MAX('PEX Fittings - F1960 EPPSU'!A:A))+1,VLOOKUP(C69,'PEX Fittings - F1960 EPPSU'!A:J,4),IF(C69&lt;(MAX('PEX Accessories'!A:A))+1,VLOOKUP(C69,'PEX Accessories'!A:J,4),IF(C69&lt;(MAX('PVC DWV'!A:A))+1,VLOOKUP(C69,'PVC DWV'!A:K,5),IF(C69&lt;(MAX('PVC SCH 40'!A:A))+1,VLOOKUP(C69,'PVC SCH 40'!A:K,5),IF(C69&lt;(MAX('Push Fittings'!A:A))+1,VLOOKUP(C69,'Push Fittings'!A:J,4),IF(C69&lt;(MAX('Copper Wrot'!A:A))+1,VLOOKUP(C69,'Copper Wrot'!A:L,5),IF(C69&lt;(MAX('Cast Copper'!A:A))+1,VLOOKUP(C69,'Cast Copper'!A:L,5),IF(C69&lt;(MAX('Press Copper Fittings'!A:A))+1,VLOOKUP(C69,'Press Copper Fittings'!A:J,4),IF(C69&lt;(MAX('Supply Stops'!A:A))+1,VLOOKUP(C69,'Supply Stops'!A:J,4),IF(C69&lt;(MAX('Supply Lines'!A:A))+1,VLOOKUP(C69,'Supply Lines'!A:J,4),IF(C69&lt;(MAX('CI Fittings'!A:A))+1,VLOOKUP(C69,'CI Fittings'!A:J,4),IF(C69&lt;(MAX('Steel Couplings'!A:A))+1,VLOOKUP(C69,'Steel Couplings'!A:J,4),IF(C69&lt;(MAX(NHC!A:A))+1,VLOOKUP(C69,NHC!A:J,4),IF(C69&lt;(MAX('Dielectric Unions'!A:A))+1,VLOOKUP(C69,'Dielectric Unions'!A:J,4),IF(C69&lt;(MAX('MI Fittings - XH'!A:A))+1,VLOOKUP(C69,'MI Fittings - XH'!A:J,4),IF(C69&lt;(MAX('Steel Nipples - XH'!A:A))+1,VLOOKUP(C69,'Steel Nipples - XH'!A:J,4),IF(C69&lt;(MAX('Copper Tubing '!A:A))+1,VLOOKUP(C69,'Copper Tubing '!A:J,4),IF(C69&lt;(MAX('PVC Pipe'!A:A))+1,VLOOKUP(C69,'PVC Pipe'!A:J,4),IF(C69&lt;(MAX('Steel Pipe'!A:A))+1,VLOOKUP(C69,'Steel Pipe'!A:J,4),"")))))))))))))))))))))))))))))))</f>
        <v/>
      </c>
      <c r="G69" s="1795"/>
      <c r="H69" s="504" t="str">
        <f>IF(C69&lt;(MAX('MI Fittings'!A:A))+1,VLOOKUP(C69,'MI Fittings'!A:K,8),IF(C69&lt;(MAX('CS Press Fittings'!A:A))+1,VLOOKUP(C69,'CS Press Fittings'!A:K,9),IF(C69&lt;(MAX('Steel Nipples'!A:A))+1,VLOOKUP(C69,'Steel Nipples'!A:K,8),IF(C69&lt;(MAX('Steel Cut Lengths'!A:A))+1,VLOOKUP(C69,'Steel Cut Lengths'!A:K,8),IF(C69&lt;(MAX('Pipe Hangers'!A:A))+1,VLOOKUP(C69,'Pipe Hangers'!A:J,8),IF(C69&lt;(MAX('Brass Nipples '!A:A))+1,VLOOKUP(C69,'Brass Nipples '!A:J,8),IF(C69&lt;(MAX('Brass Fittings '!A:A))+1,VLOOKUP(C69,'Brass Fittings '!A:J,8),IF(C69&lt;(MAX(Valves!A:A))+1,VLOOKUP(C69,Valves!A:J,8),IF(C69&lt;(MAX('PEX Tubing'!A:A))+1,VLOOKUP(C69,'PEX Tubing'!A:J,8),IF(C69&lt;(MAX('PEX Fittings - Brass'!A:A))+1,VLOOKUP(C69,'PEX Fittings - Brass'!A:J,8),IF(C69&lt;(MAX('PEX Fittings - EXPN Brass'!A:A))+1,VLOOKUP(C69,'PEX Fittings - EXPN Brass'!A:J,8),IF(C69&lt;(MAX('PEX Fittings - F1807 PPSU '!A:A))+1,VLOOKUP(C69,'PEX Fittings - F1807 PPSU '!A:J,8),IF(C69&lt;(MAX('PEX Fittings - F1960 EPPSU'!A:A))+1,VLOOKUP(C69,'PEX Fittings - F1960 EPPSU'!A:J,8),IF(C69&lt;(MAX('PEX Accessories'!A:A))+1,VLOOKUP(C69,'PEX Accessories'!A:J,8),IF(C69&lt;(MAX('PVC DWV'!A:A))+1,VLOOKUP(C69,'PVC DWV'!A:K,9),IF(C69&lt;(MAX('PVC SCH 40'!A:A))+1,VLOOKUP(C69,'PVC SCH 40'!A:K,10),IF(C69&lt;(MAX('Push Fittings'!A:A))+1,VLOOKUP(C69,'Push Fittings'!A:J,8),IF(C69&lt;(MAX('Copper Wrot'!A:A))+1,VLOOKUP(C69,'Copper Wrot'!A:L,10),IF(C69&lt;(MAX('Cast Copper'!A:A))+1,VLOOKUP(C69,'Cast Copper'!A:L,10),IF(C69&lt;(MAX('Press Copper Fittings'!A:A))+1,VLOOKUP(C69,'Press Copper Fittings'!A:J,8),IF(C69&lt;(MAX('Supply Stops'!A:A))+1,VLOOKUP(C69,'Supply Stops'!A:J,8),IF(C69&lt;(MAX('Supply Lines'!A:A))+1,VLOOKUP(C69,'Supply Lines'!A:J,8),IF(C69&lt;(MAX('CI Fittings'!A:A))+1,VLOOKUP(C69,'CI Fittings'!A:J,8),IF(C69&lt;(MAX('Steel Couplings'!A:A))+1,VLOOKUP(C69,'Steel Couplings'!A:J,8),IF(C69&lt;(MAX(NHC!A:A))+1,VLOOKUP(C69,NHC!A:J,8),IF(C69&lt;(MAX('Dielectric Unions'!A:A))+1,VLOOKUP(C69,'Dielectric Unions'!A:J,8),IF(C69&lt;(MAX('MI Fittings - XH'!A:A))+1,VLOOKUP(C69,'MI Fittings - XH'!A:J,8),IF(C69&lt;(MAX('Steel Nipples - XH'!A:A))+1,VLOOKUP(C69,'Steel Nipples - XH'!A:J,8),IF(C69&lt;(MAX('Copper Tubing '!A:A))+1,VLOOKUP(C69,'Copper Tubing '!A:J,8),IF(C69&lt;(MAX('PVC Pipe'!A:A))+1,VLOOKUP(C69,'PVC Pipe'!A:J,8),IF(C69&lt;(MAX('Steel Pipe'!A:A))+1,VLOOKUP(C69,'Steel Pipe'!A:J,8),"")))))))))))))))))))))))))))))))</f>
        <v/>
      </c>
      <c r="I69" s="1232">
        <f>IF(C69&lt;(MAX('MI Fittings'!A:A))+1,VLOOKUP(C69,'MI Fittings'!A:K,7),IF(C69&lt;(MAX('CS Press Fittings'!A:A))+1,VLOOKUP(C69,'CS Press Fittings'!A:K,8),IF(C69&lt;(MAX('Steel Nipples'!A:A))+1,VLOOKUP(C69,'Steel Nipples'!A:K,7),IF(C69&lt;(MAX('Steel Cut Lengths'!A:A))+1,VLOOKUP(C69,'Steel Cut Lengths'!A:K,7),IF(C69&lt;(MAX('Pipe Hangers'!A:A))+1,VLOOKUP(C69,'Pipe Hangers'!A:J,7),IF(C69&lt;(MAX('Brass Nipples '!A:A))+1,VLOOKUP(C69,'Brass Nipples '!A:J,7),IF(C69&lt;(MAX('Brass Fittings '!A:A))+1,VLOOKUP(C69,'Brass Fittings '!A:J,7),IF(C69&lt;(MAX(Valves!A:A))+1,VLOOKUP(C69,Valves!A:J,7),IF(C69&lt;(MAX('PEX Tubing'!A:A))+1,VLOOKUP(C69,'PEX Tubing'!A:J,7),IF(C69&lt;(MAX('PEX Fittings - Brass'!A:A))+1,VLOOKUP(C69,'PEX Fittings - Brass'!A:J,7),IF(C69&lt;(MAX('PEX Fittings - EXPN Brass'!A:A))+1,VLOOKUP(C69,'PEX Fittings - EXPN Brass'!A:J,7),IF(C69&lt;(MAX('PEX Fittings - F1807 PPSU '!A:A))+1,VLOOKUP(C69,'PEX Fittings - F1807 PPSU '!A:J,7),IF(C69&lt;(MAX('PEX Fittings - F1960 EPPSU'!A:A))+1,VLOOKUP(C69,'PEX Fittings - F1960 EPPSU'!A:J,7),IF(C69&lt;(MAX('PEX Accessories'!A:A))+1,VLOOKUP(C69,'PEX Accessories'!A:J,7),IF(C69&lt;(MAX('PVC DWV'!A:A))+1,VLOOKUP(C69,'PVC DWV'!A:K,8),IF(C69&lt;(MAX('PVC SCH 40'!A:A))+1,VLOOKUP(C69,'PVC SCH 40'!A:K,7),IF(C69&lt;(MAX('Push Fittings'!A:A))+1,VLOOKUP(C69,'Push Fittings'!A:J,7),IF(C69&lt;(MAX('Copper Wrot'!A:A))+1,VLOOKUP(C69,'Copper Wrot'!A:L,9),IF(C69&lt;(MAX('Cast Copper'!A:A))+1,VLOOKUP(C69,'Cast Copper'!A:L,9),IF(C69&lt;(MAX('Press Copper Fittings'!A:A))+1,VLOOKUP(C69,'Press Copper Fittings'!A:J,7),IF(C69&lt;(MAX('Supply Stops'!A:A))+1,VLOOKUP(C69,'Supply Stops'!A:J,7),IF(C69&lt;(MAX('Supply Lines'!A:A))+1,VLOOKUP(C69,'Supply Lines'!A:J,7),IF(C69&lt;(MAX('CI Fittings'!A:A))+1,VLOOKUP(C69,'CI Fittings'!A:J,7),IF(C69&lt;(MAX('Steel Couplings'!A:A))+1,VLOOKUP(C69,'Steel Couplings'!A:J,7),IF(C69&lt;(MAX(NHC!A:A))+1,VLOOKUP(C69,NHC!A:J,7),IF(C69&lt;(MAX('Dielectric Unions'!A:A))+1,VLOOKUP(C69,'Dielectric Unions'!A:J,7),IF(C69&lt;(MAX('MI Fittings - XH'!A:A))+1,VLOOKUP(C69,'MI Fittings - XH'!A:J,7),IF(C69&lt;(MAX('Steel Nipples - XH'!A:A))+1,VLOOKUP(C69,'Steel Nipples - XH'!A:J,7),IF(C69&lt;(MAX('Copper Tubing '!A:A))+1,VLOOKUP(C69,'Copper Tubing '!A:J,7),IF(C69&lt;(MAX('PVC Pipe'!A:A))+1,VLOOKUP(C69,'PVC Pipe'!A:J,7),IF(C69&lt;(MAX('Steel Pipe'!A:A))+1,VLOOKUP(C69,'Steel Pipe'!A:J,7),0)))))))))))))))))))))))))))))))</f>
        <v>0</v>
      </c>
      <c r="J69" s="1196">
        <f t="shared" si="0"/>
        <v>0</v>
      </c>
    </row>
    <row r="70" spans="3:10" ht="15" customHeight="1" thickTop="1" thickBot="1">
      <c r="C70" s="1234">
        <v>49</v>
      </c>
      <c r="D70" s="49" t="str">
        <f>IF(C70&lt;(MAX('MI Fittings'!A:A))+1,VLOOKUP(C70,'MI Fittings'!A:K,10),IF(C70&lt;(MAX('CS Press Fittings'!A:A))+1,VLOOKUP(C70,'CS Press Fittings'!A:K,11),IF(C70&lt;(MAX('Steel Nipples'!A:A))+1,VLOOKUP(C70,'Steel Nipples'!A:K,10),IF(C70&lt;(MAX('Steel Cut Lengths'!A:A))+1,VLOOKUP(C70,'Steel Cut Lengths'!A:K,10),IF(C70&lt;(MAX('Pipe Hangers'!A:A))+1,VLOOKUP(C70,'Pipe Hangers'!A:J,10),IF(C70&lt;(MAX('Brass Nipples '!A:A))+1,VLOOKUP(C70,'Brass Nipples '!A:J,10),IF(C70&lt;(MAX('Brass Fittings '!A:A))+1,VLOOKUP(C70,'Brass Fittings '!A:J,10),IF(C70&lt;(MAX(Valves!A:A))+1,VLOOKUP(C70,Valves!A:J,10),IF(C70&lt;(MAX('PEX Tubing'!A:A))+1,VLOOKUP(C70,'PEX Tubing'!A:J,9),IF(C70&lt;(MAX('PEX Fittings - Brass'!A:A))+1,VLOOKUP(C70,'PEX Fittings - Brass'!A:J,10),IF(C70&lt;(MAX('PEX Fittings - EXPN Brass'!A:A))+1,VLOOKUP(C70,'PEX Fittings - EXPN Brass'!A:J,10),IF(C70&lt;(MAX('PEX Fittings - F1807 PPSU '!A:A))+1,VLOOKUP(C70,'PEX Fittings - F1807 PPSU '!A:J,10),IF(C70&lt;(MAX('PEX Fittings - F1960 EPPSU'!A:A))+1,VLOOKUP(C70,'PEX Fittings - F1960 EPPSU'!A:J,10),IF(C70&lt;(MAX('PEX Accessories'!A:A))+1,VLOOKUP(C70,'PEX Accessories'!A:J,10),IF(C70&lt;(MAX('PVC DWV'!A:A))+1,VLOOKUP(C70,'PVC DWV'!A:K,11),IF(C70&lt;(MAX('PVC SCH 40'!A:A))+1,VLOOKUP(C70,'PVC SCH 40'!A:K,11),IF(C70&lt;(MAX('Push Fittings'!A:A))+1,VLOOKUP(C70,'Push Fittings'!A:J,10),IF(C70&lt;(MAX('Copper Wrot'!A:A))+1,VLOOKUP(C70,'Copper Wrot'!A:L,12),IF(C70&lt;(MAX('Cast Copper'!A:A))+1,VLOOKUP(C70,'Cast Copper'!A:L,12),IF(C70&lt;(MAX('Press Copper Fittings'!A:A))+1,VLOOKUP(C70,'Press Copper Fittings'!A:J,10),IF(C70&lt;(MAX('Supply Stops'!A:A))+1,VLOOKUP(C70,'Supply Stops'!A:J,10),IF(C70&lt;(MAX('Supply Lines'!A:A))+1,VLOOKUP(C70,'Supply Lines'!A:J,10),IF(C70&lt;(MAX('CI Fittings'!A:A))+1,VLOOKUP(C70,'CI Fittings'!A:J,10),IF(C70&lt;(MAX('Steel Couplings'!A:A))+1,VLOOKUP(C70,'Steel Couplings'!A:J,10),IF(C70&lt;(MAX(NHC!A:A))+1,VLOOKUP(C70,NHC!A:J,10),IF(C70&lt;(MAX('Dielectric Unions'!A:A))+1,VLOOKUP(C70,'Dielectric Unions'!A:J,10),IF(C70&lt;(MAX('MI Fittings - XH'!A:A))+1,VLOOKUP(C70,'MI Fittings - XH'!A:J,10),IF(C70&lt;(MAX('Steel Nipples - XH'!A:A))+1,VLOOKUP(C70,'Steel Nipples - XH'!A:J,10),IF(C70&lt;(MAX('Copper Tubing '!A:A))+1,VLOOKUP(C70,'Copper Tubing '!A:J,10),IF(C70&lt;(MAX('PVC Pipe'!A:A))+1,VLOOKUP(C70,'PVC Pipe'!A:J,10),IF(C70&lt;(MAX('Steel Pipe'!A:A))+1,VLOOKUP(C70,'Steel Pipe'!A:J,10),"")))))))))))))))))))))))))))))))</f>
        <v/>
      </c>
      <c r="E70" s="1231" t="str">
        <f>IF(C70&lt;(MAX('MI Fittings'!A:A))+1,VLOOKUP(C70,'MI Fittings'!A:K,3),IF(C70&lt;(MAX('CS Press Fittings'!A:A))+1,VLOOKUP(C70,'CS Press Fittings'!A:K,4),IF(C70&lt;(MAX('Steel Nipples'!A:A))+1,VLOOKUP(C70,'Steel Nipples'!A:K,3),IF(C70&lt;(MAX('Steel Cut Lengths'!A:A))+1,VLOOKUP(C70,'Steel Cut Lengths'!A:K,3),IF(C70&lt;(MAX('Pipe Hangers'!A:A))+1,VLOOKUP(C70,'Pipe Hangers'!A:J,3),IF(C70&lt;(MAX('Brass Nipples '!A:A))+1,VLOOKUP(C70,'Brass Nipples '!A:J,3),IF(C70&lt;(MAX('Brass Fittings '!A:A))+1,VLOOKUP(C70,'Brass Fittings '!A:J,3),IF(C70&lt;(MAX(Valves!A:A))+1,VLOOKUP(C70,Valves!A:J,3),IF(C70&lt;(MAX('PEX Tubing'!A:A))+1,VLOOKUP(C70,'PEX Tubing'!A:J,3),IF(C70&lt;(MAX('PEX Fittings - Brass'!A:A))+1,VLOOKUP(C70,'PEX Fittings - Brass'!A:J,3),IF(C70&lt;(MAX('PEX Fittings - EXPN Brass'!A:A))+1,VLOOKUP(C70,'PEX Fittings - EXPN Brass'!A:J,3),IF(C70&lt;(MAX('PEX Fittings - F1807 PPSU '!A:A))+1,VLOOKUP(C70,'PEX Fittings - F1807 PPSU '!A:J,3),IF(C70&lt;(MAX('PEX Fittings - F1960 EPPSU'!A:A))+1,VLOOKUP(C70,'PEX Fittings - F1960 EPPSU'!A:J,3),IF(C70&lt;(MAX('PEX Accessories'!A:A))+1,VLOOKUP(C70,'PEX Accessories'!A:J,3),IF(C70&lt;(MAX('PVC DWV'!A:A))+1,VLOOKUP(C70,'PVC DWV'!A:K,3),IF(C70&lt;(MAX('PVC SCH 40'!A:A))+1,VLOOKUP(C70,'PVC SCH 40'!A:K,3),IF(C70&lt;(MAX('Push Fittings'!A:A))+1,VLOOKUP(C70,'Push Fittings'!A:J,3),IF(C70&lt;(MAX('Copper Wrot'!A:A))+1,VLOOKUP(C70,'Copper Wrot'!A:L,3),IF(C70&lt;(MAX('Cast Copper'!A:A))+1,VLOOKUP(C70,'Cast Copper'!A:L,3),IF(C70&lt;(MAX('Cast Copper'!A:A))+1,VLOOKUP(C70,'Cast Copper'!A:L,3),IF(C70&lt;(MAX('Press Copper Fittings'!A:A))+1,VLOOKUP(C70,'Press Copper Fittings'!A:J,3),IF(C70&lt;(MAX('Supply Stops'!A:A))+1,VLOOKUP(C70,'Supply Stops'!A:J,3),IF(C70&lt;(MAX('Supply Lines'!A:A))+1,VLOOKUP(C70,'Supply Lines'!A:J,3),IF(C70&lt;(MAX('CI Fittings'!A:A))+1,VLOOKUP(C70,'CI Fittings'!A:J,3),IF(C70&lt;(MAX('Steel Couplings'!A:A))+1,VLOOKUP(C70,'Steel Couplings'!A:J,3),IF(C70&lt;(MAX(NHC!A:A))+1,VLOOKUP(C70,NHC!A:J,3),IF(C70&lt;(MAX('Dielectric Unions'!A:A))+1,VLOOKUP(C70,'Dielectric Unions'!A:J,3),IF(C70&lt;(MAX('MI Fittings - XH'!A:A))+1,VLOOKUP(C70,'MI Fittings - XH'!A:J,3),IF(C70&lt;(MAX('Steel Nipples - XH'!A:A))+1,VLOOKUP(C70,'Steel Nipples - XH'!A:J,3),IF(C70&lt;(MAX('Copper Tubing '!A:A))+1,VLOOKUP(C70,'Copper Tubing '!A:J,3),IF(C70&lt;(MAX('PVC Pipe'!A:A))+1,VLOOKUP(C70,'PVC Pipe'!A:J,3),IF(C70&lt;(MAX('Steel Pipe'!A:A))+1,VLOOKUP(C70,'Steel Pipe'!A:J,3),""))))))))))))))))))))))))))))))))</f>
        <v/>
      </c>
      <c r="F70" s="1794" t="str">
        <f>IF(C70&lt;(MAX('MI Fittings'!A:A))+1,VLOOKUP(C70,'MI Fittings'!A:K,4),IF(C70&lt;(MAX('CS Press Fittings'!A:A))+1,VLOOKUP(C70,'CS Press Fittings'!A:K,5),IF(C70&lt;(MAX('Steel Nipples'!A:A))+1,VLOOKUP(C70,'Steel Nipples'!A:K,4),IF(C70&lt;(MAX('Steel Cut Lengths'!A:A))+1,VLOOKUP(C70,'Steel Cut Lengths'!A:K,4),IF(C70&lt;(MAX('Pipe Hangers'!A:A))+1,VLOOKUP(C70,'Pipe Hangers'!A:J,4),IF(C70&lt;(MAX('Brass Nipples '!A:A))+1,VLOOKUP(C70,'Brass Nipples '!A:J,4),IF(C70&lt;(MAX('Brass Fittings '!A:A))+1,VLOOKUP(C70,'Brass Fittings '!A:J,4),IF(C70&lt;(MAX(Valves!A:A))+1,VLOOKUP(C70,Valves!A:J,4),IF(C70&lt;(MAX('PEX Tubing'!A:A))+1,VLOOKUP(C70,'PEX Tubing'!A:J,4),IF(C70&lt;(MAX('PEX Fittings - Brass'!A:A))+1,VLOOKUP(C70,'PEX Fittings - Brass'!A:J,4),IF(C70&lt;(MAX('PEX Fittings - EXPN Brass'!A:A))+1,VLOOKUP(C70,'PEX Fittings - EXPN Brass'!A:J,4),IF(C70&lt;(MAX('PEX Fittings - F1807 PPSU '!A:A))+1,VLOOKUP(C70,'PEX Fittings - F1807 PPSU '!A:J,4),IF(C70&lt;(MAX('PEX Fittings - F1960 EPPSU'!A:A))+1,VLOOKUP(C70,'PEX Fittings - F1960 EPPSU'!A:J,4),IF(C70&lt;(MAX('PEX Accessories'!A:A))+1,VLOOKUP(C70,'PEX Accessories'!A:J,4),IF(C70&lt;(MAX('PVC DWV'!A:A))+1,VLOOKUP(C70,'PVC DWV'!A:K,5),IF(C70&lt;(MAX('PVC SCH 40'!A:A))+1,VLOOKUP(C70,'PVC SCH 40'!A:K,5),IF(C70&lt;(MAX('Push Fittings'!A:A))+1,VLOOKUP(C70,'Push Fittings'!A:J,4),IF(C70&lt;(MAX('Copper Wrot'!A:A))+1,VLOOKUP(C70,'Copper Wrot'!A:L,5),IF(C70&lt;(MAX('Cast Copper'!A:A))+1,VLOOKUP(C70,'Cast Copper'!A:L,5),IF(C70&lt;(MAX('Press Copper Fittings'!A:A))+1,VLOOKUP(C70,'Press Copper Fittings'!A:J,4),IF(C70&lt;(MAX('Supply Stops'!A:A))+1,VLOOKUP(C70,'Supply Stops'!A:J,4),IF(C70&lt;(MAX('Supply Lines'!A:A))+1,VLOOKUP(C70,'Supply Lines'!A:J,4),IF(C70&lt;(MAX('CI Fittings'!A:A))+1,VLOOKUP(C70,'CI Fittings'!A:J,4),IF(C70&lt;(MAX('Steel Couplings'!A:A))+1,VLOOKUP(C70,'Steel Couplings'!A:J,4),IF(C70&lt;(MAX(NHC!A:A))+1,VLOOKUP(C70,NHC!A:J,4),IF(C70&lt;(MAX('Dielectric Unions'!A:A))+1,VLOOKUP(C70,'Dielectric Unions'!A:J,4),IF(C70&lt;(MAX('MI Fittings - XH'!A:A))+1,VLOOKUP(C70,'MI Fittings - XH'!A:J,4),IF(C70&lt;(MAX('Steel Nipples - XH'!A:A))+1,VLOOKUP(C70,'Steel Nipples - XH'!A:J,4),IF(C70&lt;(MAX('Copper Tubing '!A:A))+1,VLOOKUP(C70,'Copper Tubing '!A:J,4),IF(C70&lt;(MAX('PVC Pipe'!A:A))+1,VLOOKUP(C70,'PVC Pipe'!A:J,4),IF(C70&lt;(MAX('Steel Pipe'!A:A))+1,VLOOKUP(C70,'Steel Pipe'!A:J,4),"")))))))))))))))))))))))))))))))</f>
        <v/>
      </c>
      <c r="G70" s="1795"/>
      <c r="H70" s="504" t="str">
        <f>IF(C70&lt;(MAX('MI Fittings'!A:A))+1,VLOOKUP(C70,'MI Fittings'!A:K,8),IF(C70&lt;(MAX('CS Press Fittings'!A:A))+1,VLOOKUP(C70,'CS Press Fittings'!A:K,9),IF(C70&lt;(MAX('Steel Nipples'!A:A))+1,VLOOKUP(C70,'Steel Nipples'!A:K,8),IF(C70&lt;(MAX('Steel Cut Lengths'!A:A))+1,VLOOKUP(C70,'Steel Cut Lengths'!A:K,8),IF(C70&lt;(MAX('Pipe Hangers'!A:A))+1,VLOOKUP(C70,'Pipe Hangers'!A:J,8),IF(C70&lt;(MAX('Brass Nipples '!A:A))+1,VLOOKUP(C70,'Brass Nipples '!A:J,8),IF(C70&lt;(MAX('Brass Fittings '!A:A))+1,VLOOKUP(C70,'Brass Fittings '!A:J,8),IF(C70&lt;(MAX(Valves!A:A))+1,VLOOKUP(C70,Valves!A:J,8),IF(C70&lt;(MAX('PEX Tubing'!A:A))+1,VLOOKUP(C70,'PEX Tubing'!A:J,8),IF(C70&lt;(MAX('PEX Fittings - Brass'!A:A))+1,VLOOKUP(C70,'PEX Fittings - Brass'!A:J,8),IF(C70&lt;(MAX('PEX Fittings - EXPN Brass'!A:A))+1,VLOOKUP(C70,'PEX Fittings - EXPN Brass'!A:J,8),IF(C70&lt;(MAX('PEX Fittings - F1807 PPSU '!A:A))+1,VLOOKUP(C70,'PEX Fittings - F1807 PPSU '!A:J,8),IF(C70&lt;(MAX('PEX Fittings - F1960 EPPSU'!A:A))+1,VLOOKUP(C70,'PEX Fittings - F1960 EPPSU'!A:J,8),IF(C70&lt;(MAX('PEX Accessories'!A:A))+1,VLOOKUP(C70,'PEX Accessories'!A:J,8),IF(C70&lt;(MAX('PVC DWV'!A:A))+1,VLOOKUP(C70,'PVC DWV'!A:K,9),IF(C70&lt;(MAX('PVC SCH 40'!A:A))+1,VLOOKUP(C70,'PVC SCH 40'!A:K,10),IF(C70&lt;(MAX('Push Fittings'!A:A))+1,VLOOKUP(C70,'Push Fittings'!A:J,8),IF(C70&lt;(MAX('Copper Wrot'!A:A))+1,VLOOKUP(C70,'Copper Wrot'!A:L,10),IF(C70&lt;(MAX('Cast Copper'!A:A))+1,VLOOKUP(C70,'Cast Copper'!A:L,10),IF(C70&lt;(MAX('Press Copper Fittings'!A:A))+1,VLOOKUP(C70,'Press Copper Fittings'!A:J,8),IF(C70&lt;(MAX('Supply Stops'!A:A))+1,VLOOKUP(C70,'Supply Stops'!A:J,8),IF(C70&lt;(MAX('Supply Lines'!A:A))+1,VLOOKUP(C70,'Supply Lines'!A:J,8),IF(C70&lt;(MAX('CI Fittings'!A:A))+1,VLOOKUP(C70,'CI Fittings'!A:J,8),IF(C70&lt;(MAX('Steel Couplings'!A:A))+1,VLOOKUP(C70,'Steel Couplings'!A:J,8),IF(C70&lt;(MAX(NHC!A:A))+1,VLOOKUP(C70,NHC!A:J,8),IF(C70&lt;(MAX('Dielectric Unions'!A:A))+1,VLOOKUP(C70,'Dielectric Unions'!A:J,8),IF(C70&lt;(MAX('MI Fittings - XH'!A:A))+1,VLOOKUP(C70,'MI Fittings - XH'!A:J,8),IF(C70&lt;(MAX('Steel Nipples - XH'!A:A))+1,VLOOKUP(C70,'Steel Nipples - XH'!A:J,8),IF(C70&lt;(MAX('Copper Tubing '!A:A))+1,VLOOKUP(C70,'Copper Tubing '!A:J,8),IF(C70&lt;(MAX('PVC Pipe'!A:A))+1,VLOOKUP(C70,'PVC Pipe'!A:J,8),IF(C70&lt;(MAX('Steel Pipe'!A:A))+1,VLOOKUP(C70,'Steel Pipe'!A:J,8),"")))))))))))))))))))))))))))))))</f>
        <v/>
      </c>
      <c r="I70" s="1232">
        <f>IF(C70&lt;(MAX('MI Fittings'!A:A))+1,VLOOKUP(C70,'MI Fittings'!A:K,7),IF(C70&lt;(MAX('CS Press Fittings'!A:A))+1,VLOOKUP(C70,'CS Press Fittings'!A:K,8),IF(C70&lt;(MAX('Steel Nipples'!A:A))+1,VLOOKUP(C70,'Steel Nipples'!A:K,7),IF(C70&lt;(MAX('Steel Cut Lengths'!A:A))+1,VLOOKUP(C70,'Steel Cut Lengths'!A:K,7),IF(C70&lt;(MAX('Pipe Hangers'!A:A))+1,VLOOKUP(C70,'Pipe Hangers'!A:J,7),IF(C70&lt;(MAX('Brass Nipples '!A:A))+1,VLOOKUP(C70,'Brass Nipples '!A:J,7),IF(C70&lt;(MAX('Brass Fittings '!A:A))+1,VLOOKUP(C70,'Brass Fittings '!A:J,7),IF(C70&lt;(MAX(Valves!A:A))+1,VLOOKUP(C70,Valves!A:J,7),IF(C70&lt;(MAX('PEX Tubing'!A:A))+1,VLOOKUP(C70,'PEX Tubing'!A:J,7),IF(C70&lt;(MAX('PEX Fittings - Brass'!A:A))+1,VLOOKUP(C70,'PEX Fittings - Brass'!A:J,7),IF(C70&lt;(MAX('PEX Fittings - EXPN Brass'!A:A))+1,VLOOKUP(C70,'PEX Fittings - EXPN Brass'!A:J,7),IF(C70&lt;(MAX('PEX Fittings - F1807 PPSU '!A:A))+1,VLOOKUP(C70,'PEX Fittings - F1807 PPSU '!A:J,7),IF(C70&lt;(MAX('PEX Fittings - F1960 EPPSU'!A:A))+1,VLOOKUP(C70,'PEX Fittings - F1960 EPPSU'!A:J,7),IF(C70&lt;(MAX('PEX Accessories'!A:A))+1,VLOOKUP(C70,'PEX Accessories'!A:J,7),IF(C70&lt;(MAX('PVC DWV'!A:A))+1,VLOOKUP(C70,'PVC DWV'!A:K,8),IF(C70&lt;(MAX('PVC SCH 40'!A:A))+1,VLOOKUP(C70,'PVC SCH 40'!A:K,7),IF(C70&lt;(MAX('Push Fittings'!A:A))+1,VLOOKUP(C70,'Push Fittings'!A:J,7),IF(C70&lt;(MAX('Copper Wrot'!A:A))+1,VLOOKUP(C70,'Copper Wrot'!A:L,9),IF(C70&lt;(MAX('Cast Copper'!A:A))+1,VLOOKUP(C70,'Cast Copper'!A:L,9),IF(C70&lt;(MAX('Press Copper Fittings'!A:A))+1,VLOOKUP(C70,'Press Copper Fittings'!A:J,7),IF(C70&lt;(MAX('Supply Stops'!A:A))+1,VLOOKUP(C70,'Supply Stops'!A:J,7),IF(C70&lt;(MAX('Supply Lines'!A:A))+1,VLOOKUP(C70,'Supply Lines'!A:J,7),IF(C70&lt;(MAX('CI Fittings'!A:A))+1,VLOOKUP(C70,'CI Fittings'!A:J,7),IF(C70&lt;(MAX('Steel Couplings'!A:A))+1,VLOOKUP(C70,'Steel Couplings'!A:J,7),IF(C70&lt;(MAX(NHC!A:A))+1,VLOOKUP(C70,NHC!A:J,7),IF(C70&lt;(MAX('Dielectric Unions'!A:A))+1,VLOOKUP(C70,'Dielectric Unions'!A:J,7),IF(C70&lt;(MAX('MI Fittings - XH'!A:A))+1,VLOOKUP(C70,'MI Fittings - XH'!A:J,7),IF(C70&lt;(MAX('Steel Nipples - XH'!A:A))+1,VLOOKUP(C70,'Steel Nipples - XH'!A:J,7),IF(C70&lt;(MAX('Copper Tubing '!A:A))+1,VLOOKUP(C70,'Copper Tubing '!A:J,7),IF(C70&lt;(MAX('PVC Pipe'!A:A))+1,VLOOKUP(C70,'PVC Pipe'!A:J,7),IF(C70&lt;(MAX('Steel Pipe'!A:A))+1,VLOOKUP(C70,'Steel Pipe'!A:J,7),0)))))))))))))))))))))))))))))))</f>
        <v>0</v>
      </c>
      <c r="J70" s="1196">
        <f t="shared" si="0"/>
        <v>0</v>
      </c>
    </row>
    <row r="71" spans="3:10" ht="15" customHeight="1" thickTop="1" thickBot="1">
      <c r="C71" s="1233">
        <v>50</v>
      </c>
      <c r="D71" s="49" t="str">
        <f>IF(C71&lt;(MAX('MI Fittings'!A:A))+1,VLOOKUP(C71,'MI Fittings'!A:K,10),IF(C71&lt;(MAX('CS Press Fittings'!A:A))+1,VLOOKUP(C71,'CS Press Fittings'!A:K,11),IF(C71&lt;(MAX('Steel Nipples'!A:A))+1,VLOOKUP(C71,'Steel Nipples'!A:K,10),IF(C71&lt;(MAX('Steel Cut Lengths'!A:A))+1,VLOOKUP(C71,'Steel Cut Lengths'!A:K,10),IF(C71&lt;(MAX('Pipe Hangers'!A:A))+1,VLOOKUP(C71,'Pipe Hangers'!A:J,10),IF(C71&lt;(MAX('Brass Nipples '!A:A))+1,VLOOKUP(C71,'Brass Nipples '!A:J,10),IF(C71&lt;(MAX('Brass Fittings '!A:A))+1,VLOOKUP(C71,'Brass Fittings '!A:J,10),IF(C71&lt;(MAX(Valves!A:A))+1,VLOOKUP(C71,Valves!A:J,10),IF(C71&lt;(MAX('PEX Tubing'!A:A))+1,VLOOKUP(C71,'PEX Tubing'!A:J,9),IF(C71&lt;(MAX('PEX Fittings - Brass'!A:A))+1,VLOOKUP(C71,'PEX Fittings - Brass'!A:J,10),IF(C71&lt;(MAX('PEX Fittings - EXPN Brass'!A:A))+1,VLOOKUP(C71,'PEX Fittings - EXPN Brass'!A:J,10),IF(C71&lt;(MAX('PEX Fittings - F1807 PPSU '!A:A))+1,VLOOKUP(C71,'PEX Fittings - F1807 PPSU '!A:J,10),IF(C71&lt;(MAX('PEX Fittings - F1960 EPPSU'!A:A))+1,VLOOKUP(C71,'PEX Fittings - F1960 EPPSU'!A:J,10),IF(C71&lt;(MAX('PEX Accessories'!A:A))+1,VLOOKUP(C71,'PEX Accessories'!A:J,10),IF(C71&lt;(MAX('PVC DWV'!A:A))+1,VLOOKUP(C71,'PVC DWV'!A:K,11),IF(C71&lt;(MAX('PVC SCH 40'!A:A))+1,VLOOKUP(C71,'PVC SCH 40'!A:K,11),IF(C71&lt;(MAX('Push Fittings'!A:A))+1,VLOOKUP(C71,'Push Fittings'!A:J,10),IF(C71&lt;(MAX('Copper Wrot'!A:A))+1,VLOOKUP(C71,'Copper Wrot'!A:L,12),IF(C71&lt;(MAX('Cast Copper'!A:A))+1,VLOOKUP(C71,'Cast Copper'!A:L,12),IF(C71&lt;(MAX('Press Copper Fittings'!A:A))+1,VLOOKUP(C71,'Press Copper Fittings'!A:J,10),IF(C71&lt;(MAX('Supply Stops'!A:A))+1,VLOOKUP(C71,'Supply Stops'!A:J,10),IF(C71&lt;(MAX('Supply Lines'!A:A))+1,VLOOKUP(C71,'Supply Lines'!A:J,10),IF(C71&lt;(MAX('CI Fittings'!A:A))+1,VLOOKUP(C71,'CI Fittings'!A:J,10),IF(C71&lt;(MAX('Steel Couplings'!A:A))+1,VLOOKUP(C71,'Steel Couplings'!A:J,10),IF(C71&lt;(MAX(NHC!A:A))+1,VLOOKUP(C71,NHC!A:J,10),IF(C71&lt;(MAX('Dielectric Unions'!A:A))+1,VLOOKUP(C71,'Dielectric Unions'!A:J,10),IF(C71&lt;(MAX('MI Fittings - XH'!A:A))+1,VLOOKUP(C71,'MI Fittings - XH'!A:J,10),IF(C71&lt;(MAX('Steel Nipples - XH'!A:A))+1,VLOOKUP(C71,'Steel Nipples - XH'!A:J,10),IF(C71&lt;(MAX('Copper Tubing '!A:A))+1,VLOOKUP(C71,'Copper Tubing '!A:J,10),IF(C71&lt;(MAX('PVC Pipe'!A:A))+1,VLOOKUP(C71,'PVC Pipe'!A:J,10),IF(C71&lt;(MAX('Steel Pipe'!A:A))+1,VLOOKUP(C71,'Steel Pipe'!A:J,10),"")))))))))))))))))))))))))))))))</f>
        <v/>
      </c>
      <c r="E71" s="1231" t="str">
        <f>IF(C71&lt;(MAX('MI Fittings'!A:A))+1,VLOOKUP(C71,'MI Fittings'!A:K,3),IF(C71&lt;(MAX('CS Press Fittings'!A:A))+1,VLOOKUP(C71,'CS Press Fittings'!A:K,4),IF(C71&lt;(MAX('Steel Nipples'!A:A))+1,VLOOKUP(C71,'Steel Nipples'!A:K,3),IF(C71&lt;(MAX('Steel Cut Lengths'!A:A))+1,VLOOKUP(C71,'Steel Cut Lengths'!A:K,3),IF(C71&lt;(MAX('Pipe Hangers'!A:A))+1,VLOOKUP(C71,'Pipe Hangers'!A:J,3),IF(C71&lt;(MAX('Brass Nipples '!A:A))+1,VLOOKUP(C71,'Brass Nipples '!A:J,3),IF(C71&lt;(MAX('Brass Fittings '!A:A))+1,VLOOKUP(C71,'Brass Fittings '!A:J,3),IF(C71&lt;(MAX(Valves!A:A))+1,VLOOKUP(C71,Valves!A:J,3),IF(C71&lt;(MAX('PEX Tubing'!A:A))+1,VLOOKUP(C71,'PEX Tubing'!A:J,3),IF(C71&lt;(MAX('PEX Fittings - Brass'!A:A))+1,VLOOKUP(C71,'PEX Fittings - Brass'!A:J,3),IF(C71&lt;(MAX('PEX Fittings - EXPN Brass'!A:A))+1,VLOOKUP(C71,'PEX Fittings - EXPN Brass'!A:J,3),IF(C71&lt;(MAX('PEX Fittings - F1807 PPSU '!A:A))+1,VLOOKUP(C71,'PEX Fittings - F1807 PPSU '!A:J,3),IF(C71&lt;(MAX('PEX Fittings - F1960 EPPSU'!A:A))+1,VLOOKUP(C71,'PEX Fittings - F1960 EPPSU'!A:J,3),IF(C71&lt;(MAX('PEX Accessories'!A:A))+1,VLOOKUP(C71,'PEX Accessories'!A:J,3),IF(C71&lt;(MAX('PVC DWV'!A:A))+1,VLOOKUP(C71,'PVC DWV'!A:K,3),IF(C71&lt;(MAX('PVC SCH 40'!A:A))+1,VLOOKUP(C71,'PVC SCH 40'!A:K,3),IF(C71&lt;(MAX('Push Fittings'!A:A))+1,VLOOKUP(C71,'Push Fittings'!A:J,3),IF(C71&lt;(MAX('Copper Wrot'!A:A))+1,VLOOKUP(C71,'Copper Wrot'!A:L,3),IF(C71&lt;(MAX('Cast Copper'!A:A))+1,VLOOKUP(C71,'Cast Copper'!A:L,3),IF(C71&lt;(MAX('Cast Copper'!A:A))+1,VLOOKUP(C71,'Cast Copper'!A:L,3),IF(C71&lt;(MAX('Press Copper Fittings'!A:A))+1,VLOOKUP(C71,'Press Copper Fittings'!A:J,3),IF(C71&lt;(MAX('Supply Stops'!A:A))+1,VLOOKUP(C71,'Supply Stops'!A:J,3),IF(C71&lt;(MAX('Supply Lines'!A:A))+1,VLOOKUP(C71,'Supply Lines'!A:J,3),IF(C71&lt;(MAX('CI Fittings'!A:A))+1,VLOOKUP(C71,'CI Fittings'!A:J,3),IF(C71&lt;(MAX('Steel Couplings'!A:A))+1,VLOOKUP(C71,'Steel Couplings'!A:J,3),IF(C71&lt;(MAX(NHC!A:A))+1,VLOOKUP(C71,NHC!A:J,3),IF(C71&lt;(MAX('Dielectric Unions'!A:A))+1,VLOOKUP(C71,'Dielectric Unions'!A:J,3),IF(C71&lt;(MAX('MI Fittings - XH'!A:A))+1,VLOOKUP(C71,'MI Fittings - XH'!A:J,3),IF(C71&lt;(MAX('Steel Nipples - XH'!A:A))+1,VLOOKUP(C71,'Steel Nipples - XH'!A:J,3),IF(C71&lt;(MAX('Copper Tubing '!A:A))+1,VLOOKUP(C71,'Copper Tubing '!A:J,3),IF(C71&lt;(MAX('PVC Pipe'!A:A))+1,VLOOKUP(C71,'PVC Pipe'!A:J,3),IF(C71&lt;(MAX('Steel Pipe'!A:A))+1,VLOOKUP(C71,'Steel Pipe'!A:J,3),""))))))))))))))))))))))))))))))))</f>
        <v/>
      </c>
      <c r="F71" s="1794" t="str">
        <f>IF(C71&lt;(MAX('MI Fittings'!A:A))+1,VLOOKUP(C71,'MI Fittings'!A:K,4),IF(C71&lt;(MAX('CS Press Fittings'!A:A))+1,VLOOKUP(C71,'CS Press Fittings'!A:K,5),IF(C71&lt;(MAX('Steel Nipples'!A:A))+1,VLOOKUP(C71,'Steel Nipples'!A:K,4),IF(C71&lt;(MAX('Steel Cut Lengths'!A:A))+1,VLOOKUP(C71,'Steel Cut Lengths'!A:K,4),IF(C71&lt;(MAX('Pipe Hangers'!A:A))+1,VLOOKUP(C71,'Pipe Hangers'!A:J,4),IF(C71&lt;(MAX('Brass Nipples '!A:A))+1,VLOOKUP(C71,'Brass Nipples '!A:J,4),IF(C71&lt;(MAX('Brass Fittings '!A:A))+1,VLOOKUP(C71,'Brass Fittings '!A:J,4),IF(C71&lt;(MAX(Valves!A:A))+1,VLOOKUP(C71,Valves!A:J,4),IF(C71&lt;(MAX('PEX Tubing'!A:A))+1,VLOOKUP(C71,'PEX Tubing'!A:J,4),IF(C71&lt;(MAX('PEX Fittings - Brass'!A:A))+1,VLOOKUP(C71,'PEX Fittings - Brass'!A:J,4),IF(C71&lt;(MAX('PEX Fittings - EXPN Brass'!A:A))+1,VLOOKUP(C71,'PEX Fittings - EXPN Brass'!A:J,4),IF(C71&lt;(MAX('PEX Fittings - F1807 PPSU '!A:A))+1,VLOOKUP(C71,'PEX Fittings - F1807 PPSU '!A:J,4),IF(C71&lt;(MAX('PEX Fittings - F1960 EPPSU'!A:A))+1,VLOOKUP(C71,'PEX Fittings - F1960 EPPSU'!A:J,4),IF(C71&lt;(MAX('PEX Accessories'!A:A))+1,VLOOKUP(C71,'PEX Accessories'!A:J,4),IF(C71&lt;(MAX('PVC DWV'!A:A))+1,VLOOKUP(C71,'PVC DWV'!A:K,5),IF(C71&lt;(MAX('PVC SCH 40'!A:A))+1,VLOOKUP(C71,'PVC SCH 40'!A:K,5),IF(C71&lt;(MAX('Push Fittings'!A:A))+1,VLOOKUP(C71,'Push Fittings'!A:J,4),IF(C71&lt;(MAX('Copper Wrot'!A:A))+1,VLOOKUP(C71,'Copper Wrot'!A:L,5),IF(C71&lt;(MAX('Cast Copper'!A:A))+1,VLOOKUP(C71,'Cast Copper'!A:L,5),IF(C71&lt;(MAX('Press Copper Fittings'!A:A))+1,VLOOKUP(C71,'Press Copper Fittings'!A:J,4),IF(C71&lt;(MAX('Supply Stops'!A:A))+1,VLOOKUP(C71,'Supply Stops'!A:J,4),IF(C71&lt;(MAX('Supply Lines'!A:A))+1,VLOOKUP(C71,'Supply Lines'!A:J,4),IF(C71&lt;(MAX('CI Fittings'!A:A))+1,VLOOKUP(C71,'CI Fittings'!A:J,4),IF(C71&lt;(MAX('Steel Couplings'!A:A))+1,VLOOKUP(C71,'Steel Couplings'!A:J,4),IF(C71&lt;(MAX(NHC!A:A))+1,VLOOKUP(C71,NHC!A:J,4),IF(C71&lt;(MAX('Dielectric Unions'!A:A))+1,VLOOKUP(C71,'Dielectric Unions'!A:J,4),IF(C71&lt;(MAX('MI Fittings - XH'!A:A))+1,VLOOKUP(C71,'MI Fittings - XH'!A:J,4),IF(C71&lt;(MAX('Steel Nipples - XH'!A:A))+1,VLOOKUP(C71,'Steel Nipples - XH'!A:J,4),IF(C71&lt;(MAX('Copper Tubing '!A:A))+1,VLOOKUP(C71,'Copper Tubing '!A:J,4),IF(C71&lt;(MAX('PVC Pipe'!A:A))+1,VLOOKUP(C71,'PVC Pipe'!A:J,4),IF(C71&lt;(MAX('Steel Pipe'!A:A))+1,VLOOKUP(C71,'Steel Pipe'!A:J,4),"")))))))))))))))))))))))))))))))</f>
        <v/>
      </c>
      <c r="G71" s="1795"/>
      <c r="H71" s="504" t="str">
        <f>IF(C71&lt;(MAX('MI Fittings'!A:A))+1,VLOOKUP(C71,'MI Fittings'!A:K,8),IF(C71&lt;(MAX('CS Press Fittings'!A:A))+1,VLOOKUP(C71,'CS Press Fittings'!A:K,9),IF(C71&lt;(MAX('Steel Nipples'!A:A))+1,VLOOKUP(C71,'Steel Nipples'!A:K,8),IF(C71&lt;(MAX('Steel Cut Lengths'!A:A))+1,VLOOKUP(C71,'Steel Cut Lengths'!A:K,8),IF(C71&lt;(MAX('Pipe Hangers'!A:A))+1,VLOOKUP(C71,'Pipe Hangers'!A:J,8),IF(C71&lt;(MAX('Brass Nipples '!A:A))+1,VLOOKUP(C71,'Brass Nipples '!A:J,8),IF(C71&lt;(MAX('Brass Fittings '!A:A))+1,VLOOKUP(C71,'Brass Fittings '!A:J,8),IF(C71&lt;(MAX(Valves!A:A))+1,VLOOKUP(C71,Valves!A:J,8),IF(C71&lt;(MAX('PEX Tubing'!A:A))+1,VLOOKUP(C71,'PEX Tubing'!A:J,8),IF(C71&lt;(MAX('PEX Fittings - Brass'!A:A))+1,VLOOKUP(C71,'PEX Fittings - Brass'!A:J,8),IF(C71&lt;(MAX('PEX Fittings - EXPN Brass'!A:A))+1,VLOOKUP(C71,'PEX Fittings - EXPN Brass'!A:J,8),IF(C71&lt;(MAX('PEX Fittings - F1807 PPSU '!A:A))+1,VLOOKUP(C71,'PEX Fittings - F1807 PPSU '!A:J,8),IF(C71&lt;(MAX('PEX Fittings - F1960 EPPSU'!A:A))+1,VLOOKUP(C71,'PEX Fittings - F1960 EPPSU'!A:J,8),IF(C71&lt;(MAX('PEX Accessories'!A:A))+1,VLOOKUP(C71,'PEX Accessories'!A:J,8),IF(C71&lt;(MAX('PVC DWV'!A:A))+1,VLOOKUP(C71,'PVC DWV'!A:K,9),IF(C71&lt;(MAX('PVC SCH 40'!A:A))+1,VLOOKUP(C71,'PVC SCH 40'!A:K,10),IF(C71&lt;(MAX('Push Fittings'!A:A))+1,VLOOKUP(C71,'Push Fittings'!A:J,8),IF(C71&lt;(MAX('Copper Wrot'!A:A))+1,VLOOKUP(C71,'Copper Wrot'!A:L,10),IF(C71&lt;(MAX('Cast Copper'!A:A))+1,VLOOKUP(C71,'Cast Copper'!A:L,10),IF(C71&lt;(MAX('Press Copper Fittings'!A:A))+1,VLOOKUP(C71,'Press Copper Fittings'!A:J,8),IF(C71&lt;(MAX('Supply Stops'!A:A))+1,VLOOKUP(C71,'Supply Stops'!A:J,8),IF(C71&lt;(MAX('Supply Lines'!A:A))+1,VLOOKUP(C71,'Supply Lines'!A:J,8),IF(C71&lt;(MAX('CI Fittings'!A:A))+1,VLOOKUP(C71,'CI Fittings'!A:J,8),IF(C71&lt;(MAX('Steel Couplings'!A:A))+1,VLOOKUP(C71,'Steel Couplings'!A:J,8),IF(C71&lt;(MAX(NHC!A:A))+1,VLOOKUP(C71,NHC!A:J,8),IF(C71&lt;(MAX('Dielectric Unions'!A:A))+1,VLOOKUP(C71,'Dielectric Unions'!A:J,8),IF(C71&lt;(MAX('MI Fittings - XH'!A:A))+1,VLOOKUP(C71,'MI Fittings - XH'!A:J,8),IF(C71&lt;(MAX('Steel Nipples - XH'!A:A))+1,VLOOKUP(C71,'Steel Nipples - XH'!A:J,8),IF(C71&lt;(MAX('Copper Tubing '!A:A))+1,VLOOKUP(C71,'Copper Tubing '!A:J,8),IF(C71&lt;(MAX('PVC Pipe'!A:A))+1,VLOOKUP(C71,'PVC Pipe'!A:J,8),IF(C71&lt;(MAX('Steel Pipe'!A:A))+1,VLOOKUP(C71,'Steel Pipe'!A:J,8),"")))))))))))))))))))))))))))))))</f>
        <v/>
      </c>
      <c r="I71" s="1232">
        <f>IF(C71&lt;(MAX('MI Fittings'!A:A))+1,VLOOKUP(C71,'MI Fittings'!A:K,7),IF(C71&lt;(MAX('CS Press Fittings'!A:A))+1,VLOOKUP(C71,'CS Press Fittings'!A:K,8),IF(C71&lt;(MAX('Steel Nipples'!A:A))+1,VLOOKUP(C71,'Steel Nipples'!A:K,7),IF(C71&lt;(MAX('Steel Cut Lengths'!A:A))+1,VLOOKUP(C71,'Steel Cut Lengths'!A:K,7),IF(C71&lt;(MAX('Pipe Hangers'!A:A))+1,VLOOKUP(C71,'Pipe Hangers'!A:J,7),IF(C71&lt;(MAX('Brass Nipples '!A:A))+1,VLOOKUP(C71,'Brass Nipples '!A:J,7),IF(C71&lt;(MAX('Brass Fittings '!A:A))+1,VLOOKUP(C71,'Brass Fittings '!A:J,7),IF(C71&lt;(MAX(Valves!A:A))+1,VLOOKUP(C71,Valves!A:J,7),IF(C71&lt;(MAX('PEX Tubing'!A:A))+1,VLOOKUP(C71,'PEX Tubing'!A:J,7),IF(C71&lt;(MAX('PEX Fittings - Brass'!A:A))+1,VLOOKUP(C71,'PEX Fittings - Brass'!A:J,7),IF(C71&lt;(MAX('PEX Fittings - EXPN Brass'!A:A))+1,VLOOKUP(C71,'PEX Fittings - EXPN Brass'!A:J,7),IF(C71&lt;(MAX('PEX Fittings - F1807 PPSU '!A:A))+1,VLOOKUP(C71,'PEX Fittings - F1807 PPSU '!A:J,7),IF(C71&lt;(MAX('PEX Fittings - F1960 EPPSU'!A:A))+1,VLOOKUP(C71,'PEX Fittings - F1960 EPPSU'!A:J,7),IF(C71&lt;(MAX('PEX Accessories'!A:A))+1,VLOOKUP(C71,'PEX Accessories'!A:J,7),IF(C71&lt;(MAX('PVC DWV'!A:A))+1,VLOOKUP(C71,'PVC DWV'!A:K,8),IF(C71&lt;(MAX('PVC SCH 40'!A:A))+1,VLOOKUP(C71,'PVC SCH 40'!A:K,7),IF(C71&lt;(MAX('Push Fittings'!A:A))+1,VLOOKUP(C71,'Push Fittings'!A:J,7),IF(C71&lt;(MAX('Copper Wrot'!A:A))+1,VLOOKUP(C71,'Copper Wrot'!A:L,9),IF(C71&lt;(MAX('Cast Copper'!A:A))+1,VLOOKUP(C71,'Cast Copper'!A:L,9),IF(C71&lt;(MAX('Press Copper Fittings'!A:A))+1,VLOOKUP(C71,'Press Copper Fittings'!A:J,7),IF(C71&lt;(MAX('Supply Stops'!A:A))+1,VLOOKUP(C71,'Supply Stops'!A:J,7),IF(C71&lt;(MAX('Supply Lines'!A:A))+1,VLOOKUP(C71,'Supply Lines'!A:J,7),IF(C71&lt;(MAX('CI Fittings'!A:A))+1,VLOOKUP(C71,'CI Fittings'!A:J,7),IF(C71&lt;(MAX('Steel Couplings'!A:A))+1,VLOOKUP(C71,'Steel Couplings'!A:J,7),IF(C71&lt;(MAX(NHC!A:A))+1,VLOOKUP(C71,NHC!A:J,7),IF(C71&lt;(MAX('Dielectric Unions'!A:A))+1,VLOOKUP(C71,'Dielectric Unions'!A:J,7),IF(C71&lt;(MAX('MI Fittings - XH'!A:A))+1,VLOOKUP(C71,'MI Fittings - XH'!A:J,7),IF(C71&lt;(MAX('Steel Nipples - XH'!A:A))+1,VLOOKUP(C71,'Steel Nipples - XH'!A:J,7),IF(C71&lt;(MAX('Copper Tubing '!A:A))+1,VLOOKUP(C71,'Copper Tubing '!A:J,7),IF(C71&lt;(MAX('PVC Pipe'!A:A))+1,VLOOKUP(C71,'PVC Pipe'!A:J,7),IF(C71&lt;(MAX('Steel Pipe'!A:A))+1,VLOOKUP(C71,'Steel Pipe'!A:J,7),0)))))))))))))))))))))))))))))))</f>
        <v>0</v>
      </c>
      <c r="J71" s="1196">
        <f t="shared" si="0"/>
        <v>0</v>
      </c>
    </row>
    <row r="72" spans="3:10" ht="15" customHeight="1" thickTop="1" thickBot="1">
      <c r="C72" s="1234">
        <v>51</v>
      </c>
      <c r="D72" s="49" t="str">
        <f>IF(C72&lt;(MAX('MI Fittings'!A:A))+1,VLOOKUP(C72,'MI Fittings'!A:K,10),IF(C72&lt;(MAX('CS Press Fittings'!A:A))+1,VLOOKUP(C72,'CS Press Fittings'!A:K,11),IF(C72&lt;(MAX('Steel Nipples'!A:A))+1,VLOOKUP(C72,'Steel Nipples'!A:K,10),IF(C72&lt;(MAX('Steel Cut Lengths'!A:A))+1,VLOOKUP(C72,'Steel Cut Lengths'!A:K,10),IF(C72&lt;(MAX('Pipe Hangers'!A:A))+1,VLOOKUP(C72,'Pipe Hangers'!A:J,10),IF(C72&lt;(MAX('Brass Nipples '!A:A))+1,VLOOKUP(C72,'Brass Nipples '!A:J,10),IF(C72&lt;(MAX('Brass Fittings '!A:A))+1,VLOOKUP(C72,'Brass Fittings '!A:J,10),IF(C72&lt;(MAX(Valves!A:A))+1,VLOOKUP(C72,Valves!A:J,10),IF(C72&lt;(MAX('PEX Tubing'!A:A))+1,VLOOKUP(C72,'PEX Tubing'!A:J,9),IF(C72&lt;(MAX('PEX Fittings - Brass'!A:A))+1,VLOOKUP(C72,'PEX Fittings - Brass'!A:J,10),IF(C72&lt;(MAX('PEX Fittings - EXPN Brass'!A:A))+1,VLOOKUP(C72,'PEX Fittings - EXPN Brass'!A:J,10),IF(C72&lt;(MAX('PEX Fittings - F1807 PPSU '!A:A))+1,VLOOKUP(C72,'PEX Fittings - F1807 PPSU '!A:J,10),IF(C72&lt;(MAX('PEX Fittings - F1960 EPPSU'!A:A))+1,VLOOKUP(C72,'PEX Fittings - F1960 EPPSU'!A:J,10),IF(C72&lt;(MAX('PEX Accessories'!A:A))+1,VLOOKUP(C72,'PEX Accessories'!A:J,10),IF(C72&lt;(MAX('PVC DWV'!A:A))+1,VLOOKUP(C72,'PVC DWV'!A:K,11),IF(C72&lt;(MAX('PVC SCH 40'!A:A))+1,VLOOKUP(C72,'PVC SCH 40'!A:K,11),IF(C72&lt;(MAX('Push Fittings'!A:A))+1,VLOOKUP(C72,'Push Fittings'!A:J,10),IF(C72&lt;(MAX('Copper Wrot'!A:A))+1,VLOOKUP(C72,'Copper Wrot'!A:L,12),IF(C72&lt;(MAX('Cast Copper'!A:A))+1,VLOOKUP(C72,'Cast Copper'!A:L,12),IF(C72&lt;(MAX('Press Copper Fittings'!A:A))+1,VLOOKUP(C72,'Press Copper Fittings'!A:J,10),IF(C72&lt;(MAX('Supply Stops'!A:A))+1,VLOOKUP(C72,'Supply Stops'!A:J,10),IF(C72&lt;(MAX('Supply Lines'!A:A))+1,VLOOKUP(C72,'Supply Lines'!A:J,10),IF(C72&lt;(MAX('CI Fittings'!A:A))+1,VLOOKUP(C72,'CI Fittings'!A:J,10),IF(C72&lt;(MAX('Steel Couplings'!A:A))+1,VLOOKUP(C72,'Steel Couplings'!A:J,10),IF(C72&lt;(MAX(NHC!A:A))+1,VLOOKUP(C72,NHC!A:J,10),IF(C72&lt;(MAX('Dielectric Unions'!A:A))+1,VLOOKUP(C72,'Dielectric Unions'!A:J,10),IF(C72&lt;(MAX('MI Fittings - XH'!A:A))+1,VLOOKUP(C72,'MI Fittings - XH'!A:J,10),IF(C72&lt;(MAX('Steel Nipples - XH'!A:A))+1,VLOOKUP(C72,'Steel Nipples - XH'!A:J,10),IF(C72&lt;(MAX('Copper Tubing '!A:A))+1,VLOOKUP(C72,'Copper Tubing '!A:J,10),IF(C72&lt;(MAX('PVC Pipe'!A:A))+1,VLOOKUP(C72,'PVC Pipe'!A:J,10),IF(C72&lt;(MAX('Steel Pipe'!A:A))+1,VLOOKUP(C72,'Steel Pipe'!A:J,10),"")))))))))))))))))))))))))))))))</f>
        <v/>
      </c>
      <c r="E72" s="1231" t="str">
        <f>IF(C72&lt;(MAX('MI Fittings'!A:A))+1,VLOOKUP(C72,'MI Fittings'!A:K,3),IF(C72&lt;(MAX('CS Press Fittings'!A:A))+1,VLOOKUP(C72,'CS Press Fittings'!A:K,4),IF(C72&lt;(MAX('Steel Nipples'!A:A))+1,VLOOKUP(C72,'Steel Nipples'!A:K,3),IF(C72&lt;(MAX('Steel Cut Lengths'!A:A))+1,VLOOKUP(C72,'Steel Cut Lengths'!A:K,3),IF(C72&lt;(MAX('Pipe Hangers'!A:A))+1,VLOOKUP(C72,'Pipe Hangers'!A:J,3),IF(C72&lt;(MAX('Brass Nipples '!A:A))+1,VLOOKUP(C72,'Brass Nipples '!A:J,3),IF(C72&lt;(MAX('Brass Fittings '!A:A))+1,VLOOKUP(C72,'Brass Fittings '!A:J,3),IF(C72&lt;(MAX(Valves!A:A))+1,VLOOKUP(C72,Valves!A:J,3),IF(C72&lt;(MAX('PEX Tubing'!A:A))+1,VLOOKUP(C72,'PEX Tubing'!A:J,3),IF(C72&lt;(MAX('PEX Fittings - Brass'!A:A))+1,VLOOKUP(C72,'PEX Fittings - Brass'!A:J,3),IF(C72&lt;(MAX('PEX Fittings - EXPN Brass'!A:A))+1,VLOOKUP(C72,'PEX Fittings - EXPN Brass'!A:J,3),IF(C72&lt;(MAX('PEX Fittings - F1807 PPSU '!A:A))+1,VLOOKUP(C72,'PEX Fittings - F1807 PPSU '!A:J,3),IF(C72&lt;(MAX('PEX Fittings - F1960 EPPSU'!A:A))+1,VLOOKUP(C72,'PEX Fittings - F1960 EPPSU'!A:J,3),IF(C72&lt;(MAX('PEX Accessories'!A:A))+1,VLOOKUP(C72,'PEX Accessories'!A:J,3),IF(C72&lt;(MAX('PVC DWV'!A:A))+1,VLOOKUP(C72,'PVC DWV'!A:K,3),IF(C72&lt;(MAX('PVC SCH 40'!A:A))+1,VLOOKUP(C72,'PVC SCH 40'!A:K,3),IF(C72&lt;(MAX('Push Fittings'!A:A))+1,VLOOKUP(C72,'Push Fittings'!A:J,3),IF(C72&lt;(MAX('Copper Wrot'!A:A))+1,VLOOKUP(C72,'Copper Wrot'!A:L,3),IF(C72&lt;(MAX('Cast Copper'!A:A))+1,VLOOKUP(C72,'Cast Copper'!A:L,3),IF(C72&lt;(MAX('Cast Copper'!A:A))+1,VLOOKUP(C72,'Cast Copper'!A:L,3),IF(C72&lt;(MAX('Press Copper Fittings'!A:A))+1,VLOOKUP(C72,'Press Copper Fittings'!A:J,3),IF(C72&lt;(MAX('Supply Stops'!A:A))+1,VLOOKUP(C72,'Supply Stops'!A:J,3),IF(C72&lt;(MAX('Supply Lines'!A:A))+1,VLOOKUP(C72,'Supply Lines'!A:J,3),IF(C72&lt;(MAX('CI Fittings'!A:A))+1,VLOOKUP(C72,'CI Fittings'!A:J,3),IF(C72&lt;(MAX('Steel Couplings'!A:A))+1,VLOOKUP(C72,'Steel Couplings'!A:J,3),IF(C72&lt;(MAX(NHC!A:A))+1,VLOOKUP(C72,NHC!A:J,3),IF(C72&lt;(MAX('Dielectric Unions'!A:A))+1,VLOOKUP(C72,'Dielectric Unions'!A:J,3),IF(C72&lt;(MAX('MI Fittings - XH'!A:A))+1,VLOOKUP(C72,'MI Fittings - XH'!A:J,3),IF(C72&lt;(MAX('Steel Nipples - XH'!A:A))+1,VLOOKUP(C72,'Steel Nipples - XH'!A:J,3),IF(C72&lt;(MAX('Copper Tubing '!A:A))+1,VLOOKUP(C72,'Copper Tubing '!A:J,3),IF(C72&lt;(MAX('PVC Pipe'!A:A))+1,VLOOKUP(C72,'PVC Pipe'!A:J,3),IF(C72&lt;(MAX('Steel Pipe'!A:A))+1,VLOOKUP(C72,'Steel Pipe'!A:J,3),""))))))))))))))))))))))))))))))))</f>
        <v/>
      </c>
      <c r="F72" s="1794" t="str">
        <f>IF(C72&lt;(MAX('MI Fittings'!A:A))+1,VLOOKUP(C72,'MI Fittings'!A:K,4),IF(C72&lt;(MAX('CS Press Fittings'!A:A))+1,VLOOKUP(C72,'CS Press Fittings'!A:K,5),IF(C72&lt;(MAX('Steel Nipples'!A:A))+1,VLOOKUP(C72,'Steel Nipples'!A:K,4),IF(C72&lt;(MAX('Steel Cut Lengths'!A:A))+1,VLOOKUP(C72,'Steel Cut Lengths'!A:K,4),IF(C72&lt;(MAX('Pipe Hangers'!A:A))+1,VLOOKUP(C72,'Pipe Hangers'!A:J,4),IF(C72&lt;(MAX('Brass Nipples '!A:A))+1,VLOOKUP(C72,'Brass Nipples '!A:J,4),IF(C72&lt;(MAX('Brass Fittings '!A:A))+1,VLOOKUP(C72,'Brass Fittings '!A:J,4),IF(C72&lt;(MAX(Valves!A:A))+1,VLOOKUP(C72,Valves!A:J,4),IF(C72&lt;(MAX('PEX Tubing'!A:A))+1,VLOOKUP(C72,'PEX Tubing'!A:J,4),IF(C72&lt;(MAX('PEX Fittings - Brass'!A:A))+1,VLOOKUP(C72,'PEX Fittings - Brass'!A:J,4),IF(C72&lt;(MAX('PEX Fittings - EXPN Brass'!A:A))+1,VLOOKUP(C72,'PEX Fittings - EXPN Brass'!A:J,4),IF(C72&lt;(MAX('PEX Fittings - F1807 PPSU '!A:A))+1,VLOOKUP(C72,'PEX Fittings - F1807 PPSU '!A:J,4),IF(C72&lt;(MAX('PEX Fittings - F1960 EPPSU'!A:A))+1,VLOOKUP(C72,'PEX Fittings - F1960 EPPSU'!A:J,4),IF(C72&lt;(MAX('PEX Accessories'!A:A))+1,VLOOKUP(C72,'PEX Accessories'!A:J,4),IF(C72&lt;(MAX('PVC DWV'!A:A))+1,VLOOKUP(C72,'PVC DWV'!A:K,5),IF(C72&lt;(MAX('PVC SCH 40'!A:A))+1,VLOOKUP(C72,'PVC SCH 40'!A:K,5),IF(C72&lt;(MAX('Push Fittings'!A:A))+1,VLOOKUP(C72,'Push Fittings'!A:J,4),IF(C72&lt;(MAX('Copper Wrot'!A:A))+1,VLOOKUP(C72,'Copper Wrot'!A:L,5),IF(C72&lt;(MAX('Cast Copper'!A:A))+1,VLOOKUP(C72,'Cast Copper'!A:L,5),IF(C72&lt;(MAX('Press Copper Fittings'!A:A))+1,VLOOKUP(C72,'Press Copper Fittings'!A:J,4),IF(C72&lt;(MAX('Supply Stops'!A:A))+1,VLOOKUP(C72,'Supply Stops'!A:J,4),IF(C72&lt;(MAX('Supply Lines'!A:A))+1,VLOOKUP(C72,'Supply Lines'!A:J,4),IF(C72&lt;(MAX('CI Fittings'!A:A))+1,VLOOKUP(C72,'CI Fittings'!A:J,4),IF(C72&lt;(MAX('Steel Couplings'!A:A))+1,VLOOKUP(C72,'Steel Couplings'!A:J,4),IF(C72&lt;(MAX(NHC!A:A))+1,VLOOKUP(C72,NHC!A:J,4),IF(C72&lt;(MAX('Dielectric Unions'!A:A))+1,VLOOKUP(C72,'Dielectric Unions'!A:J,4),IF(C72&lt;(MAX('MI Fittings - XH'!A:A))+1,VLOOKUP(C72,'MI Fittings - XH'!A:J,4),IF(C72&lt;(MAX('Steel Nipples - XH'!A:A))+1,VLOOKUP(C72,'Steel Nipples - XH'!A:J,4),IF(C72&lt;(MAX('Copper Tubing '!A:A))+1,VLOOKUP(C72,'Copper Tubing '!A:J,4),IF(C72&lt;(MAX('PVC Pipe'!A:A))+1,VLOOKUP(C72,'PVC Pipe'!A:J,4),IF(C72&lt;(MAX('Steel Pipe'!A:A))+1,VLOOKUP(C72,'Steel Pipe'!A:J,4),"")))))))))))))))))))))))))))))))</f>
        <v/>
      </c>
      <c r="G72" s="1795"/>
      <c r="H72" s="504" t="str">
        <f>IF(C72&lt;(MAX('MI Fittings'!A:A))+1,VLOOKUP(C72,'MI Fittings'!A:K,8),IF(C72&lt;(MAX('CS Press Fittings'!A:A))+1,VLOOKUP(C72,'CS Press Fittings'!A:K,9),IF(C72&lt;(MAX('Steel Nipples'!A:A))+1,VLOOKUP(C72,'Steel Nipples'!A:K,8),IF(C72&lt;(MAX('Steel Cut Lengths'!A:A))+1,VLOOKUP(C72,'Steel Cut Lengths'!A:K,8),IF(C72&lt;(MAX('Pipe Hangers'!A:A))+1,VLOOKUP(C72,'Pipe Hangers'!A:J,8),IF(C72&lt;(MAX('Brass Nipples '!A:A))+1,VLOOKUP(C72,'Brass Nipples '!A:J,8),IF(C72&lt;(MAX('Brass Fittings '!A:A))+1,VLOOKUP(C72,'Brass Fittings '!A:J,8),IF(C72&lt;(MAX(Valves!A:A))+1,VLOOKUP(C72,Valves!A:J,8),IF(C72&lt;(MAX('PEX Tubing'!A:A))+1,VLOOKUP(C72,'PEX Tubing'!A:J,8),IF(C72&lt;(MAX('PEX Fittings - Brass'!A:A))+1,VLOOKUP(C72,'PEX Fittings - Brass'!A:J,8),IF(C72&lt;(MAX('PEX Fittings - EXPN Brass'!A:A))+1,VLOOKUP(C72,'PEX Fittings - EXPN Brass'!A:J,8),IF(C72&lt;(MAX('PEX Fittings - F1807 PPSU '!A:A))+1,VLOOKUP(C72,'PEX Fittings - F1807 PPSU '!A:J,8),IF(C72&lt;(MAX('PEX Fittings - F1960 EPPSU'!A:A))+1,VLOOKUP(C72,'PEX Fittings - F1960 EPPSU'!A:J,8),IF(C72&lt;(MAX('PEX Accessories'!A:A))+1,VLOOKUP(C72,'PEX Accessories'!A:J,8),IF(C72&lt;(MAX('PVC DWV'!A:A))+1,VLOOKUP(C72,'PVC DWV'!A:K,9),IF(C72&lt;(MAX('PVC SCH 40'!A:A))+1,VLOOKUP(C72,'PVC SCH 40'!A:K,10),IF(C72&lt;(MAX('Push Fittings'!A:A))+1,VLOOKUP(C72,'Push Fittings'!A:J,8),IF(C72&lt;(MAX('Copper Wrot'!A:A))+1,VLOOKUP(C72,'Copper Wrot'!A:L,10),IF(C72&lt;(MAX('Cast Copper'!A:A))+1,VLOOKUP(C72,'Cast Copper'!A:L,10),IF(C72&lt;(MAX('Press Copper Fittings'!A:A))+1,VLOOKUP(C72,'Press Copper Fittings'!A:J,8),IF(C72&lt;(MAX('Supply Stops'!A:A))+1,VLOOKUP(C72,'Supply Stops'!A:J,8),IF(C72&lt;(MAX('Supply Lines'!A:A))+1,VLOOKUP(C72,'Supply Lines'!A:J,8),IF(C72&lt;(MAX('CI Fittings'!A:A))+1,VLOOKUP(C72,'CI Fittings'!A:J,8),IF(C72&lt;(MAX('Steel Couplings'!A:A))+1,VLOOKUP(C72,'Steel Couplings'!A:J,8),IF(C72&lt;(MAX(NHC!A:A))+1,VLOOKUP(C72,NHC!A:J,8),IF(C72&lt;(MAX('Dielectric Unions'!A:A))+1,VLOOKUP(C72,'Dielectric Unions'!A:J,8),IF(C72&lt;(MAX('MI Fittings - XH'!A:A))+1,VLOOKUP(C72,'MI Fittings - XH'!A:J,8),IF(C72&lt;(MAX('Steel Nipples - XH'!A:A))+1,VLOOKUP(C72,'Steel Nipples - XH'!A:J,8),IF(C72&lt;(MAX('Copper Tubing '!A:A))+1,VLOOKUP(C72,'Copper Tubing '!A:J,8),IF(C72&lt;(MAX('PVC Pipe'!A:A))+1,VLOOKUP(C72,'PVC Pipe'!A:J,8),IF(C72&lt;(MAX('Steel Pipe'!A:A))+1,VLOOKUP(C72,'Steel Pipe'!A:J,8),"")))))))))))))))))))))))))))))))</f>
        <v/>
      </c>
      <c r="I72" s="1232">
        <f>IF(C72&lt;(MAX('MI Fittings'!A:A))+1,VLOOKUP(C72,'MI Fittings'!A:K,7),IF(C72&lt;(MAX('CS Press Fittings'!A:A))+1,VLOOKUP(C72,'CS Press Fittings'!A:K,8),IF(C72&lt;(MAX('Steel Nipples'!A:A))+1,VLOOKUP(C72,'Steel Nipples'!A:K,7),IF(C72&lt;(MAX('Steel Cut Lengths'!A:A))+1,VLOOKUP(C72,'Steel Cut Lengths'!A:K,7),IF(C72&lt;(MAX('Pipe Hangers'!A:A))+1,VLOOKUP(C72,'Pipe Hangers'!A:J,7),IF(C72&lt;(MAX('Brass Nipples '!A:A))+1,VLOOKUP(C72,'Brass Nipples '!A:J,7),IF(C72&lt;(MAX('Brass Fittings '!A:A))+1,VLOOKUP(C72,'Brass Fittings '!A:J,7),IF(C72&lt;(MAX(Valves!A:A))+1,VLOOKUP(C72,Valves!A:J,7),IF(C72&lt;(MAX('PEX Tubing'!A:A))+1,VLOOKUP(C72,'PEX Tubing'!A:J,7),IF(C72&lt;(MAX('PEX Fittings - Brass'!A:A))+1,VLOOKUP(C72,'PEX Fittings - Brass'!A:J,7),IF(C72&lt;(MAX('PEX Fittings - EXPN Brass'!A:A))+1,VLOOKUP(C72,'PEX Fittings - EXPN Brass'!A:J,7),IF(C72&lt;(MAX('PEX Fittings - F1807 PPSU '!A:A))+1,VLOOKUP(C72,'PEX Fittings - F1807 PPSU '!A:J,7),IF(C72&lt;(MAX('PEX Fittings - F1960 EPPSU'!A:A))+1,VLOOKUP(C72,'PEX Fittings - F1960 EPPSU'!A:J,7),IF(C72&lt;(MAX('PEX Accessories'!A:A))+1,VLOOKUP(C72,'PEX Accessories'!A:J,7),IF(C72&lt;(MAX('PVC DWV'!A:A))+1,VLOOKUP(C72,'PVC DWV'!A:K,8),IF(C72&lt;(MAX('PVC SCH 40'!A:A))+1,VLOOKUP(C72,'PVC SCH 40'!A:K,7),IF(C72&lt;(MAX('Push Fittings'!A:A))+1,VLOOKUP(C72,'Push Fittings'!A:J,7),IF(C72&lt;(MAX('Copper Wrot'!A:A))+1,VLOOKUP(C72,'Copper Wrot'!A:L,9),IF(C72&lt;(MAX('Cast Copper'!A:A))+1,VLOOKUP(C72,'Cast Copper'!A:L,9),IF(C72&lt;(MAX('Press Copper Fittings'!A:A))+1,VLOOKUP(C72,'Press Copper Fittings'!A:J,7),IF(C72&lt;(MAX('Supply Stops'!A:A))+1,VLOOKUP(C72,'Supply Stops'!A:J,7),IF(C72&lt;(MAX('Supply Lines'!A:A))+1,VLOOKUP(C72,'Supply Lines'!A:J,7),IF(C72&lt;(MAX('CI Fittings'!A:A))+1,VLOOKUP(C72,'CI Fittings'!A:J,7),IF(C72&lt;(MAX('Steel Couplings'!A:A))+1,VLOOKUP(C72,'Steel Couplings'!A:J,7),IF(C72&lt;(MAX(NHC!A:A))+1,VLOOKUP(C72,NHC!A:J,7),IF(C72&lt;(MAX('Dielectric Unions'!A:A))+1,VLOOKUP(C72,'Dielectric Unions'!A:J,7),IF(C72&lt;(MAX('MI Fittings - XH'!A:A))+1,VLOOKUP(C72,'MI Fittings - XH'!A:J,7),IF(C72&lt;(MAX('Steel Nipples - XH'!A:A))+1,VLOOKUP(C72,'Steel Nipples - XH'!A:J,7),IF(C72&lt;(MAX('Copper Tubing '!A:A))+1,VLOOKUP(C72,'Copper Tubing '!A:J,7),IF(C72&lt;(MAX('PVC Pipe'!A:A))+1,VLOOKUP(C72,'PVC Pipe'!A:J,7),IF(C72&lt;(MAX('Steel Pipe'!A:A))+1,VLOOKUP(C72,'Steel Pipe'!A:J,7),0)))))))))))))))))))))))))))))))</f>
        <v>0</v>
      </c>
      <c r="J72" s="1196">
        <f t="shared" si="0"/>
        <v>0</v>
      </c>
    </row>
    <row r="73" spans="3:10" ht="15" customHeight="1" thickTop="1" thickBot="1">
      <c r="C73" s="1233">
        <v>52</v>
      </c>
      <c r="D73" s="49" t="str">
        <f>IF(C73&lt;(MAX('MI Fittings'!A:A))+1,VLOOKUP(C73,'MI Fittings'!A:K,10),IF(C73&lt;(MAX('CS Press Fittings'!A:A))+1,VLOOKUP(C73,'CS Press Fittings'!A:K,11),IF(C73&lt;(MAX('Steel Nipples'!A:A))+1,VLOOKUP(C73,'Steel Nipples'!A:K,10),IF(C73&lt;(MAX('Steel Cut Lengths'!A:A))+1,VLOOKUP(C73,'Steel Cut Lengths'!A:K,10),IF(C73&lt;(MAX('Pipe Hangers'!A:A))+1,VLOOKUP(C73,'Pipe Hangers'!A:J,10),IF(C73&lt;(MAX('Brass Nipples '!A:A))+1,VLOOKUP(C73,'Brass Nipples '!A:J,10),IF(C73&lt;(MAX('Brass Fittings '!A:A))+1,VLOOKUP(C73,'Brass Fittings '!A:J,10),IF(C73&lt;(MAX(Valves!A:A))+1,VLOOKUP(C73,Valves!A:J,10),IF(C73&lt;(MAX('PEX Tubing'!A:A))+1,VLOOKUP(C73,'PEX Tubing'!A:J,9),IF(C73&lt;(MAX('PEX Fittings - Brass'!A:A))+1,VLOOKUP(C73,'PEX Fittings - Brass'!A:J,10),IF(C73&lt;(MAX('PEX Fittings - EXPN Brass'!A:A))+1,VLOOKUP(C73,'PEX Fittings - EXPN Brass'!A:J,10),IF(C73&lt;(MAX('PEX Fittings - F1807 PPSU '!A:A))+1,VLOOKUP(C73,'PEX Fittings - F1807 PPSU '!A:J,10),IF(C73&lt;(MAX('PEX Fittings - F1960 EPPSU'!A:A))+1,VLOOKUP(C73,'PEX Fittings - F1960 EPPSU'!A:J,10),IF(C73&lt;(MAX('PEX Accessories'!A:A))+1,VLOOKUP(C73,'PEX Accessories'!A:J,10),IF(C73&lt;(MAX('PVC DWV'!A:A))+1,VLOOKUP(C73,'PVC DWV'!A:K,11),IF(C73&lt;(MAX('PVC SCH 40'!A:A))+1,VLOOKUP(C73,'PVC SCH 40'!A:K,11),IF(C73&lt;(MAX('Push Fittings'!A:A))+1,VLOOKUP(C73,'Push Fittings'!A:J,10),IF(C73&lt;(MAX('Copper Wrot'!A:A))+1,VLOOKUP(C73,'Copper Wrot'!A:L,12),IF(C73&lt;(MAX('Cast Copper'!A:A))+1,VLOOKUP(C73,'Cast Copper'!A:L,12),IF(C73&lt;(MAX('Press Copper Fittings'!A:A))+1,VLOOKUP(C73,'Press Copper Fittings'!A:J,10),IF(C73&lt;(MAX('Supply Stops'!A:A))+1,VLOOKUP(C73,'Supply Stops'!A:J,10),IF(C73&lt;(MAX('Supply Lines'!A:A))+1,VLOOKUP(C73,'Supply Lines'!A:J,10),IF(C73&lt;(MAX('CI Fittings'!A:A))+1,VLOOKUP(C73,'CI Fittings'!A:J,10),IF(C73&lt;(MAX('Steel Couplings'!A:A))+1,VLOOKUP(C73,'Steel Couplings'!A:J,10),IF(C73&lt;(MAX(NHC!A:A))+1,VLOOKUP(C73,NHC!A:J,10),IF(C73&lt;(MAX('Dielectric Unions'!A:A))+1,VLOOKUP(C73,'Dielectric Unions'!A:J,10),IF(C73&lt;(MAX('MI Fittings - XH'!A:A))+1,VLOOKUP(C73,'MI Fittings - XH'!A:J,10),IF(C73&lt;(MAX('Steel Nipples - XH'!A:A))+1,VLOOKUP(C73,'Steel Nipples - XH'!A:J,10),IF(C73&lt;(MAX('Copper Tubing '!A:A))+1,VLOOKUP(C73,'Copper Tubing '!A:J,10),IF(C73&lt;(MAX('PVC Pipe'!A:A))+1,VLOOKUP(C73,'PVC Pipe'!A:J,10),IF(C73&lt;(MAX('Steel Pipe'!A:A))+1,VLOOKUP(C73,'Steel Pipe'!A:J,10),"")))))))))))))))))))))))))))))))</f>
        <v/>
      </c>
      <c r="E73" s="1231" t="str">
        <f>IF(C73&lt;(MAX('MI Fittings'!A:A))+1,VLOOKUP(C73,'MI Fittings'!A:K,3),IF(C73&lt;(MAX('CS Press Fittings'!A:A))+1,VLOOKUP(C73,'CS Press Fittings'!A:K,4),IF(C73&lt;(MAX('Steel Nipples'!A:A))+1,VLOOKUP(C73,'Steel Nipples'!A:K,3),IF(C73&lt;(MAX('Steel Cut Lengths'!A:A))+1,VLOOKUP(C73,'Steel Cut Lengths'!A:K,3),IF(C73&lt;(MAX('Pipe Hangers'!A:A))+1,VLOOKUP(C73,'Pipe Hangers'!A:J,3),IF(C73&lt;(MAX('Brass Nipples '!A:A))+1,VLOOKUP(C73,'Brass Nipples '!A:J,3),IF(C73&lt;(MAX('Brass Fittings '!A:A))+1,VLOOKUP(C73,'Brass Fittings '!A:J,3),IF(C73&lt;(MAX(Valves!A:A))+1,VLOOKUP(C73,Valves!A:J,3),IF(C73&lt;(MAX('PEX Tubing'!A:A))+1,VLOOKUP(C73,'PEX Tubing'!A:J,3),IF(C73&lt;(MAX('PEX Fittings - Brass'!A:A))+1,VLOOKUP(C73,'PEX Fittings - Brass'!A:J,3),IF(C73&lt;(MAX('PEX Fittings - EXPN Brass'!A:A))+1,VLOOKUP(C73,'PEX Fittings - EXPN Brass'!A:J,3),IF(C73&lt;(MAX('PEX Fittings - F1807 PPSU '!A:A))+1,VLOOKUP(C73,'PEX Fittings - F1807 PPSU '!A:J,3),IF(C73&lt;(MAX('PEX Fittings - F1960 EPPSU'!A:A))+1,VLOOKUP(C73,'PEX Fittings - F1960 EPPSU'!A:J,3),IF(C73&lt;(MAX('PEX Accessories'!A:A))+1,VLOOKUP(C73,'PEX Accessories'!A:J,3),IF(C73&lt;(MAX('PVC DWV'!A:A))+1,VLOOKUP(C73,'PVC DWV'!A:K,3),IF(C73&lt;(MAX('PVC SCH 40'!A:A))+1,VLOOKUP(C73,'PVC SCH 40'!A:K,3),IF(C73&lt;(MAX('Push Fittings'!A:A))+1,VLOOKUP(C73,'Push Fittings'!A:J,3),IF(C73&lt;(MAX('Copper Wrot'!A:A))+1,VLOOKUP(C73,'Copper Wrot'!A:L,3),IF(C73&lt;(MAX('Cast Copper'!A:A))+1,VLOOKUP(C73,'Cast Copper'!A:L,3),IF(C73&lt;(MAX('Cast Copper'!A:A))+1,VLOOKUP(C73,'Cast Copper'!A:L,3),IF(C73&lt;(MAX('Press Copper Fittings'!A:A))+1,VLOOKUP(C73,'Press Copper Fittings'!A:J,3),IF(C73&lt;(MAX('Supply Stops'!A:A))+1,VLOOKUP(C73,'Supply Stops'!A:J,3),IF(C73&lt;(MAX('Supply Lines'!A:A))+1,VLOOKUP(C73,'Supply Lines'!A:J,3),IF(C73&lt;(MAX('CI Fittings'!A:A))+1,VLOOKUP(C73,'CI Fittings'!A:J,3),IF(C73&lt;(MAX('Steel Couplings'!A:A))+1,VLOOKUP(C73,'Steel Couplings'!A:J,3),IF(C73&lt;(MAX(NHC!A:A))+1,VLOOKUP(C73,NHC!A:J,3),IF(C73&lt;(MAX('Dielectric Unions'!A:A))+1,VLOOKUP(C73,'Dielectric Unions'!A:J,3),IF(C73&lt;(MAX('MI Fittings - XH'!A:A))+1,VLOOKUP(C73,'MI Fittings - XH'!A:J,3),IF(C73&lt;(MAX('Steel Nipples - XH'!A:A))+1,VLOOKUP(C73,'Steel Nipples - XH'!A:J,3),IF(C73&lt;(MAX('Copper Tubing '!A:A))+1,VLOOKUP(C73,'Copper Tubing '!A:J,3),IF(C73&lt;(MAX('PVC Pipe'!A:A))+1,VLOOKUP(C73,'PVC Pipe'!A:J,3),IF(C73&lt;(MAX('Steel Pipe'!A:A))+1,VLOOKUP(C73,'Steel Pipe'!A:J,3),""))))))))))))))))))))))))))))))))</f>
        <v/>
      </c>
      <c r="F73" s="1794" t="str">
        <f>IF(C73&lt;(MAX('MI Fittings'!A:A))+1,VLOOKUP(C73,'MI Fittings'!A:K,4),IF(C73&lt;(MAX('CS Press Fittings'!A:A))+1,VLOOKUP(C73,'CS Press Fittings'!A:K,5),IF(C73&lt;(MAX('Steel Nipples'!A:A))+1,VLOOKUP(C73,'Steel Nipples'!A:K,4),IF(C73&lt;(MAX('Steel Cut Lengths'!A:A))+1,VLOOKUP(C73,'Steel Cut Lengths'!A:K,4),IF(C73&lt;(MAX('Pipe Hangers'!A:A))+1,VLOOKUP(C73,'Pipe Hangers'!A:J,4),IF(C73&lt;(MAX('Brass Nipples '!A:A))+1,VLOOKUP(C73,'Brass Nipples '!A:J,4),IF(C73&lt;(MAX('Brass Fittings '!A:A))+1,VLOOKUP(C73,'Brass Fittings '!A:J,4),IF(C73&lt;(MAX(Valves!A:A))+1,VLOOKUP(C73,Valves!A:J,4),IF(C73&lt;(MAX('PEX Tubing'!A:A))+1,VLOOKUP(C73,'PEX Tubing'!A:J,4),IF(C73&lt;(MAX('PEX Fittings - Brass'!A:A))+1,VLOOKUP(C73,'PEX Fittings - Brass'!A:J,4),IF(C73&lt;(MAX('PEX Fittings - EXPN Brass'!A:A))+1,VLOOKUP(C73,'PEX Fittings - EXPN Brass'!A:J,4),IF(C73&lt;(MAX('PEX Fittings - F1807 PPSU '!A:A))+1,VLOOKUP(C73,'PEX Fittings - F1807 PPSU '!A:J,4),IF(C73&lt;(MAX('PEX Fittings - F1960 EPPSU'!A:A))+1,VLOOKUP(C73,'PEX Fittings - F1960 EPPSU'!A:J,4),IF(C73&lt;(MAX('PEX Accessories'!A:A))+1,VLOOKUP(C73,'PEX Accessories'!A:J,4),IF(C73&lt;(MAX('PVC DWV'!A:A))+1,VLOOKUP(C73,'PVC DWV'!A:K,5),IF(C73&lt;(MAX('PVC SCH 40'!A:A))+1,VLOOKUP(C73,'PVC SCH 40'!A:K,5),IF(C73&lt;(MAX('Push Fittings'!A:A))+1,VLOOKUP(C73,'Push Fittings'!A:J,4),IF(C73&lt;(MAX('Copper Wrot'!A:A))+1,VLOOKUP(C73,'Copper Wrot'!A:L,5),IF(C73&lt;(MAX('Cast Copper'!A:A))+1,VLOOKUP(C73,'Cast Copper'!A:L,5),IF(C73&lt;(MAX('Press Copper Fittings'!A:A))+1,VLOOKUP(C73,'Press Copper Fittings'!A:J,4),IF(C73&lt;(MAX('Supply Stops'!A:A))+1,VLOOKUP(C73,'Supply Stops'!A:J,4),IF(C73&lt;(MAX('Supply Lines'!A:A))+1,VLOOKUP(C73,'Supply Lines'!A:J,4),IF(C73&lt;(MAX('CI Fittings'!A:A))+1,VLOOKUP(C73,'CI Fittings'!A:J,4),IF(C73&lt;(MAX('Steel Couplings'!A:A))+1,VLOOKUP(C73,'Steel Couplings'!A:J,4),IF(C73&lt;(MAX(NHC!A:A))+1,VLOOKUP(C73,NHC!A:J,4),IF(C73&lt;(MAX('Dielectric Unions'!A:A))+1,VLOOKUP(C73,'Dielectric Unions'!A:J,4),IF(C73&lt;(MAX('MI Fittings - XH'!A:A))+1,VLOOKUP(C73,'MI Fittings - XH'!A:J,4),IF(C73&lt;(MAX('Steel Nipples - XH'!A:A))+1,VLOOKUP(C73,'Steel Nipples - XH'!A:J,4),IF(C73&lt;(MAX('Copper Tubing '!A:A))+1,VLOOKUP(C73,'Copper Tubing '!A:J,4),IF(C73&lt;(MAX('PVC Pipe'!A:A))+1,VLOOKUP(C73,'PVC Pipe'!A:J,4),IF(C73&lt;(MAX('Steel Pipe'!A:A))+1,VLOOKUP(C73,'Steel Pipe'!A:J,4),"")))))))))))))))))))))))))))))))</f>
        <v/>
      </c>
      <c r="G73" s="1795"/>
      <c r="H73" s="504" t="str">
        <f>IF(C73&lt;(MAX('MI Fittings'!A:A))+1,VLOOKUP(C73,'MI Fittings'!A:K,8),IF(C73&lt;(MAX('CS Press Fittings'!A:A))+1,VLOOKUP(C73,'CS Press Fittings'!A:K,9),IF(C73&lt;(MAX('Steel Nipples'!A:A))+1,VLOOKUP(C73,'Steel Nipples'!A:K,8),IF(C73&lt;(MAX('Steel Cut Lengths'!A:A))+1,VLOOKUP(C73,'Steel Cut Lengths'!A:K,8),IF(C73&lt;(MAX('Pipe Hangers'!A:A))+1,VLOOKUP(C73,'Pipe Hangers'!A:J,8),IF(C73&lt;(MAX('Brass Nipples '!A:A))+1,VLOOKUP(C73,'Brass Nipples '!A:J,8),IF(C73&lt;(MAX('Brass Fittings '!A:A))+1,VLOOKUP(C73,'Brass Fittings '!A:J,8),IF(C73&lt;(MAX(Valves!A:A))+1,VLOOKUP(C73,Valves!A:J,8),IF(C73&lt;(MAX('PEX Tubing'!A:A))+1,VLOOKUP(C73,'PEX Tubing'!A:J,8),IF(C73&lt;(MAX('PEX Fittings - Brass'!A:A))+1,VLOOKUP(C73,'PEX Fittings - Brass'!A:J,8),IF(C73&lt;(MAX('PEX Fittings - EXPN Brass'!A:A))+1,VLOOKUP(C73,'PEX Fittings - EXPN Brass'!A:J,8),IF(C73&lt;(MAX('PEX Fittings - F1807 PPSU '!A:A))+1,VLOOKUP(C73,'PEX Fittings - F1807 PPSU '!A:J,8),IF(C73&lt;(MAX('PEX Fittings - F1960 EPPSU'!A:A))+1,VLOOKUP(C73,'PEX Fittings - F1960 EPPSU'!A:J,8),IF(C73&lt;(MAX('PEX Accessories'!A:A))+1,VLOOKUP(C73,'PEX Accessories'!A:J,8),IF(C73&lt;(MAX('PVC DWV'!A:A))+1,VLOOKUP(C73,'PVC DWV'!A:K,9),IF(C73&lt;(MAX('PVC SCH 40'!A:A))+1,VLOOKUP(C73,'PVC SCH 40'!A:K,10),IF(C73&lt;(MAX('Push Fittings'!A:A))+1,VLOOKUP(C73,'Push Fittings'!A:J,8),IF(C73&lt;(MAX('Copper Wrot'!A:A))+1,VLOOKUP(C73,'Copper Wrot'!A:L,10),IF(C73&lt;(MAX('Cast Copper'!A:A))+1,VLOOKUP(C73,'Cast Copper'!A:L,10),IF(C73&lt;(MAX('Press Copper Fittings'!A:A))+1,VLOOKUP(C73,'Press Copper Fittings'!A:J,8),IF(C73&lt;(MAX('Supply Stops'!A:A))+1,VLOOKUP(C73,'Supply Stops'!A:J,8),IF(C73&lt;(MAX('Supply Lines'!A:A))+1,VLOOKUP(C73,'Supply Lines'!A:J,8),IF(C73&lt;(MAX('CI Fittings'!A:A))+1,VLOOKUP(C73,'CI Fittings'!A:J,8),IF(C73&lt;(MAX('Steel Couplings'!A:A))+1,VLOOKUP(C73,'Steel Couplings'!A:J,8),IF(C73&lt;(MAX(NHC!A:A))+1,VLOOKUP(C73,NHC!A:J,8),IF(C73&lt;(MAX('Dielectric Unions'!A:A))+1,VLOOKUP(C73,'Dielectric Unions'!A:J,8),IF(C73&lt;(MAX('MI Fittings - XH'!A:A))+1,VLOOKUP(C73,'MI Fittings - XH'!A:J,8),IF(C73&lt;(MAX('Steel Nipples - XH'!A:A))+1,VLOOKUP(C73,'Steel Nipples - XH'!A:J,8),IF(C73&lt;(MAX('Copper Tubing '!A:A))+1,VLOOKUP(C73,'Copper Tubing '!A:J,8),IF(C73&lt;(MAX('PVC Pipe'!A:A))+1,VLOOKUP(C73,'PVC Pipe'!A:J,8),IF(C73&lt;(MAX('Steel Pipe'!A:A))+1,VLOOKUP(C73,'Steel Pipe'!A:J,8),"")))))))))))))))))))))))))))))))</f>
        <v/>
      </c>
      <c r="I73" s="1232">
        <f>IF(C73&lt;(MAX('MI Fittings'!A:A))+1,VLOOKUP(C73,'MI Fittings'!A:K,7),IF(C73&lt;(MAX('CS Press Fittings'!A:A))+1,VLOOKUP(C73,'CS Press Fittings'!A:K,8),IF(C73&lt;(MAX('Steel Nipples'!A:A))+1,VLOOKUP(C73,'Steel Nipples'!A:K,7),IF(C73&lt;(MAX('Steel Cut Lengths'!A:A))+1,VLOOKUP(C73,'Steel Cut Lengths'!A:K,7),IF(C73&lt;(MAX('Pipe Hangers'!A:A))+1,VLOOKUP(C73,'Pipe Hangers'!A:J,7),IF(C73&lt;(MAX('Brass Nipples '!A:A))+1,VLOOKUP(C73,'Brass Nipples '!A:J,7),IF(C73&lt;(MAX('Brass Fittings '!A:A))+1,VLOOKUP(C73,'Brass Fittings '!A:J,7),IF(C73&lt;(MAX(Valves!A:A))+1,VLOOKUP(C73,Valves!A:J,7),IF(C73&lt;(MAX('PEX Tubing'!A:A))+1,VLOOKUP(C73,'PEX Tubing'!A:J,7),IF(C73&lt;(MAX('PEX Fittings - Brass'!A:A))+1,VLOOKUP(C73,'PEX Fittings - Brass'!A:J,7),IF(C73&lt;(MAX('PEX Fittings - EXPN Brass'!A:A))+1,VLOOKUP(C73,'PEX Fittings - EXPN Brass'!A:J,7),IF(C73&lt;(MAX('PEX Fittings - F1807 PPSU '!A:A))+1,VLOOKUP(C73,'PEX Fittings - F1807 PPSU '!A:J,7),IF(C73&lt;(MAX('PEX Fittings - F1960 EPPSU'!A:A))+1,VLOOKUP(C73,'PEX Fittings - F1960 EPPSU'!A:J,7),IF(C73&lt;(MAX('PEX Accessories'!A:A))+1,VLOOKUP(C73,'PEX Accessories'!A:J,7),IF(C73&lt;(MAX('PVC DWV'!A:A))+1,VLOOKUP(C73,'PVC DWV'!A:K,8),IF(C73&lt;(MAX('PVC SCH 40'!A:A))+1,VLOOKUP(C73,'PVC SCH 40'!A:K,7),IF(C73&lt;(MAX('Push Fittings'!A:A))+1,VLOOKUP(C73,'Push Fittings'!A:J,7),IF(C73&lt;(MAX('Copper Wrot'!A:A))+1,VLOOKUP(C73,'Copper Wrot'!A:L,9),IF(C73&lt;(MAX('Cast Copper'!A:A))+1,VLOOKUP(C73,'Cast Copper'!A:L,9),IF(C73&lt;(MAX('Press Copper Fittings'!A:A))+1,VLOOKUP(C73,'Press Copper Fittings'!A:J,7),IF(C73&lt;(MAX('Supply Stops'!A:A))+1,VLOOKUP(C73,'Supply Stops'!A:J,7),IF(C73&lt;(MAX('Supply Lines'!A:A))+1,VLOOKUP(C73,'Supply Lines'!A:J,7),IF(C73&lt;(MAX('CI Fittings'!A:A))+1,VLOOKUP(C73,'CI Fittings'!A:J,7),IF(C73&lt;(MAX('Steel Couplings'!A:A))+1,VLOOKUP(C73,'Steel Couplings'!A:J,7),IF(C73&lt;(MAX(NHC!A:A))+1,VLOOKUP(C73,NHC!A:J,7),IF(C73&lt;(MAX('Dielectric Unions'!A:A))+1,VLOOKUP(C73,'Dielectric Unions'!A:J,7),IF(C73&lt;(MAX('MI Fittings - XH'!A:A))+1,VLOOKUP(C73,'MI Fittings - XH'!A:J,7),IF(C73&lt;(MAX('Steel Nipples - XH'!A:A))+1,VLOOKUP(C73,'Steel Nipples - XH'!A:J,7),IF(C73&lt;(MAX('Copper Tubing '!A:A))+1,VLOOKUP(C73,'Copper Tubing '!A:J,7),IF(C73&lt;(MAX('PVC Pipe'!A:A))+1,VLOOKUP(C73,'PVC Pipe'!A:J,7),IF(C73&lt;(MAX('Steel Pipe'!A:A))+1,VLOOKUP(C73,'Steel Pipe'!A:J,7),0)))))))))))))))))))))))))))))))</f>
        <v>0</v>
      </c>
      <c r="J73" s="1196">
        <f t="shared" si="0"/>
        <v>0</v>
      </c>
    </row>
    <row r="74" spans="3:10" ht="15" customHeight="1" thickTop="1" thickBot="1">
      <c r="C74" s="1234">
        <v>53</v>
      </c>
      <c r="D74" s="49" t="str">
        <f>IF(C74&lt;(MAX('MI Fittings'!A:A))+1,VLOOKUP(C74,'MI Fittings'!A:K,10),IF(C74&lt;(MAX('CS Press Fittings'!A:A))+1,VLOOKUP(C74,'CS Press Fittings'!A:K,11),IF(C74&lt;(MAX('Steel Nipples'!A:A))+1,VLOOKUP(C74,'Steel Nipples'!A:K,10),IF(C74&lt;(MAX('Steel Cut Lengths'!A:A))+1,VLOOKUP(C74,'Steel Cut Lengths'!A:K,10),IF(C74&lt;(MAX('Pipe Hangers'!A:A))+1,VLOOKUP(C74,'Pipe Hangers'!A:J,10),IF(C74&lt;(MAX('Brass Nipples '!A:A))+1,VLOOKUP(C74,'Brass Nipples '!A:J,10),IF(C74&lt;(MAX('Brass Fittings '!A:A))+1,VLOOKUP(C74,'Brass Fittings '!A:J,10),IF(C74&lt;(MAX(Valves!A:A))+1,VLOOKUP(C74,Valves!A:J,10),IF(C74&lt;(MAX('PEX Tubing'!A:A))+1,VLOOKUP(C74,'PEX Tubing'!A:J,9),IF(C74&lt;(MAX('PEX Fittings - Brass'!A:A))+1,VLOOKUP(C74,'PEX Fittings - Brass'!A:J,10),IF(C74&lt;(MAX('PEX Fittings - EXPN Brass'!A:A))+1,VLOOKUP(C74,'PEX Fittings - EXPN Brass'!A:J,10),IF(C74&lt;(MAX('PEX Fittings - F1807 PPSU '!A:A))+1,VLOOKUP(C74,'PEX Fittings - F1807 PPSU '!A:J,10),IF(C74&lt;(MAX('PEX Fittings - F1960 EPPSU'!A:A))+1,VLOOKUP(C74,'PEX Fittings - F1960 EPPSU'!A:J,10),IF(C74&lt;(MAX('PEX Accessories'!A:A))+1,VLOOKUP(C74,'PEX Accessories'!A:J,10),IF(C74&lt;(MAX('PVC DWV'!A:A))+1,VLOOKUP(C74,'PVC DWV'!A:K,11),IF(C74&lt;(MAX('PVC SCH 40'!A:A))+1,VLOOKUP(C74,'PVC SCH 40'!A:K,11),IF(C74&lt;(MAX('Push Fittings'!A:A))+1,VLOOKUP(C74,'Push Fittings'!A:J,10),IF(C74&lt;(MAX('Copper Wrot'!A:A))+1,VLOOKUP(C74,'Copper Wrot'!A:L,12),IF(C74&lt;(MAX('Cast Copper'!A:A))+1,VLOOKUP(C74,'Cast Copper'!A:L,12),IF(C74&lt;(MAX('Press Copper Fittings'!A:A))+1,VLOOKUP(C74,'Press Copper Fittings'!A:J,10),IF(C74&lt;(MAX('Supply Stops'!A:A))+1,VLOOKUP(C74,'Supply Stops'!A:J,10),IF(C74&lt;(MAX('Supply Lines'!A:A))+1,VLOOKUP(C74,'Supply Lines'!A:J,10),IF(C74&lt;(MAX('CI Fittings'!A:A))+1,VLOOKUP(C74,'CI Fittings'!A:J,10),IF(C74&lt;(MAX('Steel Couplings'!A:A))+1,VLOOKUP(C74,'Steel Couplings'!A:J,10),IF(C74&lt;(MAX(NHC!A:A))+1,VLOOKUP(C74,NHC!A:J,10),IF(C74&lt;(MAX('Dielectric Unions'!A:A))+1,VLOOKUP(C74,'Dielectric Unions'!A:J,10),IF(C74&lt;(MAX('MI Fittings - XH'!A:A))+1,VLOOKUP(C74,'MI Fittings - XH'!A:J,10),IF(C74&lt;(MAX('Steel Nipples - XH'!A:A))+1,VLOOKUP(C74,'Steel Nipples - XH'!A:J,10),IF(C74&lt;(MAX('Copper Tubing '!A:A))+1,VLOOKUP(C74,'Copper Tubing '!A:J,10),IF(C74&lt;(MAX('PVC Pipe'!A:A))+1,VLOOKUP(C74,'PVC Pipe'!A:J,10),IF(C74&lt;(MAX('Steel Pipe'!A:A))+1,VLOOKUP(C74,'Steel Pipe'!A:J,10),"")))))))))))))))))))))))))))))))</f>
        <v/>
      </c>
      <c r="E74" s="1231" t="str">
        <f>IF(C74&lt;(MAX('MI Fittings'!A:A))+1,VLOOKUP(C74,'MI Fittings'!A:K,3),IF(C74&lt;(MAX('CS Press Fittings'!A:A))+1,VLOOKUP(C74,'CS Press Fittings'!A:K,4),IF(C74&lt;(MAX('Steel Nipples'!A:A))+1,VLOOKUP(C74,'Steel Nipples'!A:K,3),IF(C74&lt;(MAX('Steel Cut Lengths'!A:A))+1,VLOOKUP(C74,'Steel Cut Lengths'!A:K,3),IF(C74&lt;(MAX('Pipe Hangers'!A:A))+1,VLOOKUP(C74,'Pipe Hangers'!A:J,3),IF(C74&lt;(MAX('Brass Nipples '!A:A))+1,VLOOKUP(C74,'Brass Nipples '!A:J,3),IF(C74&lt;(MAX('Brass Fittings '!A:A))+1,VLOOKUP(C74,'Brass Fittings '!A:J,3),IF(C74&lt;(MAX(Valves!A:A))+1,VLOOKUP(C74,Valves!A:J,3),IF(C74&lt;(MAX('PEX Tubing'!A:A))+1,VLOOKUP(C74,'PEX Tubing'!A:J,3),IF(C74&lt;(MAX('PEX Fittings - Brass'!A:A))+1,VLOOKUP(C74,'PEX Fittings - Brass'!A:J,3),IF(C74&lt;(MAX('PEX Fittings - EXPN Brass'!A:A))+1,VLOOKUP(C74,'PEX Fittings - EXPN Brass'!A:J,3),IF(C74&lt;(MAX('PEX Fittings - F1807 PPSU '!A:A))+1,VLOOKUP(C74,'PEX Fittings - F1807 PPSU '!A:J,3),IF(C74&lt;(MAX('PEX Fittings - F1960 EPPSU'!A:A))+1,VLOOKUP(C74,'PEX Fittings - F1960 EPPSU'!A:J,3),IF(C74&lt;(MAX('PEX Accessories'!A:A))+1,VLOOKUP(C74,'PEX Accessories'!A:J,3),IF(C74&lt;(MAX('PVC DWV'!A:A))+1,VLOOKUP(C74,'PVC DWV'!A:K,3),IF(C74&lt;(MAX('PVC SCH 40'!A:A))+1,VLOOKUP(C74,'PVC SCH 40'!A:K,3),IF(C74&lt;(MAX('Push Fittings'!A:A))+1,VLOOKUP(C74,'Push Fittings'!A:J,3),IF(C74&lt;(MAX('Copper Wrot'!A:A))+1,VLOOKUP(C74,'Copper Wrot'!A:L,3),IF(C74&lt;(MAX('Cast Copper'!A:A))+1,VLOOKUP(C74,'Cast Copper'!A:L,3),IF(C74&lt;(MAX('Cast Copper'!A:A))+1,VLOOKUP(C74,'Cast Copper'!A:L,3),IF(C74&lt;(MAX('Press Copper Fittings'!A:A))+1,VLOOKUP(C74,'Press Copper Fittings'!A:J,3),IF(C74&lt;(MAX('Supply Stops'!A:A))+1,VLOOKUP(C74,'Supply Stops'!A:J,3),IF(C74&lt;(MAX('Supply Lines'!A:A))+1,VLOOKUP(C74,'Supply Lines'!A:J,3),IF(C74&lt;(MAX('CI Fittings'!A:A))+1,VLOOKUP(C74,'CI Fittings'!A:J,3),IF(C74&lt;(MAX('Steel Couplings'!A:A))+1,VLOOKUP(C74,'Steel Couplings'!A:J,3),IF(C74&lt;(MAX(NHC!A:A))+1,VLOOKUP(C74,NHC!A:J,3),IF(C74&lt;(MAX('Dielectric Unions'!A:A))+1,VLOOKUP(C74,'Dielectric Unions'!A:J,3),IF(C74&lt;(MAX('MI Fittings - XH'!A:A))+1,VLOOKUP(C74,'MI Fittings - XH'!A:J,3),IF(C74&lt;(MAX('Steel Nipples - XH'!A:A))+1,VLOOKUP(C74,'Steel Nipples - XH'!A:J,3),IF(C74&lt;(MAX('Copper Tubing '!A:A))+1,VLOOKUP(C74,'Copper Tubing '!A:J,3),IF(C74&lt;(MAX('PVC Pipe'!A:A))+1,VLOOKUP(C74,'PVC Pipe'!A:J,3),IF(C74&lt;(MAX('Steel Pipe'!A:A))+1,VLOOKUP(C74,'Steel Pipe'!A:J,3),""))))))))))))))))))))))))))))))))</f>
        <v/>
      </c>
      <c r="F74" s="1794" t="str">
        <f>IF(C74&lt;(MAX('MI Fittings'!A:A))+1,VLOOKUP(C74,'MI Fittings'!A:K,4),IF(C74&lt;(MAX('CS Press Fittings'!A:A))+1,VLOOKUP(C74,'CS Press Fittings'!A:K,5),IF(C74&lt;(MAX('Steel Nipples'!A:A))+1,VLOOKUP(C74,'Steel Nipples'!A:K,4),IF(C74&lt;(MAX('Steel Cut Lengths'!A:A))+1,VLOOKUP(C74,'Steel Cut Lengths'!A:K,4),IF(C74&lt;(MAX('Pipe Hangers'!A:A))+1,VLOOKUP(C74,'Pipe Hangers'!A:J,4),IF(C74&lt;(MAX('Brass Nipples '!A:A))+1,VLOOKUP(C74,'Brass Nipples '!A:J,4),IF(C74&lt;(MAX('Brass Fittings '!A:A))+1,VLOOKUP(C74,'Brass Fittings '!A:J,4),IF(C74&lt;(MAX(Valves!A:A))+1,VLOOKUP(C74,Valves!A:J,4),IF(C74&lt;(MAX('PEX Tubing'!A:A))+1,VLOOKUP(C74,'PEX Tubing'!A:J,4),IF(C74&lt;(MAX('PEX Fittings - Brass'!A:A))+1,VLOOKUP(C74,'PEX Fittings - Brass'!A:J,4),IF(C74&lt;(MAX('PEX Fittings - EXPN Brass'!A:A))+1,VLOOKUP(C74,'PEX Fittings - EXPN Brass'!A:J,4),IF(C74&lt;(MAX('PEX Fittings - F1807 PPSU '!A:A))+1,VLOOKUP(C74,'PEX Fittings - F1807 PPSU '!A:J,4),IF(C74&lt;(MAX('PEX Fittings - F1960 EPPSU'!A:A))+1,VLOOKUP(C74,'PEX Fittings - F1960 EPPSU'!A:J,4),IF(C74&lt;(MAX('PEX Accessories'!A:A))+1,VLOOKUP(C74,'PEX Accessories'!A:J,4),IF(C74&lt;(MAX('PVC DWV'!A:A))+1,VLOOKUP(C74,'PVC DWV'!A:K,5),IF(C74&lt;(MAX('PVC SCH 40'!A:A))+1,VLOOKUP(C74,'PVC SCH 40'!A:K,5),IF(C74&lt;(MAX('Push Fittings'!A:A))+1,VLOOKUP(C74,'Push Fittings'!A:J,4),IF(C74&lt;(MAX('Copper Wrot'!A:A))+1,VLOOKUP(C74,'Copper Wrot'!A:L,5),IF(C74&lt;(MAX('Cast Copper'!A:A))+1,VLOOKUP(C74,'Cast Copper'!A:L,5),IF(C74&lt;(MAX('Press Copper Fittings'!A:A))+1,VLOOKUP(C74,'Press Copper Fittings'!A:J,4),IF(C74&lt;(MAX('Supply Stops'!A:A))+1,VLOOKUP(C74,'Supply Stops'!A:J,4),IF(C74&lt;(MAX('Supply Lines'!A:A))+1,VLOOKUP(C74,'Supply Lines'!A:J,4),IF(C74&lt;(MAX('CI Fittings'!A:A))+1,VLOOKUP(C74,'CI Fittings'!A:J,4),IF(C74&lt;(MAX('Steel Couplings'!A:A))+1,VLOOKUP(C74,'Steel Couplings'!A:J,4),IF(C74&lt;(MAX(NHC!A:A))+1,VLOOKUP(C74,NHC!A:J,4),IF(C74&lt;(MAX('Dielectric Unions'!A:A))+1,VLOOKUP(C74,'Dielectric Unions'!A:J,4),IF(C74&lt;(MAX('MI Fittings - XH'!A:A))+1,VLOOKUP(C74,'MI Fittings - XH'!A:J,4),IF(C74&lt;(MAX('Steel Nipples - XH'!A:A))+1,VLOOKUP(C74,'Steel Nipples - XH'!A:J,4),IF(C74&lt;(MAX('Copper Tubing '!A:A))+1,VLOOKUP(C74,'Copper Tubing '!A:J,4),IF(C74&lt;(MAX('PVC Pipe'!A:A))+1,VLOOKUP(C74,'PVC Pipe'!A:J,4),IF(C74&lt;(MAX('Steel Pipe'!A:A))+1,VLOOKUP(C74,'Steel Pipe'!A:J,4),"")))))))))))))))))))))))))))))))</f>
        <v/>
      </c>
      <c r="G74" s="1795"/>
      <c r="H74" s="504" t="str">
        <f>IF(C74&lt;(MAX('MI Fittings'!A:A))+1,VLOOKUP(C74,'MI Fittings'!A:K,8),IF(C74&lt;(MAX('CS Press Fittings'!A:A))+1,VLOOKUP(C74,'CS Press Fittings'!A:K,9),IF(C74&lt;(MAX('Steel Nipples'!A:A))+1,VLOOKUP(C74,'Steel Nipples'!A:K,8),IF(C74&lt;(MAX('Steel Cut Lengths'!A:A))+1,VLOOKUP(C74,'Steel Cut Lengths'!A:K,8),IF(C74&lt;(MAX('Pipe Hangers'!A:A))+1,VLOOKUP(C74,'Pipe Hangers'!A:J,8),IF(C74&lt;(MAX('Brass Nipples '!A:A))+1,VLOOKUP(C74,'Brass Nipples '!A:J,8),IF(C74&lt;(MAX('Brass Fittings '!A:A))+1,VLOOKUP(C74,'Brass Fittings '!A:J,8),IF(C74&lt;(MAX(Valves!A:A))+1,VLOOKUP(C74,Valves!A:J,8),IF(C74&lt;(MAX('PEX Tubing'!A:A))+1,VLOOKUP(C74,'PEX Tubing'!A:J,8),IF(C74&lt;(MAX('PEX Fittings - Brass'!A:A))+1,VLOOKUP(C74,'PEX Fittings - Brass'!A:J,8),IF(C74&lt;(MAX('PEX Fittings - EXPN Brass'!A:A))+1,VLOOKUP(C74,'PEX Fittings - EXPN Brass'!A:J,8),IF(C74&lt;(MAX('PEX Fittings - F1807 PPSU '!A:A))+1,VLOOKUP(C74,'PEX Fittings - F1807 PPSU '!A:J,8),IF(C74&lt;(MAX('PEX Fittings - F1960 EPPSU'!A:A))+1,VLOOKUP(C74,'PEX Fittings - F1960 EPPSU'!A:J,8),IF(C74&lt;(MAX('PEX Accessories'!A:A))+1,VLOOKUP(C74,'PEX Accessories'!A:J,8),IF(C74&lt;(MAX('PVC DWV'!A:A))+1,VLOOKUP(C74,'PVC DWV'!A:K,9),IF(C74&lt;(MAX('PVC SCH 40'!A:A))+1,VLOOKUP(C74,'PVC SCH 40'!A:K,10),IF(C74&lt;(MAX('Push Fittings'!A:A))+1,VLOOKUP(C74,'Push Fittings'!A:J,8),IF(C74&lt;(MAX('Copper Wrot'!A:A))+1,VLOOKUP(C74,'Copper Wrot'!A:L,10),IF(C74&lt;(MAX('Cast Copper'!A:A))+1,VLOOKUP(C74,'Cast Copper'!A:L,10),IF(C74&lt;(MAX('Press Copper Fittings'!A:A))+1,VLOOKUP(C74,'Press Copper Fittings'!A:J,8),IF(C74&lt;(MAX('Supply Stops'!A:A))+1,VLOOKUP(C74,'Supply Stops'!A:J,8),IF(C74&lt;(MAX('Supply Lines'!A:A))+1,VLOOKUP(C74,'Supply Lines'!A:J,8),IF(C74&lt;(MAX('CI Fittings'!A:A))+1,VLOOKUP(C74,'CI Fittings'!A:J,8),IF(C74&lt;(MAX('Steel Couplings'!A:A))+1,VLOOKUP(C74,'Steel Couplings'!A:J,8),IF(C74&lt;(MAX(NHC!A:A))+1,VLOOKUP(C74,NHC!A:J,8),IF(C74&lt;(MAX('Dielectric Unions'!A:A))+1,VLOOKUP(C74,'Dielectric Unions'!A:J,8),IF(C74&lt;(MAX('MI Fittings - XH'!A:A))+1,VLOOKUP(C74,'MI Fittings - XH'!A:J,8),IF(C74&lt;(MAX('Steel Nipples - XH'!A:A))+1,VLOOKUP(C74,'Steel Nipples - XH'!A:J,8),IF(C74&lt;(MAX('Copper Tubing '!A:A))+1,VLOOKUP(C74,'Copper Tubing '!A:J,8),IF(C74&lt;(MAX('PVC Pipe'!A:A))+1,VLOOKUP(C74,'PVC Pipe'!A:J,8),IF(C74&lt;(MAX('Steel Pipe'!A:A))+1,VLOOKUP(C74,'Steel Pipe'!A:J,8),"")))))))))))))))))))))))))))))))</f>
        <v/>
      </c>
      <c r="I74" s="1232">
        <f>IF(C74&lt;(MAX('MI Fittings'!A:A))+1,VLOOKUP(C74,'MI Fittings'!A:K,7),IF(C74&lt;(MAX('CS Press Fittings'!A:A))+1,VLOOKUP(C74,'CS Press Fittings'!A:K,8),IF(C74&lt;(MAX('Steel Nipples'!A:A))+1,VLOOKUP(C74,'Steel Nipples'!A:K,7),IF(C74&lt;(MAX('Steel Cut Lengths'!A:A))+1,VLOOKUP(C74,'Steel Cut Lengths'!A:K,7),IF(C74&lt;(MAX('Pipe Hangers'!A:A))+1,VLOOKUP(C74,'Pipe Hangers'!A:J,7),IF(C74&lt;(MAX('Brass Nipples '!A:A))+1,VLOOKUP(C74,'Brass Nipples '!A:J,7),IF(C74&lt;(MAX('Brass Fittings '!A:A))+1,VLOOKUP(C74,'Brass Fittings '!A:J,7),IF(C74&lt;(MAX(Valves!A:A))+1,VLOOKUP(C74,Valves!A:J,7),IF(C74&lt;(MAX('PEX Tubing'!A:A))+1,VLOOKUP(C74,'PEX Tubing'!A:J,7),IF(C74&lt;(MAX('PEX Fittings - Brass'!A:A))+1,VLOOKUP(C74,'PEX Fittings - Brass'!A:J,7),IF(C74&lt;(MAX('PEX Fittings - EXPN Brass'!A:A))+1,VLOOKUP(C74,'PEX Fittings - EXPN Brass'!A:J,7),IF(C74&lt;(MAX('PEX Fittings - F1807 PPSU '!A:A))+1,VLOOKUP(C74,'PEX Fittings - F1807 PPSU '!A:J,7),IF(C74&lt;(MAX('PEX Fittings - F1960 EPPSU'!A:A))+1,VLOOKUP(C74,'PEX Fittings - F1960 EPPSU'!A:J,7),IF(C74&lt;(MAX('PEX Accessories'!A:A))+1,VLOOKUP(C74,'PEX Accessories'!A:J,7),IF(C74&lt;(MAX('PVC DWV'!A:A))+1,VLOOKUP(C74,'PVC DWV'!A:K,8),IF(C74&lt;(MAX('PVC SCH 40'!A:A))+1,VLOOKUP(C74,'PVC SCH 40'!A:K,7),IF(C74&lt;(MAX('Push Fittings'!A:A))+1,VLOOKUP(C74,'Push Fittings'!A:J,7),IF(C74&lt;(MAX('Copper Wrot'!A:A))+1,VLOOKUP(C74,'Copper Wrot'!A:L,9),IF(C74&lt;(MAX('Cast Copper'!A:A))+1,VLOOKUP(C74,'Cast Copper'!A:L,9),IF(C74&lt;(MAX('Press Copper Fittings'!A:A))+1,VLOOKUP(C74,'Press Copper Fittings'!A:J,7),IF(C74&lt;(MAX('Supply Stops'!A:A))+1,VLOOKUP(C74,'Supply Stops'!A:J,7),IF(C74&lt;(MAX('Supply Lines'!A:A))+1,VLOOKUP(C74,'Supply Lines'!A:J,7),IF(C74&lt;(MAX('CI Fittings'!A:A))+1,VLOOKUP(C74,'CI Fittings'!A:J,7),IF(C74&lt;(MAX('Steel Couplings'!A:A))+1,VLOOKUP(C74,'Steel Couplings'!A:J,7),IF(C74&lt;(MAX(NHC!A:A))+1,VLOOKUP(C74,NHC!A:J,7),IF(C74&lt;(MAX('Dielectric Unions'!A:A))+1,VLOOKUP(C74,'Dielectric Unions'!A:J,7),IF(C74&lt;(MAX('MI Fittings - XH'!A:A))+1,VLOOKUP(C74,'MI Fittings - XH'!A:J,7),IF(C74&lt;(MAX('Steel Nipples - XH'!A:A))+1,VLOOKUP(C74,'Steel Nipples - XH'!A:J,7),IF(C74&lt;(MAX('Copper Tubing '!A:A))+1,VLOOKUP(C74,'Copper Tubing '!A:J,7),IF(C74&lt;(MAX('PVC Pipe'!A:A))+1,VLOOKUP(C74,'PVC Pipe'!A:J,7),IF(C74&lt;(MAX('Steel Pipe'!A:A))+1,VLOOKUP(C74,'Steel Pipe'!A:J,7),0)))))))))))))))))))))))))))))))</f>
        <v>0</v>
      </c>
      <c r="J74" s="1196">
        <f t="shared" si="0"/>
        <v>0</v>
      </c>
    </row>
    <row r="75" spans="3:10" ht="15" customHeight="1" thickTop="1" thickBot="1">
      <c r="C75" s="1233">
        <v>54</v>
      </c>
      <c r="D75" s="49" t="str">
        <f>IF(C75&lt;(MAX('MI Fittings'!A:A))+1,VLOOKUP(C75,'MI Fittings'!A:K,10),IF(C75&lt;(MAX('CS Press Fittings'!A:A))+1,VLOOKUP(C75,'CS Press Fittings'!A:K,11),IF(C75&lt;(MAX('Steel Nipples'!A:A))+1,VLOOKUP(C75,'Steel Nipples'!A:K,10),IF(C75&lt;(MAX('Steel Cut Lengths'!A:A))+1,VLOOKUP(C75,'Steel Cut Lengths'!A:K,10),IF(C75&lt;(MAX('Pipe Hangers'!A:A))+1,VLOOKUP(C75,'Pipe Hangers'!A:J,10),IF(C75&lt;(MAX('Brass Nipples '!A:A))+1,VLOOKUP(C75,'Brass Nipples '!A:J,10),IF(C75&lt;(MAX('Brass Fittings '!A:A))+1,VLOOKUP(C75,'Brass Fittings '!A:J,10),IF(C75&lt;(MAX(Valves!A:A))+1,VLOOKUP(C75,Valves!A:J,10),IF(C75&lt;(MAX('PEX Tubing'!A:A))+1,VLOOKUP(C75,'PEX Tubing'!A:J,9),IF(C75&lt;(MAX('PEX Fittings - Brass'!A:A))+1,VLOOKUP(C75,'PEX Fittings - Brass'!A:J,10),IF(C75&lt;(MAX('PEX Fittings - EXPN Brass'!A:A))+1,VLOOKUP(C75,'PEX Fittings - EXPN Brass'!A:J,10),IF(C75&lt;(MAX('PEX Fittings - F1807 PPSU '!A:A))+1,VLOOKUP(C75,'PEX Fittings - F1807 PPSU '!A:J,10),IF(C75&lt;(MAX('PEX Fittings - F1960 EPPSU'!A:A))+1,VLOOKUP(C75,'PEX Fittings - F1960 EPPSU'!A:J,10),IF(C75&lt;(MAX('PEX Accessories'!A:A))+1,VLOOKUP(C75,'PEX Accessories'!A:J,10),IF(C75&lt;(MAX('PVC DWV'!A:A))+1,VLOOKUP(C75,'PVC DWV'!A:K,11),IF(C75&lt;(MAX('PVC SCH 40'!A:A))+1,VLOOKUP(C75,'PVC SCH 40'!A:K,11),IF(C75&lt;(MAX('Push Fittings'!A:A))+1,VLOOKUP(C75,'Push Fittings'!A:J,10),IF(C75&lt;(MAX('Copper Wrot'!A:A))+1,VLOOKUP(C75,'Copper Wrot'!A:L,12),IF(C75&lt;(MAX('Cast Copper'!A:A))+1,VLOOKUP(C75,'Cast Copper'!A:L,12),IF(C75&lt;(MAX('Press Copper Fittings'!A:A))+1,VLOOKUP(C75,'Press Copper Fittings'!A:J,10),IF(C75&lt;(MAX('Supply Stops'!A:A))+1,VLOOKUP(C75,'Supply Stops'!A:J,10),IF(C75&lt;(MAX('Supply Lines'!A:A))+1,VLOOKUP(C75,'Supply Lines'!A:J,10),IF(C75&lt;(MAX('CI Fittings'!A:A))+1,VLOOKUP(C75,'CI Fittings'!A:J,10),IF(C75&lt;(MAX('Steel Couplings'!A:A))+1,VLOOKUP(C75,'Steel Couplings'!A:J,10),IF(C75&lt;(MAX(NHC!A:A))+1,VLOOKUP(C75,NHC!A:J,10),IF(C75&lt;(MAX('Dielectric Unions'!A:A))+1,VLOOKUP(C75,'Dielectric Unions'!A:J,10),IF(C75&lt;(MAX('MI Fittings - XH'!A:A))+1,VLOOKUP(C75,'MI Fittings - XH'!A:J,10),IF(C75&lt;(MAX('Steel Nipples - XH'!A:A))+1,VLOOKUP(C75,'Steel Nipples - XH'!A:J,10),IF(C75&lt;(MAX('Copper Tubing '!A:A))+1,VLOOKUP(C75,'Copper Tubing '!A:J,10),IF(C75&lt;(MAX('PVC Pipe'!A:A))+1,VLOOKUP(C75,'PVC Pipe'!A:J,10),IF(C75&lt;(MAX('Steel Pipe'!A:A))+1,VLOOKUP(C75,'Steel Pipe'!A:J,10),"")))))))))))))))))))))))))))))))</f>
        <v/>
      </c>
      <c r="E75" s="1231" t="str">
        <f>IF(C75&lt;(MAX('MI Fittings'!A:A))+1,VLOOKUP(C75,'MI Fittings'!A:K,3),IF(C75&lt;(MAX('CS Press Fittings'!A:A))+1,VLOOKUP(C75,'CS Press Fittings'!A:K,4),IF(C75&lt;(MAX('Steel Nipples'!A:A))+1,VLOOKUP(C75,'Steel Nipples'!A:K,3),IF(C75&lt;(MAX('Steel Cut Lengths'!A:A))+1,VLOOKUP(C75,'Steel Cut Lengths'!A:K,3),IF(C75&lt;(MAX('Pipe Hangers'!A:A))+1,VLOOKUP(C75,'Pipe Hangers'!A:J,3),IF(C75&lt;(MAX('Brass Nipples '!A:A))+1,VLOOKUP(C75,'Brass Nipples '!A:J,3),IF(C75&lt;(MAX('Brass Fittings '!A:A))+1,VLOOKUP(C75,'Brass Fittings '!A:J,3),IF(C75&lt;(MAX(Valves!A:A))+1,VLOOKUP(C75,Valves!A:J,3),IF(C75&lt;(MAX('PEX Tubing'!A:A))+1,VLOOKUP(C75,'PEX Tubing'!A:J,3),IF(C75&lt;(MAX('PEX Fittings - Brass'!A:A))+1,VLOOKUP(C75,'PEX Fittings - Brass'!A:J,3),IF(C75&lt;(MAX('PEX Fittings - EXPN Brass'!A:A))+1,VLOOKUP(C75,'PEX Fittings - EXPN Brass'!A:J,3),IF(C75&lt;(MAX('PEX Fittings - F1807 PPSU '!A:A))+1,VLOOKUP(C75,'PEX Fittings - F1807 PPSU '!A:J,3),IF(C75&lt;(MAX('PEX Fittings - F1960 EPPSU'!A:A))+1,VLOOKUP(C75,'PEX Fittings - F1960 EPPSU'!A:J,3),IF(C75&lt;(MAX('PEX Accessories'!A:A))+1,VLOOKUP(C75,'PEX Accessories'!A:J,3),IF(C75&lt;(MAX('PVC DWV'!A:A))+1,VLOOKUP(C75,'PVC DWV'!A:K,3),IF(C75&lt;(MAX('PVC SCH 40'!A:A))+1,VLOOKUP(C75,'PVC SCH 40'!A:K,3),IF(C75&lt;(MAX('Push Fittings'!A:A))+1,VLOOKUP(C75,'Push Fittings'!A:J,3),IF(C75&lt;(MAX('Copper Wrot'!A:A))+1,VLOOKUP(C75,'Copper Wrot'!A:L,3),IF(C75&lt;(MAX('Cast Copper'!A:A))+1,VLOOKUP(C75,'Cast Copper'!A:L,3),IF(C75&lt;(MAX('Cast Copper'!A:A))+1,VLOOKUP(C75,'Cast Copper'!A:L,3),IF(C75&lt;(MAX('Press Copper Fittings'!A:A))+1,VLOOKUP(C75,'Press Copper Fittings'!A:J,3),IF(C75&lt;(MAX('Supply Stops'!A:A))+1,VLOOKUP(C75,'Supply Stops'!A:J,3),IF(C75&lt;(MAX('Supply Lines'!A:A))+1,VLOOKUP(C75,'Supply Lines'!A:J,3),IF(C75&lt;(MAX('CI Fittings'!A:A))+1,VLOOKUP(C75,'CI Fittings'!A:J,3),IF(C75&lt;(MAX('Steel Couplings'!A:A))+1,VLOOKUP(C75,'Steel Couplings'!A:J,3),IF(C75&lt;(MAX(NHC!A:A))+1,VLOOKUP(C75,NHC!A:J,3),IF(C75&lt;(MAX('Dielectric Unions'!A:A))+1,VLOOKUP(C75,'Dielectric Unions'!A:J,3),IF(C75&lt;(MAX('MI Fittings - XH'!A:A))+1,VLOOKUP(C75,'MI Fittings - XH'!A:J,3),IF(C75&lt;(MAX('Steel Nipples - XH'!A:A))+1,VLOOKUP(C75,'Steel Nipples - XH'!A:J,3),IF(C75&lt;(MAX('Copper Tubing '!A:A))+1,VLOOKUP(C75,'Copper Tubing '!A:J,3),IF(C75&lt;(MAX('PVC Pipe'!A:A))+1,VLOOKUP(C75,'PVC Pipe'!A:J,3),IF(C75&lt;(MAX('Steel Pipe'!A:A))+1,VLOOKUP(C75,'Steel Pipe'!A:J,3),""))))))))))))))))))))))))))))))))</f>
        <v/>
      </c>
      <c r="F75" s="1794" t="str">
        <f>IF(C75&lt;(MAX('MI Fittings'!A:A))+1,VLOOKUP(C75,'MI Fittings'!A:K,4),IF(C75&lt;(MAX('CS Press Fittings'!A:A))+1,VLOOKUP(C75,'CS Press Fittings'!A:K,5),IF(C75&lt;(MAX('Steel Nipples'!A:A))+1,VLOOKUP(C75,'Steel Nipples'!A:K,4),IF(C75&lt;(MAX('Steel Cut Lengths'!A:A))+1,VLOOKUP(C75,'Steel Cut Lengths'!A:K,4),IF(C75&lt;(MAX('Pipe Hangers'!A:A))+1,VLOOKUP(C75,'Pipe Hangers'!A:J,4),IF(C75&lt;(MAX('Brass Nipples '!A:A))+1,VLOOKUP(C75,'Brass Nipples '!A:J,4),IF(C75&lt;(MAX('Brass Fittings '!A:A))+1,VLOOKUP(C75,'Brass Fittings '!A:J,4),IF(C75&lt;(MAX(Valves!A:A))+1,VLOOKUP(C75,Valves!A:J,4),IF(C75&lt;(MAX('PEX Tubing'!A:A))+1,VLOOKUP(C75,'PEX Tubing'!A:J,4),IF(C75&lt;(MAX('PEX Fittings - Brass'!A:A))+1,VLOOKUP(C75,'PEX Fittings - Brass'!A:J,4),IF(C75&lt;(MAX('PEX Fittings - EXPN Brass'!A:A))+1,VLOOKUP(C75,'PEX Fittings - EXPN Brass'!A:J,4),IF(C75&lt;(MAX('PEX Fittings - F1807 PPSU '!A:A))+1,VLOOKUP(C75,'PEX Fittings - F1807 PPSU '!A:J,4),IF(C75&lt;(MAX('PEX Fittings - F1960 EPPSU'!A:A))+1,VLOOKUP(C75,'PEX Fittings - F1960 EPPSU'!A:J,4),IF(C75&lt;(MAX('PEX Accessories'!A:A))+1,VLOOKUP(C75,'PEX Accessories'!A:J,4),IF(C75&lt;(MAX('PVC DWV'!A:A))+1,VLOOKUP(C75,'PVC DWV'!A:K,5),IF(C75&lt;(MAX('PVC SCH 40'!A:A))+1,VLOOKUP(C75,'PVC SCH 40'!A:K,5),IF(C75&lt;(MAX('Push Fittings'!A:A))+1,VLOOKUP(C75,'Push Fittings'!A:J,4),IF(C75&lt;(MAX('Copper Wrot'!A:A))+1,VLOOKUP(C75,'Copper Wrot'!A:L,5),IF(C75&lt;(MAX('Cast Copper'!A:A))+1,VLOOKUP(C75,'Cast Copper'!A:L,5),IF(C75&lt;(MAX('Press Copper Fittings'!A:A))+1,VLOOKUP(C75,'Press Copper Fittings'!A:J,4),IF(C75&lt;(MAX('Supply Stops'!A:A))+1,VLOOKUP(C75,'Supply Stops'!A:J,4),IF(C75&lt;(MAX('Supply Lines'!A:A))+1,VLOOKUP(C75,'Supply Lines'!A:J,4),IF(C75&lt;(MAX('CI Fittings'!A:A))+1,VLOOKUP(C75,'CI Fittings'!A:J,4),IF(C75&lt;(MAX('Steel Couplings'!A:A))+1,VLOOKUP(C75,'Steel Couplings'!A:J,4),IF(C75&lt;(MAX(NHC!A:A))+1,VLOOKUP(C75,NHC!A:J,4),IF(C75&lt;(MAX('Dielectric Unions'!A:A))+1,VLOOKUP(C75,'Dielectric Unions'!A:J,4),IF(C75&lt;(MAX('MI Fittings - XH'!A:A))+1,VLOOKUP(C75,'MI Fittings - XH'!A:J,4),IF(C75&lt;(MAX('Steel Nipples - XH'!A:A))+1,VLOOKUP(C75,'Steel Nipples - XH'!A:J,4),IF(C75&lt;(MAX('Copper Tubing '!A:A))+1,VLOOKUP(C75,'Copper Tubing '!A:J,4),IF(C75&lt;(MAX('PVC Pipe'!A:A))+1,VLOOKUP(C75,'PVC Pipe'!A:J,4),IF(C75&lt;(MAX('Steel Pipe'!A:A))+1,VLOOKUP(C75,'Steel Pipe'!A:J,4),"")))))))))))))))))))))))))))))))</f>
        <v/>
      </c>
      <c r="G75" s="1795"/>
      <c r="H75" s="504" t="str">
        <f>IF(C75&lt;(MAX('MI Fittings'!A:A))+1,VLOOKUP(C75,'MI Fittings'!A:K,8),IF(C75&lt;(MAX('CS Press Fittings'!A:A))+1,VLOOKUP(C75,'CS Press Fittings'!A:K,9),IF(C75&lt;(MAX('Steel Nipples'!A:A))+1,VLOOKUP(C75,'Steel Nipples'!A:K,8),IF(C75&lt;(MAX('Steel Cut Lengths'!A:A))+1,VLOOKUP(C75,'Steel Cut Lengths'!A:K,8),IF(C75&lt;(MAX('Pipe Hangers'!A:A))+1,VLOOKUP(C75,'Pipe Hangers'!A:J,8),IF(C75&lt;(MAX('Brass Nipples '!A:A))+1,VLOOKUP(C75,'Brass Nipples '!A:J,8),IF(C75&lt;(MAX('Brass Fittings '!A:A))+1,VLOOKUP(C75,'Brass Fittings '!A:J,8),IF(C75&lt;(MAX(Valves!A:A))+1,VLOOKUP(C75,Valves!A:J,8),IF(C75&lt;(MAX('PEX Tubing'!A:A))+1,VLOOKUP(C75,'PEX Tubing'!A:J,8),IF(C75&lt;(MAX('PEX Fittings - Brass'!A:A))+1,VLOOKUP(C75,'PEX Fittings - Brass'!A:J,8),IF(C75&lt;(MAX('PEX Fittings - EXPN Brass'!A:A))+1,VLOOKUP(C75,'PEX Fittings - EXPN Brass'!A:J,8),IF(C75&lt;(MAX('PEX Fittings - F1807 PPSU '!A:A))+1,VLOOKUP(C75,'PEX Fittings - F1807 PPSU '!A:J,8),IF(C75&lt;(MAX('PEX Fittings - F1960 EPPSU'!A:A))+1,VLOOKUP(C75,'PEX Fittings - F1960 EPPSU'!A:J,8),IF(C75&lt;(MAX('PEX Accessories'!A:A))+1,VLOOKUP(C75,'PEX Accessories'!A:J,8),IF(C75&lt;(MAX('PVC DWV'!A:A))+1,VLOOKUP(C75,'PVC DWV'!A:K,9),IF(C75&lt;(MAX('PVC SCH 40'!A:A))+1,VLOOKUP(C75,'PVC SCH 40'!A:K,10),IF(C75&lt;(MAX('Push Fittings'!A:A))+1,VLOOKUP(C75,'Push Fittings'!A:J,8),IF(C75&lt;(MAX('Copper Wrot'!A:A))+1,VLOOKUP(C75,'Copper Wrot'!A:L,10),IF(C75&lt;(MAX('Cast Copper'!A:A))+1,VLOOKUP(C75,'Cast Copper'!A:L,10),IF(C75&lt;(MAX('Press Copper Fittings'!A:A))+1,VLOOKUP(C75,'Press Copper Fittings'!A:J,8),IF(C75&lt;(MAX('Supply Stops'!A:A))+1,VLOOKUP(C75,'Supply Stops'!A:J,8),IF(C75&lt;(MAX('Supply Lines'!A:A))+1,VLOOKUP(C75,'Supply Lines'!A:J,8),IF(C75&lt;(MAX('CI Fittings'!A:A))+1,VLOOKUP(C75,'CI Fittings'!A:J,8),IF(C75&lt;(MAX('Steel Couplings'!A:A))+1,VLOOKUP(C75,'Steel Couplings'!A:J,8),IF(C75&lt;(MAX(NHC!A:A))+1,VLOOKUP(C75,NHC!A:J,8),IF(C75&lt;(MAX('Dielectric Unions'!A:A))+1,VLOOKUP(C75,'Dielectric Unions'!A:J,8),IF(C75&lt;(MAX('MI Fittings - XH'!A:A))+1,VLOOKUP(C75,'MI Fittings - XH'!A:J,8),IF(C75&lt;(MAX('Steel Nipples - XH'!A:A))+1,VLOOKUP(C75,'Steel Nipples - XH'!A:J,8),IF(C75&lt;(MAX('Copper Tubing '!A:A))+1,VLOOKUP(C75,'Copper Tubing '!A:J,8),IF(C75&lt;(MAX('PVC Pipe'!A:A))+1,VLOOKUP(C75,'PVC Pipe'!A:J,8),IF(C75&lt;(MAX('Steel Pipe'!A:A))+1,VLOOKUP(C75,'Steel Pipe'!A:J,8),"")))))))))))))))))))))))))))))))</f>
        <v/>
      </c>
      <c r="I75" s="1232">
        <f>IF(C75&lt;(MAX('MI Fittings'!A:A))+1,VLOOKUP(C75,'MI Fittings'!A:K,7),IF(C75&lt;(MAX('CS Press Fittings'!A:A))+1,VLOOKUP(C75,'CS Press Fittings'!A:K,8),IF(C75&lt;(MAX('Steel Nipples'!A:A))+1,VLOOKUP(C75,'Steel Nipples'!A:K,7),IF(C75&lt;(MAX('Steel Cut Lengths'!A:A))+1,VLOOKUP(C75,'Steel Cut Lengths'!A:K,7),IF(C75&lt;(MAX('Pipe Hangers'!A:A))+1,VLOOKUP(C75,'Pipe Hangers'!A:J,7),IF(C75&lt;(MAX('Brass Nipples '!A:A))+1,VLOOKUP(C75,'Brass Nipples '!A:J,7),IF(C75&lt;(MAX('Brass Fittings '!A:A))+1,VLOOKUP(C75,'Brass Fittings '!A:J,7),IF(C75&lt;(MAX(Valves!A:A))+1,VLOOKUP(C75,Valves!A:J,7),IF(C75&lt;(MAX('PEX Tubing'!A:A))+1,VLOOKUP(C75,'PEX Tubing'!A:J,7),IF(C75&lt;(MAX('PEX Fittings - Brass'!A:A))+1,VLOOKUP(C75,'PEX Fittings - Brass'!A:J,7),IF(C75&lt;(MAX('PEX Fittings - EXPN Brass'!A:A))+1,VLOOKUP(C75,'PEX Fittings - EXPN Brass'!A:J,7),IF(C75&lt;(MAX('PEX Fittings - F1807 PPSU '!A:A))+1,VLOOKUP(C75,'PEX Fittings - F1807 PPSU '!A:J,7),IF(C75&lt;(MAX('PEX Fittings - F1960 EPPSU'!A:A))+1,VLOOKUP(C75,'PEX Fittings - F1960 EPPSU'!A:J,7),IF(C75&lt;(MAX('PEX Accessories'!A:A))+1,VLOOKUP(C75,'PEX Accessories'!A:J,7),IF(C75&lt;(MAX('PVC DWV'!A:A))+1,VLOOKUP(C75,'PVC DWV'!A:K,8),IF(C75&lt;(MAX('PVC SCH 40'!A:A))+1,VLOOKUP(C75,'PVC SCH 40'!A:K,7),IF(C75&lt;(MAX('Push Fittings'!A:A))+1,VLOOKUP(C75,'Push Fittings'!A:J,7),IF(C75&lt;(MAX('Copper Wrot'!A:A))+1,VLOOKUP(C75,'Copper Wrot'!A:L,9),IF(C75&lt;(MAX('Cast Copper'!A:A))+1,VLOOKUP(C75,'Cast Copper'!A:L,9),IF(C75&lt;(MAX('Press Copper Fittings'!A:A))+1,VLOOKUP(C75,'Press Copper Fittings'!A:J,7),IF(C75&lt;(MAX('Supply Stops'!A:A))+1,VLOOKUP(C75,'Supply Stops'!A:J,7),IF(C75&lt;(MAX('Supply Lines'!A:A))+1,VLOOKUP(C75,'Supply Lines'!A:J,7),IF(C75&lt;(MAX('CI Fittings'!A:A))+1,VLOOKUP(C75,'CI Fittings'!A:J,7),IF(C75&lt;(MAX('Steel Couplings'!A:A))+1,VLOOKUP(C75,'Steel Couplings'!A:J,7),IF(C75&lt;(MAX(NHC!A:A))+1,VLOOKUP(C75,NHC!A:J,7),IF(C75&lt;(MAX('Dielectric Unions'!A:A))+1,VLOOKUP(C75,'Dielectric Unions'!A:J,7),IF(C75&lt;(MAX('MI Fittings - XH'!A:A))+1,VLOOKUP(C75,'MI Fittings - XH'!A:J,7),IF(C75&lt;(MAX('Steel Nipples - XH'!A:A))+1,VLOOKUP(C75,'Steel Nipples - XH'!A:J,7),IF(C75&lt;(MAX('Copper Tubing '!A:A))+1,VLOOKUP(C75,'Copper Tubing '!A:J,7),IF(C75&lt;(MAX('PVC Pipe'!A:A))+1,VLOOKUP(C75,'PVC Pipe'!A:J,7),IF(C75&lt;(MAX('Steel Pipe'!A:A))+1,VLOOKUP(C75,'Steel Pipe'!A:J,7),0)))))))))))))))))))))))))))))))</f>
        <v>0</v>
      </c>
      <c r="J75" s="1196">
        <f t="shared" si="0"/>
        <v>0</v>
      </c>
    </row>
    <row r="76" spans="3:10" ht="15" customHeight="1" thickTop="1" thickBot="1">
      <c r="C76" s="1234">
        <v>55</v>
      </c>
      <c r="D76" s="49" t="str">
        <f>IF(C76&lt;(MAX('MI Fittings'!A:A))+1,VLOOKUP(C76,'MI Fittings'!A:K,10),IF(C76&lt;(MAX('CS Press Fittings'!A:A))+1,VLOOKUP(C76,'CS Press Fittings'!A:K,11),IF(C76&lt;(MAX('Steel Nipples'!A:A))+1,VLOOKUP(C76,'Steel Nipples'!A:K,10),IF(C76&lt;(MAX('Steel Cut Lengths'!A:A))+1,VLOOKUP(C76,'Steel Cut Lengths'!A:K,10),IF(C76&lt;(MAX('Pipe Hangers'!A:A))+1,VLOOKUP(C76,'Pipe Hangers'!A:J,10),IF(C76&lt;(MAX('Brass Nipples '!A:A))+1,VLOOKUP(C76,'Brass Nipples '!A:J,10),IF(C76&lt;(MAX('Brass Fittings '!A:A))+1,VLOOKUP(C76,'Brass Fittings '!A:J,10),IF(C76&lt;(MAX(Valves!A:A))+1,VLOOKUP(C76,Valves!A:J,10),IF(C76&lt;(MAX('PEX Tubing'!A:A))+1,VLOOKUP(C76,'PEX Tubing'!A:J,9),IF(C76&lt;(MAX('PEX Fittings - Brass'!A:A))+1,VLOOKUP(C76,'PEX Fittings - Brass'!A:J,10),IF(C76&lt;(MAX('PEX Fittings - EXPN Brass'!A:A))+1,VLOOKUP(C76,'PEX Fittings - EXPN Brass'!A:J,10),IF(C76&lt;(MAX('PEX Fittings - F1807 PPSU '!A:A))+1,VLOOKUP(C76,'PEX Fittings - F1807 PPSU '!A:J,10),IF(C76&lt;(MAX('PEX Fittings - F1960 EPPSU'!A:A))+1,VLOOKUP(C76,'PEX Fittings - F1960 EPPSU'!A:J,10),IF(C76&lt;(MAX('PEX Accessories'!A:A))+1,VLOOKUP(C76,'PEX Accessories'!A:J,10),IF(C76&lt;(MAX('PVC DWV'!A:A))+1,VLOOKUP(C76,'PVC DWV'!A:K,11),IF(C76&lt;(MAX('PVC SCH 40'!A:A))+1,VLOOKUP(C76,'PVC SCH 40'!A:K,11),IF(C76&lt;(MAX('Push Fittings'!A:A))+1,VLOOKUP(C76,'Push Fittings'!A:J,10),IF(C76&lt;(MAX('Copper Wrot'!A:A))+1,VLOOKUP(C76,'Copper Wrot'!A:L,12),IF(C76&lt;(MAX('Cast Copper'!A:A))+1,VLOOKUP(C76,'Cast Copper'!A:L,12),IF(C76&lt;(MAX('Press Copper Fittings'!A:A))+1,VLOOKUP(C76,'Press Copper Fittings'!A:J,10),IF(C76&lt;(MAX('Supply Stops'!A:A))+1,VLOOKUP(C76,'Supply Stops'!A:J,10),IF(C76&lt;(MAX('Supply Lines'!A:A))+1,VLOOKUP(C76,'Supply Lines'!A:J,10),IF(C76&lt;(MAX('CI Fittings'!A:A))+1,VLOOKUP(C76,'CI Fittings'!A:J,10),IF(C76&lt;(MAX('Steel Couplings'!A:A))+1,VLOOKUP(C76,'Steel Couplings'!A:J,10),IF(C76&lt;(MAX(NHC!A:A))+1,VLOOKUP(C76,NHC!A:J,10),IF(C76&lt;(MAX('Dielectric Unions'!A:A))+1,VLOOKUP(C76,'Dielectric Unions'!A:J,10),IF(C76&lt;(MAX('MI Fittings - XH'!A:A))+1,VLOOKUP(C76,'MI Fittings - XH'!A:J,10),IF(C76&lt;(MAX('Steel Nipples - XH'!A:A))+1,VLOOKUP(C76,'Steel Nipples - XH'!A:J,10),IF(C76&lt;(MAX('Copper Tubing '!A:A))+1,VLOOKUP(C76,'Copper Tubing '!A:J,10),IF(C76&lt;(MAX('PVC Pipe'!A:A))+1,VLOOKUP(C76,'PVC Pipe'!A:J,10),IF(C76&lt;(MAX('Steel Pipe'!A:A))+1,VLOOKUP(C76,'Steel Pipe'!A:J,10),"")))))))))))))))))))))))))))))))</f>
        <v/>
      </c>
      <c r="E76" s="1231" t="str">
        <f>IF(C76&lt;(MAX('MI Fittings'!A:A))+1,VLOOKUP(C76,'MI Fittings'!A:K,3),IF(C76&lt;(MAX('CS Press Fittings'!A:A))+1,VLOOKUP(C76,'CS Press Fittings'!A:K,4),IF(C76&lt;(MAX('Steel Nipples'!A:A))+1,VLOOKUP(C76,'Steel Nipples'!A:K,3),IF(C76&lt;(MAX('Steel Cut Lengths'!A:A))+1,VLOOKUP(C76,'Steel Cut Lengths'!A:K,3),IF(C76&lt;(MAX('Pipe Hangers'!A:A))+1,VLOOKUP(C76,'Pipe Hangers'!A:J,3),IF(C76&lt;(MAX('Brass Nipples '!A:A))+1,VLOOKUP(C76,'Brass Nipples '!A:J,3),IF(C76&lt;(MAX('Brass Fittings '!A:A))+1,VLOOKUP(C76,'Brass Fittings '!A:J,3),IF(C76&lt;(MAX(Valves!A:A))+1,VLOOKUP(C76,Valves!A:J,3),IF(C76&lt;(MAX('PEX Tubing'!A:A))+1,VLOOKUP(C76,'PEX Tubing'!A:J,3),IF(C76&lt;(MAX('PEX Fittings - Brass'!A:A))+1,VLOOKUP(C76,'PEX Fittings - Brass'!A:J,3),IF(C76&lt;(MAX('PEX Fittings - EXPN Brass'!A:A))+1,VLOOKUP(C76,'PEX Fittings - EXPN Brass'!A:J,3),IF(C76&lt;(MAX('PEX Fittings - F1807 PPSU '!A:A))+1,VLOOKUP(C76,'PEX Fittings - F1807 PPSU '!A:J,3),IF(C76&lt;(MAX('PEX Fittings - F1960 EPPSU'!A:A))+1,VLOOKUP(C76,'PEX Fittings - F1960 EPPSU'!A:J,3),IF(C76&lt;(MAX('PEX Accessories'!A:A))+1,VLOOKUP(C76,'PEX Accessories'!A:J,3),IF(C76&lt;(MAX('PVC DWV'!A:A))+1,VLOOKUP(C76,'PVC DWV'!A:K,3),IF(C76&lt;(MAX('PVC SCH 40'!A:A))+1,VLOOKUP(C76,'PVC SCH 40'!A:K,3),IF(C76&lt;(MAX('Push Fittings'!A:A))+1,VLOOKUP(C76,'Push Fittings'!A:J,3),IF(C76&lt;(MAX('Copper Wrot'!A:A))+1,VLOOKUP(C76,'Copper Wrot'!A:L,3),IF(C76&lt;(MAX('Cast Copper'!A:A))+1,VLOOKUP(C76,'Cast Copper'!A:L,3),IF(C76&lt;(MAX('Cast Copper'!A:A))+1,VLOOKUP(C76,'Cast Copper'!A:L,3),IF(C76&lt;(MAX('Press Copper Fittings'!A:A))+1,VLOOKUP(C76,'Press Copper Fittings'!A:J,3),IF(C76&lt;(MAX('Supply Stops'!A:A))+1,VLOOKUP(C76,'Supply Stops'!A:J,3),IF(C76&lt;(MAX('Supply Lines'!A:A))+1,VLOOKUP(C76,'Supply Lines'!A:J,3),IF(C76&lt;(MAX('CI Fittings'!A:A))+1,VLOOKUP(C76,'CI Fittings'!A:J,3),IF(C76&lt;(MAX('Steel Couplings'!A:A))+1,VLOOKUP(C76,'Steel Couplings'!A:J,3),IF(C76&lt;(MAX(NHC!A:A))+1,VLOOKUP(C76,NHC!A:J,3),IF(C76&lt;(MAX('Dielectric Unions'!A:A))+1,VLOOKUP(C76,'Dielectric Unions'!A:J,3),IF(C76&lt;(MAX('MI Fittings - XH'!A:A))+1,VLOOKUP(C76,'MI Fittings - XH'!A:J,3),IF(C76&lt;(MAX('Steel Nipples - XH'!A:A))+1,VLOOKUP(C76,'Steel Nipples - XH'!A:J,3),IF(C76&lt;(MAX('Copper Tubing '!A:A))+1,VLOOKUP(C76,'Copper Tubing '!A:J,3),IF(C76&lt;(MAX('PVC Pipe'!A:A))+1,VLOOKUP(C76,'PVC Pipe'!A:J,3),IF(C76&lt;(MAX('Steel Pipe'!A:A))+1,VLOOKUP(C76,'Steel Pipe'!A:J,3),""))))))))))))))))))))))))))))))))</f>
        <v/>
      </c>
      <c r="F76" s="1794" t="str">
        <f>IF(C76&lt;(MAX('MI Fittings'!A:A))+1,VLOOKUP(C76,'MI Fittings'!A:K,4),IF(C76&lt;(MAX('CS Press Fittings'!A:A))+1,VLOOKUP(C76,'CS Press Fittings'!A:K,5),IF(C76&lt;(MAX('Steel Nipples'!A:A))+1,VLOOKUP(C76,'Steel Nipples'!A:K,4),IF(C76&lt;(MAX('Steel Cut Lengths'!A:A))+1,VLOOKUP(C76,'Steel Cut Lengths'!A:K,4),IF(C76&lt;(MAX('Pipe Hangers'!A:A))+1,VLOOKUP(C76,'Pipe Hangers'!A:J,4),IF(C76&lt;(MAX('Brass Nipples '!A:A))+1,VLOOKUP(C76,'Brass Nipples '!A:J,4),IF(C76&lt;(MAX('Brass Fittings '!A:A))+1,VLOOKUP(C76,'Brass Fittings '!A:J,4),IF(C76&lt;(MAX(Valves!A:A))+1,VLOOKUP(C76,Valves!A:J,4),IF(C76&lt;(MAX('PEX Tubing'!A:A))+1,VLOOKUP(C76,'PEX Tubing'!A:J,4),IF(C76&lt;(MAX('PEX Fittings - Brass'!A:A))+1,VLOOKUP(C76,'PEX Fittings - Brass'!A:J,4),IF(C76&lt;(MAX('PEX Fittings - EXPN Brass'!A:A))+1,VLOOKUP(C76,'PEX Fittings - EXPN Brass'!A:J,4),IF(C76&lt;(MAX('PEX Fittings - F1807 PPSU '!A:A))+1,VLOOKUP(C76,'PEX Fittings - F1807 PPSU '!A:J,4),IF(C76&lt;(MAX('PEX Fittings - F1960 EPPSU'!A:A))+1,VLOOKUP(C76,'PEX Fittings - F1960 EPPSU'!A:J,4),IF(C76&lt;(MAX('PEX Accessories'!A:A))+1,VLOOKUP(C76,'PEX Accessories'!A:J,4),IF(C76&lt;(MAX('PVC DWV'!A:A))+1,VLOOKUP(C76,'PVC DWV'!A:K,5),IF(C76&lt;(MAX('PVC SCH 40'!A:A))+1,VLOOKUP(C76,'PVC SCH 40'!A:K,5),IF(C76&lt;(MAX('Push Fittings'!A:A))+1,VLOOKUP(C76,'Push Fittings'!A:J,4),IF(C76&lt;(MAX('Copper Wrot'!A:A))+1,VLOOKUP(C76,'Copper Wrot'!A:L,5),IF(C76&lt;(MAX('Cast Copper'!A:A))+1,VLOOKUP(C76,'Cast Copper'!A:L,5),IF(C76&lt;(MAX('Press Copper Fittings'!A:A))+1,VLOOKUP(C76,'Press Copper Fittings'!A:J,4),IF(C76&lt;(MAX('Supply Stops'!A:A))+1,VLOOKUP(C76,'Supply Stops'!A:J,4),IF(C76&lt;(MAX('Supply Lines'!A:A))+1,VLOOKUP(C76,'Supply Lines'!A:J,4),IF(C76&lt;(MAX('CI Fittings'!A:A))+1,VLOOKUP(C76,'CI Fittings'!A:J,4),IF(C76&lt;(MAX('Steel Couplings'!A:A))+1,VLOOKUP(C76,'Steel Couplings'!A:J,4),IF(C76&lt;(MAX(NHC!A:A))+1,VLOOKUP(C76,NHC!A:J,4),IF(C76&lt;(MAX('Dielectric Unions'!A:A))+1,VLOOKUP(C76,'Dielectric Unions'!A:J,4),IF(C76&lt;(MAX('MI Fittings - XH'!A:A))+1,VLOOKUP(C76,'MI Fittings - XH'!A:J,4),IF(C76&lt;(MAX('Steel Nipples - XH'!A:A))+1,VLOOKUP(C76,'Steel Nipples - XH'!A:J,4),IF(C76&lt;(MAX('Copper Tubing '!A:A))+1,VLOOKUP(C76,'Copper Tubing '!A:J,4),IF(C76&lt;(MAX('PVC Pipe'!A:A))+1,VLOOKUP(C76,'PVC Pipe'!A:J,4),IF(C76&lt;(MAX('Steel Pipe'!A:A))+1,VLOOKUP(C76,'Steel Pipe'!A:J,4),"")))))))))))))))))))))))))))))))</f>
        <v/>
      </c>
      <c r="G76" s="1795"/>
      <c r="H76" s="504" t="str">
        <f>IF(C76&lt;(MAX('MI Fittings'!A:A))+1,VLOOKUP(C76,'MI Fittings'!A:K,8),IF(C76&lt;(MAX('CS Press Fittings'!A:A))+1,VLOOKUP(C76,'CS Press Fittings'!A:K,9),IF(C76&lt;(MAX('Steel Nipples'!A:A))+1,VLOOKUP(C76,'Steel Nipples'!A:K,8),IF(C76&lt;(MAX('Steel Cut Lengths'!A:A))+1,VLOOKUP(C76,'Steel Cut Lengths'!A:K,8),IF(C76&lt;(MAX('Pipe Hangers'!A:A))+1,VLOOKUP(C76,'Pipe Hangers'!A:J,8),IF(C76&lt;(MAX('Brass Nipples '!A:A))+1,VLOOKUP(C76,'Brass Nipples '!A:J,8),IF(C76&lt;(MAX('Brass Fittings '!A:A))+1,VLOOKUP(C76,'Brass Fittings '!A:J,8),IF(C76&lt;(MAX(Valves!A:A))+1,VLOOKUP(C76,Valves!A:J,8),IF(C76&lt;(MAX('PEX Tubing'!A:A))+1,VLOOKUP(C76,'PEX Tubing'!A:J,8),IF(C76&lt;(MAX('PEX Fittings - Brass'!A:A))+1,VLOOKUP(C76,'PEX Fittings - Brass'!A:J,8),IF(C76&lt;(MAX('PEX Fittings - EXPN Brass'!A:A))+1,VLOOKUP(C76,'PEX Fittings - EXPN Brass'!A:J,8),IF(C76&lt;(MAX('PEX Fittings - F1807 PPSU '!A:A))+1,VLOOKUP(C76,'PEX Fittings - F1807 PPSU '!A:J,8),IF(C76&lt;(MAX('PEX Fittings - F1960 EPPSU'!A:A))+1,VLOOKUP(C76,'PEX Fittings - F1960 EPPSU'!A:J,8),IF(C76&lt;(MAX('PEX Accessories'!A:A))+1,VLOOKUP(C76,'PEX Accessories'!A:J,8),IF(C76&lt;(MAX('PVC DWV'!A:A))+1,VLOOKUP(C76,'PVC DWV'!A:K,9),IF(C76&lt;(MAX('PVC SCH 40'!A:A))+1,VLOOKUP(C76,'PVC SCH 40'!A:K,10),IF(C76&lt;(MAX('Push Fittings'!A:A))+1,VLOOKUP(C76,'Push Fittings'!A:J,8),IF(C76&lt;(MAX('Copper Wrot'!A:A))+1,VLOOKUP(C76,'Copper Wrot'!A:L,10),IF(C76&lt;(MAX('Cast Copper'!A:A))+1,VLOOKUP(C76,'Cast Copper'!A:L,10),IF(C76&lt;(MAX('Press Copper Fittings'!A:A))+1,VLOOKUP(C76,'Press Copper Fittings'!A:J,8),IF(C76&lt;(MAX('Supply Stops'!A:A))+1,VLOOKUP(C76,'Supply Stops'!A:J,8),IF(C76&lt;(MAX('Supply Lines'!A:A))+1,VLOOKUP(C76,'Supply Lines'!A:J,8),IF(C76&lt;(MAX('CI Fittings'!A:A))+1,VLOOKUP(C76,'CI Fittings'!A:J,8),IF(C76&lt;(MAX('Steel Couplings'!A:A))+1,VLOOKUP(C76,'Steel Couplings'!A:J,8),IF(C76&lt;(MAX(NHC!A:A))+1,VLOOKUP(C76,NHC!A:J,8),IF(C76&lt;(MAX('Dielectric Unions'!A:A))+1,VLOOKUP(C76,'Dielectric Unions'!A:J,8),IF(C76&lt;(MAX('MI Fittings - XH'!A:A))+1,VLOOKUP(C76,'MI Fittings - XH'!A:J,8),IF(C76&lt;(MAX('Steel Nipples - XH'!A:A))+1,VLOOKUP(C76,'Steel Nipples - XH'!A:J,8),IF(C76&lt;(MAX('Copper Tubing '!A:A))+1,VLOOKUP(C76,'Copper Tubing '!A:J,8),IF(C76&lt;(MAX('PVC Pipe'!A:A))+1,VLOOKUP(C76,'PVC Pipe'!A:J,8),IF(C76&lt;(MAX('Steel Pipe'!A:A))+1,VLOOKUP(C76,'Steel Pipe'!A:J,8),"")))))))))))))))))))))))))))))))</f>
        <v/>
      </c>
      <c r="I76" s="1232">
        <f>IF(C76&lt;(MAX('MI Fittings'!A:A))+1,VLOOKUP(C76,'MI Fittings'!A:K,7),IF(C76&lt;(MAX('CS Press Fittings'!A:A))+1,VLOOKUP(C76,'CS Press Fittings'!A:K,8),IF(C76&lt;(MAX('Steel Nipples'!A:A))+1,VLOOKUP(C76,'Steel Nipples'!A:K,7),IF(C76&lt;(MAX('Steel Cut Lengths'!A:A))+1,VLOOKUP(C76,'Steel Cut Lengths'!A:K,7),IF(C76&lt;(MAX('Pipe Hangers'!A:A))+1,VLOOKUP(C76,'Pipe Hangers'!A:J,7),IF(C76&lt;(MAX('Brass Nipples '!A:A))+1,VLOOKUP(C76,'Brass Nipples '!A:J,7),IF(C76&lt;(MAX('Brass Fittings '!A:A))+1,VLOOKUP(C76,'Brass Fittings '!A:J,7),IF(C76&lt;(MAX(Valves!A:A))+1,VLOOKUP(C76,Valves!A:J,7),IF(C76&lt;(MAX('PEX Tubing'!A:A))+1,VLOOKUP(C76,'PEX Tubing'!A:J,7),IF(C76&lt;(MAX('PEX Fittings - Brass'!A:A))+1,VLOOKUP(C76,'PEX Fittings - Brass'!A:J,7),IF(C76&lt;(MAX('PEX Fittings - EXPN Brass'!A:A))+1,VLOOKUP(C76,'PEX Fittings - EXPN Brass'!A:J,7),IF(C76&lt;(MAX('PEX Fittings - F1807 PPSU '!A:A))+1,VLOOKUP(C76,'PEX Fittings - F1807 PPSU '!A:J,7),IF(C76&lt;(MAX('PEX Fittings - F1960 EPPSU'!A:A))+1,VLOOKUP(C76,'PEX Fittings - F1960 EPPSU'!A:J,7),IF(C76&lt;(MAX('PEX Accessories'!A:A))+1,VLOOKUP(C76,'PEX Accessories'!A:J,7),IF(C76&lt;(MAX('PVC DWV'!A:A))+1,VLOOKUP(C76,'PVC DWV'!A:K,8),IF(C76&lt;(MAX('PVC SCH 40'!A:A))+1,VLOOKUP(C76,'PVC SCH 40'!A:K,7),IF(C76&lt;(MAX('Push Fittings'!A:A))+1,VLOOKUP(C76,'Push Fittings'!A:J,7),IF(C76&lt;(MAX('Copper Wrot'!A:A))+1,VLOOKUP(C76,'Copper Wrot'!A:L,9),IF(C76&lt;(MAX('Cast Copper'!A:A))+1,VLOOKUP(C76,'Cast Copper'!A:L,9),IF(C76&lt;(MAX('Press Copper Fittings'!A:A))+1,VLOOKUP(C76,'Press Copper Fittings'!A:J,7),IF(C76&lt;(MAX('Supply Stops'!A:A))+1,VLOOKUP(C76,'Supply Stops'!A:J,7),IF(C76&lt;(MAX('Supply Lines'!A:A))+1,VLOOKUP(C76,'Supply Lines'!A:J,7),IF(C76&lt;(MAX('CI Fittings'!A:A))+1,VLOOKUP(C76,'CI Fittings'!A:J,7),IF(C76&lt;(MAX('Steel Couplings'!A:A))+1,VLOOKUP(C76,'Steel Couplings'!A:J,7),IF(C76&lt;(MAX(NHC!A:A))+1,VLOOKUP(C76,NHC!A:J,7),IF(C76&lt;(MAX('Dielectric Unions'!A:A))+1,VLOOKUP(C76,'Dielectric Unions'!A:J,7),IF(C76&lt;(MAX('MI Fittings - XH'!A:A))+1,VLOOKUP(C76,'MI Fittings - XH'!A:J,7),IF(C76&lt;(MAX('Steel Nipples - XH'!A:A))+1,VLOOKUP(C76,'Steel Nipples - XH'!A:J,7),IF(C76&lt;(MAX('Copper Tubing '!A:A))+1,VLOOKUP(C76,'Copper Tubing '!A:J,7),IF(C76&lt;(MAX('PVC Pipe'!A:A))+1,VLOOKUP(C76,'PVC Pipe'!A:J,7),IF(C76&lt;(MAX('Steel Pipe'!A:A))+1,VLOOKUP(C76,'Steel Pipe'!A:J,7),0)))))))))))))))))))))))))))))))</f>
        <v>0</v>
      </c>
      <c r="J76" s="1196">
        <f t="shared" si="0"/>
        <v>0</v>
      </c>
    </row>
    <row r="77" spans="3:10" ht="15" customHeight="1" thickTop="1" thickBot="1">
      <c r="C77" s="1233">
        <v>56</v>
      </c>
      <c r="D77" s="49" t="str">
        <f>IF(C77&lt;(MAX('MI Fittings'!A:A))+1,VLOOKUP(C77,'MI Fittings'!A:K,10),IF(C77&lt;(MAX('CS Press Fittings'!A:A))+1,VLOOKUP(C77,'CS Press Fittings'!A:K,11),IF(C77&lt;(MAX('Steel Nipples'!A:A))+1,VLOOKUP(C77,'Steel Nipples'!A:K,10),IF(C77&lt;(MAX('Steel Cut Lengths'!A:A))+1,VLOOKUP(C77,'Steel Cut Lengths'!A:K,10),IF(C77&lt;(MAX('Pipe Hangers'!A:A))+1,VLOOKUP(C77,'Pipe Hangers'!A:J,10),IF(C77&lt;(MAX('Brass Nipples '!A:A))+1,VLOOKUP(C77,'Brass Nipples '!A:J,10),IF(C77&lt;(MAX('Brass Fittings '!A:A))+1,VLOOKUP(C77,'Brass Fittings '!A:J,10),IF(C77&lt;(MAX(Valves!A:A))+1,VLOOKUP(C77,Valves!A:J,10),IF(C77&lt;(MAX('PEX Tubing'!A:A))+1,VLOOKUP(C77,'PEX Tubing'!A:J,9),IF(C77&lt;(MAX('PEX Fittings - Brass'!A:A))+1,VLOOKUP(C77,'PEX Fittings - Brass'!A:J,10),IF(C77&lt;(MAX('PEX Fittings - EXPN Brass'!A:A))+1,VLOOKUP(C77,'PEX Fittings - EXPN Brass'!A:J,10),IF(C77&lt;(MAX('PEX Fittings - F1807 PPSU '!A:A))+1,VLOOKUP(C77,'PEX Fittings - F1807 PPSU '!A:J,10),IF(C77&lt;(MAX('PEX Fittings - F1960 EPPSU'!A:A))+1,VLOOKUP(C77,'PEX Fittings - F1960 EPPSU'!A:J,10),IF(C77&lt;(MAX('PEX Accessories'!A:A))+1,VLOOKUP(C77,'PEX Accessories'!A:J,10),IF(C77&lt;(MAX('PVC DWV'!A:A))+1,VLOOKUP(C77,'PVC DWV'!A:K,11),IF(C77&lt;(MAX('PVC SCH 40'!A:A))+1,VLOOKUP(C77,'PVC SCH 40'!A:K,11),IF(C77&lt;(MAX('Push Fittings'!A:A))+1,VLOOKUP(C77,'Push Fittings'!A:J,10),IF(C77&lt;(MAX('Copper Wrot'!A:A))+1,VLOOKUP(C77,'Copper Wrot'!A:L,12),IF(C77&lt;(MAX('Cast Copper'!A:A))+1,VLOOKUP(C77,'Cast Copper'!A:L,12),IF(C77&lt;(MAX('Press Copper Fittings'!A:A))+1,VLOOKUP(C77,'Press Copper Fittings'!A:J,10),IF(C77&lt;(MAX('Supply Stops'!A:A))+1,VLOOKUP(C77,'Supply Stops'!A:J,10),IF(C77&lt;(MAX('Supply Lines'!A:A))+1,VLOOKUP(C77,'Supply Lines'!A:J,10),IF(C77&lt;(MAX('CI Fittings'!A:A))+1,VLOOKUP(C77,'CI Fittings'!A:J,10),IF(C77&lt;(MAX('Steel Couplings'!A:A))+1,VLOOKUP(C77,'Steel Couplings'!A:J,10),IF(C77&lt;(MAX(NHC!A:A))+1,VLOOKUP(C77,NHC!A:J,10),IF(C77&lt;(MAX('Dielectric Unions'!A:A))+1,VLOOKUP(C77,'Dielectric Unions'!A:J,10),IF(C77&lt;(MAX('MI Fittings - XH'!A:A))+1,VLOOKUP(C77,'MI Fittings - XH'!A:J,10),IF(C77&lt;(MAX('Steel Nipples - XH'!A:A))+1,VLOOKUP(C77,'Steel Nipples - XH'!A:J,10),IF(C77&lt;(MAX('Copper Tubing '!A:A))+1,VLOOKUP(C77,'Copper Tubing '!A:J,10),IF(C77&lt;(MAX('PVC Pipe'!A:A))+1,VLOOKUP(C77,'PVC Pipe'!A:J,10),IF(C77&lt;(MAX('Steel Pipe'!A:A))+1,VLOOKUP(C77,'Steel Pipe'!A:J,10),"")))))))))))))))))))))))))))))))</f>
        <v/>
      </c>
      <c r="E77" s="1231" t="str">
        <f>IF(C77&lt;(MAX('MI Fittings'!A:A))+1,VLOOKUP(C77,'MI Fittings'!A:K,3),IF(C77&lt;(MAX('CS Press Fittings'!A:A))+1,VLOOKUP(C77,'CS Press Fittings'!A:K,4),IF(C77&lt;(MAX('Steel Nipples'!A:A))+1,VLOOKUP(C77,'Steel Nipples'!A:K,3),IF(C77&lt;(MAX('Steel Cut Lengths'!A:A))+1,VLOOKUP(C77,'Steel Cut Lengths'!A:K,3),IF(C77&lt;(MAX('Pipe Hangers'!A:A))+1,VLOOKUP(C77,'Pipe Hangers'!A:J,3),IF(C77&lt;(MAX('Brass Nipples '!A:A))+1,VLOOKUP(C77,'Brass Nipples '!A:J,3),IF(C77&lt;(MAX('Brass Fittings '!A:A))+1,VLOOKUP(C77,'Brass Fittings '!A:J,3),IF(C77&lt;(MAX(Valves!A:A))+1,VLOOKUP(C77,Valves!A:J,3),IF(C77&lt;(MAX('PEX Tubing'!A:A))+1,VLOOKUP(C77,'PEX Tubing'!A:J,3),IF(C77&lt;(MAX('PEX Fittings - Brass'!A:A))+1,VLOOKUP(C77,'PEX Fittings - Brass'!A:J,3),IF(C77&lt;(MAX('PEX Fittings - EXPN Brass'!A:A))+1,VLOOKUP(C77,'PEX Fittings - EXPN Brass'!A:J,3),IF(C77&lt;(MAX('PEX Fittings - F1807 PPSU '!A:A))+1,VLOOKUP(C77,'PEX Fittings - F1807 PPSU '!A:J,3),IF(C77&lt;(MAX('PEX Fittings - F1960 EPPSU'!A:A))+1,VLOOKUP(C77,'PEX Fittings - F1960 EPPSU'!A:J,3),IF(C77&lt;(MAX('PEX Accessories'!A:A))+1,VLOOKUP(C77,'PEX Accessories'!A:J,3),IF(C77&lt;(MAX('PVC DWV'!A:A))+1,VLOOKUP(C77,'PVC DWV'!A:K,3),IF(C77&lt;(MAX('PVC SCH 40'!A:A))+1,VLOOKUP(C77,'PVC SCH 40'!A:K,3),IF(C77&lt;(MAX('Push Fittings'!A:A))+1,VLOOKUP(C77,'Push Fittings'!A:J,3),IF(C77&lt;(MAX('Copper Wrot'!A:A))+1,VLOOKUP(C77,'Copper Wrot'!A:L,3),IF(C77&lt;(MAX('Cast Copper'!A:A))+1,VLOOKUP(C77,'Cast Copper'!A:L,3),IF(C77&lt;(MAX('Cast Copper'!A:A))+1,VLOOKUP(C77,'Cast Copper'!A:L,3),IF(C77&lt;(MAX('Press Copper Fittings'!A:A))+1,VLOOKUP(C77,'Press Copper Fittings'!A:J,3),IF(C77&lt;(MAX('Supply Stops'!A:A))+1,VLOOKUP(C77,'Supply Stops'!A:J,3),IF(C77&lt;(MAX('Supply Lines'!A:A))+1,VLOOKUP(C77,'Supply Lines'!A:J,3),IF(C77&lt;(MAX('CI Fittings'!A:A))+1,VLOOKUP(C77,'CI Fittings'!A:J,3),IF(C77&lt;(MAX('Steel Couplings'!A:A))+1,VLOOKUP(C77,'Steel Couplings'!A:J,3),IF(C77&lt;(MAX(NHC!A:A))+1,VLOOKUP(C77,NHC!A:J,3),IF(C77&lt;(MAX('Dielectric Unions'!A:A))+1,VLOOKUP(C77,'Dielectric Unions'!A:J,3),IF(C77&lt;(MAX('MI Fittings - XH'!A:A))+1,VLOOKUP(C77,'MI Fittings - XH'!A:J,3),IF(C77&lt;(MAX('Steel Nipples - XH'!A:A))+1,VLOOKUP(C77,'Steel Nipples - XH'!A:J,3),IF(C77&lt;(MAX('Copper Tubing '!A:A))+1,VLOOKUP(C77,'Copper Tubing '!A:J,3),IF(C77&lt;(MAX('PVC Pipe'!A:A))+1,VLOOKUP(C77,'PVC Pipe'!A:J,3),IF(C77&lt;(MAX('Steel Pipe'!A:A))+1,VLOOKUP(C77,'Steel Pipe'!A:J,3),""))))))))))))))))))))))))))))))))</f>
        <v/>
      </c>
      <c r="F77" s="1794" t="str">
        <f>IF(C77&lt;(MAX('MI Fittings'!A:A))+1,VLOOKUP(C77,'MI Fittings'!A:K,4),IF(C77&lt;(MAX('CS Press Fittings'!A:A))+1,VLOOKUP(C77,'CS Press Fittings'!A:K,5),IF(C77&lt;(MAX('Steel Nipples'!A:A))+1,VLOOKUP(C77,'Steel Nipples'!A:K,4),IF(C77&lt;(MAX('Steel Cut Lengths'!A:A))+1,VLOOKUP(C77,'Steel Cut Lengths'!A:K,4),IF(C77&lt;(MAX('Pipe Hangers'!A:A))+1,VLOOKUP(C77,'Pipe Hangers'!A:J,4),IF(C77&lt;(MAX('Brass Nipples '!A:A))+1,VLOOKUP(C77,'Brass Nipples '!A:J,4),IF(C77&lt;(MAX('Brass Fittings '!A:A))+1,VLOOKUP(C77,'Brass Fittings '!A:J,4),IF(C77&lt;(MAX(Valves!A:A))+1,VLOOKUP(C77,Valves!A:J,4),IF(C77&lt;(MAX('PEX Tubing'!A:A))+1,VLOOKUP(C77,'PEX Tubing'!A:J,4),IF(C77&lt;(MAX('PEX Fittings - Brass'!A:A))+1,VLOOKUP(C77,'PEX Fittings - Brass'!A:J,4),IF(C77&lt;(MAX('PEX Fittings - EXPN Brass'!A:A))+1,VLOOKUP(C77,'PEX Fittings - EXPN Brass'!A:J,4),IF(C77&lt;(MAX('PEX Fittings - F1807 PPSU '!A:A))+1,VLOOKUP(C77,'PEX Fittings - F1807 PPSU '!A:J,4),IF(C77&lt;(MAX('PEX Fittings - F1960 EPPSU'!A:A))+1,VLOOKUP(C77,'PEX Fittings - F1960 EPPSU'!A:J,4),IF(C77&lt;(MAX('PEX Accessories'!A:A))+1,VLOOKUP(C77,'PEX Accessories'!A:J,4),IF(C77&lt;(MAX('PVC DWV'!A:A))+1,VLOOKUP(C77,'PVC DWV'!A:K,5),IF(C77&lt;(MAX('PVC SCH 40'!A:A))+1,VLOOKUP(C77,'PVC SCH 40'!A:K,5),IF(C77&lt;(MAX('Push Fittings'!A:A))+1,VLOOKUP(C77,'Push Fittings'!A:J,4),IF(C77&lt;(MAX('Copper Wrot'!A:A))+1,VLOOKUP(C77,'Copper Wrot'!A:L,5),IF(C77&lt;(MAX('Cast Copper'!A:A))+1,VLOOKUP(C77,'Cast Copper'!A:L,5),IF(C77&lt;(MAX('Press Copper Fittings'!A:A))+1,VLOOKUP(C77,'Press Copper Fittings'!A:J,4),IF(C77&lt;(MAX('Supply Stops'!A:A))+1,VLOOKUP(C77,'Supply Stops'!A:J,4),IF(C77&lt;(MAX('Supply Lines'!A:A))+1,VLOOKUP(C77,'Supply Lines'!A:J,4),IF(C77&lt;(MAX('CI Fittings'!A:A))+1,VLOOKUP(C77,'CI Fittings'!A:J,4),IF(C77&lt;(MAX('Steel Couplings'!A:A))+1,VLOOKUP(C77,'Steel Couplings'!A:J,4),IF(C77&lt;(MAX(NHC!A:A))+1,VLOOKUP(C77,NHC!A:J,4),IF(C77&lt;(MAX('Dielectric Unions'!A:A))+1,VLOOKUP(C77,'Dielectric Unions'!A:J,4),IF(C77&lt;(MAX('MI Fittings - XH'!A:A))+1,VLOOKUP(C77,'MI Fittings - XH'!A:J,4),IF(C77&lt;(MAX('Steel Nipples - XH'!A:A))+1,VLOOKUP(C77,'Steel Nipples - XH'!A:J,4),IF(C77&lt;(MAX('Copper Tubing '!A:A))+1,VLOOKUP(C77,'Copper Tubing '!A:J,4),IF(C77&lt;(MAX('PVC Pipe'!A:A))+1,VLOOKUP(C77,'PVC Pipe'!A:J,4),IF(C77&lt;(MAX('Steel Pipe'!A:A))+1,VLOOKUP(C77,'Steel Pipe'!A:J,4),"")))))))))))))))))))))))))))))))</f>
        <v/>
      </c>
      <c r="G77" s="1795"/>
      <c r="H77" s="504" t="str">
        <f>IF(C77&lt;(MAX('MI Fittings'!A:A))+1,VLOOKUP(C77,'MI Fittings'!A:K,8),IF(C77&lt;(MAX('CS Press Fittings'!A:A))+1,VLOOKUP(C77,'CS Press Fittings'!A:K,9),IF(C77&lt;(MAX('Steel Nipples'!A:A))+1,VLOOKUP(C77,'Steel Nipples'!A:K,8),IF(C77&lt;(MAX('Steel Cut Lengths'!A:A))+1,VLOOKUP(C77,'Steel Cut Lengths'!A:K,8),IF(C77&lt;(MAX('Pipe Hangers'!A:A))+1,VLOOKUP(C77,'Pipe Hangers'!A:J,8),IF(C77&lt;(MAX('Brass Nipples '!A:A))+1,VLOOKUP(C77,'Brass Nipples '!A:J,8),IF(C77&lt;(MAX('Brass Fittings '!A:A))+1,VLOOKUP(C77,'Brass Fittings '!A:J,8),IF(C77&lt;(MAX(Valves!A:A))+1,VLOOKUP(C77,Valves!A:J,8),IF(C77&lt;(MAX('PEX Tubing'!A:A))+1,VLOOKUP(C77,'PEX Tubing'!A:J,8),IF(C77&lt;(MAX('PEX Fittings - Brass'!A:A))+1,VLOOKUP(C77,'PEX Fittings - Brass'!A:J,8),IF(C77&lt;(MAX('PEX Fittings - EXPN Brass'!A:A))+1,VLOOKUP(C77,'PEX Fittings - EXPN Brass'!A:J,8),IF(C77&lt;(MAX('PEX Fittings - F1807 PPSU '!A:A))+1,VLOOKUP(C77,'PEX Fittings - F1807 PPSU '!A:J,8),IF(C77&lt;(MAX('PEX Fittings - F1960 EPPSU'!A:A))+1,VLOOKUP(C77,'PEX Fittings - F1960 EPPSU'!A:J,8),IF(C77&lt;(MAX('PEX Accessories'!A:A))+1,VLOOKUP(C77,'PEX Accessories'!A:J,8),IF(C77&lt;(MAX('PVC DWV'!A:A))+1,VLOOKUP(C77,'PVC DWV'!A:K,9),IF(C77&lt;(MAX('PVC SCH 40'!A:A))+1,VLOOKUP(C77,'PVC SCH 40'!A:K,10),IF(C77&lt;(MAX('Push Fittings'!A:A))+1,VLOOKUP(C77,'Push Fittings'!A:J,8),IF(C77&lt;(MAX('Copper Wrot'!A:A))+1,VLOOKUP(C77,'Copper Wrot'!A:L,10),IF(C77&lt;(MAX('Cast Copper'!A:A))+1,VLOOKUP(C77,'Cast Copper'!A:L,10),IF(C77&lt;(MAX('Press Copper Fittings'!A:A))+1,VLOOKUP(C77,'Press Copper Fittings'!A:J,8),IF(C77&lt;(MAX('Supply Stops'!A:A))+1,VLOOKUP(C77,'Supply Stops'!A:J,8),IF(C77&lt;(MAX('Supply Lines'!A:A))+1,VLOOKUP(C77,'Supply Lines'!A:J,8),IF(C77&lt;(MAX('CI Fittings'!A:A))+1,VLOOKUP(C77,'CI Fittings'!A:J,8),IF(C77&lt;(MAX('Steel Couplings'!A:A))+1,VLOOKUP(C77,'Steel Couplings'!A:J,8),IF(C77&lt;(MAX(NHC!A:A))+1,VLOOKUP(C77,NHC!A:J,8),IF(C77&lt;(MAX('Dielectric Unions'!A:A))+1,VLOOKUP(C77,'Dielectric Unions'!A:J,8),IF(C77&lt;(MAX('MI Fittings - XH'!A:A))+1,VLOOKUP(C77,'MI Fittings - XH'!A:J,8),IF(C77&lt;(MAX('Steel Nipples - XH'!A:A))+1,VLOOKUP(C77,'Steel Nipples - XH'!A:J,8),IF(C77&lt;(MAX('Copper Tubing '!A:A))+1,VLOOKUP(C77,'Copper Tubing '!A:J,8),IF(C77&lt;(MAX('PVC Pipe'!A:A))+1,VLOOKUP(C77,'PVC Pipe'!A:J,8),IF(C77&lt;(MAX('Steel Pipe'!A:A))+1,VLOOKUP(C77,'Steel Pipe'!A:J,8),"")))))))))))))))))))))))))))))))</f>
        <v/>
      </c>
      <c r="I77" s="1232">
        <f>IF(C77&lt;(MAX('MI Fittings'!A:A))+1,VLOOKUP(C77,'MI Fittings'!A:K,7),IF(C77&lt;(MAX('CS Press Fittings'!A:A))+1,VLOOKUP(C77,'CS Press Fittings'!A:K,8),IF(C77&lt;(MAX('Steel Nipples'!A:A))+1,VLOOKUP(C77,'Steel Nipples'!A:K,7),IF(C77&lt;(MAX('Steel Cut Lengths'!A:A))+1,VLOOKUP(C77,'Steel Cut Lengths'!A:K,7),IF(C77&lt;(MAX('Pipe Hangers'!A:A))+1,VLOOKUP(C77,'Pipe Hangers'!A:J,7),IF(C77&lt;(MAX('Brass Nipples '!A:A))+1,VLOOKUP(C77,'Brass Nipples '!A:J,7),IF(C77&lt;(MAX('Brass Fittings '!A:A))+1,VLOOKUP(C77,'Brass Fittings '!A:J,7),IF(C77&lt;(MAX(Valves!A:A))+1,VLOOKUP(C77,Valves!A:J,7),IF(C77&lt;(MAX('PEX Tubing'!A:A))+1,VLOOKUP(C77,'PEX Tubing'!A:J,7),IF(C77&lt;(MAX('PEX Fittings - Brass'!A:A))+1,VLOOKUP(C77,'PEX Fittings - Brass'!A:J,7),IF(C77&lt;(MAX('PEX Fittings - EXPN Brass'!A:A))+1,VLOOKUP(C77,'PEX Fittings - EXPN Brass'!A:J,7),IF(C77&lt;(MAX('PEX Fittings - F1807 PPSU '!A:A))+1,VLOOKUP(C77,'PEX Fittings - F1807 PPSU '!A:J,7),IF(C77&lt;(MAX('PEX Fittings - F1960 EPPSU'!A:A))+1,VLOOKUP(C77,'PEX Fittings - F1960 EPPSU'!A:J,7),IF(C77&lt;(MAX('PEX Accessories'!A:A))+1,VLOOKUP(C77,'PEX Accessories'!A:J,7),IF(C77&lt;(MAX('PVC DWV'!A:A))+1,VLOOKUP(C77,'PVC DWV'!A:K,8),IF(C77&lt;(MAX('PVC SCH 40'!A:A))+1,VLOOKUP(C77,'PVC SCH 40'!A:K,7),IF(C77&lt;(MAX('Push Fittings'!A:A))+1,VLOOKUP(C77,'Push Fittings'!A:J,7),IF(C77&lt;(MAX('Copper Wrot'!A:A))+1,VLOOKUP(C77,'Copper Wrot'!A:L,9),IF(C77&lt;(MAX('Cast Copper'!A:A))+1,VLOOKUP(C77,'Cast Copper'!A:L,9),IF(C77&lt;(MAX('Press Copper Fittings'!A:A))+1,VLOOKUP(C77,'Press Copper Fittings'!A:J,7),IF(C77&lt;(MAX('Supply Stops'!A:A))+1,VLOOKUP(C77,'Supply Stops'!A:J,7),IF(C77&lt;(MAX('Supply Lines'!A:A))+1,VLOOKUP(C77,'Supply Lines'!A:J,7),IF(C77&lt;(MAX('CI Fittings'!A:A))+1,VLOOKUP(C77,'CI Fittings'!A:J,7),IF(C77&lt;(MAX('Steel Couplings'!A:A))+1,VLOOKUP(C77,'Steel Couplings'!A:J,7),IF(C77&lt;(MAX(NHC!A:A))+1,VLOOKUP(C77,NHC!A:J,7),IF(C77&lt;(MAX('Dielectric Unions'!A:A))+1,VLOOKUP(C77,'Dielectric Unions'!A:J,7),IF(C77&lt;(MAX('MI Fittings - XH'!A:A))+1,VLOOKUP(C77,'MI Fittings - XH'!A:J,7),IF(C77&lt;(MAX('Steel Nipples - XH'!A:A))+1,VLOOKUP(C77,'Steel Nipples - XH'!A:J,7),IF(C77&lt;(MAX('Copper Tubing '!A:A))+1,VLOOKUP(C77,'Copper Tubing '!A:J,7),IF(C77&lt;(MAX('PVC Pipe'!A:A))+1,VLOOKUP(C77,'PVC Pipe'!A:J,7),IF(C77&lt;(MAX('Steel Pipe'!A:A))+1,VLOOKUP(C77,'Steel Pipe'!A:J,7),0)))))))))))))))))))))))))))))))</f>
        <v>0</v>
      </c>
      <c r="J77" s="1196">
        <f t="shared" si="0"/>
        <v>0</v>
      </c>
    </row>
    <row r="78" spans="3:10" ht="15" customHeight="1" thickTop="1" thickBot="1">
      <c r="C78" s="1234">
        <v>57</v>
      </c>
      <c r="D78" s="49" t="str">
        <f>IF(C78&lt;(MAX('MI Fittings'!A:A))+1,VLOOKUP(C78,'MI Fittings'!A:K,10),IF(C78&lt;(MAX('CS Press Fittings'!A:A))+1,VLOOKUP(C78,'CS Press Fittings'!A:K,11),IF(C78&lt;(MAX('Steel Nipples'!A:A))+1,VLOOKUP(C78,'Steel Nipples'!A:K,10),IF(C78&lt;(MAX('Steel Cut Lengths'!A:A))+1,VLOOKUP(C78,'Steel Cut Lengths'!A:K,10),IF(C78&lt;(MAX('Pipe Hangers'!A:A))+1,VLOOKUP(C78,'Pipe Hangers'!A:J,10),IF(C78&lt;(MAX('Brass Nipples '!A:A))+1,VLOOKUP(C78,'Brass Nipples '!A:J,10),IF(C78&lt;(MAX('Brass Fittings '!A:A))+1,VLOOKUP(C78,'Brass Fittings '!A:J,10),IF(C78&lt;(MAX(Valves!A:A))+1,VLOOKUP(C78,Valves!A:J,10),IF(C78&lt;(MAX('PEX Tubing'!A:A))+1,VLOOKUP(C78,'PEX Tubing'!A:J,9),IF(C78&lt;(MAX('PEX Fittings - Brass'!A:A))+1,VLOOKUP(C78,'PEX Fittings - Brass'!A:J,10),IF(C78&lt;(MAX('PEX Fittings - EXPN Brass'!A:A))+1,VLOOKUP(C78,'PEX Fittings - EXPN Brass'!A:J,10),IF(C78&lt;(MAX('PEX Fittings - F1807 PPSU '!A:A))+1,VLOOKUP(C78,'PEX Fittings - F1807 PPSU '!A:J,10),IF(C78&lt;(MAX('PEX Fittings - F1960 EPPSU'!A:A))+1,VLOOKUP(C78,'PEX Fittings - F1960 EPPSU'!A:J,10),IF(C78&lt;(MAX('PEX Accessories'!A:A))+1,VLOOKUP(C78,'PEX Accessories'!A:J,10),IF(C78&lt;(MAX('PVC DWV'!A:A))+1,VLOOKUP(C78,'PVC DWV'!A:K,11),IF(C78&lt;(MAX('PVC SCH 40'!A:A))+1,VLOOKUP(C78,'PVC SCH 40'!A:K,11),IF(C78&lt;(MAX('Push Fittings'!A:A))+1,VLOOKUP(C78,'Push Fittings'!A:J,10),IF(C78&lt;(MAX('Copper Wrot'!A:A))+1,VLOOKUP(C78,'Copper Wrot'!A:L,12),IF(C78&lt;(MAX('Cast Copper'!A:A))+1,VLOOKUP(C78,'Cast Copper'!A:L,12),IF(C78&lt;(MAX('Press Copper Fittings'!A:A))+1,VLOOKUP(C78,'Press Copper Fittings'!A:J,10),IF(C78&lt;(MAX('Supply Stops'!A:A))+1,VLOOKUP(C78,'Supply Stops'!A:J,10),IF(C78&lt;(MAX('Supply Lines'!A:A))+1,VLOOKUP(C78,'Supply Lines'!A:J,10),IF(C78&lt;(MAX('CI Fittings'!A:A))+1,VLOOKUP(C78,'CI Fittings'!A:J,10),IF(C78&lt;(MAX('Steel Couplings'!A:A))+1,VLOOKUP(C78,'Steel Couplings'!A:J,10),IF(C78&lt;(MAX(NHC!A:A))+1,VLOOKUP(C78,NHC!A:J,10),IF(C78&lt;(MAX('Dielectric Unions'!A:A))+1,VLOOKUP(C78,'Dielectric Unions'!A:J,10),IF(C78&lt;(MAX('MI Fittings - XH'!A:A))+1,VLOOKUP(C78,'MI Fittings - XH'!A:J,10),IF(C78&lt;(MAX('Steel Nipples - XH'!A:A))+1,VLOOKUP(C78,'Steel Nipples - XH'!A:J,10),IF(C78&lt;(MAX('Copper Tubing '!A:A))+1,VLOOKUP(C78,'Copper Tubing '!A:J,10),IF(C78&lt;(MAX('PVC Pipe'!A:A))+1,VLOOKUP(C78,'PVC Pipe'!A:J,10),IF(C78&lt;(MAX('Steel Pipe'!A:A))+1,VLOOKUP(C78,'Steel Pipe'!A:J,10),"")))))))))))))))))))))))))))))))</f>
        <v/>
      </c>
      <c r="E78" s="1231" t="str">
        <f>IF(C78&lt;(MAX('MI Fittings'!A:A))+1,VLOOKUP(C78,'MI Fittings'!A:K,3),IF(C78&lt;(MAX('CS Press Fittings'!A:A))+1,VLOOKUP(C78,'CS Press Fittings'!A:K,4),IF(C78&lt;(MAX('Steel Nipples'!A:A))+1,VLOOKUP(C78,'Steel Nipples'!A:K,3),IF(C78&lt;(MAX('Steel Cut Lengths'!A:A))+1,VLOOKUP(C78,'Steel Cut Lengths'!A:K,3),IF(C78&lt;(MAX('Pipe Hangers'!A:A))+1,VLOOKUP(C78,'Pipe Hangers'!A:J,3),IF(C78&lt;(MAX('Brass Nipples '!A:A))+1,VLOOKUP(C78,'Brass Nipples '!A:J,3),IF(C78&lt;(MAX('Brass Fittings '!A:A))+1,VLOOKUP(C78,'Brass Fittings '!A:J,3),IF(C78&lt;(MAX(Valves!A:A))+1,VLOOKUP(C78,Valves!A:J,3),IF(C78&lt;(MAX('PEX Tubing'!A:A))+1,VLOOKUP(C78,'PEX Tubing'!A:J,3),IF(C78&lt;(MAX('PEX Fittings - Brass'!A:A))+1,VLOOKUP(C78,'PEX Fittings - Brass'!A:J,3),IF(C78&lt;(MAX('PEX Fittings - EXPN Brass'!A:A))+1,VLOOKUP(C78,'PEX Fittings - EXPN Brass'!A:J,3),IF(C78&lt;(MAX('PEX Fittings - F1807 PPSU '!A:A))+1,VLOOKUP(C78,'PEX Fittings - F1807 PPSU '!A:J,3),IF(C78&lt;(MAX('PEX Fittings - F1960 EPPSU'!A:A))+1,VLOOKUP(C78,'PEX Fittings - F1960 EPPSU'!A:J,3),IF(C78&lt;(MAX('PEX Accessories'!A:A))+1,VLOOKUP(C78,'PEX Accessories'!A:J,3),IF(C78&lt;(MAX('PVC DWV'!A:A))+1,VLOOKUP(C78,'PVC DWV'!A:K,3),IF(C78&lt;(MAX('PVC SCH 40'!A:A))+1,VLOOKUP(C78,'PVC SCH 40'!A:K,3),IF(C78&lt;(MAX('Push Fittings'!A:A))+1,VLOOKUP(C78,'Push Fittings'!A:J,3),IF(C78&lt;(MAX('Copper Wrot'!A:A))+1,VLOOKUP(C78,'Copper Wrot'!A:L,3),IF(C78&lt;(MAX('Cast Copper'!A:A))+1,VLOOKUP(C78,'Cast Copper'!A:L,3),IF(C78&lt;(MAX('Cast Copper'!A:A))+1,VLOOKUP(C78,'Cast Copper'!A:L,3),IF(C78&lt;(MAX('Press Copper Fittings'!A:A))+1,VLOOKUP(C78,'Press Copper Fittings'!A:J,3),IF(C78&lt;(MAX('Supply Stops'!A:A))+1,VLOOKUP(C78,'Supply Stops'!A:J,3),IF(C78&lt;(MAX('Supply Lines'!A:A))+1,VLOOKUP(C78,'Supply Lines'!A:J,3),IF(C78&lt;(MAX('CI Fittings'!A:A))+1,VLOOKUP(C78,'CI Fittings'!A:J,3),IF(C78&lt;(MAX('Steel Couplings'!A:A))+1,VLOOKUP(C78,'Steel Couplings'!A:J,3),IF(C78&lt;(MAX(NHC!A:A))+1,VLOOKUP(C78,NHC!A:J,3),IF(C78&lt;(MAX('Dielectric Unions'!A:A))+1,VLOOKUP(C78,'Dielectric Unions'!A:J,3),IF(C78&lt;(MAX('MI Fittings - XH'!A:A))+1,VLOOKUP(C78,'MI Fittings - XH'!A:J,3),IF(C78&lt;(MAX('Steel Nipples - XH'!A:A))+1,VLOOKUP(C78,'Steel Nipples - XH'!A:J,3),IF(C78&lt;(MAX('Copper Tubing '!A:A))+1,VLOOKUP(C78,'Copper Tubing '!A:J,3),IF(C78&lt;(MAX('PVC Pipe'!A:A))+1,VLOOKUP(C78,'PVC Pipe'!A:J,3),IF(C78&lt;(MAX('Steel Pipe'!A:A))+1,VLOOKUP(C78,'Steel Pipe'!A:J,3),""))))))))))))))))))))))))))))))))</f>
        <v/>
      </c>
      <c r="F78" s="1794" t="str">
        <f>IF(C78&lt;(MAX('MI Fittings'!A:A))+1,VLOOKUP(C78,'MI Fittings'!A:K,4),IF(C78&lt;(MAX('CS Press Fittings'!A:A))+1,VLOOKUP(C78,'CS Press Fittings'!A:K,5),IF(C78&lt;(MAX('Steel Nipples'!A:A))+1,VLOOKUP(C78,'Steel Nipples'!A:K,4),IF(C78&lt;(MAX('Steel Cut Lengths'!A:A))+1,VLOOKUP(C78,'Steel Cut Lengths'!A:K,4),IF(C78&lt;(MAX('Pipe Hangers'!A:A))+1,VLOOKUP(C78,'Pipe Hangers'!A:J,4),IF(C78&lt;(MAX('Brass Nipples '!A:A))+1,VLOOKUP(C78,'Brass Nipples '!A:J,4),IF(C78&lt;(MAX('Brass Fittings '!A:A))+1,VLOOKUP(C78,'Brass Fittings '!A:J,4),IF(C78&lt;(MAX(Valves!A:A))+1,VLOOKUP(C78,Valves!A:J,4),IF(C78&lt;(MAX('PEX Tubing'!A:A))+1,VLOOKUP(C78,'PEX Tubing'!A:J,4),IF(C78&lt;(MAX('PEX Fittings - Brass'!A:A))+1,VLOOKUP(C78,'PEX Fittings - Brass'!A:J,4),IF(C78&lt;(MAX('PEX Fittings - EXPN Brass'!A:A))+1,VLOOKUP(C78,'PEX Fittings - EXPN Brass'!A:J,4),IF(C78&lt;(MAX('PEX Fittings - F1807 PPSU '!A:A))+1,VLOOKUP(C78,'PEX Fittings - F1807 PPSU '!A:J,4),IF(C78&lt;(MAX('PEX Fittings - F1960 EPPSU'!A:A))+1,VLOOKUP(C78,'PEX Fittings - F1960 EPPSU'!A:J,4),IF(C78&lt;(MAX('PEX Accessories'!A:A))+1,VLOOKUP(C78,'PEX Accessories'!A:J,4),IF(C78&lt;(MAX('PVC DWV'!A:A))+1,VLOOKUP(C78,'PVC DWV'!A:K,5),IF(C78&lt;(MAX('PVC SCH 40'!A:A))+1,VLOOKUP(C78,'PVC SCH 40'!A:K,5),IF(C78&lt;(MAX('Push Fittings'!A:A))+1,VLOOKUP(C78,'Push Fittings'!A:J,4),IF(C78&lt;(MAX('Copper Wrot'!A:A))+1,VLOOKUP(C78,'Copper Wrot'!A:L,5),IF(C78&lt;(MAX('Cast Copper'!A:A))+1,VLOOKUP(C78,'Cast Copper'!A:L,5),IF(C78&lt;(MAX('Press Copper Fittings'!A:A))+1,VLOOKUP(C78,'Press Copper Fittings'!A:J,4),IF(C78&lt;(MAX('Supply Stops'!A:A))+1,VLOOKUP(C78,'Supply Stops'!A:J,4),IF(C78&lt;(MAX('Supply Lines'!A:A))+1,VLOOKUP(C78,'Supply Lines'!A:J,4),IF(C78&lt;(MAX('CI Fittings'!A:A))+1,VLOOKUP(C78,'CI Fittings'!A:J,4),IF(C78&lt;(MAX('Steel Couplings'!A:A))+1,VLOOKUP(C78,'Steel Couplings'!A:J,4),IF(C78&lt;(MAX(NHC!A:A))+1,VLOOKUP(C78,NHC!A:J,4),IF(C78&lt;(MAX('Dielectric Unions'!A:A))+1,VLOOKUP(C78,'Dielectric Unions'!A:J,4),IF(C78&lt;(MAX('MI Fittings - XH'!A:A))+1,VLOOKUP(C78,'MI Fittings - XH'!A:J,4),IF(C78&lt;(MAX('Steel Nipples - XH'!A:A))+1,VLOOKUP(C78,'Steel Nipples - XH'!A:J,4),IF(C78&lt;(MAX('Copper Tubing '!A:A))+1,VLOOKUP(C78,'Copper Tubing '!A:J,4),IF(C78&lt;(MAX('PVC Pipe'!A:A))+1,VLOOKUP(C78,'PVC Pipe'!A:J,4),IF(C78&lt;(MAX('Steel Pipe'!A:A))+1,VLOOKUP(C78,'Steel Pipe'!A:J,4),"")))))))))))))))))))))))))))))))</f>
        <v/>
      </c>
      <c r="G78" s="1795"/>
      <c r="H78" s="504" t="str">
        <f>IF(C78&lt;(MAX('MI Fittings'!A:A))+1,VLOOKUP(C78,'MI Fittings'!A:K,8),IF(C78&lt;(MAX('CS Press Fittings'!A:A))+1,VLOOKUP(C78,'CS Press Fittings'!A:K,9),IF(C78&lt;(MAX('Steel Nipples'!A:A))+1,VLOOKUP(C78,'Steel Nipples'!A:K,8),IF(C78&lt;(MAX('Steel Cut Lengths'!A:A))+1,VLOOKUP(C78,'Steel Cut Lengths'!A:K,8),IF(C78&lt;(MAX('Pipe Hangers'!A:A))+1,VLOOKUP(C78,'Pipe Hangers'!A:J,8),IF(C78&lt;(MAX('Brass Nipples '!A:A))+1,VLOOKUP(C78,'Brass Nipples '!A:J,8),IF(C78&lt;(MAX('Brass Fittings '!A:A))+1,VLOOKUP(C78,'Brass Fittings '!A:J,8),IF(C78&lt;(MAX(Valves!A:A))+1,VLOOKUP(C78,Valves!A:J,8),IF(C78&lt;(MAX('PEX Tubing'!A:A))+1,VLOOKUP(C78,'PEX Tubing'!A:J,8),IF(C78&lt;(MAX('PEX Fittings - Brass'!A:A))+1,VLOOKUP(C78,'PEX Fittings - Brass'!A:J,8),IF(C78&lt;(MAX('PEX Fittings - EXPN Brass'!A:A))+1,VLOOKUP(C78,'PEX Fittings - EXPN Brass'!A:J,8),IF(C78&lt;(MAX('PEX Fittings - F1807 PPSU '!A:A))+1,VLOOKUP(C78,'PEX Fittings - F1807 PPSU '!A:J,8),IF(C78&lt;(MAX('PEX Fittings - F1960 EPPSU'!A:A))+1,VLOOKUP(C78,'PEX Fittings - F1960 EPPSU'!A:J,8),IF(C78&lt;(MAX('PEX Accessories'!A:A))+1,VLOOKUP(C78,'PEX Accessories'!A:J,8),IF(C78&lt;(MAX('PVC DWV'!A:A))+1,VLOOKUP(C78,'PVC DWV'!A:K,9),IF(C78&lt;(MAX('PVC SCH 40'!A:A))+1,VLOOKUP(C78,'PVC SCH 40'!A:K,10),IF(C78&lt;(MAX('Push Fittings'!A:A))+1,VLOOKUP(C78,'Push Fittings'!A:J,8),IF(C78&lt;(MAX('Copper Wrot'!A:A))+1,VLOOKUP(C78,'Copper Wrot'!A:L,10),IF(C78&lt;(MAX('Cast Copper'!A:A))+1,VLOOKUP(C78,'Cast Copper'!A:L,10),IF(C78&lt;(MAX('Press Copper Fittings'!A:A))+1,VLOOKUP(C78,'Press Copper Fittings'!A:J,8),IF(C78&lt;(MAX('Supply Stops'!A:A))+1,VLOOKUP(C78,'Supply Stops'!A:J,8),IF(C78&lt;(MAX('Supply Lines'!A:A))+1,VLOOKUP(C78,'Supply Lines'!A:J,8),IF(C78&lt;(MAX('CI Fittings'!A:A))+1,VLOOKUP(C78,'CI Fittings'!A:J,8),IF(C78&lt;(MAX('Steel Couplings'!A:A))+1,VLOOKUP(C78,'Steel Couplings'!A:J,8),IF(C78&lt;(MAX(NHC!A:A))+1,VLOOKUP(C78,NHC!A:J,8),IF(C78&lt;(MAX('Dielectric Unions'!A:A))+1,VLOOKUP(C78,'Dielectric Unions'!A:J,8),IF(C78&lt;(MAX('MI Fittings - XH'!A:A))+1,VLOOKUP(C78,'MI Fittings - XH'!A:J,8),IF(C78&lt;(MAX('Steel Nipples - XH'!A:A))+1,VLOOKUP(C78,'Steel Nipples - XH'!A:J,8),IF(C78&lt;(MAX('Copper Tubing '!A:A))+1,VLOOKUP(C78,'Copper Tubing '!A:J,8),IF(C78&lt;(MAX('PVC Pipe'!A:A))+1,VLOOKUP(C78,'PVC Pipe'!A:J,8),IF(C78&lt;(MAX('Steel Pipe'!A:A))+1,VLOOKUP(C78,'Steel Pipe'!A:J,8),"")))))))))))))))))))))))))))))))</f>
        <v/>
      </c>
      <c r="I78" s="1232">
        <f>IF(C78&lt;(MAX('MI Fittings'!A:A))+1,VLOOKUP(C78,'MI Fittings'!A:K,7),IF(C78&lt;(MAX('CS Press Fittings'!A:A))+1,VLOOKUP(C78,'CS Press Fittings'!A:K,8),IF(C78&lt;(MAX('Steel Nipples'!A:A))+1,VLOOKUP(C78,'Steel Nipples'!A:K,7),IF(C78&lt;(MAX('Steel Cut Lengths'!A:A))+1,VLOOKUP(C78,'Steel Cut Lengths'!A:K,7),IF(C78&lt;(MAX('Pipe Hangers'!A:A))+1,VLOOKUP(C78,'Pipe Hangers'!A:J,7),IF(C78&lt;(MAX('Brass Nipples '!A:A))+1,VLOOKUP(C78,'Brass Nipples '!A:J,7),IF(C78&lt;(MAX('Brass Fittings '!A:A))+1,VLOOKUP(C78,'Brass Fittings '!A:J,7),IF(C78&lt;(MAX(Valves!A:A))+1,VLOOKUP(C78,Valves!A:J,7),IF(C78&lt;(MAX('PEX Tubing'!A:A))+1,VLOOKUP(C78,'PEX Tubing'!A:J,7),IF(C78&lt;(MAX('PEX Fittings - Brass'!A:A))+1,VLOOKUP(C78,'PEX Fittings - Brass'!A:J,7),IF(C78&lt;(MAX('PEX Fittings - EXPN Brass'!A:A))+1,VLOOKUP(C78,'PEX Fittings - EXPN Brass'!A:J,7),IF(C78&lt;(MAX('PEX Fittings - F1807 PPSU '!A:A))+1,VLOOKUP(C78,'PEX Fittings - F1807 PPSU '!A:J,7),IF(C78&lt;(MAX('PEX Fittings - F1960 EPPSU'!A:A))+1,VLOOKUP(C78,'PEX Fittings - F1960 EPPSU'!A:J,7),IF(C78&lt;(MAX('PEX Accessories'!A:A))+1,VLOOKUP(C78,'PEX Accessories'!A:J,7),IF(C78&lt;(MAX('PVC DWV'!A:A))+1,VLOOKUP(C78,'PVC DWV'!A:K,8),IF(C78&lt;(MAX('PVC SCH 40'!A:A))+1,VLOOKUP(C78,'PVC SCH 40'!A:K,7),IF(C78&lt;(MAX('Push Fittings'!A:A))+1,VLOOKUP(C78,'Push Fittings'!A:J,7),IF(C78&lt;(MAX('Copper Wrot'!A:A))+1,VLOOKUP(C78,'Copper Wrot'!A:L,9),IF(C78&lt;(MAX('Cast Copper'!A:A))+1,VLOOKUP(C78,'Cast Copper'!A:L,9),IF(C78&lt;(MAX('Press Copper Fittings'!A:A))+1,VLOOKUP(C78,'Press Copper Fittings'!A:J,7),IF(C78&lt;(MAX('Supply Stops'!A:A))+1,VLOOKUP(C78,'Supply Stops'!A:J,7),IF(C78&lt;(MAX('Supply Lines'!A:A))+1,VLOOKUP(C78,'Supply Lines'!A:J,7),IF(C78&lt;(MAX('CI Fittings'!A:A))+1,VLOOKUP(C78,'CI Fittings'!A:J,7),IF(C78&lt;(MAX('Steel Couplings'!A:A))+1,VLOOKUP(C78,'Steel Couplings'!A:J,7),IF(C78&lt;(MAX(NHC!A:A))+1,VLOOKUP(C78,NHC!A:J,7),IF(C78&lt;(MAX('Dielectric Unions'!A:A))+1,VLOOKUP(C78,'Dielectric Unions'!A:J,7),IF(C78&lt;(MAX('MI Fittings - XH'!A:A))+1,VLOOKUP(C78,'MI Fittings - XH'!A:J,7),IF(C78&lt;(MAX('Steel Nipples - XH'!A:A))+1,VLOOKUP(C78,'Steel Nipples - XH'!A:J,7),IF(C78&lt;(MAX('Copper Tubing '!A:A))+1,VLOOKUP(C78,'Copper Tubing '!A:J,7),IF(C78&lt;(MAX('PVC Pipe'!A:A))+1,VLOOKUP(C78,'PVC Pipe'!A:J,7),IF(C78&lt;(MAX('Steel Pipe'!A:A))+1,VLOOKUP(C78,'Steel Pipe'!A:J,7),0)))))))))))))))))))))))))))))))</f>
        <v>0</v>
      </c>
      <c r="J78" s="1196">
        <f t="shared" si="0"/>
        <v>0</v>
      </c>
    </row>
    <row r="79" spans="3:10" ht="15" customHeight="1" thickTop="1" thickBot="1">
      <c r="C79" s="1233">
        <v>58</v>
      </c>
      <c r="D79" s="49" t="str">
        <f>IF(C79&lt;(MAX('MI Fittings'!A:A))+1,VLOOKUP(C79,'MI Fittings'!A:K,10),IF(C79&lt;(MAX('CS Press Fittings'!A:A))+1,VLOOKUP(C79,'CS Press Fittings'!A:K,11),IF(C79&lt;(MAX('Steel Nipples'!A:A))+1,VLOOKUP(C79,'Steel Nipples'!A:K,10),IF(C79&lt;(MAX('Steel Cut Lengths'!A:A))+1,VLOOKUP(C79,'Steel Cut Lengths'!A:K,10),IF(C79&lt;(MAX('Pipe Hangers'!A:A))+1,VLOOKUP(C79,'Pipe Hangers'!A:J,10),IF(C79&lt;(MAX('Brass Nipples '!A:A))+1,VLOOKUP(C79,'Brass Nipples '!A:J,10),IF(C79&lt;(MAX('Brass Fittings '!A:A))+1,VLOOKUP(C79,'Brass Fittings '!A:J,10),IF(C79&lt;(MAX(Valves!A:A))+1,VLOOKUP(C79,Valves!A:J,10),IF(C79&lt;(MAX('PEX Tubing'!A:A))+1,VLOOKUP(C79,'PEX Tubing'!A:J,9),IF(C79&lt;(MAX('PEX Fittings - Brass'!A:A))+1,VLOOKUP(C79,'PEX Fittings - Brass'!A:J,10),IF(C79&lt;(MAX('PEX Fittings - EXPN Brass'!A:A))+1,VLOOKUP(C79,'PEX Fittings - EXPN Brass'!A:J,10),IF(C79&lt;(MAX('PEX Fittings - F1807 PPSU '!A:A))+1,VLOOKUP(C79,'PEX Fittings - F1807 PPSU '!A:J,10),IF(C79&lt;(MAX('PEX Fittings - F1960 EPPSU'!A:A))+1,VLOOKUP(C79,'PEX Fittings - F1960 EPPSU'!A:J,10),IF(C79&lt;(MAX('PEX Accessories'!A:A))+1,VLOOKUP(C79,'PEX Accessories'!A:J,10),IF(C79&lt;(MAX('PVC DWV'!A:A))+1,VLOOKUP(C79,'PVC DWV'!A:K,11),IF(C79&lt;(MAX('PVC SCH 40'!A:A))+1,VLOOKUP(C79,'PVC SCH 40'!A:K,11),IF(C79&lt;(MAX('Push Fittings'!A:A))+1,VLOOKUP(C79,'Push Fittings'!A:J,10),IF(C79&lt;(MAX('Copper Wrot'!A:A))+1,VLOOKUP(C79,'Copper Wrot'!A:L,12),IF(C79&lt;(MAX('Cast Copper'!A:A))+1,VLOOKUP(C79,'Cast Copper'!A:L,12),IF(C79&lt;(MAX('Press Copper Fittings'!A:A))+1,VLOOKUP(C79,'Press Copper Fittings'!A:J,10),IF(C79&lt;(MAX('Supply Stops'!A:A))+1,VLOOKUP(C79,'Supply Stops'!A:J,10),IF(C79&lt;(MAX('Supply Lines'!A:A))+1,VLOOKUP(C79,'Supply Lines'!A:J,10),IF(C79&lt;(MAX('CI Fittings'!A:A))+1,VLOOKUP(C79,'CI Fittings'!A:J,10),IF(C79&lt;(MAX('Steel Couplings'!A:A))+1,VLOOKUP(C79,'Steel Couplings'!A:J,10),IF(C79&lt;(MAX(NHC!A:A))+1,VLOOKUP(C79,NHC!A:J,10),IF(C79&lt;(MAX('Dielectric Unions'!A:A))+1,VLOOKUP(C79,'Dielectric Unions'!A:J,10),IF(C79&lt;(MAX('MI Fittings - XH'!A:A))+1,VLOOKUP(C79,'MI Fittings - XH'!A:J,10),IF(C79&lt;(MAX('Steel Nipples - XH'!A:A))+1,VLOOKUP(C79,'Steel Nipples - XH'!A:J,10),IF(C79&lt;(MAX('Copper Tubing '!A:A))+1,VLOOKUP(C79,'Copper Tubing '!A:J,10),IF(C79&lt;(MAX('PVC Pipe'!A:A))+1,VLOOKUP(C79,'PVC Pipe'!A:J,10),IF(C79&lt;(MAX('Steel Pipe'!A:A))+1,VLOOKUP(C79,'Steel Pipe'!A:J,10),"")))))))))))))))))))))))))))))))</f>
        <v/>
      </c>
      <c r="E79" s="1231" t="str">
        <f>IF(C79&lt;(MAX('MI Fittings'!A:A))+1,VLOOKUP(C79,'MI Fittings'!A:K,3),IF(C79&lt;(MAX('CS Press Fittings'!A:A))+1,VLOOKUP(C79,'CS Press Fittings'!A:K,4),IF(C79&lt;(MAX('Steel Nipples'!A:A))+1,VLOOKUP(C79,'Steel Nipples'!A:K,3),IF(C79&lt;(MAX('Steel Cut Lengths'!A:A))+1,VLOOKUP(C79,'Steel Cut Lengths'!A:K,3),IF(C79&lt;(MAX('Pipe Hangers'!A:A))+1,VLOOKUP(C79,'Pipe Hangers'!A:J,3),IF(C79&lt;(MAX('Brass Nipples '!A:A))+1,VLOOKUP(C79,'Brass Nipples '!A:J,3),IF(C79&lt;(MAX('Brass Fittings '!A:A))+1,VLOOKUP(C79,'Brass Fittings '!A:J,3),IF(C79&lt;(MAX(Valves!A:A))+1,VLOOKUP(C79,Valves!A:J,3),IF(C79&lt;(MAX('PEX Tubing'!A:A))+1,VLOOKUP(C79,'PEX Tubing'!A:J,3),IF(C79&lt;(MAX('PEX Fittings - Brass'!A:A))+1,VLOOKUP(C79,'PEX Fittings - Brass'!A:J,3),IF(C79&lt;(MAX('PEX Fittings - EXPN Brass'!A:A))+1,VLOOKUP(C79,'PEX Fittings - EXPN Brass'!A:J,3),IF(C79&lt;(MAX('PEX Fittings - F1807 PPSU '!A:A))+1,VLOOKUP(C79,'PEX Fittings - F1807 PPSU '!A:J,3),IF(C79&lt;(MAX('PEX Fittings - F1960 EPPSU'!A:A))+1,VLOOKUP(C79,'PEX Fittings - F1960 EPPSU'!A:J,3),IF(C79&lt;(MAX('PEX Accessories'!A:A))+1,VLOOKUP(C79,'PEX Accessories'!A:J,3),IF(C79&lt;(MAX('PVC DWV'!A:A))+1,VLOOKUP(C79,'PVC DWV'!A:K,3),IF(C79&lt;(MAX('PVC SCH 40'!A:A))+1,VLOOKUP(C79,'PVC SCH 40'!A:K,3),IF(C79&lt;(MAX('Push Fittings'!A:A))+1,VLOOKUP(C79,'Push Fittings'!A:J,3),IF(C79&lt;(MAX('Copper Wrot'!A:A))+1,VLOOKUP(C79,'Copper Wrot'!A:L,3),IF(C79&lt;(MAX('Cast Copper'!A:A))+1,VLOOKUP(C79,'Cast Copper'!A:L,3),IF(C79&lt;(MAX('Cast Copper'!A:A))+1,VLOOKUP(C79,'Cast Copper'!A:L,3),IF(C79&lt;(MAX('Press Copper Fittings'!A:A))+1,VLOOKUP(C79,'Press Copper Fittings'!A:J,3),IF(C79&lt;(MAX('Supply Stops'!A:A))+1,VLOOKUP(C79,'Supply Stops'!A:J,3),IF(C79&lt;(MAX('Supply Lines'!A:A))+1,VLOOKUP(C79,'Supply Lines'!A:J,3),IF(C79&lt;(MAX('CI Fittings'!A:A))+1,VLOOKUP(C79,'CI Fittings'!A:J,3),IF(C79&lt;(MAX('Steel Couplings'!A:A))+1,VLOOKUP(C79,'Steel Couplings'!A:J,3),IF(C79&lt;(MAX(NHC!A:A))+1,VLOOKUP(C79,NHC!A:J,3),IF(C79&lt;(MAX('Dielectric Unions'!A:A))+1,VLOOKUP(C79,'Dielectric Unions'!A:J,3),IF(C79&lt;(MAX('MI Fittings - XH'!A:A))+1,VLOOKUP(C79,'MI Fittings - XH'!A:J,3),IF(C79&lt;(MAX('Steel Nipples - XH'!A:A))+1,VLOOKUP(C79,'Steel Nipples - XH'!A:J,3),IF(C79&lt;(MAX('Copper Tubing '!A:A))+1,VLOOKUP(C79,'Copper Tubing '!A:J,3),IF(C79&lt;(MAX('PVC Pipe'!A:A))+1,VLOOKUP(C79,'PVC Pipe'!A:J,3),IF(C79&lt;(MAX('Steel Pipe'!A:A))+1,VLOOKUP(C79,'Steel Pipe'!A:J,3),""))))))))))))))))))))))))))))))))</f>
        <v/>
      </c>
      <c r="F79" s="1794" t="str">
        <f>IF(C79&lt;(MAX('MI Fittings'!A:A))+1,VLOOKUP(C79,'MI Fittings'!A:K,4),IF(C79&lt;(MAX('CS Press Fittings'!A:A))+1,VLOOKUP(C79,'CS Press Fittings'!A:K,5),IF(C79&lt;(MAX('Steel Nipples'!A:A))+1,VLOOKUP(C79,'Steel Nipples'!A:K,4),IF(C79&lt;(MAX('Steel Cut Lengths'!A:A))+1,VLOOKUP(C79,'Steel Cut Lengths'!A:K,4),IF(C79&lt;(MAX('Pipe Hangers'!A:A))+1,VLOOKUP(C79,'Pipe Hangers'!A:J,4),IF(C79&lt;(MAX('Brass Nipples '!A:A))+1,VLOOKUP(C79,'Brass Nipples '!A:J,4),IF(C79&lt;(MAX('Brass Fittings '!A:A))+1,VLOOKUP(C79,'Brass Fittings '!A:J,4),IF(C79&lt;(MAX(Valves!A:A))+1,VLOOKUP(C79,Valves!A:J,4),IF(C79&lt;(MAX('PEX Tubing'!A:A))+1,VLOOKUP(C79,'PEX Tubing'!A:J,4),IF(C79&lt;(MAX('PEX Fittings - Brass'!A:A))+1,VLOOKUP(C79,'PEX Fittings - Brass'!A:J,4),IF(C79&lt;(MAX('PEX Fittings - EXPN Brass'!A:A))+1,VLOOKUP(C79,'PEX Fittings - EXPN Brass'!A:J,4),IF(C79&lt;(MAX('PEX Fittings - F1807 PPSU '!A:A))+1,VLOOKUP(C79,'PEX Fittings - F1807 PPSU '!A:J,4),IF(C79&lt;(MAX('PEX Fittings - F1960 EPPSU'!A:A))+1,VLOOKUP(C79,'PEX Fittings - F1960 EPPSU'!A:J,4),IF(C79&lt;(MAX('PEX Accessories'!A:A))+1,VLOOKUP(C79,'PEX Accessories'!A:J,4),IF(C79&lt;(MAX('PVC DWV'!A:A))+1,VLOOKUP(C79,'PVC DWV'!A:K,5),IF(C79&lt;(MAX('PVC SCH 40'!A:A))+1,VLOOKUP(C79,'PVC SCH 40'!A:K,5),IF(C79&lt;(MAX('Push Fittings'!A:A))+1,VLOOKUP(C79,'Push Fittings'!A:J,4),IF(C79&lt;(MAX('Copper Wrot'!A:A))+1,VLOOKUP(C79,'Copper Wrot'!A:L,5),IF(C79&lt;(MAX('Cast Copper'!A:A))+1,VLOOKUP(C79,'Cast Copper'!A:L,5),IF(C79&lt;(MAX('Press Copper Fittings'!A:A))+1,VLOOKUP(C79,'Press Copper Fittings'!A:J,4),IF(C79&lt;(MAX('Supply Stops'!A:A))+1,VLOOKUP(C79,'Supply Stops'!A:J,4),IF(C79&lt;(MAX('Supply Lines'!A:A))+1,VLOOKUP(C79,'Supply Lines'!A:J,4),IF(C79&lt;(MAX('CI Fittings'!A:A))+1,VLOOKUP(C79,'CI Fittings'!A:J,4),IF(C79&lt;(MAX('Steel Couplings'!A:A))+1,VLOOKUP(C79,'Steel Couplings'!A:J,4),IF(C79&lt;(MAX(NHC!A:A))+1,VLOOKUP(C79,NHC!A:J,4),IF(C79&lt;(MAX('Dielectric Unions'!A:A))+1,VLOOKUP(C79,'Dielectric Unions'!A:J,4),IF(C79&lt;(MAX('MI Fittings - XH'!A:A))+1,VLOOKUP(C79,'MI Fittings - XH'!A:J,4),IF(C79&lt;(MAX('Steel Nipples - XH'!A:A))+1,VLOOKUP(C79,'Steel Nipples - XH'!A:J,4),IF(C79&lt;(MAX('Copper Tubing '!A:A))+1,VLOOKUP(C79,'Copper Tubing '!A:J,4),IF(C79&lt;(MAX('PVC Pipe'!A:A))+1,VLOOKUP(C79,'PVC Pipe'!A:J,4),IF(C79&lt;(MAX('Steel Pipe'!A:A))+1,VLOOKUP(C79,'Steel Pipe'!A:J,4),"")))))))))))))))))))))))))))))))</f>
        <v/>
      </c>
      <c r="G79" s="1795"/>
      <c r="H79" s="504" t="str">
        <f>IF(C79&lt;(MAX('MI Fittings'!A:A))+1,VLOOKUP(C79,'MI Fittings'!A:K,8),IF(C79&lt;(MAX('CS Press Fittings'!A:A))+1,VLOOKUP(C79,'CS Press Fittings'!A:K,9),IF(C79&lt;(MAX('Steel Nipples'!A:A))+1,VLOOKUP(C79,'Steel Nipples'!A:K,8),IF(C79&lt;(MAX('Steel Cut Lengths'!A:A))+1,VLOOKUP(C79,'Steel Cut Lengths'!A:K,8),IF(C79&lt;(MAX('Pipe Hangers'!A:A))+1,VLOOKUP(C79,'Pipe Hangers'!A:J,8),IF(C79&lt;(MAX('Brass Nipples '!A:A))+1,VLOOKUP(C79,'Brass Nipples '!A:J,8),IF(C79&lt;(MAX('Brass Fittings '!A:A))+1,VLOOKUP(C79,'Brass Fittings '!A:J,8),IF(C79&lt;(MAX(Valves!A:A))+1,VLOOKUP(C79,Valves!A:J,8),IF(C79&lt;(MAX('PEX Tubing'!A:A))+1,VLOOKUP(C79,'PEX Tubing'!A:J,8),IF(C79&lt;(MAX('PEX Fittings - Brass'!A:A))+1,VLOOKUP(C79,'PEX Fittings - Brass'!A:J,8),IF(C79&lt;(MAX('PEX Fittings - EXPN Brass'!A:A))+1,VLOOKUP(C79,'PEX Fittings - EXPN Brass'!A:J,8),IF(C79&lt;(MAX('PEX Fittings - F1807 PPSU '!A:A))+1,VLOOKUP(C79,'PEX Fittings - F1807 PPSU '!A:J,8),IF(C79&lt;(MAX('PEX Fittings - F1960 EPPSU'!A:A))+1,VLOOKUP(C79,'PEX Fittings - F1960 EPPSU'!A:J,8),IF(C79&lt;(MAX('PEX Accessories'!A:A))+1,VLOOKUP(C79,'PEX Accessories'!A:J,8),IF(C79&lt;(MAX('PVC DWV'!A:A))+1,VLOOKUP(C79,'PVC DWV'!A:K,9),IF(C79&lt;(MAX('PVC SCH 40'!A:A))+1,VLOOKUP(C79,'PVC SCH 40'!A:K,10),IF(C79&lt;(MAX('Push Fittings'!A:A))+1,VLOOKUP(C79,'Push Fittings'!A:J,8),IF(C79&lt;(MAX('Copper Wrot'!A:A))+1,VLOOKUP(C79,'Copper Wrot'!A:L,10),IF(C79&lt;(MAX('Cast Copper'!A:A))+1,VLOOKUP(C79,'Cast Copper'!A:L,10),IF(C79&lt;(MAX('Press Copper Fittings'!A:A))+1,VLOOKUP(C79,'Press Copper Fittings'!A:J,8),IF(C79&lt;(MAX('Supply Stops'!A:A))+1,VLOOKUP(C79,'Supply Stops'!A:J,8),IF(C79&lt;(MAX('Supply Lines'!A:A))+1,VLOOKUP(C79,'Supply Lines'!A:J,8),IF(C79&lt;(MAX('CI Fittings'!A:A))+1,VLOOKUP(C79,'CI Fittings'!A:J,8),IF(C79&lt;(MAX('Steel Couplings'!A:A))+1,VLOOKUP(C79,'Steel Couplings'!A:J,8),IF(C79&lt;(MAX(NHC!A:A))+1,VLOOKUP(C79,NHC!A:J,8),IF(C79&lt;(MAX('Dielectric Unions'!A:A))+1,VLOOKUP(C79,'Dielectric Unions'!A:J,8),IF(C79&lt;(MAX('MI Fittings - XH'!A:A))+1,VLOOKUP(C79,'MI Fittings - XH'!A:J,8),IF(C79&lt;(MAX('Steel Nipples - XH'!A:A))+1,VLOOKUP(C79,'Steel Nipples - XH'!A:J,8),IF(C79&lt;(MAX('Copper Tubing '!A:A))+1,VLOOKUP(C79,'Copper Tubing '!A:J,8),IF(C79&lt;(MAX('PVC Pipe'!A:A))+1,VLOOKUP(C79,'PVC Pipe'!A:J,8),IF(C79&lt;(MAX('Steel Pipe'!A:A))+1,VLOOKUP(C79,'Steel Pipe'!A:J,8),"")))))))))))))))))))))))))))))))</f>
        <v/>
      </c>
      <c r="I79" s="1232">
        <f>IF(C79&lt;(MAX('MI Fittings'!A:A))+1,VLOOKUP(C79,'MI Fittings'!A:K,7),IF(C79&lt;(MAX('CS Press Fittings'!A:A))+1,VLOOKUP(C79,'CS Press Fittings'!A:K,8),IF(C79&lt;(MAX('Steel Nipples'!A:A))+1,VLOOKUP(C79,'Steel Nipples'!A:K,7),IF(C79&lt;(MAX('Steel Cut Lengths'!A:A))+1,VLOOKUP(C79,'Steel Cut Lengths'!A:K,7),IF(C79&lt;(MAX('Pipe Hangers'!A:A))+1,VLOOKUP(C79,'Pipe Hangers'!A:J,7),IF(C79&lt;(MAX('Brass Nipples '!A:A))+1,VLOOKUP(C79,'Brass Nipples '!A:J,7),IF(C79&lt;(MAX('Brass Fittings '!A:A))+1,VLOOKUP(C79,'Brass Fittings '!A:J,7),IF(C79&lt;(MAX(Valves!A:A))+1,VLOOKUP(C79,Valves!A:J,7),IF(C79&lt;(MAX('PEX Tubing'!A:A))+1,VLOOKUP(C79,'PEX Tubing'!A:J,7),IF(C79&lt;(MAX('PEX Fittings - Brass'!A:A))+1,VLOOKUP(C79,'PEX Fittings - Brass'!A:J,7),IF(C79&lt;(MAX('PEX Fittings - EXPN Brass'!A:A))+1,VLOOKUP(C79,'PEX Fittings - EXPN Brass'!A:J,7),IF(C79&lt;(MAX('PEX Fittings - F1807 PPSU '!A:A))+1,VLOOKUP(C79,'PEX Fittings - F1807 PPSU '!A:J,7),IF(C79&lt;(MAX('PEX Fittings - F1960 EPPSU'!A:A))+1,VLOOKUP(C79,'PEX Fittings - F1960 EPPSU'!A:J,7),IF(C79&lt;(MAX('PEX Accessories'!A:A))+1,VLOOKUP(C79,'PEX Accessories'!A:J,7),IF(C79&lt;(MAX('PVC DWV'!A:A))+1,VLOOKUP(C79,'PVC DWV'!A:K,8),IF(C79&lt;(MAX('PVC SCH 40'!A:A))+1,VLOOKUP(C79,'PVC SCH 40'!A:K,7),IF(C79&lt;(MAX('Push Fittings'!A:A))+1,VLOOKUP(C79,'Push Fittings'!A:J,7),IF(C79&lt;(MAX('Copper Wrot'!A:A))+1,VLOOKUP(C79,'Copper Wrot'!A:L,9),IF(C79&lt;(MAX('Cast Copper'!A:A))+1,VLOOKUP(C79,'Cast Copper'!A:L,9),IF(C79&lt;(MAX('Press Copper Fittings'!A:A))+1,VLOOKUP(C79,'Press Copper Fittings'!A:J,7),IF(C79&lt;(MAX('Supply Stops'!A:A))+1,VLOOKUP(C79,'Supply Stops'!A:J,7),IF(C79&lt;(MAX('Supply Lines'!A:A))+1,VLOOKUP(C79,'Supply Lines'!A:J,7),IF(C79&lt;(MAX('CI Fittings'!A:A))+1,VLOOKUP(C79,'CI Fittings'!A:J,7),IF(C79&lt;(MAX('Steel Couplings'!A:A))+1,VLOOKUP(C79,'Steel Couplings'!A:J,7),IF(C79&lt;(MAX(NHC!A:A))+1,VLOOKUP(C79,NHC!A:J,7),IF(C79&lt;(MAX('Dielectric Unions'!A:A))+1,VLOOKUP(C79,'Dielectric Unions'!A:J,7),IF(C79&lt;(MAX('MI Fittings - XH'!A:A))+1,VLOOKUP(C79,'MI Fittings - XH'!A:J,7),IF(C79&lt;(MAX('Steel Nipples - XH'!A:A))+1,VLOOKUP(C79,'Steel Nipples - XH'!A:J,7),IF(C79&lt;(MAX('Copper Tubing '!A:A))+1,VLOOKUP(C79,'Copper Tubing '!A:J,7),IF(C79&lt;(MAX('PVC Pipe'!A:A))+1,VLOOKUP(C79,'PVC Pipe'!A:J,7),IF(C79&lt;(MAX('Steel Pipe'!A:A))+1,VLOOKUP(C79,'Steel Pipe'!A:J,7),0)))))))))))))))))))))))))))))))</f>
        <v>0</v>
      </c>
      <c r="J79" s="1196">
        <f t="shared" si="0"/>
        <v>0</v>
      </c>
    </row>
    <row r="80" spans="3:10" ht="15" customHeight="1" thickTop="1" thickBot="1">
      <c r="C80" s="1234">
        <v>59</v>
      </c>
      <c r="D80" s="49" t="str">
        <f>IF(C80&lt;(MAX('MI Fittings'!A:A))+1,VLOOKUP(C80,'MI Fittings'!A:K,10),IF(C80&lt;(MAX('CS Press Fittings'!A:A))+1,VLOOKUP(C80,'CS Press Fittings'!A:K,11),IF(C80&lt;(MAX('Steel Nipples'!A:A))+1,VLOOKUP(C80,'Steel Nipples'!A:K,10),IF(C80&lt;(MAX('Steel Cut Lengths'!A:A))+1,VLOOKUP(C80,'Steel Cut Lengths'!A:K,10),IF(C80&lt;(MAX('Pipe Hangers'!A:A))+1,VLOOKUP(C80,'Pipe Hangers'!A:J,10),IF(C80&lt;(MAX('Brass Nipples '!A:A))+1,VLOOKUP(C80,'Brass Nipples '!A:J,10),IF(C80&lt;(MAX('Brass Fittings '!A:A))+1,VLOOKUP(C80,'Brass Fittings '!A:J,10),IF(C80&lt;(MAX(Valves!A:A))+1,VLOOKUP(C80,Valves!A:J,10),IF(C80&lt;(MAX('PEX Tubing'!A:A))+1,VLOOKUP(C80,'PEX Tubing'!A:J,9),IF(C80&lt;(MAX('PEX Fittings - Brass'!A:A))+1,VLOOKUP(C80,'PEX Fittings - Brass'!A:J,10),IF(C80&lt;(MAX('PEX Fittings - EXPN Brass'!A:A))+1,VLOOKUP(C80,'PEX Fittings - EXPN Brass'!A:J,10),IF(C80&lt;(MAX('PEX Fittings - F1807 PPSU '!A:A))+1,VLOOKUP(C80,'PEX Fittings - F1807 PPSU '!A:J,10),IF(C80&lt;(MAX('PEX Fittings - F1960 EPPSU'!A:A))+1,VLOOKUP(C80,'PEX Fittings - F1960 EPPSU'!A:J,10),IF(C80&lt;(MAX('PEX Accessories'!A:A))+1,VLOOKUP(C80,'PEX Accessories'!A:J,10),IF(C80&lt;(MAX('PVC DWV'!A:A))+1,VLOOKUP(C80,'PVC DWV'!A:K,11),IF(C80&lt;(MAX('PVC SCH 40'!A:A))+1,VLOOKUP(C80,'PVC SCH 40'!A:K,11),IF(C80&lt;(MAX('Push Fittings'!A:A))+1,VLOOKUP(C80,'Push Fittings'!A:J,10),IF(C80&lt;(MAX('Copper Wrot'!A:A))+1,VLOOKUP(C80,'Copper Wrot'!A:L,12),IF(C80&lt;(MAX('Cast Copper'!A:A))+1,VLOOKUP(C80,'Cast Copper'!A:L,12),IF(C80&lt;(MAX('Press Copper Fittings'!A:A))+1,VLOOKUP(C80,'Press Copper Fittings'!A:J,10),IF(C80&lt;(MAX('Supply Stops'!A:A))+1,VLOOKUP(C80,'Supply Stops'!A:J,10),IF(C80&lt;(MAX('Supply Lines'!A:A))+1,VLOOKUP(C80,'Supply Lines'!A:J,10),IF(C80&lt;(MAX('CI Fittings'!A:A))+1,VLOOKUP(C80,'CI Fittings'!A:J,10),IF(C80&lt;(MAX('Steel Couplings'!A:A))+1,VLOOKUP(C80,'Steel Couplings'!A:J,10),IF(C80&lt;(MAX(NHC!A:A))+1,VLOOKUP(C80,NHC!A:J,10),IF(C80&lt;(MAX('Dielectric Unions'!A:A))+1,VLOOKUP(C80,'Dielectric Unions'!A:J,10),IF(C80&lt;(MAX('MI Fittings - XH'!A:A))+1,VLOOKUP(C80,'MI Fittings - XH'!A:J,10),IF(C80&lt;(MAX('Steel Nipples - XH'!A:A))+1,VLOOKUP(C80,'Steel Nipples - XH'!A:J,10),IF(C80&lt;(MAX('Copper Tubing '!A:A))+1,VLOOKUP(C80,'Copper Tubing '!A:J,10),IF(C80&lt;(MAX('PVC Pipe'!A:A))+1,VLOOKUP(C80,'PVC Pipe'!A:J,10),IF(C80&lt;(MAX('Steel Pipe'!A:A))+1,VLOOKUP(C80,'Steel Pipe'!A:J,10),"")))))))))))))))))))))))))))))))</f>
        <v/>
      </c>
      <c r="E80" s="1231" t="str">
        <f>IF(C80&lt;(MAX('MI Fittings'!A:A))+1,VLOOKUP(C80,'MI Fittings'!A:K,3),IF(C80&lt;(MAX('CS Press Fittings'!A:A))+1,VLOOKUP(C80,'CS Press Fittings'!A:K,4),IF(C80&lt;(MAX('Steel Nipples'!A:A))+1,VLOOKUP(C80,'Steel Nipples'!A:K,3),IF(C80&lt;(MAX('Steel Cut Lengths'!A:A))+1,VLOOKUP(C80,'Steel Cut Lengths'!A:K,3),IF(C80&lt;(MAX('Pipe Hangers'!A:A))+1,VLOOKUP(C80,'Pipe Hangers'!A:J,3),IF(C80&lt;(MAX('Brass Nipples '!A:A))+1,VLOOKUP(C80,'Brass Nipples '!A:J,3),IF(C80&lt;(MAX('Brass Fittings '!A:A))+1,VLOOKUP(C80,'Brass Fittings '!A:J,3),IF(C80&lt;(MAX(Valves!A:A))+1,VLOOKUP(C80,Valves!A:J,3),IF(C80&lt;(MAX('PEX Tubing'!A:A))+1,VLOOKUP(C80,'PEX Tubing'!A:J,3),IF(C80&lt;(MAX('PEX Fittings - Brass'!A:A))+1,VLOOKUP(C80,'PEX Fittings - Brass'!A:J,3),IF(C80&lt;(MAX('PEX Fittings - EXPN Brass'!A:A))+1,VLOOKUP(C80,'PEX Fittings - EXPN Brass'!A:J,3),IF(C80&lt;(MAX('PEX Fittings - F1807 PPSU '!A:A))+1,VLOOKUP(C80,'PEX Fittings - F1807 PPSU '!A:J,3),IF(C80&lt;(MAX('PEX Fittings - F1960 EPPSU'!A:A))+1,VLOOKUP(C80,'PEX Fittings - F1960 EPPSU'!A:J,3),IF(C80&lt;(MAX('PEX Accessories'!A:A))+1,VLOOKUP(C80,'PEX Accessories'!A:J,3),IF(C80&lt;(MAX('PVC DWV'!A:A))+1,VLOOKUP(C80,'PVC DWV'!A:K,3),IF(C80&lt;(MAX('PVC SCH 40'!A:A))+1,VLOOKUP(C80,'PVC SCH 40'!A:K,3),IF(C80&lt;(MAX('Push Fittings'!A:A))+1,VLOOKUP(C80,'Push Fittings'!A:J,3),IF(C80&lt;(MAX('Copper Wrot'!A:A))+1,VLOOKUP(C80,'Copper Wrot'!A:L,3),IF(C80&lt;(MAX('Cast Copper'!A:A))+1,VLOOKUP(C80,'Cast Copper'!A:L,3),IF(C80&lt;(MAX('Cast Copper'!A:A))+1,VLOOKUP(C80,'Cast Copper'!A:L,3),IF(C80&lt;(MAX('Press Copper Fittings'!A:A))+1,VLOOKUP(C80,'Press Copper Fittings'!A:J,3),IF(C80&lt;(MAX('Supply Stops'!A:A))+1,VLOOKUP(C80,'Supply Stops'!A:J,3),IF(C80&lt;(MAX('Supply Lines'!A:A))+1,VLOOKUP(C80,'Supply Lines'!A:J,3),IF(C80&lt;(MAX('CI Fittings'!A:A))+1,VLOOKUP(C80,'CI Fittings'!A:J,3),IF(C80&lt;(MAX('Steel Couplings'!A:A))+1,VLOOKUP(C80,'Steel Couplings'!A:J,3),IF(C80&lt;(MAX(NHC!A:A))+1,VLOOKUP(C80,NHC!A:J,3),IF(C80&lt;(MAX('Dielectric Unions'!A:A))+1,VLOOKUP(C80,'Dielectric Unions'!A:J,3),IF(C80&lt;(MAX('MI Fittings - XH'!A:A))+1,VLOOKUP(C80,'MI Fittings - XH'!A:J,3),IF(C80&lt;(MAX('Steel Nipples - XH'!A:A))+1,VLOOKUP(C80,'Steel Nipples - XH'!A:J,3),IF(C80&lt;(MAX('Copper Tubing '!A:A))+1,VLOOKUP(C80,'Copper Tubing '!A:J,3),IF(C80&lt;(MAX('PVC Pipe'!A:A))+1,VLOOKUP(C80,'PVC Pipe'!A:J,3),IF(C80&lt;(MAX('Steel Pipe'!A:A))+1,VLOOKUP(C80,'Steel Pipe'!A:J,3),""))))))))))))))))))))))))))))))))</f>
        <v/>
      </c>
      <c r="F80" s="1794" t="str">
        <f>IF(C80&lt;(MAX('MI Fittings'!A:A))+1,VLOOKUP(C80,'MI Fittings'!A:K,4),IF(C80&lt;(MAX('CS Press Fittings'!A:A))+1,VLOOKUP(C80,'CS Press Fittings'!A:K,5),IF(C80&lt;(MAX('Steel Nipples'!A:A))+1,VLOOKUP(C80,'Steel Nipples'!A:K,4),IF(C80&lt;(MAX('Steel Cut Lengths'!A:A))+1,VLOOKUP(C80,'Steel Cut Lengths'!A:K,4),IF(C80&lt;(MAX('Pipe Hangers'!A:A))+1,VLOOKUP(C80,'Pipe Hangers'!A:J,4),IF(C80&lt;(MAX('Brass Nipples '!A:A))+1,VLOOKUP(C80,'Brass Nipples '!A:J,4),IF(C80&lt;(MAX('Brass Fittings '!A:A))+1,VLOOKUP(C80,'Brass Fittings '!A:J,4),IF(C80&lt;(MAX(Valves!A:A))+1,VLOOKUP(C80,Valves!A:J,4),IF(C80&lt;(MAX('PEX Tubing'!A:A))+1,VLOOKUP(C80,'PEX Tubing'!A:J,4),IF(C80&lt;(MAX('PEX Fittings - Brass'!A:A))+1,VLOOKUP(C80,'PEX Fittings - Brass'!A:J,4),IF(C80&lt;(MAX('PEX Fittings - EXPN Brass'!A:A))+1,VLOOKUP(C80,'PEX Fittings - EXPN Brass'!A:J,4),IF(C80&lt;(MAX('PEX Fittings - F1807 PPSU '!A:A))+1,VLOOKUP(C80,'PEX Fittings - F1807 PPSU '!A:J,4),IF(C80&lt;(MAX('PEX Fittings - F1960 EPPSU'!A:A))+1,VLOOKUP(C80,'PEX Fittings - F1960 EPPSU'!A:J,4),IF(C80&lt;(MAX('PEX Accessories'!A:A))+1,VLOOKUP(C80,'PEX Accessories'!A:J,4),IF(C80&lt;(MAX('PVC DWV'!A:A))+1,VLOOKUP(C80,'PVC DWV'!A:K,5),IF(C80&lt;(MAX('PVC SCH 40'!A:A))+1,VLOOKUP(C80,'PVC SCH 40'!A:K,5),IF(C80&lt;(MAX('Push Fittings'!A:A))+1,VLOOKUP(C80,'Push Fittings'!A:J,4),IF(C80&lt;(MAX('Copper Wrot'!A:A))+1,VLOOKUP(C80,'Copper Wrot'!A:L,5),IF(C80&lt;(MAX('Cast Copper'!A:A))+1,VLOOKUP(C80,'Cast Copper'!A:L,5),IF(C80&lt;(MAX('Press Copper Fittings'!A:A))+1,VLOOKUP(C80,'Press Copper Fittings'!A:J,4),IF(C80&lt;(MAX('Supply Stops'!A:A))+1,VLOOKUP(C80,'Supply Stops'!A:J,4),IF(C80&lt;(MAX('Supply Lines'!A:A))+1,VLOOKUP(C80,'Supply Lines'!A:J,4),IF(C80&lt;(MAX('CI Fittings'!A:A))+1,VLOOKUP(C80,'CI Fittings'!A:J,4),IF(C80&lt;(MAX('Steel Couplings'!A:A))+1,VLOOKUP(C80,'Steel Couplings'!A:J,4),IF(C80&lt;(MAX(NHC!A:A))+1,VLOOKUP(C80,NHC!A:J,4),IF(C80&lt;(MAX('Dielectric Unions'!A:A))+1,VLOOKUP(C80,'Dielectric Unions'!A:J,4),IF(C80&lt;(MAX('MI Fittings - XH'!A:A))+1,VLOOKUP(C80,'MI Fittings - XH'!A:J,4),IF(C80&lt;(MAX('Steel Nipples - XH'!A:A))+1,VLOOKUP(C80,'Steel Nipples - XH'!A:J,4),IF(C80&lt;(MAX('Copper Tubing '!A:A))+1,VLOOKUP(C80,'Copper Tubing '!A:J,4),IF(C80&lt;(MAX('PVC Pipe'!A:A))+1,VLOOKUP(C80,'PVC Pipe'!A:J,4),IF(C80&lt;(MAX('Steel Pipe'!A:A))+1,VLOOKUP(C80,'Steel Pipe'!A:J,4),"")))))))))))))))))))))))))))))))</f>
        <v/>
      </c>
      <c r="G80" s="1795"/>
      <c r="H80" s="504" t="str">
        <f>IF(C80&lt;(MAX('MI Fittings'!A:A))+1,VLOOKUP(C80,'MI Fittings'!A:K,8),IF(C80&lt;(MAX('CS Press Fittings'!A:A))+1,VLOOKUP(C80,'CS Press Fittings'!A:K,9),IF(C80&lt;(MAX('Steel Nipples'!A:A))+1,VLOOKUP(C80,'Steel Nipples'!A:K,8),IF(C80&lt;(MAX('Steel Cut Lengths'!A:A))+1,VLOOKUP(C80,'Steel Cut Lengths'!A:K,8),IF(C80&lt;(MAX('Pipe Hangers'!A:A))+1,VLOOKUP(C80,'Pipe Hangers'!A:J,8),IF(C80&lt;(MAX('Brass Nipples '!A:A))+1,VLOOKUP(C80,'Brass Nipples '!A:J,8),IF(C80&lt;(MAX('Brass Fittings '!A:A))+1,VLOOKUP(C80,'Brass Fittings '!A:J,8),IF(C80&lt;(MAX(Valves!A:A))+1,VLOOKUP(C80,Valves!A:J,8),IF(C80&lt;(MAX('PEX Tubing'!A:A))+1,VLOOKUP(C80,'PEX Tubing'!A:J,8),IF(C80&lt;(MAX('PEX Fittings - Brass'!A:A))+1,VLOOKUP(C80,'PEX Fittings - Brass'!A:J,8),IF(C80&lt;(MAX('PEX Fittings - EXPN Brass'!A:A))+1,VLOOKUP(C80,'PEX Fittings - EXPN Brass'!A:J,8),IF(C80&lt;(MAX('PEX Fittings - F1807 PPSU '!A:A))+1,VLOOKUP(C80,'PEX Fittings - F1807 PPSU '!A:J,8),IF(C80&lt;(MAX('PEX Fittings - F1960 EPPSU'!A:A))+1,VLOOKUP(C80,'PEX Fittings - F1960 EPPSU'!A:J,8),IF(C80&lt;(MAX('PEX Accessories'!A:A))+1,VLOOKUP(C80,'PEX Accessories'!A:J,8),IF(C80&lt;(MAX('PVC DWV'!A:A))+1,VLOOKUP(C80,'PVC DWV'!A:K,9),IF(C80&lt;(MAX('PVC SCH 40'!A:A))+1,VLOOKUP(C80,'PVC SCH 40'!A:K,10),IF(C80&lt;(MAX('Push Fittings'!A:A))+1,VLOOKUP(C80,'Push Fittings'!A:J,8),IF(C80&lt;(MAX('Copper Wrot'!A:A))+1,VLOOKUP(C80,'Copper Wrot'!A:L,10),IF(C80&lt;(MAX('Cast Copper'!A:A))+1,VLOOKUP(C80,'Cast Copper'!A:L,10),IF(C80&lt;(MAX('Press Copper Fittings'!A:A))+1,VLOOKUP(C80,'Press Copper Fittings'!A:J,8),IF(C80&lt;(MAX('Supply Stops'!A:A))+1,VLOOKUP(C80,'Supply Stops'!A:J,8),IF(C80&lt;(MAX('Supply Lines'!A:A))+1,VLOOKUP(C80,'Supply Lines'!A:J,8),IF(C80&lt;(MAX('CI Fittings'!A:A))+1,VLOOKUP(C80,'CI Fittings'!A:J,8),IF(C80&lt;(MAX('Steel Couplings'!A:A))+1,VLOOKUP(C80,'Steel Couplings'!A:J,8),IF(C80&lt;(MAX(NHC!A:A))+1,VLOOKUP(C80,NHC!A:J,8),IF(C80&lt;(MAX('Dielectric Unions'!A:A))+1,VLOOKUP(C80,'Dielectric Unions'!A:J,8),IF(C80&lt;(MAX('MI Fittings - XH'!A:A))+1,VLOOKUP(C80,'MI Fittings - XH'!A:J,8),IF(C80&lt;(MAX('Steel Nipples - XH'!A:A))+1,VLOOKUP(C80,'Steel Nipples - XH'!A:J,8),IF(C80&lt;(MAX('Copper Tubing '!A:A))+1,VLOOKUP(C80,'Copper Tubing '!A:J,8),IF(C80&lt;(MAX('PVC Pipe'!A:A))+1,VLOOKUP(C80,'PVC Pipe'!A:J,8),IF(C80&lt;(MAX('Steel Pipe'!A:A))+1,VLOOKUP(C80,'Steel Pipe'!A:J,8),"")))))))))))))))))))))))))))))))</f>
        <v/>
      </c>
      <c r="I80" s="1232">
        <f>IF(C80&lt;(MAX('MI Fittings'!A:A))+1,VLOOKUP(C80,'MI Fittings'!A:K,7),IF(C80&lt;(MAX('CS Press Fittings'!A:A))+1,VLOOKUP(C80,'CS Press Fittings'!A:K,8),IF(C80&lt;(MAX('Steel Nipples'!A:A))+1,VLOOKUP(C80,'Steel Nipples'!A:K,7),IF(C80&lt;(MAX('Steel Cut Lengths'!A:A))+1,VLOOKUP(C80,'Steel Cut Lengths'!A:K,7),IF(C80&lt;(MAX('Pipe Hangers'!A:A))+1,VLOOKUP(C80,'Pipe Hangers'!A:J,7),IF(C80&lt;(MAX('Brass Nipples '!A:A))+1,VLOOKUP(C80,'Brass Nipples '!A:J,7),IF(C80&lt;(MAX('Brass Fittings '!A:A))+1,VLOOKUP(C80,'Brass Fittings '!A:J,7),IF(C80&lt;(MAX(Valves!A:A))+1,VLOOKUP(C80,Valves!A:J,7),IF(C80&lt;(MAX('PEX Tubing'!A:A))+1,VLOOKUP(C80,'PEX Tubing'!A:J,7),IF(C80&lt;(MAX('PEX Fittings - Brass'!A:A))+1,VLOOKUP(C80,'PEX Fittings - Brass'!A:J,7),IF(C80&lt;(MAX('PEX Fittings - EXPN Brass'!A:A))+1,VLOOKUP(C80,'PEX Fittings - EXPN Brass'!A:J,7),IF(C80&lt;(MAX('PEX Fittings - F1807 PPSU '!A:A))+1,VLOOKUP(C80,'PEX Fittings - F1807 PPSU '!A:J,7),IF(C80&lt;(MAX('PEX Fittings - F1960 EPPSU'!A:A))+1,VLOOKUP(C80,'PEX Fittings - F1960 EPPSU'!A:J,7),IF(C80&lt;(MAX('PEX Accessories'!A:A))+1,VLOOKUP(C80,'PEX Accessories'!A:J,7),IF(C80&lt;(MAX('PVC DWV'!A:A))+1,VLOOKUP(C80,'PVC DWV'!A:K,8),IF(C80&lt;(MAX('PVC SCH 40'!A:A))+1,VLOOKUP(C80,'PVC SCH 40'!A:K,7),IF(C80&lt;(MAX('Push Fittings'!A:A))+1,VLOOKUP(C80,'Push Fittings'!A:J,7),IF(C80&lt;(MAX('Copper Wrot'!A:A))+1,VLOOKUP(C80,'Copper Wrot'!A:L,9),IF(C80&lt;(MAX('Cast Copper'!A:A))+1,VLOOKUP(C80,'Cast Copper'!A:L,9),IF(C80&lt;(MAX('Press Copper Fittings'!A:A))+1,VLOOKUP(C80,'Press Copper Fittings'!A:J,7),IF(C80&lt;(MAX('Supply Stops'!A:A))+1,VLOOKUP(C80,'Supply Stops'!A:J,7),IF(C80&lt;(MAX('Supply Lines'!A:A))+1,VLOOKUP(C80,'Supply Lines'!A:J,7),IF(C80&lt;(MAX('CI Fittings'!A:A))+1,VLOOKUP(C80,'CI Fittings'!A:J,7),IF(C80&lt;(MAX('Steel Couplings'!A:A))+1,VLOOKUP(C80,'Steel Couplings'!A:J,7),IF(C80&lt;(MAX(NHC!A:A))+1,VLOOKUP(C80,NHC!A:J,7),IF(C80&lt;(MAX('Dielectric Unions'!A:A))+1,VLOOKUP(C80,'Dielectric Unions'!A:J,7),IF(C80&lt;(MAX('MI Fittings - XH'!A:A))+1,VLOOKUP(C80,'MI Fittings - XH'!A:J,7),IF(C80&lt;(MAX('Steel Nipples - XH'!A:A))+1,VLOOKUP(C80,'Steel Nipples - XH'!A:J,7),IF(C80&lt;(MAX('Copper Tubing '!A:A))+1,VLOOKUP(C80,'Copper Tubing '!A:J,7),IF(C80&lt;(MAX('PVC Pipe'!A:A))+1,VLOOKUP(C80,'PVC Pipe'!A:J,7),IF(C80&lt;(MAX('Steel Pipe'!A:A))+1,VLOOKUP(C80,'Steel Pipe'!A:J,7),0)))))))))))))))))))))))))))))))</f>
        <v>0</v>
      </c>
      <c r="J80" s="1196">
        <f t="shared" si="0"/>
        <v>0</v>
      </c>
    </row>
    <row r="81" spans="3:10" ht="15" customHeight="1" thickTop="1" thickBot="1">
      <c r="C81" s="1233">
        <v>60</v>
      </c>
      <c r="D81" s="49" t="str">
        <f>IF(C81&lt;(MAX('MI Fittings'!A:A))+1,VLOOKUP(C81,'MI Fittings'!A:K,10),IF(C81&lt;(MAX('CS Press Fittings'!A:A))+1,VLOOKUP(C81,'CS Press Fittings'!A:K,11),IF(C81&lt;(MAX('Steel Nipples'!A:A))+1,VLOOKUP(C81,'Steel Nipples'!A:K,10),IF(C81&lt;(MAX('Steel Cut Lengths'!A:A))+1,VLOOKUP(C81,'Steel Cut Lengths'!A:K,10),IF(C81&lt;(MAX('Pipe Hangers'!A:A))+1,VLOOKUP(C81,'Pipe Hangers'!A:J,10),IF(C81&lt;(MAX('Brass Nipples '!A:A))+1,VLOOKUP(C81,'Brass Nipples '!A:J,10),IF(C81&lt;(MAX('Brass Fittings '!A:A))+1,VLOOKUP(C81,'Brass Fittings '!A:J,10),IF(C81&lt;(MAX(Valves!A:A))+1,VLOOKUP(C81,Valves!A:J,10),IF(C81&lt;(MAX('PEX Tubing'!A:A))+1,VLOOKUP(C81,'PEX Tubing'!A:J,9),IF(C81&lt;(MAX('PEX Fittings - Brass'!A:A))+1,VLOOKUP(C81,'PEX Fittings - Brass'!A:J,10),IF(C81&lt;(MAX('PEX Fittings - EXPN Brass'!A:A))+1,VLOOKUP(C81,'PEX Fittings - EXPN Brass'!A:J,10),IF(C81&lt;(MAX('PEX Fittings - F1807 PPSU '!A:A))+1,VLOOKUP(C81,'PEX Fittings - F1807 PPSU '!A:J,10),IF(C81&lt;(MAX('PEX Fittings - F1960 EPPSU'!A:A))+1,VLOOKUP(C81,'PEX Fittings - F1960 EPPSU'!A:J,10),IF(C81&lt;(MAX('PEX Accessories'!A:A))+1,VLOOKUP(C81,'PEX Accessories'!A:J,10),IF(C81&lt;(MAX('PVC DWV'!A:A))+1,VLOOKUP(C81,'PVC DWV'!A:K,11),IF(C81&lt;(MAX('PVC SCH 40'!A:A))+1,VLOOKUP(C81,'PVC SCH 40'!A:K,11),IF(C81&lt;(MAX('Push Fittings'!A:A))+1,VLOOKUP(C81,'Push Fittings'!A:J,10),IF(C81&lt;(MAX('Copper Wrot'!A:A))+1,VLOOKUP(C81,'Copper Wrot'!A:L,12),IF(C81&lt;(MAX('Cast Copper'!A:A))+1,VLOOKUP(C81,'Cast Copper'!A:L,12),IF(C81&lt;(MAX('Press Copper Fittings'!A:A))+1,VLOOKUP(C81,'Press Copper Fittings'!A:J,10),IF(C81&lt;(MAX('Supply Stops'!A:A))+1,VLOOKUP(C81,'Supply Stops'!A:J,10),IF(C81&lt;(MAX('Supply Lines'!A:A))+1,VLOOKUP(C81,'Supply Lines'!A:J,10),IF(C81&lt;(MAX('CI Fittings'!A:A))+1,VLOOKUP(C81,'CI Fittings'!A:J,10),IF(C81&lt;(MAX('Steel Couplings'!A:A))+1,VLOOKUP(C81,'Steel Couplings'!A:J,10),IF(C81&lt;(MAX(NHC!A:A))+1,VLOOKUP(C81,NHC!A:J,10),IF(C81&lt;(MAX('Dielectric Unions'!A:A))+1,VLOOKUP(C81,'Dielectric Unions'!A:J,10),IF(C81&lt;(MAX('MI Fittings - XH'!A:A))+1,VLOOKUP(C81,'MI Fittings - XH'!A:J,10),IF(C81&lt;(MAX('Steel Nipples - XH'!A:A))+1,VLOOKUP(C81,'Steel Nipples - XH'!A:J,10),IF(C81&lt;(MAX('Copper Tubing '!A:A))+1,VLOOKUP(C81,'Copper Tubing '!A:J,10),IF(C81&lt;(MAX('PVC Pipe'!A:A))+1,VLOOKUP(C81,'PVC Pipe'!A:J,10),IF(C81&lt;(MAX('Steel Pipe'!A:A))+1,VLOOKUP(C81,'Steel Pipe'!A:J,10),"")))))))))))))))))))))))))))))))</f>
        <v/>
      </c>
      <c r="E81" s="1231" t="str">
        <f>IF(C81&lt;(MAX('MI Fittings'!A:A))+1,VLOOKUP(C81,'MI Fittings'!A:K,3),IF(C81&lt;(MAX('CS Press Fittings'!A:A))+1,VLOOKUP(C81,'CS Press Fittings'!A:K,4),IF(C81&lt;(MAX('Steel Nipples'!A:A))+1,VLOOKUP(C81,'Steel Nipples'!A:K,3),IF(C81&lt;(MAX('Steel Cut Lengths'!A:A))+1,VLOOKUP(C81,'Steel Cut Lengths'!A:K,3),IF(C81&lt;(MAX('Pipe Hangers'!A:A))+1,VLOOKUP(C81,'Pipe Hangers'!A:J,3),IF(C81&lt;(MAX('Brass Nipples '!A:A))+1,VLOOKUP(C81,'Brass Nipples '!A:J,3),IF(C81&lt;(MAX('Brass Fittings '!A:A))+1,VLOOKUP(C81,'Brass Fittings '!A:J,3),IF(C81&lt;(MAX(Valves!A:A))+1,VLOOKUP(C81,Valves!A:J,3),IF(C81&lt;(MAX('PEX Tubing'!A:A))+1,VLOOKUP(C81,'PEX Tubing'!A:J,3),IF(C81&lt;(MAX('PEX Fittings - Brass'!A:A))+1,VLOOKUP(C81,'PEX Fittings - Brass'!A:J,3),IF(C81&lt;(MAX('PEX Fittings - EXPN Brass'!A:A))+1,VLOOKUP(C81,'PEX Fittings - EXPN Brass'!A:J,3),IF(C81&lt;(MAX('PEX Fittings - F1807 PPSU '!A:A))+1,VLOOKUP(C81,'PEX Fittings - F1807 PPSU '!A:J,3),IF(C81&lt;(MAX('PEX Fittings - F1960 EPPSU'!A:A))+1,VLOOKUP(C81,'PEX Fittings - F1960 EPPSU'!A:J,3),IF(C81&lt;(MAX('PEX Accessories'!A:A))+1,VLOOKUP(C81,'PEX Accessories'!A:J,3),IF(C81&lt;(MAX('PVC DWV'!A:A))+1,VLOOKUP(C81,'PVC DWV'!A:K,3),IF(C81&lt;(MAX('PVC SCH 40'!A:A))+1,VLOOKUP(C81,'PVC SCH 40'!A:K,3),IF(C81&lt;(MAX('Push Fittings'!A:A))+1,VLOOKUP(C81,'Push Fittings'!A:J,3),IF(C81&lt;(MAX('Copper Wrot'!A:A))+1,VLOOKUP(C81,'Copper Wrot'!A:L,3),IF(C81&lt;(MAX('Cast Copper'!A:A))+1,VLOOKUP(C81,'Cast Copper'!A:L,3),IF(C81&lt;(MAX('Cast Copper'!A:A))+1,VLOOKUP(C81,'Cast Copper'!A:L,3),IF(C81&lt;(MAX('Press Copper Fittings'!A:A))+1,VLOOKUP(C81,'Press Copper Fittings'!A:J,3),IF(C81&lt;(MAX('Supply Stops'!A:A))+1,VLOOKUP(C81,'Supply Stops'!A:J,3),IF(C81&lt;(MAX('Supply Lines'!A:A))+1,VLOOKUP(C81,'Supply Lines'!A:J,3),IF(C81&lt;(MAX('CI Fittings'!A:A))+1,VLOOKUP(C81,'CI Fittings'!A:J,3),IF(C81&lt;(MAX('Steel Couplings'!A:A))+1,VLOOKUP(C81,'Steel Couplings'!A:J,3),IF(C81&lt;(MAX(NHC!A:A))+1,VLOOKUP(C81,NHC!A:J,3),IF(C81&lt;(MAX('Dielectric Unions'!A:A))+1,VLOOKUP(C81,'Dielectric Unions'!A:J,3),IF(C81&lt;(MAX('MI Fittings - XH'!A:A))+1,VLOOKUP(C81,'MI Fittings - XH'!A:J,3),IF(C81&lt;(MAX('Steel Nipples - XH'!A:A))+1,VLOOKUP(C81,'Steel Nipples - XH'!A:J,3),IF(C81&lt;(MAX('Copper Tubing '!A:A))+1,VLOOKUP(C81,'Copper Tubing '!A:J,3),IF(C81&lt;(MAX('PVC Pipe'!A:A))+1,VLOOKUP(C81,'PVC Pipe'!A:J,3),IF(C81&lt;(MAX('Steel Pipe'!A:A))+1,VLOOKUP(C81,'Steel Pipe'!A:J,3),""))))))))))))))))))))))))))))))))</f>
        <v/>
      </c>
      <c r="F81" s="1794" t="str">
        <f>IF(C81&lt;(MAX('MI Fittings'!A:A))+1,VLOOKUP(C81,'MI Fittings'!A:K,4),IF(C81&lt;(MAX('CS Press Fittings'!A:A))+1,VLOOKUP(C81,'CS Press Fittings'!A:K,5),IF(C81&lt;(MAX('Steel Nipples'!A:A))+1,VLOOKUP(C81,'Steel Nipples'!A:K,4),IF(C81&lt;(MAX('Steel Cut Lengths'!A:A))+1,VLOOKUP(C81,'Steel Cut Lengths'!A:K,4),IF(C81&lt;(MAX('Pipe Hangers'!A:A))+1,VLOOKUP(C81,'Pipe Hangers'!A:J,4),IF(C81&lt;(MAX('Brass Nipples '!A:A))+1,VLOOKUP(C81,'Brass Nipples '!A:J,4),IF(C81&lt;(MAX('Brass Fittings '!A:A))+1,VLOOKUP(C81,'Brass Fittings '!A:J,4),IF(C81&lt;(MAX(Valves!A:A))+1,VLOOKUP(C81,Valves!A:J,4),IF(C81&lt;(MAX('PEX Tubing'!A:A))+1,VLOOKUP(C81,'PEX Tubing'!A:J,4),IF(C81&lt;(MAX('PEX Fittings - Brass'!A:A))+1,VLOOKUP(C81,'PEX Fittings - Brass'!A:J,4),IF(C81&lt;(MAX('PEX Fittings - EXPN Brass'!A:A))+1,VLOOKUP(C81,'PEX Fittings - EXPN Brass'!A:J,4),IF(C81&lt;(MAX('PEX Fittings - F1807 PPSU '!A:A))+1,VLOOKUP(C81,'PEX Fittings - F1807 PPSU '!A:J,4),IF(C81&lt;(MAX('PEX Fittings - F1960 EPPSU'!A:A))+1,VLOOKUP(C81,'PEX Fittings - F1960 EPPSU'!A:J,4),IF(C81&lt;(MAX('PEX Accessories'!A:A))+1,VLOOKUP(C81,'PEX Accessories'!A:J,4),IF(C81&lt;(MAX('PVC DWV'!A:A))+1,VLOOKUP(C81,'PVC DWV'!A:K,5),IF(C81&lt;(MAX('PVC SCH 40'!A:A))+1,VLOOKUP(C81,'PVC SCH 40'!A:K,5),IF(C81&lt;(MAX('Push Fittings'!A:A))+1,VLOOKUP(C81,'Push Fittings'!A:J,4),IF(C81&lt;(MAX('Copper Wrot'!A:A))+1,VLOOKUP(C81,'Copper Wrot'!A:L,5),IF(C81&lt;(MAX('Cast Copper'!A:A))+1,VLOOKUP(C81,'Cast Copper'!A:L,5),IF(C81&lt;(MAX('Press Copper Fittings'!A:A))+1,VLOOKUP(C81,'Press Copper Fittings'!A:J,4),IF(C81&lt;(MAX('Supply Stops'!A:A))+1,VLOOKUP(C81,'Supply Stops'!A:J,4),IF(C81&lt;(MAX('Supply Lines'!A:A))+1,VLOOKUP(C81,'Supply Lines'!A:J,4),IF(C81&lt;(MAX('CI Fittings'!A:A))+1,VLOOKUP(C81,'CI Fittings'!A:J,4),IF(C81&lt;(MAX('Steel Couplings'!A:A))+1,VLOOKUP(C81,'Steel Couplings'!A:J,4),IF(C81&lt;(MAX(NHC!A:A))+1,VLOOKUP(C81,NHC!A:J,4),IF(C81&lt;(MAX('Dielectric Unions'!A:A))+1,VLOOKUP(C81,'Dielectric Unions'!A:J,4),IF(C81&lt;(MAX('MI Fittings - XH'!A:A))+1,VLOOKUP(C81,'MI Fittings - XH'!A:J,4),IF(C81&lt;(MAX('Steel Nipples - XH'!A:A))+1,VLOOKUP(C81,'Steel Nipples - XH'!A:J,4),IF(C81&lt;(MAX('Copper Tubing '!A:A))+1,VLOOKUP(C81,'Copper Tubing '!A:J,4),IF(C81&lt;(MAX('PVC Pipe'!A:A))+1,VLOOKUP(C81,'PVC Pipe'!A:J,4),IF(C81&lt;(MAX('Steel Pipe'!A:A))+1,VLOOKUP(C81,'Steel Pipe'!A:J,4),"")))))))))))))))))))))))))))))))</f>
        <v/>
      </c>
      <c r="G81" s="1795"/>
      <c r="H81" s="504" t="str">
        <f>IF(C81&lt;(MAX('MI Fittings'!A:A))+1,VLOOKUP(C81,'MI Fittings'!A:K,8),IF(C81&lt;(MAX('CS Press Fittings'!A:A))+1,VLOOKUP(C81,'CS Press Fittings'!A:K,9),IF(C81&lt;(MAX('Steel Nipples'!A:A))+1,VLOOKUP(C81,'Steel Nipples'!A:K,8),IF(C81&lt;(MAX('Steel Cut Lengths'!A:A))+1,VLOOKUP(C81,'Steel Cut Lengths'!A:K,8),IF(C81&lt;(MAX('Pipe Hangers'!A:A))+1,VLOOKUP(C81,'Pipe Hangers'!A:J,8),IF(C81&lt;(MAX('Brass Nipples '!A:A))+1,VLOOKUP(C81,'Brass Nipples '!A:J,8),IF(C81&lt;(MAX('Brass Fittings '!A:A))+1,VLOOKUP(C81,'Brass Fittings '!A:J,8),IF(C81&lt;(MAX(Valves!A:A))+1,VLOOKUP(C81,Valves!A:J,8),IF(C81&lt;(MAX('PEX Tubing'!A:A))+1,VLOOKUP(C81,'PEX Tubing'!A:J,8),IF(C81&lt;(MAX('PEX Fittings - Brass'!A:A))+1,VLOOKUP(C81,'PEX Fittings - Brass'!A:J,8),IF(C81&lt;(MAX('PEX Fittings - EXPN Brass'!A:A))+1,VLOOKUP(C81,'PEX Fittings - EXPN Brass'!A:J,8),IF(C81&lt;(MAX('PEX Fittings - F1807 PPSU '!A:A))+1,VLOOKUP(C81,'PEX Fittings - F1807 PPSU '!A:J,8),IF(C81&lt;(MAX('PEX Fittings - F1960 EPPSU'!A:A))+1,VLOOKUP(C81,'PEX Fittings - F1960 EPPSU'!A:J,8),IF(C81&lt;(MAX('PEX Accessories'!A:A))+1,VLOOKUP(C81,'PEX Accessories'!A:J,8),IF(C81&lt;(MAX('PVC DWV'!A:A))+1,VLOOKUP(C81,'PVC DWV'!A:K,9),IF(C81&lt;(MAX('PVC SCH 40'!A:A))+1,VLOOKUP(C81,'PVC SCH 40'!A:K,10),IF(C81&lt;(MAX('Push Fittings'!A:A))+1,VLOOKUP(C81,'Push Fittings'!A:J,8),IF(C81&lt;(MAX('Copper Wrot'!A:A))+1,VLOOKUP(C81,'Copper Wrot'!A:L,10),IF(C81&lt;(MAX('Cast Copper'!A:A))+1,VLOOKUP(C81,'Cast Copper'!A:L,10),IF(C81&lt;(MAX('Press Copper Fittings'!A:A))+1,VLOOKUP(C81,'Press Copper Fittings'!A:J,8),IF(C81&lt;(MAX('Supply Stops'!A:A))+1,VLOOKUP(C81,'Supply Stops'!A:J,8),IF(C81&lt;(MAX('Supply Lines'!A:A))+1,VLOOKUP(C81,'Supply Lines'!A:J,8),IF(C81&lt;(MAX('CI Fittings'!A:A))+1,VLOOKUP(C81,'CI Fittings'!A:J,8),IF(C81&lt;(MAX('Steel Couplings'!A:A))+1,VLOOKUP(C81,'Steel Couplings'!A:J,8),IF(C81&lt;(MAX(NHC!A:A))+1,VLOOKUP(C81,NHC!A:J,8),IF(C81&lt;(MAX('Dielectric Unions'!A:A))+1,VLOOKUP(C81,'Dielectric Unions'!A:J,8),IF(C81&lt;(MAX('MI Fittings - XH'!A:A))+1,VLOOKUP(C81,'MI Fittings - XH'!A:J,8),IF(C81&lt;(MAX('Steel Nipples - XH'!A:A))+1,VLOOKUP(C81,'Steel Nipples - XH'!A:J,8),IF(C81&lt;(MAX('Copper Tubing '!A:A))+1,VLOOKUP(C81,'Copper Tubing '!A:J,8),IF(C81&lt;(MAX('PVC Pipe'!A:A))+1,VLOOKUP(C81,'PVC Pipe'!A:J,8),IF(C81&lt;(MAX('Steel Pipe'!A:A))+1,VLOOKUP(C81,'Steel Pipe'!A:J,8),"")))))))))))))))))))))))))))))))</f>
        <v/>
      </c>
      <c r="I81" s="1232">
        <f>IF(C81&lt;(MAX('MI Fittings'!A:A))+1,VLOOKUP(C81,'MI Fittings'!A:K,7),IF(C81&lt;(MAX('CS Press Fittings'!A:A))+1,VLOOKUP(C81,'CS Press Fittings'!A:K,8),IF(C81&lt;(MAX('Steel Nipples'!A:A))+1,VLOOKUP(C81,'Steel Nipples'!A:K,7),IF(C81&lt;(MAX('Steel Cut Lengths'!A:A))+1,VLOOKUP(C81,'Steel Cut Lengths'!A:K,7),IF(C81&lt;(MAX('Pipe Hangers'!A:A))+1,VLOOKUP(C81,'Pipe Hangers'!A:J,7),IF(C81&lt;(MAX('Brass Nipples '!A:A))+1,VLOOKUP(C81,'Brass Nipples '!A:J,7),IF(C81&lt;(MAX('Brass Fittings '!A:A))+1,VLOOKUP(C81,'Brass Fittings '!A:J,7),IF(C81&lt;(MAX(Valves!A:A))+1,VLOOKUP(C81,Valves!A:J,7),IF(C81&lt;(MAX('PEX Tubing'!A:A))+1,VLOOKUP(C81,'PEX Tubing'!A:J,7),IF(C81&lt;(MAX('PEX Fittings - Brass'!A:A))+1,VLOOKUP(C81,'PEX Fittings - Brass'!A:J,7),IF(C81&lt;(MAX('PEX Fittings - EXPN Brass'!A:A))+1,VLOOKUP(C81,'PEX Fittings - EXPN Brass'!A:J,7),IF(C81&lt;(MAX('PEX Fittings - F1807 PPSU '!A:A))+1,VLOOKUP(C81,'PEX Fittings - F1807 PPSU '!A:J,7),IF(C81&lt;(MAX('PEX Fittings - F1960 EPPSU'!A:A))+1,VLOOKUP(C81,'PEX Fittings - F1960 EPPSU'!A:J,7),IF(C81&lt;(MAX('PEX Accessories'!A:A))+1,VLOOKUP(C81,'PEX Accessories'!A:J,7),IF(C81&lt;(MAX('PVC DWV'!A:A))+1,VLOOKUP(C81,'PVC DWV'!A:K,8),IF(C81&lt;(MAX('PVC SCH 40'!A:A))+1,VLOOKUP(C81,'PVC SCH 40'!A:K,7),IF(C81&lt;(MAX('Push Fittings'!A:A))+1,VLOOKUP(C81,'Push Fittings'!A:J,7),IF(C81&lt;(MAX('Copper Wrot'!A:A))+1,VLOOKUP(C81,'Copper Wrot'!A:L,9),IF(C81&lt;(MAX('Cast Copper'!A:A))+1,VLOOKUP(C81,'Cast Copper'!A:L,9),IF(C81&lt;(MAX('Press Copper Fittings'!A:A))+1,VLOOKUP(C81,'Press Copper Fittings'!A:J,7),IF(C81&lt;(MAX('Supply Stops'!A:A))+1,VLOOKUP(C81,'Supply Stops'!A:J,7),IF(C81&lt;(MAX('Supply Lines'!A:A))+1,VLOOKUP(C81,'Supply Lines'!A:J,7),IF(C81&lt;(MAX('CI Fittings'!A:A))+1,VLOOKUP(C81,'CI Fittings'!A:J,7),IF(C81&lt;(MAX('Steel Couplings'!A:A))+1,VLOOKUP(C81,'Steel Couplings'!A:J,7),IF(C81&lt;(MAX(NHC!A:A))+1,VLOOKUP(C81,NHC!A:J,7),IF(C81&lt;(MAX('Dielectric Unions'!A:A))+1,VLOOKUP(C81,'Dielectric Unions'!A:J,7),IF(C81&lt;(MAX('MI Fittings - XH'!A:A))+1,VLOOKUP(C81,'MI Fittings - XH'!A:J,7),IF(C81&lt;(MAX('Steel Nipples - XH'!A:A))+1,VLOOKUP(C81,'Steel Nipples - XH'!A:J,7),IF(C81&lt;(MAX('Copper Tubing '!A:A))+1,VLOOKUP(C81,'Copper Tubing '!A:J,7),IF(C81&lt;(MAX('PVC Pipe'!A:A))+1,VLOOKUP(C81,'PVC Pipe'!A:J,7),IF(C81&lt;(MAX('Steel Pipe'!A:A))+1,VLOOKUP(C81,'Steel Pipe'!A:J,7),0)))))))))))))))))))))))))))))))</f>
        <v>0</v>
      </c>
      <c r="J81" s="1196">
        <f t="shared" si="0"/>
        <v>0</v>
      </c>
    </row>
    <row r="82" spans="3:10" ht="15" customHeight="1" thickTop="1" thickBot="1">
      <c r="C82" s="1234">
        <v>61</v>
      </c>
      <c r="D82" s="49" t="str">
        <f>IF(C82&lt;(MAX('MI Fittings'!A:A))+1,VLOOKUP(C82,'MI Fittings'!A:K,10),IF(C82&lt;(MAX('CS Press Fittings'!A:A))+1,VLOOKUP(C82,'CS Press Fittings'!A:K,11),IF(C82&lt;(MAX('Steel Nipples'!A:A))+1,VLOOKUP(C82,'Steel Nipples'!A:K,10),IF(C82&lt;(MAX('Steel Cut Lengths'!A:A))+1,VLOOKUP(C82,'Steel Cut Lengths'!A:K,10),IF(C82&lt;(MAX('Pipe Hangers'!A:A))+1,VLOOKUP(C82,'Pipe Hangers'!A:J,10),IF(C82&lt;(MAX('Brass Nipples '!A:A))+1,VLOOKUP(C82,'Brass Nipples '!A:J,10),IF(C82&lt;(MAX('Brass Fittings '!A:A))+1,VLOOKUP(C82,'Brass Fittings '!A:J,10),IF(C82&lt;(MAX(Valves!A:A))+1,VLOOKUP(C82,Valves!A:J,10),IF(C82&lt;(MAX('PEX Tubing'!A:A))+1,VLOOKUP(C82,'PEX Tubing'!A:J,9),IF(C82&lt;(MAX('PEX Fittings - Brass'!A:A))+1,VLOOKUP(C82,'PEX Fittings - Brass'!A:J,10),IF(C82&lt;(MAX('PEX Fittings - EXPN Brass'!A:A))+1,VLOOKUP(C82,'PEX Fittings - EXPN Brass'!A:J,10),IF(C82&lt;(MAX('PEX Fittings - F1807 PPSU '!A:A))+1,VLOOKUP(C82,'PEX Fittings - F1807 PPSU '!A:J,10),IF(C82&lt;(MAX('PEX Fittings - F1960 EPPSU'!A:A))+1,VLOOKUP(C82,'PEX Fittings - F1960 EPPSU'!A:J,10),IF(C82&lt;(MAX('PEX Accessories'!A:A))+1,VLOOKUP(C82,'PEX Accessories'!A:J,10),IF(C82&lt;(MAX('PVC DWV'!A:A))+1,VLOOKUP(C82,'PVC DWV'!A:K,11),IF(C82&lt;(MAX('PVC SCH 40'!A:A))+1,VLOOKUP(C82,'PVC SCH 40'!A:K,11),IF(C82&lt;(MAX('Push Fittings'!A:A))+1,VLOOKUP(C82,'Push Fittings'!A:J,10),IF(C82&lt;(MAX('Copper Wrot'!A:A))+1,VLOOKUP(C82,'Copper Wrot'!A:L,12),IF(C82&lt;(MAX('Cast Copper'!A:A))+1,VLOOKUP(C82,'Cast Copper'!A:L,12),IF(C82&lt;(MAX('Press Copper Fittings'!A:A))+1,VLOOKUP(C82,'Press Copper Fittings'!A:J,10),IF(C82&lt;(MAX('Supply Stops'!A:A))+1,VLOOKUP(C82,'Supply Stops'!A:J,10),IF(C82&lt;(MAX('Supply Lines'!A:A))+1,VLOOKUP(C82,'Supply Lines'!A:J,10),IF(C82&lt;(MAX('CI Fittings'!A:A))+1,VLOOKUP(C82,'CI Fittings'!A:J,10),IF(C82&lt;(MAX('Steel Couplings'!A:A))+1,VLOOKUP(C82,'Steel Couplings'!A:J,10),IF(C82&lt;(MAX(NHC!A:A))+1,VLOOKUP(C82,NHC!A:J,10),IF(C82&lt;(MAX('Dielectric Unions'!A:A))+1,VLOOKUP(C82,'Dielectric Unions'!A:J,10),IF(C82&lt;(MAX('MI Fittings - XH'!A:A))+1,VLOOKUP(C82,'MI Fittings - XH'!A:J,10),IF(C82&lt;(MAX('Steel Nipples - XH'!A:A))+1,VLOOKUP(C82,'Steel Nipples - XH'!A:J,10),IF(C82&lt;(MAX('Copper Tubing '!A:A))+1,VLOOKUP(C82,'Copper Tubing '!A:J,10),IF(C82&lt;(MAX('PVC Pipe'!A:A))+1,VLOOKUP(C82,'PVC Pipe'!A:J,10),IF(C82&lt;(MAX('Steel Pipe'!A:A))+1,VLOOKUP(C82,'Steel Pipe'!A:J,10),"")))))))))))))))))))))))))))))))</f>
        <v/>
      </c>
      <c r="E82" s="1231" t="str">
        <f>IF(C82&lt;(MAX('MI Fittings'!A:A))+1,VLOOKUP(C82,'MI Fittings'!A:K,3),IF(C82&lt;(MAX('CS Press Fittings'!A:A))+1,VLOOKUP(C82,'CS Press Fittings'!A:K,4),IF(C82&lt;(MAX('Steel Nipples'!A:A))+1,VLOOKUP(C82,'Steel Nipples'!A:K,3),IF(C82&lt;(MAX('Steel Cut Lengths'!A:A))+1,VLOOKUP(C82,'Steel Cut Lengths'!A:K,3),IF(C82&lt;(MAX('Pipe Hangers'!A:A))+1,VLOOKUP(C82,'Pipe Hangers'!A:J,3),IF(C82&lt;(MAX('Brass Nipples '!A:A))+1,VLOOKUP(C82,'Brass Nipples '!A:J,3),IF(C82&lt;(MAX('Brass Fittings '!A:A))+1,VLOOKUP(C82,'Brass Fittings '!A:J,3),IF(C82&lt;(MAX(Valves!A:A))+1,VLOOKUP(C82,Valves!A:J,3),IF(C82&lt;(MAX('PEX Tubing'!A:A))+1,VLOOKUP(C82,'PEX Tubing'!A:J,3),IF(C82&lt;(MAX('PEX Fittings - Brass'!A:A))+1,VLOOKUP(C82,'PEX Fittings - Brass'!A:J,3),IF(C82&lt;(MAX('PEX Fittings - EXPN Brass'!A:A))+1,VLOOKUP(C82,'PEX Fittings - EXPN Brass'!A:J,3),IF(C82&lt;(MAX('PEX Fittings - F1807 PPSU '!A:A))+1,VLOOKUP(C82,'PEX Fittings - F1807 PPSU '!A:J,3),IF(C82&lt;(MAX('PEX Fittings - F1960 EPPSU'!A:A))+1,VLOOKUP(C82,'PEX Fittings - F1960 EPPSU'!A:J,3),IF(C82&lt;(MAX('PEX Accessories'!A:A))+1,VLOOKUP(C82,'PEX Accessories'!A:J,3),IF(C82&lt;(MAX('PVC DWV'!A:A))+1,VLOOKUP(C82,'PVC DWV'!A:K,3),IF(C82&lt;(MAX('PVC SCH 40'!A:A))+1,VLOOKUP(C82,'PVC SCH 40'!A:K,3),IF(C82&lt;(MAX('Push Fittings'!A:A))+1,VLOOKUP(C82,'Push Fittings'!A:J,3),IF(C82&lt;(MAX('Copper Wrot'!A:A))+1,VLOOKUP(C82,'Copper Wrot'!A:L,3),IF(C82&lt;(MAX('Cast Copper'!A:A))+1,VLOOKUP(C82,'Cast Copper'!A:L,3),IF(C82&lt;(MAX('Cast Copper'!A:A))+1,VLOOKUP(C82,'Cast Copper'!A:L,3),IF(C82&lt;(MAX('Press Copper Fittings'!A:A))+1,VLOOKUP(C82,'Press Copper Fittings'!A:J,3),IF(C82&lt;(MAX('Supply Stops'!A:A))+1,VLOOKUP(C82,'Supply Stops'!A:J,3),IF(C82&lt;(MAX('Supply Lines'!A:A))+1,VLOOKUP(C82,'Supply Lines'!A:J,3),IF(C82&lt;(MAX('CI Fittings'!A:A))+1,VLOOKUP(C82,'CI Fittings'!A:J,3),IF(C82&lt;(MAX('Steel Couplings'!A:A))+1,VLOOKUP(C82,'Steel Couplings'!A:J,3),IF(C82&lt;(MAX(NHC!A:A))+1,VLOOKUP(C82,NHC!A:J,3),IF(C82&lt;(MAX('Dielectric Unions'!A:A))+1,VLOOKUP(C82,'Dielectric Unions'!A:J,3),IF(C82&lt;(MAX('MI Fittings - XH'!A:A))+1,VLOOKUP(C82,'MI Fittings - XH'!A:J,3),IF(C82&lt;(MAX('Steel Nipples - XH'!A:A))+1,VLOOKUP(C82,'Steel Nipples - XH'!A:J,3),IF(C82&lt;(MAX('Copper Tubing '!A:A))+1,VLOOKUP(C82,'Copper Tubing '!A:J,3),IF(C82&lt;(MAX('PVC Pipe'!A:A))+1,VLOOKUP(C82,'PVC Pipe'!A:J,3),IF(C82&lt;(MAX('Steel Pipe'!A:A))+1,VLOOKUP(C82,'Steel Pipe'!A:J,3),""))))))))))))))))))))))))))))))))</f>
        <v/>
      </c>
      <c r="F82" s="1794" t="str">
        <f>IF(C82&lt;(MAX('MI Fittings'!A:A))+1,VLOOKUP(C82,'MI Fittings'!A:K,4),IF(C82&lt;(MAX('CS Press Fittings'!A:A))+1,VLOOKUP(C82,'CS Press Fittings'!A:K,5),IF(C82&lt;(MAX('Steel Nipples'!A:A))+1,VLOOKUP(C82,'Steel Nipples'!A:K,4),IF(C82&lt;(MAX('Steel Cut Lengths'!A:A))+1,VLOOKUP(C82,'Steel Cut Lengths'!A:K,4),IF(C82&lt;(MAX('Pipe Hangers'!A:A))+1,VLOOKUP(C82,'Pipe Hangers'!A:J,4),IF(C82&lt;(MAX('Brass Nipples '!A:A))+1,VLOOKUP(C82,'Brass Nipples '!A:J,4),IF(C82&lt;(MAX('Brass Fittings '!A:A))+1,VLOOKUP(C82,'Brass Fittings '!A:J,4),IF(C82&lt;(MAX(Valves!A:A))+1,VLOOKUP(C82,Valves!A:J,4),IF(C82&lt;(MAX('PEX Tubing'!A:A))+1,VLOOKUP(C82,'PEX Tubing'!A:J,4),IF(C82&lt;(MAX('PEX Fittings - Brass'!A:A))+1,VLOOKUP(C82,'PEX Fittings - Brass'!A:J,4),IF(C82&lt;(MAX('PEX Fittings - EXPN Brass'!A:A))+1,VLOOKUP(C82,'PEX Fittings - EXPN Brass'!A:J,4),IF(C82&lt;(MAX('PEX Fittings - F1807 PPSU '!A:A))+1,VLOOKUP(C82,'PEX Fittings - F1807 PPSU '!A:J,4),IF(C82&lt;(MAX('PEX Fittings - F1960 EPPSU'!A:A))+1,VLOOKUP(C82,'PEX Fittings - F1960 EPPSU'!A:J,4),IF(C82&lt;(MAX('PEX Accessories'!A:A))+1,VLOOKUP(C82,'PEX Accessories'!A:J,4),IF(C82&lt;(MAX('PVC DWV'!A:A))+1,VLOOKUP(C82,'PVC DWV'!A:K,5),IF(C82&lt;(MAX('PVC SCH 40'!A:A))+1,VLOOKUP(C82,'PVC SCH 40'!A:K,5),IF(C82&lt;(MAX('Push Fittings'!A:A))+1,VLOOKUP(C82,'Push Fittings'!A:J,4),IF(C82&lt;(MAX('Copper Wrot'!A:A))+1,VLOOKUP(C82,'Copper Wrot'!A:L,5),IF(C82&lt;(MAX('Cast Copper'!A:A))+1,VLOOKUP(C82,'Cast Copper'!A:L,5),IF(C82&lt;(MAX('Press Copper Fittings'!A:A))+1,VLOOKUP(C82,'Press Copper Fittings'!A:J,4),IF(C82&lt;(MAX('Supply Stops'!A:A))+1,VLOOKUP(C82,'Supply Stops'!A:J,4),IF(C82&lt;(MAX('Supply Lines'!A:A))+1,VLOOKUP(C82,'Supply Lines'!A:J,4),IF(C82&lt;(MAX('CI Fittings'!A:A))+1,VLOOKUP(C82,'CI Fittings'!A:J,4),IF(C82&lt;(MAX('Steel Couplings'!A:A))+1,VLOOKUP(C82,'Steel Couplings'!A:J,4),IF(C82&lt;(MAX(NHC!A:A))+1,VLOOKUP(C82,NHC!A:J,4),IF(C82&lt;(MAX('Dielectric Unions'!A:A))+1,VLOOKUP(C82,'Dielectric Unions'!A:J,4),IF(C82&lt;(MAX('MI Fittings - XH'!A:A))+1,VLOOKUP(C82,'MI Fittings - XH'!A:J,4),IF(C82&lt;(MAX('Steel Nipples - XH'!A:A))+1,VLOOKUP(C82,'Steel Nipples - XH'!A:J,4),IF(C82&lt;(MAX('Copper Tubing '!A:A))+1,VLOOKUP(C82,'Copper Tubing '!A:J,4),IF(C82&lt;(MAX('PVC Pipe'!A:A))+1,VLOOKUP(C82,'PVC Pipe'!A:J,4),IF(C82&lt;(MAX('Steel Pipe'!A:A))+1,VLOOKUP(C82,'Steel Pipe'!A:J,4),"")))))))))))))))))))))))))))))))</f>
        <v/>
      </c>
      <c r="G82" s="1795"/>
      <c r="H82" s="504" t="str">
        <f>IF(C82&lt;(MAX('MI Fittings'!A:A))+1,VLOOKUP(C82,'MI Fittings'!A:K,8),IF(C82&lt;(MAX('CS Press Fittings'!A:A))+1,VLOOKUP(C82,'CS Press Fittings'!A:K,9),IF(C82&lt;(MAX('Steel Nipples'!A:A))+1,VLOOKUP(C82,'Steel Nipples'!A:K,8),IF(C82&lt;(MAX('Steel Cut Lengths'!A:A))+1,VLOOKUP(C82,'Steel Cut Lengths'!A:K,8),IF(C82&lt;(MAX('Pipe Hangers'!A:A))+1,VLOOKUP(C82,'Pipe Hangers'!A:J,8),IF(C82&lt;(MAX('Brass Nipples '!A:A))+1,VLOOKUP(C82,'Brass Nipples '!A:J,8),IF(C82&lt;(MAX('Brass Fittings '!A:A))+1,VLOOKUP(C82,'Brass Fittings '!A:J,8),IF(C82&lt;(MAX(Valves!A:A))+1,VLOOKUP(C82,Valves!A:J,8),IF(C82&lt;(MAX('PEX Tubing'!A:A))+1,VLOOKUP(C82,'PEX Tubing'!A:J,8),IF(C82&lt;(MAX('PEX Fittings - Brass'!A:A))+1,VLOOKUP(C82,'PEX Fittings - Brass'!A:J,8),IF(C82&lt;(MAX('PEX Fittings - EXPN Brass'!A:A))+1,VLOOKUP(C82,'PEX Fittings - EXPN Brass'!A:J,8),IF(C82&lt;(MAX('PEX Fittings - F1807 PPSU '!A:A))+1,VLOOKUP(C82,'PEX Fittings - F1807 PPSU '!A:J,8),IF(C82&lt;(MAX('PEX Fittings - F1960 EPPSU'!A:A))+1,VLOOKUP(C82,'PEX Fittings - F1960 EPPSU'!A:J,8),IF(C82&lt;(MAX('PEX Accessories'!A:A))+1,VLOOKUP(C82,'PEX Accessories'!A:J,8),IF(C82&lt;(MAX('PVC DWV'!A:A))+1,VLOOKUP(C82,'PVC DWV'!A:K,9),IF(C82&lt;(MAX('PVC SCH 40'!A:A))+1,VLOOKUP(C82,'PVC SCH 40'!A:K,10),IF(C82&lt;(MAX('Push Fittings'!A:A))+1,VLOOKUP(C82,'Push Fittings'!A:J,8),IF(C82&lt;(MAX('Copper Wrot'!A:A))+1,VLOOKUP(C82,'Copper Wrot'!A:L,10),IF(C82&lt;(MAX('Cast Copper'!A:A))+1,VLOOKUP(C82,'Cast Copper'!A:L,10),IF(C82&lt;(MAX('Press Copper Fittings'!A:A))+1,VLOOKUP(C82,'Press Copper Fittings'!A:J,8),IF(C82&lt;(MAX('Supply Stops'!A:A))+1,VLOOKUP(C82,'Supply Stops'!A:J,8),IF(C82&lt;(MAX('Supply Lines'!A:A))+1,VLOOKUP(C82,'Supply Lines'!A:J,8),IF(C82&lt;(MAX('CI Fittings'!A:A))+1,VLOOKUP(C82,'CI Fittings'!A:J,8),IF(C82&lt;(MAX('Steel Couplings'!A:A))+1,VLOOKUP(C82,'Steel Couplings'!A:J,8),IF(C82&lt;(MAX(NHC!A:A))+1,VLOOKUP(C82,NHC!A:J,8),IF(C82&lt;(MAX('Dielectric Unions'!A:A))+1,VLOOKUP(C82,'Dielectric Unions'!A:J,8),IF(C82&lt;(MAX('MI Fittings - XH'!A:A))+1,VLOOKUP(C82,'MI Fittings - XH'!A:J,8),IF(C82&lt;(MAX('Steel Nipples - XH'!A:A))+1,VLOOKUP(C82,'Steel Nipples - XH'!A:J,8),IF(C82&lt;(MAX('Copper Tubing '!A:A))+1,VLOOKUP(C82,'Copper Tubing '!A:J,8),IF(C82&lt;(MAX('PVC Pipe'!A:A))+1,VLOOKUP(C82,'PVC Pipe'!A:J,8),IF(C82&lt;(MAX('Steel Pipe'!A:A))+1,VLOOKUP(C82,'Steel Pipe'!A:J,8),"")))))))))))))))))))))))))))))))</f>
        <v/>
      </c>
      <c r="I82" s="1232">
        <f>IF(C82&lt;(MAX('MI Fittings'!A:A))+1,VLOOKUP(C82,'MI Fittings'!A:K,7),IF(C82&lt;(MAX('CS Press Fittings'!A:A))+1,VLOOKUP(C82,'CS Press Fittings'!A:K,8),IF(C82&lt;(MAX('Steel Nipples'!A:A))+1,VLOOKUP(C82,'Steel Nipples'!A:K,7),IF(C82&lt;(MAX('Steel Cut Lengths'!A:A))+1,VLOOKUP(C82,'Steel Cut Lengths'!A:K,7),IF(C82&lt;(MAX('Pipe Hangers'!A:A))+1,VLOOKUP(C82,'Pipe Hangers'!A:J,7),IF(C82&lt;(MAX('Brass Nipples '!A:A))+1,VLOOKUP(C82,'Brass Nipples '!A:J,7),IF(C82&lt;(MAX('Brass Fittings '!A:A))+1,VLOOKUP(C82,'Brass Fittings '!A:J,7),IF(C82&lt;(MAX(Valves!A:A))+1,VLOOKUP(C82,Valves!A:J,7),IF(C82&lt;(MAX('PEX Tubing'!A:A))+1,VLOOKUP(C82,'PEX Tubing'!A:J,7),IF(C82&lt;(MAX('PEX Fittings - Brass'!A:A))+1,VLOOKUP(C82,'PEX Fittings - Brass'!A:J,7),IF(C82&lt;(MAX('PEX Fittings - EXPN Brass'!A:A))+1,VLOOKUP(C82,'PEX Fittings - EXPN Brass'!A:J,7),IF(C82&lt;(MAX('PEX Fittings - F1807 PPSU '!A:A))+1,VLOOKUP(C82,'PEX Fittings - F1807 PPSU '!A:J,7),IF(C82&lt;(MAX('PEX Fittings - F1960 EPPSU'!A:A))+1,VLOOKUP(C82,'PEX Fittings - F1960 EPPSU'!A:J,7),IF(C82&lt;(MAX('PEX Accessories'!A:A))+1,VLOOKUP(C82,'PEX Accessories'!A:J,7),IF(C82&lt;(MAX('PVC DWV'!A:A))+1,VLOOKUP(C82,'PVC DWV'!A:K,8),IF(C82&lt;(MAX('PVC SCH 40'!A:A))+1,VLOOKUP(C82,'PVC SCH 40'!A:K,7),IF(C82&lt;(MAX('Push Fittings'!A:A))+1,VLOOKUP(C82,'Push Fittings'!A:J,7),IF(C82&lt;(MAX('Copper Wrot'!A:A))+1,VLOOKUP(C82,'Copper Wrot'!A:L,9),IF(C82&lt;(MAX('Cast Copper'!A:A))+1,VLOOKUP(C82,'Cast Copper'!A:L,9),IF(C82&lt;(MAX('Press Copper Fittings'!A:A))+1,VLOOKUP(C82,'Press Copper Fittings'!A:J,7),IF(C82&lt;(MAX('Supply Stops'!A:A))+1,VLOOKUP(C82,'Supply Stops'!A:J,7),IF(C82&lt;(MAX('Supply Lines'!A:A))+1,VLOOKUP(C82,'Supply Lines'!A:J,7),IF(C82&lt;(MAX('CI Fittings'!A:A))+1,VLOOKUP(C82,'CI Fittings'!A:J,7),IF(C82&lt;(MAX('Steel Couplings'!A:A))+1,VLOOKUP(C82,'Steel Couplings'!A:J,7),IF(C82&lt;(MAX(NHC!A:A))+1,VLOOKUP(C82,NHC!A:J,7),IF(C82&lt;(MAX('Dielectric Unions'!A:A))+1,VLOOKUP(C82,'Dielectric Unions'!A:J,7),IF(C82&lt;(MAX('MI Fittings - XH'!A:A))+1,VLOOKUP(C82,'MI Fittings - XH'!A:J,7),IF(C82&lt;(MAX('Steel Nipples - XH'!A:A))+1,VLOOKUP(C82,'Steel Nipples - XH'!A:J,7),IF(C82&lt;(MAX('Copper Tubing '!A:A))+1,VLOOKUP(C82,'Copper Tubing '!A:J,7),IF(C82&lt;(MAX('PVC Pipe'!A:A))+1,VLOOKUP(C82,'PVC Pipe'!A:J,7),IF(C82&lt;(MAX('Steel Pipe'!A:A))+1,VLOOKUP(C82,'Steel Pipe'!A:J,7),0)))))))))))))))))))))))))))))))</f>
        <v>0</v>
      </c>
      <c r="J82" s="1196">
        <f t="shared" si="0"/>
        <v>0</v>
      </c>
    </row>
    <row r="83" spans="3:10" ht="15" customHeight="1" thickTop="1" thickBot="1">
      <c r="C83" s="1233">
        <v>62</v>
      </c>
      <c r="D83" s="49" t="str">
        <f>IF(C83&lt;(MAX('MI Fittings'!A:A))+1,VLOOKUP(C83,'MI Fittings'!A:K,10),IF(C83&lt;(MAX('CS Press Fittings'!A:A))+1,VLOOKUP(C83,'CS Press Fittings'!A:K,11),IF(C83&lt;(MAX('Steel Nipples'!A:A))+1,VLOOKUP(C83,'Steel Nipples'!A:K,10),IF(C83&lt;(MAX('Steel Cut Lengths'!A:A))+1,VLOOKUP(C83,'Steel Cut Lengths'!A:K,10),IF(C83&lt;(MAX('Pipe Hangers'!A:A))+1,VLOOKUP(C83,'Pipe Hangers'!A:J,10),IF(C83&lt;(MAX('Brass Nipples '!A:A))+1,VLOOKUP(C83,'Brass Nipples '!A:J,10),IF(C83&lt;(MAX('Brass Fittings '!A:A))+1,VLOOKUP(C83,'Brass Fittings '!A:J,10),IF(C83&lt;(MAX(Valves!A:A))+1,VLOOKUP(C83,Valves!A:J,10),IF(C83&lt;(MAX('PEX Tubing'!A:A))+1,VLOOKUP(C83,'PEX Tubing'!A:J,9),IF(C83&lt;(MAX('PEX Fittings - Brass'!A:A))+1,VLOOKUP(C83,'PEX Fittings - Brass'!A:J,10),IF(C83&lt;(MAX('PEX Fittings - EXPN Brass'!A:A))+1,VLOOKUP(C83,'PEX Fittings - EXPN Brass'!A:J,10),IF(C83&lt;(MAX('PEX Fittings - F1807 PPSU '!A:A))+1,VLOOKUP(C83,'PEX Fittings - F1807 PPSU '!A:J,10),IF(C83&lt;(MAX('PEX Fittings - F1960 EPPSU'!A:A))+1,VLOOKUP(C83,'PEX Fittings - F1960 EPPSU'!A:J,10),IF(C83&lt;(MAX('PEX Accessories'!A:A))+1,VLOOKUP(C83,'PEX Accessories'!A:J,10),IF(C83&lt;(MAX('PVC DWV'!A:A))+1,VLOOKUP(C83,'PVC DWV'!A:K,11),IF(C83&lt;(MAX('PVC SCH 40'!A:A))+1,VLOOKUP(C83,'PVC SCH 40'!A:K,11),IF(C83&lt;(MAX('Push Fittings'!A:A))+1,VLOOKUP(C83,'Push Fittings'!A:J,10),IF(C83&lt;(MAX('Copper Wrot'!A:A))+1,VLOOKUP(C83,'Copper Wrot'!A:L,12),IF(C83&lt;(MAX('Cast Copper'!A:A))+1,VLOOKUP(C83,'Cast Copper'!A:L,12),IF(C83&lt;(MAX('Press Copper Fittings'!A:A))+1,VLOOKUP(C83,'Press Copper Fittings'!A:J,10),IF(C83&lt;(MAX('Supply Stops'!A:A))+1,VLOOKUP(C83,'Supply Stops'!A:J,10),IF(C83&lt;(MAX('Supply Lines'!A:A))+1,VLOOKUP(C83,'Supply Lines'!A:J,10),IF(C83&lt;(MAX('CI Fittings'!A:A))+1,VLOOKUP(C83,'CI Fittings'!A:J,10),IF(C83&lt;(MAX('Steel Couplings'!A:A))+1,VLOOKUP(C83,'Steel Couplings'!A:J,10),IF(C83&lt;(MAX(NHC!A:A))+1,VLOOKUP(C83,NHC!A:J,10),IF(C83&lt;(MAX('Dielectric Unions'!A:A))+1,VLOOKUP(C83,'Dielectric Unions'!A:J,10),IF(C83&lt;(MAX('MI Fittings - XH'!A:A))+1,VLOOKUP(C83,'MI Fittings - XH'!A:J,10),IF(C83&lt;(MAX('Steel Nipples - XH'!A:A))+1,VLOOKUP(C83,'Steel Nipples - XH'!A:J,10),IF(C83&lt;(MAX('Copper Tubing '!A:A))+1,VLOOKUP(C83,'Copper Tubing '!A:J,10),IF(C83&lt;(MAX('PVC Pipe'!A:A))+1,VLOOKUP(C83,'PVC Pipe'!A:J,10),IF(C83&lt;(MAX('Steel Pipe'!A:A))+1,VLOOKUP(C83,'Steel Pipe'!A:J,10),"")))))))))))))))))))))))))))))))</f>
        <v/>
      </c>
      <c r="E83" s="1231" t="str">
        <f>IF(C83&lt;(MAX('MI Fittings'!A:A))+1,VLOOKUP(C83,'MI Fittings'!A:K,3),IF(C83&lt;(MAX('CS Press Fittings'!A:A))+1,VLOOKUP(C83,'CS Press Fittings'!A:K,4),IF(C83&lt;(MAX('Steel Nipples'!A:A))+1,VLOOKUP(C83,'Steel Nipples'!A:K,3),IF(C83&lt;(MAX('Steel Cut Lengths'!A:A))+1,VLOOKUP(C83,'Steel Cut Lengths'!A:K,3),IF(C83&lt;(MAX('Pipe Hangers'!A:A))+1,VLOOKUP(C83,'Pipe Hangers'!A:J,3),IF(C83&lt;(MAX('Brass Nipples '!A:A))+1,VLOOKUP(C83,'Brass Nipples '!A:J,3),IF(C83&lt;(MAX('Brass Fittings '!A:A))+1,VLOOKUP(C83,'Brass Fittings '!A:J,3),IF(C83&lt;(MAX(Valves!A:A))+1,VLOOKUP(C83,Valves!A:J,3),IF(C83&lt;(MAX('PEX Tubing'!A:A))+1,VLOOKUP(C83,'PEX Tubing'!A:J,3),IF(C83&lt;(MAX('PEX Fittings - Brass'!A:A))+1,VLOOKUP(C83,'PEX Fittings - Brass'!A:J,3),IF(C83&lt;(MAX('PEX Fittings - EXPN Brass'!A:A))+1,VLOOKUP(C83,'PEX Fittings - EXPN Brass'!A:J,3),IF(C83&lt;(MAX('PEX Fittings - F1807 PPSU '!A:A))+1,VLOOKUP(C83,'PEX Fittings - F1807 PPSU '!A:J,3),IF(C83&lt;(MAX('PEX Fittings - F1960 EPPSU'!A:A))+1,VLOOKUP(C83,'PEX Fittings - F1960 EPPSU'!A:J,3),IF(C83&lt;(MAX('PEX Accessories'!A:A))+1,VLOOKUP(C83,'PEX Accessories'!A:J,3),IF(C83&lt;(MAX('PVC DWV'!A:A))+1,VLOOKUP(C83,'PVC DWV'!A:K,3),IF(C83&lt;(MAX('PVC SCH 40'!A:A))+1,VLOOKUP(C83,'PVC SCH 40'!A:K,3),IF(C83&lt;(MAX('Push Fittings'!A:A))+1,VLOOKUP(C83,'Push Fittings'!A:J,3),IF(C83&lt;(MAX('Copper Wrot'!A:A))+1,VLOOKUP(C83,'Copper Wrot'!A:L,3),IF(C83&lt;(MAX('Cast Copper'!A:A))+1,VLOOKUP(C83,'Cast Copper'!A:L,3),IF(C83&lt;(MAX('Cast Copper'!A:A))+1,VLOOKUP(C83,'Cast Copper'!A:L,3),IF(C83&lt;(MAX('Press Copper Fittings'!A:A))+1,VLOOKUP(C83,'Press Copper Fittings'!A:J,3),IF(C83&lt;(MAX('Supply Stops'!A:A))+1,VLOOKUP(C83,'Supply Stops'!A:J,3),IF(C83&lt;(MAX('Supply Lines'!A:A))+1,VLOOKUP(C83,'Supply Lines'!A:J,3),IF(C83&lt;(MAX('CI Fittings'!A:A))+1,VLOOKUP(C83,'CI Fittings'!A:J,3),IF(C83&lt;(MAX('Steel Couplings'!A:A))+1,VLOOKUP(C83,'Steel Couplings'!A:J,3),IF(C83&lt;(MAX(NHC!A:A))+1,VLOOKUP(C83,NHC!A:J,3),IF(C83&lt;(MAX('Dielectric Unions'!A:A))+1,VLOOKUP(C83,'Dielectric Unions'!A:J,3),IF(C83&lt;(MAX('MI Fittings - XH'!A:A))+1,VLOOKUP(C83,'MI Fittings - XH'!A:J,3),IF(C83&lt;(MAX('Steel Nipples - XH'!A:A))+1,VLOOKUP(C83,'Steel Nipples - XH'!A:J,3),IF(C83&lt;(MAX('Copper Tubing '!A:A))+1,VLOOKUP(C83,'Copper Tubing '!A:J,3),IF(C83&lt;(MAX('PVC Pipe'!A:A))+1,VLOOKUP(C83,'PVC Pipe'!A:J,3),IF(C83&lt;(MAX('Steel Pipe'!A:A))+1,VLOOKUP(C83,'Steel Pipe'!A:J,3),""))))))))))))))))))))))))))))))))</f>
        <v/>
      </c>
      <c r="F83" s="1794" t="str">
        <f>IF(C83&lt;(MAX('MI Fittings'!A:A))+1,VLOOKUP(C83,'MI Fittings'!A:K,4),IF(C83&lt;(MAX('CS Press Fittings'!A:A))+1,VLOOKUP(C83,'CS Press Fittings'!A:K,5),IF(C83&lt;(MAX('Steel Nipples'!A:A))+1,VLOOKUP(C83,'Steel Nipples'!A:K,4),IF(C83&lt;(MAX('Steel Cut Lengths'!A:A))+1,VLOOKUP(C83,'Steel Cut Lengths'!A:K,4),IF(C83&lt;(MAX('Pipe Hangers'!A:A))+1,VLOOKUP(C83,'Pipe Hangers'!A:J,4),IF(C83&lt;(MAX('Brass Nipples '!A:A))+1,VLOOKUP(C83,'Brass Nipples '!A:J,4),IF(C83&lt;(MAX('Brass Fittings '!A:A))+1,VLOOKUP(C83,'Brass Fittings '!A:J,4),IF(C83&lt;(MAX(Valves!A:A))+1,VLOOKUP(C83,Valves!A:J,4),IF(C83&lt;(MAX('PEX Tubing'!A:A))+1,VLOOKUP(C83,'PEX Tubing'!A:J,4),IF(C83&lt;(MAX('PEX Fittings - Brass'!A:A))+1,VLOOKUP(C83,'PEX Fittings - Brass'!A:J,4),IF(C83&lt;(MAX('PEX Fittings - EXPN Brass'!A:A))+1,VLOOKUP(C83,'PEX Fittings - EXPN Brass'!A:J,4),IF(C83&lt;(MAX('PEX Fittings - F1807 PPSU '!A:A))+1,VLOOKUP(C83,'PEX Fittings - F1807 PPSU '!A:J,4),IF(C83&lt;(MAX('PEX Fittings - F1960 EPPSU'!A:A))+1,VLOOKUP(C83,'PEX Fittings - F1960 EPPSU'!A:J,4),IF(C83&lt;(MAX('PEX Accessories'!A:A))+1,VLOOKUP(C83,'PEX Accessories'!A:J,4),IF(C83&lt;(MAX('PVC DWV'!A:A))+1,VLOOKUP(C83,'PVC DWV'!A:K,5),IF(C83&lt;(MAX('PVC SCH 40'!A:A))+1,VLOOKUP(C83,'PVC SCH 40'!A:K,5),IF(C83&lt;(MAX('Push Fittings'!A:A))+1,VLOOKUP(C83,'Push Fittings'!A:J,4),IF(C83&lt;(MAX('Copper Wrot'!A:A))+1,VLOOKUP(C83,'Copper Wrot'!A:L,5),IF(C83&lt;(MAX('Cast Copper'!A:A))+1,VLOOKUP(C83,'Cast Copper'!A:L,5),IF(C83&lt;(MAX('Press Copper Fittings'!A:A))+1,VLOOKUP(C83,'Press Copper Fittings'!A:J,4),IF(C83&lt;(MAX('Supply Stops'!A:A))+1,VLOOKUP(C83,'Supply Stops'!A:J,4),IF(C83&lt;(MAX('Supply Lines'!A:A))+1,VLOOKUP(C83,'Supply Lines'!A:J,4),IF(C83&lt;(MAX('CI Fittings'!A:A))+1,VLOOKUP(C83,'CI Fittings'!A:J,4),IF(C83&lt;(MAX('Steel Couplings'!A:A))+1,VLOOKUP(C83,'Steel Couplings'!A:J,4),IF(C83&lt;(MAX(NHC!A:A))+1,VLOOKUP(C83,NHC!A:J,4),IF(C83&lt;(MAX('Dielectric Unions'!A:A))+1,VLOOKUP(C83,'Dielectric Unions'!A:J,4),IF(C83&lt;(MAX('MI Fittings - XH'!A:A))+1,VLOOKUP(C83,'MI Fittings - XH'!A:J,4),IF(C83&lt;(MAX('Steel Nipples - XH'!A:A))+1,VLOOKUP(C83,'Steel Nipples - XH'!A:J,4),IF(C83&lt;(MAX('Copper Tubing '!A:A))+1,VLOOKUP(C83,'Copper Tubing '!A:J,4),IF(C83&lt;(MAX('PVC Pipe'!A:A))+1,VLOOKUP(C83,'PVC Pipe'!A:J,4),IF(C83&lt;(MAX('Steel Pipe'!A:A))+1,VLOOKUP(C83,'Steel Pipe'!A:J,4),"")))))))))))))))))))))))))))))))</f>
        <v/>
      </c>
      <c r="G83" s="1795"/>
      <c r="H83" s="504" t="str">
        <f>IF(C83&lt;(MAX('MI Fittings'!A:A))+1,VLOOKUP(C83,'MI Fittings'!A:K,8),IF(C83&lt;(MAX('CS Press Fittings'!A:A))+1,VLOOKUP(C83,'CS Press Fittings'!A:K,9),IF(C83&lt;(MAX('Steel Nipples'!A:A))+1,VLOOKUP(C83,'Steel Nipples'!A:K,8),IF(C83&lt;(MAX('Steel Cut Lengths'!A:A))+1,VLOOKUP(C83,'Steel Cut Lengths'!A:K,8),IF(C83&lt;(MAX('Pipe Hangers'!A:A))+1,VLOOKUP(C83,'Pipe Hangers'!A:J,8),IF(C83&lt;(MAX('Brass Nipples '!A:A))+1,VLOOKUP(C83,'Brass Nipples '!A:J,8),IF(C83&lt;(MAX('Brass Fittings '!A:A))+1,VLOOKUP(C83,'Brass Fittings '!A:J,8),IF(C83&lt;(MAX(Valves!A:A))+1,VLOOKUP(C83,Valves!A:J,8),IF(C83&lt;(MAX('PEX Tubing'!A:A))+1,VLOOKUP(C83,'PEX Tubing'!A:J,8),IF(C83&lt;(MAX('PEX Fittings - Brass'!A:A))+1,VLOOKUP(C83,'PEX Fittings - Brass'!A:J,8),IF(C83&lt;(MAX('PEX Fittings - EXPN Brass'!A:A))+1,VLOOKUP(C83,'PEX Fittings - EXPN Brass'!A:J,8),IF(C83&lt;(MAX('PEX Fittings - F1807 PPSU '!A:A))+1,VLOOKUP(C83,'PEX Fittings - F1807 PPSU '!A:J,8),IF(C83&lt;(MAX('PEX Fittings - F1960 EPPSU'!A:A))+1,VLOOKUP(C83,'PEX Fittings - F1960 EPPSU'!A:J,8),IF(C83&lt;(MAX('PEX Accessories'!A:A))+1,VLOOKUP(C83,'PEX Accessories'!A:J,8),IF(C83&lt;(MAX('PVC DWV'!A:A))+1,VLOOKUP(C83,'PVC DWV'!A:K,9),IF(C83&lt;(MAX('PVC SCH 40'!A:A))+1,VLOOKUP(C83,'PVC SCH 40'!A:K,10),IF(C83&lt;(MAX('Push Fittings'!A:A))+1,VLOOKUP(C83,'Push Fittings'!A:J,8),IF(C83&lt;(MAX('Copper Wrot'!A:A))+1,VLOOKUP(C83,'Copper Wrot'!A:L,10),IF(C83&lt;(MAX('Cast Copper'!A:A))+1,VLOOKUP(C83,'Cast Copper'!A:L,10),IF(C83&lt;(MAX('Press Copper Fittings'!A:A))+1,VLOOKUP(C83,'Press Copper Fittings'!A:J,8),IF(C83&lt;(MAX('Supply Stops'!A:A))+1,VLOOKUP(C83,'Supply Stops'!A:J,8),IF(C83&lt;(MAX('Supply Lines'!A:A))+1,VLOOKUP(C83,'Supply Lines'!A:J,8),IF(C83&lt;(MAX('CI Fittings'!A:A))+1,VLOOKUP(C83,'CI Fittings'!A:J,8),IF(C83&lt;(MAX('Steel Couplings'!A:A))+1,VLOOKUP(C83,'Steel Couplings'!A:J,8),IF(C83&lt;(MAX(NHC!A:A))+1,VLOOKUP(C83,NHC!A:J,8),IF(C83&lt;(MAX('Dielectric Unions'!A:A))+1,VLOOKUP(C83,'Dielectric Unions'!A:J,8),IF(C83&lt;(MAX('MI Fittings - XH'!A:A))+1,VLOOKUP(C83,'MI Fittings - XH'!A:J,8),IF(C83&lt;(MAX('Steel Nipples - XH'!A:A))+1,VLOOKUP(C83,'Steel Nipples - XH'!A:J,8),IF(C83&lt;(MAX('Copper Tubing '!A:A))+1,VLOOKUP(C83,'Copper Tubing '!A:J,8),IF(C83&lt;(MAX('PVC Pipe'!A:A))+1,VLOOKUP(C83,'PVC Pipe'!A:J,8),IF(C83&lt;(MAX('Steel Pipe'!A:A))+1,VLOOKUP(C83,'Steel Pipe'!A:J,8),"")))))))))))))))))))))))))))))))</f>
        <v/>
      </c>
      <c r="I83" s="1232">
        <f>IF(C83&lt;(MAX('MI Fittings'!A:A))+1,VLOOKUP(C83,'MI Fittings'!A:K,7),IF(C83&lt;(MAX('CS Press Fittings'!A:A))+1,VLOOKUP(C83,'CS Press Fittings'!A:K,8),IF(C83&lt;(MAX('Steel Nipples'!A:A))+1,VLOOKUP(C83,'Steel Nipples'!A:K,7),IF(C83&lt;(MAX('Steel Cut Lengths'!A:A))+1,VLOOKUP(C83,'Steel Cut Lengths'!A:K,7),IF(C83&lt;(MAX('Pipe Hangers'!A:A))+1,VLOOKUP(C83,'Pipe Hangers'!A:J,7),IF(C83&lt;(MAX('Brass Nipples '!A:A))+1,VLOOKUP(C83,'Brass Nipples '!A:J,7),IF(C83&lt;(MAX('Brass Fittings '!A:A))+1,VLOOKUP(C83,'Brass Fittings '!A:J,7),IF(C83&lt;(MAX(Valves!A:A))+1,VLOOKUP(C83,Valves!A:J,7),IF(C83&lt;(MAX('PEX Tubing'!A:A))+1,VLOOKUP(C83,'PEX Tubing'!A:J,7),IF(C83&lt;(MAX('PEX Fittings - Brass'!A:A))+1,VLOOKUP(C83,'PEX Fittings - Brass'!A:J,7),IF(C83&lt;(MAX('PEX Fittings - EXPN Brass'!A:A))+1,VLOOKUP(C83,'PEX Fittings - EXPN Brass'!A:J,7),IF(C83&lt;(MAX('PEX Fittings - F1807 PPSU '!A:A))+1,VLOOKUP(C83,'PEX Fittings - F1807 PPSU '!A:J,7),IF(C83&lt;(MAX('PEX Fittings - F1960 EPPSU'!A:A))+1,VLOOKUP(C83,'PEX Fittings - F1960 EPPSU'!A:J,7),IF(C83&lt;(MAX('PEX Accessories'!A:A))+1,VLOOKUP(C83,'PEX Accessories'!A:J,7),IF(C83&lt;(MAX('PVC DWV'!A:A))+1,VLOOKUP(C83,'PVC DWV'!A:K,8),IF(C83&lt;(MAX('PVC SCH 40'!A:A))+1,VLOOKUP(C83,'PVC SCH 40'!A:K,7),IF(C83&lt;(MAX('Push Fittings'!A:A))+1,VLOOKUP(C83,'Push Fittings'!A:J,7),IF(C83&lt;(MAX('Copper Wrot'!A:A))+1,VLOOKUP(C83,'Copper Wrot'!A:L,9),IF(C83&lt;(MAX('Cast Copper'!A:A))+1,VLOOKUP(C83,'Cast Copper'!A:L,9),IF(C83&lt;(MAX('Press Copper Fittings'!A:A))+1,VLOOKUP(C83,'Press Copper Fittings'!A:J,7),IF(C83&lt;(MAX('Supply Stops'!A:A))+1,VLOOKUP(C83,'Supply Stops'!A:J,7),IF(C83&lt;(MAX('Supply Lines'!A:A))+1,VLOOKUP(C83,'Supply Lines'!A:J,7),IF(C83&lt;(MAX('CI Fittings'!A:A))+1,VLOOKUP(C83,'CI Fittings'!A:J,7),IF(C83&lt;(MAX('Steel Couplings'!A:A))+1,VLOOKUP(C83,'Steel Couplings'!A:J,7),IF(C83&lt;(MAX(NHC!A:A))+1,VLOOKUP(C83,NHC!A:J,7),IF(C83&lt;(MAX('Dielectric Unions'!A:A))+1,VLOOKUP(C83,'Dielectric Unions'!A:J,7),IF(C83&lt;(MAX('MI Fittings - XH'!A:A))+1,VLOOKUP(C83,'MI Fittings - XH'!A:J,7),IF(C83&lt;(MAX('Steel Nipples - XH'!A:A))+1,VLOOKUP(C83,'Steel Nipples - XH'!A:J,7),IF(C83&lt;(MAX('Copper Tubing '!A:A))+1,VLOOKUP(C83,'Copper Tubing '!A:J,7),IF(C83&lt;(MAX('PVC Pipe'!A:A))+1,VLOOKUP(C83,'PVC Pipe'!A:J,7),IF(C83&lt;(MAX('Steel Pipe'!A:A))+1,VLOOKUP(C83,'Steel Pipe'!A:J,7),0)))))))))))))))))))))))))))))))</f>
        <v>0</v>
      </c>
      <c r="J83" s="1196">
        <f t="shared" si="0"/>
        <v>0</v>
      </c>
    </row>
    <row r="84" spans="3:10" ht="15" customHeight="1" thickTop="1" thickBot="1">
      <c r="C84" s="1234">
        <v>63</v>
      </c>
      <c r="D84" s="49" t="str">
        <f>IF(C84&lt;(MAX('MI Fittings'!A:A))+1,VLOOKUP(C84,'MI Fittings'!A:K,10),IF(C84&lt;(MAX('CS Press Fittings'!A:A))+1,VLOOKUP(C84,'CS Press Fittings'!A:K,11),IF(C84&lt;(MAX('Steel Nipples'!A:A))+1,VLOOKUP(C84,'Steel Nipples'!A:K,10),IF(C84&lt;(MAX('Steel Cut Lengths'!A:A))+1,VLOOKUP(C84,'Steel Cut Lengths'!A:K,10),IF(C84&lt;(MAX('Pipe Hangers'!A:A))+1,VLOOKUP(C84,'Pipe Hangers'!A:J,10),IF(C84&lt;(MAX('Brass Nipples '!A:A))+1,VLOOKUP(C84,'Brass Nipples '!A:J,10),IF(C84&lt;(MAX('Brass Fittings '!A:A))+1,VLOOKUP(C84,'Brass Fittings '!A:J,10),IF(C84&lt;(MAX(Valves!A:A))+1,VLOOKUP(C84,Valves!A:J,10),IF(C84&lt;(MAX('PEX Tubing'!A:A))+1,VLOOKUP(C84,'PEX Tubing'!A:J,9),IF(C84&lt;(MAX('PEX Fittings - Brass'!A:A))+1,VLOOKUP(C84,'PEX Fittings - Brass'!A:J,10),IF(C84&lt;(MAX('PEX Fittings - EXPN Brass'!A:A))+1,VLOOKUP(C84,'PEX Fittings - EXPN Brass'!A:J,10),IF(C84&lt;(MAX('PEX Fittings - F1807 PPSU '!A:A))+1,VLOOKUP(C84,'PEX Fittings - F1807 PPSU '!A:J,10),IF(C84&lt;(MAX('PEX Fittings - F1960 EPPSU'!A:A))+1,VLOOKUP(C84,'PEX Fittings - F1960 EPPSU'!A:J,10),IF(C84&lt;(MAX('PEX Accessories'!A:A))+1,VLOOKUP(C84,'PEX Accessories'!A:J,10),IF(C84&lt;(MAX('PVC DWV'!A:A))+1,VLOOKUP(C84,'PVC DWV'!A:K,11),IF(C84&lt;(MAX('PVC SCH 40'!A:A))+1,VLOOKUP(C84,'PVC SCH 40'!A:K,11),IF(C84&lt;(MAX('Push Fittings'!A:A))+1,VLOOKUP(C84,'Push Fittings'!A:J,10),IF(C84&lt;(MAX('Copper Wrot'!A:A))+1,VLOOKUP(C84,'Copper Wrot'!A:L,12),IF(C84&lt;(MAX('Cast Copper'!A:A))+1,VLOOKUP(C84,'Cast Copper'!A:L,12),IF(C84&lt;(MAX('Press Copper Fittings'!A:A))+1,VLOOKUP(C84,'Press Copper Fittings'!A:J,10),IF(C84&lt;(MAX('Supply Stops'!A:A))+1,VLOOKUP(C84,'Supply Stops'!A:J,10),IF(C84&lt;(MAX('Supply Lines'!A:A))+1,VLOOKUP(C84,'Supply Lines'!A:J,10),IF(C84&lt;(MAX('CI Fittings'!A:A))+1,VLOOKUP(C84,'CI Fittings'!A:J,10),IF(C84&lt;(MAX('Steel Couplings'!A:A))+1,VLOOKUP(C84,'Steel Couplings'!A:J,10),IF(C84&lt;(MAX(NHC!A:A))+1,VLOOKUP(C84,NHC!A:J,10),IF(C84&lt;(MAX('Dielectric Unions'!A:A))+1,VLOOKUP(C84,'Dielectric Unions'!A:J,10),IF(C84&lt;(MAX('MI Fittings - XH'!A:A))+1,VLOOKUP(C84,'MI Fittings - XH'!A:J,10),IF(C84&lt;(MAX('Steel Nipples - XH'!A:A))+1,VLOOKUP(C84,'Steel Nipples - XH'!A:J,10),IF(C84&lt;(MAX('Copper Tubing '!A:A))+1,VLOOKUP(C84,'Copper Tubing '!A:J,10),IF(C84&lt;(MAX('PVC Pipe'!A:A))+1,VLOOKUP(C84,'PVC Pipe'!A:J,10),IF(C84&lt;(MAX('Steel Pipe'!A:A))+1,VLOOKUP(C84,'Steel Pipe'!A:J,10),"")))))))))))))))))))))))))))))))</f>
        <v/>
      </c>
      <c r="E84" s="1231" t="str">
        <f>IF(C84&lt;(MAX('MI Fittings'!A:A))+1,VLOOKUP(C84,'MI Fittings'!A:K,3),IF(C84&lt;(MAX('CS Press Fittings'!A:A))+1,VLOOKUP(C84,'CS Press Fittings'!A:K,4),IF(C84&lt;(MAX('Steel Nipples'!A:A))+1,VLOOKUP(C84,'Steel Nipples'!A:K,3),IF(C84&lt;(MAX('Steel Cut Lengths'!A:A))+1,VLOOKUP(C84,'Steel Cut Lengths'!A:K,3),IF(C84&lt;(MAX('Pipe Hangers'!A:A))+1,VLOOKUP(C84,'Pipe Hangers'!A:J,3),IF(C84&lt;(MAX('Brass Nipples '!A:A))+1,VLOOKUP(C84,'Brass Nipples '!A:J,3),IF(C84&lt;(MAX('Brass Fittings '!A:A))+1,VLOOKUP(C84,'Brass Fittings '!A:J,3),IF(C84&lt;(MAX(Valves!A:A))+1,VLOOKUP(C84,Valves!A:J,3),IF(C84&lt;(MAX('PEX Tubing'!A:A))+1,VLOOKUP(C84,'PEX Tubing'!A:J,3),IF(C84&lt;(MAX('PEX Fittings - Brass'!A:A))+1,VLOOKUP(C84,'PEX Fittings - Brass'!A:J,3),IF(C84&lt;(MAX('PEX Fittings - EXPN Brass'!A:A))+1,VLOOKUP(C84,'PEX Fittings - EXPN Brass'!A:J,3),IF(C84&lt;(MAX('PEX Fittings - F1807 PPSU '!A:A))+1,VLOOKUP(C84,'PEX Fittings - F1807 PPSU '!A:J,3),IF(C84&lt;(MAX('PEX Fittings - F1960 EPPSU'!A:A))+1,VLOOKUP(C84,'PEX Fittings - F1960 EPPSU'!A:J,3),IF(C84&lt;(MAX('PEX Accessories'!A:A))+1,VLOOKUP(C84,'PEX Accessories'!A:J,3),IF(C84&lt;(MAX('PVC DWV'!A:A))+1,VLOOKUP(C84,'PVC DWV'!A:K,3),IF(C84&lt;(MAX('PVC SCH 40'!A:A))+1,VLOOKUP(C84,'PVC SCH 40'!A:K,3),IF(C84&lt;(MAX('Push Fittings'!A:A))+1,VLOOKUP(C84,'Push Fittings'!A:J,3),IF(C84&lt;(MAX('Copper Wrot'!A:A))+1,VLOOKUP(C84,'Copper Wrot'!A:L,3),IF(C84&lt;(MAX('Cast Copper'!A:A))+1,VLOOKUP(C84,'Cast Copper'!A:L,3),IF(C84&lt;(MAX('Cast Copper'!A:A))+1,VLOOKUP(C84,'Cast Copper'!A:L,3),IF(C84&lt;(MAX('Press Copper Fittings'!A:A))+1,VLOOKUP(C84,'Press Copper Fittings'!A:J,3),IF(C84&lt;(MAX('Supply Stops'!A:A))+1,VLOOKUP(C84,'Supply Stops'!A:J,3),IF(C84&lt;(MAX('Supply Lines'!A:A))+1,VLOOKUP(C84,'Supply Lines'!A:J,3),IF(C84&lt;(MAX('CI Fittings'!A:A))+1,VLOOKUP(C84,'CI Fittings'!A:J,3),IF(C84&lt;(MAX('Steel Couplings'!A:A))+1,VLOOKUP(C84,'Steel Couplings'!A:J,3),IF(C84&lt;(MAX(NHC!A:A))+1,VLOOKUP(C84,NHC!A:J,3),IF(C84&lt;(MAX('Dielectric Unions'!A:A))+1,VLOOKUP(C84,'Dielectric Unions'!A:J,3),IF(C84&lt;(MAX('MI Fittings - XH'!A:A))+1,VLOOKUP(C84,'MI Fittings - XH'!A:J,3),IF(C84&lt;(MAX('Steel Nipples - XH'!A:A))+1,VLOOKUP(C84,'Steel Nipples - XH'!A:J,3),IF(C84&lt;(MAX('Copper Tubing '!A:A))+1,VLOOKUP(C84,'Copper Tubing '!A:J,3),IF(C84&lt;(MAX('PVC Pipe'!A:A))+1,VLOOKUP(C84,'PVC Pipe'!A:J,3),IF(C84&lt;(MAX('Steel Pipe'!A:A))+1,VLOOKUP(C84,'Steel Pipe'!A:J,3),""))))))))))))))))))))))))))))))))</f>
        <v/>
      </c>
      <c r="F84" s="1794" t="str">
        <f>IF(C84&lt;(MAX('MI Fittings'!A:A))+1,VLOOKUP(C84,'MI Fittings'!A:K,4),IF(C84&lt;(MAX('CS Press Fittings'!A:A))+1,VLOOKUP(C84,'CS Press Fittings'!A:K,5),IF(C84&lt;(MAX('Steel Nipples'!A:A))+1,VLOOKUP(C84,'Steel Nipples'!A:K,4),IF(C84&lt;(MAX('Steel Cut Lengths'!A:A))+1,VLOOKUP(C84,'Steel Cut Lengths'!A:K,4),IF(C84&lt;(MAX('Pipe Hangers'!A:A))+1,VLOOKUP(C84,'Pipe Hangers'!A:J,4),IF(C84&lt;(MAX('Brass Nipples '!A:A))+1,VLOOKUP(C84,'Brass Nipples '!A:J,4),IF(C84&lt;(MAX('Brass Fittings '!A:A))+1,VLOOKUP(C84,'Brass Fittings '!A:J,4),IF(C84&lt;(MAX(Valves!A:A))+1,VLOOKUP(C84,Valves!A:J,4),IF(C84&lt;(MAX('PEX Tubing'!A:A))+1,VLOOKUP(C84,'PEX Tubing'!A:J,4),IF(C84&lt;(MAX('PEX Fittings - Brass'!A:A))+1,VLOOKUP(C84,'PEX Fittings - Brass'!A:J,4),IF(C84&lt;(MAX('PEX Fittings - EXPN Brass'!A:A))+1,VLOOKUP(C84,'PEX Fittings - EXPN Brass'!A:J,4),IF(C84&lt;(MAX('PEX Fittings - F1807 PPSU '!A:A))+1,VLOOKUP(C84,'PEX Fittings - F1807 PPSU '!A:J,4),IF(C84&lt;(MAX('PEX Fittings - F1960 EPPSU'!A:A))+1,VLOOKUP(C84,'PEX Fittings - F1960 EPPSU'!A:J,4),IF(C84&lt;(MAX('PEX Accessories'!A:A))+1,VLOOKUP(C84,'PEX Accessories'!A:J,4),IF(C84&lt;(MAX('PVC DWV'!A:A))+1,VLOOKUP(C84,'PVC DWV'!A:K,5),IF(C84&lt;(MAX('PVC SCH 40'!A:A))+1,VLOOKUP(C84,'PVC SCH 40'!A:K,5),IF(C84&lt;(MAX('Push Fittings'!A:A))+1,VLOOKUP(C84,'Push Fittings'!A:J,4),IF(C84&lt;(MAX('Copper Wrot'!A:A))+1,VLOOKUP(C84,'Copper Wrot'!A:L,5),IF(C84&lt;(MAX('Cast Copper'!A:A))+1,VLOOKUP(C84,'Cast Copper'!A:L,5),IF(C84&lt;(MAX('Press Copper Fittings'!A:A))+1,VLOOKUP(C84,'Press Copper Fittings'!A:J,4),IF(C84&lt;(MAX('Supply Stops'!A:A))+1,VLOOKUP(C84,'Supply Stops'!A:J,4),IF(C84&lt;(MAX('Supply Lines'!A:A))+1,VLOOKUP(C84,'Supply Lines'!A:J,4),IF(C84&lt;(MAX('CI Fittings'!A:A))+1,VLOOKUP(C84,'CI Fittings'!A:J,4),IF(C84&lt;(MAX('Steel Couplings'!A:A))+1,VLOOKUP(C84,'Steel Couplings'!A:J,4),IF(C84&lt;(MAX(NHC!A:A))+1,VLOOKUP(C84,NHC!A:J,4),IF(C84&lt;(MAX('Dielectric Unions'!A:A))+1,VLOOKUP(C84,'Dielectric Unions'!A:J,4),IF(C84&lt;(MAX('MI Fittings - XH'!A:A))+1,VLOOKUP(C84,'MI Fittings - XH'!A:J,4),IF(C84&lt;(MAX('Steel Nipples - XH'!A:A))+1,VLOOKUP(C84,'Steel Nipples - XH'!A:J,4),IF(C84&lt;(MAX('Copper Tubing '!A:A))+1,VLOOKUP(C84,'Copper Tubing '!A:J,4),IF(C84&lt;(MAX('PVC Pipe'!A:A))+1,VLOOKUP(C84,'PVC Pipe'!A:J,4),IF(C84&lt;(MAX('Steel Pipe'!A:A))+1,VLOOKUP(C84,'Steel Pipe'!A:J,4),"")))))))))))))))))))))))))))))))</f>
        <v/>
      </c>
      <c r="G84" s="1795"/>
      <c r="H84" s="504" t="str">
        <f>IF(C84&lt;(MAX('MI Fittings'!A:A))+1,VLOOKUP(C84,'MI Fittings'!A:K,8),IF(C84&lt;(MAX('CS Press Fittings'!A:A))+1,VLOOKUP(C84,'CS Press Fittings'!A:K,9),IF(C84&lt;(MAX('Steel Nipples'!A:A))+1,VLOOKUP(C84,'Steel Nipples'!A:K,8),IF(C84&lt;(MAX('Steel Cut Lengths'!A:A))+1,VLOOKUP(C84,'Steel Cut Lengths'!A:K,8),IF(C84&lt;(MAX('Pipe Hangers'!A:A))+1,VLOOKUP(C84,'Pipe Hangers'!A:J,8),IF(C84&lt;(MAX('Brass Nipples '!A:A))+1,VLOOKUP(C84,'Brass Nipples '!A:J,8),IF(C84&lt;(MAX('Brass Fittings '!A:A))+1,VLOOKUP(C84,'Brass Fittings '!A:J,8),IF(C84&lt;(MAX(Valves!A:A))+1,VLOOKUP(C84,Valves!A:J,8),IF(C84&lt;(MAX('PEX Tubing'!A:A))+1,VLOOKUP(C84,'PEX Tubing'!A:J,8),IF(C84&lt;(MAX('PEX Fittings - Brass'!A:A))+1,VLOOKUP(C84,'PEX Fittings - Brass'!A:J,8),IF(C84&lt;(MAX('PEX Fittings - EXPN Brass'!A:A))+1,VLOOKUP(C84,'PEX Fittings - EXPN Brass'!A:J,8),IF(C84&lt;(MAX('PEX Fittings - F1807 PPSU '!A:A))+1,VLOOKUP(C84,'PEX Fittings - F1807 PPSU '!A:J,8),IF(C84&lt;(MAX('PEX Fittings - F1960 EPPSU'!A:A))+1,VLOOKUP(C84,'PEX Fittings - F1960 EPPSU'!A:J,8),IF(C84&lt;(MAX('PEX Accessories'!A:A))+1,VLOOKUP(C84,'PEX Accessories'!A:J,8),IF(C84&lt;(MAX('PVC DWV'!A:A))+1,VLOOKUP(C84,'PVC DWV'!A:K,9),IF(C84&lt;(MAX('PVC SCH 40'!A:A))+1,VLOOKUP(C84,'PVC SCH 40'!A:K,10),IF(C84&lt;(MAX('Push Fittings'!A:A))+1,VLOOKUP(C84,'Push Fittings'!A:J,8),IF(C84&lt;(MAX('Copper Wrot'!A:A))+1,VLOOKUP(C84,'Copper Wrot'!A:L,10),IF(C84&lt;(MAX('Cast Copper'!A:A))+1,VLOOKUP(C84,'Cast Copper'!A:L,10),IF(C84&lt;(MAX('Press Copper Fittings'!A:A))+1,VLOOKUP(C84,'Press Copper Fittings'!A:J,8),IF(C84&lt;(MAX('Supply Stops'!A:A))+1,VLOOKUP(C84,'Supply Stops'!A:J,8),IF(C84&lt;(MAX('Supply Lines'!A:A))+1,VLOOKUP(C84,'Supply Lines'!A:J,8),IF(C84&lt;(MAX('CI Fittings'!A:A))+1,VLOOKUP(C84,'CI Fittings'!A:J,8),IF(C84&lt;(MAX('Steel Couplings'!A:A))+1,VLOOKUP(C84,'Steel Couplings'!A:J,8),IF(C84&lt;(MAX(NHC!A:A))+1,VLOOKUP(C84,NHC!A:J,8),IF(C84&lt;(MAX('Dielectric Unions'!A:A))+1,VLOOKUP(C84,'Dielectric Unions'!A:J,8),IF(C84&lt;(MAX('MI Fittings - XH'!A:A))+1,VLOOKUP(C84,'MI Fittings - XH'!A:J,8),IF(C84&lt;(MAX('Steel Nipples - XH'!A:A))+1,VLOOKUP(C84,'Steel Nipples - XH'!A:J,8),IF(C84&lt;(MAX('Copper Tubing '!A:A))+1,VLOOKUP(C84,'Copper Tubing '!A:J,8),IF(C84&lt;(MAX('PVC Pipe'!A:A))+1,VLOOKUP(C84,'PVC Pipe'!A:J,8),IF(C84&lt;(MAX('Steel Pipe'!A:A))+1,VLOOKUP(C84,'Steel Pipe'!A:J,8),"")))))))))))))))))))))))))))))))</f>
        <v/>
      </c>
      <c r="I84" s="1232">
        <f>IF(C84&lt;(MAX('MI Fittings'!A:A))+1,VLOOKUP(C84,'MI Fittings'!A:K,7),IF(C84&lt;(MAX('CS Press Fittings'!A:A))+1,VLOOKUP(C84,'CS Press Fittings'!A:K,8),IF(C84&lt;(MAX('Steel Nipples'!A:A))+1,VLOOKUP(C84,'Steel Nipples'!A:K,7),IF(C84&lt;(MAX('Steel Cut Lengths'!A:A))+1,VLOOKUP(C84,'Steel Cut Lengths'!A:K,7),IF(C84&lt;(MAX('Pipe Hangers'!A:A))+1,VLOOKUP(C84,'Pipe Hangers'!A:J,7),IF(C84&lt;(MAX('Brass Nipples '!A:A))+1,VLOOKUP(C84,'Brass Nipples '!A:J,7),IF(C84&lt;(MAX('Brass Fittings '!A:A))+1,VLOOKUP(C84,'Brass Fittings '!A:J,7),IF(C84&lt;(MAX(Valves!A:A))+1,VLOOKUP(C84,Valves!A:J,7),IF(C84&lt;(MAX('PEX Tubing'!A:A))+1,VLOOKUP(C84,'PEX Tubing'!A:J,7),IF(C84&lt;(MAX('PEX Fittings - Brass'!A:A))+1,VLOOKUP(C84,'PEX Fittings - Brass'!A:J,7),IF(C84&lt;(MAX('PEX Fittings - EXPN Brass'!A:A))+1,VLOOKUP(C84,'PEX Fittings - EXPN Brass'!A:J,7),IF(C84&lt;(MAX('PEX Fittings - F1807 PPSU '!A:A))+1,VLOOKUP(C84,'PEX Fittings - F1807 PPSU '!A:J,7),IF(C84&lt;(MAX('PEX Fittings - F1960 EPPSU'!A:A))+1,VLOOKUP(C84,'PEX Fittings - F1960 EPPSU'!A:J,7),IF(C84&lt;(MAX('PEX Accessories'!A:A))+1,VLOOKUP(C84,'PEX Accessories'!A:J,7),IF(C84&lt;(MAX('PVC DWV'!A:A))+1,VLOOKUP(C84,'PVC DWV'!A:K,8),IF(C84&lt;(MAX('PVC SCH 40'!A:A))+1,VLOOKUP(C84,'PVC SCH 40'!A:K,7),IF(C84&lt;(MAX('Push Fittings'!A:A))+1,VLOOKUP(C84,'Push Fittings'!A:J,7),IF(C84&lt;(MAX('Copper Wrot'!A:A))+1,VLOOKUP(C84,'Copper Wrot'!A:L,9),IF(C84&lt;(MAX('Cast Copper'!A:A))+1,VLOOKUP(C84,'Cast Copper'!A:L,9),IF(C84&lt;(MAX('Press Copper Fittings'!A:A))+1,VLOOKUP(C84,'Press Copper Fittings'!A:J,7),IF(C84&lt;(MAX('Supply Stops'!A:A))+1,VLOOKUP(C84,'Supply Stops'!A:J,7),IF(C84&lt;(MAX('Supply Lines'!A:A))+1,VLOOKUP(C84,'Supply Lines'!A:J,7),IF(C84&lt;(MAX('CI Fittings'!A:A))+1,VLOOKUP(C84,'CI Fittings'!A:J,7),IF(C84&lt;(MAX('Steel Couplings'!A:A))+1,VLOOKUP(C84,'Steel Couplings'!A:J,7),IF(C84&lt;(MAX(NHC!A:A))+1,VLOOKUP(C84,NHC!A:J,7),IF(C84&lt;(MAX('Dielectric Unions'!A:A))+1,VLOOKUP(C84,'Dielectric Unions'!A:J,7),IF(C84&lt;(MAX('MI Fittings - XH'!A:A))+1,VLOOKUP(C84,'MI Fittings - XH'!A:J,7),IF(C84&lt;(MAX('Steel Nipples - XH'!A:A))+1,VLOOKUP(C84,'Steel Nipples - XH'!A:J,7),IF(C84&lt;(MAX('Copper Tubing '!A:A))+1,VLOOKUP(C84,'Copper Tubing '!A:J,7),IF(C84&lt;(MAX('PVC Pipe'!A:A))+1,VLOOKUP(C84,'PVC Pipe'!A:J,7),IF(C84&lt;(MAX('Steel Pipe'!A:A))+1,VLOOKUP(C84,'Steel Pipe'!A:J,7),0)))))))))))))))))))))))))))))))</f>
        <v>0</v>
      </c>
      <c r="J84" s="1196">
        <f t="shared" si="0"/>
        <v>0</v>
      </c>
    </row>
    <row r="85" spans="3:10" ht="15" customHeight="1" thickTop="1" thickBot="1">
      <c r="C85" s="1233">
        <v>64</v>
      </c>
      <c r="D85" s="49" t="str">
        <f>IF(C85&lt;(MAX('MI Fittings'!A:A))+1,VLOOKUP(C85,'MI Fittings'!A:K,10),IF(C85&lt;(MAX('CS Press Fittings'!A:A))+1,VLOOKUP(C85,'CS Press Fittings'!A:K,11),IF(C85&lt;(MAX('Steel Nipples'!A:A))+1,VLOOKUP(C85,'Steel Nipples'!A:K,10),IF(C85&lt;(MAX('Steel Cut Lengths'!A:A))+1,VLOOKUP(C85,'Steel Cut Lengths'!A:K,10),IF(C85&lt;(MAX('Pipe Hangers'!A:A))+1,VLOOKUP(C85,'Pipe Hangers'!A:J,10),IF(C85&lt;(MAX('Brass Nipples '!A:A))+1,VLOOKUP(C85,'Brass Nipples '!A:J,10),IF(C85&lt;(MAX('Brass Fittings '!A:A))+1,VLOOKUP(C85,'Brass Fittings '!A:J,10),IF(C85&lt;(MAX(Valves!A:A))+1,VLOOKUP(C85,Valves!A:J,10),IF(C85&lt;(MAX('PEX Tubing'!A:A))+1,VLOOKUP(C85,'PEX Tubing'!A:J,9),IF(C85&lt;(MAX('PEX Fittings - Brass'!A:A))+1,VLOOKUP(C85,'PEX Fittings - Brass'!A:J,10),IF(C85&lt;(MAX('PEX Fittings - EXPN Brass'!A:A))+1,VLOOKUP(C85,'PEX Fittings - EXPN Brass'!A:J,10),IF(C85&lt;(MAX('PEX Fittings - F1807 PPSU '!A:A))+1,VLOOKUP(C85,'PEX Fittings - F1807 PPSU '!A:J,10),IF(C85&lt;(MAX('PEX Fittings - F1960 EPPSU'!A:A))+1,VLOOKUP(C85,'PEX Fittings - F1960 EPPSU'!A:J,10),IF(C85&lt;(MAX('PEX Accessories'!A:A))+1,VLOOKUP(C85,'PEX Accessories'!A:J,10),IF(C85&lt;(MAX('PVC DWV'!A:A))+1,VLOOKUP(C85,'PVC DWV'!A:K,11),IF(C85&lt;(MAX('PVC SCH 40'!A:A))+1,VLOOKUP(C85,'PVC SCH 40'!A:K,11),IF(C85&lt;(MAX('Push Fittings'!A:A))+1,VLOOKUP(C85,'Push Fittings'!A:J,10),IF(C85&lt;(MAX('Copper Wrot'!A:A))+1,VLOOKUP(C85,'Copper Wrot'!A:L,12),IF(C85&lt;(MAX('Cast Copper'!A:A))+1,VLOOKUP(C85,'Cast Copper'!A:L,12),IF(C85&lt;(MAX('Press Copper Fittings'!A:A))+1,VLOOKUP(C85,'Press Copper Fittings'!A:J,10),IF(C85&lt;(MAX('Supply Stops'!A:A))+1,VLOOKUP(C85,'Supply Stops'!A:J,10),IF(C85&lt;(MAX('Supply Lines'!A:A))+1,VLOOKUP(C85,'Supply Lines'!A:J,10),IF(C85&lt;(MAX('CI Fittings'!A:A))+1,VLOOKUP(C85,'CI Fittings'!A:J,10),IF(C85&lt;(MAX('Steel Couplings'!A:A))+1,VLOOKUP(C85,'Steel Couplings'!A:J,10),IF(C85&lt;(MAX(NHC!A:A))+1,VLOOKUP(C85,NHC!A:J,10),IF(C85&lt;(MAX('Dielectric Unions'!A:A))+1,VLOOKUP(C85,'Dielectric Unions'!A:J,10),IF(C85&lt;(MAX('MI Fittings - XH'!A:A))+1,VLOOKUP(C85,'MI Fittings - XH'!A:J,10),IF(C85&lt;(MAX('Steel Nipples - XH'!A:A))+1,VLOOKUP(C85,'Steel Nipples - XH'!A:J,10),IF(C85&lt;(MAX('Copper Tubing '!A:A))+1,VLOOKUP(C85,'Copper Tubing '!A:J,10),IF(C85&lt;(MAX('PVC Pipe'!A:A))+1,VLOOKUP(C85,'PVC Pipe'!A:J,10),IF(C85&lt;(MAX('Steel Pipe'!A:A))+1,VLOOKUP(C85,'Steel Pipe'!A:J,10),"")))))))))))))))))))))))))))))))</f>
        <v/>
      </c>
      <c r="E85" s="1231" t="str">
        <f>IF(C85&lt;(MAX('MI Fittings'!A:A))+1,VLOOKUP(C85,'MI Fittings'!A:K,3),IF(C85&lt;(MAX('CS Press Fittings'!A:A))+1,VLOOKUP(C85,'CS Press Fittings'!A:K,4),IF(C85&lt;(MAX('Steel Nipples'!A:A))+1,VLOOKUP(C85,'Steel Nipples'!A:K,3),IF(C85&lt;(MAX('Steel Cut Lengths'!A:A))+1,VLOOKUP(C85,'Steel Cut Lengths'!A:K,3),IF(C85&lt;(MAX('Pipe Hangers'!A:A))+1,VLOOKUP(C85,'Pipe Hangers'!A:J,3),IF(C85&lt;(MAX('Brass Nipples '!A:A))+1,VLOOKUP(C85,'Brass Nipples '!A:J,3),IF(C85&lt;(MAX('Brass Fittings '!A:A))+1,VLOOKUP(C85,'Brass Fittings '!A:J,3),IF(C85&lt;(MAX(Valves!A:A))+1,VLOOKUP(C85,Valves!A:J,3),IF(C85&lt;(MAX('PEX Tubing'!A:A))+1,VLOOKUP(C85,'PEX Tubing'!A:J,3),IF(C85&lt;(MAX('PEX Fittings - Brass'!A:A))+1,VLOOKUP(C85,'PEX Fittings - Brass'!A:J,3),IF(C85&lt;(MAX('PEX Fittings - EXPN Brass'!A:A))+1,VLOOKUP(C85,'PEX Fittings - EXPN Brass'!A:J,3),IF(C85&lt;(MAX('PEX Fittings - F1807 PPSU '!A:A))+1,VLOOKUP(C85,'PEX Fittings - F1807 PPSU '!A:J,3),IF(C85&lt;(MAX('PEX Fittings - F1960 EPPSU'!A:A))+1,VLOOKUP(C85,'PEX Fittings - F1960 EPPSU'!A:J,3),IF(C85&lt;(MAX('PEX Accessories'!A:A))+1,VLOOKUP(C85,'PEX Accessories'!A:J,3),IF(C85&lt;(MAX('PVC DWV'!A:A))+1,VLOOKUP(C85,'PVC DWV'!A:K,3),IF(C85&lt;(MAX('PVC SCH 40'!A:A))+1,VLOOKUP(C85,'PVC SCH 40'!A:K,3),IF(C85&lt;(MAX('Push Fittings'!A:A))+1,VLOOKUP(C85,'Push Fittings'!A:J,3),IF(C85&lt;(MAX('Copper Wrot'!A:A))+1,VLOOKUP(C85,'Copper Wrot'!A:L,3),IF(C85&lt;(MAX('Cast Copper'!A:A))+1,VLOOKUP(C85,'Cast Copper'!A:L,3),IF(C85&lt;(MAX('Cast Copper'!A:A))+1,VLOOKUP(C85,'Cast Copper'!A:L,3),IF(C85&lt;(MAX('Press Copper Fittings'!A:A))+1,VLOOKUP(C85,'Press Copper Fittings'!A:J,3),IF(C85&lt;(MAX('Supply Stops'!A:A))+1,VLOOKUP(C85,'Supply Stops'!A:J,3),IF(C85&lt;(MAX('Supply Lines'!A:A))+1,VLOOKUP(C85,'Supply Lines'!A:J,3),IF(C85&lt;(MAX('CI Fittings'!A:A))+1,VLOOKUP(C85,'CI Fittings'!A:J,3),IF(C85&lt;(MAX('Steel Couplings'!A:A))+1,VLOOKUP(C85,'Steel Couplings'!A:J,3),IF(C85&lt;(MAX(NHC!A:A))+1,VLOOKUP(C85,NHC!A:J,3),IF(C85&lt;(MAX('Dielectric Unions'!A:A))+1,VLOOKUP(C85,'Dielectric Unions'!A:J,3),IF(C85&lt;(MAX('MI Fittings - XH'!A:A))+1,VLOOKUP(C85,'MI Fittings - XH'!A:J,3),IF(C85&lt;(MAX('Steel Nipples - XH'!A:A))+1,VLOOKUP(C85,'Steel Nipples - XH'!A:J,3),IF(C85&lt;(MAX('Copper Tubing '!A:A))+1,VLOOKUP(C85,'Copper Tubing '!A:J,3),IF(C85&lt;(MAX('PVC Pipe'!A:A))+1,VLOOKUP(C85,'PVC Pipe'!A:J,3),IF(C85&lt;(MAX('Steel Pipe'!A:A))+1,VLOOKUP(C85,'Steel Pipe'!A:J,3),""))))))))))))))))))))))))))))))))</f>
        <v/>
      </c>
      <c r="F85" s="1794" t="str">
        <f>IF(C85&lt;(MAX('MI Fittings'!A:A))+1,VLOOKUP(C85,'MI Fittings'!A:K,4),IF(C85&lt;(MAX('CS Press Fittings'!A:A))+1,VLOOKUP(C85,'CS Press Fittings'!A:K,5),IF(C85&lt;(MAX('Steel Nipples'!A:A))+1,VLOOKUP(C85,'Steel Nipples'!A:K,4),IF(C85&lt;(MAX('Steel Cut Lengths'!A:A))+1,VLOOKUP(C85,'Steel Cut Lengths'!A:K,4),IF(C85&lt;(MAX('Pipe Hangers'!A:A))+1,VLOOKUP(C85,'Pipe Hangers'!A:J,4),IF(C85&lt;(MAX('Brass Nipples '!A:A))+1,VLOOKUP(C85,'Brass Nipples '!A:J,4),IF(C85&lt;(MAX('Brass Fittings '!A:A))+1,VLOOKUP(C85,'Brass Fittings '!A:J,4),IF(C85&lt;(MAX(Valves!A:A))+1,VLOOKUP(C85,Valves!A:J,4),IF(C85&lt;(MAX('PEX Tubing'!A:A))+1,VLOOKUP(C85,'PEX Tubing'!A:J,4),IF(C85&lt;(MAX('PEX Fittings - Brass'!A:A))+1,VLOOKUP(C85,'PEX Fittings - Brass'!A:J,4),IF(C85&lt;(MAX('PEX Fittings - EXPN Brass'!A:A))+1,VLOOKUP(C85,'PEX Fittings - EXPN Brass'!A:J,4),IF(C85&lt;(MAX('PEX Fittings - F1807 PPSU '!A:A))+1,VLOOKUP(C85,'PEX Fittings - F1807 PPSU '!A:J,4),IF(C85&lt;(MAX('PEX Fittings - F1960 EPPSU'!A:A))+1,VLOOKUP(C85,'PEX Fittings - F1960 EPPSU'!A:J,4),IF(C85&lt;(MAX('PEX Accessories'!A:A))+1,VLOOKUP(C85,'PEX Accessories'!A:J,4),IF(C85&lt;(MAX('PVC DWV'!A:A))+1,VLOOKUP(C85,'PVC DWV'!A:K,5),IF(C85&lt;(MAX('PVC SCH 40'!A:A))+1,VLOOKUP(C85,'PVC SCH 40'!A:K,5),IF(C85&lt;(MAX('Push Fittings'!A:A))+1,VLOOKUP(C85,'Push Fittings'!A:J,4),IF(C85&lt;(MAX('Copper Wrot'!A:A))+1,VLOOKUP(C85,'Copper Wrot'!A:L,5),IF(C85&lt;(MAX('Cast Copper'!A:A))+1,VLOOKUP(C85,'Cast Copper'!A:L,5),IF(C85&lt;(MAX('Press Copper Fittings'!A:A))+1,VLOOKUP(C85,'Press Copper Fittings'!A:J,4),IF(C85&lt;(MAX('Supply Stops'!A:A))+1,VLOOKUP(C85,'Supply Stops'!A:J,4),IF(C85&lt;(MAX('Supply Lines'!A:A))+1,VLOOKUP(C85,'Supply Lines'!A:J,4),IF(C85&lt;(MAX('CI Fittings'!A:A))+1,VLOOKUP(C85,'CI Fittings'!A:J,4),IF(C85&lt;(MAX('Steel Couplings'!A:A))+1,VLOOKUP(C85,'Steel Couplings'!A:J,4),IF(C85&lt;(MAX(NHC!A:A))+1,VLOOKUP(C85,NHC!A:J,4),IF(C85&lt;(MAX('Dielectric Unions'!A:A))+1,VLOOKUP(C85,'Dielectric Unions'!A:J,4),IF(C85&lt;(MAX('MI Fittings - XH'!A:A))+1,VLOOKUP(C85,'MI Fittings - XH'!A:J,4),IF(C85&lt;(MAX('Steel Nipples - XH'!A:A))+1,VLOOKUP(C85,'Steel Nipples - XH'!A:J,4),IF(C85&lt;(MAX('Copper Tubing '!A:A))+1,VLOOKUP(C85,'Copper Tubing '!A:J,4),IF(C85&lt;(MAX('PVC Pipe'!A:A))+1,VLOOKUP(C85,'PVC Pipe'!A:J,4),IF(C85&lt;(MAX('Steel Pipe'!A:A))+1,VLOOKUP(C85,'Steel Pipe'!A:J,4),"")))))))))))))))))))))))))))))))</f>
        <v/>
      </c>
      <c r="G85" s="1795"/>
      <c r="H85" s="504" t="str">
        <f>IF(C85&lt;(MAX('MI Fittings'!A:A))+1,VLOOKUP(C85,'MI Fittings'!A:K,8),IF(C85&lt;(MAX('CS Press Fittings'!A:A))+1,VLOOKUP(C85,'CS Press Fittings'!A:K,9),IF(C85&lt;(MAX('Steel Nipples'!A:A))+1,VLOOKUP(C85,'Steel Nipples'!A:K,8),IF(C85&lt;(MAX('Steel Cut Lengths'!A:A))+1,VLOOKUP(C85,'Steel Cut Lengths'!A:K,8),IF(C85&lt;(MAX('Pipe Hangers'!A:A))+1,VLOOKUP(C85,'Pipe Hangers'!A:J,8),IF(C85&lt;(MAX('Brass Nipples '!A:A))+1,VLOOKUP(C85,'Brass Nipples '!A:J,8),IF(C85&lt;(MAX('Brass Fittings '!A:A))+1,VLOOKUP(C85,'Brass Fittings '!A:J,8),IF(C85&lt;(MAX(Valves!A:A))+1,VLOOKUP(C85,Valves!A:J,8),IF(C85&lt;(MAX('PEX Tubing'!A:A))+1,VLOOKUP(C85,'PEX Tubing'!A:J,8),IF(C85&lt;(MAX('PEX Fittings - Brass'!A:A))+1,VLOOKUP(C85,'PEX Fittings - Brass'!A:J,8),IF(C85&lt;(MAX('PEX Fittings - EXPN Brass'!A:A))+1,VLOOKUP(C85,'PEX Fittings - EXPN Brass'!A:J,8),IF(C85&lt;(MAX('PEX Fittings - F1807 PPSU '!A:A))+1,VLOOKUP(C85,'PEX Fittings - F1807 PPSU '!A:J,8),IF(C85&lt;(MAX('PEX Fittings - F1960 EPPSU'!A:A))+1,VLOOKUP(C85,'PEX Fittings - F1960 EPPSU'!A:J,8),IF(C85&lt;(MAX('PEX Accessories'!A:A))+1,VLOOKUP(C85,'PEX Accessories'!A:J,8),IF(C85&lt;(MAX('PVC DWV'!A:A))+1,VLOOKUP(C85,'PVC DWV'!A:K,9),IF(C85&lt;(MAX('PVC SCH 40'!A:A))+1,VLOOKUP(C85,'PVC SCH 40'!A:K,10),IF(C85&lt;(MAX('Push Fittings'!A:A))+1,VLOOKUP(C85,'Push Fittings'!A:J,8),IF(C85&lt;(MAX('Copper Wrot'!A:A))+1,VLOOKUP(C85,'Copper Wrot'!A:L,10),IF(C85&lt;(MAX('Cast Copper'!A:A))+1,VLOOKUP(C85,'Cast Copper'!A:L,10),IF(C85&lt;(MAX('Press Copper Fittings'!A:A))+1,VLOOKUP(C85,'Press Copper Fittings'!A:J,8),IF(C85&lt;(MAX('Supply Stops'!A:A))+1,VLOOKUP(C85,'Supply Stops'!A:J,8),IF(C85&lt;(MAX('Supply Lines'!A:A))+1,VLOOKUP(C85,'Supply Lines'!A:J,8),IF(C85&lt;(MAX('CI Fittings'!A:A))+1,VLOOKUP(C85,'CI Fittings'!A:J,8),IF(C85&lt;(MAX('Steel Couplings'!A:A))+1,VLOOKUP(C85,'Steel Couplings'!A:J,8),IF(C85&lt;(MAX(NHC!A:A))+1,VLOOKUP(C85,NHC!A:J,8),IF(C85&lt;(MAX('Dielectric Unions'!A:A))+1,VLOOKUP(C85,'Dielectric Unions'!A:J,8),IF(C85&lt;(MAX('MI Fittings - XH'!A:A))+1,VLOOKUP(C85,'MI Fittings - XH'!A:J,8),IF(C85&lt;(MAX('Steel Nipples - XH'!A:A))+1,VLOOKUP(C85,'Steel Nipples - XH'!A:J,8),IF(C85&lt;(MAX('Copper Tubing '!A:A))+1,VLOOKUP(C85,'Copper Tubing '!A:J,8),IF(C85&lt;(MAX('PVC Pipe'!A:A))+1,VLOOKUP(C85,'PVC Pipe'!A:J,8),IF(C85&lt;(MAX('Steel Pipe'!A:A))+1,VLOOKUP(C85,'Steel Pipe'!A:J,8),"")))))))))))))))))))))))))))))))</f>
        <v/>
      </c>
      <c r="I85" s="1232">
        <f>IF(C85&lt;(MAX('MI Fittings'!A:A))+1,VLOOKUP(C85,'MI Fittings'!A:K,7),IF(C85&lt;(MAX('CS Press Fittings'!A:A))+1,VLOOKUP(C85,'CS Press Fittings'!A:K,8),IF(C85&lt;(MAX('Steel Nipples'!A:A))+1,VLOOKUP(C85,'Steel Nipples'!A:K,7),IF(C85&lt;(MAX('Steel Cut Lengths'!A:A))+1,VLOOKUP(C85,'Steel Cut Lengths'!A:K,7),IF(C85&lt;(MAX('Pipe Hangers'!A:A))+1,VLOOKUP(C85,'Pipe Hangers'!A:J,7),IF(C85&lt;(MAX('Brass Nipples '!A:A))+1,VLOOKUP(C85,'Brass Nipples '!A:J,7),IF(C85&lt;(MAX('Brass Fittings '!A:A))+1,VLOOKUP(C85,'Brass Fittings '!A:J,7),IF(C85&lt;(MAX(Valves!A:A))+1,VLOOKUP(C85,Valves!A:J,7),IF(C85&lt;(MAX('PEX Tubing'!A:A))+1,VLOOKUP(C85,'PEX Tubing'!A:J,7),IF(C85&lt;(MAX('PEX Fittings - Brass'!A:A))+1,VLOOKUP(C85,'PEX Fittings - Brass'!A:J,7),IF(C85&lt;(MAX('PEX Fittings - EXPN Brass'!A:A))+1,VLOOKUP(C85,'PEX Fittings - EXPN Brass'!A:J,7),IF(C85&lt;(MAX('PEX Fittings - F1807 PPSU '!A:A))+1,VLOOKUP(C85,'PEX Fittings - F1807 PPSU '!A:J,7),IF(C85&lt;(MAX('PEX Fittings - F1960 EPPSU'!A:A))+1,VLOOKUP(C85,'PEX Fittings - F1960 EPPSU'!A:J,7),IF(C85&lt;(MAX('PEX Accessories'!A:A))+1,VLOOKUP(C85,'PEX Accessories'!A:J,7),IF(C85&lt;(MAX('PVC DWV'!A:A))+1,VLOOKUP(C85,'PVC DWV'!A:K,8),IF(C85&lt;(MAX('PVC SCH 40'!A:A))+1,VLOOKUP(C85,'PVC SCH 40'!A:K,7),IF(C85&lt;(MAX('Push Fittings'!A:A))+1,VLOOKUP(C85,'Push Fittings'!A:J,7),IF(C85&lt;(MAX('Copper Wrot'!A:A))+1,VLOOKUP(C85,'Copper Wrot'!A:L,9),IF(C85&lt;(MAX('Cast Copper'!A:A))+1,VLOOKUP(C85,'Cast Copper'!A:L,9),IF(C85&lt;(MAX('Press Copper Fittings'!A:A))+1,VLOOKUP(C85,'Press Copper Fittings'!A:J,7),IF(C85&lt;(MAX('Supply Stops'!A:A))+1,VLOOKUP(C85,'Supply Stops'!A:J,7),IF(C85&lt;(MAX('Supply Lines'!A:A))+1,VLOOKUP(C85,'Supply Lines'!A:J,7),IF(C85&lt;(MAX('CI Fittings'!A:A))+1,VLOOKUP(C85,'CI Fittings'!A:J,7),IF(C85&lt;(MAX('Steel Couplings'!A:A))+1,VLOOKUP(C85,'Steel Couplings'!A:J,7),IF(C85&lt;(MAX(NHC!A:A))+1,VLOOKUP(C85,NHC!A:J,7),IF(C85&lt;(MAX('Dielectric Unions'!A:A))+1,VLOOKUP(C85,'Dielectric Unions'!A:J,7),IF(C85&lt;(MAX('MI Fittings - XH'!A:A))+1,VLOOKUP(C85,'MI Fittings - XH'!A:J,7),IF(C85&lt;(MAX('Steel Nipples - XH'!A:A))+1,VLOOKUP(C85,'Steel Nipples - XH'!A:J,7),IF(C85&lt;(MAX('Copper Tubing '!A:A))+1,VLOOKUP(C85,'Copper Tubing '!A:J,7),IF(C85&lt;(MAX('PVC Pipe'!A:A))+1,VLOOKUP(C85,'PVC Pipe'!A:J,7),IF(C85&lt;(MAX('Steel Pipe'!A:A))+1,VLOOKUP(C85,'Steel Pipe'!A:J,7),0)))))))))))))))))))))))))))))))</f>
        <v>0</v>
      </c>
      <c r="J85" s="1196">
        <f t="shared" si="0"/>
        <v>0</v>
      </c>
    </row>
    <row r="86" spans="3:10" ht="15" customHeight="1" thickTop="1" thickBot="1">
      <c r="C86" s="1234">
        <v>65</v>
      </c>
      <c r="D86" s="49" t="str">
        <f>IF(C86&lt;(MAX('MI Fittings'!A:A))+1,VLOOKUP(C86,'MI Fittings'!A:K,10),IF(C86&lt;(MAX('CS Press Fittings'!A:A))+1,VLOOKUP(C86,'CS Press Fittings'!A:K,11),IF(C86&lt;(MAX('Steel Nipples'!A:A))+1,VLOOKUP(C86,'Steel Nipples'!A:K,10),IF(C86&lt;(MAX('Steel Cut Lengths'!A:A))+1,VLOOKUP(C86,'Steel Cut Lengths'!A:K,10),IF(C86&lt;(MAX('Pipe Hangers'!A:A))+1,VLOOKUP(C86,'Pipe Hangers'!A:J,10),IF(C86&lt;(MAX('Brass Nipples '!A:A))+1,VLOOKUP(C86,'Brass Nipples '!A:J,10),IF(C86&lt;(MAX('Brass Fittings '!A:A))+1,VLOOKUP(C86,'Brass Fittings '!A:J,10),IF(C86&lt;(MAX(Valves!A:A))+1,VLOOKUP(C86,Valves!A:J,10),IF(C86&lt;(MAX('PEX Tubing'!A:A))+1,VLOOKUP(C86,'PEX Tubing'!A:J,9),IF(C86&lt;(MAX('PEX Fittings - Brass'!A:A))+1,VLOOKUP(C86,'PEX Fittings - Brass'!A:J,10),IF(C86&lt;(MAX('PEX Fittings - EXPN Brass'!A:A))+1,VLOOKUP(C86,'PEX Fittings - EXPN Brass'!A:J,10),IF(C86&lt;(MAX('PEX Fittings - F1807 PPSU '!A:A))+1,VLOOKUP(C86,'PEX Fittings - F1807 PPSU '!A:J,10),IF(C86&lt;(MAX('PEX Fittings - F1960 EPPSU'!A:A))+1,VLOOKUP(C86,'PEX Fittings - F1960 EPPSU'!A:J,10),IF(C86&lt;(MAX('PEX Accessories'!A:A))+1,VLOOKUP(C86,'PEX Accessories'!A:J,10),IF(C86&lt;(MAX('PVC DWV'!A:A))+1,VLOOKUP(C86,'PVC DWV'!A:K,11),IF(C86&lt;(MAX('PVC SCH 40'!A:A))+1,VLOOKUP(C86,'PVC SCH 40'!A:K,11),IF(C86&lt;(MAX('Push Fittings'!A:A))+1,VLOOKUP(C86,'Push Fittings'!A:J,10),IF(C86&lt;(MAX('Copper Wrot'!A:A))+1,VLOOKUP(C86,'Copper Wrot'!A:L,12),IF(C86&lt;(MAX('Cast Copper'!A:A))+1,VLOOKUP(C86,'Cast Copper'!A:L,12),IF(C86&lt;(MAX('Press Copper Fittings'!A:A))+1,VLOOKUP(C86,'Press Copper Fittings'!A:J,10),IF(C86&lt;(MAX('Supply Stops'!A:A))+1,VLOOKUP(C86,'Supply Stops'!A:J,10),IF(C86&lt;(MAX('Supply Lines'!A:A))+1,VLOOKUP(C86,'Supply Lines'!A:J,10),IF(C86&lt;(MAX('CI Fittings'!A:A))+1,VLOOKUP(C86,'CI Fittings'!A:J,10),IF(C86&lt;(MAX('Steel Couplings'!A:A))+1,VLOOKUP(C86,'Steel Couplings'!A:J,10),IF(C86&lt;(MAX(NHC!A:A))+1,VLOOKUP(C86,NHC!A:J,10),IF(C86&lt;(MAX('Dielectric Unions'!A:A))+1,VLOOKUP(C86,'Dielectric Unions'!A:J,10),IF(C86&lt;(MAX('MI Fittings - XH'!A:A))+1,VLOOKUP(C86,'MI Fittings - XH'!A:J,10),IF(C86&lt;(MAX('Steel Nipples - XH'!A:A))+1,VLOOKUP(C86,'Steel Nipples - XH'!A:J,10),IF(C86&lt;(MAX('Copper Tubing '!A:A))+1,VLOOKUP(C86,'Copper Tubing '!A:J,10),IF(C86&lt;(MAX('PVC Pipe'!A:A))+1,VLOOKUP(C86,'PVC Pipe'!A:J,10),IF(C86&lt;(MAX('Steel Pipe'!A:A))+1,VLOOKUP(C86,'Steel Pipe'!A:J,10),"")))))))))))))))))))))))))))))))</f>
        <v/>
      </c>
      <c r="E86" s="1231" t="str">
        <f>IF(C86&lt;(MAX('MI Fittings'!A:A))+1,VLOOKUP(C86,'MI Fittings'!A:K,3),IF(C86&lt;(MAX('CS Press Fittings'!A:A))+1,VLOOKUP(C86,'CS Press Fittings'!A:K,4),IF(C86&lt;(MAX('Steel Nipples'!A:A))+1,VLOOKUP(C86,'Steel Nipples'!A:K,3),IF(C86&lt;(MAX('Steel Cut Lengths'!A:A))+1,VLOOKUP(C86,'Steel Cut Lengths'!A:K,3),IF(C86&lt;(MAX('Pipe Hangers'!A:A))+1,VLOOKUP(C86,'Pipe Hangers'!A:J,3),IF(C86&lt;(MAX('Brass Nipples '!A:A))+1,VLOOKUP(C86,'Brass Nipples '!A:J,3),IF(C86&lt;(MAX('Brass Fittings '!A:A))+1,VLOOKUP(C86,'Brass Fittings '!A:J,3),IF(C86&lt;(MAX(Valves!A:A))+1,VLOOKUP(C86,Valves!A:J,3),IF(C86&lt;(MAX('PEX Tubing'!A:A))+1,VLOOKUP(C86,'PEX Tubing'!A:J,3),IF(C86&lt;(MAX('PEX Fittings - Brass'!A:A))+1,VLOOKUP(C86,'PEX Fittings - Brass'!A:J,3),IF(C86&lt;(MAX('PEX Fittings - EXPN Brass'!A:A))+1,VLOOKUP(C86,'PEX Fittings - EXPN Brass'!A:J,3),IF(C86&lt;(MAX('PEX Fittings - F1807 PPSU '!A:A))+1,VLOOKUP(C86,'PEX Fittings - F1807 PPSU '!A:J,3),IF(C86&lt;(MAX('PEX Fittings - F1960 EPPSU'!A:A))+1,VLOOKUP(C86,'PEX Fittings - F1960 EPPSU'!A:J,3),IF(C86&lt;(MAX('PEX Accessories'!A:A))+1,VLOOKUP(C86,'PEX Accessories'!A:J,3),IF(C86&lt;(MAX('PVC DWV'!A:A))+1,VLOOKUP(C86,'PVC DWV'!A:K,3),IF(C86&lt;(MAX('PVC SCH 40'!A:A))+1,VLOOKUP(C86,'PVC SCH 40'!A:K,3),IF(C86&lt;(MAX('Push Fittings'!A:A))+1,VLOOKUP(C86,'Push Fittings'!A:J,3),IF(C86&lt;(MAX('Copper Wrot'!A:A))+1,VLOOKUP(C86,'Copper Wrot'!A:L,3),IF(C86&lt;(MAX('Cast Copper'!A:A))+1,VLOOKUP(C86,'Cast Copper'!A:L,3),IF(C86&lt;(MAX('Cast Copper'!A:A))+1,VLOOKUP(C86,'Cast Copper'!A:L,3),IF(C86&lt;(MAX('Press Copper Fittings'!A:A))+1,VLOOKUP(C86,'Press Copper Fittings'!A:J,3),IF(C86&lt;(MAX('Supply Stops'!A:A))+1,VLOOKUP(C86,'Supply Stops'!A:J,3),IF(C86&lt;(MAX('Supply Lines'!A:A))+1,VLOOKUP(C86,'Supply Lines'!A:J,3),IF(C86&lt;(MAX('CI Fittings'!A:A))+1,VLOOKUP(C86,'CI Fittings'!A:J,3),IF(C86&lt;(MAX('Steel Couplings'!A:A))+1,VLOOKUP(C86,'Steel Couplings'!A:J,3),IF(C86&lt;(MAX(NHC!A:A))+1,VLOOKUP(C86,NHC!A:J,3),IF(C86&lt;(MAX('Dielectric Unions'!A:A))+1,VLOOKUP(C86,'Dielectric Unions'!A:J,3),IF(C86&lt;(MAX('MI Fittings - XH'!A:A))+1,VLOOKUP(C86,'MI Fittings - XH'!A:J,3),IF(C86&lt;(MAX('Steel Nipples - XH'!A:A))+1,VLOOKUP(C86,'Steel Nipples - XH'!A:J,3),IF(C86&lt;(MAX('Copper Tubing '!A:A))+1,VLOOKUP(C86,'Copper Tubing '!A:J,3),IF(C86&lt;(MAX('PVC Pipe'!A:A))+1,VLOOKUP(C86,'PVC Pipe'!A:J,3),IF(C86&lt;(MAX('Steel Pipe'!A:A))+1,VLOOKUP(C86,'Steel Pipe'!A:J,3),""))))))))))))))))))))))))))))))))</f>
        <v/>
      </c>
      <c r="F86" s="1794" t="str">
        <f>IF(C86&lt;(MAX('MI Fittings'!A:A))+1,VLOOKUP(C86,'MI Fittings'!A:K,4),IF(C86&lt;(MAX('CS Press Fittings'!A:A))+1,VLOOKUP(C86,'CS Press Fittings'!A:K,5),IF(C86&lt;(MAX('Steel Nipples'!A:A))+1,VLOOKUP(C86,'Steel Nipples'!A:K,4),IF(C86&lt;(MAX('Steel Cut Lengths'!A:A))+1,VLOOKUP(C86,'Steel Cut Lengths'!A:K,4),IF(C86&lt;(MAX('Pipe Hangers'!A:A))+1,VLOOKUP(C86,'Pipe Hangers'!A:J,4),IF(C86&lt;(MAX('Brass Nipples '!A:A))+1,VLOOKUP(C86,'Brass Nipples '!A:J,4),IF(C86&lt;(MAX('Brass Fittings '!A:A))+1,VLOOKUP(C86,'Brass Fittings '!A:J,4),IF(C86&lt;(MAX(Valves!A:A))+1,VLOOKUP(C86,Valves!A:J,4),IF(C86&lt;(MAX('PEX Tubing'!A:A))+1,VLOOKUP(C86,'PEX Tubing'!A:J,4),IF(C86&lt;(MAX('PEX Fittings - Brass'!A:A))+1,VLOOKUP(C86,'PEX Fittings - Brass'!A:J,4),IF(C86&lt;(MAX('PEX Fittings - EXPN Brass'!A:A))+1,VLOOKUP(C86,'PEX Fittings - EXPN Brass'!A:J,4),IF(C86&lt;(MAX('PEX Fittings - F1807 PPSU '!A:A))+1,VLOOKUP(C86,'PEX Fittings - F1807 PPSU '!A:J,4),IF(C86&lt;(MAX('PEX Fittings - F1960 EPPSU'!A:A))+1,VLOOKUP(C86,'PEX Fittings - F1960 EPPSU'!A:J,4),IF(C86&lt;(MAX('PEX Accessories'!A:A))+1,VLOOKUP(C86,'PEX Accessories'!A:J,4),IF(C86&lt;(MAX('PVC DWV'!A:A))+1,VLOOKUP(C86,'PVC DWV'!A:K,5),IF(C86&lt;(MAX('PVC SCH 40'!A:A))+1,VLOOKUP(C86,'PVC SCH 40'!A:K,5),IF(C86&lt;(MAX('Push Fittings'!A:A))+1,VLOOKUP(C86,'Push Fittings'!A:J,4),IF(C86&lt;(MAX('Copper Wrot'!A:A))+1,VLOOKUP(C86,'Copper Wrot'!A:L,5),IF(C86&lt;(MAX('Cast Copper'!A:A))+1,VLOOKUP(C86,'Cast Copper'!A:L,5),IF(C86&lt;(MAX('Press Copper Fittings'!A:A))+1,VLOOKUP(C86,'Press Copper Fittings'!A:J,4),IF(C86&lt;(MAX('Supply Stops'!A:A))+1,VLOOKUP(C86,'Supply Stops'!A:J,4),IF(C86&lt;(MAX('Supply Lines'!A:A))+1,VLOOKUP(C86,'Supply Lines'!A:J,4),IF(C86&lt;(MAX('CI Fittings'!A:A))+1,VLOOKUP(C86,'CI Fittings'!A:J,4),IF(C86&lt;(MAX('Steel Couplings'!A:A))+1,VLOOKUP(C86,'Steel Couplings'!A:J,4),IF(C86&lt;(MAX(NHC!A:A))+1,VLOOKUP(C86,NHC!A:J,4),IF(C86&lt;(MAX('Dielectric Unions'!A:A))+1,VLOOKUP(C86,'Dielectric Unions'!A:J,4),IF(C86&lt;(MAX('MI Fittings - XH'!A:A))+1,VLOOKUP(C86,'MI Fittings - XH'!A:J,4),IF(C86&lt;(MAX('Steel Nipples - XH'!A:A))+1,VLOOKUP(C86,'Steel Nipples - XH'!A:J,4),IF(C86&lt;(MAX('Copper Tubing '!A:A))+1,VLOOKUP(C86,'Copper Tubing '!A:J,4),IF(C86&lt;(MAX('PVC Pipe'!A:A))+1,VLOOKUP(C86,'PVC Pipe'!A:J,4),IF(C86&lt;(MAX('Steel Pipe'!A:A))+1,VLOOKUP(C86,'Steel Pipe'!A:J,4),"")))))))))))))))))))))))))))))))</f>
        <v/>
      </c>
      <c r="G86" s="1795"/>
      <c r="H86" s="504" t="str">
        <f>IF(C86&lt;(MAX('MI Fittings'!A:A))+1,VLOOKUP(C86,'MI Fittings'!A:K,8),IF(C86&lt;(MAX('CS Press Fittings'!A:A))+1,VLOOKUP(C86,'CS Press Fittings'!A:K,9),IF(C86&lt;(MAX('Steel Nipples'!A:A))+1,VLOOKUP(C86,'Steel Nipples'!A:K,8),IF(C86&lt;(MAX('Steel Cut Lengths'!A:A))+1,VLOOKUP(C86,'Steel Cut Lengths'!A:K,8),IF(C86&lt;(MAX('Pipe Hangers'!A:A))+1,VLOOKUP(C86,'Pipe Hangers'!A:J,8),IF(C86&lt;(MAX('Brass Nipples '!A:A))+1,VLOOKUP(C86,'Brass Nipples '!A:J,8),IF(C86&lt;(MAX('Brass Fittings '!A:A))+1,VLOOKUP(C86,'Brass Fittings '!A:J,8),IF(C86&lt;(MAX(Valves!A:A))+1,VLOOKUP(C86,Valves!A:J,8),IF(C86&lt;(MAX('PEX Tubing'!A:A))+1,VLOOKUP(C86,'PEX Tubing'!A:J,8),IF(C86&lt;(MAX('PEX Fittings - Brass'!A:A))+1,VLOOKUP(C86,'PEX Fittings - Brass'!A:J,8),IF(C86&lt;(MAX('PEX Fittings - EXPN Brass'!A:A))+1,VLOOKUP(C86,'PEX Fittings - EXPN Brass'!A:J,8),IF(C86&lt;(MAX('PEX Fittings - F1807 PPSU '!A:A))+1,VLOOKUP(C86,'PEX Fittings - F1807 PPSU '!A:J,8),IF(C86&lt;(MAX('PEX Fittings - F1960 EPPSU'!A:A))+1,VLOOKUP(C86,'PEX Fittings - F1960 EPPSU'!A:J,8),IF(C86&lt;(MAX('PEX Accessories'!A:A))+1,VLOOKUP(C86,'PEX Accessories'!A:J,8),IF(C86&lt;(MAX('PVC DWV'!A:A))+1,VLOOKUP(C86,'PVC DWV'!A:K,9),IF(C86&lt;(MAX('PVC SCH 40'!A:A))+1,VLOOKUP(C86,'PVC SCH 40'!A:K,10),IF(C86&lt;(MAX('Push Fittings'!A:A))+1,VLOOKUP(C86,'Push Fittings'!A:J,8),IF(C86&lt;(MAX('Copper Wrot'!A:A))+1,VLOOKUP(C86,'Copper Wrot'!A:L,10),IF(C86&lt;(MAX('Cast Copper'!A:A))+1,VLOOKUP(C86,'Cast Copper'!A:L,10),IF(C86&lt;(MAX('Press Copper Fittings'!A:A))+1,VLOOKUP(C86,'Press Copper Fittings'!A:J,8),IF(C86&lt;(MAX('Supply Stops'!A:A))+1,VLOOKUP(C86,'Supply Stops'!A:J,8),IF(C86&lt;(MAX('Supply Lines'!A:A))+1,VLOOKUP(C86,'Supply Lines'!A:J,8),IF(C86&lt;(MAX('CI Fittings'!A:A))+1,VLOOKUP(C86,'CI Fittings'!A:J,8),IF(C86&lt;(MAX('Steel Couplings'!A:A))+1,VLOOKUP(C86,'Steel Couplings'!A:J,8),IF(C86&lt;(MAX(NHC!A:A))+1,VLOOKUP(C86,NHC!A:J,8),IF(C86&lt;(MAX('Dielectric Unions'!A:A))+1,VLOOKUP(C86,'Dielectric Unions'!A:J,8),IF(C86&lt;(MAX('MI Fittings - XH'!A:A))+1,VLOOKUP(C86,'MI Fittings - XH'!A:J,8),IF(C86&lt;(MAX('Steel Nipples - XH'!A:A))+1,VLOOKUP(C86,'Steel Nipples - XH'!A:J,8),IF(C86&lt;(MAX('Copper Tubing '!A:A))+1,VLOOKUP(C86,'Copper Tubing '!A:J,8),IF(C86&lt;(MAX('PVC Pipe'!A:A))+1,VLOOKUP(C86,'PVC Pipe'!A:J,8),IF(C86&lt;(MAX('Steel Pipe'!A:A))+1,VLOOKUP(C86,'Steel Pipe'!A:J,8),"")))))))))))))))))))))))))))))))</f>
        <v/>
      </c>
      <c r="I86" s="1232">
        <f>IF(C86&lt;(MAX('MI Fittings'!A:A))+1,VLOOKUP(C86,'MI Fittings'!A:K,7),IF(C86&lt;(MAX('CS Press Fittings'!A:A))+1,VLOOKUP(C86,'CS Press Fittings'!A:K,8),IF(C86&lt;(MAX('Steel Nipples'!A:A))+1,VLOOKUP(C86,'Steel Nipples'!A:K,7),IF(C86&lt;(MAX('Steel Cut Lengths'!A:A))+1,VLOOKUP(C86,'Steel Cut Lengths'!A:K,7),IF(C86&lt;(MAX('Pipe Hangers'!A:A))+1,VLOOKUP(C86,'Pipe Hangers'!A:J,7),IF(C86&lt;(MAX('Brass Nipples '!A:A))+1,VLOOKUP(C86,'Brass Nipples '!A:J,7),IF(C86&lt;(MAX('Brass Fittings '!A:A))+1,VLOOKUP(C86,'Brass Fittings '!A:J,7),IF(C86&lt;(MAX(Valves!A:A))+1,VLOOKUP(C86,Valves!A:J,7),IF(C86&lt;(MAX('PEX Tubing'!A:A))+1,VLOOKUP(C86,'PEX Tubing'!A:J,7),IF(C86&lt;(MAX('PEX Fittings - Brass'!A:A))+1,VLOOKUP(C86,'PEX Fittings - Brass'!A:J,7),IF(C86&lt;(MAX('PEX Fittings - EXPN Brass'!A:A))+1,VLOOKUP(C86,'PEX Fittings - EXPN Brass'!A:J,7),IF(C86&lt;(MAX('PEX Fittings - F1807 PPSU '!A:A))+1,VLOOKUP(C86,'PEX Fittings - F1807 PPSU '!A:J,7),IF(C86&lt;(MAX('PEX Fittings - F1960 EPPSU'!A:A))+1,VLOOKUP(C86,'PEX Fittings - F1960 EPPSU'!A:J,7),IF(C86&lt;(MAX('PEX Accessories'!A:A))+1,VLOOKUP(C86,'PEX Accessories'!A:J,7),IF(C86&lt;(MAX('PVC DWV'!A:A))+1,VLOOKUP(C86,'PVC DWV'!A:K,8),IF(C86&lt;(MAX('PVC SCH 40'!A:A))+1,VLOOKUP(C86,'PVC SCH 40'!A:K,7),IF(C86&lt;(MAX('Push Fittings'!A:A))+1,VLOOKUP(C86,'Push Fittings'!A:J,7),IF(C86&lt;(MAX('Copper Wrot'!A:A))+1,VLOOKUP(C86,'Copper Wrot'!A:L,9),IF(C86&lt;(MAX('Cast Copper'!A:A))+1,VLOOKUP(C86,'Cast Copper'!A:L,9),IF(C86&lt;(MAX('Press Copper Fittings'!A:A))+1,VLOOKUP(C86,'Press Copper Fittings'!A:J,7),IF(C86&lt;(MAX('Supply Stops'!A:A))+1,VLOOKUP(C86,'Supply Stops'!A:J,7),IF(C86&lt;(MAX('Supply Lines'!A:A))+1,VLOOKUP(C86,'Supply Lines'!A:J,7),IF(C86&lt;(MAX('CI Fittings'!A:A))+1,VLOOKUP(C86,'CI Fittings'!A:J,7),IF(C86&lt;(MAX('Steel Couplings'!A:A))+1,VLOOKUP(C86,'Steel Couplings'!A:J,7),IF(C86&lt;(MAX(NHC!A:A))+1,VLOOKUP(C86,NHC!A:J,7),IF(C86&lt;(MAX('Dielectric Unions'!A:A))+1,VLOOKUP(C86,'Dielectric Unions'!A:J,7),IF(C86&lt;(MAX('MI Fittings - XH'!A:A))+1,VLOOKUP(C86,'MI Fittings - XH'!A:J,7),IF(C86&lt;(MAX('Steel Nipples - XH'!A:A))+1,VLOOKUP(C86,'Steel Nipples - XH'!A:J,7),IF(C86&lt;(MAX('Copper Tubing '!A:A))+1,VLOOKUP(C86,'Copper Tubing '!A:J,7),IF(C86&lt;(MAX('PVC Pipe'!A:A))+1,VLOOKUP(C86,'PVC Pipe'!A:J,7),IF(C86&lt;(MAX('Steel Pipe'!A:A))+1,VLOOKUP(C86,'Steel Pipe'!A:J,7),0)))))))))))))))))))))))))))))))</f>
        <v>0</v>
      </c>
      <c r="J86" s="1196">
        <f t="shared" si="0"/>
        <v>0</v>
      </c>
    </row>
    <row r="87" spans="3:10" ht="15" customHeight="1" thickTop="1" thickBot="1">
      <c r="C87" s="1233">
        <v>66</v>
      </c>
      <c r="D87" s="49" t="str">
        <f>IF(C87&lt;(MAX('MI Fittings'!A:A))+1,VLOOKUP(C87,'MI Fittings'!A:K,10),IF(C87&lt;(MAX('CS Press Fittings'!A:A))+1,VLOOKUP(C87,'CS Press Fittings'!A:K,11),IF(C87&lt;(MAX('Steel Nipples'!A:A))+1,VLOOKUP(C87,'Steel Nipples'!A:K,10),IF(C87&lt;(MAX('Steel Cut Lengths'!A:A))+1,VLOOKUP(C87,'Steel Cut Lengths'!A:K,10),IF(C87&lt;(MAX('Pipe Hangers'!A:A))+1,VLOOKUP(C87,'Pipe Hangers'!A:J,10),IF(C87&lt;(MAX('Brass Nipples '!A:A))+1,VLOOKUP(C87,'Brass Nipples '!A:J,10),IF(C87&lt;(MAX('Brass Fittings '!A:A))+1,VLOOKUP(C87,'Brass Fittings '!A:J,10),IF(C87&lt;(MAX(Valves!A:A))+1,VLOOKUP(C87,Valves!A:J,10),IF(C87&lt;(MAX('PEX Tubing'!A:A))+1,VLOOKUP(C87,'PEX Tubing'!A:J,9),IF(C87&lt;(MAX('PEX Fittings - Brass'!A:A))+1,VLOOKUP(C87,'PEX Fittings - Brass'!A:J,10),IF(C87&lt;(MAX('PEX Fittings - EXPN Brass'!A:A))+1,VLOOKUP(C87,'PEX Fittings - EXPN Brass'!A:J,10),IF(C87&lt;(MAX('PEX Fittings - F1807 PPSU '!A:A))+1,VLOOKUP(C87,'PEX Fittings - F1807 PPSU '!A:J,10),IF(C87&lt;(MAX('PEX Fittings - F1960 EPPSU'!A:A))+1,VLOOKUP(C87,'PEX Fittings - F1960 EPPSU'!A:J,10),IF(C87&lt;(MAX('PEX Accessories'!A:A))+1,VLOOKUP(C87,'PEX Accessories'!A:J,10),IF(C87&lt;(MAX('PVC DWV'!A:A))+1,VLOOKUP(C87,'PVC DWV'!A:K,11),IF(C87&lt;(MAX('PVC SCH 40'!A:A))+1,VLOOKUP(C87,'PVC SCH 40'!A:K,11),IF(C87&lt;(MAX('Push Fittings'!A:A))+1,VLOOKUP(C87,'Push Fittings'!A:J,10),IF(C87&lt;(MAX('Copper Wrot'!A:A))+1,VLOOKUP(C87,'Copper Wrot'!A:L,12),IF(C87&lt;(MAX('Cast Copper'!A:A))+1,VLOOKUP(C87,'Cast Copper'!A:L,12),IF(C87&lt;(MAX('Press Copper Fittings'!A:A))+1,VLOOKUP(C87,'Press Copper Fittings'!A:J,10),IF(C87&lt;(MAX('Supply Stops'!A:A))+1,VLOOKUP(C87,'Supply Stops'!A:J,10),IF(C87&lt;(MAX('Supply Lines'!A:A))+1,VLOOKUP(C87,'Supply Lines'!A:J,10),IF(C87&lt;(MAX('CI Fittings'!A:A))+1,VLOOKUP(C87,'CI Fittings'!A:J,10),IF(C87&lt;(MAX('Steel Couplings'!A:A))+1,VLOOKUP(C87,'Steel Couplings'!A:J,10),IF(C87&lt;(MAX(NHC!A:A))+1,VLOOKUP(C87,NHC!A:J,10),IF(C87&lt;(MAX('Dielectric Unions'!A:A))+1,VLOOKUP(C87,'Dielectric Unions'!A:J,10),IF(C87&lt;(MAX('MI Fittings - XH'!A:A))+1,VLOOKUP(C87,'MI Fittings - XH'!A:J,10),IF(C87&lt;(MAX('Steel Nipples - XH'!A:A))+1,VLOOKUP(C87,'Steel Nipples - XH'!A:J,10),IF(C87&lt;(MAX('Copper Tubing '!A:A))+1,VLOOKUP(C87,'Copper Tubing '!A:J,10),IF(C87&lt;(MAX('PVC Pipe'!A:A))+1,VLOOKUP(C87,'PVC Pipe'!A:J,10),IF(C87&lt;(MAX('Steel Pipe'!A:A))+1,VLOOKUP(C87,'Steel Pipe'!A:J,10),"")))))))))))))))))))))))))))))))</f>
        <v/>
      </c>
      <c r="E87" s="1231" t="str">
        <f>IF(C87&lt;(MAX('MI Fittings'!A:A))+1,VLOOKUP(C87,'MI Fittings'!A:K,3),IF(C87&lt;(MAX('CS Press Fittings'!A:A))+1,VLOOKUP(C87,'CS Press Fittings'!A:K,4),IF(C87&lt;(MAX('Steel Nipples'!A:A))+1,VLOOKUP(C87,'Steel Nipples'!A:K,3),IF(C87&lt;(MAX('Steel Cut Lengths'!A:A))+1,VLOOKUP(C87,'Steel Cut Lengths'!A:K,3),IF(C87&lt;(MAX('Pipe Hangers'!A:A))+1,VLOOKUP(C87,'Pipe Hangers'!A:J,3),IF(C87&lt;(MAX('Brass Nipples '!A:A))+1,VLOOKUP(C87,'Brass Nipples '!A:J,3),IF(C87&lt;(MAX('Brass Fittings '!A:A))+1,VLOOKUP(C87,'Brass Fittings '!A:J,3),IF(C87&lt;(MAX(Valves!A:A))+1,VLOOKUP(C87,Valves!A:J,3),IF(C87&lt;(MAX('PEX Tubing'!A:A))+1,VLOOKUP(C87,'PEX Tubing'!A:J,3),IF(C87&lt;(MAX('PEX Fittings - Brass'!A:A))+1,VLOOKUP(C87,'PEX Fittings - Brass'!A:J,3),IF(C87&lt;(MAX('PEX Fittings - EXPN Brass'!A:A))+1,VLOOKUP(C87,'PEX Fittings - EXPN Brass'!A:J,3),IF(C87&lt;(MAX('PEX Fittings - F1807 PPSU '!A:A))+1,VLOOKUP(C87,'PEX Fittings - F1807 PPSU '!A:J,3),IF(C87&lt;(MAX('PEX Fittings - F1960 EPPSU'!A:A))+1,VLOOKUP(C87,'PEX Fittings - F1960 EPPSU'!A:J,3),IF(C87&lt;(MAX('PEX Accessories'!A:A))+1,VLOOKUP(C87,'PEX Accessories'!A:J,3),IF(C87&lt;(MAX('PVC DWV'!A:A))+1,VLOOKUP(C87,'PVC DWV'!A:K,3),IF(C87&lt;(MAX('PVC SCH 40'!A:A))+1,VLOOKUP(C87,'PVC SCH 40'!A:K,3),IF(C87&lt;(MAX('Push Fittings'!A:A))+1,VLOOKUP(C87,'Push Fittings'!A:J,3),IF(C87&lt;(MAX('Copper Wrot'!A:A))+1,VLOOKUP(C87,'Copper Wrot'!A:L,3),IF(C87&lt;(MAX('Cast Copper'!A:A))+1,VLOOKUP(C87,'Cast Copper'!A:L,3),IF(C87&lt;(MAX('Cast Copper'!A:A))+1,VLOOKUP(C87,'Cast Copper'!A:L,3),IF(C87&lt;(MAX('Press Copper Fittings'!A:A))+1,VLOOKUP(C87,'Press Copper Fittings'!A:J,3),IF(C87&lt;(MAX('Supply Stops'!A:A))+1,VLOOKUP(C87,'Supply Stops'!A:J,3),IF(C87&lt;(MAX('Supply Lines'!A:A))+1,VLOOKUP(C87,'Supply Lines'!A:J,3),IF(C87&lt;(MAX('CI Fittings'!A:A))+1,VLOOKUP(C87,'CI Fittings'!A:J,3),IF(C87&lt;(MAX('Steel Couplings'!A:A))+1,VLOOKUP(C87,'Steel Couplings'!A:J,3),IF(C87&lt;(MAX(NHC!A:A))+1,VLOOKUP(C87,NHC!A:J,3),IF(C87&lt;(MAX('Dielectric Unions'!A:A))+1,VLOOKUP(C87,'Dielectric Unions'!A:J,3),IF(C87&lt;(MAX('MI Fittings - XH'!A:A))+1,VLOOKUP(C87,'MI Fittings - XH'!A:J,3),IF(C87&lt;(MAX('Steel Nipples - XH'!A:A))+1,VLOOKUP(C87,'Steel Nipples - XH'!A:J,3),IF(C87&lt;(MAX('Copper Tubing '!A:A))+1,VLOOKUP(C87,'Copper Tubing '!A:J,3),IF(C87&lt;(MAX('PVC Pipe'!A:A))+1,VLOOKUP(C87,'PVC Pipe'!A:J,3),IF(C87&lt;(MAX('Steel Pipe'!A:A))+1,VLOOKUP(C87,'Steel Pipe'!A:J,3),""))))))))))))))))))))))))))))))))</f>
        <v/>
      </c>
      <c r="F87" s="1794" t="str">
        <f>IF(C87&lt;(MAX('MI Fittings'!A:A))+1,VLOOKUP(C87,'MI Fittings'!A:K,4),IF(C87&lt;(MAX('CS Press Fittings'!A:A))+1,VLOOKUP(C87,'CS Press Fittings'!A:K,5),IF(C87&lt;(MAX('Steel Nipples'!A:A))+1,VLOOKUP(C87,'Steel Nipples'!A:K,4),IF(C87&lt;(MAX('Steel Cut Lengths'!A:A))+1,VLOOKUP(C87,'Steel Cut Lengths'!A:K,4),IF(C87&lt;(MAX('Pipe Hangers'!A:A))+1,VLOOKUP(C87,'Pipe Hangers'!A:J,4),IF(C87&lt;(MAX('Brass Nipples '!A:A))+1,VLOOKUP(C87,'Brass Nipples '!A:J,4),IF(C87&lt;(MAX('Brass Fittings '!A:A))+1,VLOOKUP(C87,'Brass Fittings '!A:J,4),IF(C87&lt;(MAX(Valves!A:A))+1,VLOOKUP(C87,Valves!A:J,4),IF(C87&lt;(MAX('PEX Tubing'!A:A))+1,VLOOKUP(C87,'PEX Tubing'!A:J,4),IF(C87&lt;(MAX('PEX Fittings - Brass'!A:A))+1,VLOOKUP(C87,'PEX Fittings - Brass'!A:J,4),IF(C87&lt;(MAX('PEX Fittings - EXPN Brass'!A:A))+1,VLOOKUP(C87,'PEX Fittings - EXPN Brass'!A:J,4),IF(C87&lt;(MAX('PEX Fittings - F1807 PPSU '!A:A))+1,VLOOKUP(C87,'PEX Fittings - F1807 PPSU '!A:J,4),IF(C87&lt;(MAX('PEX Fittings - F1960 EPPSU'!A:A))+1,VLOOKUP(C87,'PEX Fittings - F1960 EPPSU'!A:J,4),IF(C87&lt;(MAX('PEX Accessories'!A:A))+1,VLOOKUP(C87,'PEX Accessories'!A:J,4),IF(C87&lt;(MAX('PVC DWV'!A:A))+1,VLOOKUP(C87,'PVC DWV'!A:K,5),IF(C87&lt;(MAX('PVC SCH 40'!A:A))+1,VLOOKUP(C87,'PVC SCH 40'!A:K,5),IF(C87&lt;(MAX('Push Fittings'!A:A))+1,VLOOKUP(C87,'Push Fittings'!A:J,4),IF(C87&lt;(MAX('Copper Wrot'!A:A))+1,VLOOKUP(C87,'Copper Wrot'!A:L,5),IF(C87&lt;(MAX('Cast Copper'!A:A))+1,VLOOKUP(C87,'Cast Copper'!A:L,5),IF(C87&lt;(MAX('Press Copper Fittings'!A:A))+1,VLOOKUP(C87,'Press Copper Fittings'!A:J,4),IF(C87&lt;(MAX('Supply Stops'!A:A))+1,VLOOKUP(C87,'Supply Stops'!A:J,4),IF(C87&lt;(MAX('Supply Lines'!A:A))+1,VLOOKUP(C87,'Supply Lines'!A:J,4),IF(C87&lt;(MAX('CI Fittings'!A:A))+1,VLOOKUP(C87,'CI Fittings'!A:J,4),IF(C87&lt;(MAX('Steel Couplings'!A:A))+1,VLOOKUP(C87,'Steel Couplings'!A:J,4),IF(C87&lt;(MAX(NHC!A:A))+1,VLOOKUP(C87,NHC!A:J,4),IF(C87&lt;(MAX('Dielectric Unions'!A:A))+1,VLOOKUP(C87,'Dielectric Unions'!A:J,4),IF(C87&lt;(MAX('MI Fittings - XH'!A:A))+1,VLOOKUP(C87,'MI Fittings - XH'!A:J,4),IF(C87&lt;(MAX('Steel Nipples - XH'!A:A))+1,VLOOKUP(C87,'Steel Nipples - XH'!A:J,4),IF(C87&lt;(MAX('Copper Tubing '!A:A))+1,VLOOKUP(C87,'Copper Tubing '!A:J,4),IF(C87&lt;(MAX('PVC Pipe'!A:A))+1,VLOOKUP(C87,'PVC Pipe'!A:J,4),IF(C87&lt;(MAX('Steel Pipe'!A:A))+1,VLOOKUP(C87,'Steel Pipe'!A:J,4),"")))))))))))))))))))))))))))))))</f>
        <v/>
      </c>
      <c r="G87" s="1795"/>
      <c r="H87" s="504" t="str">
        <f>IF(C87&lt;(MAX('MI Fittings'!A:A))+1,VLOOKUP(C87,'MI Fittings'!A:K,8),IF(C87&lt;(MAX('CS Press Fittings'!A:A))+1,VLOOKUP(C87,'CS Press Fittings'!A:K,9),IF(C87&lt;(MAX('Steel Nipples'!A:A))+1,VLOOKUP(C87,'Steel Nipples'!A:K,8),IF(C87&lt;(MAX('Steel Cut Lengths'!A:A))+1,VLOOKUP(C87,'Steel Cut Lengths'!A:K,8),IF(C87&lt;(MAX('Pipe Hangers'!A:A))+1,VLOOKUP(C87,'Pipe Hangers'!A:J,8),IF(C87&lt;(MAX('Brass Nipples '!A:A))+1,VLOOKUP(C87,'Brass Nipples '!A:J,8),IF(C87&lt;(MAX('Brass Fittings '!A:A))+1,VLOOKUP(C87,'Brass Fittings '!A:J,8),IF(C87&lt;(MAX(Valves!A:A))+1,VLOOKUP(C87,Valves!A:J,8),IF(C87&lt;(MAX('PEX Tubing'!A:A))+1,VLOOKUP(C87,'PEX Tubing'!A:J,8),IF(C87&lt;(MAX('PEX Fittings - Brass'!A:A))+1,VLOOKUP(C87,'PEX Fittings - Brass'!A:J,8),IF(C87&lt;(MAX('PEX Fittings - EXPN Brass'!A:A))+1,VLOOKUP(C87,'PEX Fittings - EXPN Brass'!A:J,8),IF(C87&lt;(MAX('PEX Fittings - F1807 PPSU '!A:A))+1,VLOOKUP(C87,'PEX Fittings - F1807 PPSU '!A:J,8),IF(C87&lt;(MAX('PEX Fittings - F1960 EPPSU'!A:A))+1,VLOOKUP(C87,'PEX Fittings - F1960 EPPSU'!A:J,8),IF(C87&lt;(MAX('PEX Accessories'!A:A))+1,VLOOKUP(C87,'PEX Accessories'!A:J,8),IF(C87&lt;(MAX('PVC DWV'!A:A))+1,VLOOKUP(C87,'PVC DWV'!A:K,9),IF(C87&lt;(MAX('PVC SCH 40'!A:A))+1,VLOOKUP(C87,'PVC SCH 40'!A:K,10),IF(C87&lt;(MAX('Push Fittings'!A:A))+1,VLOOKUP(C87,'Push Fittings'!A:J,8),IF(C87&lt;(MAX('Copper Wrot'!A:A))+1,VLOOKUP(C87,'Copper Wrot'!A:L,10),IF(C87&lt;(MAX('Cast Copper'!A:A))+1,VLOOKUP(C87,'Cast Copper'!A:L,10),IF(C87&lt;(MAX('Press Copper Fittings'!A:A))+1,VLOOKUP(C87,'Press Copper Fittings'!A:J,8),IF(C87&lt;(MAX('Supply Stops'!A:A))+1,VLOOKUP(C87,'Supply Stops'!A:J,8),IF(C87&lt;(MAX('Supply Lines'!A:A))+1,VLOOKUP(C87,'Supply Lines'!A:J,8),IF(C87&lt;(MAX('CI Fittings'!A:A))+1,VLOOKUP(C87,'CI Fittings'!A:J,8),IF(C87&lt;(MAX('Steel Couplings'!A:A))+1,VLOOKUP(C87,'Steel Couplings'!A:J,8),IF(C87&lt;(MAX(NHC!A:A))+1,VLOOKUP(C87,NHC!A:J,8),IF(C87&lt;(MAX('Dielectric Unions'!A:A))+1,VLOOKUP(C87,'Dielectric Unions'!A:J,8),IF(C87&lt;(MAX('MI Fittings - XH'!A:A))+1,VLOOKUP(C87,'MI Fittings - XH'!A:J,8),IF(C87&lt;(MAX('Steel Nipples - XH'!A:A))+1,VLOOKUP(C87,'Steel Nipples - XH'!A:J,8),IF(C87&lt;(MAX('Copper Tubing '!A:A))+1,VLOOKUP(C87,'Copper Tubing '!A:J,8),IF(C87&lt;(MAX('PVC Pipe'!A:A))+1,VLOOKUP(C87,'PVC Pipe'!A:J,8),IF(C87&lt;(MAX('Steel Pipe'!A:A))+1,VLOOKUP(C87,'Steel Pipe'!A:J,8),"")))))))))))))))))))))))))))))))</f>
        <v/>
      </c>
      <c r="I87" s="1232">
        <f>IF(C87&lt;(MAX('MI Fittings'!A:A))+1,VLOOKUP(C87,'MI Fittings'!A:K,7),IF(C87&lt;(MAX('CS Press Fittings'!A:A))+1,VLOOKUP(C87,'CS Press Fittings'!A:K,8),IF(C87&lt;(MAX('Steel Nipples'!A:A))+1,VLOOKUP(C87,'Steel Nipples'!A:K,7),IF(C87&lt;(MAX('Steel Cut Lengths'!A:A))+1,VLOOKUP(C87,'Steel Cut Lengths'!A:K,7),IF(C87&lt;(MAX('Pipe Hangers'!A:A))+1,VLOOKUP(C87,'Pipe Hangers'!A:J,7),IF(C87&lt;(MAX('Brass Nipples '!A:A))+1,VLOOKUP(C87,'Brass Nipples '!A:J,7),IF(C87&lt;(MAX('Brass Fittings '!A:A))+1,VLOOKUP(C87,'Brass Fittings '!A:J,7),IF(C87&lt;(MAX(Valves!A:A))+1,VLOOKUP(C87,Valves!A:J,7),IF(C87&lt;(MAX('PEX Tubing'!A:A))+1,VLOOKUP(C87,'PEX Tubing'!A:J,7),IF(C87&lt;(MAX('PEX Fittings - Brass'!A:A))+1,VLOOKUP(C87,'PEX Fittings - Brass'!A:J,7),IF(C87&lt;(MAX('PEX Fittings - EXPN Brass'!A:A))+1,VLOOKUP(C87,'PEX Fittings - EXPN Brass'!A:J,7),IF(C87&lt;(MAX('PEX Fittings - F1807 PPSU '!A:A))+1,VLOOKUP(C87,'PEX Fittings - F1807 PPSU '!A:J,7),IF(C87&lt;(MAX('PEX Fittings - F1960 EPPSU'!A:A))+1,VLOOKUP(C87,'PEX Fittings - F1960 EPPSU'!A:J,7),IF(C87&lt;(MAX('PEX Accessories'!A:A))+1,VLOOKUP(C87,'PEX Accessories'!A:J,7),IF(C87&lt;(MAX('PVC DWV'!A:A))+1,VLOOKUP(C87,'PVC DWV'!A:K,8),IF(C87&lt;(MAX('PVC SCH 40'!A:A))+1,VLOOKUP(C87,'PVC SCH 40'!A:K,7),IF(C87&lt;(MAX('Push Fittings'!A:A))+1,VLOOKUP(C87,'Push Fittings'!A:J,7),IF(C87&lt;(MAX('Copper Wrot'!A:A))+1,VLOOKUP(C87,'Copper Wrot'!A:L,9),IF(C87&lt;(MAX('Cast Copper'!A:A))+1,VLOOKUP(C87,'Cast Copper'!A:L,9),IF(C87&lt;(MAX('Press Copper Fittings'!A:A))+1,VLOOKUP(C87,'Press Copper Fittings'!A:J,7),IF(C87&lt;(MAX('Supply Stops'!A:A))+1,VLOOKUP(C87,'Supply Stops'!A:J,7),IF(C87&lt;(MAX('Supply Lines'!A:A))+1,VLOOKUP(C87,'Supply Lines'!A:J,7),IF(C87&lt;(MAX('CI Fittings'!A:A))+1,VLOOKUP(C87,'CI Fittings'!A:J,7),IF(C87&lt;(MAX('Steel Couplings'!A:A))+1,VLOOKUP(C87,'Steel Couplings'!A:J,7),IF(C87&lt;(MAX(NHC!A:A))+1,VLOOKUP(C87,NHC!A:J,7),IF(C87&lt;(MAX('Dielectric Unions'!A:A))+1,VLOOKUP(C87,'Dielectric Unions'!A:J,7),IF(C87&lt;(MAX('MI Fittings - XH'!A:A))+1,VLOOKUP(C87,'MI Fittings - XH'!A:J,7),IF(C87&lt;(MAX('Steel Nipples - XH'!A:A))+1,VLOOKUP(C87,'Steel Nipples - XH'!A:J,7),IF(C87&lt;(MAX('Copper Tubing '!A:A))+1,VLOOKUP(C87,'Copper Tubing '!A:J,7),IF(C87&lt;(MAX('PVC Pipe'!A:A))+1,VLOOKUP(C87,'PVC Pipe'!A:J,7),IF(C87&lt;(MAX('Steel Pipe'!A:A))+1,VLOOKUP(C87,'Steel Pipe'!A:J,7),0)))))))))))))))))))))))))))))))</f>
        <v>0</v>
      </c>
      <c r="J87" s="1196">
        <f t="shared" ref="J87:J121" si="1">IFERROR(I87*D87,0)</f>
        <v>0</v>
      </c>
    </row>
    <row r="88" spans="3:10" ht="15" customHeight="1" thickTop="1" thickBot="1">
      <c r="C88" s="1234">
        <v>67</v>
      </c>
      <c r="D88" s="49" t="str">
        <f>IF(C88&lt;(MAX('MI Fittings'!A:A))+1,VLOOKUP(C88,'MI Fittings'!A:K,10),IF(C88&lt;(MAX('CS Press Fittings'!A:A))+1,VLOOKUP(C88,'CS Press Fittings'!A:K,11),IF(C88&lt;(MAX('Steel Nipples'!A:A))+1,VLOOKUP(C88,'Steel Nipples'!A:K,10),IF(C88&lt;(MAX('Steel Cut Lengths'!A:A))+1,VLOOKUP(C88,'Steel Cut Lengths'!A:K,10),IF(C88&lt;(MAX('Pipe Hangers'!A:A))+1,VLOOKUP(C88,'Pipe Hangers'!A:J,10),IF(C88&lt;(MAX('Brass Nipples '!A:A))+1,VLOOKUP(C88,'Brass Nipples '!A:J,10),IF(C88&lt;(MAX('Brass Fittings '!A:A))+1,VLOOKUP(C88,'Brass Fittings '!A:J,10),IF(C88&lt;(MAX(Valves!A:A))+1,VLOOKUP(C88,Valves!A:J,10),IF(C88&lt;(MAX('PEX Tubing'!A:A))+1,VLOOKUP(C88,'PEX Tubing'!A:J,9),IF(C88&lt;(MAX('PEX Fittings - Brass'!A:A))+1,VLOOKUP(C88,'PEX Fittings - Brass'!A:J,10),IF(C88&lt;(MAX('PEX Fittings - EXPN Brass'!A:A))+1,VLOOKUP(C88,'PEX Fittings - EXPN Brass'!A:J,10),IF(C88&lt;(MAX('PEX Fittings - F1807 PPSU '!A:A))+1,VLOOKUP(C88,'PEX Fittings - F1807 PPSU '!A:J,10),IF(C88&lt;(MAX('PEX Fittings - F1960 EPPSU'!A:A))+1,VLOOKUP(C88,'PEX Fittings - F1960 EPPSU'!A:J,10),IF(C88&lt;(MAX('PEX Accessories'!A:A))+1,VLOOKUP(C88,'PEX Accessories'!A:J,10),IF(C88&lt;(MAX('PVC DWV'!A:A))+1,VLOOKUP(C88,'PVC DWV'!A:K,11),IF(C88&lt;(MAX('PVC SCH 40'!A:A))+1,VLOOKUP(C88,'PVC SCH 40'!A:K,11),IF(C88&lt;(MAX('Push Fittings'!A:A))+1,VLOOKUP(C88,'Push Fittings'!A:J,10),IF(C88&lt;(MAX('Copper Wrot'!A:A))+1,VLOOKUP(C88,'Copper Wrot'!A:L,12),IF(C88&lt;(MAX('Cast Copper'!A:A))+1,VLOOKUP(C88,'Cast Copper'!A:L,12),IF(C88&lt;(MAX('Press Copper Fittings'!A:A))+1,VLOOKUP(C88,'Press Copper Fittings'!A:J,10),IF(C88&lt;(MAX('Supply Stops'!A:A))+1,VLOOKUP(C88,'Supply Stops'!A:J,10),IF(C88&lt;(MAX('Supply Lines'!A:A))+1,VLOOKUP(C88,'Supply Lines'!A:J,10),IF(C88&lt;(MAX('CI Fittings'!A:A))+1,VLOOKUP(C88,'CI Fittings'!A:J,10),IF(C88&lt;(MAX('Steel Couplings'!A:A))+1,VLOOKUP(C88,'Steel Couplings'!A:J,10),IF(C88&lt;(MAX(NHC!A:A))+1,VLOOKUP(C88,NHC!A:J,10),IF(C88&lt;(MAX('Dielectric Unions'!A:A))+1,VLOOKUP(C88,'Dielectric Unions'!A:J,10),IF(C88&lt;(MAX('MI Fittings - XH'!A:A))+1,VLOOKUP(C88,'MI Fittings - XH'!A:J,10),IF(C88&lt;(MAX('Steel Nipples - XH'!A:A))+1,VLOOKUP(C88,'Steel Nipples - XH'!A:J,10),IF(C88&lt;(MAX('Copper Tubing '!A:A))+1,VLOOKUP(C88,'Copper Tubing '!A:J,10),IF(C88&lt;(MAX('PVC Pipe'!A:A))+1,VLOOKUP(C88,'PVC Pipe'!A:J,10),IF(C88&lt;(MAX('Steel Pipe'!A:A))+1,VLOOKUP(C88,'Steel Pipe'!A:J,10),"")))))))))))))))))))))))))))))))</f>
        <v/>
      </c>
      <c r="E88" s="1231" t="str">
        <f>IF(C88&lt;(MAX('MI Fittings'!A:A))+1,VLOOKUP(C88,'MI Fittings'!A:K,3),IF(C88&lt;(MAX('CS Press Fittings'!A:A))+1,VLOOKUP(C88,'CS Press Fittings'!A:K,4),IF(C88&lt;(MAX('Steel Nipples'!A:A))+1,VLOOKUP(C88,'Steel Nipples'!A:K,3),IF(C88&lt;(MAX('Steel Cut Lengths'!A:A))+1,VLOOKUP(C88,'Steel Cut Lengths'!A:K,3),IF(C88&lt;(MAX('Pipe Hangers'!A:A))+1,VLOOKUP(C88,'Pipe Hangers'!A:J,3),IF(C88&lt;(MAX('Brass Nipples '!A:A))+1,VLOOKUP(C88,'Brass Nipples '!A:J,3),IF(C88&lt;(MAX('Brass Fittings '!A:A))+1,VLOOKUP(C88,'Brass Fittings '!A:J,3),IF(C88&lt;(MAX(Valves!A:A))+1,VLOOKUP(C88,Valves!A:J,3),IF(C88&lt;(MAX('PEX Tubing'!A:A))+1,VLOOKUP(C88,'PEX Tubing'!A:J,3),IF(C88&lt;(MAX('PEX Fittings - Brass'!A:A))+1,VLOOKUP(C88,'PEX Fittings - Brass'!A:J,3),IF(C88&lt;(MAX('PEX Fittings - EXPN Brass'!A:A))+1,VLOOKUP(C88,'PEX Fittings - EXPN Brass'!A:J,3),IF(C88&lt;(MAX('PEX Fittings - F1807 PPSU '!A:A))+1,VLOOKUP(C88,'PEX Fittings - F1807 PPSU '!A:J,3),IF(C88&lt;(MAX('PEX Fittings - F1960 EPPSU'!A:A))+1,VLOOKUP(C88,'PEX Fittings - F1960 EPPSU'!A:J,3),IF(C88&lt;(MAX('PEX Accessories'!A:A))+1,VLOOKUP(C88,'PEX Accessories'!A:J,3),IF(C88&lt;(MAX('PVC DWV'!A:A))+1,VLOOKUP(C88,'PVC DWV'!A:K,3),IF(C88&lt;(MAX('PVC SCH 40'!A:A))+1,VLOOKUP(C88,'PVC SCH 40'!A:K,3),IF(C88&lt;(MAX('Push Fittings'!A:A))+1,VLOOKUP(C88,'Push Fittings'!A:J,3),IF(C88&lt;(MAX('Copper Wrot'!A:A))+1,VLOOKUP(C88,'Copper Wrot'!A:L,3),IF(C88&lt;(MAX('Cast Copper'!A:A))+1,VLOOKUP(C88,'Cast Copper'!A:L,3),IF(C88&lt;(MAX('Cast Copper'!A:A))+1,VLOOKUP(C88,'Cast Copper'!A:L,3),IF(C88&lt;(MAX('Press Copper Fittings'!A:A))+1,VLOOKUP(C88,'Press Copper Fittings'!A:J,3),IF(C88&lt;(MAX('Supply Stops'!A:A))+1,VLOOKUP(C88,'Supply Stops'!A:J,3),IF(C88&lt;(MAX('Supply Lines'!A:A))+1,VLOOKUP(C88,'Supply Lines'!A:J,3),IF(C88&lt;(MAX('CI Fittings'!A:A))+1,VLOOKUP(C88,'CI Fittings'!A:J,3),IF(C88&lt;(MAX('Steel Couplings'!A:A))+1,VLOOKUP(C88,'Steel Couplings'!A:J,3),IF(C88&lt;(MAX(NHC!A:A))+1,VLOOKUP(C88,NHC!A:J,3),IF(C88&lt;(MAX('Dielectric Unions'!A:A))+1,VLOOKUP(C88,'Dielectric Unions'!A:J,3),IF(C88&lt;(MAX('MI Fittings - XH'!A:A))+1,VLOOKUP(C88,'MI Fittings - XH'!A:J,3),IF(C88&lt;(MAX('Steel Nipples - XH'!A:A))+1,VLOOKUP(C88,'Steel Nipples - XH'!A:J,3),IF(C88&lt;(MAX('Copper Tubing '!A:A))+1,VLOOKUP(C88,'Copper Tubing '!A:J,3),IF(C88&lt;(MAX('PVC Pipe'!A:A))+1,VLOOKUP(C88,'PVC Pipe'!A:J,3),IF(C88&lt;(MAX('Steel Pipe'!A:A))+1,VLOOKUP(C88,'Steel Pipe'!A:J,3),""))))))))))))))))))))))))))))))))</f>
        <v/>
      </c>
      <c r="F88" s="1794" t="str">
        <f>IF(C88&lt;(MAX('MI Fittings'!A:A))+1,VLOOKUP(C88,'MI Fittings'!A:K,4),IF(C88&lt;(MAX('CS Press Fittings'!A:A))+1,VLOOKUP(C88,'CS Press Fittings'!A:K,5),IF(C88&lt;(MAX('Steel Nipples'!A:A))+1,VLOOKUP(C88,'Steel Nipples'!A:K,4),IF(C88&lt;(MAX('Steel Cut Lengths'!A:A))+1,VLOOKUP(C88,'Steel Cut Lengths'!A:K,4),IF(C88&lt;(MAX('Pipe Hangers'!A:A))+1,VLOOKUP(C88,'Pipe Hangers'!A:J,4),IF(C88&lt;(MAX('Brass Nipples '!A:A))+1,VLOOKUP(C88,'Brass Nipples '!A:J,4),IF(C88&lt;(MAX('Brass Fittings '!A:A))+1,VLOOKUP(C88,'Brass Fittings '!A:J,4),IF(C88&lt;(MAX(Valves!A:A))+1,VLOOKUP(C88,Valves!A:J,4),IF(C88&lt;(MAX('PEX Tubing'!A:A))+1,VLOOKUP(C88,'PEX Tubing'!A:J,4),IF(C88&lt;(MAX('PEX Fittings - Brass'!A:A))+1,VLOOKUP(C88,'PEX Fittings - Brass'!A:J,4),IF(C88&lt;(MAX('PEX Fittings - EXPN Brass'!A:A))+1,VLOOKUP(C88,'PEX Fittings - EXPN Brass'!A:J,4),IF(C88&lt;(MAX('PEX Fittings - F1807 PPSU '!A:A))+1,VLOOKUP(C88,'PEX Fittings - F1807 PPSU '!A:J,4),IF(C88&lt;(MAX('PEX Fittings - F1960 EPPSU'!A:A))+1,VLOOKUP(C88,'PEX Fittings - F1960 EPPSU'!A:J,4),IF(C88&lt;(MAX('PEX Accessories'!A:A))+1,VLOOKUP(C88,'PEX Accessories'!A:J,4),IF(C88&lt;(MAX('PVC DWV'!A:A))+1,VLOOKUP(C88,'PVC DWV'!A:K,5),IF(C88&lt;(MAX('PVC SCH 40'!A:A))+1,VLOOKUP(C88,'PVC SCH 40'!A:K,5),IF(C88&lt;(MAX('Push Fittings'!A:A))+1,VLOOKUP(C88,'Push Fittings'!A:J,4),IF(C88&lt;(MAX('Copper Wrot'!A:A))+1,VLOOKUP(C88,'Copper Wrot'!A:L,5),IF(C88&lt;(MAX('Cast Copper'!A:A))+1,VLOOKUP(C88,'Cast Copper'!A:L,5),IF(C88&lt;(MAX('Press Copper Fittings'!A:A))+1,VLOOKUP(C88,'Press Copper Fittings'!A:J,4),IF(C88&lt;(MAX('Supply Stops'!A:A))+1,VLOOKUP(C88,'Supply Stops'!A:J,4),IF(C88&lt;(MAX('Supply Lines'!A:A))+1,VLOOKUP(C88,'Supply Lines'!A:J,4),IF(C88&lt;(MAX('CI Fittings'!A:A))+1,VLOOKUP(C88,'CI Fittings'!A:J,4),IF(C88&lt;(MAX('Steel Couplings'!A:A))+1,VLOOKUP(C88,'Steel Couplings'!A:J,4),IF(C88&lt;(MAX(NHC!A:A))+1,VLOOKUP(C88,NHC!A:J,4),IF(C88&lt;(MAX('Dielectric Unions'!A:A))+1,VLOOKUP(C88,'Dielectric Unions'!A:J,4),IF(C88&lt;(MAX('MI Fittings - XH'!A:A))+1,VLOOKUP(C88,'MI Fittings - XH'!A:J,4),IF(C88&lt;(MAX('Steel Nipples - XH'!A:A))+1,VLOOKUP(C88,'Steel Nipples - XH'!A:J,4),IF(C88&lt;(MAX('Copper Tubing '!A:A))+1,VLOOKUP(C88,'Copper Tubing '!A:J,4),IF(C88&lt;(MAX('PVC Pipe'!A:A))+1,VLOOKUP(C88,'PVC Pipe'!A:J,4),IF(C88&lt;(MAX('Steel Pipe'!A:A))+1,VLOOKUP(C88,'Steel Pipe'!A:J,4),"")))))))))))))))))))))))))))))))</f>
        <v/>
      </c>
      <c r="G88" s="1795"/>
      <c r="H88" s="504" t="str">
        <f>IF(C88&lt;(MAX('MI Fittings'!A:A))+1,VLOOKUP(C88,'MI Fittings'!A:K,8),IF(C88&lt;(MAX('CS Press Fittings'!A:A))+1,VLOOKUP(C88,'CS Press Fittings'!A:K,9),IF(C88&lt;(MAX('Steel Nipples'!A:A))+1,VLOOKUP(C88,'Steel Nipples'!A:K,8),IF(C88&lt;(MAX('Steel Cut Lengths'!A:A))+1,VLOOKUP(C88,'Steel Cut Lengths'!A:K,8),IF(C88&lt;(MAX('Pipe Hangers'!A:A))+1,VLOOKUP(C88,'Pipe Hangers'!A:J,8),IF(C88&lt;(MAX('Brass Nipples '!A:A))+1,VLOOKUP(C88,'Brass Nipples '!A:J,8),IF(C88&lt;(MAX('Brass Fittings '!A:A))+1,VLOOKUP(C88,'Brass Fittings '!A:J,8),IF(C88&lt;(MAX(Valves!A:A))+1,VLOOKUP(C88,Valves!A:J,8),IF(C88&lt;(MAX('PEX Tubing'!A:A))+1,VLOOKUP(C88,'PEX Tubing'!A:J,8),IF(C88&lt;(MAX('PEX Fittings - Brass'!A:A))+1,VLOOKUP(C88,'PEX Fittings - Brass'!A:J,8),IF(C88&lt;(MAX('PEX Fittings - EXPN Brass'!A:A))+1,VLOOKUP(C88,'PEX Fittings - EXPN Brass'!A:J,8),IF(C88&lt;(MAX('PEX Fittings - F1807 PPSU '!A:A))+1,VLOOKUP(C88,'PEX Fittings - F1807 PPSU '!A:J,8),IF(C88&lt;(MAX('PEX Fittings - F1960 EPPSU'!A:A))+1,VLOOKUP(C88,'PEX Fittings - F1960 EPPSU'!A:J,8),IF(C88&lt;(MAX('PEX Accessories'!A:A))+1,VLOOKUP(C88,'PEX Accessories'!A:J,8),IF(C88&lt;(MAX('PVC DWV'!A:A))+1,VLOOKUP(C88,'PVC DWV'!A:K,9),IF(C88&lt;(MAX('PVC SCH 40'!A:A))+1,VLOOKUP(C88,'PVC SCH 40'!A:K,10),IF(C88&lt;(MAX('Push Fittings'!A:A))+1,VLOOKUP(C88,'Push Fittings'!A:J,8),IF(C88&lt;(MAX('Copper Wrot'!A:A))+1,VLOOKUP(C88,'Copper Wrot'!A:L,10),IF(C88&lt;(MAX('Cast Copper'!A:A))+1,VLOOKUP(C88,'Cast Copper'!A:L,10),IF(C88&lt;(MAX('Press Copper Fittings'!A:A))+1,VLOOKUP(C88,'Press Copper Fittings'!A:J,8),IF(C88&lt;(MAX('Supply Stops'!A:A))+1,VLOOKUP(C88,'Supply Stops'!A:J,8),IF(C88&lt;(MAX('Supply Lines'!A:A))+1,VLOOKUP(C88,'Supply Lines'!A:J,8),IF(C88&lt;(MAX('CI Fittings'!A:A))+1,VLOOKUP(C88,'CI Fittings'!A:J,8),IF(C88&lt;(MAX('Steel Couplings'!A:A))+1,VLOOKUP(C88,'Steel Couplings'!A:J,8),IF(C88&lt;(MAX(NHC!A:A))+1,VLOOKUP(C88,NHC!A:J,8),IF(C88&lt;(MAX('Dielectric Unions'!A:A))+1,VLOOKUP(C88,'Dielectric Unions'!A:J,8),IF(C88&lt;(MAX('MI Fittings - XH'!A:A))+1,VLOOKUP(C88,'MI Fittings - XH'!A:J,8),IF(C88&lt;(MAX('Steel Nipples - XH'!A:A))+1,VLOOKUP(C88,'Steel Nipples - XH'!A:J,8),IF(C88&lt;(MAX('Copper Tubing '!A:A))+1,VLOOKUP(C88,'Copper Tubing '!A:J,8),IF(C88&lt;(MAX('PVC Pipe'!A:A))+1,VLOOKUP(C88,'PVC Pipe'!A:J,8),IF(C88&lt;(MAX('Steel Pipe'!A:A))+1,VLOOKUP(C88,'Steel Pipe'!A:J,8),"")))))))))))))))))))))))))))))))</f>
        <v/>
      </c>
      <c r="I88" s="1232">
        <f>IF(C88&lt;(MAX('MI Fittings'!A:A))+1,VLOOKUP(C88,'MI Fittings'!A:K,7),IF(C88&lt;(MAX('CS Press Fittings'!A:A))+1,VLOOKUP(C88,'CS Press Fittings'!A:K,8),IF(C88&lt;(MAX('Steel Nipples'!A:A))+1,VLOOKUP(C88,'Steel Nipples'!A:K,7),IF(C88&lt;(MAX('Steel Cut Lengths'!A:A))+1,VLOOKUP(C88,'Steel Cut Lengths'!A:K,7),IF(C88&lt;(MAX('Pipe Hangers'!A:A))+1,VLOOKUP(C88,'Pipe Hangers'!A:J,7),IF(C88&lt;(MAX('Brass Nipples '!A:A))+1,VLOOKUP(C88,'Brass Nipples '!A:J,7),IF(C88&lt;(MAX('Brass Fittings '!A:A))+1,VLOOKUP(C88,'Brass Fittings '!A:J,7),IF(C88&lt;(MAX(Valves!A:A))+1,VLOOKUP(C88,Valves!A:J,7),IF(C88&lt;(MAX('PEX Tubing'!A:A))+1,VLOOKUP(C88,'PEX Tubing'!A:J,7),IF(C88&lt;(MAX('PEX Fittings - Brass'!A:A))+1,VLOOKUP(C88,'PEX Fittings - Brass'!A:J,7),IF(C88&lt;(MAX('PEX Fittings - EXPN Brass'!A:A))+1,VLOOKUP(C88,'PEX Fittings - EXPN Brass'!A:J,7),IF(C88&lt;(MAX('PEX Fittings - F1807 PPSU '!A:A))+1,VLOOKUP(C88,'PEX Fittings - F1807 PPSU '!A:J,7),IF(C88&lt;(MAX('PEX Fittings - F1960 EPPSU'!A:A))+1,VLOOKUP(C88,'PEX Fittings - F1960 EPPSU'!A:J,7),IF(C88&lt;(MAX('PEX Accessories'!A:A))+1,VLOOKUP(C88,'PEX Accessories'!A:J,7),IF(C88&lt;(MAX('PVC DWV'!A:A))+1,VLOOKUP(C88,'PVC DWV'!A:K,8),IF(C88&lt;(MAX('PVC SCH 40'!A:A))+1,VLOOKUP(C88,'PVC SCH 40'!A:K,7),IF(C88&lt;(MAX('Push Fittings'!A:A))+1,VLOOKUP(C88,'Push Fittings'!A:J,7),IF(C88&lt;(MAX('Copper Wrot'!A:A))+1,VLOOKUP(C88,'Copper Wrot'!A:L,9),IF(C88&lt;(MAX('Cast Copper'!A:A))+1,VLOOKUP(C88,'Cast Copper'!A:L,9),IF(C88&lt;(MAX('Press Copper Fittings'!A:A))+1,VLOOKUP(C88,'Press Copper Fittings'!A:J,7),IF(C88&lt;(MAX('Supply Stops'!A:A))+1,VLOOKUP(C88,'Supply Stops'!A:J,7),IF(C88&lt;(MAX('Supply Lines'!A:A))+1,VLOOKUP(C88,'Supply Lines'!A:J,7),IF(C88&lt;(MAX('CI Fittings'!A:A))+1,VLOOKUP(C88,'CI Fittings'!A:J,7),IF(C88&lt;(MAX('Steel Couplings'!A:A))+1,VLOOKUP(C88,'Steel Couplings'!A:J,7),IF(C88&lt;(MAX(NHC!A:A))+1,VLOOKUP(C88,NHC!A:J,7),IF(C88&lt;(MAX('Dielectric Unions'!A:A))+1,VLOOKUP(C88,'Dielectric Unions'!A:J,7),IF(C88&lt;(MAX('MI Fittings - XH'!A:A))+1,VLOOKUP(C88,'MI Fittings - XH'!A:J,7),IF(C88&lt;(MAX('Steel Nipples - XH'!A:A))+1,VLOOKUP(C88,'Steel Nipples - XH'!A:J,7),IF(C88&lt;(MAX('Copper Tubing '!A:A))+1,VLOOKUP(C88,'Copper Tubing '!A:J,7),IF(C88&lt;(MAX('PVC Pipe'!A:A))+1,VLOOKUP(C88,'PVC Pipe'!A:J,7),IF(C88&lt;(MAX('Steel Pipe'!A:A))+1,VLOOKUP(C88,'Steel Pipe'!A:J,7),0)))))))))))))))))))))))))))))))</f>
        <v>0</v>
      </c>
      <c r="J88" s="1196">
        <f t="shared" si="1"/>
        <v>0</v>
      </c>
    </row>
    <row r="89" spans="3:10" ht="15" customHeight="1" thickTop="1" thickBot="1">
      <c r="C89" s="1233">
        <v>68</v>
      </c>
      <c r="D89" s="49" t="str">
        <f>IF(C89&lt;(MAX('MI Fittings'!A:A))+1,VLOOKUP(C89,'MI Fittings'!A:K,10),IF(C89&lt;(MAX('CS Press Fittings'!A:A))+1,VLOOKUP(C89,'CS Press Fittings'!A:K,11),IF(C89&lt;(MAX('Steel Nipples'!A:A))+1,VLOOKUP(C89,'Steel Nipples'!A:K,10),IF(C89&lt;(MAX('Steel Cut Lengths'!A:A))+1,VLOOKUP(C89,'Steel Cut Lengths'!A:K,10),IF(C89&lt;(MAX('Pipe Hangers'!A:A))+1,VLOOKUP(C89,'Pipe Hangers'!A:J,10),IF(C89&lt;(MAX('Brass Nipples '!A:A))+1,VLOOKUP(C89,'Brass Nipples '!A:J,10),IF(C89&lt;(MAX('Brass Fittings '!A:A))+1,VLOOKUP(C89,'Brass Fittings '!A:J,10),IF(C89&lt;(MAX(Valves!A:A))+1,VLOOKUP(C89,Valves!A:J,10),IF(C89&lt;(MAX('PEX Tubing'!A:A))+1,VLOOKUP(C89,'PEX Tubing'!A:J,9),IF(C89&lt;(MAX('PEX Fittings - Brass'!A:A))+1,VLOOKUP(C89,'PEX Fittings - Brass'!A:J,10),IF(C89&lt;(MAX('PEX Fittings - EXPN Brass'!A:A))+1,VLOOKUP(C89,'PEX Fittings - EXPN Brass'!A:J,10),IF(C89&lt;(MAX('PEX Fittings - F1807 PPSU '!A:A))+1,VLOOKUP(C89,'PEX Fittings - F1807 PPSU '!A:J,10),IF(C89&lt;(MAX('PEX Fittings - F1960 EPPSU'!A:A))+1,VLOOKUP(C89,'PEX Fittings - F1960 EPPSU'!A:J,10),IF(C89&lt;(MAX('PEX Accessories'!A:A))+1,VLOOKUP(C89,'PEX Accessories'!A:J,10),IF(C89&lt;(MAX('PVC DWV'!A:A))+1,VLOOKUP(C89,'PVC DWV'!A:K,11),IF(C89&lt;(MAX('PVC SCH 40'!A:A))+1,VLOOKUP(C89,'PVC SCH 40'!A:K,11),IF(C89&lt;(MAX('Push Fittings'!A:A))+1,VLOOKUP(C89,'Push Fittings'!A:J,10),IF(C89&lt;(MAX('Copper Wrot'!A:A))+1,VLOOKUP(C89,'Copper Wrot'!A:L,12),IF(C89&lt;(MAX('Cast Copper'!A:A))+1,VLOOKUP(C89,'Cast Copper'!A:L,12),IF(C89&lt;(MAX('Press Copper Fittings'!A:A))+1,VLOOKUP(C89,'Press Copper Fittings'!A:J,10),IF(C89&lt;(MAX('Supply Stops'!A:A))+1,VLOOKUP(C89,'Supply Stops'!A:J,10),IF(C89&lt;(MAX('Supply Lines'!A:A))+1,VLOOKUP(C89,'Supply Lines'!A:J,10),IF(C89&lt;(MAX('CI Fittings'!A:A))+1,VLOOKUP(C89,'CI Fittings'!A:J,10),IF(C89&lt;(MAX('Steel Couplings'!A:A))+1,VLOOKUP(C89,'Steel Couplings'!A:J,10),IF(C89&lt;(MAX(NHC!A:A))+1,VLOOKUP(C89,NHC!A:J,10),IF(C89&lt;(MAX('Dielectric Unions'!A:A))+1,VLOOKUP(C89,'Dielectric Unions'!A:J,10),IF(C89&lt;(MAX('MI Fittings - XH'!A:A))+1,VLOOKUP(C89,'MI Fittings - XH'!A:J,10),IF(C89&lt;(MAX('Steel Nipples - XH'!A:A))+1,VLOOKUP(C89,'Steel Nipples - XH'!A:J,10),IF(C89&lt;(MAX('Copper Tubing '!A:A))+1,VLOOKUP(C89,'Copper Tubing '!A:J,10),IF(C89&lt;(MAX('PVC Pipe'!A:A))+1,VLOOKUP(C89,'PVC Pipe'!A:J,10),IF(C89&lt;(MAX('Steel Pipe'!A:A))+1,VLOOKUP(C89,'Steel Pipe'!A:J,10),"")))))))))))))))))))))))))))))))</f>
        <v/>
      </c>
      <c r="E89" s="1231" t="str">
        <f>IF(C89&lt;(MAX('MI Fittings'!A:A))+1,VLOOKUP(C89,'MI Fittings'!A:K,3),IF(C89&lt;(MAX('CS Press Fittings'!A:A))+1,VLOOKUP(C89,'CS Press Fittings'!A:K,4),IF(C89&lt;(MAX('Steel Nipples'!A:A))+1,VLOOKUP(C89,'Steel Nipples'!A:K,3),IF(C89&lt;(MAX('Steel Cut Lengths'!A:A))+1,VLOOKUP(C89,'Steel Cut Lengths'!A:K,3),IF(C89&lt;(MAX('Pipe Hangers'!A:A))+1,VLOOKUP(C89,'Pipe Hangers'!A:J,3),IF(C89&lt;(MAX('Brass Nipples '!A:A))+1,VLOOKUP(C89,'Brass Nipples '!A:J,3),IF(C89&lt;(MAX('Brass Fittings '!A:A))+1,VLOOKUP(C89,'Brass Fittings '!A:J,3),IF(C89&lt;(MAX(Valves!A:A))+1,VLOOKUP(C89,Valves!A:J,3),IF(C89&lt;(MAX('PEX Tubing'!A:A))+1,VLOOKUP(C89,'PEX Tubing'!A:J,3),IF(C89&lt;(MAX('PEX Fittings - Brass'!A:A))+1,VLOOKUP(C89,'PEX Fittings - Brass'!A:J,3),IF(C89&lt;(MAX('PEX Fittings - EXPN Brass'!A:A))+1,VLOOKUP(C89,'PEX Fittings - EXPN Brass'!A:J,3),IF(C89&lt;(MAX('PEX Fittings - F1807 PPSU '!A:A))+1,VLOOKUP(C89,'PEX Fittings - F1807 PPSU '!A:J,3),IF(C89&lt;(MAX('PEX Fittings - F1960 EPPSU'!A:A))+1,VLOOKUP(C89,'PEX Fittings - F1960 EPPSU'!A:J,3),IF(C89&lt;(MAX('PEX Accessories'!A:A))+1,VLOOKUP(C89,'PEX Accessories'!A:J,3),IF(C89&lt;(MAX('PVC DWV'!A:A))+1,VLOOKUP(C89,'PVC DWV'!A:K,3),IF(C89&lt;(MAX('PVC SCH 40'!A:A))+1,VLOOKUP(C89,'PVC SCH 40'!A:K,3),IF(C89&lt;(MAX('Push Fittings'!A:A))+1,VLOOKUP(C89,'Push Fittings'!A:J,3),IF(C89&lt;(MAX('Copper Wrot'!A:A))+1,VLOOKUP(C89,'Copper Wrot'!A:L,3),IF(C89&lt;(MAX('Cast Copper'!A:A))+1,VLOOKUP(C89,'Cast Copper'!A:L,3),IF(C89&lt;(MAX('Cast Copper'!A:A))+1,VLOOKUP(C89,'Cast Copper'!A:L,3),IF(C89&lt;(MAX('Press Copper Fittings'!A:A))+1,VLOOKUP(C89,'Press Copper Fittings'!A:J,3),IF(C89&lt;(MAX('Supply Stops'!A:A))+1,VLOOKUP(C89,'Supply Stops'!A:J,3),IF(C89&lt;(MAX('Supply Lines'!A:A))+1,VLOOKUP(C89,'Supply Lines'!A:J,3),IF(C89&lt;(MAX('CI Fittings'!A:A))+1,VLOOKUP(C89,'CI Fittings'!A:J,3),IF(C89&lt;(MAX('Steel Couplings'!A:A))+1,VLOOKUP(C89,'Steel Couplings'!A:J,3),IF(C89&lt;(MAX(NHC!A:A))+1,VLOOKUP(C89,NHC!A:J,3),IF(C89&lt;(MAX('Dielectric Unions'!A:A))+1,VLOOKUP(C89,'Dielectric Unions'!A:J,3),IF(C89&lt;(MAX('MI Fittings - XH'!A:A))+1,VLOOKUP(C89,'MI Fittings - XH'!A:J,3),IF(C89&lt;(MAX('Steel Nipples - XH'!A:A))+1,VLOOKUP(C89,'Steel Nipples - XH'!A:J,3),IF(C89&lt;(MAX('Copper Tubing '!A:A))+1,VLOOKUP(C89,'Copper Tubing '!A:J,3),IF(C89&lt;(MAX('PVC Pipe'!A:A))+1,VLOOKUP(C89,'PVC Pipe'!A:J,3),IF(C89&lt;(MAX('Steel Pipe'!A:A))+1,VLOOKUP(C89,'Steel Pipe'!A:J,3),""))))))))))))))))))))))))))))))))</f>
        <v/>
      </c>
      <c r="F89" s="1794" t="str">
        <f>IF(C89&lt;(MAX('MI Fittings'!A:A))+1,VLOOKUP(C89,'MI Fittings'!A:K,4),IF(C89&lt;(MAX('CS Press Fittings'!A:A))+1,VLOOKUP(C89,'CS Press Fittings'!A:K,5),IF(C89&lt;(MAX('Steel Nipples'!A:A))+1,VLOOKUP(C89,'Steel Nipples'!A:K,4),IF(C89&lt;(MAX('Steel Cut Lengths'!A:A))+1,VLOOKUP(C89,'Steel Cut Lengths'!A:K,4),IF(C89&lt;(MAX('Pipe Hangers'!A:A))+1,VLOOKUP(C89,'Pipe Hangers'!A:J,4),IF(C89&lt;(MAX('Brass Nipples '!A:A))+1,VLOOKUP(C89,'Brass Nipples '!A:J,4),IF(C89&lt;(MAX('Brass Fittings '!A:A))+1,VLOOKUP(C89,'Brass Fittings '!A:J,4),IF(C89&lt;(MAX(Valves!A:A))+1,VLOOKUP(C89,Valves!A:J,4),IF(C89&lt;(MAX('PEX Tubing'!A:A))+1,VLOOKUP(C89,'PEX Tubing'!A:J,4),IF(C89&lt;(MAX('PEX Fittings - Brass'!A:A))+1,VLOOKUP(C89,'PEX Fittings - Brass'!A:J,4),IF(C89&lt;(MAX('PEX Fittings - EXPN Brass'!A:A))+1,VLOOKUP(C89,'PEX Fittings - EXPN Brass'!A:J,4),IF(C89&lt;(MAX('PEX Fittings - F1807 PPSU '!A:A))+1,VLOOKUP(C89,'PEX Fittings - F1807 PPSU '!A:J,4),IF(C89&lt;(MAX('PEX Fittings - F1960 EPPSU'!A:A))+1,VLOOKUP(C89,'PEX Fittings - F1960 EPPSU'!A:J,4),IF(C89&lt;(MAX('PEX Accessories'!A:A))+1,VLOOKUP(C89,'PEX Accessories'!A:J,4),IF(C89&lt;(MAX('PVC DWV'!A:A))+1,VLOOKUP(C89,'PVC DWV'!A:K,5),IF(C89&lt;(MAX('PVC SCH 40'!A:A))+1,VLOOKUP(C89,'PVC SCH 40'!A:K,5),IF(C89&lt;(MAX('Push Fittings'!A:A))+1,VLOOKUP(C89,'Push Fittings'!A:J,4),IF(C89&lt;(MAX('Copper Wrot'!A:A))+1,VLOOKUP(C89,'Copper Wrot'!A:L,5),IF(C89&lt;(MAX('Cast Copper'!A:A))+1,VLOOKUP(C89,'Cast Copper'!A:L,5),IF(C89&lt;(MAX('Press Copper Fittings'!A:A))+1,VLOOKUP(C89,'Press Copper Fittings'!A:J,4),IF(C89&lt;(MAX('Supply Stops'!A:A))+1,VLOOKUP(C89,'Supply Stops'!A:J,4),IF(C89&lt;(MAX('Supply Lines'!A:A))+1,VLOOKUP(C89,'Supply Lines'!A:J,4),IF(C89&lt;(MAX('CI Fittings'!A:A))+1,VLOOKUP(C89,'CI Fittings'!A:J,4),IF(C89&lt;(MAX('Steel Couplings'!A:A))+1,VLOOKUP(C89,'Steel Couplings'!A:J,4),IF(C89&lt;(MAX(NHC!A:A))+1,VLOOKUP(C89,NHC!A:J,4),IF(C89&lt;(MAX('Dielectric Unions'!A:A))+1,VLOOKUP(C89,'Dielectric Unions'!A:J,4),IF(C89&lt;(MAX('MI Fittings - XH'!A:A))+1,VLOOKUP(C89,'MI Fittings - XH'!A:J,4),IF(C89&lt;(MAX('Steel Nipples - XH'!A:A))+1,VLOOKUP(C89,'Steel Nipples - XH'!A:J,4),IF(C89&lt;(MAX('Copper Tubing '!A:A))+1,VLOOKUP(C89,'Copper Tubing '!A:J,4),IF(C89&lt;(MAX('PVC Pipe'!A:A))+1,VLOOKUP(C89,'PVC Pipe'!A:J,4),IF(C89&lt;(MAX('Steel Pipe'!A:A))+1,VLOOKUP(C89,'Steel Pipe'!A:J,4),"")))))))))))))))))))))))))))))))</f>
        <v/>
      </c>
      <c r="G89" s="1795"/>
      <c r="H89" s="504" t="str">
        <f>IF(C89&lt;(MAX('MI Fittings'!A:A))+1,VLOOKUP(C89,'MI Fittings'!A:K,8),IF(C89&lt;(MAX('CS Press Fittings'!A:A))+1,VLOOKUP(C89,'CS Press Fittings'!A:K,9),IF(C89&lt;(MAX('Steel Nipples'!A:A))+1,VLOOKUP(C89,'Steel Nipples'!A:K,8),IF(C89&lt;(MAX('Steel Cut Lengths'!A:A))+1,VLOOKUP(C89,'Steel Cut Lengths'!A:K,8),IF(C89&lt;(MAX('Pipe Hangers'!A:A))+1,VLOOKUP(C89,'Pipe Hangers'!A:J,8),IF(C89&lt;(MAX('Brass Nipples '!A:A))+1,VLOOKUP(C89,'Brass Nipples '!A:J,8),IF(C89&lt;(MAX('Brass Fittings '!A:A))+1,VLOOKUP(C89,'Brass Fittings '!A:J,8),IF(C89&lt;(MAX(Valves!A:A))+1,VLOOKUP(C89,Valves!A:J,8),IF(C89&lt;(MAX('PEX Tubing'!A:A))+1,VLOOKUP(C89,'PEX Tubing'!A:J,8),IF(C89&lt;(MAX('PEX Fittings - Brass'!A:A))+1,VLOOKUP(C89,'PEX Fittings - Brass'!A:J,8),IF(C89&lt;(MAX('PEX Fittings - EXPN Brass'!A:A))+1,VLOOKUP(C89,'PEX Fittings - EXPN Brass'!A:J,8),IF(C89&lt;(MAX('PEX Fittings - F1807 PPSU '!A:A))+1,VLOOKUP(C89,'PEX Fittings - F1807 PPSU '!A:J,8),IF(C89&lt;(MAX('PEX Fittings - F1960 EPPSU'!A:A))+1,VLOOKUP(C89,'PEX Fittings - F1960 EPPSU'!A:J,8),IF(C89&lt;(MAX('PEX Accessories'!A:A))+1,VLOOKUP(C89,'PEX Accessories'!A:J,8),IF(C89&lt;(MAX('PVC DWV'!A:A))+1,VLOOKUP(C89,'PVC DWV'!A:K,9),IF(C89&lt;(MAX('PVC SCH 40'!A:A))+1,VLOOKUP(C89,'PVC SCH 40'!A:K,10),IF(C89&lt;(MAX('Push Fittings'!A:A))+1,VLOOKUP(C89,'Push Fittings'!A:J,8),IF(C89&lt;(MAX('Copper Wrot'!A:A))+1,VLOOKUP(C89,'Copper Wrot'!A:L,10),IF(C89&lt;(MAX('Cast Copper'!A:A))+1,VLOOKUP(C89,'Cast Copper'!A:L,10),IF(C89&lt;(MAX('Press Copper Fittings'!A:A))+1,VLOOKUP(C89,'Press Copper Fittings'!A:J,8),IF(C89&lt;(MAX('Supply Stops'!A:A))+1,VLOOKUP(C89,'Supply Stops'!A:J,8),IF(C89&lt;(MAX('Supply Lines'!A:A))+1,VLOOKUP(C89,'Supply Lines'!A:J,8),IF(C89&lt;(MAX('CI Fittings'!A:A))+1,VLOOKUP(C89,'CI Fittings'!A:J,8),IF(C89&lt;(MAX('Steel Couplings'!A:A))+1,VLOOKUP(C89,'Steel Couplings'!A:J,8),IF(C89&lt;(MAX(NHC!A:A))+1,VLOOKUP(C89,NHC!A:J,8),IF(C89&lt;(MAX('Dielectric Unions'!A:A))+1,VLOOKUP(C89,'Dielectric Unions'!A:J,8),IF(C89&lt;(MAX('MI Fittings - XH'!A:A))+1,VLOOKUP(C89,'MI Fittings - XH'!A:J,8),IF(C89&lt;(MAX('Steel Nipples - XH'!A:A))+1,VLOOKUP(C89,'Steel Nipples - XH'!A:J,8),IF(C89&lt;(MAX('Copper Tubing '!A:A))+1,VLOOKUP(C89,'Copper Tubing '!A:J,8),IF(C89&lt;(MAX('PVC Pipe'!A:A))+1,VLOOKUP(C89,'PVC Pipe'!A:J,8),IF(C89&lt;(MAX('Steel Pipe'!A:A))+1,VLOOKUP(C89,'Steel Pipe'!A:J,8),"")))))))))))))))))))))))))))))))</f>
        <v/>
      </c>
      <c r="I89" s="1232">
        <f>IF(C89&lt;(MAX('MI Fittings'!A:A))+1,VLOOKUP(C89,'MI Fittings'!A:K,7),IF(C89&lt;(MAX('CS Press Fittings'!A:A))+1,VLOOKUP(C89,'CS Press Fittings'!A:K,8),IF(C89&lt;(MAX('Steel Nipples'!A:A))+1,VLOOKUP(C89,'Steel Nipples'!A:K,7),IF(C89&lt;(MAX('Steel Cut Lengths'!A:A))+1,VLOOKUP(C89,'Steel Cut Lengths'!A:K,7),IF(C89&lt;(MAX('Pipe Hangers'!A:A))+1,VLOOKUP(C89,'Pipe Hangers'!A:J,7),IF(C89&lt;(MAX('Brass Nipples '!A:A))+1,VLOOKUP(C89,'Brass Nipples '!A:J,7),IF(C89&lt;(MAX('Brass Fittings '!A:A))+1,VLOOKUP(C89,'Brass Fittings '!A:J,7),IF(C89&lt;(MAX(Valves!A:A))+1,VLOOKUP(C89,Valves!A:J,7),IF(C89&lt;(MAX('PEX Tubing'!A:A))+1,VLOOKUP(C89,'PEX Tubing'!A:J,7),IF(C89&lt;(MAX('PEX Fittings - Brass'!A:A))+1,VLOOKUP(C89,'PEX Fittings - Brass'!A:J,7),IF(C89&lt;(MAX('PEX Fittings - EXPN Brass'!A:A))+1,VLOOKUP(C89,'PEX Fittings - EXPN Brass'!A:J,7),IF(C89&lt;(MAX('PEX Fittings - F1807 PPSU '!A:A))+1,VLOOKUP(C89,'PEX Fittings - F1807 PPSU '!A:J,7),IF(C89&lt;(MAX('PEX Fittings - F1960 EPPSU'!A:A))+1,VLOOKUP(C89,'PEX Fittings - F1960 EPPSU'!A:J,7),IF(C89&lt;(MAX('PEX Accessories'!A:A))+1,VLOOKUP(C89,'PEX Accessories'!A:J,7),IF(C89&lt;(MAX('PVC DWV'!A:A))+1,VLOOKUP(C89,'PVC DWV'!A:K,8),IF(C89&lt;(MAX('PVC SCH 40'!A:A))+1,VLOOKUP(C89,'PVC SCH 40'!A:K,7),IF(C89&lt;(MAX('Push Fittings'!A:A))+1,VLOOKUP(C89,'Push Fittings'!A:J,7),IF(C89&lt;(MAX('Copper Wrot'!A:A))+1,VLOOKUP(C89,'Copper Wrot'!A:L,9),IF(C89&lt;(MAX('Cast Copper'!A:A))+1,VLOOKUP(C89,'Cast Copper'!A:L,9),IF(C89&lt;(MAX('Press Copper Fittings'!A:A))+1,VLOOKUP(C89,'Press Copper Fittings'!A:J,7),IF(C89&lt;(MAX('Supply Stops'!A:A))+1,VLOOKUP(C89,'Supply Stops'!A:J,7),IF(C89&lt;(MAX('Supply Lines'!A:A))+1,VLOOKUP(C89,'Supply Lines'!A:J,7),IF(C89&lt;(MAX('CI Fittings'!A:A))+1,VLOOKUP(C89,'CI Fittings'!A:J,7),IF(C89&lt;(MAX('Steel Couplings'!A:A))+1,VLOOKUP(C89,'Steel Couplings'!A:J,7),IF(C89&lt;(MAX(NHC!A:A))+1,VLOOKUP(C89,NHC!A:J,7),IF(C89&lt;(MAX('Dielectric Unions'!A:A))+1,VLOOKUP(C89,'Dielectric Unions'!A:J,7),IF(C89&lt;(MAX('MI Fittings - XH'!A:A))+1,VLOOKUP(C89,'MI Fittings - XH'!A:J,7),IF(C89&lt;(MAX('Steel Nipples - XH'!A:A))+1,VLOOKUP(C89,'Steel Nipples - XH'!A:J,7),IF(C89&lt;(MAX('Copper Tubing '!A:A))+1,VLOOKUP(C89,'Copper Tubing '!A:J,7),IF(C89&lt;(MAX('PVC Pipe'!A:A))+1,VLOOKUP(C89,'PVC Pipe'!A:J,7),IF(C89&lt;(MAX('Steel Pipe'!A:A))+1,VLOOKUP(C89,'Steel Pipe'!A:J,7),0)))))))))))))))))))))))))))))))</f>
        <v>0</v>
      </c>
      <c r="J89" s="1196">
        <f t="shared" si="1"/>
        <v>0</v>
      </c>
    </row>
    <row r="90" spans="3:10" ht="15" customHeight="1" thickTop="1" thickBot="1">
      <c r="C90" s="1234">
        <v>69</v>
      </c>
      <c r="D90" s="49" t="str">
        <f>IF(C90&lt;(MAX('MI Fittings'!A:A))+1,VLOOKUP(C90,'MI Fittings'!A:K,10),IF(C90&lt;(MAX('CS Press Fittings'!A:A))+1,VLOOKUP(C90,'CS Press Fittings'!A:K,11),IF(C90&lt;(MAX('Steel Nipples'!A:A))+1,VLOOKUP(C90,'Steel Nipples'!A:K,10),IF(C90&lt;(MAX('Steel Cut Lengths'!A:A))+1,VLOOKUP(C90,'Steel Cut Lengths'!A:K,10),IF(C90&lt;(MAX('Pipe Hangers'!A:A))+1,VLOOKUP(C90,'Pipe Hangers'!A:J,10),IF(C90&lt;(MAX('Brass Nipples '!A:A))+1,VLOOKUP(C90,'Brass Nipples '!A:J,10),IF(C90&lt;(MAX('Brass Fittings '!A:A))+1,VLOOKUP(C90,'Brass Fittings '!A:J,10),IF(C90&lt;(MAX(Valves!A:A))+1,VLOOKUP(C90,Valves!A:J,10),IF(C90&lt;(MAX('PEX Tubing'!A:A))+1,VLOOKUP(C90,'PEX Tubing'!A:J,9),IF(C90&lt;(MAX('PEX Fittings - Brass'!A:A))+1,VLOOKUP(C90,'PEX Fittings - Brass'!A:J,10),IF(C90&lt;(MAX('PEX Fittings - EXPN Brass'!A:A))+1,VLOOKUP(C90,'PEX Fittings - EXPN Brass'!A:J,10),IF(C90&lt;(MAX('PEX Fittings - F1807 PPSU '!A:A))+1,VLOOKUP(C90,'PEX Fittings - F1807 PPSU '!A:J,10),IF(C90&lt;(MAX('PEX Fittings - F1960 EPPSU'!A:A))+1,VLOOKUP(C90,'PEX Fittings - F1960 EPPSU'!A:J,10),IF(C90&lt;(MAX('PEX Accessories'!A:A))+1,VLOOKUP(C90,'PEX Accessories'!A:J,10),IF(C90&lt;(MAX('PVC DWV'!A:A))+1,VLOOKUP(C90,'PVC DWV'!A:K,11),IF(C90&lt;(MAX('PVC SCH 40'!A:A))+1,VLOOKUP(C90,'PVC SCH 40'!A:K,11),IF(C90&lt;(MAX('Push Fittings'!A:A))+1,VLOOKUP(C90,'Push Fittings'!A:J,10),IF(C90&lt;(MAX('Copper Wrot'!A:A))+1,VLOOKUP(C90,'Copper Wrot'!A:L,12),IF(C90&lt;(MAX('Cast Copper'!A:A))+1,VLOOKUP(C90,'Cast Copper'!A:L,12),IF(C90&lt;(MAX('Press Copper Fittings'!A:A))+1,VLOOKUP(C90,'Press Copper Fittings'!A:J,10),IF(C90&lt;(MAX('Supply Stops'!A:A))+1,VLOOKUP(C90,'Supply Stops'!A:J,10),IF(C90&lt;(MAX('Supply Lines'!A:A))+1,VLOOKUP(C90,'Supply Lines'!A:J,10),IF(C90&lt;(MAX('CI Fittings'!A:A))+1,VLOOKUP(C90,'CI Fittings'!A:J,10),IF(C90&lt;(MAX('Steel Couplings'!A:A))+1,VLOOKUP(C90,'Steel Couplings'!A:J,10),IF(C90&lt;(MAX(NHC!A:A))+1,VLOOKUP(C90,NHC!A:J,10),IF(C90&lt;(MAX('Dielectric Unions'!A:A))+1,VLOOKUP(C90,'Dielectric Unions'!A:J,10),IF(C90&lt;(MAX('MI Fittings - XH'!A:A))+1,VLOOKUP(C90,'MI Fittings - XH'!A:J,10),IF(C90&lt;(MAX('Steel Nipples - XH'!A:A))+1,VLOOKUP(C90,'Steel Nipples - XH'!A:J,10),IF(C90&lt;(MAX('Copper Tubing '!A:A))+1,VLOOKUP(C90,'Copper Tubing '!A:J,10),IF(C90&lt;(MAX('PVC Pipe'!A:A))+1,VLOOKUP(C90,'PVC Pipe'!A:J,10),IF(C90&lt;(MAX('Steel Pipe'!A:A))+1,VLOOKUP(C90,'Steel Pipe'!A:J,10),"")))))))))))))))))))))))))))))))</f>
        <v/>
      </c>
      <c r="E90" s="1231" t="str">
        <f>IF(C90&lt;(MAX('MI Fittings'!A:A))+1,VLOOKUP(C90,'MI Fittings'!A:K,3),IF(C90&lt;(MAX('CS Press Fittings'!A:A))+1,VLOOKUP(C90,'CS Press Fittings'!A:K,4),IF(C90&lt;(MAX('Steel Nipples'!A:A))+1,VLOOKUP(C90,'Steel Nipples'!A:K,3),IF(C90&lt;(MAX('Steel Cut Lengths'!A:A))+1,VLOOKUP(C90,'Steel Cut Lengths'!A:K,3),IF(C90&lt;(MAX('Pipe Hangers'!A:A))+1,VLOOKUP(C90,'Pipe Hangers'!A:J,3),IF(C90&lt;(MAX('Brass Nipples '!A:A))+1,VLOOKUP(C90,'Brass Nipples '!A:J,3),IF(C90&lt;(MAX('Brass Fittings '!A:A))+1,VLOOKUP(C90,'Brass Fittings '!A:J,3),IF(C90&lt;(MAX(Valves!A:A))+1,VLOOKUP(C90,Valves!A:J,3),IF(C90&lt;(MAX('PEX Tubing'!A:A))+1,VLOOKUP(C90,'PEX Tubing'!A:J,3),IF(C90&lt;(MAX('PEX Fittings - Brass'!A:A))+1,VLOOKUP(C90,'PEX Fittings - Brass'!A:J,3),IF(C90&lt;(MAX('PEX Fittings - EXPN Brass'!A:A))+1,VLOOKUP(C90,'PEX Fittings - EXPN Brass'!A:J,3),IF(C90&lt;(MAX('PEX Fittings - F1807 PPSU '!A:A))+1,VLOOKUP(C90,'PEX Fittings - F1807 PPSU '!A:J,3),IF(C90&lt;(MAX('PEX Fittings - F1960 EPPSU'!A:A))+1,VLOOKUP(C90,'PEX Fittings - F1960 EPPSU'!A:J,3),IF(C90&lt;(MAX('PEX Accessories'!A:A))+1,VLOOKUP(C90,'PEX Accessories'!A:J,3),IF(C90&lt;(MAX('PVC DWV'!A:A))+1,VLOOKUP(C90,'PVC DWV'!A:K,3),IF(C90&lt;(MAX('PVC SCH 40'!A:A))+1,VLOOKUP(C90,'PVC SCH 40'!A:K,3),IF(C90&lt;(MAX('Push Fittings'!A:A))+1,VLOOKUP(C90,'Push Fittings'!A:J,3),IF(C90&lt;(MAX('Copper Wrot'!A:A))+1,VLOOKUP(C90,'Copper Wrot'!A:L,3),IF(C90&lt;(MAX('Cast Copper'!A:A))+1,VLOOKUP(C90,'Cast Copper'!A:L,3),IF(C90&lt;(MAX('Cast Copper'!A:A))+1,VLOOKUP(C90,'Cast Copper'!A:L,3),IF(C90&lt;(MAX('Press Copper Fittings'!A:A))+1,VLOOKUP(C90,'Press Copper Fittings'!A:J,3),IF(C90&lt;(MAX('Supply Stops'!A:A))+1,VLOOKUP(C90,'Supply Stops'!A:J,3),IF(C90&lt;(MAX('Supply Lines'!A:A))+1,VLOOKUP(C90,'Supply Lines'!A:J,3),IF(C90&lt;(MAX('CI Fittings'!A:A))+1,VLOOKUP(C90,'CI Fittings'!A:J,3),IF(C90&lt;(MAX('Steel Couplings'!A:A))+1,VLOOKUP(C90,'Steel Couplings'!A:J,3),IF(C90&lt;(MAX(NHC!A:A))+1,VLOOKUP(C90,NHC!A:J,3),IF(C90&lt;(MAX('Dielectric Unions'!A:A))+1,VLOOKUP(C90,'Dielectric Unions'!A:J,3),IF(C90&lt;(MAX('MI Fittings - XH'!A:A))+1,VLOOKUP(C90,'MI Fittings - XH'!A:J,3),IF(C90&lt;(MAX('Steel Nipples - XH'!A:A))+1,VLOOKUP(C90,'Steel Nipples - XH'!A:J,3),IF(C90&lt;(MAX('Copper Tubing '!A:A))+1,VLOOKUP(C90,'Copper Tubing '!A:J,3),IF(C90&lt;(MAX('PVC Pipe'!A:A))+1,VLOOKUP(C90,'PVC Pipe'!A:J,3),IF(C90&lt;(MAX('Steel Pipe'!A:A))+1,VLOOKUP(C90,'Steel Pipe'!A:J,3),""))))))))))))))))))))))))))))))))</f>
        <v/>
      </c>
      <c r="F90" s="1794" t="str">
        <f>IF(C90&lt;(MAX('MI Fittings'!A:A))+1,VLOOKUP(C90,'MI Fittings'!A:K,4),IF(C90&lt;(MAX('CS Press Fittings'!A:A))+1,VLOOKUP(C90,'CS Press Fittings'!A:K,5),IF(C90&lt;(MAX('Steel Nipples'!A:A))+1,VLOOKUP(C90,'Steel Nipples'!A:K,4),IF(C90&lt;(MAX('Steel Cut Lengths'!A:A))+1,VLOOKUP(C90,'Steel Cut Lengths'!A:K,4),IF(C90&lt;(MAX('Pipe Hangers'!A:A))+1,VLOOKUP(C90,'Pipe Hangers'!A:J,4),IF(C90&lt;(MAX('Brass Nipples '!A:A))+1,VLOOKUP(C90,'Brass Nipples '!A:J,4),IF(C90&lt;(MAX('Brass Fittings '!A:A))+1,VLOOKUP(C90,'Brass Fittings '!A:J,4),IF(C90&lt;(MAX(Valves!A:A))+1,VLOOKUP(C90,Valves!A:J,4),IF(C90&lt;(MAX('PEX Tubing'!A:A))+1,VLOOKUP(C90,'PEX Tubing'!A:J,4),IF(C90&lt;(MAX('PEX Fittings - Brass'!A:A))+1,VLOOKUP(C90,'PEX Fittings - Brass'!A:J,4),IF(C90&lt;(MAX('PEX Fittings - EXPN Brass'!A:A))+1,VLOOKUP(C90,'PEX Fittings - EXPN Brass'!A:J,4),IF(C90&lt;(MAX('PEX Fittings - F1807 PPSU '!A:A))+1,VLOOKUP(C90,'PEX Fittings - F1807 PPSU '!A:J,4),IF(C90&lt;(MAX('PEX Fittings - F1960 EPPSU'!A:A))+1,VLOOKUP(C90,'PEX Fittings - F1960 EPPSU'!A:J,4),IF(C90&lt;(MAX('PEX Accessories'!A:A))+1,VLOOKUP(C90,'PEX Accessories'!A:J,4),IF(C90&lt;(MAX('PVC DWV'!A:A))+1,VLOOKUP(C90,'PVC DWV'!A:K,5),IF(C90&lt;(MAX('PVC SCH 40'!A:A))+1,VLOOKUP(C90,'PVC SCH 40'!A:K,5),IF(C90&lt;(MAX('Push Fittings'!A:A))+1,VLOOKUP(C90,'Push Fittings'!A:J,4),IF(C90&lt;(MAX('Copper Wrot'!A:A))+1,VLOOKUP(C90,'Copper Wrot'!A:L,5),IF(C90&lt;(MAX('Cast Copper'!A:A))+1,VLOOKUP(C90,'Cast Copper'!A:L,5),IF(C90&lt;(MAX('Press Copper Fittings'!A:A))+1,VLOOKUP(C90,'Press Copper Fittings'!A:J,4),IF(C90&lt;(MAX('Supply Stops'!A:A))+1,VLOOKUP(C90,'Supply Stops'!A:J,4),IF(C90&lt;(MAX('Supply Lines'!A:A))+1,VLOOKUP(C90,'Supply Lines'!A:J,4),IF(C90&lt;(MAX('CI Fittings'!A:A))+1,VLOOKUP(C90,'CI Fittings'!A:J,4),IF(C90&lt;(MAX('Steel Couplings'!A:A))+1,VLOOKUP(C90,'Steel Couplings'!A:J,4),IF(C90&lt;(MAX(NHC!A:A))+1,VLOOKUP(C90,NHC!A:J,4),IF(C90&lt;(MAX('Dielectric Unions'!A:A))+1,VLOOKUP(C90,'Dielectric Unions'!A:J,4),IF(C90&lt;(MAX('MI Fittings - XH'!A:A))+1,VLOOKUP(C90,'MI Fittings - XH'!A:J,4),IF(C90&lt;(MAX('Steel Nipples - XH'!A:A))+1,VLOOKUP(C90,'Steel Nipples - XH'!A:J,4),IF(C90&lt;(MAX('Copper Tubing '!A:A))+1,VLOOKUP(C90,'Copper Tubing '!A:J,4),IF(C90&lt;(MAX('PVC Pipe'!A:A))+1,VLOOKUP(C90,'PVC Pipe'!A:J,4),IF(C90&lt;(MAX('Steel Pipe'!A:A))+1,VLOOKUP(C90,'Steel Pipe'!A:J,4),"")))))))))))))))))))))))))))))))</f>
        <v/>
      </c>
      <c r="G90" s="1795"/>
      <c r="H90" s="504" t="str">
        <f>IF(C90&lt;(MAX('MI Fittings'!A:A))+1,VLOOKUP(C90,'MI Fittings'!A:K,8),IF(C90&lt;(MAX('CS Press Fittings'!A:A))+1,VLOOKUP(C90,'CS Press Fittings'!A:K,9),IF(C90&lt;(MAX('Steel Nipples'!A:A))+1,VLOOKUP(C90,'Steel Nipples'!A:K,8),IF(C90&lt;(MAX('Steel Cut Lengths'!A:A))+1,VLOOKUP(C90,'Steel Cut Lengths'!A:K,8),IF(C90&lt;(MAX('Pipe Hangers'!A:A))+1,VLOOKUP(C90,'Pipe Hangers'!A:J,8),IF(C90&lt;(MAX('Brass Nipples '!A:A))+1,VLOOKUP(C90,'Brass Nipples '!A:J,8),IF(C90&lt;(MAX('Brass Fittings '!A:A))+1,VLOOKUP(C90,'Brass Fittings '!A:J,8),IF(C90&lt;(MAX(Valves!A:A))+1,VLOOKUP(C90,Valves!A:J,8),IF(C90&lt;(MAX('PEX Tubing'!A:A))+1,VLOOKUP(C90,'PEX Tubing'!A:J,8),IF(C90&lt;(MAX('PEX Fittings - Brass'!A:A))+1,VLOOKUP(C90,'PEX Fittings - Brass'!A:J,8),IF(C90&lt;(MAX('PEX Fittings - EXPN Brass'!A:A))+1,VLOOKUP(C90,'PEX Fittings - EXPN Brass'!A:J,8),IF(C90&lt;(MAX('PEX Fittings - F1807 PPSU '!A:A))+1,VLOOKUP(C90,'PEX Fittings - F1807 PPSU '!A:J,8),IF(C90&lt;(MAX('PEX Fittings - F1960 EPPSU'!A:A))+1,VLOOKUP(C90,'PEX Fittings - F1960 EPPSU'!A:J,8),IF(C90&lt;(MAX('PEX Accessories'!A:A))+1,VLOOKUP(C90,'PEX Accessories'!A:J,8),IF(C90&lt;(MAX('PVC DWV'!A:A))+1,VLOOKUP(C90,'PVC DWV'!A:K,9),IF(C90&lt;(MAX('PVC SCH 40'!A:A))+1,VLOOKUP(C90,'PVC SCH 40'!A:K,10),IF(C90&lt;(MAX('Push Fittings'!A:A))+1,VLOOKUP(C90,'Push Fittings'!A:J,8),IF(C90&lt;(MAX('Copper Wrot'!A:A))+1,VLOOKUP(C90,'Copper Wrot'!A:L,10),IF(C90&lt;(MAX('Cast Copper'!A:A))+1,VLOOKUP(C90,'Cast Copper'!A:L,10),IF(C90&lt;(MAX('Press Copper Fittings'!A:A))+1,VLOOKUP(C90,'Press Copper Fittings'!A:J,8),IF(C90&lt;(MAX('Supply Stops'!A:A))+1,VLOOKUP(C90,'Supply Stops'!A:J,8),IF(C90&lt;(MAX('Supply Lines'!A:A))+1,VLOOKUP(C90,'Supply Lines'!A:J,8),IF(C90&lt;(MAX('CI Fittings'!A:A))+1,VLOOKUP(C90,'CI Fittings'!A:J,8),IF(C90&lt;(MAX('Steel Couplings'!A:A))+1,VLOOKUP(C90,'Steel Couplings'!A:J,8),IF(C90&lt;(MAX(NHC!A:A))+1,VLOOKUP(C90,NHC!A:J,8),IF(C90&lt;(MAX('Dielectric Unions'!A:A))+1,VLOOKUP(C90,'Dielectric Unions'!A:J,8),IF(C90&lt;(MAX('MI Fittings - XH'!A:A))+1,VLOOKUP(C90,'MI Fittings - XH'!A:J,8),IF(C90&lt;(MAX('Steel Nipples - XH'!A:A))+1,VLOOKUP(C90,'Steel Nipples - XH'!A:J,8),IF(C90&lt;(MAX('Copper Tubing '!A:A))+1,VLOOKUP(C90,'Copper Tubing '!A:J,8),IF(C90&lt;(MAX('PVC Pipe'!A:A))+1,VLOOKUP(C90,'PVC Pipe'!A:J,8),IF(C90&lt;(MAX('Steel Pipe'!A:A))+1,VLOOKUP(C90,'Steel Pipe'!A:J,8),"")))))))))))))))))))))))))))))))</f>
        <v/>
      </c>
      <c r="I90" s="1232">
        <f>IF(C90&lt;(MAX('MI Fittings'!A:A))+1,VLOOKUP(C90,'MI Fittings'!A:K,7),IF(C90&lt;(MAX('CS Press Fittings'!A:A))+1,VLOOKUP(C90,'CS Press Fittings'!A:K,8),IF(C90&lt;(MAX('Steel Nipples'!A:A))+1,VLOOKUP(C90,'Steel Nipples'!A:K,7),IF(C90&lt;(MAX('Steel Cut Lengths'!A:A))+1,VLOOKUP(C90,'Steel Cut Lengths'!A:K,7),IF(C90&lt;(MAX('Pipe Hangers'!A:A))+1,VLOOKUP(C90,'Pipe Hangers'!A:J,7),IF(C90&lt;(MAX('Brass Nipples '!A:A))+1,VLOOKUP(C90,'Brass Nipples '!A:J,7),IF(C90&lt;(MAX('Brass Fittings '!A:A))+1,VLOOKUP(C90,'Brass Fittings '!A:J,7),IF(C90&lt;(MAX(Valves!A:A))+1,VLOOKUP(C90,Valves!A:J,7),IF(C90&lt;(MAX('PEX Tubing'!A:A))+1,VLOOKUP(C90,'PEX Tubing'!A:J,7),IF(C90&lt;(MAX('PEX Fittings - Brass'!A:A))+1,VLOOKUP(C90,'PEX Fittings - Brass'!A:J,7),IF(C90&lt;(MAX('PEX Fittings - EXPN Brass'!A:A))+1,VLOOKUP(C90,'PEX Fittings - EXPN Brass'!A:J,7),IF(C90&lt;(MAX('PEX Fittings - F1807 PPSU '!A:A))+1,VLOOKUP(C90,'PEX Fittings - F1807 PPSU '!A:J,7),IF(C90&lt;(MAX('PEX Fittings - F1960 EPPSU'!A:A))+1,VLOOKUP(C90,'PEX Fittings - F1960 EPPSU'!A:J,7),IF(C90&lt;(MAX('PEX Accessories'!A:A))+1,VLOOKUP(C90,'PEX Accessories'!A:J,7),IF(C90&lt;(MAX('PVC DWV'!A:A))+1,VLOOKUP(C90,'PVC DWV'!A:K,8),IF(C90&lt;(MAX('PVC SCH 40'!A:A))+1,VLOOKUP(C90,'PVC SCH 40'!A:K,7),IF(C90&lt;(MAX('Push Fittings'!A:A))+1,VLOOKUP(C90,'Push Fittings'!A:J,7),IF(C90&lt;(MAX('Copper Wrot'!A:A))+1,VLOOKUP(C90,'Copper Wrot'!A:L,9),IF(C90&lt;(MAX('Cast Copper'!A:A))+1,VLOOKUP(C90,'Cast Copper'!A:L,9),IF(C90&lt;(MAX('Press Copper Fittings'!A:A))+1,VLOOKUP(C90,'Press Copper Fittings'!A:J,7),IF(C90&lt;(MAX('Supply Stops'!A:A))+1,VLOOKUP(C90,'Supply Stops'!A:J,7),IF(C90&lt;(MAX('Supply Lines'!A:A))+1,VLOOKUP(C90,'Supply Lines'!A:J,7),IF(C90&lt;(MAX('CI Fittings'!A:A))+1,VLOOKUP(C90,'CI Fittings'!A:J,7),IF(C90&lt;(MAX('Steel Couplings'!A:A))+1,VLOOKUP(C90,'Steel Couplings'!A:J,7),IF(C90&lt;(MAX(NHC!A:A))+1,VLOOKUP(C90,NHC!A:J,7),IF(C90&lt;(MAX('Dielectric Unions'!A:A))+1,VLOOKUP(C90,'Dielectric Unions'!A:J,7),IF(C90&lt;(MAX('MI Fittings - XH'!A:A))+1,VLOOKUP(C90,'MI Fittings - XH'!A:J,7),IF(C90&lt;(MAX('Steel Nipples - XH'!A:A))+1,VLOOKUP(C90,'Steel Nipples - XH'!A:J,7),IF(C90&lt;(MAX('Copper Tubing '!A:A))+1,VLOOKUP(C90,'Copper Tubing '!A:J,7),IF(C90&lt;(MAX('PVC Pipe'!A:A))+1,VLOOKUP(C90,'PVC Pipe'!A:J,7),IF(C90&lt;(MAX('Steel Pipe'!A:A))+1,VLOOKUP(C90,'Steel Pipe'!A:J,7),0)))))))))))))))))))))))))))))))</f>
        <v>0</v>
      </c>
      <c r="J90" s="1196">
        <f t="shared" si="1"/>
        <v>0</v>
      </c>
    </row>
    <row r="91" spans="3:10" ht="15" customHeight="1" thickTop="1" thickBot="1">
      <c r="C91" s="1233">
        <v>70</v>
      </c>
      <c r="D91" s="49" t="str">
        <f>IF(C91&lt;(MAX('MI Fittings'!A:A))+1,VLOOKUP(C91,'MI Fittings'!A:K,10),IF(C91&lt;(MAX('CS Press Fittings'!A:A))+1,VLOOKUP(C91,'CS Press Fittings'!A:K,11),IF(C91&lt;(MAX('Steel Nipples'!A:A))+1,VLOOKUP(C91,'Steel Nipples'!A:K,10),IF(C91&lt;(MAX('Steel Cut Lengths'!A:A))+1,VLOOKUP(C91,'Steel Cut Lengths'!A:K,10),IF(C91&lt;(MAX('Pipe Hangers'!A:A))+1,VLOOKUP(C91,'Pipe Hangers'!A:J,10),IF(C91&lt;(MAX('Brass Nipples '!A:A))+1,VLOOKUP(C91,'Brass Nipples '!A:J,10),IF(C91&lt;(MAX('Brass Fittings '!A:A))+1,VLOOKUP(C91,'Brass Fittings '!A:J,10),IF(C91&lt;(MAX(Valves!A:A))+1,VLOOKUP(C91,Valves!A:J,10),IF(C91&lt;(MAX('PEX Tubing'!A:A))+1,VLOOKUP(C91,'PEX Tubing'!A:J,9),IF(C91&lt;(MAX('PEX Fittings - Brass'!A:A))+1,VLOOKUP(C91,'PEX Fittings - Brass'!A:J,10),IF(C91&lt;(MAX('PEX Fittings - EXPN Brass'!A:A))+1,VLOOKUP(C91,'PEX Fittings - EXPN Brass'!A:J,10),IF(C91&lt;(MAX('PEX Fittings - F1807 PPSU '!A:A))+1,VLOOKUP(C91,'PEX Fittings - F1807 PPSU '!A:J,10),IF(C91&lt;(MAX('PEX Fittings - F1960 EPPSU'!A:A))+1,VLOOKUP(C91,'PEX Fittings - F1960 EPPSU'!A:J,10),IF(C91&lt;(MAX('PEX Accessories'!A:A))+1,VLOOKUP(C91,'PEX Accessories'!A:J,10),IF(C91&lt;(MAX('PVC DWV'!A:A))+1,VLOOKUP(C91,'PVC DWV'!A:K,11),IF(C91&lt;(MAX('PVC SCH 40'!A:A))+1,VLOOKUP(C91,'PVC SCH 40'!A:K,11),IF(C91&lt;(MAX('Push Fittings'!A:A))+1,VLOOKUP(C91,'Push Fittings'!A:J,10),IF(C91&lt;(MAX('Copper Wrot'!A:A))+1,VLOOKUP(C91,'Copper Wrot'!A:L,12),IF(C91&lt;(MAX('Cast Copper'!A:A))+1,VLOOKUP(C91,'Cast Copper'!A:L,12),IF(C91&lt;(MAX('Press Copper Fittings'!A:A))+1,VLOOKUP(C91,'Press Copper Fittings'!A:J,10),IF(C91&lt;(MAX('Supply Stops'!A:A))+1,VLOOKUP(C91,'Supply Stops'!A:J,10),IF(C91&lt;(MAX('Supply Lines'!A:A))+1,VLOOKUP(C91,'Supply Lines'!A:J,10),IF(C91&lt;(MAX('CI Fittings'!A:A))+1,VLOOKUP(C91,'CI Fittings'!A:J,10),IF(C91&lt;(MAX('Steel Couplings'!A:A))+1,VLOOKUP(C91,'Steel Couplings'!A:J,10),IF(C91&lt;(MAX(NHC!A:A))+1,VLOOKUP(C91,NHC!A:J,10),IF(C91&lt;(MAX('Dielectric Unions'!A:A))+1,VLOOKUP(C91,'Dielectric Unions'!A:J,10),IF(C91&lt;(MAX('MI Fittings - XH'!A:A))+1,VLOOKUP(C91,'MI Fittings - XH'!A:J,10),IF(C91&lt;(MAX('Steel Nipples - XH'!A:A))+1,VLOOKUP(C91,'Steel Nipples - XH'!A:J,10),IF(C91&lt;(MAX('Copper Tubing '!A:A))+1,VLOOKUP(C91,'Copper Tubing '!A:J,10),IF(C91&lt;(MAX('PVC Pipe'!A:A))+1,VLOOKUP(C91,'PVC Pipe'!A:J,10),IF(C91&lt;(MAX('Steel Pipe'!A:A))+1,VLOOKUP(C91,'Steel Pipe'!A:J,10),"")))))))))))))))))))))))))))))))</f>
        <v/>
      </c>
      <c r="E91" s="1231" t="str">
        <f>IF(C91&lt;(MAX('MI Fittings'!A:A))+1,VLOOKUP(C91,'MI Fittings'!A:K,3),IF(C91&lt;(MAX('CS Press Fittings'!A:A))+1,VLOOKUP(C91,'CS Press Fittings'!A:K,4),IF(C91&lt;(MAX('Steel Nipples'!A:A))+1,VLOOKUP(C91,'Steel Nipples'!A:K,3),IF(C91&lt;(MAX('Steel Cut Lengths'!A:A))+1,VLOOKUP(C91,'Steel Cut Lengths'!A:K,3),IF(C91&lt;(MAX('Pipe Hangers'!A:A))+1,VLOOKUP(C91,'Pipe Hangers'!A:J,3),IF(C91&lt;(MAX('Brass Nipples '!A:A))+1,VLOOKUP(C91,'Brass Nipples '!A:J,3),IF(C91&lt;(MAX('Brass Fittings '!A:A))+1,VLOOKUP(C91,'Brass Fittings '!A:J,3),IF(C91&lt;(MAX(Valves!A:A))+1,VLOOKUP(C91,Valves!A:J,3),IF(C91&lt;(MAX('PEX Tubing'!A:A))+1,VLOOKUP(C91,'PEX Tubing'!A:J,3),IF(C91&lt;(MAX('PEX Fittings - Brass'!A:A))+1,VLOOKUP(C91,'PEX Fittings - Brass'!A:J,3),IF(C91&lt;(MAX('PEX Fittings - EXPN Brass'!A:A))+1,VLOOKUP(C91,'PEX Fittings - EXPN Brass'!A:J,3),IF(C91&lt;(MAX('PEX Fittings - F1807 PPSU '!A:A))+1,VLOOKUP(C91,'PEX Fittings - F1807 PPSU '!A:J,3),IF(C91&lt;(MAX('PEX Fittings - F1960 EPPSU'!A:A))+1,VLOOKUP(C91,'PEX Fittings - F1960 EPPSU'!A:J,3),IF(C91&lt;(MAX('PEX Accessories'!A:A))+1,VLOOKUP(C91,'PEX Accessories'!A:J,3),IF(C91&lt;(MAX('PVC DWV'!A:A))+1,VLOOKUP(C91,'PVC DWV'!A:K,3),IF(C91&lt;(MAX('PVC SCH 40'!A:A))+1,VLOOKUP(C91,'PVC SCH 40'!A:K,3),IF(C91&lt;(MAX('Push Fittings'!A:A))+1,VLOOKUP(C91,'Push Fittings'!A:J,3),IF(C91&lt;(MAX('Copper Wrot'!A:A))+1,VLOOKUP(C91,'Copper Wrot'!A:L,3),IF(C91&lt;(MAX('Cast Copper'!A:A))+1,VLOOKUP(C91,'Cast Copper'!A:L,3),IF(C91&lt;(MAX('Cast Copper'!A:A))+1,VLOOKUP(C91,'Cast Copper'!A:L,3),IF(C91&lt;(MAX('Press Copper Fittings'!A:A))+1,VLOOKUP(C91,'Press Copper Fittings'!A:J,3),IF(C91&lt;(MAX('Supply Stops'!A:A))+1,VLOOKUP(C91,'Supply Stops'!A:J,3),IF(C91&lt;(MAX('Supply Lines'!A:A))+1,VLOOKUP(C91,'Supply Lines'!A:J,3),IF(C91&lt;(MAX('CI Fittings'!A:A))+1,VLOOKUP(C91,'CI Fittings'!A:J,3),IF(C91&lt;(MAX('Steel Couplings'!A:A))+1,VLOOKUP(C91,'Steel Couplings'!A:J,3),IF(C91&lt;(MAX(NHC!A:A))+1,VLOOKUP(C91,NHC!A:J,3),IF(C91&lt;(MAX('Dielectric Unions'!A:A))+1,VLOOKUP(C91,'Dielectric Unions'!A:J,3),IF(C91&lt;(MAX('MI Fittings - XH'!A:A))+1,VLOOKUP(C91,'MI Fittings - XH'!A:J,3),IF(C91&lt;(MAX('Steel Nipples - XH'!A:A))+1,VLOOKUP(C91,'Steel Nipples - XH'!A:J,3),IF(C91&lt;(MAX('Copper Tubing '!A:A))+1,VLOOKUP(C91,'Copper Tubing '!A:J,3),IF(C91&lt;(MAX('PVC Pipe'!A:A))+1,VLOOKUP(C91,'PVC Pipe'!A:J,3),IF(C91&lt;(MAX('Steel Pipe'!A:A))+1,VLOOKUP(C91,'Steel Pipe'!A:J,3),""))))))))))))))))))))))))))))))))</f>
        <v/>
      </c>
      <c r="F91" s="1794" t="str">
        <f>IF(C91&lt;(MAX('MI Fittings'!A:A))+1,VLOOKUP(C91,'MI Fittings'!A:K,4),IF(C91&lt;(MAX('CS Press Fittings'!A:A))+1,VLOOKUP(C91,'CS Press Fittings'!A:K,5),IF(C91&lt;(MAX('Steel Nipples'!A:A))+1,VLOOKUP(C91,'Steel Nipples'!A:K,4),IF(C91&lt;(MAX('Steel Cut Lengths'!A:A))+1,VLOOKUP(C91,'Steel Cut Lengths'!A:K,4),IF(C91&lt;(MAX('Pipe Hangers'!A:A))+1,VLOOKUP(C91,'Pipe Hangers'!A:J,4),IF(C91&lt;(MAX('Brass Nipples '!A:A))+1,VLOOKUP(C91,'Brass Nipples '!A:J,4),IF(C91&lt;(MAX('Brass Fittings '!A:A))+1,VLOOKUP(C91,'Brass Fittings '!A:J,4),IF(C91&lt;(MAX(Valves!A:A))+1,VLOOKUP(C91,Valves!A:J,4),IF(C91&lt;(MAX('PEX Tubing'!A:A))+1,VLOOKUP(C91,'PEX Tubing'!A:J,4),IF(C91&lt;(MAX('PEX Fittings - Brass'!A:A))+1,VLOOKUP(C91,'PEX Fittings - Brass'!A:J,4),IF(C91&lt;(MAX('PEX Fittings - EXPN Brass'!A:A))+1,VLOOKUP(C91,'PEX Fittings - EXPN Brass'!A:J,4),IF(C91&lt;(MAX('PEX Fittings - F1807 PPSU '!A:A))+1,VLOOKUP(C91,'PEX Fittings - F1807 PPSU '!A:J,4),IF(C91&lt;(MAX('PEX Fittings - F1960 EPPSU'!A:A))+1,VLOOKUP(C91,'PEX Fittings - F1960 EPPSU'!A:J,4),IF(C91&lt;(MAX('PEX Accessories'!A:A))+1,VLOOKUP(C91,'PEX Accessories'!A:J,4),IF(C91&lt;(MAX('PVC DWV'!A:A))+1,VLOOKUP(C91,'PVC DWV'!A:K,5),IF(C91&lt;(MAX('PVC SCH 40'!A:A))+1,VLOOKUP(C91,'PVC SCH 40'!A:K,5),IF(C91&lt;(MAX('Push Fittings'!A:A))+1,VLOOKUP(C91,'Push Fittings'!A:J,4),IF(C91&lt;(MAX('Copper Wrot'!A:A))+1,VLOOKUP(C91,'Copper Wrot'!A:L,5),IF(C91&lt;(MAX('Cast Copper'!A:A))+1,VLOOKUP(C91,'Cast Copper'!A:L,5),IF(C91&lt;(MAX('Press Copper Fittings'!A:A))+1,VLOOKUP(C91,'Press Copper Fittings'!A:J,4),IF(C91&lt;(MAX('Supply Stops'!A:A))+1,VLOOKUP(C91,'Supply Stops'!A:J,4),IF(C91&lt;(MAX('Supply Lines'!A:A))+1,VLOOKUP(C91,'Supply Lines'!A:J,4),IF(C91&lt;(MAX('CI Fittings'!A:A))+1,VLOOKUP(C91,'CI Fittings'!A:J,4),IF(C91&lt;(MAX('Steel Couplings'!A:A))+1,VLOOKUP(C91,'Steel Couplings'!A:J,4),IF(C91&lt;(MAX(NHC!A:A))+1,VLOOKUP(C91,NHC!A:J,4),IF(C91&lt;(MAX('Dielectric Unions'!A:A))+1,VLOOKUP(C91,'Dielectric Unions'!A:J,4),IF(C91&lt;(MAX('MI Fittings - XH'!A:A))+1,VLOOKUP(C91,'MI Fittings - XH'!A:J,4),IF(C91&lt;(MAX('Steel Nipples - XH'!A:A))+1,VLOOKUP(C91,'Steel Nipples - XH'!A:J,4),IF(C91&lt;(MAX('Copper Tubing '!A:A))+1,VLOOKUP(C91,'Copper Tubing '!A:J,4),IF(C91&lt;(MAX('PVC Pipe'!A:A))+1,VLOOKUP(C91,'PVC Pipe'!A:J,4),IF(C91&lt;(MAX('Steel Pipe'!A:A))+1,VLOOKUP(C91,'Steel Pipe'!A:J,4),"")))))))))))))))))))))))))))))))</f>
        <v/>
      </c>
      <c r="G91" s="1795"/>
      <c r="H91" s="504" t="str">
        <f>IF(C91&lt;(MAX('MI Fittings'!A:A))+1,VLOOKUP(C91,'MI Fittings'!A:K,8),IF(C91&lt;(MAX('CS Press Fittings'!A:A))+1,VLOOKUP(C91,'CS Press Fittings'!A:K,9),IF(C91&lt;(MAX('Steel Nipples'!A:A))+1,VLOOKUP(C91,'Steel Nipples'!A:K,8),IF(C91&lt;(MAX('Steel Cut Lengths'!A:A))+1,VLOOKUP(C91,'Steel Cut Lengths'!A:K,8),IF(C91&lt;(MAX('Pipe Hangers'!A:A))+1,VLOOKUP(C91,'Pipe Hangers'!A:J,8),IF(C91&lt;(MAX('Brass Nipples '!A:A))+1,VLOOKUP(C91,'Brass Nipples '!A:J,8),IF(C91&lt;(MAX('Brass Fittings '!A:A))+1,VLOOKUP(C91,'Brass Fittings '!A:J,8),IF(C91&lt;(MAX(Valves!A:A))+1,VLOOKUP(C91,Valves!A:J,8),IF(C91&lt;(MAX('PEX Tubing'!A:A))+1,VLOOKUP(C91,'PEX Tubing'!A:J,8),IF(C91&lt;(MAX('PEX Fittings - Brass'!A:A))+1,VLOOKUP(C91,'PEX Fittings - Brass'!A:J,8),IF(C91&lt;(MAX('PEX Fittings - EXPN Brass'!A:A))+1,VLOOKUP(C91,'PEX Fittings - EXPN Brass'!A:J,8),IF(C91&lt;(MAX('PEX Fittings - F1807 PPSU '!A:A))+1,VLOOKUP(C91,'PEX Fittings - F1807 PPSU '!A:J,8),IF(C91&lt;(MAX('PEX Fittings - F1960 EPPSU'!A:A))+1,VLOOKUP(C91,'PEX Fittings - F1960 EPPSU'!A:J,8),IF(C91&lt;(MAX('PEX Accessories'!A:A))+1,VLOOKUP(C91,'PEX Accessories'!A:J,8),IF(C91&lt;(MAX('PVC DWV'!A:A))+1,VLOOKUP(C91,'PVC DWV'!A:K,9),IF(C91&lt;(MAX('PVC SCH 40'!A:A))+1,VLOOKUP(C91,'PVC SCH 40'!A:K,10),IF(C91&lt;(MAX('Push Fittings'!A:A))+1,VLOOKUP(C91,'Push Fittings'!A:J,8),IF(C91&lt;(MAX('Copper Wrot'!A:A))+1,VLOOKUP(C91,'Copper Wrot'!A:L,10),IF(C91&lt;(MAX('Cast Copper'!A:A))+1,VLOOKUP(C91,'Cast Copper'!A:L,10),IF(C91&lt;(MAX('Press Copper Fittings'!A:A))+1,VLOOKUP(C91,'Press Copper Fittings'!A:J,8),IF(C91&lt;(MAX('Supply Stops'!A:A))+1,VLOOKUP(C91,'Supply Stops'!A:J,8),IF(C91&lt;(MAX('Supply Lines'!A:A))+1,VLOOKUP(C91,'Supply Lines'!A:J,8),IF(C91&lt;(MAX('CI Fittings'!A:A))+1,VLOOKUP(C91,'CI Fittings'!A:J,8),IF(C91&lt;(MAX('Steel Couplings'!A:A))+1,VLOOKUP(C91,'Steel Couplings'!A:J,8),IF(C91&lt;(MAX(NHC!A:A))+1,VLOOKUP(C91,NHC!A:J,8),IF(C91&lt;(MAX('Dielectric Unions'!A:A))+1,VLOOKUP(C91,'Dielectric Unions'!A:J,8),IF(C91&lt;(MAX('MI Fittings - XH'!A:A))+1,VLOOKUP(C91,'MI Fittings - XH'!A:J,8),IF(C91&lt;(MAX('Steel Nipples - XH'!A:A))+1,VLOOKUP(C91,'Steel Nipples - XH'!A:J,8),IF(C91&lt;(MAX('Copper Tubing '!A:A))+1,VLOOKUP(C91,'Copper Tubing '!A:J,8),IF(C91&lt;(MAX('PVC Pipe'!A:A))+1,VLOOKUP(C91,'PVC Pipe'!A:J,8),IF(C91&lt;(MAX('Steel Pipe'!A:A))+1,VLOOKUP(C91,'Steel Pipe'!A:J,8),"")))))))))))))))))))))))))))))))</f>
        <v/>
      </c>
      <c r="I91" s="1232">
        <f>IF(C91&lt;(MAX('MI Fittings'!A:A))+1,VLOOKUP(C91,'MI Fittings'!A:K,7),IF(C91&lt;(MAX('CS Press Fittings'!A:A))+1,VLOOKUP(C91,'CS Press Fittings'!A:K,8),IF(C91&lt;(MAX('Steel Nipples'!A:A))+1,VLOOKUP(C91,'Steel Nipples'!A:K,7),IF(C91&lt;(MAX('Steel Cut Lengths'!A:A))+1,VLOOKUP(C91,'Steel Cut Lengths'!A:K,7),IF(C91&lt;(MAX('Pipe Hangers'!A:A))+1,VLOOKUP(C91,'Pipe Hangers'!A:J,7),IF(C91&lt;(MAX('Brass Nipples '!A:A))+1,VLOOKUP(C91,'Brass Nipples '!A:J,7),IF(C91&lt;(MAX('Brass Fittings '!A:A))+1,VLOOKUP(C91,'Brass Fittings '!A:J,7),IF(C91&lt;(MAX(Valves!A:A))+1,VLOOKUP(C91,Valves!A:J,7),IF(C91&lt;(MAX('PEX Tubing'!A:A))+1,VLOOKUP(C91,'PEX Tubing'!A:J,7),IF(C91&lt;(MAX('PEX Fittings - Brass'!A:A))+1,VLOOKUP(C91,'PEX Fittings - Brass'!A:J,7),IF(C91&lt;(MAX('PEX Fittings - EXPN Brass'!A:A))+1,VLOOKUP(C91,'PEX Fittings - EXPN Brass'!A:J,7),IF(C91&lt;(MAX('PEX Fittings - F1807 PPSU '!A:A))+1,VLOOKUP(C91,'PEX Fittings - F1807 PPSU '!A:J,7),IF(C91&lt;(MAX('PEX Fittings - F1960 EPPSU'!A:A))+1,VLOOKUP(C91,'PEX Fittings - F1960 EPPSU'!A:J,7),IF(C91&lt;(MAX('PEX Accessories'!A:A))+1,VLOOKUP(C91,'PEX Accessories'!A:J,7),IF(C91&lt;(MAX('PVC DWV'!A:A))+1,VLOOKUP(C91,'PVC DWV'!A:K,8),IF(C91&lt;(MAX('PVC SCH 40'!A:A))+1,VLOOKUP(C91,'PVC SCH 40'!A:K,7),IF(C91&lt;(MAX('Push Fittings'!A:A))+1,VLOOKUP(C91,'Push Fittings'!A:J,7),IF(C91&lt;(MAX('Copper Wrot'!A:A))+1,VLOOKUP(C91,'Copper Wrot'!A:L,9),IF(C91&lt;(MAX('Cast Copper'!A:A))+1,VLOOKUP(C91,'Cast Copper'!A:L,9),IF(C91&lt;(MAX('Press Copper Fittings'!A:A))+1,VLOOKUP(C91,'Press Copper Fittings'!A:J,7),IF(C91&lt;(MAX('Supply Stops'!A:A))+1,VLOOKUP(C91,'Supply Stops'!A:J,7),IF(C91&lt;(MAX('Supply Lines'!A:A))+1,VLOOKUP(C91,'Supply Lines'!A:J,7),IF(C91&lt;(MAX('CI Fittings'!A:A))+1,VLOOKUP(C91,'CI Fittings'!A:J,7),IF(C91&lt;(MAX('Steel Couplings'!A:A))+1,VLOOKUP(C91,'Steel Couplings'!A:J,7),IF(C91&lt;(MAX(NHC!A:A))+1,VLOOKUP(C91,NHC!A:J,7),IF(C91&lt;(MAX('Dielectric Unions'!A:A))+1,VLOOKUP(C91,'Dielectric Unions'!A:J,7),IF(C91&lt;(MAX('MI Fittings - XH'!A:A))+1,VLOOKUP(C91,'MI Fittings - XH'!A:J,7),IF(C91&lt;(MAX('Steel Nipples - XH'!A:A))+1,VLOOKUP(C91,'Steel Nipples - XH'!A:J,7),IF(C91&lt;(MAX('Copper Tubing '!A:A))+1,VLOOKUP(C91,'Copper Tubing '!A:J,7),IF(C91&lt;(MAX('PVC Pipe'!A:A))+1,VLOOKUP(C91,'PVC Pipe'!A:J,7),IF(C91&lt;(MAX('Steel Pipe'!A:A))+1,VLOOKUP(C91,'Steel Pipe'!A:J,7),0)))))))))))))))))))))))))))))))</f>
        <v>0</v>
      </c>
      <c r="J91" s="1196">
        <f t="shared" si="1"/>
        <v>0</v>
      </c>
    </row>
    <row r="92" spans="3:10" ht="15" customHeight="1" thickTop="1" thickBot="1">
      <c r="C92" s="1234">
        <v>71</v>
      </c>
      <c r="D92" s="49" t="str">
        <f>IF(C92&lt;(MAX('MI Fittings'!A:A))+1,VLOOKUP(C92,'MI Fittings'!A:K,10),IF(C92&lt;(MAX('CS Press Fittings'!A:A))+1,VLOOKUP(C92,'CS Press Fittings'!A:K,11),IF(C92&lt;(MAX('Steel Nipples'!A:A))+1,VLOOKUP(C92,'Steel Nipples'!A:K,10),IF(C92&lt;(MAX('Steel Cut Lengths'!A:A))+1,VLOOKUP(C92,'Steel Cut Lengths'!A:K,10),IF(C92&lt;(MAX('Pipe Hangers'!A:A))+1,VLOOKUP(C92,'Pipe Hangers'!A:J,10),IF(C92&lt;(MAX('Brass Nipples '!A:A))+1,VLOOKUP(C92,'Brass Nipples '!A:J,10),IF(C92&lt;(MAX('Brass Fittings '!A:A))+1,VLOOKUP(C92,'Brass Fittings '!A:J,10),IF(C92&lt;(MAX(Valves!A:A))+1,VLOOKUP(C92,Valves!A:J,10),IF(C92&lt;(MAX('PEX Tubing'!A:A))+1,VLOOKUP(C92,'PEX Tubing'!A:J,9),IF(C92&lt;(MAX('PEX Fittings - Brass'!A:A))+1,VLOOKUP(C92,'PEX Fittings - Brass'!A:J,10),IF(C92&lt;(MAX('PEX Fittings - EXPN Brass'!A:A))+1,VLOOKUP(C92,'PEX Fittings - EXPN Brass'!A:J,10),IF(C92&lt;(MAX('PEX Fittings - F1807 PPSU '!A:A))+1,VLOOKUP(C92,'PEX Fittings - F1807 PPSU '!A:J,10),IF(C92&lt;(MAX('PEX Fittings - F1960 EPPSU'!A:A))+1,VLOOKUP(C92,'PEX Fittings - F1960 EPPSU'!A:J,10),IF(C92&lt;(MAX('PEX Accessories'!A:A))+1,VLOOKUP(C92,'PEX Accessories'!A:J,10),IF(C92&lt;(MAX('PVC DWV'!A:A))+1,VLOOKUP(C92,'PVC DWV'!A:K,11),IF(C92&lt;(MAX('PVC SCH 40'!A:A))+1,VLOOKUP(C92,'PVC SCH 40'!A:K,11),IF(C92&lt;(MAX('Push Fittings'!A:A))+1,VLOOKUP(C92,'Push Fittings'!A:J,10),IF(C92&lt;(MAX('Copper Wrot'!A:A))+1,VLOOKUP(C92,'Copper Wrot'!A:L,12),IF(C92&lt;(MAX('Cast Copper'!A:A))+1,VLOOKUP(C92,'Cast Copper'!A:L,12),IF(C92&lt;(MAX('Press Copper Fittings'!A:A))+1,VLOOKUP(C92,'Press Copper Fittings'!A:J,10),IF(C92&lt;(MAX('Supply Stops'!A:A))+1,VLOOKUP(C92,'Supply Stops'!A:J,10),IF(C92&lt;(MAX('Supply Lines'!A:A))+1,VLOOKUP(C92,'Supply Lines'!A:J,10),IF(C92&lt;(MAX('CI Fittings'!A:A))+1,VLOOKUP(C92,'CI Fittings'!A:J,10),IF(C92&lt;(MAX('Steel Couplings'!A:A))+1,VLOOKUP(C92,'Steel Couplings'!A:J,10),IF(C92&lt;(MAX(NHC!A:A))+1,VLOOKUP(C92,NHC!A:J,10),IF(C92&lt;(MAX('Dielectric Unions'!A:A))+1,VLOOKUP(C92,'Dielectric Unions'!A:J,10),IF(C92&lt;(MAX('MI Fittings - XH'!A:A))+1,VLOOKUP(C92,'MI Fittings - XH'!A:J,10),IF(C92&lt;(MAX('Steel Nipples - XH'!A:A))+1,VLOOKUP(C92,'Steel Nipples - XH'!A:J,10),IF(C92&lt;(MAX('Copper Tubing '!A:A))+1,VLOOKUP(C92,'Copper Tubing '!A:J,10),IF(C92&lt;(MAX('PVC Pipe'!A:A))+1,VLOOKUP(C92,'PVC Pipe'!A:J,10),IF(C92&lt;(MAX('Steel Pipe'!A:A))+1,VLOOKUP(C92,'Steel Pipe'!A:J,10),"")))))))))))))))))))))))))))))))</f>
        <v/>
      </c>
      <c r="E92" s="1231" t="str">
        <f>IF(C92&lt;(MAX('MI Fittings'!A:A))+1,VLOOKUP(C92,'MI Fittings'!A:K,3),IF(C92&lt;(MAX('CS Press Fittings'!A:A))+1,VLOOKUP(C92,'CS Press Fittings'!A:K,4),IF(C92&lt;(MAX('Steel Nipples'!A:A))+1,VLOOKUP(C92,'Steel Nipples'!A:K,3),IF(C92&lt;(MAX('Steel Cut Lengths'!A:A))+1,VLOOKUP(C92,'Steel Cut Lengths'!A:K,3),IF(C92&lt;(MAX('Pipe Hangers'!A:A))+1,VLOOKUP(C92,'Pipe Hangers'!A:J,3),IF(C92&lt;(MAX('Brass Nipples '!A:A))+1,VLOOKUP(C92,'Brass Nipples '!A:J,3),IF(C92&lt;(MAX('Brass Fittings '!A:A))+1,VLOOKUP(C92,'Brass Fittings '!A:J,3),IF(C92&lt;(MAX(Valves!A:A))+1,VLOOKUP(C92,Valves!A:J,3),IF(C92&lt;(MAX('PEX Tubing'!A:A))+1,VLOOKUP(C92,'PEX Tubing'!A:J,3),IF(C92&lt;(MAX('PEX Fittings - Brass'!A:A))+1,VLOOKUP(C92,'PEX Fittings - Brass'!A:J,3),IF(C92&lt;(MAX('PEX Fittings - EXPN Brass'!A:A))+1,VLOOKUP(C92,'PEX Fittings - EXPN Brass'!A:J,3),IF(C92&lt;(MAX('PEX Fittings - F1807 PPSU '!A:A))+1,VLOOKUP(C92,'PEX Fittings - F1807 PPSU '!A:J,3),IF(C92&lt;(MAX('PEX Fittings - F1960 EPPSU'!A:A))+1,VLOOKUP(C92,'PEX Fittings - F1960 EPPSU'!A:J,3),IF(C92&lt;(MAX('PEX Accessories'!A:A))+1,VLOOKUP(C92,'PEX Accessories'!A:J,3),IF(C92&lt;(MAX('PVC DWV'!A:A))+1,VLOOKUP(C92,'PVC DWV'!A:K,3),IF(C92&lt;(MAX('PVC SCH 40'!A:A))+1,VLOOKUP(C92,'PVC SCH 40'!A:K,3),IF(C92&lt;(MAX('Push Fittings'!A:A))+1,VLOOKUP(C92,'Push Fittings'!A:J,3),IF(C92&lt;(MAX('Copper Wrot'!A:A))+1,VLOOKUP(C92,'Copper Wrot'!A:L,3),IF(C92&lt;(MAX('Cast Copper'!A:A))+1,VLOOKUP(C92,'Cast Copper'!A:L,3),IF(C92&lt;(MAX('Cast Copper'!A:A))+1,VLOOKUP(C92,'Cast Copper'!A:L,3),IF(C92&lt;(MAX('Press Copper Fittings'!A:A))+1,VLOOKUP(C92,'Press Copper Fittings'!A:J,3),IF(C92&lt;(MAX('Supply Stops'!A:A))+1,VLOOKUP(C92,'Supply Stops'!A:J,3),IF(C92&lt;(MAX('Supply Lines'!A:A))+1,VLOOKUP(C92,'Supply Lines'!A:J,3),IF(C92&lt;(MAX('CI Fittings'!A:A))+1,VLOOKUP(C92,'CI Fittings'!A:J,3),IF(C92&lt;(MAX('Steel Couplings'!A:A))+1,VLOOKUP(C92,'Steel Couplings'!A:J,3),IF(C92&lt;(MAX(NHC!A:A))+1,VLOOKUP(C92,NHC!A:J,3),IF(C92&lt;(MAX('Dielectric Unions'!A:A))+1,VLOOKUP(C92,'Dielectric Unions'!A:J,3),IF(C92&lt;(MAX('MI Fittings - XH'!A:A))+1,VLOOKUP(C92,'MI Fittings - XH'!A:J,3),IF(C92&lt;(MAX('Steel Nipples - XH'!A:A))+1,VLOOKUP(C92,'Steel Nipples - XH'!A:J,3),IF(C92&lt;(MAX('Copper Tubing '!A:A))+1,VLOOKUP(C92,'Copper Tubing '!A:J,3),IF(C92&lt;(MAX('PVC Pipe'!A:A))+1,VLOOKUP(C92,'PVC Pipe'!A:J,3),IF(C92&lt;(MAX('Steel Pipe'!A:A))+1,VLOOKUP(C92,'Steel Pipe'!A:J,3),""))))))))))))))))))))))))))))))))</f>
        <v/>
      </c>
      <c r="F92" s="1794" t="str">
        <f>IF(C92&lt;(MAX('MI Fittings'!A:A))+1,VLOOKUP(C92,'MI Fittings'!A:K,4),IF(C92&lt;(MAX('CS Press Fittings'!A:A))+1,VLOOKUP(C92,'CS Press Fittings'!A:K,5),IF(C92&lt;(MAX('Steel Nipples'!A:A))+1,VLOOKUP(C92,'Steel Nipples'!A:K,4),IF(C92&lt;(MAX('Steel Cut Lengths'!A:A))+1,VLOOKUP(C92,'Steel Cut Lengths'!A:K,4),IF(C92&lt;(MAX('Pipe Hangers'!A:A))+1,VLOOKUP(C92,'Pipe Hangers'!A:J,4),IF(C92&lt;(MAX('Brass Nipples '!A:A))+1,VLOOKUP(C92,'Brass Nipples '!A:J,4),IF(C92&lt;(MAX('Brass Fittings '!A:A))+1,VLOOKUP(C92,'Brass Fittings '!A:J,4),IF(C92&lt;(MAX(Valves!A:A))+1,VLOOKUP(C92,Valves!A:J,4),IF(C92&lt;(MAX('PEX Tubing'!A:A))+1,VLOOKUP(C92,'PEX Tubing'!A:J,4),IF(C92&lt;(MAX('PEX Fittings - Brass'!A:A))+1,VLOOKUP(C92,'PEX Fittings - Brass'!A:J,4),IF(C92&lt;(MAX('PEX Fittings - EXPN Brass'!A:A))+1,VLOOKUP(C92,'PEX Fittings - EXPN Brass'!A:J,4),IF(C92&lt;(MAX('PEX Fittings - F1807 PPSU '!A:A))+1,VLOOKUP(C92,'PEX Fittings - F1807 PPSU '!A:J,4),IF(C92&lt;(MAX('PEX Fittings - F1960 EPPSU'!A:A))+1,VLOOKUP(C92,'PEX Fittings - F1960 EPPSU'!A:J,4),IF(C92&lt;(MAX('PEX Accessories'!A:A))+1,VLOOKUP(C92,'PEX Accessories'!A:J,4),IF(C92&lt;(MAX('PVC DWV'!A:A))+1,VLOOKUP(C92,'PVC DWV'!A:K,5),IF(C92&lt;(MAX('PVC SCH 40'!A:A))+1,VLOOKUP(C92,'PVC SCH 40'!A:K,5),IF(C92&lt;(MAX('Push Fittings'!A:A))+1,VLOOKUP(C92,'Push Fittings'!A:J,4),IF(C92&lt;(MAX('Copper Wrot'!A:A))+1,VLOOKUP(C92,'Copper Wrot'!A:L,5),IF(C92&lt;(MAX('Cast Copper'!A:A))+1,VLOOKUP(C92,'Cast Copper'!A:L,5),IF(C92&lt;(MAX('Press Copper Fittings'!A:A))+1,VLOOKUP(C92,'Press Copper Fittings'!A:J,4),IF(C92&lt;(MAX('Supply Stops'!A:A))+1,VLOOKUP(C92,'Supply Stops'!A:J,4),IF(C92&lt;(MAX('Supply Lines'!A:A))+1,VLOOKUP(C92,'Supply Lines'!A:J,4),IF(C92&lt;(MAX('CI Fittings'!A:A))+1,VLOOKUP(C92,'CI Fittings'!A:J,4),IF(C92&lt;(MAX('Steel Couplings'!A:A))+1,VLOOKUP(C92,'Steel Couplings'!A:J,4),IF(C92&lt;(MAX(NHC!A:A))+1,VLOOKUP(C92,NHC!A:J,4),IF(C92&lt;(MAX('Dielectric Unions'!A:A))+1,VLOOKUP(C92,'Dielectric Unions'!A:J,4),IF(C92&lt;(MAX('MI Fittings - XH'!A:A))+1,VLOOKUP(C92,'MI Fittings - XH'!A:J,4),IF(C92&lt;(MAX('Steel Nipples - XH'!A:A))+1,VLOOKUP(C92,'Steel Nipples - XH'!A:J,4),IF(C92&lt;(MAX('Copper Tubing '!A:A))+1,VLOOKUP(C92,'Copper Tubing '!A:J,4),IF(C92&lt;(MAX('PVC Pipe'!A:A))+1,VLOOKUP(C92,'PVC Pipe'!A:J,4),IF(C92&lt;(MAX('Steel Pipe'!A:A))+1,VLOOKUP(C92,'Steel Pipe'!A:J,4),"")))))))))))))))))))))))))))))))</f>
        <v/>
      </c>
      <c r="G92" s="1795"/>
      <c r="H92" s="504" t="str">
        <f>IF(C92&lt;(MAX('MI Fittings'!A:A))+1,VLOOKUP(C92,'MI Fittings'!A:K,8),IF(C92&lt;(MAX('CS Press Fittings'!A:A))+1,VLOOKUP(C92,'CS Press Fittings'!A:K,9),IF(C92&lt;(MAX('Steel Nipples'!A:A))+1,VLOOKUP(C92,'Steel Nipples'!A:K,8),IF(C92&lt;(MAX('Steel Cut Lengths'!A:A))+1,VLOOKUP(C92,'Steel Cut Lengths'!A:K,8),IF(C92&lt;(MAX('Pipe Hangers'!A:A))+1,VLOOKUP(C92,'Pipe Hangers'!A:J,8),IF(C92&lt;(MAX('Brass Nipples '!A:A))+1,VLOOKUP(C92,'Brass Nipples '!A:J,8),IF(C92&lt;(MAX('Brass Fittings '!A:A))+1,VLOOKUP(C92,'Brass Fittings '!A:J,8),IF(C92&lt;(MAX(Valves!A:A))+1,VLOOKUP(C92,Valves!A:J,8),IF(C92&lt;(MAX('PEX Tubing'!A:A))+1,VLOOKUP(C92,'PEX Tubing'!A:J,8),IF(C92&lt;(MAX('PEX Fittings - Brass'!A:A))+1,VLOOKUP(C92,'PEX Fittings - Brass'!A:J,8),IF(C92&lt;(MAX('PEX Fittings - EXPN Brass'!A:A))+1,VLOOKUP(C92,'PEX Fittings - EXPN Brass'!A:J,8),IF(C92&lt;(MAX('PEX Fittings - F1807 PPSU '!A:A))+1,VLOOKUP(C92,'PEX Fittings - F1807 PPSU '!A:J,8),IF(C92&lt;(MAX('PEX Fittings - F1960 EPPSU'!A:A))+1,VLOOKUP(C92,'PEX Fittings - F1960 EPPSU'!A:J,8),IF(C92&lt;(MAX('PEX Accessories'!A:A))+1,VLOOKUP(C92,'PEX Accessories'!A:J,8),IF(C92&lt;(MAX('PVC DWV'!A:A))+1,VLOOKUP(C92,'PVC DWV'!A:K,9),IF(C92&lt;(MAX('PVC SCH 40'!A:A))+1,VLOOKUP(C92,'PVC SCH 40'!A:K,10),IF(C92&lt;(MAX('Push Fittings'!A:A))+1,VLOOKUP(C92,'Push Fittings'!A:J,8),IF(C92&lt;(MAX('Copper Wrot'!A:A))+1,VLOOKUP(C92,'Copper Wrot'!A:L,10),IF(C92&lt;(MAX('Cast Copper'!A:A))+1,VLOOKUP(C92,'Cast Copper'!A:L,10),IF(C92&lt;(MAX('Press Copper Fittings'!A:A))+1,VLOOKUP(C92,'Press Copper Fittings'!A:J,8),IF(C92&lt;(MAX('Supply Stops'!A:A))+1,VLOOKUP(C92,'Supply Stops'!A:J,8),IF(C92&lt;(MAX('Supply Lines'!A:A))+1,VLOOKUP(C92,'Supply Lines'!A:J,8),IF(C92&lt;(MAX('CI Fittings'!A:A))+1,VLOOKUP(C92,'CI Fittings'!A:J,8),IF(C92&lt;(MAX('Steel Couplings'!A:A))+1,VLOOKUP(C92,'Steel Couplings'!A:J,8),IF(C92&lt;(MAX(NHC!A:A))+1,VLOOKUP(C92,NHC!A:J,8),IF(C92&lt;(MAX('Dielectric Unions'!A:A))+1,VLOOKUP(C92,'Dielectric Unions'!A:J,8),IF(C92&lt;(MAX('MI Fittings - XH'!A:A))+1,VLOOKUP(C92,'MI Fittings - XH'!A:J,8),IF(C92&lt;(MAX('Steel Nipples - XH'!A:A))+1,VLOOKUP(C92,'Steel Nipples - XH'!A:J,8),IF(C92&lt;(MAX('Copper Tubing '!A:A))+1,VLOOKUP(C92,'Copper Tubing '!A:J,8),IF(C92&lt;(MAX('PVC Pipe'!A:A))+1,VLOOKUP(C92,'PVC Pipe'!A:J,8),IF(C92&lt;(MAX('Steel Pipe'!A:A))+1,VLOOKUP(C92,'Steel Pipe'!A:J,8),"")))))))))))))))))))))))))))))))</f>
        <v/>
      </c>
      <c r="I92" s="1232">
        <f>IF(C92&lt;(MAX('MI Fittings'!A:A))+1,VLOOKUP(C92,'MI Fittings'!A:K,7),IF(C92&lt;(MAX('CS Press Fittings'!A:A))+1,VLOOKUP(C92,'CS Press Fittings'!A:K,8),IF(C92&lt;(MAX('Steel Nipples'!A:A))+1,VLOOKUP(C92,'Steel Nipples'!A:K,7),IF(C92&lt;(MAX('Steel Cut Lengths'!A:A))+1,VLOOKUP(C92,'Steel Cut Lengths'!A:K,7),IF(C92&lt;(MAX('Pipe Hangers'!A:A))+1,VLOOKUP(C92,'Pipe Hangers'!A:J,7),IF(C92&lt;(MAX('Brass Nipples '!A:A))+1,VLOOKUP(C92,'Brass Nipples '!A:J,7),IF(C92&lt;(MAX('Brass Fittings '!A:A))+1,VLOOKUP(C92,'Brass Fittings '!A:J,7),IF(C92&lt;(MAX(Valves!A:A))+1,VLOOKUP(C92,Valves!A:J,7),IF(C92&lt;(MAX('PEX Tubing'!A:A))+1,VLOOKUP(C92,'PEX Tubing'!A:J,7),IF(C92&lt;(MAX('PEX Fittings - Brass'!A:A))+1,VLOOKUP(C92,'PEX Fittings - Brass'!A:J,7),IF(C92&lt;(MAX('PEX Fittings - EXPN Brass'!A:A))+1,VLOOKUP(C92,'PEX Fittings - EXPN Brass'!A:J,7),IF(C92&lt;(MAX('PEX Fittings - F1807 PPSU '!A:A))+1,VLOOKUP(C92,'PEX Fittings - F1807 PPSU '!A:J,7),IF(C92&lt;(MAX('PEX Fittings - F1960 EPPSU'!A:A))+1,VLOOKUP(C92,'PEX Fittings - F1960 EPPSU'!A:J,7),IF(C92&lt;(MAX('PEX Accessories'!A:A))+1,VLOOKUP(C92,'PEX Accessories'!A:J,7),IF(C92&lt;(MAX('PVC DWV'!A:A))+1,VLOOKUP(C92,'PVC DWV'!A:K,8),IF(C92&lt;(MAX('PVC SCH 40'!A:A))+1,VLOOKUP(C92,'PVC SCH 40'!A:K,7),IF(C92&lt;(MAX('Push Fittings'!A:A))+1,VLOOKUP(C92,'Push Fittings'!A:J,7),IF(C92&lt;(MAX('Copper Wrot'!A:A))+1,VLOOKUP(C92,'Copper Wrot'!A:L,9),IF(C92&lt;(MAX('Cast Copper'!A:A))+1,VLOOKUP(C92,'Cast Copper'!A:L,9),IF(C92&lt;(MAX('Press Copper Fittings'!A:A))+1,VLOOKUP(C92,'Press Copper Fittings'!A:J,7),IF(C92&lt;(MAX('Supply Stops'!A:A))+1,VLOOKUP(C92,'Supply Stops'!A:J,7),IF(C92&lt;(MAX('Supply Lines'!A:A))+1,VLOOKUP(C92,'Supply Lines'!A:J,7),IF(C92&lt;(MAX('CI Fittings'!A:A))+1,VLOOKUP(C92,'CI Fittings'!A:J,7),IF(C92&lt;(MAX('Steel Couplings'!A:A))+1,VLOOKUP(C92,'Steel Couplings'!A:J,7),IF(C92&lt;(MAX(NHC!A:A))+1,VLOOKUP(C92,NHC!A:J,7),IF(C92&lt;(MAX('Dielectric Unions'!A:A))+1,VLOOKUP(C92,'Dielectric Unions'!A:J,7),IF(C92&lt;(MAX('MI Fittings - XH'!A:A))+1,VLOOKUP(C92,'MI Fittings - XH'!A:J,7),IF(C92&lt;(MAX('Steel Nipples - XH'!A:A))+1,VLOOKUP(C92,'Steel Nipples - XH'!A:J,7),IF(C92&lt;(MAX('Copper Tubing '!A:A))+1,VLOOKUP(C92,'Copper Tubing '!A:J,7),IF(C92&lt;(MAX('PVC Pipe'!A:A))+1,VLOOKUP(C92,'PVC Pipe'!A:J,7),IF(C92&lt;(MAX('Steel Pipe'!A:A))+1,VLOOKUP(C92,'Steel Pipe'!A:J,7),0)))))))))))))))))))))))))))))))</f>
        <v>0</v>
      </c>
      <c r="J92" s="1196">
        <f t="shared" si="1"/>
        <v>0</v>
      </c>
    </row>
    <row r="93" spans="3:10" ht="15" customHeight="1" thickTop="1" thickBot="1">
      <c r="C93" s="1233">
        <v>72</v>
      </c>
      <c r="D93" s="49" t="str">
        <f>IF(C93&lt;(MAX('MI Fittings'!A:A))+1,VLOOKUP(C93,'MI Fittings'!A:K,10),IF(C93&lt;(MAX('CS Press Fittings'!A:A))+1,VLOOKUP(C93,'CS Press Fittings'!A:K,11),IF(C93&lt;(MAX('Steel Nipples'!A:A))+1,VLOOKUP(C93,'Steel Nipples'!A:K,10),IF(C93&lt;(MAX('Steel Cut Lengths'!A:A))+1,VLOOKUP(C93,'Steel Cut Lengths'!A:K,10),IF(C93&lt;(MAX('Pipe Hangers'!A:A))+1,VLOOKUP(C93,'Pipe Hangers'!A:J,10),IF(C93&lt;(MAX('Brass Nipples '!A:A))+1,VLOOKUP(C93,'Brass Nipples '!A:J,10),IF(C93&lt;(MAX('Brass Fittings '!A:A))+1,VLOOKUP(C93,'Brass Fittings '!A:J,10),IF(C93&lt;(MAX(Valves!A:A))+1,VLOOKUP(C93,Valves!A:J,10),IF(C93&lt;(MAX('PEX Tubing'!A:A))+1,VLOOKUP(C93,'PEX Tubing'!A:J,9),IF(C93&lt;(MAX('PEX Fittings - Brass'!A:A))+1,VLOOKUP(C93,'PEX Fittings - Brass'!A:J,10),IF(C93&lt;(MAX('PEX Fittings - EXPN Brass'!A:A))+1,VLOOKUP(C93,'PEX Fittings - EXPN Brass'!A:J,10),IF(C93&lt;(MAX('PEX Fittings - F1807 PPSU '!A:A))+1,VLOOKUP(C93,'PEX Fittings - F1807 PPSU '!A:J,10),IF(C93&lt;(MAX('PEX Fittings - F1960 EPPSU'!A:A))+1,VLOOKUP(C93,'PEX Fittings - F1960 EPPSU'!A:J,10),IF(C93&lt;(MAX('PEX Accessories'!A:A))+1,VLOOKUP(C93,'PEX Accessories'!A:J,10),IF(C93&lt;(MAX('PVC DWV'!A:A))+1,VLOOKUP(C93,'PVC DWV'!A:K,11),IF(C93&lt;(MAX('PVC SCH 40'!A:A))+1,VLOOKUP(C93,'PVC SCH 40'!A:K,11),IF(C93&lt;(MAX('Push Fittings'!A:A))+1,VLOOKUP(C93,'Push Fittings'!A:J,10),IF(C93&lt;(MAX('Copper Wrot'!A:A))+1,VLOOKUP(C93,'Copper Wrot'!A:L,12),IF(C93&lt;(MAX('Cast Copper'!A:A))+1,VLOOKUP(C93,'Cast Copper'!A:L,12),IF(C93&lt;(MAX('Press Copper Fittings'!A:A))+1,VLOOKUP(C93,'Press Copper Fittings'!A:J,10),IF(C93&lt;(MAX('Supply Stops'!A:A))+1,VLOOKUP(C93,'Supply Stops'!A:J,10),IF(C93&lt;(MAX('Supply Lines'!A:A))+1,VLOOKUP(C93,'Supply Lines'!A:J,10),IF(C93&lt;(MAX('CI Fittings'!A:A))+1,VLOOKUP(C93,'CI Fittings'!A:J,10),IF(C93&lt;(MAX('Steel Couplings'!A:A))+1,VLOOKUP(C93,'Steel Couplings'!A:J,10),IF(C93&lt;(MAX(NHC!A:A))+1,VLOOKUP(C93,NHC!A:J,10),IF(C93&lt;(MAX('Dielectric Unions'!A:A))+1,VLOOKUP(C93,'Dielectric Unions'!A:J,10),IF(C93&lt;(MAX('MI Fittings - XH'!A:A))+1,VLOOKUP(C93,'MI Fittings - XH'!A:J,10),IF(C93&lt;(MAX('Steel Nipples - XH'!A:A))+1,VLOOKUP(C93,'Steel Nipples - XH'!A:J,10),IF(C93&lt;(MAX('Copper Tubing '!A:A))+1,VLOOKUP(C93,'Copper Tubing '!A:J,10),IF(C93&lt;(MAX('PVC Pipe'!A:A))+1,VLOOKUP(C93,'PVC Pipe'!A:J,10),IF(C93&lt;(MAX('Steel Pipe'!A:A))+1,VLOOKUP(C93,'Steel Pipe'!A:J,10),"")))))))))))))))))))))))))))))))</f>
        <v/>
      </c>
      <c r="E93" s="1231" t="str">
        <f>IF(C93&lt;(MAX('MI Fittings'!A:A))+1,VLOOKUP(C93,'MI Fittings'!A:K,3),IF(C93&lt;(MAX('CS Press Fittings'!A:A))+1,VLOOKUP(C93,'CS Press Fittings'!A:K,4),IF(C93&lt;(MAX('Steel Nipples'!A:A))+1,VLOOKUP(C93,'Steel Nipples'!A:K,3),IF(C93&lt;(MAX('Steel Cut Lengths'!A:A))+1,VLOOKUP(C93,'Steel Cut Lengths'!A:K,3),IF(C93&lt;(MAX('Pipe Hangers'!A:A))+1,VLOOKUP(C93,'Pipe Hangers'!A:J,3),IF(C93&lt;(MAX('Brass Nipples '!A:A))+1,VLOOKUP(C93,'Brass Nipples '!A:J,3),IF(C93&lt;(MAX('Brass Fittings '!A:A))+1,VLOOKUP(C93,'Brass Fittings '!A:J,3),IF(C93&lt;(MAX(Valves!A:A))+1,VLOOKUP(C93,Valves!A:J,3),IF(C93&lt;(MAX('PEX Tubing'!A:A))+1,VLOOKUP(C93,'PEX Tubing'!A:J,3),IF(C93&lt;(MAX('PEX Fittings - Brass'!A:A))+1,VLOOKUP(C93,'PEX Fittings - Brass'!A:J,3),IF(C93&lt;(MAX('PEX Fittings - EXPN Brass'!A:A))+1,VLOOKUP(C93,'PEX Fittings - EXPN Brass'!A:J,3),IF(C93&lt;(MAX('PEX Fittings - F1807 PPSU '!A:A))+1,VLOOKUP(C93,'PEX Fittings - F1807 PPSU '!A:J,3),IF(C93&lt;(MAX('PEX Fittings - F1960 EPPSU'!A:A))+1,VLOOKUP(C93,'PEX Fittings - F1960 EPPSU'!A:J,3),IF(C93&lt;(MAX('PEX Accessories'!A:A))+1,VLOOKUP(C93,'PEX Accessories'!A:J,3),IF(C93&lt;(MAX('PVC DWV'!A:A))+1,VLOOKUP(C93,'PVC DWV'!A:K,3),IF(C93&lt;(MAX('PVC SCH 40'!A:A))+1,VLOOKUP(C93,'PVC SCH 40'!A:K,3),IF(C93&lt;(MAX('Push Fittings'!A:A))+1,VLOOKUP(C93,'Push Fittings'!A:J,3),IF(C93&lt;(MAX('Copper Wrot'!A:A))+1,VLOOKUP(C93,'Copper Wrot'!A:L,3),IF(C93&lt;(MAX('Cast Copper'!A:A))+1,VLOOKUP(C93,'Cast Copper'!A:L,3),IF(C93&lt;(MAX('Cast Copper'!A:A))+1,VLOOKUP(C93,'Cast Copper'!A:L,3),IF(C93&lt;(MAX('Press Copper Fittings'!A:A))+1,VLOOKUP(C93,'Press Copper Fittings'!A:J,3),IF(C93&lt;(MAX('Supply Stops'!A:A))+1,VLOOKUP(C93,'Supply Stops'!A:J,3),IF(C93&lt;(MAX('Supply Lines'!A:A))+1,VLOOKUP(C93,'Supply Lines'!A:J,3),IF(C93&lt;(MAX('CI Fittings'!A:A))+1,VLOOKUP(C93,'CI Fittings'!A:J,3),IF(C93&lt;(MAX('Steel Couplings'!A:A))+1,VLOOKUP(C93,'Steel Couplings'!A:J,3),IF(C93&lt;(MAX(NHC!A:A))+1,VLOOKUP(C93,NHC!A:J,3),IF(C93&lt;(MAX('Dielectric Unions'!A:A))+1,VLOOKUP(C93,'Dielectric Unions'!A:J,3),IF(C93&lt;(MAX('MI Fittings - XH'!A:A))+1,VLOOKUP(C93,'MI Fittings - XH'!A:J,3),IF(C93&lt;(MAX('Steel Nipples - XH'!A:A))+1,VLOOKUP(C93,'Steel Nipples - XH'!A:J,3),IF(C93&lt;(MAX('Copper Tubing '!A:A))+1,VLOOKUP(C93,'Copper Tubing '!A:J,3),IF(C93&lt;(MAX('PVC Pipe'!A:A))+1,VLOOKUP(C93,'PVC Pipe'!A:J,3),IF(C93&lt;(MAX('Steel Pipe'!A:A))+1,VLOOKUP(C93,'Steel Pipe'!A:J,3),""))))))))))))))))))))))))))))))))</f>
        <v/>
      </c>
      <c r="F93" s="1794" t="str">
        <f>IF(C93&lt;(MAX('MI Fittings'!A:A))+1,VLOOKUP(C93,'MI Fittings'!A:K,4),IF(C93&lt;(MAX('CS Press Fittings'!A:A))+1,VLOOKUP(C93,'CS Press Fittings'!A:K,5),IF(C93&lt;(MAX('Steel Nipples'!A:A))+1,VLOOKUP(C93,'Steel Nipples'!A:K,4),IF(C93&lt;(MAX('Steel Cut Lengths'!A:A))+1,VLOOKUP(C93,'Steel Cut Lengths'!A:K,4),IF(C93&lt;(MAX('Pipe Hangers'!A:A))+1,VLOOKUP(C93,'Pipe Hangers'!A:J,4),IF(C93&lt;(MAX('Brass Nipples '!A:A))+1,VLOOKUP(C93,'Brass Nipples '!A:J,4),IF(C93&lt;(MAX('Brass Fittings '!A:A))+1,VLOOKUP(C93,'Brass Fittings '!A:J,4),IF(C93&lt;(MAX(Valves!A:A))+1,VLOOKUP(C93,Valves!A:J,4),IF(C93&lt;(MAX('PEX Tubing'!A:A))+1,VLOOKUP(C93,'PEX Tubing'!A:J,4),IF(C93&lt;(MAX('PEX Fittings - Brass'!A:A))+1,VLOOKUP(C93,'PEX Fittings - Brass'!A:J,4),IF(C93&lt;(MAX('PEX Fittings - EXPN Brass'!A:A))+1,VLOOKUP(C93,'PEX Fittings - EXPN Brass'!A:J,4),IF(C93&lt;(MAX('PEX Fittings - F1807 PPSU '!A:A))+1,VLOOKUP(C93,'PEX Fittings - F1807 PPSU '!A:J,4),IF(C93&lt;(MAX('PEX Fittings - F1960 EPPSU'!A:A))+1,VLOOKUP(C93,'PEX Fittings - F1960 EPPSU'!A:J,4),IF(C93&lt;(MAX('PEX Accessories'!A:A))+1,VLOOKUP(C93,'PEX Accessories'!A:J,4),IF(C93&lt;(MAX('PVC DWV'!A:A))+1,VLOOKUP(C93,'PVC DWV'!A:K,5),IF(C93&lt;(MAX('PVC SCH 40'!A:A))+1,VLOOKUP(C93,'PVC SCH 40'!A:K,5),IF(C93&lt;(MAX('Push Fittings'!A:A))+1,VLOOKUP(C93,'Push Fittings'!A:J,4),IF(C93&lt;(MAX('Copper Wrot'!A:A))+1,VLOOKUP(C93,'Copper Wrot'!A:L,5),IF(C93&lt;(MAX('Cast Copper'!A:A))+1,VLOOKUP(C93,'Cast Copper'!A:L,5),IF(C93&lt;(MAX('Press Copper Fittings'!A:A))+1,VLOOKUP(C93,'Press Copper Fittings'!A:J,4),IF(C93&lt;(MAX('Supply Stops'!A:A))+1,VLOOKUP(C93,'Supply Stops'!A:J,4),IF(C93&lt;(MAX('Supply Lines'!A:A))+1,VLOOKUP(C93,'Supply Lines'!A:J,4),IF(C93&lt;(MAX('CI Fittings'!A:A))+1,VLOOKUP(C93,'CI Fittings'!A:J,4),IF(C93&lt;(MAX('Steel Couplings'!A:A))+1,VLOOKUP(C93,'Steel Couplings'!A:J,4),IF(C93&lt;(MAX(NHC!A:A))+1,VLOOKUP(C93,NHC!A:J,4),IF(C93&lt;(MAX('Dielectric Unions'!A:A))+1,VLOOKUP(C93,'Dielectric Unions'!A:J,4),IF(C93&lt;(MAX('MI Fittings - XH'!A:A))+1,VLOOKUP(C93,'MI Fittings - XH'!A:J,4),IF(C93&lt;(MAX('Steel Nipples - XH'!A:A))+1,VLOOKUP(C93,'Steel Nipples - XH'!A:J,4),IF(C93&lt;(MAX('Copper Tubing '!A:A))+1,VLOOKUP(C93,'Copper Tubing '!A:J,4),IF(C93&lt;(MAX('PVC Pipe'!A:A))+1,VLOOKUP(C93,'PVC Pipe'!A:J,4),IF(C93&lt;(MAX('Steel Pipe'!A:A))+1,VLOOKUP(C93,'Steel Pipe'!A:J,4),"")))))))))))))))))))))))))))))))</f>
        <v/>
      </c>
      <c r="G93" s="1795"/>
      <c r="H93" s="504" t="str">
        <f>IF(C93&lt;(MAX('MI Fittings'!A:A))+1,VLOOKUP(C93,'MI Fittings'!A:K,8),IF(C93&lt;(MAX('CS Press Fittings'!A:A))+1,VLOOKUP(C93,'CS Press Fittings'!A:K,9),IF(C93&lt;(MAX('Steel Nipples'!A:A))+1,VLOOKUP(C93,'Steel Nipples'!A:K,8),IF(C93&lt;(MAX('Steel Cut Lengths'!A:A))+1,VLOOKUP(C93,'Steel Cut Lengths'!A:K,8),IF(C93&lt;(MAX('Pipe Hangers'!A:A))+1,VLOOKUP(C93,'Pipe Hangers'!A:J,8),IF(C93&lt;(MAX('Brass Nipples '!A:A))+1,VLOOKUP(C93,'Brass Nipples '!A:J,8),IF(C93&lt;(MAX('Brass Fittings '!A:A))+1,VLOOKUP(C93,'Brass Fittings '!A:J,8),IF(C93&lt;(MAX(Valves!A:A))+1,VLOOKUP(C93,Valves!A:J,8),IF(C93&lt;(MAX('PEX Tubing'!A:A))+1,VLOOKUP(C93,'PEX Tubing'!A:J,8),IF(C93&lt;(MAX('PEX Fittings - Brass'!A:A))+1,VLOOKUP(C93,'PEX Fittings - Brass'!A:J,8),IF(C93&lt;(MAX('PEX Fittings - EXPN Brass'!A:A))+1,VLOOKUP(C93,'PEX Fittings - EXPN Brass'!A:J,8),IF(C93&lt;(MAX('PEX Fittings - F1807 PPSU '!A:A))+1,VLOOKUP(C93,'PEX Fittings - F1807 PPSU '!A:J,8),IF(C93&lt;(MAX('PEX Fittings - F1960 EPPSU'!A:A))+1,VLOOKUP(C93,'PEX Fittings - F1960 EPPSU'!A:J,8),IF(C93&lt;(MAX('PEX Accessories'!A:A))+1,VLOOKUP(C93,'PEX Accessories'!A:J,8),IF(C93&lt;(MAX('PVC DWV'!A:A))+1,VLOOKUP(C93,'PVC DWV'!A:K,9),IF(C93&lt;(MAX('PVC SCH 40'!A:A))+1,VLOOKUP(C93,'PVC SCH 40'!A:K,10),IF(C93&lt;(MAX('Push Fittings'!A:A))+1,VLOOKUP(C93,'Push Fittings'!A:J,8),IF(C93&lt;(MAX('Copper Wrot'!A:A))+1,VLOOKUP(C93,'Copper Wrot'!A:L,10),IF(C93&lt;(MAX('Cast Copper'!A:A))+1,VLOOKUP(C93,'Cast Copper'!A:L,10),IF(C93&lt;(MAX('Press Copper Fittings'!A:A))+1,VLOOKUP(C93,'Press Copper Fittings'!A:J,8),IF(C93&lt;(MAX('Supply Stops'!A:A))+1,VLOOKUP(C93,'Supply Stops'!A:J,8),IF(C93&lt;(MAX('Supply Lines'!A:A))+1,VLOOKUP(C93,'Supply Lines'!A:J,8),IF(C93&lt;(MAX('CI Fittings'!A:A))+1,VLOOKUP(C93,'CI Fittings'!A:J,8),IF(C93&lt;(MAX('Steel Couplings'!A:A))+1,VLOOKUP(C93,'Steel Couplings'!A:J,8),IF(C93&lt;(MAX(NHC!A:A))+1,VLOOKUP(C93,NHC!A:J,8),IF(C93&lt;(MAX('Dielectric Unions'!A:A))+1,VLOOKUP(C93,'Dielectric Unions'!A:J,8),IF(C93&lt;(MAX('MI Fittings - XH'!A:A))+1,VLOOKUP(C93,'MI Fittings - XH'!A:J,8),IF(C93&lt;(MAX('Steel Nipples - XH'!A:A))+1,VLOOKUP(C93,'Steel Nipples - XH'!A:J,8),IF(C93&lt;(MAX('Copper Tubing '!A:A))+1,VLOOKUP(C93,'Copper Tubing '!A:J,8),IF(C93&lt;(MAX('PVC Pipe'!A:A))+1,VLOOKUP(C93,'PVC Pipe'!A:J,8),IF(C93&lt;(MAX('Steel Pipe'!A:A))+1,VLOOKUP(C93,'Steel Pipe'!A:J,8),"")))))))))))))))))))))))))))))))</f>
        <v/>
      </c>
      <c r="I93" s="1232">
        <f>IF(C93&lt;(MAX('MI Fittings'!A:A))+1,VLOOKUP(C93,'MI Fittings'!A:K,7),IF(C93&lt;(MAX('CS Press Fittings'!A:A))+1,VLOOKUP(C93,'CS Press Fittings'!A:K,8),IF(C93&lt;(MAX('Steel Nipples'!A:A))+1,VLOOKUP(C93,'Steel Nipples'!A:K,7),IF(C93&lt;(MAX('Steel Cut Lengths'!A:A))+1,VLOOKUP(C93,'Steel Cut Lengths'!A:K,7),IF(C93&lt;(MAX('Pipe Hangers'!A:A))+1,VLOOKUP(C93,'Pipe Hangers'!A:J,7),IF(C93&lt;(MAX('Brass Nipples '!A:A))+1,VLOOKUP(C93,'Brass Nipples '!A:J,7),IF(C93&lt;(MAX('Brass Fittings '!A:A))+1,VLOOKUP(C93,'Brass Fittings '!A:J,7),IF(C93&lt;(MAX(Valves!A:A))+1,VLOOKUP(C93,Valves!A:J,7),IF(C93&lt;(MAX('PEX Tubing'!A:A))+1,VLOOKUP(C93,'PEX Tubing'!A:J,7),IF(C93&lt;(MAX('PEX Fittings - Brass'!A:A))+1,VLOOKUP(C93,'PEX Fittings - Brass'!A:J,7),IF(C93&lt;(MAX('PEX Fittings - EXPN Brass'!A:A))+1,VLOOKUP(C93,'PEX Fittings - EXPN Brass'!A:J,7),IF(C93&lt;(MAX('PEX Fittings - F1807 PPSU '!A:A))+1,VLOOKUP(C93,'PEX Fittings - F1807 PPSU '!A:J,7),IF(C93&lt;(MAX('PEX Fittings - F1960 EPPSU'!A:A))+1,VLOOKUP(C93,'PEX Fittings - F1960 EPPSU'!A:J,7),IF(C93&lt;(MAX('PEX Accessories'!A:A))+1,VLOOKUP(C93,'PEX Accessories'!A:J,7),IF(C93&lt;(MAX('PVC DWV'!A:A))+1,VLOOKUP(C93,'PVC DWV'!A:K,8),IF(C93&lt;(MAX('PVC SCH 40'!A:A))+1,VLOOKUP(C93,'PVC SCH 40'!A:K,7),IF(C93&lt;(MAX('Push Fittings'!A:A))+1,VLOOKUP(C93,'Push Fittings'!A:J,7),IF(C93&lt;(MAX('Copper Wrot'!A:A))+1,VLOOKUP(C93,'Copper Wrot'!A:L,9),IF(C93&lt;(MAX('Cast Copper'!A:A))+1,VLOOKUP(C93,'Cast Copper'!A:L,9),IF(C93&lt;(MAX('Press Copper Fittings'!A:A))+1,VLOOKUP(C93,'Press Copper Fittings'!A:J,7),IF(C93&lt;(MAX('Supply Stops'!A:A))+1,VLOOKUP(C93,'Supply Stops'!A:J,7),IF(C93&lt;(MAX('Supply Lines'!A:A))+1,VLOOKUP(C93,'Supply Lines'!A:J,7),IF(C93&lt;(MAX('CI Fittings'!A:A))+1,VLOOKUP(C93,'CI Fittings'!A:J,7),IF(C93&lt;(MAX('Steel Couplings'!A:A))+1,VLOOKUP(C93,'Steel Couplings'!A:J,7),IF(C93&lt;(MAX(NHC!A:A))+1,VLOOKUP(C93,NHC!A:J,7),IF(C93&lt;(MAX('Dielectric Unions'!A:A))+1,VLOOKUP(C93,'Dielectric Unions'!A:J,7),IF(C93&lt;(MAX('MI Fittings - XH'!A:A))+1,VLOOKUP(C93,'MI Fittings - XH'!A:J,7),IF(C93&lt;(MAX('Steel Nipples - XH'!A:A))+1,VLOOKUP(C93,'Steel Nipples - XH'!A:J,7),IF(C93&lt;(MAX('Copper Tubing '!A:A))+1,VLOOKUP(C93,'Copper Tubing '!A:J,7),IF(C93&lt;(MAX('PVC Pipe'!A:A))+1,VLOOKUP(C93,'PVC Pipe'!A:J,7),IF(C93&lt;(MAX('Steel Pipe'!A:A))+1,VLOOKUP(C93,'Steel Pipe'!A:J,7),0)))))))))))))))))))))))))))))))</f>
        <v>0</v>
      </c>
      <c r="J93" s="1196">
        <f t="shared" si="1"/>
        <v>0</v>
      </c>
    </row>
    <row r="94" spans="3:10" ht="15" customHeight="1" thickTop="1" thickBot="1">
      <c r="C94" s="1234">
        <v>73</v>
      </c>
      <c r="D94" s="49" t="str">
        <f>IF(C94&lt;(MAX('MI Fittings'!A:A))+1,VLOOKUP(C94,'MI Fittings'!A:K,10),IF(C94&lt;(MAX('CS Press Fittings'!A:A))+1,VLOOKUP(C94,'CS Press Fittings'!A:K,11),IF(C94&lt;(MAX('Steel Nipples'!A:A))+1,VLOOKUP(C94,'Steel Nipples'!A:K,10),IF(C94&lt;(MAX('Steel Cut Lengths'!A:A))+1,VLOOKUP(C94,'Steel Cut Lengths'!A:K,10),IF(C94&lt;(MAX('Pipe Hangers'!A:A))+1,VLOOKUP(C94,'Pipe Hangers'!A:J,10),IF(C94&lt;(MAX('Brass Nipples '!A:A))+1,VLOOKUP(C94,'Brass Nipples '!A:J,10),IF(C94&lt;(MAX('Brass Fittings '!A:A))+1,VLOOKUP(C94,'Brass Fittings '!A:J,10),IF(C94&lt;(MAX(Valves!A:A))+1,VLOOKUP(C94,Valves!A:J,10),IF(C94&lt;(MAX('PEX Tubing'!A:A))+1,VLOOKUP(C94,'PEX Tubing'!A:J,9),IF(C94&lt;(MAX('PEX Fittings - Brass'!A:A))+1,VLOOKUP(C94,'PEX Fittings - Brass'!A:J,10),IF(C94&lt;(MAX('PEX Fittings - EXPN Brass'!A:A))+1,VLOOKUP(C94,'PEX Fittings - EXPN Brass'!A:J,10),IF(C94&lt;(MAX('PEX Fittings - F1807 PPSU '!A:A))+1,VLOOKUP(C94,'PEX Fittings - F1807 PPSU '!A:J,10),IF(C94&lt;(MAX('PEX Fittings - F1960 EPPSU'!A:A))+1,VLOOKUP(C94,'PEX Fittings - F1960 EPPSU'!A:J,10),IF(C94&lt;(MAX('PEX Accessories'!A:A))+1,VLOOKUP(C94,'PEX Accessories'!A:J,10),IF(C94&lt;(MAX('PVC DWV'!A:A))+1,VLOOKUP(C94,'PVC DWV'!A:K,11),IF(C94&lt;(MAX('PVC SCH 40'!A:A))+1,VLOOKUP(C94,'PVC SCH 40'!A:K,11),IF(C94&lt;(MAX('Push Fittings'!A:A))+1,VLOOKUP(C94,'Push Fittings'!A:J,10),IF(C94&lt;(MAX('Copper Wrot'!A:A))+1,VLOOKUP(C94,'Copper Wrot'!A:L,12),IF(C94&lt;(MAX('Cast Copper'!A:A))+1,VLOOKUP(C94,'Cast Copper'!A:L,12),IF(C94&lt;(MAX('Press Copper Fittings'!A:A))+1,VLOOKUP(C94,'Press Copper Fittings'!A:J,10),IF(C94&lt;(MAX('Supply Stops'!A:A))+1,VLOOKUP(C94,'Supply Stops'!A:J,10),IF(C94&lt;(MAX('Supply Lines'!A:A))+1,VLOOKUP(C94,'Supply Lines'!A:J,10),IF(C94&lt;(MAX('CI Fittings'!A:A))+1,VLOOKUP(C94,'CI Fittings'!A:J,10),IF(C94&lt;(MAX('Steel Couplings'!A:A))+1,VLOOKUP(C94,'Steel Couplings'!A:J,10),IF(C94&lt;(MAX(NHC!A:A))+1,VLOOKUP(C94,NHC!A:J,10),IF(C94&lt;(MAX('Dielectric Unions'!A:A))+1,VLOOKUP(C94,'Dielectric Unions'!A:J,10),IF(C94&lt;(MAX('MI Fittings - XH'!A:A))+1,VLOOKUP(C94,'MI Fittings - XH'!A:J,10),IF(C94&lt;(MAX('Steel Nipples - XH'!A:A))+1,VLOOKUP(C94,'Steel Nipples - XH'!A:J,10),IF(C94&lt;(MAX('Copper Tubing '!A:A))+1,VLOOKUP(C94,'Copper Tubing '!A:J,10),IF(C94&lt;(MAX('PVC Pipe'!A:A))+1,VLOOKUP(C94,'PVC Pipe'!A:J,10),IF(C94&lt;(MAX('Steel Pipe'!A:A))+1,VLOOKUP(C94,'Steel Pipe'!A:J,10),"")))))))))))))))))))))))))))))))</f>
        <v/>
      </c>
      <c r="E94" s="1231" t="str">
        <f>IF(C94&lt;(MAX('MI Fittings'!A:A))+1,VLOOKUP(C94,'MI Fittings'!A:K,3),IF(C94&lt;(MAX('CS Press Fittings'!A:A))+1,VLOOKUP(C94,'CS Press Fittings'!A:K,4),IF(C94&lt;(MAX('Steel Nipples'!A:A))+1,VLOOKUP(C94,'Steel Nipples'!A:K,3),IF(C94&lt;(MAX('Steel Cut Lengths'!A:A))+1,VLOOKUP(C94,'Steel Cut Lengths'!A:K,3),IF(C94&lt;(MAX('Pipe Hangers'!A:A))+1,VLOOKUP(C94,'Pipe Hangers'!A:J,3),IF(C94&lt;(MAX('Brass Nipples '!A:A))+1,VLOOKUP(C94,'Brass Nipples '!A:J,3),IF(C94&lt;(MAX('Brass Fittings '!A:A))+1,VLOOKUP(C94,'Brass Fittings '!A:J,3),IF(C94&lt;(MAX(Valves!A:A))+1,VLOOKUP(C94,Valves!A:J,3),IF(C94&lt;(MAX('PEX Tubing'!A:A))+1,VLOOKUP(C94,'PEX Tubing'!A:J,3),IF(C94&lt;(MAX('PEX Fittings - Brass'!A:A))+1,VLOOKUP(C94,'PEX Fittings - Brass'!A:J,3),IF(C94&lt;(MAX('PEX Fittings - EXPN Brass'!A:A))+1,VLOOKUP(C94,'PEX Fittings - EXPN Brass'!A:J,3),IF(C94&lt;(MAX('PEX Fittings - F1807 PPSU '!A:A))+1,VLOOKUP(C94,'PEX Fittings - F1807 PPSU '!A:J,3),IF(C94&lt;(MAX('PEX Fittings - F1960 EPPSU'!A:A))+1,VLOOKUP(C94,'PEX Fittings - F1960 EPPSU'!A:J,3),IF(C94&lt;(MAX('PEX Accessories'!A:A))+1,VLOOKUP(C94,'PEX Accessories'!A:J,3),IF(C94&lt;(MAX('PVC DWV'!A:A))+1,VLOOKUP(C94,'PVC DWV'!A:K,3),IF(C94&lt;(MAX('PVC SCH 40'!A:A))+1,VLOOKUP(C94,'PVC SCH 40'!A:K,3),IF(C94&lt;(MAX('Push Fittings'!A:A))+1,VLOOKUP(C94,'Push Fittings'!A:J,3),IF(C94&lt;(MAX('Copper Wrot'!A:A))+1,VLOOKUP(C94,'Copper Wrot'!A:L,3),IF(C94&lt;(MAX('Cast Copper'!A:A))+1,VLOOKUP(C94,'Cast Copper'!A:L,3),IF(C94&lt;(MAX('Cast Copper'!A:A))+1,VLOOKUP(C94,'Cast Copper'!A:L,3),IF(C94&lt;(MAX('Press Copper Fittings'!A:A))+1,VLOOKUP(C94,'Press Copper Fittings'!A:J,3),IF(C94&lt;(MAX('Supply Stops'!A:A))+1,VLOOKUP(C94,'Supply Stops'!A:J,3),IF(C94&lt;(MAX('Supply Lines'!A:A))+1,VLOOKUP(C94,'Supply Lines'!A:J,3),IF(C94&lt;(MAX('CI Fittings'!A:A))+1,VLOOKUP(C94,'CI Fittings'!A:J,3),IF(C94&lt;(MAX('Steel Couplings'!A:A))+1,VLOOKUP(C94,'Steel Couplings'!A:J,3),IF(C94&lt;(MAX(NHC!A:A))+1,VLOOKUP(C94,NHC!A:J,3),IF(C94&lt;(MAX('Dielectric Unions'!A:A))+1,VLOOKUP(C94,'Dielectric Unions'!A:J,3),IF(C94&lt;(MAX('MI Fittings - XH'!A:A))+1,VLOOKUP(C94,'MI Fittings - XH'!A:J,3),IF(C94&lt;(MAX('Steel Nipples - XH'!A:A))+1,VLOOKUP(C94,'Steel Nipples - XH'!A:J,3),IF(C94&lt;(MAX('Copper Tubing '!A:A))+1,VLOOKUP(C94,'Copper Tubing '!A:J,3),IF(C94&lt;(MAX('PVC Pipe'!A:A))+1,VLOOKUP(C94,'PVC Pipe'!A:J,3),IF(C94&lt;(MAX('Steel Pipe'!A:A))+1,VLOOKUP(C94,'Steel Pipe'!A:J,3),""))))))))))))))))))))))))))))))))</f>
        <v/>
      </c>
      <c r="F94" s="1794" t="str">
        <f>IF(C94&lt;(MAX('MI Fittings'!A:A))+1,VLOOKUP(C94,'MI Fittings'!A:K,4),IF(C94&lt;(MAX('CS Press Fittings'!A:A))+1,VLOOKUP(C94,'CS Press Fittings'!A:K,5),IF(C94&lt;(MAX('Steel Nipples'!A:A))+1,VLOOKUP(C94,'Steel Nipples'!A:K,4),IF(C94&lt;(MAX('Steel Cut Lengths'!A:A))+1,VLOOKUP(C94,'Steel Cut Lengths'!A:K,4),IF(C94&lt;(MAX('Pipe Hangers'!A:A))+1,VLOOKUP(C94,'Pipe Hangers'!A:J,4),IF(C94&lt;(MAX('Brass Nipples '!A:A))+1,VLOOKUP(C94,'Brass Nipples '!A:J,4),IF(C94&lt;(MAX('Brass Fittings '!A:A))+1,VLOOKUP(C94,'Brass Fittings '!A:J,4),IF(C94&lt;(MAX(Valves!A:A))+1,VLOOKUP(C94,Valves!A:J,4),IF(C94&lt;(MAX('PEX Tubing'!A:A))+1,VLOOKUP(C94,'PEX Tubing'!A:J,4),IF(C94&lt;(MAX('PEX Fittings - Brass'!A:A))+1,VLOOKUP(C94,'PEX Fittings - Brass'!A:J,4),IF(C94&lt;(MAX('PEX Fittings - EXPN Brass'!A:A))+1,VLOOKUP(C94,'PEX Fittings - EXPN Brass'!A:J,4),IF(C94&lt;(MAX('PEX Fittings - F1807 PPSU '!A:A))+1,VLOOKUP(C94,'PEX Fittings - F1807 PPSU '!A:J,4),IF(C94&lt;(MAX('PEX Fittings - F1960 EPPSU'!A:A))+1,VLOOKUP(C94,'PEX Fittings - F1960 EPPSU'!A:J,4),IF(C94&lt;(MAX('PEX Accessories'!A:A))+1,VLOOKUP(C94,'PEX Accessories'!A:J,4),IF(C94&lt;(MAX('PVC DWV'!A:A))+1,VLOOKUP(C94,'PVC DWV'!A:K,5),IF(C94&lt;(MAX('PVC SCH 40'!A:A))+1,VLOOKUP(C94,'PVC SCH 40'!A:K,5),IF(C94&lt;(MAX('Push Fittings'!A:A))+1,VLOOKUP(C94,'Push Fittings'!A:J,4),IF(C94&lt;(MAX('Copper Wrot'!A:A))+1,VLOOKUP(C94,'Copper Wrot'!A:L,5),IF(C94&lt;(MAX('Cast Copper'!A:A))+1,VLOOKUP(C94,'Cast Copper'!A:L,5),IF(C94&lt;(MAX('Press Copper Fittings'!A:A))+1,VLOOKUP(C94,'Press Copper Fittings'!A:J,4),IF(C94&lt;(MAX('Supply Stops'!A:A))+1,VLOOKUP(C94,'Supply Stops'!A:J,4),IF(C94&lt;(MAX('Supply Lines'!A:A))+1,VLOOKUP(C94,'Supply Lines'!A:J,4),IF(C94&lt;(MAX('CI Fittings'!A:A))+1,VLOOKUP(C94,'CI Fittings'!A:J,4),IF(C94&lt;(MAX('Steel Couplings'!A:A))+1,VLOOKUP(C94,'Steel Couplings'!A:J,4),IF(C94&lt;(MAX(NHC!A:A))+1,VLOOKUP(C94,NHC!A:J,4),IF(C94&lt;(MAX('Dielectric Unions'!A:A))+1,VLOOKUP(C94,'Dielectric Unions'!A:J,4),IF(C94&lt;(MAX('MI Fittings - XH'!A:A))+1,VLOOKUP(C94,'MI Fittings - XH'!A:J,4),IF(C94&lt;(MAX('Steel Nipples - XH'!A:A))+1,VLOOKUP(C94,'Steel Nipples - XH'!A:J,4),IF(C94&lt;(MAX('Copper Tubing '!A:A))+1,VLOOKUP(C94,'Copper Tubing '!A:J,4),IF(C94&lt;(MAX('PVC Pipe'!A:A))+1,VLOOKUP(C94,'PVC Pipe'!A:J,4),IF(C94&lt;(MAX('Steel Pipe'!A:A))+1,VLOOKUP(C94,'Steel Pipe'!A:J,4),"")))))))))))))))))))))))))))))))</f>
        <v/>
      </c>
      <c r="G94" s="1795"/>
      <c r="H94" s="504" t="str">
        <f>IF(C94&lt;(MAX('MI Fittings'!A:A))+1,VLOOKUP(C94,'MI Fittings'!A:K,8),IF(C94&lt;(MAX('CS Press Fittings'!A:A))+1,VLOOKUP(C94,'CS Press Fittings'!A:K,9),IF(C94&lt;(MAX('Steel Nipples'!A:A))+1,VLOOKUP(C94,'Steel Nipples'!A:K,8),IF(C94&lt;(MAX('Steel Cut Lengths'!A:A))+1,VLOOKUP(C94,'Steel Cut Lengths'!A:K,8),IF(C94&lt;(MAX('Pipe Hangers'!A:A))+1,VLOOKUP(C94,'Pipe Hangers'!A:J,8),IF(C94&lt;(MAX('Brass Nipples '!A:A))+1,VLOOKUP(C94,'Brass Nipples '!A:J,8),IF(C94&lt;(MAX('Brass Fittings '!A:A))+1,VLOOKUP(C94,'Brass Fittings '!A:J,8),IF(C94&lt;(MAX(Valves!A:A))+1,VLOOKUP(C94,Valves!A:J,8),IF(C94&lt;(MAX('PEX Tubing'!A:A))+1,VLOOKUP(C94,'PEX Tubing'!A:J,8),IF(C94&lt;(MAX('PEX Fittings - Brass'!A:A))+1,VLOOKUP(C94,'PEX Fittings - Brass'!A:J,8),IF(C94&lt;(MAX('PEX Fittings - EXPN Brass'!A:A))+1,VLOOKUP(C94,'PEX Fittings - EXPN Brass'!A:J,8),IF(C94&lt;(MAX('PEX Fittings - F1807 PPSU '!A:A))+1,VLOOKUP(C94,'PEX Fittings - F1807 PPSU '!A:J,8),IF(C94&lt;(MAX('PEX Fittings - F1960 EPPSU'!A:A))+1,VLOOKUP(C94,'PEX Fittings - F1960 EPPSU'!A:J,8),IF(C94&lt;(MAX('PEX Accessories'!A:A))+1,VLOOKUP(C94,'PEX Accessories'!A:J,8),IF(C94&lt;(MAX('PVC DWV'!A:A))+1,VLOOKUP(C94,'PVC DWV'!A:K,9),IF(C94&lt;(MAX('PVC SCH 40'!A:A))+1,VLOOKUP(C94,'PVC SCH 40'!A:K,10),IF(C94&lt;(MAX('Push Fittings'!A:A))+1,VLOOKUP(C94,'Push Fittings'!A:J,8),IF(C94&lt;(MAX('Copper Wrot'!A:A))+1,VLOOKUP(C94,'Copper Wrot'!A:L,10),IF(C94&lt;(MAX('Cast Copper'!A:A))+1,VLOOKUP(C94,'Cast Copper'!A:L,10),IF(C94&lt;(MAX('Press Copper Fittings'!A:A))+1,VLOOKUP(C94,'Press Copper Fittings'!A:J,8),IF(C94&lt;(MAX('Supply Stops'!A:A))+1,VLOOKUP(C94,'Supply Stops'!A:J,8),IF(C94&lt;(MAX('Supply Lines'!A:A))+1,VLOOKUP(C94,'Supply Lines'!A:J,8),IF(C94&lt;(MAX('CI Fittings'!A:A))+1,VLOOKUP(C94,'CI Fittings'!A:J,8),IF(C94&lt;(MAX('Steel Couplings'!A:A))+1,VLOOKUP(C94,'Steel Couplings'!A:J,8),IF(C94&lt;(MAX(NHC!A:A))+1,VLOOKUP(C94,NHC!A:J,8),IF(C94&lt;(MAX('Dielectric Unions'!A:A))+1,VLOOKUP(C94,'Dielectric Unions'!A:J,8),IF(C94&lt;(MAX('MI Fittings - XH'!A:A))+1,VLOOKUP(C94,'MI Fittings - XH'!A:J,8),IF(C94&lt;(MAX('Steel Nipples - XH'!A:A))+1,VLOOKUP(C94,'Steel Nipples - XH'!A:J,8),IF(C94&lt;(MAX('Copper Tubing '!A:A))+1,VLOOKUP(C94,'Copper Tubing '!A:J,8),IF(C94&lt;(MAX('PVC Pipe'!A:A))+1,VLOOKUP(C94,'PVC Pipe'!A:J,8),IF(C94&lt;(MAX('Steel Pipe'!A:A))+1,VLOOKUP(C94,'Steel Pipe'!A:J,8),"")))))))))))))))))))))))))))))))</f>
        <v/>
      </c>
      <c r="I94" s="1232">
        <f>IF(C94&lt;(MAX('MI Fittings'!A:A))+1,VLOOKUP(C94,'MI Fittings'!A:K,7),IF(C94&lt;(MAX('CS Press Fittings'!A:A))+1,VLOOKUP(C94,'CS Press Fittings'!A:K,8),IF(C94&lt;(MAX('Steel Nipples'!A:A))+1,VLOOKUP(C94,'Steel Nipples'!A:K,7),IF(C94&lt;(MAX('Steel Cut Lengths'!A:A))+1,VLOOKUP(C94,'Steel Cut Lengths'!A:K,7),IF(C94&lt;(MAX('Pipe Hangers'!A:A))+1,VLOOKUP(C94,'Pipe Hangers'!A:J,7),IF(C94&lt;(MAX('Brass Nipples '!A:A))+1,VLOOKUP(C94,'Brass Nipples '!A:J,7),IF(C94&lt;(MAX('Brass Fittings '!A:A))+1,VLOOKUP(C94,'Brass Fittings '!A:J,7),IF(C94&lt;(MAX(Valves!A:A))+1,VLOOKUP(C94,Valves!A:J,7),IF(C94&lt;(MAX('PEX Tubing'!A:A))+1,VLOOKUP(C94,'PEX Tubing'!A:J,7),IF(C94&lt;(MAX('PEX Fittings - Brass'!A:A))+1,VLOOKUP(C94,'PEX Fittings - Brass'!A:J,7),IF(C94&lt;(MAX('PEX Fittings - EXPN Brass'!A:A))+1,VLOOKUP(C94,'PEX Fittings - EXPN Brass'!A:J,7),IF(C94&lt;(MAX('PEX Fittings - F1807 PPSU '!A:A))+1,VLOOKUP(C94,'PEX Fittings - F1807 PPSU '!A:J,7),IF(C94&lt;(MAX('PEX Fittings - F1960 EPPSU'!A:A))+1,VLOOKUP(C94,'PEX Fittings - F1960 EPPSU'!A:J,7),IF(C94&lt;(MAX('PEX Accessories'!A:A))+1,VLOOKUP(C94,'PEX Accessories'!A:J,7),IF(C94&lt;(MAX('PVC DWV'!A:A))+1,VLOOKUP(C94,'PVC DWV'!A:K,8),IF(C94&lt;(MAX('PVC SCH 40'!A:A))+1,VLOOKUP(C94,'PVC SCH 40'!A:K,7),IF(C94&lt;(MAX('Push Fittings'!A:A))+1,VLOOKUP(C94,'Push Fittings'!A:J,7),IF(C94&lt;(MAX('Copper Wrot'!A:A))+1,VLOOKUP(C94,'Copper Wrot'!A:L,9),IF(C94&lt;(MAX('Cast Copper'!A:A))+1,VLOOKUP(C94,'Cast Copper'!A:L,9),IF(C94&lt;(MAX('Press Copper Fittings'!A:A))+1,VLOOKUP(C94,'Press Copper Fittings'!A:J,7),IF(C94&lt;(MAX('Supply Stops'!A:A))+1,VLOOKUP(C94,'Supply Stops'!A:J,7),IF(C94&lt;(MAX('Supply Lines'!A:A))+1,VLOOKUP(C94,'Supply Lines'!A:J,7),IF(C94&lt;(MAX('CI Fittings'!A:A))+1,VLOOKUP(C94,'CI Fittings'!A:J,7),IF(C94&lt;(MAX('Steel Couplings'!A:A))+1,VLOOKUP(C94,'Steel Couplings'!A:J,7),IF(C94&lt;(MAX(NHC!A:A))+1,VLOOKUP(C94,NHC!A:J,7),IF(C94&lt;(MAX('Dielectric Unions'!A:A))+1,VLOOKUP(C94,'Dielectric Unions'!A:J,7),IF(C94&lt;(MAX('MI Fittings - XH'!A:A))+1,VLOOKUP(C94,'MI Fittings - XH'!A:J,7),IF(C94&lt;(MAX('Steel Nipples - XH'!A:A))+1,VLOOKUP(C94,'Steel Nipples - XH'!A:J,7),IF(C94&lt;(MAX('Copper Tubing '!A:A))+1,VLOOKUP(C94,'Copper Tubing '!A:J,7),IF(C94&lt;(MAX('PVC Pipe'!A:A))+1,VLOOKUP(C94,'PVC Pipe'!A:J,7),IF(C94&lt;(MAX('Steel Pipe'!A:A))+1,VLOOKUP(C94,'Steel Pipe'!A:J,7),0)))))))))))))))))))))))))))))))</f>
        <v>0</v>
      </c>
      <c r="J94" s="1196">
        <f t="shared" si="1"/>
        <v>0</v>
      </c>
    </row>
    <row r="95" spans="3:10" ht="15" customHeight="1" thickTop="1" thickBot="1">
      <c r="C95" s="1233">
        <v>74</v>
      </c>
      <c r="D95" s="49" t="str">
        <f>IF(C95&lt;(MAX('MI Fittings'!A:A))+1,VLOOKUP(C95,'MI Fittings'!A:K,10),IF(C95&lt;(MAX('CS Press Fittings'!A:A))+1,VLOOKUP(C95,'CS Press Fittings'!A:K,11),IF(C95&lt;(MAX('Steel Nipples'!A:A))+1,VLOOKUP(C95,'Steel Nipples'!A:K,10),IF(C95&lt;(MAX('Steel Cut Lengths'!A:A))+1,VLOOKUP(C95,'Steel Cut Lengths'!A:K,10),IF(C95&lt;(MAX('Pipe Hangers'!A:A))+1,VLOOKUP(C95,'Pipe Hangers'!A:J,10),IF(C95&lt;(MAX('Brass Nipples '!A:A))+1,VLOOKUP(C95,'Brass Nipples '!A:J,10),IF(C95&lt;(MAX('Brass Fittings '!A:A))+1,VLOOKUP(C95,'Brass Fittings '!A:J,10),IF(C95&lt;(MAX(Valves!A:A))+1,VLOOKUP(C95,Valves!A:J,10),IF(C95&lt;(MAX('PEX Tubing'!A:A))+1,VLOOKUP(C95,'PEX Tubing'!A:J,9),IF(C95&lt;(MAX('PEX Fittings - Brass'!A:A))+1,VLOOKUP(C95,'PEX Fittings - Brass'!A:J,10),IF(C95&lt;(MAX('PEX Fittings - EXPN Brass'!A:A))+1,VLOOKUP(C95,'PEX Fittings - EXPN Brass'!A:J,10),IF(C95&lt;(MAX('PEX Fittings - F1807 PPSU '!A:A))+1,VLOOKUP(C95,'PEX Fittings - F1807 PPSU '!A:J,10),IF(C95&lt;(MAX('PEX Fittings - F1960 EPPSU'!A:A))+1,VLOOKUP(C95,'PEX Fittings - F1960 EPPSU'!A:J,10),IF(C95&lt;(MAX('PEX Accessories'!A:A))+1,VLOOKUP(C95,'PEX Accessories'!A:J,10),IF(C95&lt;(MAX('PVC DWV'!A:A))+1,VLOOKUP(C95,'PVC DWV'!A:K,11),IF(C95&lt;(MAX('PVC SCH 40'!A:A))+1,VLOOKUP(C95,'PVC SCH 40'!A:K,11),IF(C95&lt;(MAX('Push Fittings'!A:A))+1,VLOOKUP(C95,'Push Fittings'!A:J,10),IF(C95&lt;(MAX('Copper Wrot'!A:A))+1,VLOOKUP(C95,'Copper Wrot'!A:L,12),IF(C95&lt;(MAX('Cast Copper'!A:A))+1,VLOOKUP(C95,'Cast Copper'!A:L,12),IF(C95&lt;(MAX('Press Copper Fittings'!A:A))+1,VLOOKUP(C95,'Press Copper Fittings'!A:J,10),IF(C95&lt;(MAX('Supply Stops'!A:A))+1,VLOOKUP(C95,'Supply Stops'!A:J,10),IF(C95&lt;(MAX('Supply Lines'!A:A))+1,VLOOKUP(C95,'Supply Lines'!A:J,10),IF(C95&lt;(MAX('CI Fittings'!A:A))+1,VLOOKUP(C95,'CI Fittings'!A:J,10),IF(C95&lt;(MAX('Steel Couplings'!A:A))+1,VLOOKUP(C95,'Steel Couplings'!A:J,10),IF(C95&lt;(MAX(NHC!A:A))+1,VLOOKUP(C95,NHC!A:J,10),IF(C95&lt;(MAX('Dielectric Unions'!A:A))+1,VLOOKUP(C95,'Dielectric Unions'!A:J,10),IF(C95&lt;(MAX('MI Fittings - XH'!A:A))+1,VLOOKUP(C95,'MI Fittings - XH'!A:J,10),IF(C95&lt;(MAX('Steel Nipples - XH'!A:A))+1,VLOOKUP(C95,'Steel Nipples - XH'!A:J,10),IF(C95&lt;(MAX('Copper Tubing '!A:A))+1,VLOOKUP(C95,'Copper Tubing '!A:J,10),IF(C95&lt;(MAX('PVC Pipe'!A:A))+1,VLOOKUP(C95,'PVC Pipe'!A:J,10),IF(C95&lt;(MAX('Steel Pipe'!A:A))+1,VLOOKUP(C95,'Steel Pipe'!A:J,10),"")))))))))))))))))))))))))))))))</f>
        <v/>
      </c>
      <c r="E95" s="1231" t="str">
        <f>IF(C95&lt;(MAX('MI Fittings'!A:A))+1,VLOOKUP(C95,'MI Fittings'!A:K,3),IF(C95&lt;(MAX('CS Press Fittings'!A:A))+1,VLOOKUP(C95,'CS Press Fittings'!A:K,4),IF(C95&lt;(MAX('Steel Nipples'!A:A))+1,VLOOKUP(C95,'Steel Nipples'!A:K,3),IF(C95&lt;(MAX('Steel Cut Lengths'!A:A))+1,VLOOKUP(C95,'Steel Cut Lengths'!A:K,3),IF(C95&lt;(MAX('Pipe Hangers'!A:A))+1,VLOOKUP(C95,'Pipe Hangers'!A:J,3),IF(C95&lt;(MAX('Brass Nipples '!A:A))+1,VLOOKUP(C95,'Brass Nipples '!A:J,3),IF(C95&lt;(MAX('Brass Fittings '!A:A))+1,VLOOKUP(C95,'Brass Fittings '!A:J,3),IF(C95&lt;(MAX(Valves!A:A))+1,VLOOKUP(C95,Valves!A:J,3),IF(C95&lt;(MAX('PEX Tubing'!A:A))+1,VLOOKUP(C95,'PEX Tubing'!A:J,3),IF(C95&lt;(MAX('PEX Fittings - Brass'!A:A))+1,VLOOKUP(C95,'PEX Fittings - Brass'!A:J,3),IF(C95&lt;(MAX('PEX Fittings - EXPN Brass'!A:A))+1,VLOOKUP(C95,'PEX Fittings - EXPN Brass'!A:J,3),IF(C95&lt;(MAX('PEX Fittings - F1807 PPSU '!A:A))+1,VLOOKUP(C95,'PEX Fittings - F1807 PPSU '!A:J,3),IF(C95&lt;(MAX('PEX Fittings - F1960 EPPSU'!A:A))+1,VLOOKUP(C95,'PEX Fittings - F1960 EPPSU'!A:J,3),IF(C95&lt;(MAX('PEX Accessories'!A:A))+1,VLOOKUP(C95,'PEX Accessories'!A:J,3),IF(C95&lt;(MAX('PVC DWV'!A:A))+1,VLOOKUP(C95,'PVC DWV'!A:K,3),IF(C95&lt;(MAX('PVC SCH 40'!A:A))+1,VLOOKUP(C95,'PVC SCH 40'!A:K,3),IF(C95&lt;(MAX('Push Fittings'!A:A))+1,VLOOKUP(C95,'Push Fittings'!A:J,3),IF(C95&lt;(MAX('Copper Wrot'!A:A))+1,VLOOKUP(C95,'Copper Wrot'!A:L,3),IF(C95&lt;(MAX('Cast Copper'!A:A))+1,VLOOKUP(C95,'Cast Copper'!A:L,3),IF(C95&lt;(MAX('Cast Copper'!A:A))+1,VLOOKUP(C95,'Cast Copper'!A:L,3),IF(C95&lt;(MAX('Press Copper Fittings'!A:A))+1,VLOOKUP(C95,'Press Copper Fittings'!A:J,3),IF(C95&lt;(MAX('Supply Stops'!A:A))+1,VLOOKUP(C95,'Supply Stops'!A:J,3),IF(C95&lt;(MAX('Supply Lines'!A:A))+1,VLOOKUP(C95,'Supply Lines'!A:J,3),IF(C95&lt;(MAX('CI Fittings'!A:A))+1,VLOOKUP(C95,'CI Fittings'!A:J,3),IF(C95&lt;(MAX('Steel Couplings'!A:A))+1,VLOOKUP(C95,'Steel Couplings'!A:J,3),IF(C95&lt;(MAX(NHC!A:A))+1,VLOOKUP(C95,NHC!A:J,3),IF(C95&lt;(MAX('Dielectric Unions'!A:A))+1,VLOOKUP(C95,'Dielectric Unions'!A:J,3),IF(C95&lt;(MAX('MI Fittings - XH'!A:A))+1,VLOOKUP(C95,'MI Fittings - XH'!A:J,3),IF(C95&lt;(MAX('Steel Nipples - XH'!A:A))+1,VLOOKUP(C95,'Steel Nipples - XH'!A:J,3),IF(C95&lt;(MAX('Copper Tubing '!A:A))+1,VLOOKUP(C95,'Copper Tubing '!A:J,3),IF(C95&lt;(MAX('PVC Pipe'!A:A))+1,VLOOKUP(C95,'PVC Pipe'!A:J,3),IF(C95&lt;(MAX('Steel Pipe'!A:A))+1,VLOOKUP(C95,'Steel Pipe'!A:J,3),""))))))))))))))))))))))))))))))))</f>
        <v/>
      </c>
      <c r="F95" s="1794" t="str">
        <f>IF(C95&lt;(MAX('MI Fittings'!A:A))+1,VLOOKUP(C95,'MI Fittings'!A:K,4),IF(C95&lt;(MAX('CS Press Fittings'!A:A))+1,VLOOKUP(C95,'CS Press Fittings'!A:K,5),IF(C95&lt;(MAX('Steel Nipples'!A:A))+1,VLOOKUP(C95,'Steel Nipples'!A:K,4),IF(C95&lt;(MAX('Steel Cut Lengths'!A:A))+1,VLOOKUP(C95,'Steel Cut Lengths'!A:K,4),IF(C95&lt;(MAX('Pipe Hangers'!A:A))+1,VLOOKUP(C95,'Pipe Hangers'!A:J,4),IF(C95&lt;(MAX('Brass Nipples '!A:A))+1,VLOOKUP(C95,'Brass Nipples '!A:J,4),IF(C95&lt;(MAX('Brass Fittings '!A:A))+1,VLOOKUP(C95,'Brass Fittings '!A:J,4),IF(C95&lt;(MAX(Valves!A:A))+1,VLOOKUP(C95,Valves!A:J,4),IF(C95&lt;(MAX('PEX Tubing'!A:A))+1,VLOOKUP(C95,'PEX Tubing'!A:J,4),IF(C95&lt;(MAX('PEX Fittings - Brass'!A:A))+1,VLOOKUP(C95,'PEX Fittings - Brass'!A:J,4),IF(C95&lt;(MAX('PEX Fittings - EXPN Brass'!A:A))+1,VLOOKUP(C95,'PEX Fittings - EXPN Brass'!A:J,4),IF(C95&lt;(MAX('PEX Fittings - F1807 PPSU '!A:A))+1,VLOOKUP(C95,'PEX Fittings - F1807 PPSU '!A:J,4),IF(C95&lt;(MAX('PEX Fittings - F1960 EPPSU'!A:A))+1,VLOOKUP(C95,'PEX Fittings - F1960 EPPSU'!A:J,4),IF(C95&lt;(MAX('PEX Accessories'!A:A))+1,VLOOKUP(C95,'PEX Accessories'!A:J,4),IF(C95&lt;(MAX('PVC DWV'!A:A))+1,VLOOKUP(C95,'PVC DWV'!A:K,5),IF(C95&lt;(MAX('PVC SCH 40'!A:A))+1,VLOOKUP(C95,'PVC SCH 40'!A:K,5),IF(C95&lt;(MAX('Push Fittings'!A:A))+1,VLOOKUP(C95,'Push Fittings'!A:J,4),IF(C95&lt;(MAX('Copper Wrot'!A:A))+1,VLOOKUP(C95,'Copper Wrot'!A:L,5),IF(C95&lt;(MAX('Cast Copper'!A:A))+1,VLOOKUP(C95,'Cast Copper'!A:L,5),IF(C95&lt;(MAX('Press Copper Fittings'!A:A))+1,VLOOKUP(C95,'Press Copper Fittings'!A:J,4),IF(C95&lt;(MAX('Supply Stops'!A:A))+1,VLOOKUP(C95,'Supply Stops'!A:J,4),IF(C95&lt;(MAX('Supply Lines'!A:A))+1,VLOOKUP(C95,'Supply Lines'!A:J,4),IF(C95&lt;(MAX('CI Fittings'!A:A))+1,VLOOKUP(C95,'CI Fittings'!A:J,4),IF(C95&lt;(MAX('Steel Couplings'!A:A))+1,VLOOKUP(C95,'Steel Couplings'!A:J,4),IF(C95&lt;(MAX(NHC!A:A))+1,VLOOKUP(C95,NHC!A:J,4),IF(C95&lt;(MAX('Dielectric Unions'!A:A))+1,VLOOKUP(C95,'Dielectric Unions'!A:J,4),IF(C95&lt;(MAX('MI Fittings - XH'!A:A))+1,VLOOKUP(C95,'MI Fittings - XH'!A:J,4),IF(C95&lt;(MAX('Steel Nipples - XH'!A:A))+1,VLOOKUP(C95,'Steel Nipples - XH'!A:J,4),IF(C95&lt;(MAX('Copper Tubing '!A:A))+1,VLOOKUP(C95,'Copper Tubing '!A:J,4),IF(C95&lt;(MAX('PVC Pipe'!A:A))+1,VLOOKUP(C95,'PVC Pipe'!A:J,4),IF(C95&lt;(MAX('Steel Pipe'!A:A))+1,VLOOKUP(C95,'Steel Pipe'!A:J,4),"")))))))))))))))))))))))))))))))</f>
        <v/>
      </c>
      <c r="G95" s="1795"/>
      <c r="H95" s="504" t="str">
        <f>IF(C95&lt;(MAX('MI Fittings'!A:A))+1,VLOOKUP(C95,'MI Fittings'!A:K,8),IF(C95&lt;(MAX('CS Press Fittings'!A:A))+1,VLOOKUP(C95,'CS Press Fittings'!A:K,9),IF(C95&lt;(MAX('Steel Nipples'!A:A))+1,VLOOKUP(C95,'Steel Nipples'!A:K,8),IF(C95&lt;(MAX('Steel Cut Lengths'!A:A))+1,VLOOKUP(C95,'Steel Cut Lengths'!A:K,8),IF(C95&lt;(MAX('Pipe Hangers'!A:A))+1,VLOOKUP(C95,'Pipe Hangers'!A:J,8),IF(C95&lt;(MAX('Brass Nipples '!A:A))+1,VLOOKUP(C95,'Brass Nipples '!A:J,8),IF(C95&lt;(MAX('Brass Fittings '!A:A))+1,VLOOKUP(C95,'Brass Fittings '!A:J,8),IF(C95&lt;(MAX(Valves!A:A))+1,VLOOKUP(C95,Valves!A:J,8),IF(C95&lt;(MAX('PEX Tubing'!A:A))+1,VLOOKUP(C95,'PEX Tubing'!A:J,8),IF(C95&lt;(MAX('PEX Fittings - Brass'!A:A))+1,VLOOKUP(C95,'PEX Fittings - Brass'!A:J,8),IF(C95&lt;(MAX('PEX Fittings - EXPN Brass'!A:A))+1,VLOOKUP(C95,'PEX Fittings - EXPN Brass'!A:J,8),IF(C95&lt;(MAX('PEX Fittings - F1807 PPSU '!A:A))+1,VLOOKUP(C95,'PEX Fittings - F1807 PPSU '!A:J,8),IF(C95&lt;(MAX('PEX Fittings - F1960 EPPSU'!A:A))+1,VLOOKUP(C95,'PEX Fittings - F1960 EPPSU'!A:J,8),IF(C95&lt;(MAX('PEX Accessories'!A:A))+1,VLOOKUP(C95,'PEX Accessories'!A:J,8),IF(C95&lt;(MAX('PVC DWV'!A:A))+1,VLOOKUP(C95,'PVC DWV'!A:K,9),IF(C95&lt;(MAX('PVC SCH 40'!A:A))+1,VLOOKUP(C95,'PVC SCH 40'!A:K,10),IF(C95&lt;(MAX('Push Fittings'!A:A))+1,VLOOKUP(C95,'Push Fittings'!A:J,8),IF(C95&lt;(MAX('Copper Wrot'!A:A))+1,VLOOKUP(C95,'Copper Wrot'!A:L,10),IF(C95&lt;(MAX('Cast Copper'!A:A))+1,VLOOKUP(C95,'Cast Copper'!A:L,10),IF(C95&lt;(MAX('Press Copper Fittings'!A:A))+1,VLOOKUP(C95,'Press Copper Fittings'!A:J,8),IF(C95&lt;(MAX('Supply Stops'!A:A))+1,VLOOKUP(C95,'Supply Stops'!A:J,8),IF(C95&lt;(MAX('Supply Lines'!A:A))+1,VLOOKUP(C95,'Supply Lines'!A:J,8),IF(C95&lt;(MAX('CI Fittings'!A:A))+1,VLOOKUP(C95,'CI Fittings'!A:J,8),IF(C95&lt;(MAX('Steel Couplings'!A:A))+1,VLOOKUP(C95,'Steel Couplings'!A:J,8),IF(C95&lt;(MAX(NHC!A:A))+1,VLOOKUP(C95,NHC!A:J,8),IF(C95&lt;(MAX('Dielectric Unions'!A:A))+1,VLOOKUP(C95,'Dielectric Unions'!A:J,8),IF(C95&lt;(MAX('MI Fittings - XH'!A:A))+1,VLOOKUP(C95,'MI Fittings - XH'!A:J,8),IF(C95&lt;(MAX('Steel Nipples - XH'!A:A))+1,VLOOKUP(C95,'Steel Nipples - XH'!A:J,8),IF(C95&lt;(MAX('Copper Tubing '!A:A))+1,VLOOKUP(C95,'Copper Tubing '!A:J,8),IF(C95&lt;(MAX('PVC Pipe'!A:A))+1,VLOOKUP(C95,'PVC Pipe'!A:J,8),IF(C95&lt;(MAX('Steel Pipe'!A:A))+1,VLOOKUP(C95,'Steel Pipe'!A:J,8),"")))))))))))))))))))))))))))))))</f>
        <v/>
      </c>
      <c r="I95" s="1232">
        <f>IF(C95&lt;(MAX('MI Fittings'!A:A))+1,VLOOKUP(C95,'MI Fittings'!A:K,7),IF(C95&lt;(MAX('CS Press Fittings'!A:A))+1,VLOOKUP(C95,'CS Press Fittings'!A:K,8),IF(C95&lt;(MAX('Steel Nipples'!A:A))+1,VLOOKUP(C95,'Steel Nipples'!A:K,7),IF(C95&lt;(MAX('Steel Cut Lengths'!A:A))+1,VLOOKUP(C95,'Steel Cut Lengths'!A:K,7),IF(C95&lt;(MAX('Pipe Hangers'!A:A))+1,VLOOKUP(C95,'Pipe Hangers'!A:J,7),IF(C95&lt;(MAX('Brass Nipples '!A:A))+1,VLOOKUP(C95,'Brass Nipples '!A:J,7),IF(C95&lt;(MAX('Brass Fittings '!A:A))+1,VLOOKUP(C95,'Brass Fittings '!A:J,7),IF(C95&lt;(MAX(Valves!A:A))+1,VLOOKUP(C95,Valves!A:J,7),IF(C95&lt;(MAX('PEX Tubing'!A:A))+1,VLOOKUP(C95,'PEX Tubing'!A:J,7),IF(C95&lt;(MAX('PEX Fittings - Brass'!A:A))+1,VLOOKUP(C95,'PEX Fittings - Brass'!A:J,7),IF(C95&lt;(MAX('PEX Fittings - EXPN Brass'!A:A))+1,VLOOKUP(C95,'PEX Fittings - EXPN Brass'!A:J,7),IF(C95&lt;(MAX('PEX Fittings - F1807 PPSU '!A:A))+1,VLOOKUP(C95,'PEX Fittings - F1807 PPSU '!A:J,7),IF(C95&lt;(MAX('PEX Fittings - F1960 EPPSU'!A:A))+1,VLOOKUP(C95,'PEX Fittings - F1960 EPPSU'!A:J,7),IF(C95&lt;(MAX('PEX Accessories'!A:A))+1,VLOOKUP(C95,'PEX Accessories'!A:J,7),IF(C95&lt;(MAX('PVC DWV'!A:A))+1,VLOOKUP(C95,'PVC DWV'!A:K,8),IF(C95&lt;(MAX('PVC SCH 40'!A:A))+1,VLOOKUP(C95,'PVC SCH 40'!A:K,7),IF(C95&lt;(MAX('Push Fittings'!A:A))+1,VLOOKUP(C95,'Push Fittings'!A:J,7),IF(C95&lt;(MAX('Copper Wrot'!A:A))+1,VLOOKUP(C95,'Copper Wrot'!A:L,9),IF(C95&lt;(MAX('Cast Copper'!A:A))+1,VLOOKUP(C95,'Cast Copper'!A:L,9),IF(C95&lt;(MAX('Press Copper Fittings'!A:A))+1,VLOOKUP(C95,'Press Copper Fittings'!A:J,7),IF(C95&lt;(MAX('Supply Stops'!A:A))+1,VLOOKUP(C95,'Supply Stops'!A:J,7),IF(C95&lt;(MAX('Supply Lines'!A:A))+1,VLOOKUP(C95,'Supply Lines'!A:J,7),IF(C95&lt;(MAX('CI Fittings'!A:A))+1,VLOOKUP(C95,'CI Fittings'!A:J,7),IF(C95&lt;(MAX('Steel Couplings'!A:A))+1,VLOOKUP(C95,'Steel Couplings'!A:J,7),IF(C95&lt;(MAX(NHC!A:A))+1,VLOOKUP(C95,NHC!A:J,7),IF(C95&lt;(MAX('Dielectric Unions'!A:A))+1,VLOOKUP(C95,'Dielectric Unions'!A:J,7),IF(C95&lt;(MAX('MI Fittings - XH'!A:A))+1,VLOOKUP(C95,'MI Fittings - XH'!A:J,7),IF(C95&lt;(MAX('Steel Nipples - XH'!A:A))+1,VLOOKUP(C95,'Steel Nipples - XH'!A:J,7),IF(C95&lt;(MAX('Copper Tubing '!A:A))+1,VLOOKUP(C95,'Copper Tubing '!A:J,7),IF(C95&lt;(MAX('PVC Pipe'!A:A))+1,VLOOKUP(C95,'PVC Pipe'!A:J,7),IF(C95&lt;(MAX('Steel Pipe'!A:A))+1,VLOOKUP(C95,'Steel Pipe'!A:J,7),0)))))))))))))))))))))))))))))))</f>
        <v>0</v>
      </c>
      <c r="J95" s="1196">
        <f t="shared" si="1"/>
        <v>0</v>
      </c>
    </row>
    <row r="96" spans="3:10" ht="15" customHeight="1" thickTop="1" thickBot="1">
      <c r="C96" s="1234">
        <v>75</v>
      </c>
      <c r="D96" s="49" t="str">
        <f>IF(C96&lt;(MAX('MI Fittings'!A:A))+1,VLOOKUP(C96,'MI Fittings'!A:K,10),IF(C96&lt;(MAX('CS Press Fittings'!A:A))+1,VLOOKUP(C96,'CS Press Fittings'!A:K,11),IF(C96&lt;(MAX('Steel Nipples'!A:A))+1,VLOOKUP(C96,'Steel Nipples'!A:K,10),IF(C96&lt;(MAX('Steel Cut Lengths'!A:A))+1,VLOOKUP(C96,'Steel Cut Lengths'!A:K,10),IF(C96&lt;(MAX('Pipe Hangers'!A:A))+1,VLOOKUP(C96,'Pipe Hangers'!A:J,10),IF(C96&lt;(MAX('Brass Nipples '!A:A))+1,VLOOKUP(C96,'Brass Nipples '!A:J,10),IF(C96&lt;(MAX('Brass Fittings '!A:A))+1,VLOOKUP(C96,'Brass Fittings '!A:J,10),IF(C96&lt;(MAX(Valves!A:A))+1,VLOOKUP(C96,Valves!A:J,10),IF(C96&lt;(MAX('PEX Tubing'!A:A))+1,VLOOKUP(C96,'PEX Tubing'!A:J,9),IF(C96&lt;(MAX('PEX Fittings - Brass'!A:A))+1,VLOOKUP(C96,'PEX Fittings - Brass'!A:J,10),IF(C96&lt;(MAX('PEX Fittings - EXPN Brass'!A:A))+1,VLOOKUP(C96,'PEX Fittings - EXPN Brass'!A:J,10),IF(C96&lt;(MAX('PEX Fittings - F1807 PPSU '!A:A))+1,VLOOKUP(C96,'PEX Fittings - F1807 PPSU '!A:J,10),IF(C96&lt;(MAX('PEX Fittings - F1960 EPPSU'!A:A))+1,VLOOKUP(C96,'PEX Fittings - F1960 EPPSU'!A:J,10),IF(C96&lt;(MAX('PEX Accessories'!A:A))+1,VLOOKUP(C96,'PEX Accessories'!A:J,10),IF(C96&lt;(MAX('PVC DWV'!A:A))+1,VLOOKUP(C96,'PVC DWV'!A:K,11),IF(C96&lt;(MAX('PVC SCH 40'!A:A))+1,VLOOKUP(C96,'PVC SCH 40'!A:K,11),IF(C96&lt;(MAX('Push Fittings'!A:A))+1,VLOOKUP(C96,'Push Fittings'!A:J,10),IF(C96&lt;(MAX('Copper Wrot'!A:A))+1,VLOOKUP(C96,'Copper Wrot'!A:L,12),IF(C96&lt;(MAX('Cast Copper'!A:A))+1,VLOOKUP(C96,'Cast Copper'!A:L,12),IF(C96&lt;(MAX('Press Copper Fittings'!A:A))+1,VLOOKUP(C96,'Press Copper Fittings'!A:J,10),IF(C96&lt;(MAX('Supply Stops'!A:A))+1,VLOOKUP(C96,'Supply Stops'!A:J,10),IF(C96&lt;(MAX('Supply Lines'!A:A))+1,VLOOKUP(C96,'Supply Lines'!A:J,10),IF(C96&lt;(MAX('CI Fittings'!A:A))+1,VLOOKUP(C96,'CI Fittings'!A:J,10),IF(C96&lt;(MAX('Steel Couplings'!A:A))+1,VLOOKUP(C96,'Steel Couplings'!A:J,10),IF(C96&lt;(MAX(NHC!A:A))+1,VLOOKUP(C96,NHC!A:J,10),IF(C96&lt;(MAX('Dielectric Unions'!A:A))+1,VLOOKUP(C96,'Dielectric Unions'!A:J,10),IF(C96&lt;(MAX('MI Fittings - XH'!A:A))+1,VLOOKUP(C96,'MI Fittings - XH'!A:J,10),IF(C96&lt;(MAX('Steel Nipples - XH'!A:A))+1,VLOOKUP(C96,'Steel Nipples - XH'!A:J,10),IF(C96&lt;(MAX('Copper Tubing '!A:A))+1,VLOOKUP(C96,'Copper Tubing '!A:J,10),IF(C96&lt;(MAX('PVC Pipe'!A:A))+1,VLOOKUP(C96,'PVC Pipe'!A:J,10),IF(C96&lt;(MAX('Steel Pipe'!A:A))+1,VLOOKUP(C96,'Steel Pipe'!A:J,10),"")))))))))))))))))))))))))))))))</f>
        <v/>
      </c>
      <c r="E96" s="1231" t="str">
        <f>IF(C96&lt;(MAX('MI Fittings'!A:A))+1,VLOOKUP(C96,'MI Fittings'!A:K,3),IF(C96&lt;(MAX('CS Press Fittings'!A:A))+1,VLOOKUP(C96,'CS Press Fittings'!A:K,4),IF(C96&lt;(MAX('Steel Nipples'!A:A))+1,VLOOKUP(C96,'Steel Nipples'!A:K,3),IF(C96&lt;(MAX('Steel Cut Lengths'!A:A))+1,VLOOKUP(C96,'Steel Cut Lengths'!A:K,3),IF(C96&lt;(MAX('Pipe Hangers'!A:A))+1,VLOOKUP(C96,'Pipe Hangers'!A:J,3),IF(C96&lt;(MAX('Brass Nipples '!A:A))+1,VLOOKUP(C96,'Brass Nipples '!A:J,3),IF(C96&lt;(MAX('Brass Fittings '!A:A))+1,VLOOKUP(C96,'Brass Fittings '!A:J,3),IF(C96&lt;(MAX(Valves!A:A))+1,VLOOKUP(C96,Valves!A:J,3),IF(C96&lt;(MAX('PEX Tubing'!A:A))+1,VLOOKUP(C96,'PEX Tubing'!A:J,3),IF(C96&lt;(MAX('PEX Fittings - Brass'!A:A))+1,VLOOKUP(C96,'PEX Fittings - Brass'!A:J,3),IF(C96&lt;(MAX('PEX Fittings - EXPN Brass'!A:A))+1,VLOOKUP(C96,'PEX Fittings - EXPN Brass'!A:J,3),IF(C96&lt;(MAX('PEX Fittings - F1807 PPSU '!A:A))+1,VLOOKUP(C96,'PEX Fittings - F1807 PPSU '!A:J,3),IF(C96&lt;(MAX('PEX Fittings - F1960 EPPSU'!A:A))+1,VLOOKUP(C96,'PEX Fittings - F1960 EPPSU'!A:J,3),IF(C96&lt;(MAX('PEX Accessories'!A:A))+1,VLOOKUP(C96,'PEX Accessories'!A:J,3),IF(C96&lt;(MAX('PVC DWV'!A:A))+1,VLOOKUP(C96,'PVC DWV'!A:K,3),IF(C96&lt;(MAX('PVC SCH 40'!A:A))+1,VLOOKUP(C96,'PVC SCH 40'!A:K,3),IF(C96&lt;(MAX('Push Fittings'!A:A))+1,VLOOKUP(C96,'Push Fittings'!A:J,3),IF(C96&lt;(MAX('Copper Wrot'!A:A))+1,VLOOKUP(C96,'Copper Wrot'!A:L,3),IF(C96&lt;(MAX('Cast Copper'!A:A))+1,VLOOKUP(C96,'Cast Copper'!A:L,3),IF(C96&lt;(MAX('Cast Copper'!A:A))+1,VLOOKUP(C96,'Cast Copper'!A:L,3),IF(C96&lt;(MAX('Press Copper Fittings'!A:A))+1,VLOOKUP(C96,'Press Copper Fittings'!A:J,3),IF(C96&lt;(MAX('Supply Stops'!A:A))+1,VLOOKUP(C96,'Supply Stops'!A:J,3),IF(C96&lt;(MAX('Supply Lines'!A:A))+1,VLOOKUP(C96,'Supply Lines'!A:J,3),IF(C96&lt;(MAX('CI Fittings'!A:A))+1,VLOOKUP(C96,'CI Fittings'!A:J,3),IF(C96&lt;(MAX('Steel Couplings'!A:A))+1,VLOOKUP(C96,'Steel Couplings'!A:J,3),IF(C96&lt;(MAX(NHC!A:A))+1,VLOOKUP(C96,NHC!A:J,3),IF(C96&lt;(MAX('Dielectric Unions'!A:A))+1,VLOOKUP(C96,'Dielectric Unions'!A:J,3),IF(C96&lt;(MAX('MI Fittings - XH'!A:A))+1,VLOOKUP(C96,'MI Fittings - XH'!A:J,3),IF(C96&lt;(MAX('Steel Nipples - XH'!A:A))+1,VLOOKUP(C96,'Steel Nipples - XH'!A:J,3),IF(C96&lt;(MAX('Copper Tubing '!A:A))+1,VLOOKUP(C96,'Copper Tubing '!A:J,3),IF(C96&lt;(MAX('PVC Pipe'!A:A))+1,VLOOKUP(C96,'PVC Pipe'!A:J,3),IF(C96&lt;(MAX('Steel Pipe'!A:A))+1,VLOOKUP(C96,'Steel Pipe'!A:J,3),""))))))))))))))))))))))))))))))))</f>
        <v/>
      </c>
      <c r="F96" s="1794" t="str">
        <f>IF(C96&lt;(MAX('MI Fittings'!A:A))+1,VLOOKUP(C96,'MI Fittings'!A:K,4),IF(C96&lt;(MAX('CS Press Fittings'!A:A))+1,VLOOKUP(C96,'CS Press Fittings'!A:K,5),IF(C96&lt;(MAX('Steel Nipples'!A:A))+1,VLOOKUP(C96,'Steel Nipples'!A:K,4),IF(C96&lt;(MAX('Steel Cut Lengths'!A:A))+1,VLOOKUP(C96,'Steel Cut Lengths'!A:K,4),IF(C96&lt;(MAX('Pipe Hangers'!A:A))+1,VLOOKUP(C96,'Pipe Hangers'!A:J,4),IF(C96&lt;(MAX('Brass Nipples '!A:A))+1,VLOOKUP(C96,'Brass Nipples '!A:J,4),IF(C96&lt;(MAX('Brass Fittings '!A:A))+1,VLOOKUP(C96,'Brass Fittings '!A:J,4),IF(C96&lt;(MAX(Valves!A:A))+1,VLOOKUP(C96,Valves!A:J,4),IF(C96&lt;(MAX('PEX Tubing'!A:A))+1,VLOOKUP(C96,'PEX Tubing'!A:J,4),IF(C96&lt;(MAX('PEX Fittings - Brass'!A:A))+1,VLOOKUP(C96,'PEX Fittings - Brass'!A:J,4),IF(C96&lt;(MAX('PEX Fittings - EXPN Brass'!A:A))+1,VLOOKUP(C96,'PEX Fittings - EXPN Brass'!A:J,4),IF(C96&lt;(MAX('PEX Fittings - F1807 PPSU '!A:A))+1,VLOOKUP(C96,'PEX Fittings - F1807 PPSU '!A:J,4),IF(C96&lt;(MAX('PEX Fittings - F1960 EPPSU'!A:A))+1,VLOOKUP(C96,'PEX Fittings - F1960 EPPSU'!A:J,4),IF(C96&lt;(MAX('PEX Accessories'!A:A))+1,VLOOKUP(C96,'PEX Accessories'!A:J,4),IF(C96&lt;(MAX('PVC DWV'!A:A))+1,VLOOKUP(C96,'PVC DWV'!A:K,5),IF(C96&lt;(MAX('PVC SCH 40'!A:A))+1,VLOOKUP(C96,'PVC SCH 40'!A:K,5),IF(C96&lt;(MAX('Push Fittings'!A:A))+1,VLOOKUP(C96,'Push Fittings'!A:J,4),IF(C96&lt;(MAX('Copper Wrot'!A:A))+1,VLOOKUP(C96,'Copper Wrot'!A:L,5),IF(C96&lt;(MAX('Cast Copper'!A:A))+1,VLOOKUP(C96,'Cast Copper'!A:L,5),IF(C96&lt;(MAX('Press Copper Fittings'!A:A))+1,VLOOKUP(C96,'Press Copper Fittings'!A:J,4),IF(C96&lt;(MAX('Supply Stops'!A:A))+1,VLOOKUP(C96,'Supply Stops'!A:J,4),IF(C96&lt;(MAX('Supply Lines'!A:A))+1,VLOOKUP(C96,'Supply Lines'!A:J,4),IF(C96&lt;(MAX('CI Fittings'!A:A))+1,VLOOKUP(C96,'CI Fittings'!A:J,4),IF(C96&lt;(MAX('Steel Couplings'!A:A))+1,VLOOKUP(C96,'Steel Couplings'!A:J,4),IF(C96&lt;(MAX(NHC!A:A))+1,VLOOKUP(C96,NHC!A:J,4),IF(C96&lt;(MAX('Dielectric Unions'!A:A))+1,VLOOKUP(C96,'Dielectric Unions'!A:J,4),IF(C96&lt;(MAX('MI Fittings - XH'!A:A))+1,VLOOKUP(C96,'MI Fittings - XH'!A:J,4),IF(C96&lt;(MAX('Steel Nipples - XH'!A:A))+1,VLOOKUP(C96,'Steel Nipples - XH'!A:J,4),IF(C96&lt;(MAX('Copper Tubing '!A:A))+1,VLOOKUP(C96,'Copper Tubing '!A:J,4),IF(C96&lt;(MAX('PVC Pipe'!A:A))+1,VLOOKUP(C96,'PVC Pipe'!A:J,4),IF(C96&lt;(MAX('Steel Pipe'!A:A))+1,VLOOKUP(C96,'Steel Pipe'!A:J,4),"")))))))))))))))))))))))))))))))</f>
        <v/>
      </c>
      <c r="G96" s="1795"/>
      <c r="H96" s="504" t="str">
        <f>IF(C96&lt;(MAX('MI Fittings'!A:A))+1,VLOOKUP(C96,'MI Fittings'!A:K,8),IF(C96&lt;(MAX('CS Press Fittings'!A:A))+1,VLOOKUP(C96,'CS Press Fittings'!A:K,9),IF(C96&lt;(MAX('Steel Nipples'!A:A))+1,VLOOKUP(C96,'Steel Nipples'!A:K,8),IF(C96&lt;(MAX('Steel Cut Lengths'!A:A))+1,VLOOKUP(C96,'Steel Cut Lengths'!A:K,8),IF(C96&lt;(MAX('Pipe Hangers'!A:A))+1,VLOOKUP(C96,'Pipe Hangers'!A:J,8),IF(C96&lt;(MAX('Brass Nipples '!A:A))+1,VLOOKUP(C96,'Brass Nipples '!A:J,8),IF(C96&lt;(MAX('Brass Fittings '!A:A))+1,VLOOKUP(C96,'Brass Fittings '!A:J,8),IF(C96&lt;(MAX(Valves!A:A))+1,VLOOKUP(C96,Valves!A:J,8),IF(C96&lt;(MAX('PEX Tubing'!A:A))+1,VLOOKUP(C96,'PEX Tubing'!A:J,8),IF(C96&lt;(MAX('PEX Fittings - Brass'!A:A))+1,VLOOKUP(C96,'PEX Fittings - Brass'!A:J,8),IF(C96&lt;(MAX('PEX Fittings - EXPN Brass'!A:A))+1,VLOOKUP(C96,'PEX Fittings - EXPN Brass'!A:J,8),IF(C96&lt;(MAX('PEX Fittings - F1807 PPSU '!A:A))+1,VLOOKUP(C96,'PEX Fittings - F1807 PPSU '!A:J,8),IF(C96&lt;(MAX('PEX Fittings - F1960 EPPSU'!A:A))+1,VLOOKUP(C96,'PEX Fittings - F1960 EPPSU'!A:J,8),IF(C96&lt;(MAX('PEX Accessories'!A:A))+1,VLOOKUP(C96,'PEX Accessories'!A:J,8),IF(C96&lt;(MAX('PVC DWV'!A:A))+1,VLOOKUP(C96,'PVC DWV'!A:K,9),IF(C96&lt;(MAX('PVC SCH 40'!A:A))+1,VLOOKUP(C96,'PVC SCH 40'!A:K,10),IF(C96&lt;(MAX('Push Fittings'!A:A))+1,VLOOKUP(C96,'Push Fittings'!A:J,8),IF(C96&lt;(MAX('Copper Wrot'!A:A))+1,VLOOKUP(C96,'Copper Wrot'!A:L,10),IF(C96&lt;(MAX('Cast Copper'!A:A))+1,VLOOKUP(C96,'Cast Copper'!A:L,10),IF(C96&lt;(MAX('Press Copper Fittings'!A:A))+1,VLOOKUP(C96,'Press Copper Fittings'!A:J,8),IF(C96&lt;(MAX('Supply Stops'!A:A))+1,VLOOKUP(C96,'Supply Stops'!A:J,8),IF(C96&lt;(MAX('Supply Lines'!A:A))+1,VLOOKUP(C96,'Supply Lines'!A:J,8),IF(C96&lt;(MAX('CI Fittings'!A:A))+1,VLOOKUP(C96,'CI Fittings'!A:J,8),IF(C96&lt;(MAX('Steel Couplings'!A:A))+1,VLOOKUP(C96,'Steel Couplings'!A:J,8),IF(C96&lt;(MAX(NHC!A:A))+1,VLOOKUP(C96,NHC!A:J,8),IF(C96&lt;(MAX('Dielectric Unions'!A:A))+1,VLOOKUP(C96,'Dielectric Unions'!A:J,8),IF(C96&lt;(MAX('MI Fittings - XH'!A:A))+1,VLOOKUP(C96,'MI Fittings - XH'!A:J,8),IF(C96&lt;(MAX('Steel Nipples - XH'!A:A))+1,VLOOKUP(C96,'Steel Nipples - XH'!A:J,8),IF(C96&lt;(MAX('Copper Tubing '!A:A))+1,VLOOKUP(C96,'Copper Tubing '!A:J,8),IF(C96&lt;(MAX('PVC Pipe'!A:A))+1,VLOOKUP(C96,'PVC Pipe'!A:J,8),IF(C96&lt;(MAX('Steel Pipe'!A:A))+1,VLOOKUP(C96,'Steel Pipe'!A:J,8),"")))))))))))))))))))))))))))))))</f>
        <v/>
      </c>
      <c r="I96" s="1232">
        <f>IF(C96&lt;(MAX('MI Fittings'!A:A))+1,VLOOKUP(C96,'MI Fittings'!A:K,7),IF(C96&lt;(MAX('CS Press Fittings'!A:A))+1,VLOOKUP(C96,'CS Press Fittings'!A:K,8),IF(C96&lt;(MAX('Steel Nipples'!A:A))+1,VLOOKUP(C96,'Steel Nipples'!A:K,7),IF(C96&lt;(MAX('Steel Cut Lengths'!A:A))+1,VLOOKUP(C96,'Steel Cut Lengths'!A:K,7),IF(C96&lt;(MAX('Pipe Hangers'!A:A))+1,VLOOKUP(C96,'Pipe Hangers'!A:J,7),IF(C96&lt;(MAX('Brass Nipples '!A:A))+1,VLOOKUP(C96,'Brass Nipples '!A:J,7),IF(C96&lt;(MAX('Brass Fittings '!A:A))+1,VLOOKUP(C96,'Brass Fittings '!A:J,7),IF(C96&lt;(MAX(Valves!A:A))+1,VLOOKUP(C96,Valves!A:J,7),IF(C96&lt;(MAX('PEX Tubing'!A:A))+1,VLOOKUP(C96,'PEX Tubing'!A:J,7),IF(C96&lt;(MAX('PEX Fittings - Brass'!A:A))+1,VLOOKUP(C96,'PEX Fittings - Brass'!A:J,7),IF(C96&lt;(MAX('PEX Fittings - EXPN Brass'!A:A))+1,VLOOKUP(C96,'PEX Fittings - EXPN Brass'!A:J,7),IF(C96&lt;(MAX('PEX Fittings - F1807 PPSU '!A:A))+1,VLOOKUP(C96,'PEX Fittings - F1807 PPSU '!A:J,7),IF(C96&lt;(MAX('PEX Fittings - F1960 EPPSU'!A:A))+1,VLOOKUP(C96,'PEX Fittings - F1960 EPPSU'!A:J,7),IF(C96&lt;(MAX('PEX Accessories'!A:A))+1,VLOOKUP(C96,'PEX Accessories'!A:J,7),IF(C96&lt;(MAX('PVC DWV'!A:A))+1,VLOOKUP(C96,'PVC DWV'!A:K,8),IF(C96&lt;(MAX('PVC SCH 40'!A:A))+1,VLOOKUP(C96,'PVC SCH 40'!A:K,7),IF(C96&lt;(MAX('Push Fittings'!A:A))+1,VLOOKUP(C96,'Push Fittings'!A:J,7),IF(C96&lt;(MAX('Copper Wrot'!A:A))+1,VLOOKUP(C96,'Copper Wrot'!A:L,9),IF(C96&lt;(MAX('Cast Copper'!A:A))+1,VLOOKUP(C96,'Cast Copper'!A:L,9),IF(C96&lt;(MAX('Press Copper Fittings'!A:A))+1,VLOOKUP(C96,'Press Copper Fittings'!A:J,7),IF(C96&lt;(MAX('Supply Stops'!A:A))+1,VLOOKUP(C96,'Supply Stops'!A:J,7),IF(C96&lt;(MAX('Supply Lines'!A:A))+1,VLOOKUP(C96,'Supply Lines'!A:J,7),IF(C96&lt;(MAX('CI Fittings'!A:A))+1,VLOOKUP(C96,'CI Fittings'!A:J,7),IF(C96&lt;(MAX('Steel Couplings'!A:A))+1,VLOOKUP(C96,'Steel Couplings'!A:J,7),IF(C96&lt;(MAX(NHC!A:A))+1,VLOOKUP(C96,NHC!A:J,7),IF(C96&lt;(MAX('Dielectric Unions'!A:A))+1,VLOOKUP(C96,'Dielectric Unions'!A:J,7),IF(C96&lt;(MAX('MI Fittings - XH'!A:A))+1,VLOOKUP(C96,'MI Fittings - XH'!A:J,7),IF(C96&lt;(MAX('Steel Nipples - XH'!A:A))+1,VLOOKUP(C96,'Steel Nipples - XH'!A:J,7),IF(C96&lt;(MAX('Copper Tubing '!A:A))+1,VLOOKUP(C96,'Copper Tubing '!A:J,7),IF(C96&lt;(MAX('PVC Pipe'!A:A))+1,VLOOKUP(C96,'PVC Pipe'!A:J,7),IF(C96&lt;(MAX('Steel Pipe'!A:A))+1,VLOOKUP(C96,'Steel Pipe'!A:J,7),0)))))))))))))))))))))))))))))))</f>
        <v>0</v>
      </c>
      <c r="J96" s="1196">
        <f t="shared" si="1"/>
        <v>0</v>
      </c>
    </row>
    <row r="97" spans="3:10" ht="15" customHeight="1" thickTop="1" thickBot="1">
      <c r="C97" s="1233">
        <v>76</v>
      </c>
      <c r="D97" s="49" t="str">
        <f>IF(C97&lt;(MAX('MI Fittings'!A:A))+1,VLOOKUP(C97,'MI Fittings'!A:K,10),IF(C97&lt;(MAX('CS Press Fittings'!A:A))+1,VLOOKUP(C97,'CS Press Fittings'!A:K,11),IF(C97&lt;(MAX('Steel Nipples'!A:A))+1,VLOOKUP(C97,'Steel Nipples'!A:K,10),IF(C97&lt;(MAX('Steel Cut Lengths'!A:A))+1,VLOOKUP(C97,'Steel Cut Lengths'!A:K,10),IF(C97&lt;(MAX('Pipe Hangers'!A:A))+1,VLOOKUP(C97,'Pipe Hangers'!A:J,10),IF(C97&lt;(MAX('Brass Nipples '!A:A))+1,VLOOKUP(C97,'Brass Nipples '!A:J,10),IF(C97&lt;(MAX('Brass Fittings '!A:A))+1,VLOOKUP(C97,'Brass Fittings '!A:J,10),IF(C97&lt;(MAX(Valves!A:A))+1,VLOOKUP(C97,Valves!A:J,10),IF(C97&lt;(MAX('PEX Tubing'!A:A))+1,VLOOKUP(C97,'PEX Tubing'!A:J,9),IF(C97&lt;(MAX('PEX Fittings - Brass'!A:A))+1,VLOOKUP(C97,'PEX Fittings - Brass'!A:J,10),IF(C97&lt;(MAX('PEX Fittings - EXPN Brass'!A:A))+1,VLOOKUP(C97,'PEX Fittings - EXPN Brass'!A:J,10),IF(C97&lt;(MAX('PEX Fittings - F1807 PPSU '!A:A))+1,VLOOKUP(C97,'PEX Fittings - F1807 PPSU '!A:J,10),IF(C97&lt;(MAX('PEX Fittings - F1960 EPPSU'!A:A))+1,VLOOKUP(C97,'PEX Fittings - F1960 EPPSU'!A:J,10),IF(C97&lt;(MAX('PEX Accessories'!A:A))+1,VLOOKUP(C97,'PEX Accessories'!A:J,10),IF(C97&lt;(MAX('PVC DWV'!A:A))+1,VLOOKUP(C97,'PVC DWV'!A:K,11),IF(C97&lt;(MAX('PVC SCH 40'!A:A))+1,VLOOKUP(C97,'PVC SCH 40'!A:K,11),IF(C97&lt;(MAX('Push Fittings'!A:A))+1,VLOOKUP(C97,'Push Fittings'!A:J,10),IF(C97&lt;(MAX('Copper Wrot'!A:A))+1,VLOOKUP(C97,'Copper Wrot'!A:L,12),IF(C97&lt;(MAX('Cast Copper'!A:A))+1,VLOOKUP(C97,'Cast Copper'!A:L,12),IF(C97&lt;(MAX('Press Copper Fittings'!A:A))+1,VLOOKUP(C97,'Press Copper Fittings'!A:J,10),IF(C97&lt;(MAX('Supply Stops'!A:A))+1,VLOOKUP(C97,'Supply Stops'!A:J,10),IF(C97&lt;(MAX('Supply Lines'!A:A))+1,VLOOKUP(C97,'Supply Lines'!A:J,10),IF(C97&lt;(MAX('CI Fittings'!A:A))+1,VLOOKUP(C97,'CI Fittings'!A:J,10),IF(C97&lt;(MAX('Steel Couplings'!A:A))+1,VLOOKUP(C97,'Steel Couplings'!A:J,10),IF(C97&lt;(MAX(NHC!A:A))+1,VLOOKUP(C97,NHC!A:J,10),IF(C97&lt;(MAX('Dielectric Unions'!A:A))+1,VLOOKUP(C97,'Dielectric Unions'!A:J,10),IF(C97&lt;(MAX('MI Fittings - XH'!A:A))+1,VLOOKUP(C97,'MI Fittings - XH'!A:J,10),IF(C97&lt;(MAX('Steel Nipples - XH'!A:A))+1,VLOOKUP(C97,'Steel Nipples - XH'!A:J,10),IF(C97&lt;(MAX('Copper Tubing '!A:A))+1,VLOOKUP(C97,'Copper Tubing '!A:J,10),IF(C97&lt;(MAX('PVC Pipe'!A:A))+1,VLOOKUP(C97,'PVC Pipe'!A:J,10),IF(C97&lt;(MAX('Steel Pipe'!A:A))+1,VLOOKUP(C97,'Steel Pipe'!A:J,10),"")))))))))))))))))))))))))))))))</f>
        <v/>
      </c>
      <c r="E97" s="1231" t="str">
        <f>IF(C97&lt;(MAX('MI Fittings'!A:A))+1,VLOOKUP(C97,'MI Fittings'!A:K,3),IF(C97&lt;(MAX('CS Press Fittings'!A:A))+1,VLOOKUP(C97,'CS Press Fittings'!A:K,4),IF(C97&lt;(MAX('Steel Nipples'!A:A))+1,VLOOKUP(C97,'Steel Nipples'!A:K,3),IF(C97&lt;(MAX('Steel Cut Lengths'!A:A))+1,VLOOKUP(C97,'Steel Cut Lengths'!A:K,3),IF(C97&lt;(MAX('Pipe Hangers'!A:A))+1,VLOOKUP(C97,'Pipe Hangers'!A:J,3),IF(C97&lt;(MAX('Brass Nipples '!A:A))+1,VLOOKUP(C97,'Brass Nipples '!A:J,3),IF(C97&lt;(MAX('Brass Fittings '!A:A))+1,VLOOKUP(C97,'Brass Fittings '!A:J,3),IF(C97&lt;(MAX(Valves!A:A))+1,VLOOKUP(C97,Valves!A:J,3),IF(C97&lt;(MAX('PEX Tubing'!A:A))+1,VLOOKUP(C97,'PEX Tubing'!A:J,3),IF(C97&lt;(MAX('PEX Fittings - Brass'!A:A))+1,VLOOKUP(C97,'PEX Fittings - Brass'!A:J,3),IF(C97&lt;(MAX('PEX Fittings - EXPN Brass'!A:A))+1,VLOOKUP(C97,'PEX Fittings - EXPN Brass'!A:J,3),IF(C97&lt;(MAX('PEX Fittings - F1807 PPSU '!A:A))+1,VLOOKUP(C97,'PEX Fittings - F1807 PPSU '!A:J,3),IF(C97&lt;(MAX('PEX Fittings - F1960 EPPSU'!A:A))+1,VLOOKUP(C97,'PEX Fittings - F1960 EPPSU'!A:J,3),IF(C97&lt;(MAX('PEX Accessories'!A:A))+1,VLOOKUP(C97,'PEX Accessories'!A:J,3),IF(C97&lt;(MAX('PVC DWV'!A:A))+1,VLOOKUP(C97,'PVC DWV'!A:K,3),IF(C97&lt;(MAX('PVC SCH 40'!A:A))+1,VLOOKUP(C97,'PVC SCH 40'!A:K,3),IF(C97&lt;(MAX('Push Fittings'!A:A))+1,VLOOKUP(C97,'Push Fittings'!A:J,3),IF(C97&lt;(MAX('Copper Wrot'!A:A))+1,VLOOKUP(C97,'Copper Wrot'!A:L,3),IF(C97&lt;(MAX('Cast Copper'!A:A))+1,VLOOKUP(C97,'Cast Copper'!A:L,3),IF(C97&lt;(MAX('Cast Copper'!A:A))+1,VLOOKUP(C97,'Cast Copper'!A:L,3),IF(C97&lt;(MAX('Press Copper Fittings'!A:A))+1,VLOOKUP(C97,'Press Copper Fittings'!A:J,3),IF(C97&lt;(MAX('Supply Stops'!A:A))+1,VLOOKUP(C97,'Supply Stops'!A:J,3),IF(C97&lt;(MAX('Supply Lines'!A:A))+1,VLOOKUP(C97,'Supply Lines'!A:J,3),IF(C97&lt;(MAX('CI Fittings'!A:A))+1,VLOOKUP(C97,'CI Fittings'!A:J,3),IF(C97&lt;(MAX('Steel Couplings'!A:A))+1,VLOOKUP(C97,'Steel Couplings'!A:J,3),IF(C97&lt;(MAX(NHC!A:A))+1,VLOOKUP(C97,NHC!A:J,3),IF(C97&lt;(MAX('Dielectric Unions'!A:A))+1,VLOOKUP(C97,'Dielectric Unions'!A:J,3),IF(C97&lt;(MAX('MI Fittings - XH'!A:A))+1,VLOOKUP(C97,'MI Fittings - XH'!A:J,3),IF(C97&lt;(MAX('Steel Nipples - XH'!A:A))+1,VLOOKUP(C97,'Steel Nipples - XH'!A:J,3),IF(C97&lt;(MAX('Copper Tubing '!A:A))+1,VLOOKUP(C97,'Copper Tubing '!A:J,3),IF(C97&lt;(MAX('PVC Pipe'!A:A))+1,VLOOKUP(C97,'PVC Pipe'!A:J,3),IF(C97&lt;(MAX('Steel Pipe'!A:A))+1,VLOOKUP(C97,'Steel Pipe'!A:J,3),""))))))))))))))))))))))))))))))))</f>
        <v/>
      </c>
      <c r="F97" s="1794" t="str">
        <f>IF(C97&lt;(MAX('MI Fittings'!A:A))+1,VLOOKUP(C97,'MI Fittings'!A:K,4),IF(C97&lt;(MAX('CS Press Fittings'!A:A))+1,VLOOKUP(C97,'CS Press Fittings'!A:K,5),IF(C97&lt;(MAX('Steel Nipples'!A:A))+1,VLOOKUP(C97,'Steel Nipples'!A:K,4),IF(C97&lt;(MAX('Steel Cut Lengths'!A:A))+1,VLOOKUP(C97,'Steel Cut Lengths'!A:K,4),IF(C97&lt;(MAX('Pipe Hangers'!A:A))+1,VLOOKUP(C97,'Pipe Hangers'!A:J,4),IF(C97&lt;(MAX('Brass Nipples '!A:A))+1,VLOOKUP(C97,'Brass Nipples '!A:J,4),IF(C97&lt;(MAX('Brass Fittings '!A:A))+1,VLOOKUP(C97,'Brass Fittings '!A:J,4),IF(C97&lt;(MAX(Valves!A:A))+1,VLOOKUP(C97,Valves!A:J,4),IF(C97&lt;(MAX('PEX Tubing'!A:A))+1,VLOOKUP(C97,'PEX Tubing'!A:J,4),IF(C97&lt;(MAX('PEX Fittings - Brass'!A:A))+1,VLOOKUP(C97,'PEX Fittings - Brass'!A:J,4),IF(C97&lt;(MAX('PEX Fittings - EXPN Brass'!A:A))+1,VLOOKUP(C97,'PEX Fittings - EXPN Brass'!A:J,4),IF(C97&lt;(MAX('PEX Fittings - F1807 PPSU '!A:A))+1,VLOOKUP(C97,'PEX Fittings - F1807 PPSU '!A:J,4),IF(C97&lt;(MAX('PEX Fittings - F1960 EPPSU'!A:A))+1,VLOOKUP(C97,'PEX Fittings - F1960 EPPSU'!A:J,4),IF(C97&lt;(MAX('PEX Accessories'!A:A))+1,VLOOKUP(C97,'PEX Accessories'!A:J,4),IF(C97&lt;(MAX('PVC DWV'!A:A))+1,VLOOKUP(C97,'PVC DWV'!A:K,5),IF(C97&lt;(MAX('PVC SCH 40'!A:A))+1,VLOOKUP(C97,'PVC SCH 40'!A:K,5),IF(C97&lt;(MAX('Push Fittings'!A:A))+1,VLOOKUP(C97,'Push Fittings'!A:J,4),IF(C97&lt;(MAX('Copper Wrot'!A:A))+1,VLOOKUP(C97,'Copper Wrot'!A:L,5),IF(C97&lt;(MAX('Cast Copper'!A:A))+1,VLOOKUP(C97,'Cast Copper'!A:L,5),IF(C97&lt;(MAX('Press Copper Fittings'!A:A))+1,VLOOKUP(C97,'Press Copper Fittings'!A:J,4),IF(C97&lt;(MAX('Supply Stops'!A:A))+1,VLOOKUP(C97,'Supply Stops'!A:J,4),IF(C97&lt;(MAX('Supply Lines'!A:A))+1,VLOOKUP(C97,'Supply Lines'!A:J,4),IF(C97&lt;(MAX('CI Fittings'!A:A))+1,VLOOKUP(C97,'CI Fittings'!A:J,4),IF(C97&lt;(MAX('Steel Couplings'!A:A))+1,VLOOKUP(C97,'Steel Couplings'!A:J,4),IF(C97&lt;(MAX(NHC!A:A))+1,VLOOKUP(C97,NHC!A:J,4),IF(C97&lt;(MAX('Dielectric Unions'!A:A))+1,VLOOKUP(C97,'Dielectric Unions'!A:J,4),IF(C97&lt;(MAX('MI Fittings - XH'!A:A))+1,VLOOKUP(C97,'MI Fittings - XH'!A:J,4),IF(C97&lt;(MAX('Steel Nipples - XH'!A:A))+1,VLOOKUP(C97,'Steel Nipples - XH'!A:J,4),IF(C97&lt;(MAX('Copper Tubing '!A:A))+1,VLOOKUP(C97,'Copper Tubing '!A:J,4),IF(C97&lt;(MAX('PVC Pipe'!A:A))+1,VLOOKUP(C97,'PVC Pipe'!A:J,4),IF(C97&lt;(MAX('Steel Pipe'!A:A))+1,VLOOKUP(C97,'Steel Pipe'!A:J,4),"")))))))))))))))))))))))))))))))</f>
        <v/>
      </c>
      <c r="G97" s="1795"/>
      <c r="H97" s="504" t="str">
        <f>IF(C97&lt;(MAX('MI Fittings'!A:A))+1,VLOOKUP(C97,'MI Fittings'!A:K,8),IF(C97&lt;(MAX('CS Press Fittings'!A:A))+1,VLOOKUP(C97,'CS Press Fittings'!A:K,9),IF(C97&lt;(MAX('Steel Nipples'!A:A))+1,VLOOKUP(C97,'Steel Nipples'!A:K,8),IF(C97&lt;(MAX('Steel Cut Lengths'!A:A))+1,VLOOKUP(C97,'Steel Cut Lengths'!A:K,8),IF(C97&lt;(MAX('Pipe Hangers'!A:A))+1,VLOOKUP(C97,'Pipe Hangers'!A:J,8),IF(C97&lt;(MAX('Brass Nipples '!A:A))+1,VLOOKUP(C97,'Brass Nipples '!A:J,8),IF(C97&lt;(MAX('Brass Fittings '!A:A))+1,VLOOKUP(C97,'Brass Fittings '!A:J,8),IF(C97&lt;(MAX(Valves!A:A))+1,VLOOKUP(C97,Valves!A:J,8),IF(C97&lt;(MAX('PEX Tubing'!A:A))+1,VLOOKUP(C97,'PEX Tubing'!A:J,8),IF(C97&lt;(MAX('PEX Fittings - Brass'!A:A))+1,VLOOKUP(C97,'PEX Fittings - Brass'!A:J,8),IF(C97&lt;(MAX('PEX Fittings - EXPN Brass'!A:A))+1,VLOOKUP(C97,'PEX Fittings - EXPN Brass'!A:J,8),IF(C97&lt;(MAX('PEX Fittings - F1807 PPSU '!A:A))+1,VLOOKUP(C97,'PEX Fittings - F1807 PPSU '!A:J,8),IF(C97&lt;(MAX('PEX Fittings - F1960 EPPSU'!A:A))+1,VLOOKUP(C97,'PEX Fittings - F1960 EPPSU'!A:J,8),IF(C97&lt;(MAX('PEX Accessories'!A:A))+1,VLOOKUP(C97,'PEX Accessories'!A:J,8),IF(C97&lt;(MAX('PVC DWV'!A:A))+1,VLOOKUP(C97,'PVC DWV'!A:K,9),IF(C97&lt;(MAX('PVC SCH 40'!A:A))+1,VLOOKUP(C97,'PVC SCH 40'!A:K,10),IF(C97&lt;(MAX('Push Fittings'!A:A))+1,VLOOKUP(C97,'Push Fittings'!A:J,8),IF(C97&lt;(MAX('Copper Wrot'!A:A))+1,VLOOKUP(C97,'Copper Wrot'!A:L,10),IF(C97&lt;(MAX('Cast Copper'!A:A))+1,VLOOKUP(C97,'Cast Copper'!A:L,10),IF(C97&lt;(MAX('Press Copper Fittings'!A:A))+1,VLOOKUP(C97,'Press Copper Fittings'!A:J,8),IF(C97&lt;(MAX('Supply Stops'!A:A))+1,VLOOKUP(C97,'Supply Stops'!A:J,8),IF(C97&lt;(MAX('Supply Lines'!A:A))+1,VLOOKUP(C97,'Supply Lines'!A:J,8),IF(C97&lt;(MAX('CI Fittings'!A:A))+1,VLOOKUP(C97,'CI Fittings'!A:J,8),IF(C97&lt;(MAX('Steel Couplings'!A:A))+1,VLOOKUP(C97,'Steel Couplings'!A:J,8),IF(C97&lt;(MAX(NHC!A:A))+1,VLOOKUP(C97,NHC!A:J,8),IF(C97&lt;(MAX('Dielectric Unions'!A:A))+1,VLOOKUP(C97,'Dielectric Unions'!A:J,8),IF(C97&lt;(MAX('MI Fittings - XH'!A:A))+1,VLOOKUP(C97,'MI Fittings - XH'!A:J,8),IF(C97&lt;(MAX('Steel Nipples - XH'!A:A))+1,VLOOKUP(C97,'Steel Nipples - XH'!A:J,8),IF(C97&lt;(MAX('Copper Tubing '!A:A))+1,VLOOKUP(C97,'Copper Tubing '!A:J,8),IF(C97&lt;(MAX('PVC Pipe'!A:A))+1,VLOOKUP(C97,'PVC Pipe'!A:J,8),IF(C97&lt;(MAX('Steel Pipe'!A:A))+1,VLOOKUP(C97,'Steel Pipe'!A:J,8),"")))))))))))))))))))))))))))))))</f>
        <v/>
      </c>
      <c r="I97" s="1232">
        <f>IF(C97&lt;(MAX('MI Fittings'!A:A))+1,VLOOKUP(C97,'MI Fittings'!A:K,7),IF(C97&lt;(MAX('CS Press Fittings'!A:A))+1,VLOOKUP(C97,'CS Press Fittings'!A:K,8),IF(C97&lt;(MAX('Steel Nipples'!A:A))+1,VLOOKUP(C97,'Steel Nipples'!A:K,7),IF(C97&lt;(MAX('Steel Cut Lengths'!A:A))+1,VLOOKUP(C97,'Steel Cut Lengths'!A:K,7),IF(C97&lt;(MAX('Pipe Hangers'!A:A))+1,VLOOKUP(C97,'Pipe Hangers'!A:J,7),IF(C97&lt;(MAX('Brass Nipples '!A:A))+1,VLOOKUP(C97,'Brass Nipples '!A:J,7),IF(C97&lt;(MAX('Brass Fittings '!A:A))+1,VLOOKUP(C97,'Brass Fittings '!A:J,7),IF(C97&lt;(MAX(Valves!A:A))+1,VLOOKUP(C97,Valves!A:J,7),IF(C97&lt;(MAX('PEX Tubing'!A:A))+1,VLOOKUP(C97,'PEX Tubing'!A:J,7),IF(C97&lt;(MAX('PEX Fittings - Brass'!A:A))+1,VLOOKUP(C97,'PEX Fittings - Brass'!A:J,7),IF(C97&lt;(MAX('PEX Fittings - EXPN Brass'!A:A))+1,VLOOKUP(C97,'PEX Fittings - EXPN Brass'!A:J,7),IF(C97&lt;(MAX('PEX Fittings - F1807 PPSU '!A:A))+1,VLOOKUP(C97,'PEX Fittings - F1807 PPSU '!A:J,7),IF(C97&lt;(MAX('PEX Fittings - F1960 EPPSU'!A:A))+1,VLOOKUP(C97,'PEX Fittings - F1960 EPPSU'!A:J,7),IF(C97&lt;(MAX('PEX Accessories'!A:A))+1,VLOOKUP(C97,'PEX Accessories'!A:J,7),IF(C97&lt;(MAX('PVC DWV'!A:A))+1,VLOOKUP(C97,'PVC DWV'!A:K,8),IF(C97&lt;(MAX('PVC SCH 40'!A:A))+1,VLOOKUP(C97,'PVC SCH 40'!A:K,7),IF(C97&lt;(MAX('Push Fittings'!A:A))+1,VLOOKUP(C97,'Push Fittings'!A:J,7),IF(C97&lt;(MAX('Copper Wrot'!A:A))+1,VLOOKUP(C97,'Copper Wrot'!A:L,9),IF(C97&lt;(MAX('Cast Copper'!A:A))+1,VLOOKUP(C97,'Cast Copper'!A:L,9),IF(C97&lt;(MAX('Press Copper Fittings'!A:A))+1,VLOOKUP(C97,'Press Copper Fittings'!A:J,7),IF(C97&lt;(MAX('Supply Stops'!A:A))+1,VLOOKUP(C97,'Supply Stops'!A:J,7),IF(C97&lt;(MAX('Supply Lines'!A:A))+1,VLOOKUP(C97,'Supply Lines'!A:J,7),IF(C97&lt;(MAX('CI Fittings'!A:A))+1,VLOOKUP(C97,'CI Fittings'!A:J,7),IF(C97&lt;(MAX('Steel Couplings'!A:A))+1,VLOOKUP(C97,'Steel Couplings'!A:J,7),IF(C97&lt;(MAX(NHC!A:A))+1,VLOOKUP(C97,NHC!A:J,7),IF(C97&lt;(MAX('Dielectric Unions'!A:A))+1,VLOOKUP(C97,'Dielectric Unions'!A:J,7),IF(C97&lt;(MAX('MI Fittings - XH'!A:A))+1,VLOOKUP(C97,'MI Fittings - XH'!A:J,7),IF(C97&lt;(MAX('Steel Nipples - XH'!A:A))+1,VLOOKUP(C97,'Steel Nipples - XH'!A:J,7),IF(C97&lt;(MAX('Copper Tubing '!A:A))+1,VLOOKUP(C97,'Copper Tubing '!A:J,7),IF(C97&lt;(MAX('PVC Pipe'!A:A))+1,VLOOKUP(C97,'PVC Pipe'!A:J,7),IF(C97&lt;(MAX('Steel Pipe'!A:A))+1,VLOOKUP(C97,'Steel Pipe'!A:J,7),0)))))))))))))))))))))))))))))))</f>
        <v>0</v>
      </c>
      <c r="J97" s="1196">
        <f t="shared" si="1"/>
        <v>0</v>
      </c>
    </row>
    <row r="98" spans="3:10" ht="15" customHeight="1" thickTop="1" thickBot="1">
      <c r="C98" s="1234">
        <v>77</v>
      </c>
      <c r="D98" s="49" t="str">
        <f>IF(C98&lt;(MAX('MI Fittings'!A:A))+1,VLOOKUP(C98,'MI Fittings'!A:K,10),IF(C98&lt;(MAX('CS Press Fittings'!A:A))+1,VLOOKUP(C98,'CS Press Fittings'!A:K,11),IF(C98&lt;(MAX('Steel Nipples'!A:A))+1,VLOOKUP(C98,'Steel Nipples'!A:K,10),IF(C98&lt;(MAX('Steel Cut Lengths'!A:A))+1,VLOOKUP(C98,'Steel Cut Lengths'!A:K,10),IF(C98&lt;(MAX('Pipe Hangers'!A:A))+1,VLOOKUP(C98,'Pipe Hangers'!A:J,10),IF(C98&lt;(MAX('Brass Nipples '!A:A))+1,VLOOKUP(C98,'Brass Nipples '!A:J,10),IF(C98&lt;(MAX('Brass Fittings '!A:A))+1,VLOOKUP(C98,'Brass Fittings '!A:J,10),IF(C98&lt;(MAX(Valves!A:A))+1,VLOOKUP(C98,Valves!A:J,10),IF(C98&lt;(MAX('PEX Tubing'!A:A))+1,VLOOKUP(C98,'PEX Tubing'!A:J,9),IF(C98&lt;(MAX('PEX Fittings - Brass'!A:A))+1,VLOOKUP(C98,'PEX Fittings - Brass'!A:J,10),IF(C98&lt;(MAX('PEX Fittings - EXPN Brass'!A:A))+1,VLOOKUP(C98,'PEX Fittings - EXPN Brass'!A:J,10),IF(C98&lt;(MAX('PEX Fittings - F1807 PPSU '!A:A))+1,VLOOKUP(C98,'PEX Fittings - F1807 PPSU '!A:J,10),IF(C98&lt;(MAX('PEX Fittings - F1960 EPPSU'!A:A))+1,VLOOKUP(C98,'PEX Fittings - F1960 EPPSU'!A:J,10),IF(C98&lt;(MAX('PEX Accessories'!A:A))+1,VLOOKUP(C98,'PEX Accessories'!A:J,10),IF(C98&lt;(MAX('PVC DWV'!A:A))+1,VLOOKUP(C98,'PVC DWV'!A:K,11),IF(C98&lt;(MAX('PVC SCH 40'!A:A))+1,VLOOKUP(C98,'PVC SCH 40'!A:K,11),IF(C98&lt;(MAX('Push Fittings'!A:A))+1,VLOOKUP(C98,'Push Fittings'!A:J,10),IF(C98&lt;(MAX('Copper Wrot'!A:A))+1,VLOOKUP(C98,'Copper Wrot'!A:L,12),IF(C98&lt;(MAX('Cast Copper'!A:A))+1,VLOOKUP(C98,'Cast Copper'!A:L,12),IF(C98&lt;(MAX('Press Copper Fittings'!A:A))+1,VLOOKUP(C98,'Press Copper Fittings'!A:J,10),IF(C98&lt;(MAX('Supply Stops'!A:A))+1,VLOOKUP(C98,'Supply Stops'!A:J,10),IF(C98&lt;(MAX('Supply Lines'!A:A))+1,VLOOKUP(C98,'Supply Lines'!A:J,10),IF(C98&lt;(MAX('CI Fittings'!A:A))+1,VLOOKUP(C98,'CI Fittings'!A:J,10),IF(C98&lt;(MAX('Steel Couplings'!A:A))+1,VLOOKUP(C98,'Steel Couplings'!A:J,10),IF(C98&lt;(MAX(NHC!A:A))+1,VLOOKUP(C98,NHC!A:J,10),IF(C98&lt;(MAX('Dielectric Unions'!A:A))+1,VLOOKUP(C98,'Dielectric Unions'!A:J,10),IF(C98&lt;(MAX('MI Fittings - XH'!A:A))+1,VLOOKUP(C98,'MI Fittings - XH'!A:J,10),IF(C98&lt;(MAX('Steel Nipples - XH'!A:A))+1,VLOOKUP(C98,'Steel Nipples - XH'!A:J,10),IF(C98&lt;(MAX('Copper Tubing '!A:A))+1,VLOOKUP(C98,'Copper Tubing '!A:J,10),IF(C98&lt;(MAX('PVC Pipe'!A:A))+1,VLOOKUP(C98,'PVC Pipe'!A:J,10),IF(C98&lt;(MAX('Steel Pipe'!A:A))+1,VLOOKUP(C98,'Steel Pipe'!A:J,10),"")))))))))))))))))))))))))))))))</f>
        <v/>
      </c>
      <c r="E98" s="1231" t="str">
        <f>IF(C98&lt;(MAX('MI Fittings'!A:A))+1,VLOOKUP(C98,'MI Fittings'!A:K,3),IF(C98&lt;(MAX('CS Press Fittings'!A:A))+1,VLOOKUP(C98,'CS Press Fittings'!A:K,4),IF(C98&lt;(MAX('Steel Nipples'!A:A))+1,VLOOKUP(C98,'Steel Nipples'!A:K,3),IF(C98&lt;(MAX('Steel Cut Lengths'!A:A))+1,VLOOKUP(C98,'Steel Cut Lengths'!A:K,3),IF(C98&lt;(MAX('Pipe Hangers'!A:A))+1,VLOOKUP(C98,'Pipe Hangers'!A:J,3),IF(C98&lt;(MAX('Brass Nipples '!A:A))+1,VLOOKUP(C98,'Brass Nipples '!A:J,3),IF(C98&lt;(MAX('Brass Fittings '!A:A))+1,VLOOKUP(C98,'Brass Fittings '!A:J,3),IF(C98&lt;(MAX(Valves!A:A))+1,VLOOKUP(C98,Valves!A:J,3),IF(C98&lt;(MAX('PEX Tubing'!A:A))+1,VLOOKUP(C98,'PEX Tubing'!A:J,3),IF(C98&lt;(MAX('PEX Fittings - Brass'!A:A))+1,VLOOKUP(C98,'PEX Fittings - Brass'!A:J,3),IF(C98&lt;(MAX('PEX Fittings - EXPN Brass'!A:A))+1,VLOOKUP(C98,'PEX Fittings - EXPN Brass'!A:J,3),IF(C98&lt;(MAX('PEX Fittings - F1807 PPSU '!A:A))+1,VLOOKUP(C98,'PEX Fittings - F1807 PPSU '!A:J,3),IF(C98&lt;(MAX('PEX Fittings - F1960 EPPSU'!A:A))+1,VLOOKUP(C98,'PEX Fittings - F1960 EPPSU'!A:J,3),IF(C98&lt;(MAX('PEX Accessories'!A:A))+1,VLOOKUP(C98,'PEX Accessories'!A:J,3),IF(C98&lt;(MAX('PVC DWV'!A:A))+1,VLOOKUP(C98,'PVC DWV'!A:K,3),IF(C98&lt;(MAX('PVC SCH 40'!A:A))+1,VLOOKUP(C98,'PVC SCH 40'!A:K,3),IF(C98&lt;(MAX('Push Fittings'!A:A))+1,VLOOKUP(C98,'Push Fittings'!A:J,3),IF(C98&lt;(MAX('Copper Wrot'!A:A))+1,VLOOKUP(C98,'Copper Wrot'!A:L,3),IF(C98&lt;(MAX('Cast Copper'!A:A))+1,VLOOKUP(C98,'Cast Copper'!A:L,3),IF(C98&lt;(MAX('Cast Copper'!A:A))+1,VLOOKUP(C98,'Cast Copper'!A:L,3),IF(C98&lt;(MAX('Press Copper Fittings'!A:A))+1,VLOOKUP(C98,'Press Copper Fittings'!A:J,3),IF(C98&lt;(MAX('Supply Stops'!A:A))+1,VLOOKUP(C98,'Supply Stops'!A:J,3),IF(C98&lt;(MAX('Supply Lines'!A:A))+1,VLOOKUP(C98,'Supply Lines'!A:J,3),IF(C98&lt;(MAX('CI Fittings'!A:A))+1,VLOOKUP(C98,'CI Fittings'!A:J,3),IF(C98&lt;(MAX('Steel Couplings'!A:A))+1,VLOOKUP(C98,'Steel Couplings'!A:J,3),IF(C98&lt;(MAX(NHC!A:A))+1,VLOOKUP(C98,NHC!A:J,3),IF(C98&lt;(MAX('Dielectric Unions'!A:A))+1,VLOOKUP(C98,'Dielectric Unions'!A:J,3),IF(C98&lt;(MAX('MI Fittings - XH'!A:A))+1,VLOOKUP(C98,'MI Fittings - XH'!A:J,3),IF(C98&lt;(MAX('Steel Nipples - XH'!A:A))+1,VLOOKUP(C98,'Steel Nipples - XH'!A:J,3),IF(C98&lt;(MAX('Copper Tubing '!A:A))+1,VLOOKUP(C98,'Copper Tubing '!A:J,3),IF(C98&lt;(MAX('PVC Pipe'!A:A))+1,VLOOKUP(C98,'PVC Pipe'!A:J,3),IF(C98&lt;(MAX('Steel Pipe'!A:A))+1,VLOOKUP(C98,'Steel Pipe'!A:J,3),""))))))))))))))))))))))))))))))))</f>
        <v/>
      </c>
      <c r="F98" s="1794" t="str">
        <f>IF(C98&lt;(MAX('MI Fittings'!A:A))+1,VLOOKUP(C98,'MI Fittings'!A:K,4),IF(C98&lt;(MAX('CS Press Fittings'!A:A))+1,VLOOKUP(C98,'CS Press Fittings'!A:K,5),IF(C98&lt;(MAX('Steel Nipples'!A:A))+1,VLOOKUP(C98,'Steel Nipples'!A:K,4),IF(C98&lt;(MAX('Steel Cut Lengths'!A:A))+1,VLOOKUP(C98,'Steel Cut Lengths'!A:K,4),IF(C98&lt;(MAX('Pipe Hangers'!A:A))+1,VLOOKUP(C98,'Pipe Hangers'!A:J,4),IF(C98&lt;(MAX('Brass Nipples '!A:A))+1,VLOOKUP(C98,'Brass Nipples '!A:J,4),IF(C98&lt;(MAX('Brass Fittings '!A:A))+1,VLOOKUP(C98,'Brass Fittings '!A:J,4),IF(C98&lt;(MAX(Valves!A:A))+1,VLOOKUP(C98,Valves!A:J,4),IF(C98&lt;(MAX('PEX Tubing'!A:A))+1,VLOOKUP(C98,'PEX Tubing'!A:J,4),IF(C98&lt;(MAX('PEX Fittings - Brass'!A:A))+1,VLOOKUP(C98,'PEX Fittings - Brass'!A:J,4),IF(C98&lt;(MAX('PEX Fittings - EXPN Brass'!A:A))+1,VLOOKUP(C98,'PEX Fittings - EXPN Brass'!A:J,4),IF(C98&lt;(MAX('PEX Fittings - F1807 PPSU '!A:A))+1,VLOOKUP(C98,'PEX Fittings - F1807 PPSU '!A:J,4),IF(C98&lt;(MAX('PEX Fittings - F1960 EPPSU'!A:A))+1,VLOOKUP(C98,'PEX Fittings - F1960 EPPSU'!A:J,4),IF(C98&lt;(MAX('PEX Accessories'!A:A))+1,VLOOKUP(C98,'PEX Accessories'!A:J,4),IF(C98&lt;(MAX('PVC DWV'!A:A))+1,VLOOKUP(C98,'PVC DWV'!A:K,5),IF(C98&lt;(MAX('PVC SCH 40'!A:A))+1,VLOOKUP(C98,'PVC SCH 40'!A:K,5),IF(C98&lt;(MAX('Push Fittings'!A:A))+1,VLOOKUP(C98,'Push Fittings'!A:J,4),IF(C98&lt;(MAX('Copper Wrot'!A:A))+1,VLOOKUP(C98,'Copper Wrot'!A:L,5),IF(C98&lt;(MAX('Cast Copper'!A:A))+1,VLOOKUP(C98,'Cast Copper'!A:L,5),IF(C98&lt;(MAX('Press Copper Fittings'!A:A))+1,VLOOKUP(C98,'Press Copper Fittings'!A:J,4),IF(C98&lt;(MAX('Supply Stops'!A:A))+1,VLOOKUP(C98,'Supply Stops'!A:J,4),IF(C98&lt;(MAX('Supply Lines'!A:A))+1,VLOOKUP(C98,'Supply Lines'!A:J,4),IF(C98&lt;(MAX('CI Fittings'!A:A))+1,VLOOKUP(C98,'CI Fittings'!A:J,4),IF(C98&lt;(MAX('Steel Couplings'!A:A))+1,VLOOKUP(C98,'Steel Couplings'!A:J,4),IF(C98&lt;(MAX(NHC!A:A))+1,VLOOKUP(C98,NHC!A:J,4),IF(C98&lt;(MAX('Dielectric Unions'!A:A))+1,VLOOKUP(C98,'Dielectric Unions'!A:J,4),IF(C98&lt;(MAX('MI Fittings - XH'!A:A))+1,VLOOKUP(C98,'MI Fittings - XH'!A:J,4),IF(C98&lt;(MAX('Steel Nipples - XH'!A:A))+1,VLOOKUP(C98,'Steel Nipples - XH'!A:J,4),IF(C98&lt;(MAX('Copper Tubing '!A:A))+1,VLOOKUP(C98,'Copper Tubing '!A:J,4),IF(C98&lt;(MAX('PVC Pipe'!A:A))+1,VLOOKUP(C98,'PVC Pipe'!A:J,4),IF(C98&lt;(MAX('Steel Pipe'!A:A))+1,VLOOKUP(C98,'Steel Pipe'!A:J,4),"")))))))))))))))))))))))))))))))</f>
        <v/>
      </c>
      <c r="G98" s="1795"/>
      <c r="H98" s="504" t="str">
        <f>IF(C98&lt;(MAX('MI Fittings'!A:A))+1,VLOOKUP(C98,'MI Fittings'!A:K,8),IF(C98&lt;(MAX('CS Press Fittings'!A:A))+1,VLOOKUP(C98,'CS Press Fittings'!A:K,9),IF(C98&lt;(MAX('Steel Nipples'!A:A))+1,VLOOKUP(C98,'Steel Nipples'!A:K,8),IF(C98&lt;(MAX('Steel Cut Lengths'!A:A))+1,VLOOKUP(C98,'Steel Cut Lengths'!A:K,8),IF(C98&lt;(MAX('Pipe Hangers'!A:A))+1,VLOOKUP(C98,'Pipe Hangers'!A:J,8),IF(C98&lt;(MAX('Brass Nipples '!A:A))+1,VLOOKUP(C98,'Brass Nipples '!A:J,8),IF(C98&lt;(MAX('Brass Fittings '!A:A))+1,VLOOKUP(C98,'Brass Fittings '!A:J,8),IF(C98&lt;(MAX(Valves!A:A))+1,VLOOKUP(C98,Valves!A:J,8),IF(C98&lt;(MAX('PEX Tubing'!A:A))+1,VLOOKUP(C98,'PEX Tubing'!A:J,8),IF(C98&lt;(MAX('PEX Fittings - Brass'!A:A))+1,VLOOKUP(C98,'PEX Fittings - Brass'!A:J,8),IF(C98&lt;(MAX('PEX Fittings - EXPN Brass'!A:A))+1,VLOOKUP(C98,'PEX Fittings - EXPN Brass'!A:J,8),IF(C98&lt;(MAX('PEX Fittings - F1807 PPSU '!A:A))+1,VLOOKUP(C98,'PEX Fittings - F1807 PPSU '!A:J,8),IF(C98&lt;(MAX('PEX Fittings - F1960 EPPSU'!A:A))+1,VLOOKUP(C98,'PEX Fittings - F1960 EPPSU'!A:J,8),IF(C98&lt;(MAX('PEX Accessories'!A:A))+1,VLOOKUP(C98,'PEX Accessories'!A:J,8),IF(C98&lt;(MAX('PVC DWV'!A:A))+1,VLOOKUP(C98,'PVC DWV'!A:K,9),IF(C98&lt;(MAX('PVC SCH 40'!A:A))+1,VLOOKUP(C98,'PVC SCH 40'!A:K,10),IF(C98&lt;(MAX('Push Fittings'!A:A))+1,VLOOKUP(C98,'Push Fittings'!A:J,8),IF(C98&lt;(MAX('Copper Wrot'!A:A))+1,VLOOKUP(C98,'Copper Wrot'!A:L,10),IF(C98&lt;(MAX('Cast Copper'!A:A))+1,VLOOKUP(C98,'Cast Copper'!A:L,10),IF(C98&lt;(MAX('Press Copper Fittings'!A:A))+1,VLOOKUP(C98,'Press Copper Fittings'!A:J,8),IF(C98&lt;(MAX('Supply Stops'!A:A))+1,VLOOKUP(C98,'Supply Stops'!A:J,8),IF(C98&lt;(MAX('Supply Lines'!A:A))+1,VLOOKUP(C98,'Supply Lines'!A:J,8),IF(C98&lt;(MAX('CI Fittings'!A:A))+1,VLOOKUP(C98,'CI Fittings'!A:J,8),IF(C98&lt;(MAX('Steel Couplings'!A:A))+1,VLOOKUP(C98,'Steel Couplings'!A:J,8),IF(C98&lt;(MAX(NHC!A:A))+1,VLOOKUP(C98,NHC!A:J,8),IF(C98&lt;(MAX('Dielectric Unions'!A:A))+1,VLOOKUP(C98,'Dielectric Unions'!A:J,8),IF(C98&lt;(MAX('MI Fittings - XH'!A:A))+1,VLOOKUP(C98,'MI Fittings - XH'!A:J,8),IF(C98&lt;(MAX('Steel Nipples - XH'!A:A))+1,VLOOKUP(C98,'Steel Nipples - XH'!A:J,8),IF(C98&lt;(MAX('Copper Tubing '!A:A))+1,VLOOKUP(C98,'Copper Tubing '!A:J,8),IF(C98&lt;(MAX('PVC Pipe'!A:A))+1,VLOOKUP(C98,'PVC Pipe'!A:J,8),IF(C98&lt;(MAX('Steel Pipe'!A:A))+1,VLOOKUP(C98,'Steel Pipe'!A:J,8),"")))))))))))))))))))))))))))))))</f>
        <v/>
      </c>
      <c r="I98" s="1232">
        <f>IF(C98&lt;(MAX('MI Fittings'!A:A))+1,VLOOKUP(C98,'MI Fittings'!A:K,7),IF(C98&lt;(MAX('CS Press Fittings'!A:A))+1,VLOOKUP(C98,'CS Press Fittings'!A:K,8),IF(C98&lt;(MAX('Steel Nipples'!A:A))+1,VLOOKUP(C98,'Steel Nipples'!A:K,7),IF(C98&lt;(MAX('Steel Cut Lengths'!A:A))+1,VLOOKUP(C98,'Steel Cut Lengths'!A:K,7),IF(C98&lt;(MAX('Pipe Hangers'!A:A))+1,VLOOKUP(C98,'Pipe Hangers'!A:J,7),IF(C98&lt;(MAX('Brass Nipples '!A:A))+1,VLOOKUP(C98,'Brass Nipples '!A:J,7),IF(C98&lt;(MAX('Brass Fittings '!A:A))+1,VLOOKUP(C98,'Brass Fittings '!A:J,7),IF(C98&lt;(MAX(Valves!A:A))+1,VLOOKUP(C98,Valves!A:J,7),IF(C98&lt;(MAX('PEX Tubing'!A:A))+1,VLOOKUP(C98,'PEX Tubing'!A:J,7),IF(C98&lt;(MAX('PEX Fittings - Brass'!A:A))+1,VLOOKUP(C98,'PEX Fittings - Brass'!A:J,7),IF(C98&lt;(MAX('PEX Fittings - EXPN Brass'!A:A))+1,VLOOKUP(C98,'PEX Fittings - EXPN Brass'!A:J,7),IF(C98&lt;(MAX('PEX Fittings - F1807 PPSU '!A:A))+1,VLOOKUP(C98,'PEX Fittings - F1807 PPSU '!A:J,7),IF(C98&lt;(MAX('PEX Fittings - F1960 EPPSU'!A:A))+1,VLOOKUP(C98,'PEX Fittings - F1960 EPPSU'!A:J,7),IF(C98&lt;(MAX('PEX Accessories'!A:A))+1,VLOOKUP(C98,'PEX Accessories'!A:J,7),IF(C98&lt;(MAX('PVC DWV'!A:A))+1,VLOOKUP(C98,'PVC DWV'!A:K,8),IF(C98&lt;(MAX('PVC SCH 40'!A:A))+1,VLOOKUP(C98,'PVC SCH 40'!A:K,7),IF(C98&lt;(MAX('Push Fittings'!A:A))+1,VLOOKUP(C98,'Push Fittings'!A:J,7),IF(C98&lt;(MAX('Copper Wrot'!A:A))+1,VLOOKUP(C98,'Copper Wrot'!A:L,9),IF(C98&lt;(MAX('Cast Copper'!A:A))+1,VLOOKUP(C98,'Cast Copper'!A:L,9),IF(C98&lt;(MAX('Press Copper Fittings'!A:A))+1,VLOOKUP(C98,'Press Copper Fittings'!A:J,7),IF(C98&lt;(MAX('Supply Stops'!A:A))+1,VLOOKUP(C98,'Supply Stops'!A:J,7),IF(C98&lt;(MAX('Supply Lines'!A:A))+1,VLOOKUP(C98,'Supply Lines'!A:J,7),IF(C98&lt;(MAX('CI Fittings'!A:A))+1,VLOOKUP(C98,'CI Fittings'!A:J,7),IF(C98&lt;(MAX('Steel Couplings'!A:A))+1,VLOOKUP(C98,'Steel Couplings'!A:J,7),IF(C98&lt;(MAX(NHC!A:A))+1,VLOOKUP(C98,NHC!A:J,7),IF(C98&lt;(MAX('Dielectric Unions'!A:A))+1,VLOOKUP(C98,'Dielectric Unions'!A:J,7),IF(C98&lt;(MAX('MI Fittings - XH'!A:A))+1,VLOOKUP(C98,'MI Fittings - XH'!A:J,7),IF(C98&lt;(MAX('Steel Nipples - XH'!A:A))+1,VLOOKUP(C98,'Steel Nipples - XH'!A:J,7),IF(C98&lt;(MAX('Copper Tubing '!A:A))+1,VLOOKUP(C98,'Copper Tubing '!A:J,7),IF(C98&lt;(MAX('PVC Pipe'!A:A))+1,VLOOKUP(C98,'PVC Pipe'!A:J,7),IF(C98&lt;(MAX('Steel Pipe'!A:A))+1,VLOOKUP(C98,'Steel Pipe'!A:J,7),0)))))))))))))))))))))))))))))))</f>
        <v>0</v>
      </c>
      <c r="J98" s="1196">
        <f t="shared" si="1"/>
        <v>0</v>
      </c>
    </row>
    <row r="99" spans="3:10" ht="15" customHeight="1" thickTop="1" thickBot="1">
      <c r="C99" s="1233">
        <v>78</v>
      </c>
      <c r="D99" s="49" t="str">
        <f>IF(C99&lt;(MAX('MI Fittings'!A:A))+1,VLOOKUP(C99,'MI Fittings'!A:K,10),IF(C99&lt;(MAX('CS Press Fittings'!A:A))+1,VLOOKUP(C99,'CS Press Fittings'!A:K,11),IF(C99&lt;(MAX('Steel Nipples'!A:A))+1,VLOOKUP(C99,'Steel Nipples'!A:K,10),IF(C99&lt;(MAX('Steel Cut Lengths'!A:A))+1,VLOOKUP(C99,'Steel Cut Lengths'!A:K,10),IF(C99&lt;(MAX('Pipe Hangers'!A:A))+1,VLOOKUP(C99,'Pipe Hangers'!A:J,10),IF(C99&lt;(MAX('Brass Nipples '!A:A))+1,VLOOKUP(C99,'Brass Nipples '!A:J,10),IF(C99&lt;(MAX('Brass Fittings '!A:A))+1,VLOOKUP(C99,'Brass Fittings '!A:J,10),IF(C99&lt;(MAX(Valves!A:A))+1,VLOOKUP(C99,Valves!A:J,10),IF(C99&lt;(MAX('PEX Tubing'!A:A))+1,VLOOKUP(C99,'PEX Tubing'!A:J,9),IF(C99&lt;(MAX('PEX Fittings - Brass'!A:A))+1,VLOOKUP(C99,'PEX Fittings - Brass'!A:J,10),IF(C99&lt;(MAX('PEX Fittings - EXPN Brass'!A:A))+1,VLOOKUP(C99,'PEX Fittings - EXPN Brass'!A:J,10),IF(C99&lt;(MAX('PEX Fittings - F1807 PPSU '!A:A))+1,VLOOKUP(C99,'PEX Fittings - F1807 PPSU '!A:J,10),IF(C99&lt;(MAX('PEX Fittings - F1960 EPPSU'!A:A))+1,VLOOKUP(C99,'PEX Fittings - F1960 EPPSU'!A:J,10),IF(C99&lt;(MAX('PEX Accessories'!A:A))+1,VLOOKUP(C99,'PEX Accessories'!A:J,10),IF(C99&lt;(MAX('PVC DWV'!A:A))+1,VLOOKUP(C99,'PVC DWV'!A:K,11),IF(C99&lt;(MAX('PVC SCH 40'!A:A))+1,VLOOKUP(C99,'PVC SCH 40'!A:K,11),IF(C99&lt;(MAX('Push Fittings'!A:A))+1,VLOOKUP(C99,'Push Fittings'!A:J,10),IF(C99&lt;(MAX('Copper Wrot'!A:A))+1,VLOOKUP(C99,'Copper Wrot'!A:L,12),IF(C99&lt;(MAX('Cast Copper'!A:A))+1,VLOOKUP(C99,'Cast Copper'!A:L,12),IF(C99&lt;(MAX('Press Copper Fittings'!A:A))+1,VLOOKUP(C99,'Press Copper Fittings'!A:J,10),IF(C99&lt;(MAX('Supply Stops'!A:A))+1,VLOOKUP(C99,'Supply Stops'!A:J,10),IF(C99&lt;(MAX('Supply Lines'!A:A))+1,VLOOKUP(C99,'Supply Lines'!A:J,10),IF(C99&lt;(MAX('CI Fittings'!A:A))+1,VLOOKUP(C99,'CI Fittings'!A:J,10),IF(C99&lt;(MAX('Steel Couplings'!A:A))+1,VLOOKUP(C99,'Steel Couplings'!A:J,10),IF(C99&lt;(MAX(NHC!A:A))+1,VLOOKUP(C99,NHC!A:J,10),IF(C99&lt;(MAX('Dielectric Unions'!A:A))+1,VLOOKUP(C99,'Dielectric Unions'!A:J,10),IF(C99&lt;(MAX('MI Fittings - XH'!A:A))+1,VLOOKUP(C99,'MI Fittings - XH'!A:J,10),IF(C99&lt;(MAX('Steel Nipples - XH'!A:A))+1,VLOOKUP(C99,'Steel Nipples - XH'!A:J,10),IF(C99&lt;(MAX('Copper Tubing '!A:A))+1,VLOOKUP(C99,'Copper Tubing '!A:J,10),IF(C99&lt;(MAX('PVC Pipe'!A:A))+1,VLOOKUP(C99,'PVC Pipe'!A:J,10),IF(C99&lt;(MAX('Steel Pipe'!A:A))+1,VLOOKUP(C99,'Steel Pipe'!A:J,10),"")))))))))))))))))))))))))))))))</f>
        <v/>
      </c>
      <c r="E99" s="1231" t="str">
        <f>IF(C99&lt;(MAX('MI Fittings'!A:A))+1,VLOOKUP(C99,'MI Fittings'!A:K,3),IF(C99&lt;(MAX('CS Press Fittings'!A:A))+1,VLOOKUP(C99,'CS Press Fittings'!A:K,4),IF(C99&lt;(MAX('Steel Nipples'!A:A))+1,VLOOKUP(C99,'Steel Nipples'!A:K,3),IF(C99&lt;(MAX('Steel Cut Lengths'!A:A))+1,VLOOKUP(C99,'Steel Cut Lengths'!A:K,3),IF(C99&lt;(MAX('Pipe Hangers'!A:A))+1,VLOOKUP(C99,'Pipe Hangers'!A:J,3),IF(C99&lt;(MAX('Brass Nipples '!A:A))+1,VLOOKUP(C99,'Brass Nipples '!A:J,3),IF(C99&lt;(MAX('Brass Fittings '!A:A))+1,VLOOKUP(C99,'Brass Fittings '!A:J,3),IF(C99&lt;(MAX(Valves!A:A))+1,VLOOKUP(C99,Valves!A:J,3),IF(C99&lt;(MAX('PEX Tubing'!A:A))+1,VLOOKUP(C99,'PEX Tubing'!A:J,3),IF(C99&lt;(MAX('PEX Fittings - Brass'!A:A))+1,VLOOKUP(C99,'PEX Fittings - Brass'!A:J,3),IF(C99&lt;(MAX('PEX Fittings - EXPN Brass'!A:A))+1,VLOOKUP(C99,'PEX Fittings - EXPN Brass'!A:J,3),IF(C99&lt;(MAX('PEX Fittings - F1807 PPSU '!A:A))+1,VLOOKUP(C99,'PEX Fittings - F1807 PPSU '!A:J,3),IF(C99&lt;(MAX('PEX Fittings - F1960 EPPSU'!A:A))+1,VLOOKUP(C99,'PEX Fittings - F1960 EPPSU'!A:J,3),IF(C99&lt;(MAX('PEX Accessories'!A:A))+1,VLOOKUP(C99,'PEX Accessories'!A:J,3),IF(C99&lt;(MAX('PVC DWV'!A:A))+1,VLOOKUP(C99,'PVC DWV'!A:K,3),IF(C99&lt;(MAX('PVC SCH 40'!A:A))+1,VLOOKUP(C99,'PVC SCH 40'!A:K,3),IF(C99&lt;(MAX('Push Fittings'!A:A))+1,VLOOKUP(C99,'Push Fittings'!A:J,3),IF(C99&lt;(MAX('Copper Wrot'!A:A))+1,VLOOKUP(C99,'Copper Wrot'!A:L,3),IF(C99&lt;(MAX('Cast Copper'!A:A))+1,VLOOKUP(C99,'Cast Copper'!A:L,3),IF(C99&lt;(MAX('Cast Copper'!A:A))+1,VLOOKUP(C99,'Cast Copper'!A:L,3),IF(C99&lt;(MAX('Press Copper Fittings'!A:A))+1,VLOOKUP(C99,'Press Copper Fittings'!A:J,3),IF(C99&lt;(MAX('Supply Stops'!A:A))+1,VLOOKUP(C99,'Supply Stops'!A:J,3),IF(C99&lt;(MAX('Supply Lines'!A:A))+1,VLOOKUP(C99,'Supply Lines'!A:J,3),IF(C99&lt;(MAX('CI Fittings'!A:A))+1,VLOOKUP(C99,'CI Fittings'!A:J,3),IF(C99&lt;(MAX('Steel Couplings'!A:A))+1,VLOOKUP(C99,'Steel Couplings'!A:J,3),IF(C99&lt;(MAX(NHC!A:A))+1,VLOOKUP(C99,NHC!A:J,3),IF(C99&lt;(MAX('Dielectric Unions'!A:A))+1,VLOOKUP(C99,'Dielectric Unions'!A:J,3),IF(C99&lt;(MAX('MI Fittings - XH'!A:A))+1,VLOOKUP(C99,'MI Fittings - XH'!A:J,3),IF(C99&lt;(MAX('Steel Nipples - XH'!A:A))+1,VLOOKUP(C99,'Steel Nipples - XH'!A:J,3),IF(C99&lt;(MAX('Copper Tubing '!A:A))+1,VLOOKUP(C99,'Copper Tubing '!A:J,3),IF(C99&lt;(MAX('PVC Pipe'!A:A))+1,VLOOKUP(C99,'PVC Pipe'!A:J,3),IF(C99&lt;(MAX('Steel Pipe'!A:A))+1,VLOOKUP(C99,'Steel Pipe'!A:J,3),""))))))))))))))))))))))))))))))))</f>
        <v/>
      </c>
      <c r="F99" s="1794" t="str">
        <f>IF(C99&lt;(MAX('MI Fittings'!A:A))+1,VLOOKUP(C99,'MI Fittings'!A:K,4),IF(C99&lt;(MAX('CS Press Fittings'!A:A))+1,VLOOKUP(C99,'CS Press Fittings'!A:K,5),IF(C99&lt;(MAX('Steel Nipples'!A:A))+1,VLOOKUP(C99,'Steel Nipples'!A:K,4),IF(C99&lt;(MAX('Steel Cut Lengths'!A:A))+1,VLOOKUP(C99,'Steel Cut Lengths'!A:K,4),IF(C99&lt;(MAX('Pipe Hangers'!A:A))+1,VLOOKUP(C99,'Pipe Hangers'!A:J,4),IF(C99&lt;(MAX('Brass Nipples '!A:A))+1,VLOOKUP(C99,'Brass Nipples '!A:J,4),IF(C99&lt;(MAX('Brass Fittings '!A:A))+1,VLOOKUP(C99,'Brass Fittings '!A:J,4),IF(C99&lt;(MAX(Valves!A:A))+1,VLOOKUP(C99,Valves!A:J,4),IF(C99&lt;(MAX('PEX Tubing'!A:A))+1,VLOOKUP(C99,'PEX Tubing'!A:J,4),IF(C99&lt;(MAX('PEX Fittings - Brass'!A:A))+1,VLOOKUP(C99,'PEX Fittings - Brass'!A:J,4),IF(C99&lt;(MAX('PEX Fittings - EXPN Brass'!A:A))+1,VLOOKUP(C99,'PEX Fittings - EXPN Brass'!A:J,4),IF(C99&lt;(MAX('PEX Fittings - F1807 PPSU '!A:A))+1,VLOOKUP(C99,'PEX Fittings - F1807 PPSU '!A:J,4),IF(C99&lt;(MAX('PEX Fittings - F1960 EPPSU'!A:A))+1,VLOOKUP(C99,'PEX Fittings - F1960 EPPSU'!A:J,4),IF(C99&lt;(MAX('PEX Accessories'!A:A))+1,VLOOKUP(C99,'PEX Accessories'!A:J,4),IF(C99&lt;(MAX('PVC DWV'!A:A))+1,VLOOKUP(C99,'PVC DWV'!A:K,5),IF(C99&lt;(MAX('PVC SCH 40'!A:A))+1,VLOOKUP(C99,'PVC SCH 40'!A:K,5),IF(C99&lt;(MAX('Push Fittings'!A:A))+1,VLOOKUP(C99,'Push Fittings'!A:J,4),IF(C99&lt;(MAX('Copper Wrot'!A:A))+1,VLOOKUP(C99,'Copper Wrot'!A:L,5),IF(C99&lt;(MAX('Cast Copper'!A:A))+1,VLOOKUP(C99,'Cast Copper'!A:L,5),IF(C99&lt;(MAX('Press Copper Fittings'!A:A))+1,VLOOKUP(C99,'Press Copper Fittings'!A:J,4),IF(C99&lt;(MAX('Supply Stops'!A:A))+1,VLOOKUP(C99,'Supply Stops'!A:J,4),IF(C99&lt;(MAX('Supply Lines'!A:A))+1,VLOOKUP(C99,'Supply Lines'!A:J,4),IF(C99&lt;(MAX('CI Fittings'!A:A))+1,VLOOKUP(C99,'CI Fittings'!A:J,4),IF(C99&lt;(MAX('Steel Couplings'!A:A))+1,VLOOKUP(C99,'Steel Couplings'!A:J,4),IF(C99&lt;(MAX(NHC!A:A))+1,VLOOKUP(C99,NHC!A:J,4),IF(C99&lt;(MAX('Dielectric Unions'!A:A))+1,VLOOKUP(C99,'Dielectric Unions'!A:J,4),IF(C99&lt;(MAX('MI Fittings - XH'!A:A))+1,VLOOKUP(C99,'MI Fittings - XH'!A:J,4),IF(C99&lt;(MAX('Steel Nipples - XH'!A:A))+1,VLOOKUP(C99,'Steel Nipples - XH'!A:J,4),IF(C99&lt;(MAX('Copper Tubing '!A:A))+1,VLOOKUP(C99,'Copper Tubing '!A:J,4),IF(C99&lt;(MAX('PVC Pipe'!A:A))+1,VLOOKUP(C99,'PVC Pipe'!A:J,4),IF(C99&lt;(MAX('Steel Pipe'!A:A))+1,VLOOKUP(C99,'Steel Pipe'!A:J,4),"")))))))))))))))))))))))))))))))</f>
        <v/>
      </c>
      <c r="G99" s="1795"/>
      <c r="H99" s="504" t="str">
        <f>IF(C99&lt;(MAX('MI Fittings'!A:A))+1,VLOOKUP(C99,'MI Fittings'!A:K,8),IF(C99&lt;(MAX('CS Press Fittings'!A:A))+1,VLOOKUP(C99,'CS Press Fittings'!A:K,9),IF(C99&lt;(MAX('Steel Nipples'!A:A))+1,VLOOKUP(C99,'Steel Nipples'!A:K,8),IF(C99&lt;(MAX('Steel Cut Lengths'!A:A))+1,VLOOKUP(C99,'Steel Cut Lengths'!A:K,8),IF(C99&lt;(MAX('Pipe Hangers'!A:A))+1,VLOOKUP(C99,'Pipe Hangers'!A:J,8),IF(C99&lt;(MAX('Brass Nipples '!A:A))+1,VLOOKUP(C99,'Brass Nipples '!A:J,8),IF(C99&lt;(MAX('Brass Fittings '!A:A))+1,VLOOKUP(C99,'Brass Fittings '!A:J,8),IF(C99&lt;(MAX(Valves!A:A))+1,VLOOKUP(C99,Valves!A:J,8),IF(C99&lt;(MAX('PEX Tubing'!A:A))+1,VLOOKUP(C99,'PEX Tubing'!A:J,8),IF(C99&lt;(MAX('PEX Fittings - Brass'!A:A))+1,VLOOKUP(C99,'PEX Fittings - Brass'!A:J,8),IF(C99&lt;(MAX('PEX Fittings - EXPN Brass'!A:A))+1,VLOOKUP(C99,'PEX Fittings - EXPN Brass'!A:J,8),IF(C99&lt;(MAX('PEX Fittings - F1807 PPSU '!A:A))+1,VLOOKUP(C99,'PEX Fittings - F1807 PPSU '!A:J,8),IF(C99&lt;(MAX('PEX Fittings - F1960 EPPSU'!A:A))+1,VLOOKUP(C99,'PEX Fittings - F1960 EPPSU'!A:J,8),IF(C99&lt;(MAX('PEX Accessories'!A:A))+1,VLOOKUP(C99,'PEX Accessories'!A:J,8),IF(C99&lt;(MAX('PVC DWV'!A:A))+1,VLOOKUP(C99,'PVC DWV'!A:K,9),IF(C99&lt;(MAX('PVC SCH 40'!A:A))+1,VLOOKUP(C99,'PVC SCH 40'!A:K,10),IF(C99&lt;(MAX('Push Fittings'!A:A))+1,VLOOKUP(C99,'Push Fittings'!A:J,8),IF(C99&lt;(MAX('Copper Wrot'!A:A))+1,VLOOKUP(C99,'Copper Wrot'!A:L,10),IF(C99&lt;(MAX('Cast Copper'!A:A))+1,VLOOKUP(C99,'Cast Copper'!A:L,10),IF(C99&lt;(MAX('Press Copper Fittings'!A:A))+1,VLOOKUP(C99,'Press Copper Fittings'!A:J,8),IF(C99&lt;(MAX('Supply Stops'!A:A))+1,VLOOKUP(C99,'Supply Stops'!A:J,8),IF(C99&lt;(MAX('Supply Lines'!A:A))+1,VLOOKUP(C99,'Supply Lines'!A:J,8),IF(C99&lt;(MAX('CI Fittings'!A:A))+1,VLOOKUP(C99,'CI Fittings'!A:J,8),IF(C99&lt;(MAX('Steel Couplings'!A:A))+1,VLOOKUP(C99,'Steel Couplings'!A:J,8),IF(C99&lt;(MAX(NHC!A:A))+1,VLOOKUP(C99,NHC!A:J,8),IF(C99&lt;(MAX('Dielectric Unions'!A:A))+1,VLOOKUP(C99,'Dielectric Unions'!A:J,8),IF(C99&lt;(MAX('MI Fittings - XH'!A:A))+1,VLOOKUP(C99,'MI Fittings - XH'!A:J,8),IF(C99&lt;(MAX('Steel Nipples - XH'!A:A))+1,VLOOKUP(C99,'Steel Nipples - XH'!A:J,8),IF(C99&lt;(MAX('Copper Tubing '!A:A))+1,VLOOKUP(C99,'Copper Tubing '!A:J,8),IF(C99&lt;(MAX('PVC Pipe'!A:A))+1,VLOOKUP(C99,'PVC Pipe'!A:J,8),IF(C99&lt;(MAX('Steel Pipe'!A:A))+1,VLOOKUP(C99,'Steel Pipe'!A:J,8),"")))))))))))))))))))))))))))))))</f>
        <v/>
      </c>
      <c r="I99" s="1232">
        <f>IF(C99&lt;(MAX('MI Fittings'!A:A))+1,VLOOKUP(C99,'MI Fittings'!A:K,7),IF(C99&lt;(MAX('CS Press Fittings'!A:A))+1,VLOOKUP(C99,'CS Press Fittings'!A:K,8),IF(C99&lt;(MAX('Steel Nipples'!A:A))+1,VLOOKUP(C99,'Steel Nipples'!A:K,7),IF(C99&lt;(MAX('Steel Cut Lengths'!A:A))+1,VLOOKUP(C99,'Steel Cut Lengths'!A:K,7),IF(C99&lt;(MAX('Pipe Hangers'!A:A))+1,VLOOKUP(C99,'Pipe Hangers'!A:J,7),IF(C99&lt;(MAX('Brass Nipples '!A:A))+1,VLOOKUP(C99,'Brass Nipples '!A:J,7),IF(C99&lt;(MAX('Brass Fittings '!A:A))+1,VLOOKUP(C99,'Brass Fittings '!A:J,7),IF(C99&lt;(MAX(Valves!A:A))+1,VLOOKUP(C99,Valves!A:J,7),IF(C99&lt;(MAX('PEX Tubing'!A:A))+1,VLOOKUP(C99,'PEX Tubing'!A:J,7),IF(C99&lt;(MAX('PEX Fittings - Brass'!A:A))+1,VLOOKUP(C99,'PEX Fittings - Brass'!A:J,7),IF(C99&lt;(MAX('PEX Fittings - EXPN Brass'!A:A))+1,VLOOKUP(C99,'PEX Fittings - EXPN Brass'!A:J,7),IF(C99&lt;(MAX('PEX Fittings - F1807 PPSU '!A:A))+1,VLOOKUP(C99,'PEX Fittings - F1807 PPSU '!A:J,7),IF(C99&lt;(MAX('PEX Fittings - F1960 EPPSU'!A:A))+1,VLOOKUP(C99,'PEX Fittings - F1960 EPPSU'!A:J,7),IF(C99&lt;(MAX('PEX Accessories'!A:A))+1,VLOOKUP(C99,'PEX Accessories'!A:J,7),IF(C99&lt;(MAX('PVC DWV'!A:A))+1,VLOOKUP(C99,'PVC DWV'!A:K,8),IF(C99&lt;(MAX('PVC SCH 40'!A:A))+1,VLOOKUP(C99,'PVC SCH 40'!A:K,7),IF(C99&lt;(MAX('Push Fittings'!A:A))+1,VLOOKUP(C99,'Push Fittings'!A:J,7),IF(C99&lt;(MAX('Copper Wrot'!A:A))+1,VLOOKUP(C99,'Copper Wrot'!A:L,9),IF(C99&lt;(MAX('Cast Copper'!A:A))+1,VLOOKUP(C99,'Cast Copper'!A:L,9),IF(C99&lt;(MAX('Press Copper Fittings'!A:A))+1,VLOOKUP(C99,'Press Copper Fittings'!A:J,7),IF(C99&lt;(MAX('Supply Stops'!A:A))+1,VLOOKUP(C99,'Supply Stops'!A:J,7),IF(C99&lt;(MAX('Supply Lines'!A:A))+1,VLOOKUP(C99,'Supply Lines'!A:J,7),IF(C99&lt;(MAX('CI Fittings'!A:A))+1,VLOOKUP(C99,'CI Fittings'!A:J,7),IF(C99&lt;(MAX('Steel Couplings'!A:A))+1,VLOOKUP(C99,'Steel Couplings'!A:J,7),IF(C99&lt;(MAX(NHC!A:A))+1,VLOOKUP(C99,NHC!A:J,7),IF(C99&lt;(MAX('Dielectric Unions'!A:A))+1,VLOOKUP(C99,'Dielectric Unions'!A:J,7),IF(C99&lt;(MAX('MI Fittings - XH'!A:A))+1,VLOOKUP(C99,'MI Fittings - XH'!A:J,7),IF(C99&lt;(MAX('Steel Nipples - XH'!A:A))+1,VLOOKUP(C99,'Steel Nipples - XH'!A:J,7),IF(C99&lt;(MAX('Copper Tubing '!A:A))+1,VLOOKUP(C99,'Copper Tubing '!A:J,7),IF(C99&lt;(MAX('PVC Pipe'!A:A))+1,VLOOKUP(C99,'PVC Pipe'!A:J,7),IF(C99&lt;(MAX('Steel Pipe'!A:A))+1,VLOOKUP(C99,'Steel Pipe'!A:J,7),0)))))))))))))))))))))))))))))))</f>
        <v>0</v>
      </c>
      <c r="J99" s="1196">
        <f t="shared" si="1"/>
        <v>0</v>
      </c>
    </row>
    <row r="100" spans="3:10" ht="15" customHeight="1" thickTop="1" thickBot="1">
      <c r="C100" s="1234">
        <v>79</v>
      </c>
      <c r="D100" s="49" t="str">
        <f>IF(C100&lt;(MAX('MI Fittings'!A:A))+1,VLOOKUP(C100,'MI Fittings'!A:K,10),IF(C100&lt;(MAX('CS Press Fittings'!A:A))+1,VLOOKUP(C100,'CS Press Fittings'!A:K,11),IF(C100&lt;(MAX('Steel Nipples'!A:A))+1,VLOOKUP(C100,'Steel Nipples'!A:K,10),IF(C100&lt;(MAX('Steel Cut Lengths'!A:A))+1,VLOOKUP(C100,'Steel Cut Lengths'!A:K,10),IF(C100&lt;(MAX('Pipe Hangers'!A:A))+1,VLOOKUP(C100,'Pipe Hangers'!A:J,10),IF(C100&lt;(MAX('Brass Nipples '!A:A))+1,VLOOKUP(C100,'Brass Nipples '!A:J,10),IF(C100&lt;(MAX('Brass Fittings '!A:A))+1,VLOOKUP(C100,'Brass Fittings '!A:J,10),IF(C100&lt;(MAX(Valves!A:A))+1,VLOOKUP(C100,Valves!A:J,10),IF(C100&lt;(MAX('PEX Tubing'!A:A))+1,VLOOKUP(C100,'PEX Tubing'!A:J,9),IF(C100&lt;(MAX('PEX Fittings - Brass'!A:A))+1,VLOOKUP(C100,'PEX Fittings - Brass'!A:J,10),IF(C100&lt;(MAX('PEX Fittings - EXPN Brass'!A:A))+1,VLOOKUP(C100,'PEX Fittings - EXPN Brass'!A:J,10),IF(C100&lt;(MAX('PEX Fittings - F1807 PPSU '!A:A))+1,VLOOKUP(C100,'PEX Fittings - F1807 PPSU '!A:J,10),IF(C100&lt;(MAX('PEX Fittings - F1960 EPPSU'!A:A))+1,VLOOKUP(C100,'PEX Fittings - F1960 EPPSU'!A:J,10),IF(C100&lt;(MAX('PEX Accessories'!A:A))+1,VLOOKUP(C100,'PEX Accessories'!A:J,10),IF(C100&lt;(MAX('PVC DWV'!A:A))+1,VLOOKUP(C100,'PVC DWV'!A:K,11),IF(C100&lt;(MAX('PVC SCH 40'!A:A))+1,VLOOKUP(C100,'PVC SCH 40'!A:K,11),IF(C100&lt;(MAX('Push Fittings'!A:A))+1,VLOOKUP(C100,'Push Fittings'!A:J,10),IF(C100&lt;(MAX('Copper Wrot'!A:A))+1,VLOOKUP(C100,'Copper Wrot'!A:L,12),IF(C100&lt;(MAX('Cast Copper'!A:A))+1,VLOOKUP(C100,'Cast Copper'!A:L,12),IF(C100&lt;(MAX('Press Copper Fittings'!A:A))+1,VLOOKUP(C100,'Press Copper Fittings'!A:J,10),IF(C100&lt;(MAX('Supply Stops'!A:A))+1,VLOOKUP(C100,'Supply Stops'!A:J,10),IF(C100&lt;(MAX('Supply Lines'!A:A))+1,VLOOKUP(C100,'Supply Lines'!A:J,10),IF(C100&lt;(MAX('CI Fittings'!A:A))+1,VLOOKUP(C100,'CI Fittings'!A:J,10),IF(C100&lt;(MAX('Steel Couplings'!A:A))+1,VLOOKUP(C100,'Steel Couplings'!A:J,10),IF(C100&lt;(MAX(NHC!A:A))+1,VLOOKUP(C100,NHC!A:J,10),IF(C100&lt;(MAX('Dielectric Unions'!A:A))+1,VLOOKUP(C100,'Dielectric Unions'!A:J,10),IF(C100&lt;(MAX('MI Fittings - XH'!A:A))+1,VLOOKUP(C100,'MI Fittings - XH'!A:J,10),IF(C100&lt;(MAX('Steel Nipples - XH'!A:A))+1,VLOOKUP(C100,'Steel Nipples - XH'!A:J,10),IF(C100&lt;(MAX('Copper Tubing '!A:A))+1,VLOOKUP(C100,'Copper Tubing '!A:J,10),IF(C100&lt;(MAX('PVC Pipe'!A:A))+1,VLOOKUP(C100,'PVC Pipe'!A:J,10),IF(C100&lt;(MAX('Steel Pipe'!A:A))+1,VLOOKUP(C100,'Steel Pipe'!A:J,10),"")))))))))))))))))))))))))))))))</f>
        <v/>
      </c>
      <c r="E100" s="1231" t="str">
        <f>IF(C100&lt;(MAX('MI Fittings'!A:A))+1,VLOOKUP(C100,'MI Fittings'!A:K,3),IF(C100&lt;(MAX('CS Press Fittings'!A:A))+1,VLOOKUP(C100,'CS Press Fittings'!A:K,4),IF(C100&lt;(MAX('Steel Nipples'!A:A))+1,VLOOKUP(C100,'Steel Nipples'!A:K,3),IF(C100&lt;(MAX('Steel Cut Lengths'!A:A))+1,VLOOKUP(C100,'Steel Cut Lengths'!A:K,3),IF(C100&lt;(MAX('Pipe Hangers'!A:A))+1,VLOOKUP(C100,'Pipe Hangers'!A:J,3),IF(C100&lt;(MAX('Brass Nipples '!A:A))+1,VLOOKUP(C100,'Brass Nipples '!A:J,3),IF(C100&lt;(MAX('Brass Fittings '!A:A))+1,VLOOKUP(C100,'Brass Fittings '!A:J,3),IF(C100&lt;(MAX(Valves!A:A))+1,VLOOKUP(C100,Valves!A:J,3),IF(C100&lt;(MAX('PEX Tubing'!A:A))+1,VLOOKUP(C100,'PEX Tubing'!A:J,3),IF(C100&lt;(MAX('PEX Fittings - Brass'!A:A))+1,VLOOKUP(C100,'PEX Fittings - Brass'!A:J,3),IF(C100&lt;(MAX('PEX Fittings - EXPN Brass'!A:A))+1,VLOOKUP(C100,'PEX Fittings - EXPN Brass'!A:J,3),IF(C100&lt;(MAX('PEX Fittings - F1807 PPSU '!A:A))+1,VLOOKUP(C100,'PEX Fittings - F1807 PPSU '!A:J,3),IF(C100&lt;(MAX('PEX Fittings - F1960 EPPSU'!A:A))+1,VLOOKUP(C100,'PEX Fittings - F1960 EPPSU'!A:J,3),IF(C100&lt;(MAX('PEX Accessories'!A:A))+1,VLOOKUP(C100,'PEX Accessories'!A:J,3),IF(C100&lt;(MAX('PVC DWV'!A:A))+1,VLOOKUP(C100,'PVC DWV'!A:K,3),IF(C100&lt;(MAX('PVC SCH 40'!A:A))+1,VLOOKUP(C100,'PVC SCH 40'!A:K,3),IF(C100&lt;(MAX('Push Fittings'!A:A))+1,VLOOKUP(C100,'Push Fittings'!A:J,3),IF(C100&lt;(MAX('Copper Wrot'!A:A))+1,VLOOKUP(C100,'Copper Wrot'!A:L,3),IF(C100&lt;(MAX('Cast Copper'!A:A))+1,VLOOKUP(C100,'Cast Copper'!A:L,3),IF(C100&lt;(MAX('Cast Copper'!A:A))+1,VLOOKUP(C100,'Cast Copper'!A:L,3),IF(C100&lt;(MAX('Press Copper Fittings'!A:A))+1,VLOOKUP(C100,'Press Copper Fittings'!A:J,3),IF(C100&lt;(MAX('Supply Stops'!A:A))+1,VLOOKUP(C100,'Supply Stops'!A:J,3),IF(C100&lt;(MAX('Supply Lines'!A:A))+1,VLOOKUP(C100,'Supply Lines'!A:J,3),IF(C100&lt;(MAX('CI Fittings'!A:A))+1,VLOOKUP(C100,'CI Fittings'!A:J,3),IF(C100&lt;(MAX('Steel Couplings'!A:A))+1,VLOOKUP(C100,'Steel Couplings'!A:J,3),IF(C100&lt;(MAX(NHC!A:A))+1,VLOOKUP(C100,NHC!A:J,3),IF(C100&lt;(MAX('Dielectric Unions'!A:A))+1,VLOOKUP(C100,'Dielectric Unions'!A:J,3),IF(C100&lt;(MAX('MI Fittings - XH'!A:A))+1,VLOOKUP(C100,'MI Fittings - XH'!A:J,3),IF(C100&lt;(MAX('Steel Nipples - XH'!A:A))+1,VLOOKUP(C100,'Steel Nipples - XH'!A:J,3),IF(C100&lt;(MAX('Copper Tubing '!A:A))+1,VLOOKUP(C100,'Copper Tubing '!A:J,3),IF(C100&lt;(MAX('PVC Pipe'!A:A))+1,VLOOKUP(C100,'PVC Pipe'!A:J,3),IF(C100&lt;(MAX('Steel Pipe'!A:A))+1,VLOOKUP(C100,'Steel Pipe'!A:J,3),""))))))))))))))))))))))))))))))))</f>
        <v/>
      </c>
      <c r="F100" s="1794" t="str">
        <f>IF(C100&lt;(MAX('MI Fittings'!A:A))+1,VLOOKUP(C100,'MI Fittings'!A:K,4),IF(C100&lt;(MAX('CS Press Fittings'!A:A))+1,VLOOKUP(C100,'CS Press Fittings'!A:K,5),IF(C100&lt;(MAX('Steel Nipples'!A:A))+1,VLOOKUP(C100,'Steel Nipples'!A:K,4),IF(C100&lt;(MAX('Steel Cut Lengths'!A:A))+1,VLOOKUP(C100,'Steel Cut Lengths'!A:K,4),IF(C100&lt;(MAX('Pipe Hangers'!A:A))+1,VLOOKUP(C100,'Pipe Hangers'!A:J,4),IF(C100&lt;(MAX('Brass Nipples '!A:A))+1,VLOOKUP(C100,'Brass Nipples '!A:J,4),IF(C100&lt;(MAX('Brass Fittings '!A:A))+1,VLOOKUP(C100,'Brass Fittings '!A:J,4),IF(C100&lt;(MAX(Valves!A:A))+1,VLOOKUP(C100,Valves!A:J,4),IF(C100&lt;(MAX('PEX Tubing'!A:A))+1,VLOOKUP(C100,'PEX Tubing'!A:J,4),IF(C100&lt;(MAX('PEX Fittings - Brass'!A:A))+1,VLOOKUP(C100,'PEX Fittings - Brass'!A:J,4),IF(C100&lt;(MAX('PEX Fittings - EXPN Brass'!A:A))+1,VLOOKUP(C100,'PEX Fittings - EXPN Brass'!A:J,4),IF(C100&lt;(MAX('PEX Fittings - F1807 PPSU '!A:A))+1,VLOOKUP(C100,'PEX Fittings - F1807 PPSU '!A:J,4),IF(C100&lt;(MAX('PEX Fittings - F1960 EPPSU'!A:A))+1,VLOOKUP(C100,'PEX Fittings - F1960 EPPSU'!A:J,4),IF(C100&lt;(MAX('PEX Accessories'!A:A))+1,VLOOKUP(C100,'PEX Accessories'!A:J,4),IF(C100&lt;(MAX('PVC DWV'!A:A))+1,VLOOKUP(C100,'PVC DWV'!A:K,5),IF(C100&lt;(MAX('PVC SCH 40'!A:A))+1,VLOOKUP(C100,'PVC SCH 40'!A:K,5),IF(C100&lt;(MAX('Push Fittings'!A:A))+1,VLOOKUP(C100,'Push Fittings'!A:J,4),IF(C100&lt;(MAX('Copper Wrot'!A:A))+1,VLOOKUP(C100,'Copper Wrot'!A:L,5),IF(C100&lt;(MAX('Cast Copper'!A:A))+1,VLOOKUP(C100,'Cast Copper'!A:L,5),IF(C100&lt;(MAX('Press Copper Fittings'!A:A))+1,VLOOKUP(C100,'Press Copper Fittings'!A:J,4),IF(C100&lt;(MAX('Supply Stops'!A:A))+1,VLOOKUP(C100,'Supply Stops'!A:J,4),IF(C100&lt;(MAX('Supply Lines'!A:A))+1,VLOOKUP(C100,'Supply Lines'!A:J,4),IF(C100&lt;(MAX('CI Fittings'!A:A))+1,VLOOKUP(C100,'CI Fittings'!A:J,4),IF(C100&lt;(MAX('Steel Couplings'!A:A))+1,VLOOKUP(C100,'Steel Couplings'!A:J,4),IF(C100&lt;(MAX(NHC!A:A))+1,VLOOKUP(C100,NHC!A:J,4),IF(C100&lt;(MAX('Dielectric Unions'!A:A))+1,VLOOKUP(C100,'Dielectric Unions'!A:J,4),IF(C100&lt;(MAX('MI Fittings - XH'!A:A))+1,VLOOKUP(C100,'MI Fittings - XH'!A:J,4),IF(C100&lt;(MAX('Steel Nipples - XH'!A:A))+1,VLOOKUP(C100,'Steel Nipples - XH'!A:J,4),IF(C100&lt;(MAX('Copper Tubing '!A:A))+1,VLOOKUP(C100,'Copper Tubing '!A:J,4),IF(C100&lt;(MAX('PVC Pipe'!A:A))+1,VLOOKUP(C100,'PVC Pipe'!A:J,4),IF(C100&lt;(MAX('Steel Pipe'!A:A))+1,VLOOKUP(C100,'Steel Pipe'!A:J,4),"")))))))))))))))))))))))))))))))</f>
        <v/>
      </c>
      <c r="G100" s="1795"/>
      <c r="H100" s="504" t="str">
        <f>IF(C100&lt;(MAX('MI Fittings'!A:A))+1,VLOOKUP(C100,'MI Fittings'!A:K,8),IF(C100&lt;(MAX('CS Press Fittings'!A:A))+1,VLOOKUP(C100,'CS Press Fittings'!A:K,9),IF(C100&lt;(MAX('Steel Nipples'!A:A))+1,VLOOKUP(C100,'Steel Nipples'!A:K,8),IF(C100&lt;(MAX('Steel Cut Lengths'!A:A))+1,VLOOKUP(C100,'Steel Cut Lengths'!A:K,8),IF(C100&lt;(MAX('Pipe Hangers'!A:A))+1,VLOOKUP(C100,'Pipe Hangers'!A:J,8),IF(C100&lt;(MAX('Brass Nipples '!A:A))+1,VLOOKUP(C100,'Brass Nipples '!A:J,8),IF(C100&lt;(MAX('Brass Fittings '!A:A))+1,VLOOKUP(C100,'Brass Fittings '!A:J,8),IF(C100&lt;(MAX(Valves!A:A))+1,VLOOKUP(C100,Valves!A:J,8),IF(C100&lt;(MAX('PEX Tubing'!A:A))+1,VLOOKUP(C100,'PEX Tubing'!A:J,8),IF(C100&lt;(MAX('PEX Fittings - Brass'!A:A))+1,VLOOKUP(C100,'PEX Fittings - Brass'!A:J,8),IF(C100&lt;(MAX('PEX Fittings - EXPN Brass'!A:A))+1,VLOOKUP(C100,'PEX Fittings - EXPN Brass'!A:J,8),IF(C100&lt;(MAX('PEX Fittings - F1807 PPSU '!A:A))+1,VLOOKUP(C100,'PEX Fittings - F1807 PPSU '!A:J,8),IF(C100&lt;(MAX('PEX Fittings - F1960 EPPSU'!A:A))+1,VLOOKUP(C100,'PEX Fittings - F1960 EPPSU'!A:J,8),IF(C100&lt;(MAX('PEX Accessories'!A:A))+1,VLOOKUP(C100,'PEX Accessories'!A:J,8),IF(C100&lt;(MAX('PVC DWV'!A:A))+1,VLOOKUP(C100,'PVC DWV'!A:K,9),IF(C100&lt;(MAX('PVC SCH 40'!A:A))+1,VLOOKUP(C100,'PVC SCH 40'!A:K,10),IF(C100&lt;(MAX('Push Fittings'!A:A))+1,VLOOKUP(C100,'Push Fittings'!A:J,8),IF(C100&lt;(MAX('Copper Wrot'!A:A))+1,VLOOKUP(C100,'Copper Wrot'!A:L,10),IF(C100&lt;(MAX('Cast Copper'!A:A))+1,VLOOKUP(C100,'Cast Copper'!A:L,10),IF(C100&lt;(MAX('Press Copper Fittings'!A:A))+1,VLOOKUP(C100,'Press Copper Fittings'!A:J,8),IF(C100&lt;(MAX('Supply Stops'!A:A))+1,VLOOKUP(C100,'Supply Stops'!A:J,8),IF(C100&lt;(MAX('Supply Lines'!A:A))+1,VLOOKUP(C100,'Supply Lines'!A:J,8),IF(C100&lt;(MAX('CI Fittings'!A:A))+1,VLOOKUP(C100,'CI Fittings'!A:J,8),IF(C100&lt;(MAX('Steel Couplings'!A:A))+1,VLOOKUP(C100,'Steel Couplings'!A:J,8),IF(C100&lt;(MAX(NHC!A:A))+1,VLOOKUP(C100,NHC!A:J,8),IF(C100&lt;(MAX('Dielectric Unions'!A:A))+1,VLOOKUP(C100,'Dielectric Unions'!A:J,8),IF(C100&lt;(MAX('MI Fittings - XH'!A:A))+1,VLOOKUP(C100,'MI Fittings - XH'!A:J,8),IF(C100&lt;(MAX('Steel Nipples - XH'!A:A))+1,VLOOKUP(C100,'Steel Nipples - XH'!A:J,8),IF(C100&lt;(MAX('Copper Tubing '!A:A))+1,VLOOKUP(C100,'Copper Tubing '!A:J,8),IF(C100&lt;(MAX('PVC Pipe'!A:A))+1,VLOOKUP(C100,'PVC Pipe'!A:J,8),IF(C100&lt;(MAX('Steel Pipe'!A:A))+1,VLOOKUP(C100,'Steel Pipe'!A:J,8),"")))))))))))))))))))))))))))))))</f>
        <v/>
      </c>
      <c r="I100" s="1232">
        <f>IF(C100&lt;(MAX('MI Fittings'!A:A))+1,VLOOKUP(C100,'MI Fittings'!A:K,7),IF(C100&lt;(MAX('CS Press Fittings'!A:A))+1,VLOOKUP(C100,'CS Press Fittings'!A:K,8),IF(C100&lt;(MAX('Steel Nipples'!A:A))+1,VLOOKUP(C100,'Steel Nipples'!A:K,7),IF(C100&lt;(MAX('Steel Cut Lengths'!A:A))+1,VLOOKUP(C100,'Steel Cut Lengths'!A:K,7),IF(C100&lt;(MAX('Pipe Hangers'!A:A))+1,VLOOKUP(C100,'Pipe Hangers'!A:J,7),IF(C100&lt;(MAX('Brass Nipples '!A:A))+1,VLOOKUP(C100,'Brass Nipples '!A:J,7),IF(C100&lt;(MAX('Brass Fittings '!A:A))+1,VLOOKUP(C100,'Brass Fittings '!A:J,7),IF(C100&lt;(MAX(Valves!A:A))+1,VLOOKUP(C100,Valves!A:J,7),IF(C100&lt;(MAX('PEX Tubing'!A:A))+1,VLOOKUP(C100,'PEX Tubing'!A:J,7),IF(C100&lt;(MAX('PEX Fittings - Brass'!A:A))+1,VLOOKUP(C100,'PEX Fittings - Brass'!A:J,7),IF(C100&lt;(MAX('PEX Fittings - EXPN Brass'!A:A))+1,VLOOKUP(C100,'PEX Fittings - EXPN Brass'!A:J,7),IF(C100&lt;(MAX('PEX Fittings - F1807 PPSU '!A:A))+1,VLOOKUP(C100,'PEX Fittings - F1807 PPSU '!A:J,7),IF(C100&lt;(MAX('PEX Fittings - F1960 EPPSU'!A:A))+1,VLOOKUP(C100,'PEX Fittings - F1960 EPPSU'!A:J,7),IF(C100&lt;(MAX('PEX Accessories'!A:A))+1,VLOOKUP(C100,'PEX Accessories'!A:J,7),IF(C100&lt;(MAX('PVC DWV'!A:A))+1,VLOOKUP(C100,'PVC DWV'!A:K,8),IF(C100&lt;(MAX('PVC SCH 40'!A:A))+1,VLOOKUP(C100,'PVC SCH 40'!A:K,7),IF(C100&lt;(MAX('Push Fittings'!A:A))+1,VLOOKUP(C100,'Push Fittings'!A:J,7),IF(C100&lt;(MAX('Copper Wrot'!A:A))+1,VLOOKUP(C100,'Copper Wrot'!A:L,9),IF(C100&lt;(MAX('Cast Copper'!A:A))+1,VLOOKUP(C100,'Cast Copper'!A:L,9),IF(C100&lt;(MAX('Press Copper Fittings'!A:A))+1,VLOOKUP(C100,'Press Copper Fittings'!A:J,7),IF(C100&lt;(MAX('Supply Stops'!A:A))+1,VLOOKUP(C100,'Supply Stops'!A:J,7),IF(C100&lt;(MAX('Supply Lines'!A:A))+1,VLOOKUP(C100,'Supply Lines'!A:J,7),IF(C100&lt;(MAX('CI Fittings'!A:A))+1,VLOOKUP(C100,'CI Fittings'!A:J,7),IF(C100&lt;(MAX('Steel Couplings'!A:A))+1,VLOOKUP(C100,'Steel Couplings'!A:J,7),IF(C100&lt;(MAX(NHC!A:A))+1,VLOOKUP(C100,NHC!A:J,7),IF(C100&lt;(MAX('Dielectric Unions'!A:A))+1,VLOOKUP(C100,'Dielectric Unions'!A:J,7),IF(C100&lt;(MAX('MI Fittings - XH'!A:A))+1,VLOOKUP(C100,'MI Fittings - XH'!A:J,7),IF(C100&lt;(MAX('Steel Nipples - XH'!A:A))+1,VLOOKUP(C100,'Steel Nipples - XH'!A:J,7),IF(C100&lt;(MAX('Copper Tubing '!A:A))+1,VLOOKUP(C100,'Copper Tubing '!A:J,7),IF(C100&lt;(MAX('PVC Pipe'!A:A))+1,VLOOKUP(C100,'PVC Pipe'!A:J,7),IF(C100&lt;(MAX('Steel Pipe'!A:A))+1,VLOOKUP(C100,'Steel Pipe'!A:J,7),0)))))))))))))))))))))))))))))))</f>
        <v>0</v>
      </c>
      <c r="J100" s="1196">
        <f t="shared" si="1"/>
        <v>0</v>
      </c>
    </row>
    <row r="101" spans="3:10" ht="15" customHeight="1" thickTop="1" thickBot="1">
      <c r="C101" s="1233">
        <v>80</v>
      </c>
      <c r="D101" s="49" t="str">
        <f>IF(C101&lt;(MAX('MI Fittings'!A:A))+1,VLOOKUP(C101,'MI Fittings'!A:K,10),IF(C101&lt;(MAX('CS Press Fittings'!A:A))+1,VLOOKUP(C101,'CS Press Fittings'!A:K,11),IF(C101&lt;(MAX('Steel Nipples'!A:A))+1,VLOOKUP(C101,'Steel Nipples'!A:K,10),IF(C101&lt;(MAX('Steel Cut Lengths'!A:A))+1,VLOOKUP(C101,'Steel Cut Lengths'!A:K,10),IF(C101&lt;(MAX('Pipe Hangers'!A:A))+1,VLOOKUP(C101,'Pipe Hangers'!A:J,10),IF(C101&lt;(MAX('Brass Nipples '!A:A))+1,VLOOKUP(C101,'Brass Nipples '!A:J,10),IF(C101&lt;(MAX('Brass Fittings '!A:A))+1,VLOOKUP(C101,'Brass Fittings '!A:J,10),IF(C101&lt;(MAX(Valves!A:A))+1,VLOOKUP(C101,Valves!A:J,10),IF(C101&lt;(MAX('PEX Tubing'!A:A))+1,VLOOKUP(C101,'PEX Tubing'!A:J,9),IF(C101&lt;(MAX('PEX Fittings - Brass'!A:A))+1,VLOOKUP(C101,'PEX Fittings - Brass'!A:J,10),IF(C101&lt;(MAX('PEX Fittings - EXPN Brass'!A:A))+1,VLOOKUP(C101,'PEX Fittings - EXPN Brass'!A:J,10),IF(C101&lt;(MAX('PEX Fittings - F1807 PPSU '!A:A))+1,VLOOKUP(C101,'PEX Fittings - F1807 PPSU '!A:J,10),IF(C101&lt;(MAX('PEX Fittings - F1960 EPPSU'!A:A))+1,VLOOKUP(C101,'PEX Fittings - F1960 EPPSU'!A:J,10),IF(C101&lt;(MAX('PEX Accessories'!A:A))+1,VLOOKUP(C101,'PEX Accessories'!A:J,10),IF(C101&lt;(MAX('PVC DWV'!A:A))+1,VLOOKUP(C101,'PVC DWV'!A:K,11),IF(C101&lt;(MAX('PVC SCH 40'!A:A))+1,VLOOKUP(C101,'PVC SCH 40'!A:K,11),IF(C101&lt;(MAX('Push Fittings'!A:A))+1,VLOOKUP(C101,'Push Fittings'!A:J,10),IF(C101&lt;(MAX('Copper Wrot'!A:A))+1,VLOOKUP(C101,'Copper Wrot'!A:L,12),IF(C101&lt;(MAX('Cast Copper'!A:A))+1,VLOOKUP(C101,'Cast Copper'!A:L,12),IF(C101&lt;(MAX('Press Copper Fittings'!A:A))+1,VLOOKUP(C101,'Press Copper Fittings'!A:J,10),IF(C101&lt;(MAX('Supply Stops'!A:A))+1,VLOOKUP(C101,'Supply Stops'!A:J,10),IF(C101&lt;(MAX('Supply Lines'!A:A))+1,VLOOKUP(C101,'Supply Lines'!A:J,10),IF(C101&lt;(MAX('CI Fittings'!A:A))+1,VLOOKUP(C101,'CI Fittings'!A:J,10),IF(C101&lt;(MAX('Steel Couplings'!A:A))+1,VLOOKUP(C101,'Steel Couplings'!A:J,10),IF(C101&lt;(MAX(NHC!A:A))+1,VLOOKUP(C101,NHC!A:J,10),IF(C101&lt;(MAX('Dielectric Unions'!A:A))+1,VLOOKUP(C101,'Dielectric Unions'!A:J,10),IF(C101&lt;(MAX('MI Fittings - XH'!A:A))+1,VLOOKUP(C101,'MI Fittings - XH'!A:J,10),IF(C101&lt;(MAX('Steel Nipples - XH'!A:A))+1,VLOOKUP(C101,'Steel Nipples - XH'!A:J,10),IF(C101&lt;(MAX('Copper Tubing '!A:A))+1,VLOOKUP(C101,'Copper Tubing '!A:J,10),IF(C101&lt;(MAX('PVC Pipe'!A:A))+1,VLOOKUP(C101,'PVC Pipe'!A:J,10),IF(C101&lt;(MAX('Steel Pipe'!A:A))+1,VLOOKUP(C101,'Steel Pipe'!A:J,10),"")))))))))))))))))))))))))))))))</f>
        <v/>
      </c>
      <c r="E101" s="1231" t="str">
        <f>IF(C101&lt;(MAX('MI Fittings'!A:A))+1,VLOOKUP(C101,'MI Fittings'!A:K,3),IF(C101&lt;(MAX('CS Press Fittings'!A:A))+1,VLOOKUP(C101,'CS Press Fittings'!A:K,4),IF(C101&lt;(MAX('Steel Nipples'!A:A))+1,VLOOKUP(C101,'Steel Nipples'!A:K,3),IF(C101&lt;(MAX('Steel Cut Lengths'!A:A))+1,VLOOKUP(C101,'Steel Cut Lengths'!A:K,3),IF(C101&lt;(MAX('Pipe Hangers'!A:A))+1,VLOOKUP(C101,'Pipe Hangers'!A:J,3),IF(C101&lt;(MAX('Brass Nipples '!A:A))+1,VLOOKUP(C101,'Brass Nipples '!A:J,3),IF(C101&lt;(MAX('Brass Fittings '!A:A))+1,VLOOKUP(C101,'Brass Fittings '!A:J,3),IF(C101&lt;(MAX(Valves!A:A))+1,VLOOKUP(C101,Valves!A:J,3),IF(C101&lt;(MAX('PEX Tubing'!A:A))+1,VLOOKUP(C101,'PEX Tubing'!A:J,3),IF(C101&lt;(MAX('PEX Fittings - Brass'!A:A))+1,VLOOKUP(C101,'PEX Fittings - Brass'!A:J,3),IF(C101&lt;(MAX('PEX Fittings - EXPN Brass'!A:A))+1,VLOOKUP(C101,'PEX Fittings - EXPN Brass'!A:J,3),IF(C101&lt;(MAX('PEX Fittings - F1807 PPSU '!A:A))+1,VLOOKUP(C101,'PEX Fittings - F1807 PPSU '!A:J,3),IF(C101&lt;(MAX('PEX Fittings - F1960 EPPSU'!A:A))+1,VLOOKUP(C101,'PEX Fittings - F1960 EPPSU'!A:J,3),IF(C101&lt;(MAX('PEX Accessories'!A:A))+1,VLOOKUP(C101,'PEX Accessories'!A:J,3),IF(C101&lt;(MAX('PVC DWV'!A:A))+1,VLOOKUP(C101,'PVC DWV'!A:K,3),IF(C101&lt;(MAX('PVC SCH 40'!A:A))+1,VLOOKUP(C101,'PVC SCH 40'!A:K,3),IF(C101&lt;(MAX('Push Fittings'!A:A))+1,VLOOKUP(C101,'Push Fittings'!A:J,3),IF(C101&lt;(MAX('Copper Wrot'!A:A))+1,VLOOKUP(C101,'Copper Wrot'!A:L,3),IF(C101&lt;(MAX('Cast Copper'!A:A))+1,VLOOKUP(C101,'Cast Copper'!A:L,3),IF(C101&lt;(MAX('Cast Copper'!A:A))+1,VLOOKUP(C101,'Cast Copper'!A:L,3),IF(C101&lt;(MAX('Press Copper Fittings'!A:A))+1,VLOOKUP(C101,'Press Copper Fittings'!A:J,3),IF(C101&lt;(MAX('Supply Stops'!A:A))+1,VLOOKUP(C101,'Supply Stops'!A:J,3),IF(C101&lt;(MAX('Supply Lines'!A:A))+1,VLOOKUP(C101,'Supply Lines'!A:J,3),IF(C101&lt;(MAX('CI Fittings'!A:A))+1,VLOOKUP(C101,'CI Fittings'!A:J,3),IF(C101&lt;(MAX('Steel Couplings'!A:A))+1,VLOOKUP(C101,'Steel Couplings'!A:J,3),IF(C101&lt;(MAX(NHC!A:A))+1,VLOOKUP(C101,NHC!A:J,3),IF(C101&lt;(MAX('Dielectric Unions'!A:A))+1,VLOOKUP(C101,'Dielectric Unions'!A:J,3),IF(C101&lt;(MAX('MI Fittings - XH'!A:A))+1,VLOOKUP(C101,'MI Fittings - XH'!A:J,3),IF(C101&lt;(MAX('Steel Nipples - XH'!A:A))+1,VLOOKUP(C101,'Steel Nipples - XH'!A:J,3),IF(C101&lt;(MAX('Copper Tubing '!A:A))+1,VLOOKUP(C101,'Copper Tubing '!A:J,3),IF(C101&lt;(MAX('PVC Pipe'!A:A))+1,VLOOKUP(C101,'PVC Pipe'!A:J,3),IF(C101&lt;(MAX('Steel Pipe'!A:A))+1,VLOOKUP(C101,'Steel Pipe'!A:J,3),""))))))))))))))))))))))))))))))))</f>
        <v/>
      </c>
      <c r="F101" s="1794" t="str">
        <f>IF(C101&lt;(MAX('MI Fittings'!A:A))+1,VLOOKUP(C101,'MI Fittings'!A:K,4),IF(C101&lt;(MAX('CS Press Fittings'!A:A))+1,VLOOKUP(C101,'CS Press Fittings'!A:K,5),IF(C101&lt;(MAX('Steel Nipples'!A:A))+1,VLOOKUP(C101,'Steel Nipples'!A:K,4),IF(C101&lt;(MAX('Steel Cut Lengths'!A:A))+1,VLOOKUP(C101,'Steel Cut Lengths'!A:K,4),IF(C101&lt;(MAX('Pipe Hangers'!A:A))+1,VLOOKUP(C101,'Pipe Hangers'!A:J,4),IF(C101&lt;(MAX('Brass Nipples '!A:A))+1,VLOOKUP(C101,'Brass Nipples '!A:J,4),IF(C101&lt;(MAX('Brass Fittings '!A:A))+1,VLOOKUP(C101,'Brass Fittings '!A:J,4),IF(C101&lt;(MAX(Valves!A:A))+1,VLOOKUP(C101,Valves!A:J,4),IF(C101&lt;(MAX('PEX Tubing'!A:A))+1,VLOOKUP(C101,'PEX Tubing'!A:J,4),IF(C101&lt;(MAX('PEX Fittings - Brass'!A:A))+1,VLOOKUP(C101,'PEX Fittings - Brass'!A:J,4),IF(C101&lt;(MAX('PEX Fittings - EXPN Brass'!A:A))+1,VLOOKUP(C101,'PEX Fittings - EXPN Brass'!A:J,4),IF(C101&lt;(MAX('PEX Fittings - F1807 PPSU '!A:A))+1,VLOOKUP(C101,'PEX Fittings - F1807 PPSU '!A:J,4),IF(C101&lt;(MAX('PEX Fittings - F1960 EPPSU'!A:A))+1,VLOOKUP(C101,'PEX Fittings - F1960 EPPSU'!A:J,4),IF(C101&lt;(MAX('PEX Accessories'!A:A))+1,VLOOKUP(C101,'PEX Accessories'!A:J,4),IF(C101&lt;(MAX('PVC DWV'!A:A))+1,VLOOKUP(C101,'PVC DWV'!A:K,5),IF(C101&lt;(MAX('PVC SCH 40'!A:A))+1,VLOOKUP(C101,'PVC SCH 40'!A:K,5),IF(C101&lt;(MAX('Push Fittings'!A:A))+1,VLOOKUP(C101,'Push Fittings'!A:J,4),IF(C101&lt;(MAX('Copper Wrot'!A:A))+1,VLOOKUP(C101,'Copper Wrot'!A:L,5),IF(C101&lt;(MAX('Cast Copper'!A:A))+1,VLOOKUP(C101,'Cast Copper'!A:L,5),IF(C101&lt;(MAX('Press Copper Fittings'!A:A))+1,VLOOKUP(C101,'Press Copper Fittings'!A:J,4),IF(C101&lt;(MAX('Supply Stops'!A:A))+1,VLOOKUP(C101,'Supply Stops'!A:J,4),IF(C101&lt;(MAX('Supply Lines'!A:A))+1,VLOOKUP(C101,'Supply Lines'!A:J,4),IF(C101&lt;(MAX('CI Fittings'!A:A))+1,VLOOKUP(C101,'CI Fittings'!A:J,4),IF(C101&lt;(MAX('Steel Couplings'!A:A))+1,VLOOKUP(C101,'Steel Couplings'!A:J,4),IF(C101&lt;(MAX(NHC!A:A))+1,VLOOKUP(C101,NHC!A:J,4),IF(C101&lt;(MAX('Dielectric Unions'!A:A))+1,VLOOKUP(C101,'Dielectric Unions'!A:J,4),IF(C101&lt;(MAX('MI Fittings - XH'!A:A))+1,VLOOKUP(C101,'MI Fittings - XH'!A:J,4),IF(C101&lt;(MAX('Steel Nipples - XH'!A:A))+1,VLOOKUP(C101,'Steel Nipples - XH'!A:J,4),IF(C101&lt;(MAX('Copper Tubing '!A:A))+1,VLOOKUP(C101,'Copper Tubing '!A:J,4),IF(C101&lt;(MAX('PVC Pipe'!A:A))+1,VLOOKUP(C101,'PVC Pipe'!A:J,4),IF(C101&lt;(MAX('Steel Pipe'!A:A))+1,VLOOKUP(C101,'Steel Pipe'!A:J,4),"")))))))))))))))))))))))))))))))</f>
        <v/>
      </c>
      <c r="G101" s="1795"/>
      <c r="H101" s="504" t="str">
        <f>IF(C101&lt;(MAX('MI Fittings'!A:A))+1,VLOOKUP(C101,'MI Fittings'!A:K,8),IF(C101&lt;(MAX('CS Press Fittings'!A:A))+1,VLOOKUP(C101,'CS Press Fittings'!A:K,9),IF(C101&lt;(MAX('Steel Nipples'!A:A))+1,VLOOKUP(C101,'Steel Nipples'!A:K,8),IF(C101&lt;(MAX('Steel Cut Lengths'!A:A))+1,VLOOKUP(C101,'Steel Cut Lengths'!A:K,8),IF(C101&lt;(MAX('Pipe Hangers'!A:A))+1,VLOOKUP(C101,'Pipe Hangers'!A:J,8),IF(C101&lt;(MAX('Brass Nipples '!A:A))+1,VLOOKUP(C101,'Brass Nipples '!A:J,8),IF(C101&lt;(MAX('Brass Fittings '!A:A))+1,VLOOKUP(C101,'Brass Fittings '!A:J,8),IF(C101&lt;(MAX(Valves!A:A))+1,VLOOKUP(C101,Valves!A:J,8),IF(C101&lt;(MAX('PEX Tubing'!A:A))+1,VLOOKUP(C101,'PEX Tubing'!A:J,8),IF(C101&lt;(MAX('PEX Fittings - Brass'!A:A))+1,VLOOKUP(C101,'PEX Fittings - Brass'!A:J,8),IF(C101&lt;(MAX('PEX Fittings - EXPN Brass'!A:A))+1,VLOOKUP(C101,'PEX Fittings - EXPN Brass'!A:J,8),IF(C101&lt;(MAX('PEX Fittings - F1807 PPSU '!A:A))+1,VLOOKUP(C101,'PEX Fittings - F1807 PPSU '!A:J,8),IF(C101&lt;(MAX('PEX Fittings - F1960 EPPSU'!A:A))+1,VLOOKUP(C101,'PEX Fittings - F1960 EPPSU'!A:J,8),IF(C101&lt;(MAX('PEX Accessories'!A:A))+1,VLOOKUP(C101,'PEX Accessories'!A:J,8),IF(C101&lt;(MAX('PVC DWV'!A:A))+1,VLOOKUP(C101,'PVC DWV'!A:K,9),IF(C101&lt;(MAX('PVC SCH 40'!A:A))+1,VLOOKUP(C101,'PVC SCH 40'!A:K,10),IF(C101&lt;(MAX('Push Fittings'!A:A))+1,VLOOKUP(C101,'Push Fittings'!A:J,8),IF(C101&lt;(MAX('Copper Wrot'!A:A))+1,VLOOKUP(C101,'Copper Wrot'!A:L,10),IF(C101&lt;(MAX('Cast Copper'!A:A))+1,VLOOKUP(C101,'Cast Copper'!A:L,10),IF(C101&lt;(MAX('Press Copper Fittings'!A:A))+1,VLOOKUP(C101,'Press Copper Fittings'!A:J,8),IF(C101&lt;(MAX('Supply Stops'!A:A))+1,VLOOKUP(C101,'Supply Stops'!A:J,8),IF(C101&lt;(MAX('Supply Lines'!A:A))+1,VLOOKUP(C101,'Supply Lines'!A:J,8),IF(C101&lt;(MAX('CI Fittings'!A:A))+1,VLOOKUP(C101,'CI Fittings'!A:J,8),IF(C101&lt;(MAX('Steel Couplings'!A:A))+1,VLOOKUP(C101,'Steel Couplings'!A:J,8),IF(C101&lt;(MAX(NHC!A:A))+1,VLOOKUP(C101,NHC!A:J,8),IF(C101&lt;(MAX('Dielectric Unions'!A:A))+1,VLOOKUP(C101,'Dielectric Unions'!A:J,8),IF(C101&lt;(MAX('MI Fittings - XH'!A:A))+1,VLOOKUP(C101,'MI Fittings - XH'!A:J,8),IF(C101&lt;(MAX('Steel Nipples - XH'!A:A))+1,VLOOKUP(C101,'Steel Nipples - XH'!A:J,8),IF(C101&lt;(MAX('Copper Tubing '!A:A))+1,VLOOKUP(C101,'Copper Tubing '!A:J,8),IF(C101&lt;(MAX('PVC Pipe'!A:A))+1,VLOOKUP(C101,'PVC Pipe'!A:J,8),IF(C101&lt;(MAX('Steel Pipe'!A:A))+1,VLOOKUP(C101,'Steel Pipe'!A:J,8),"")))))))))))))))))))))))))))))))</f>
        <v/>
      </c>
      <c r="I101" s="1232">
        <f>IF(C101&lt;(MAX('MI Fittings'!A:A))+1,VLOOKUP(C101,'MI Fittings'!A:K,7),IF(C101&lt;(MAX('CS Press Fittings'!A:A))+1,VLOOKUP(C101,'CS Press Fittings'!A:K,8),IF(C101&lt;(MAX('Steel Nipples'!A:A))+1,VLOOKUP(C101,'Steel Nipples'!A:K,7),IF(C101&lt;(MAX('Steel Cut Lengths'!A:A))+1,VLOOKUP(C101,'Steel Cut Lengths'!A:K,7),IF(C101&lt;(MAX('Pipe Hangers'!A:A))+1,VLOOKUP(C101,'Pipe Hangers'!A:J,7),IF(C101&lt;(MAX('Brass Nipples '!A:A))+1,VLOOKUP(C101,'Brass Nipples '!A:J,7),IF(C101&lt;(MAX('Brass Fittings '!A:A))+1,VLOOKUP(C101,'Brass Fittings '!A:J,7),IF(C101&lt;(MAX(Valves!A:A))+1,VLOOKUP(C101,Valves!A:J,7),IF(C101&lt;(MAX('PEX Tubing'!A:A))+1,VLOOKUP(C101,'PEX Tubing'!A:J,7),IF(C101&lt;(MAX('PEX Fittings - Brass'!A:A))+1,VLOOKUP(C101,'PEX Fittings - Brass'!A:J,7),IF(C101&lt;(MAX('PEX Fittings - EXPN Brass'!A:A))+1,VLOOKUP(C101,'PEX Fittings - EXPN Brass'!A:J,7),IF(C101&lt;(MAX('PEX Fittings - F1807 PPSU '!A:A))+1,VLOOKUP(C101,'PEX Fittings - F1807 PPSU '!A:J,7),IF(C101&lt;(MAX('PEX Fittings - F1960 EPPSU'!A:A))+1,VLOOKUP(C101,'PEX Fittings - F1960 EPPSU'!A:J,7),IF(C101&lt;(MAX('PEX Accessories'!A:A))+1,VLOOKUP(C101,'PEX Accessories'!A:J,7),IF(C101&lt;(MAX('PVC DWV'!A:A))+1,VLOOKUP(C101,'PVC DWV'!A:K,8),IF(C101&lt;(MAX('PVC SCH 40'!A:A))+1,VLOOKUP(C101,'PVC SCH 40'!A:K,7),IF(C101&lt;(MAX('Push Fittings'!A:A))+1,VLOOKUP(C101,'Push Fittings'!A:J,7),IF(C101&lt;(MAX('Copper Wrot'!A:A))+1,VLOOKUP(C101,'Copper Wrot'!A:L,9),IF(C101&lt;(MAX('Cast Copper'!A:A))+1,VLOOKUP(C101,'Cast Copper'!A:L,9),IF(C101&lt;(MAX('Press Copper Fittings'!A:A))+1,VLOOKUP(C101,'Press Copper Fittings'!A:J,7),IF(C101&lt;(MAX('Supply Stops'!A:A))+1,VLOOKUP(C101,'Supply Stops'!A:J,7),IF(C101&lt;(MAX('Supply Lines'!A:A))+1,VLOOKUP(C101,'Supply Lines'!A:J,7),IF(C101&lt;(MAX('CI Fittings'!A:A))+1,VLOOKUP(C101,'CI Fittings'!A:J,7),IF(C101&lt;(MAX('Steel Couplings'!A:A))+1,VLOOKUP(C101,'Steel Couplings'!A:J,7),IF(C101&lt;(MAX(NHC!A:A))+1,VLOOKUP(C101,NHC!A:J,7),IF(C101&lt;(MAX('Dielectric Unions'!A:A))+1,VLOOKUP(C101,'Dielectric Unions'!A:J,7),IF(C101&lt;(MAX('MI Fittings - XH'!A:A))+1,VLOOKUP(C101,'MI Fittings - XH'!A:J,7),IF(C101&lt;(MAX('Steel Nipples - XH'!A:A))+1,VLOOKUP(C101,'Steel Nipples - XH'!A:J,7),IF(C101&lt;(MAX('Copper Tubing '!A:A))+1,VLOOKUP(C101,'Copper Tubing '!A:J,7),IF(C101&lt;(MAX('PVC Pipe'!A:A))+1,VLOOKUP(C101,'PVC Pipe'!A:J,7),IF(C101&lt;(MAX('Steel Pipe'!A:A))+1,VLOOKUP(C101,'Steel Pipe'!A:J,7),0)))))))))))))))))))))))))))))))</f>
        <v>0</v>
      </c>
      <c r="J101" s="1196">
        <f t="shared" si="1"/>
        <v>0</v>
      </c>
    </row>
    <row r="102" spans="3:10" ht="15" customHeight="1" thickTop="1" thickBot="1">
      <c r="C102" s="1234">
        <v>81</v>
      </c>
      <c r="D102" s="49" t="str">
        <f>IF(C102&lt;(MAX('MI Fittings'!A:A))+1,VLOOKUP(C102,'MI Fittings'!A:K,10),IF(C102&lt;(MAX('CS Press Fittings'!A:A))+1,VLOOKUP(C102,'CS Press Fittings'!A:K,11),IF(C102&lt;(MAX('Steel Nipples'!A:A))+1,VLOOKUP(C102,'Steel Nipples'!A:K,10),IF(C102&lt;(MAX('Steel Cut Lengths'!A:A))+1,VLOOKUP(C102,'Steel Cut Lengths'!A:K,10),IF(C102&lt;(MAX('Pipe Hangers'!A:A))+1,VLOOKUP(C102,'Pipe Hangers'!A:J,10),IF(C102&lt;(MAX('Brass Nipples '!A:A))+1,VLOOKUP(C102,'Brass Nipples '!A:J,10),IF(C102&lt;(MAX('Brass Fittings '!A:A))+1,VLOOKUP(C102,'Brass Fittings '!A:J,10),IF(C102&lt;(MAX(Valves!A:A))+1,VLOOKUP(C102,Valves!A:J,10),IF(C102&lt;(MAX('PEX Tubing'!A:A))+1,VLOOKUP(C102,'PEX Tubing'!A:J,9),IF(C102&lt;(MAX('PEX Fittings - Brass'!A:A))+1,VLOOKUP(C102,'PEX Fittings - Brass'!A:J,10),IF(C102&lt;(MAX('PEX Fittings - EXPN Brass'!A:A))+1,VLOOKUP(C102,'PEX Fittings - EXPN Brass'!A:J,10),IF(C102&lt;(MAX('PEX Fittings - F1807 PPSU '!A:A))+1,VLOOKUP(C102,'PEX Fittings - F1807 PPSU '!A:J,10),IF(C102&lt;(MAX('PEX Fittings - F1960 EPPSU'!A:A))+1,VLOOKUP(C102,'PEX Fittings - F1960 EPPSU'!A:J,10),IF(C102&lt;(MAX('PEX Accessories'!A:A))+1,VLOOKUP(C102,'PEX Accessories'!A:J,10),IF(C102&lt;(MAX('PVC DWV'!A:A))+1,VLOOKUP(C102,'PVC DWV'!A:K,11),IF(C102&lt;(MAX('PVC SCH 40'!A:A))+1,VLOOKUP(C102,'PVC SCH 40'!A:K,11),IF(C102&lt;(MAX('Push Fittings'!A:A))+1,VLOOKUP(C102,'Push Fittings'!A:J,10),IF(C102&lt;(MAX('Copper Wrot'!A:A))+1,VLOOKUP(C102,'Copper Wrot'!A:L,12),IF(C102&lt;(MAX('Cast Copper'!A:A))+1,VLOOKUP(C102,'Cast Copper'!A:L,12),IF(C102&lt;(MAX('Press Copper Fittings'!A:A))+1,VLOOKUP(C102,'Press Copper Fittings'!A:J,10),IF(C102&lt;(MAX('Supply Stops'!A:A))+1,VLOOKUP(C102,'Supply Stops'!A:J,10),IF(C102&lt;(MAX('Supply Lines'!A:A))+1,VLOOKUP(C102,'Supply Lines'!A:J,10),IF(C102&lt;(MAX('CI Fittings'!A:A))+1,VLOOKUP(C102,'CI Fittings'!A:J,10),IF(C102&lt;(MAX('Steel Couplings'!A:A))+1,VLOOKUP(C102,'Steel Couplings'!A:J,10),IF(C102&lt;(MAX(NHC!A:A))+1,VLOOKUP(C102,NHC!A:J,10),IF(C102&lt;(MAX('Dielectric Unions'!A:A))+1,VLOOKUP(C102,'Dielectric Unions'!A:J,10),IF(C102&lt;(MAX('MI Fittings - XH'!A:A))+1,VLOOKUP(C102,'MI Fittings - XH'!A:J,10),IF(C102&lt;(MAX('Steel Nipples - XH'!A:A))+1,VLOOKUP(C102,'Steel Nipples - XH'!A:J,10),IF(C102&lt;(MAX('Copper Tubing '!A:A))+1,VLOOKUP(C102,'Copper Tubing '!A:J,10),IF(C102&lt;(MAX('PVC Pipe'!A:A))+1,VLOOKUP(C102,'PVC Pipe'!A:J,10),IF(C102&lt;(MAX('Steel Pipe'!A:A))+1,VLOOKUP(C102,'Steel Pipe'!A:J,10),"")))))))))))))))))))))))))))))))</f>
        <v/>
      </c>
      <c r="E102" s="1231" t="str">
        <f>IF(C102&lt;(MAX('MI Fittings'!A:A))+1,VLOOKUP(C102,'MI Fittings'!A:K,3),IF(C102&lt;(MAX('CS Press Fittings'!A:A))+1,VLOOKUP(C102,'CS Press Fittings'!A:K,4),IF(C102&lt;(MAX('Steel Nipples'!A:A))+1,VLOOKUP(C102,'Steel Nipples'!A:K,3),IF(C102&lt;(MAX('Steel Cut Lengths'!A:A))+1,VLOOKUP(C102,'Steel Cut Lengths'!A:K,3),IF(C102&lt;(MAX('Pipe Hangers'!A:A))+1,VLOOKUP(C102,'Pipe Hangers'!A:J,3),IF(C102&lt;(MAX('Brass Nipples '!A:A))+1,VLOOKUP(C102,'Brass Nipples '!A:J,3),IF(C102&lt;(MAX('Brass Fittings '!A:A))+1,VLOOKUP(C102,'Brass Fittings '!A:J,3),IF(C102&lt;(MAX(Valves!A:A))+1,VLOOKUP(C102,Valves!A:J,3),IF(C102&lt;(MAX('PEX Tubing'!A:A))+1,VLOOKUP(C102,'PEX Tubing'!A:J,3),IF(C102&lt;(MAX('PEX Fittings - Brass'!A:A))+1,VLOOKUP(C102,'PEX Fittings - Brass'!A:J,3),IF(C102&lt;(MAX('PEX Fittings - EXPN Brass'!A:A))+1,VLOOKUP(C102,'PEX Fittings - EXPN Brass'!A:J,3),IF(C102&lt;(MAX('PEX Fittings - F1807 PPSU '!A:A))+1,VLOOKUP(C102,'PEX Fittings - F1807 PPSU '!A:J,3),IF(C102&lt;(MAX('PEX Fittings - F1960 EPPSU'!A:A))+1,VLOOKUP(C102,'PEX Fittings - F1960 EPPSU'!A:J,3),IF(C102&lt;(MAX('PEX Accessories'!A:A))+1,VLOOKUP(C102,'PEX Accessories'!A:J,3),IF(C102&lt;(MAX('PVC DWV'!A:A))+1,VLOOKUP(C102,'PVC DWV'!A:K,3),IF(C102&lt;(MAX('PVC SCH 40'!A:A))+1,VLOOKUP(C102,'PVC SCH 40'!A:K,3),IF(C102&lt;(MAX('Push Fittings'!A:A))+1,VLOOKUP(C102,'Push Fittings'!A:J,3),IF(C102&lt;(MAX('Copper Wrot'!A:A))+1,VLOOKUP(C102,'Copper Wrot'!A:L,3),IF(C102&lt;(MAX('Cast Copper'!A:A))+1,VLOOKUP(C102,'Cast Copper'!A:L,3),IF(C102&lt;(MAX('Cast Copper'!A:A))+1,VLOOKUP(C102,'Cast Copper'!A:L,3),IF(C102&lt;(MAX('Press Copper Fittings'!A:A))+1,VLOOKUP(C102,'Press Copper Fittings'!A:J,3),IF(C102&lt;(MAX('Supply Stops'!A:A))+1,VLOOKUP(C102,'Supply Stops'!A:J,3),IF(C102&lt;(MAX('Supply Lines'!A:A))+1,VLOOKUP(C102,'Supply Lines'!A:J,3),IF(C102&lt;(MAX('CI Fittings'!A:A))+1,VLOOKUP(C102,'CI Fittings'!A:J,3),IF(C102&lt;(MAX('Steel Couplings'!A:A))+1,VLOOKUP(C102,'Steel Couplings'!A:J,3),IF(C102&lt;(MAX(NHC!A:A))+1,VLOOKUP(C102,NHC!A:J,3),IF(C102&lt;(MAX('Dielectric Unions'!A:A))+1,VLOOKUP(C102,'Dielectric Unions'!A:J,3),IF(C102&lt;(MAX('MI Fittings - XH'!A:A))+1,VLOOKUP(C102,'MI Fittings - XH'!A:J,3),IF(C102&lt;(MAX('Steel Nipples - XH'!A:A))+1,VLOOKUP(C102,'Steel Nipples - XH'!A:J,3),IF(C102&lt;(MAX('Copper Tubing '!A:A))+1,VLOOKUP(C102,'Copper Tubing '!A:J,3),IF(C102&lt;(MAX('PVC Pipe'!A:A))+1,VLOOKUP(C102,'PVC Pipe'!A:J,3),IF(C102&lt;(MAX('Steel Pipe'!A:A))+1,VLOOKUP(C102,'Steel Pipe'!A:J,3),""))))))))))))))))))))))))))))))))</f>
        <v/>
      </c>
      <c r="F102" s="1794" t="str">
        <f>IF(C102&lt;(MAX('MI Fittings'!A:A))+1,VLOOKUP(C102,'MI Fittings'!A:K,4),IF(C102&lt;(MAX('CS Press Fittings'!A:A))+1,VLOOKUP(C102,'CS Press Fittings'!A:K,5),IF(C102&lt;(MAX('Steel Nipples'!A:A))+1,VLOOKUP(C102,'Steel Nipples'!A:K,4),IF(C102&lt;(MAX('Steel Cut Lengths'!A:A))+1,VLOOKUP(C102,'Steel Cut Lengths'!A:K,4),IF(C102&lt;(MAX('Pipe Hangers'!A:A))+1,VLOOKUP(C102,'Pipe Hangers'!A:J,4),IF(C102&lt;(MAX('Brass Nipples '!A:A))+1,VLOOKUP(C102,'Brass Nipples '!A:J,4),IF(C102&lt;(MAX('Brass Fittings '!A:A))+1,VLOOKUP(C102,'Brass Fittings '!A:J,4),IF(C102&lt;(MAX(Valves!A:A))+1,VLOOKUP(C102,Valves!A:J,4),IF(C102&lt;(MAX('PEX Tubing'!A:A))+1,VLOOKUP(C102,'PEX Tubing'!A:J,4),IF(C102&lt;(MAX('PEX Fittings - Brass'!A:A))+1,VLOOKUP(C102,'PEX Fittings - Brass'!A:J,4),IF(C102&lt;(MAX('PEX Fittings - EXPN Brass'!A:A))+1,VLOOKUP(C102,'PEX Fittings - EXPN Brass'!A:J,4),IF(C102&lt;(MAX('PEX Fittings - F1807 PPSU '!A:A))+1,VLOOKUP(C102,'PEX Fittings - F1807 PPSU '!A:J,4),IF(C102&lt;(MAX('PEX Fittings - F1960 EPPSU'!A:A))+1,VLOOKUP(C102,'PEX Fittings - F1960 EPPSU'!A:J,4),IF(C102&lt;(MAX('PEX Accessories'!A:A))+1,VLOOKUP(C102,'PEX Accessories'!A:J,4),IF(C102&lt;(MAX('PVC DWV'!A:A))+1,VLOOKUP(C102,'PVC DWV'!A:K,5),IF(C102&lt;(MAX('PVC SCH 40'!A:A))+1,VLOOKUP(C102,'PVC SCH 40'!A:K,5),IF(C102&lt;(MAX('Push Fittings'!A:A))+1,VLOOKUP(C102,'Push Fittings'!A:J,4),IF(C102&lt;(MAX('Copper Wrot'!A:A))+1,VLOOKUP(C102,'Copper Wrot'!A:L,5),IF(C102&lt;(MAX('Cast Copper'!A:A))+1,VLOOKUP(C102,'Cast Copper'!A:L,5),IF(C102&lt;(MAX('Press Copper Fittings'!A:A))+1,VLOOKUP(C102,'Press Copper Fittings'!A:J,4),IF(C102&lt;(MAX('Supply Stops'!A:A))+1,VLOOKUP(C102,'Supply Stops'!A:J,4),IF(C102&lt;(MAX('Supply Lines'!A:A))+1,VLOOKUP(C102,'Supply Lines'!A:J,4),IF(C102&lt;(MAX('CI Fittings'!A:A))+1,VLOOKUP(C102,'CI Fittings'!A:J,4),IF(C102&lt;(MAX('Steel Couplings'!A:A))+1,VLOOKUP(C102,'Steel Couplings'!A:J,4),IF(C102&lt;(MAX(NHC!A:A))+1,VLOOKUP(C102,NHC!A:J,4),IF(C102&lt;(MAX('Dielectric Unions'!A:A))+1,VLOOKUP(C102,'Dielectric Unions'!A:J,4),IF(C102&lt;(MAX('MI Fittings - XH'!A:A))+1,VLOOKUP(C102,'MI Fittings - XH'!A:J,4),IF(C102&lt;(MAX('Steel Nipples - XH'!A:A))+1,VLOOKUP(C102,'Steel Nipples - XH'!A:J,4),IF(C102&lt;(MAX('Copper Tubing '!A:A))+1,VLOOKUP(C102,'Copper Tubing '!A:J,4),IF(C102&lt;(MAX('PVC Pipe'!A:A))+1,VLOOKUP(C102,'PVC Pipe'!A:J,4),IF(C102&lt;(MAX('Steel Pipe'!A:A))+1,VLOOKUP(C102,'Steel Pipe'!A:J,4),"")))))))))))))))))))))))))))))))</f>
        <v/>
      </c>
      <c r="G102" s="1795"/>
      <c r="H102" s="504" t="str">
        <f>IF(C102&lt;(MAX('MI Fittings'!A:A))+1,VLOOKUP(C102,'MI Fittings'!A:K,8),IF(C102&lt;(MAX('CS Press Fittings'!A:A))+1,VLOOKUP(C102,'CS Press Fittings'!A:K,9),IF(C102&lt;(MAX('Steel Nipples'!A:A))+1,VLOOKUP(C102,'Steel Nipples'!A:K,8),IF(C102&lt;(MAX('Steel Cut Lengths'!A:A))+1,VLOOKUP(C102,'Steel Cut Lengths'!A:K,8),IF(C102&lt;(MAX('Pipe Hangers'!A:A))+1,VLOOKUP(C102,'Pipe Hangers'!A:J,8),IF(C102&lt;(MAX('Brass Nipples '!A:A))+1,VLOOKUP(C102,'Brass Nipples '!A:J,8),IF(C102&lt;(MAX('Brass Fittings '!A:A))+1,VLOOKUP(C102,'Brass Fittings '!A:J,8),IF(C102&lt;(MAX(Valves!A:A))+1,VLOOKUP(C102,Valves!A:J,8),IF(C102&lt;(MAX('PEX Tubing'!A:A))+1,VLOOKUP(C102,'PEX Tubing'!A:J,8),IF(C102&lt;(MAX('PEX Fittings - Brass'!A:A))+1,VLOOKUP(C102,'PEX Fittings - Brass'!A:J,8),IF(C102&lt;(MAX('PEX Fittings - EXPN Brass'!A:A))+1,VLOOKUP(C102,'PEX Fittings - EXPN Brass'!A:J,8),IF(C102&lt;(MAX('PEX Fittings - F1807 PPSU '!A:A))+1,VLOOKUP(C102,'PEX Fittings - F1807 PPSU '!A:J,8),IF(C102&lt;(MAX('PEX Fittings - F1960 EPPSU'!A:A))+1,VLOOKUP(C102,'PEX Fittings - F1960 EPPSU'!A:J,8),IF(C102&lt;(MAX('PEX Accessories'!A:A))+1,VLOOKUP(C102,'PEX Accessories'!A:J,8),IF(C102&lt;(MAX('PVC DWV'!A:A))+1,VLOOKUP(C102,'PVC DWV'!A:K,9),IF(C102&lt;(MAX('PVC SCH 40'!A:A))+1,VLOOKUP(C102,'PVC SCH 40'!A:K,10),IF(C102&lt;(MAX('Push Fittings'!A:A))+1,VLOOKUP(C102,'Push Fittings'!A:J,8),IF(C102&lt;(MAX('Copper Wrot'!A:A))+1,VLOOKUP(C102,'Copper Wrot'!A:L,10),IF(C102&lt;(MAX('Cast Copper'!A:A))+1,VLOOKUP(C102,'Cast Copper'!A:L,10),IF(C102&lt;(MAX('Press Copper Fittings'!A:A))+1,VLOOKUP(C102,'Press Copper Fittings'!A:J,8),IF(C102&lt;(MAX('Supply Stops'!A:A))+1,VLOOKUP(C102,'Supply Stops'!A:J,8),IF(C102&lt;(MAX('Supply Lines'!A:A))+1,VLOOKUP(C102,'Supply Lines'!A:J,8),IF(C102&lt;(MAX('CI Fittings'!A:A))+1,VLOOKUP(C102,'CI Fittings'!A:J,8),IF(C102&lt;(MAX('Steel Couplings'!A:A))+1,VLOOKUP(C102,'Steel Couplings'!A:J,8),IF(C102&lt;(MAX(NHC!A:A))+1,VLOOKUP(C102,NHC!A:J,8),IF(C102&lt;(MAX('Dielectric Unions'!A:A))+1,VLOOKUP(C102,'Dielectric Unions'!A:J,8),IF(C102&lt;(MAX('MI Fittings - XH'!A:A))+1,VLOOKUP(C102,'MI Fittings - XH'!A:J,8),IF(C102&lt;(MAX('Steel Nipples - XH'!A:A))+1,VLOOKUP(C102,'Steel Nipples - XH'!A:J,8),IF(C102&lt;(MAX('Copper Tubing '!A:A))+1,VLOOKUP(C102,'Copper Tubing '!A:J,8),IF(C102&lt;(MAX('PVC Pipe'!A:A))+1,VLOOKUP(C102,'PVC Pipe'!A:J,8),IF(C102&lt;(MAX('Steel Pipe'!A:A))+1,VLOOKUP(C102,'Steel Pipe'!A:J,8),"")))))))))))))))))))))))))))))))</f>
        <v/>
      </c>
      <c r="I102" s="1232">
        <f>IF(C102&lt;(MAX('MI Fittings'!A:A))+1,VLOOKUP(C102,'MI Fittings'!A:K,7),IF(C102&lt;(MAX('CS Press Fittings'!A:A))+1,VLOOKUP(C102,'CS Press Fittings'!A:K,8),IF(C102&lt;(MAX('Steel Nipples'!A:A))+1,VLOOKUP(C102,'Steel Nipples'!A:K,7),IF(C102&lt;(MAX('Steel Cut Lengths'!A:A))+1,VLOOKUP(C102,'Steel Cut Lengths'!A:K,7),IF(C102&lt;(MAX('Pipe Hangers'!A:A))+1,VLOOKUP(C102,'Pipe Hangers'!A:J,7),IF(C102&lt;(MAX('Brass Nipples '!A:A))+1,VLOOKUP(C102,'Brass Nipples '!A:J,7),IF(C102&lt;(MAX('Brass Fittings '!A:A))+1,VLOOKUP(C102,'Brass Fittings '!A:J,7),IF(C102&lt;(MAX(Valves!A:A))+1,VLOOKUP(C102,Valves!A:J,7),IF(C102&lt;(MAX('PEX Tubing'!A:A))+1,VLOOKUP(C102,'PEX Tubing'!A:J,7),IF(C102&lt;(MAX('PEX Fittings - Brass'!A:A))+1,VLOOKUP(C102,'PEX Fittings - Brass'!A:J,7),IF(C102&lt;(MAX('PEX Fittings - EXPN Brass'!A:A))+1,VLOOKUP(C102,'PEX Fittings - EXPN Brass'!A:J,7),IF(C102&lt;(MAX('PEX Fittings - F1807 PPSU '!A:A))+1,VLOOKUP(C102,'PEX Fittings - F1807 PPSU '!A:J,7),IF(C102&lt;(MAX('PEX Fittings - F1960 EPPSU'!A:A))+1,VLOOKUP(C102,'PEX Fittings - F1960 EPPSU'!A:J,7),IF(C102&lt;(MAX('PEX Accessories'!A:A))+1,VLOOKUP(C102,'PEX Accessories'!A:J,7),IF(C102&lt;(MAX('PVC DWV'!A:A))+1,VLOOKUP(C102,'PVC DWV'!A:K,8),IF(C102&lt;(MAX('PVC SCH 40'!A:A))+1,VLOOKUP(C102,'PVC SCH 40'!A:K,7),IF(C102&lt;(MAX('Push Fittings'!A:A))+1,VLOOKUP(C102,'Push Fittings'!A:J,7),IF(C102&lt;(MAX('Copper Wrot'!A:A))+1,VLOOKUP(C102,'Copper Wrot'!A:L,9),IF(C102&lt;(MAX('Cast Copper'!A:A))+1,VLOOKUP(C102,'Cast Copper'!A:L,9),IF(C102&lt;(MAX('Press Copper Fittings'!A:A))+1,VLOOKUP(C102,'Press Copper Fittings'!A:J,7),IF(C102&lt;(MAX('Supply Stops'!A:A))+1,VLOOKUP(C102,'Supply Stops'!A:J,7),IF(C102&lt;(MAX('Supply Lines'!A:A))+1,VLOOKUP(C102,'Supply Lines'!A:J,7),IF(C102&lt;(MAX('CI Fittings'!A:A))+1,VLOOKUP(C102,'CI Fittings'!A:J,7),IF(C102&lt;(MAX('Steel Couplings'!A:A))+1,VLOOKUP(C102,'Steel Couplings'!A:J,7),IF(C102&lt;(MAX(NHC!A:A))+1,VLOOKUP(C102,NHC!A:J,7),IF(C102&lt;(MAX('Dielectric Unions'!A:A))+1,VLOOKUP(C102,'Dielectric Unions'!A:J,7),IF(C102&lt;(MAX('MI Fittings - XH'!A:A))+1,VLOOKUP(C102,'MI Fittings - XH'!A:J,7),IF(C102&lt;(MAX('Steel Nipples - XH'!A:A))+1,VLOOKUP(C102,'Steel Nipples - XH'!A:J,7),IF(C102&lt;(MAX('Copper Tubing '!A:A))+1,VLOOKUP(C102,'Copper Tubing '!A:J,7),IF(C102&lt;(MAX('PVC Pipe'!A:A))+1,VLOOKUP(C102,'PVC Pipe'!A:J,7),IF(C102&lt;(MAX('Steel Pipe'!A:A))+1,VLOOKUP(C102,'Steel Pipe'!A:J,7),0)))))))))))))))))))))))))))))))</f>
        <v>0</v>
      </c>
      <c r="J102" s="1196">
        <f t="shared" si="1"/>
        <v>0</v>
      </c>
    </row>
    <row r="103" spans="3:10" ht="15" customHeight="1" thickTop="1" thickBot="1">
      <c r="C103" s="1233">
        <v>82</v>
      </c>
      <c r="D103" s="49" t="str">
        <f>IF(C103&lt;(MAX('MI Fittings'!A:A))+1,VLOOKUP(C103,'MI Fittings'!A:K,10),IF(C103&lt;(MAX('CS Press Fittings'!A:A))+1,VLOOKUP(C103,'CS Press Fittings'!A:K,11),IF(C103&lt;(MAX('Steel Nipples'!A:A))+1,VLOOKUP(C103,'Steel Nipples'!A:K,10),IF(C103&lt;(MAX('Steel Cut Lengths'!A:A))+1,VLOOKUP(C103,'Steel Cut Lengths'!A:K,10),IF(C103&lt;(MAX('Pipe Hangers'!A:A))+1,VLOOKUP(C103,'Pipe Hangers'!A:J,10),IF(C103&lt;(MAX('Brass Nipples '!A:A))+1,VLOOKUP(C103,'Brass Nipples '!A:J,10),IF(C103&lt;(MAX('Brass Fittings '!A:A))+1,VLOOKUP(C103,'Brass Fittings '!A:J,10),IF(C103&lt;(MAX(Valves!A:A))+1,VLOOKUP(C103,Valves!A:J,10),IF(C103&lt;(MAX('PEX Tubing'!A:A))+1,VLOOKUP(C103,'PEX Tubing'!A:J,9),IF(C103&lt;(MAX('PEX Fittings - Brass'!A:A))+1,VLOOKUP(C103,'PEX Fittings - Brass'!A:J,10),IF(C103&lt;(MAX('PEX Fittings - EXPN Brass'!A:A))+1,VLOOKUP(C103,'PEX Fittings - EXPN Brass'!A:J,10),IF(C103&lt;(MAX('PEX Fittings - F1807 PPSU '!A:A))+1,VLOOKUP(C103,'PEX Fittings - F1807 PPSU '!A:J,10),IF(C103&lt;(MAX('PEX Fittings - F1960 EPPSU'!A:A))+1,VLOOKUP(C103,'PEX Fittings - F1960 EPPSU'!A:J,10),IF(C103&lt;(MAX('PEX Accessories'!A:A))+1,VLOOKUP(C103,'PEX Accessories'!A:J,10),IF(C103&lt;(MAX('PVC DWV'!A:A))+1,VLOOKUP(C103,'PVC DWV'!A:K,11),IF(C103&lt;(MAX('PVC SCH 40'!A:A))+1,VLOOKUP(C103,'PVC SCH 40'!A:K,11),IF(C103&lt;(MAX('Push Fittings'!A:A))+1,VLOOKUP(C103,'Push Fittings'!A:J,10),IF(C103&lt;(MAX('Copper Wrot'!A:A))+1,VLOOKUP(C103,'Copper Wrot'!A:L,12),IF(C103&lt;(MAX('Cast Copper'!A:A))+1,VLOOKUP(C103,'Cast Copper'!A:L,12),IF(C103&lt;(MAX('Press Copper Fittings'!A:A))+1,VLOOKUP(C103,'Press Copper Fittings'!A:J,10),IF(C103&lt;(MAX('Supply Stops'!A:A))+1,VLOOKUP(C103,'Supply Stops'!A:J,10),IF(C103&lt;(MAX('Supply Lines'!A:A))+1,VLOOKUP(C103,'Supply Lines'!A:J,10),IF(C103&lt;(MAX('CI Fittings'!A:A))+1,VLOOKUP(C103,'CI Fittings'!A:J,10),IF(C103&lt;(MAX('Steel Couplings'!A:A))+1,VLOOKUP(C103,'Steel Couplings'!A:J,10),IF(C103&lt;(MAX(NHC!A:A))+1,VLOOKUP(C103,NHC!A:J,10),IF(C103&lt;(MAX('Dielectric Unions'!A:A))+1,VLOOKUP(C103,'Dielectric Unions'!A:J,10),IF(C103&lt;(MAX('MI Fittings - XH'!A:A))+1,VLOOKUP(C103,'MI Fittings - XH'!A:J,10),IF(C103&lt;(MAX('Steel Nipples - XH'!A:A))+1,VLOOKUP(C103,'Steel Nipples - XH'!A:J,10),IF(C103&lt;(MAX('Copper Tubing '!A:A))+1,VLOOKUP(C103,'Copper Tubing '!A:J,10),IF(C103&lt;(MAX('PVC Pipe'!A:A))+1,VLOOKUP(C103,'PVC Pipe'!A:J,10),IF(C103&lt;(MAX('Steel Pipe'!A:A))+1,VLOOKUP(C103,'Steel Pipe'!A:J,10),"")))))))))))))))))))))))))))))))</f>
        <v/>
      </c>
      <c r="E103" s="1231" t="str">
        <f>IF(C103&lt;(MAX('MI Fittings'!A:A))+1,VLOOKUP(C103,'MI Fittings'!A:K,3),IF(C103&lt;(MAX('CS Press Fittings'!A:A))+1,VLOOKUP(C103,'CS Press Fittings'!A:K,4),IF(C103&lt;(MAX('Steel Nipples'!A:A))+1,VLOOKUP(C103,'Steel Nipples'!A:K,3),IF(C103&lt;(MAX('Steel Cut Lengths'!A:A))+1,VLOOKUP(C103,'Steel Cut Lengths'!A:K,3),IF(C103&lt;(MAX('Pipe Hangers'!A:A))+1,VLOOKUP(C103,'Pipe Hangers'!A:J,3),IF(C103&lt;(MAX('Brass Nipples '!A:A))+1,VLOOKUP(C103,'Brass Nipples '!A:J,3),IF(C103&lt;(MAX('Brass Fittings '!A:A))+1,VLOOKUP(C103,'Brass Fittings '!A:J,3),IF(C103&lt;(MAX(Valves!A:A))+1,VLOOKUP(C103,Valves!A:J,3),IF(C103&lt;(MAX('PEX Tubing'!A:A))+1,VLOOKUP(C103,'PEX Tubing'!A:J,3),IF(C103&lt;(MAX('PEX Fittings - Brass'!A:A))+1,VLOOKUP(C103,'PEX Fittings - Brass'!A:J,3),IF(C103&lt;(MAX('PEX Fittings - EXPN Brass'!A:A))+1,VLOOKUP(C103,'PEX Fittings - EXPN Brass'!A:J,3),IF(C103&lt;(MAX('PEX Fittings - F1807 PPSU '!A:A))+1,VLOOKUP(C103,'PEX Fittings - F1807 PPSU '!A:J,3),IF(C103&lt;(MAX('PEX Fittings - F1960 EPPSU'!A:A))+1,VLOOKUP(C103,'PEX Fittings - F1960 EPPSU'!A:J,3),IF(C103&lt;(MAX('PEX Accessories'!A:A))+1,VLOOKUP(C103,'PEX Accessories'!A:J,3),IF(C103&lt;(MAX('PVC DWV'!A:A))+1,VLOOKUP(C103,'PVC DWV'!A:K,3),IF(C103&lt;(MAX('PVC SCH 40'!A:A))+1,VLOOKUP(C103,'PVC SCH 40'!A:K,3),IF(C103&lt;(MAX('Push Fittings'!A:A))+1,VLOOKUP(C103,'Push Fittings'!A:J,3),IF(C103&lt;(MAX('Copper Wrot'!A:A))+1,VLOOKUP(C103,'Copper Wrot'!A:L,3),IF(C103&lt;(MAX('Cast Copper'!A:A))+1,VLOOKUP(C103,'Cast Copper'!A:L,3),IF(C103&lt;(MAX('Cast Copper'!A:A))+1,VLOOKUP(C103,'Cast Copper'!A:L,3),IF(C103&lt;(MAX('Press Copper Fittings'!A:A))+1,VLOOKUP(C103,'Press Copper Fittings'!A:J,3),IF(C103&lt;(MAX('Supply Stops'!A:A))+1,VLOOKUP(C103,'Supply Stops'!A:J,3),IF(C103&lt;(MAX('Supply Lines'!A:A))+1,VLOOKUP(C103,'Supply Lines'!A:J,3),IF(C103&lt;(MAX('CI Fittings'!A:A))+1,VLOOKUP(C103,'CI Fittings'!A:J,3),IF(C103&lt;(MAX('Steel Couplings'!A:A))+1,VLOOKUP(C103,'Steel Couplings'!A:J,3),IF(C103&lt;(MAX(NHC!A:A))+1,VLOOKUP(C103,NHC!A:J,3),IF(C103&lt;(MAX('Dielectric Unions'!A:A))+1,VLOOKUP(C103,'Dielectric Unions'!A:J,3),IF(C103&lt;(MAX('MI Fittings - XH'!A:A))+1,VLOOKUP(C103,'MI Fittings - XH'!A:J,3),IF(C103&lt;(MAX('Steel Nipples - XH'!A:A))+1,VLOOKUP(C103,'Steel Nipples - XH'!A:J,3),IF(C103&lt;(MAX('Copper Tubing '!A:A))+1,VLOOKUP(C103,'Copper Tubing '!A:J,3),IF(C103&lt;(MAX('PVC Pipe'!A:A))+1,VLOOKUP(C103,'PVC Pipe'!A:J,3),IF(C103&lt;(MAX('Steel Pipe'!A:A))+1,VLOOKUP(C103,'Steel Pipe'!A:J,3),""))))))))))))))))))))))))))))))))</f>
        <v/>
      </c>
      <c r="F103" s="1794" t="str">
        <f>IF(C103&lt;(MAX('MI Fittings'!A:A))+1,VLOOKUP(C103,'MI Fittings'!A:K,4),IF(C103&lt;(MAX('CS Press Fittings'!A:A))+1,VLOOKUP(C103,'CS Press Fittings'!A:K,5),IF(C103&lt;(MAX('Steel Nipples'!A:A))+1,VLOOKUP(C103,'Steel Nipples'!A:K,4),IF(C103&lt;(MAX('Steel Cut Lengths'!A:A))+1,VLOOKUP(C103,'Steel Cut Lengths'!A:K,4),IF(C103&lt;(MAX('Pipe Hangers'!A:A))+1,VLOOKUP(C103,'Pipe Hangers'!A:J,4),IF(C103&lt;(MAX('Brass Nipples '!A:A))+1,VLOOKUP(C103,'Brass Nipples '!A:J,4),IF(C103&lt;(MAX('Brass Fittings '!A:A))+1,VLOOKUP(C103,'Brass Fittings '!A:J,4),IF(C103&lt;(MAX(Valves!A:A))+1,VLOOKUP(C103,Valves!A:J,4),IF(C103&lt;(MAX('PEX Tubing'!A:A))+1,VLOOKUP(C103,'PEX Tubing'!A:J,4),IF(C103&lt;(MAX('PEX Fittings - Brass'!A:A))+1,VLOOKUP(C103,'PEX Fittings - Brass'!A:J,4),IF(C103&lt;(MAX('PEX Fittings - EXPN Brass'!A:A))+1,VLOOKUP(C103,'PEX Fittings - EXPN Brass'!A:J,4),IF(C103&lt;(MAX('PEX Fittings - F1807 PPSU '!A:A))+1,VLOOKUP(C103,'PEX Fittings - F1807 PPSU '!A:J,4),IF(C103&lt;(MAX('PEX Fittings - F1960 EPPSU'!A:A))+1,VLOOKUP(C103,'PEX Fittings - F1960 EPPSU'!A:J,4),IF(C103&lt;(MAX('PEX Accessories'!A:A))+1,VLOOKUP(C103,'PEX Accessories'!A:J,4),IF(C103&lt;(MAX('PVC DWV'!A:A))+1,VLOOKUP(C103,'PVC DWV'!A:K,5),IF(C103&lt;(MAX('PVC SCH 40'!A:A))+1,VLOOKUP(C103,'PVC SCH 40'!A:K,5),IF(C103&lt;(MAX('Push Fittings'!A:A))+1,VLOOKUP(C103,'Push Fittings'!A:J,4),IF(C103&lt;(MAX('Copper Wrot'!A:A))+1,VLOOKUP(C103,'Copper Wrot'!A:L,5),IF(C103&lt;(MAX('Cast Copper'!A:A))+1,VLOOKUP(C103,'Cast Copper'!A:L,5),IF(C103&lt;(MAX('Press Copper Fittings'!A:A))+1,VLOOKUP(C103,'Press Copper Fittings'!A:J,4),IF(C103&lt;(MAX('Supply Stops'!A:A))+1,VLOOKUP(C103,'Supply Stops'!A:J,4),IF(C103&lt;(MAX('Supply Lines'!A:A))+1,VLOOKUP(C103,'Supply Lines'!A:J,4),IF(C103&lt;(MAX('CI Fittings'!A:A))+1,VLOOKUP(C103,'CI Fittings'!A:J,4),IF(C103&lt;(MAX('Steel Couplings'!A:A))+1,VLOOKUP(C103,'Steel Couplings'!A:J,4),IF(C103&lt;(MAX(NHC!A:A))+1,VLOOKUP(C103,NHC!A:J,4),IF(C103&lt;(MAX('Dielectric Unions'!A:A))+1,VLOOKUP(C103,'Dielectric Unions'!A:J,4),IF(C103&lt;(MAX('MI Fittings - XH'!A:A))+1,VLOOKUP(C103,'MI Fittings - XH'!A:J,4),IF(C103&lt;(MAX('Steel Nipples - XH'!A:A))+1,VLOOKUP(C103,'Steel Nipples - XH'!A:J,4),IF(C103&lt;(MAX('Copper Tubing '!A:A))+1,VLOOKUP(C103,'Copper Tubing '!A:J,4),IF(C103&lt;(MAX('PVC Pipe'!A:A))+1,VLOOKUP(C103,'PVC Pipe'!A:J,4),IF(C103&lt;(MAX('Steel Pipe'!A:A))+1,VLOOKUP(C103,'Steel Pipe'!A:J,4),"")))))))))))))))))))))))))))))))</f>
        <v/>
      </c>
      <c r="G103" s="1795"/>
      <c r="H103" s="504" t="str">
        <f>IF(C103&lt;(MAX('MI Fittings'!A:A))+1,VLOOKUP(C103,'MI Fittings'!A:K,8),IF(C103&lt;(MAX('CS Press Fittings'!A:A))+1,VLOOKUP(C103,'CS Press Fittings'!A:K,9),IF(C103&lt;(MAX('Steel Nipples'!A:A))+1,VLOOKUP(C103,'Steel Nipples'!A:K,8),IF(C103&lt;(MAX('Steel Cut Lengths'!A:A))+1,VLOOKUP(C103,'Steel Cut Lengths'!A:K,8),IF(C103&lt;(MAX('Pipe Hangers'!A:A))+1,VLOOKUP(C103,'Pipe Hangers'!A:J,8),IF(C103&lt;(MAX('Brass Nipples '!A:A))+1,VLOOKUP(C103,'Brass Nipples '!A:J,8),IF(C103&lt;(MAX('Brass Fittings '!A:A))+1,VLOOKUP(C103,'Brass Fittings '!A:J,8),IF(C103&lt;(MAX(Valves!A:A))+1,VLOOKUP(C103,Valves!A:J,8),IF(C103&lt;(MAX('PEX Tubing'!A:A))+1,VLOOKUP(C103,'PEX Tubing'!A:J,8),IF(C103&lt;(MAX('PEX Fittings - Brass'!A:A))+1,VLOOKUP(C103,'PEX Fittings - Brass'!A:J,8),IF(C103&lt;(MAX('PEX Fittings - EXPN Brass'!A:A))+1,VLOOKUP(C103,'PEX Fittings - EXPN Brass'!A:J,8),IF(C103&lt;(MAX('PEX Fittings - F1807 PPSU '!A:A))+1,VLOOKUP(C103,'PEX Fittings - F1807 PPSU '!A:J,8),IF(C103&lt;(MAX('PEX Fittings - F1960 EPPSU'!A:A))+1,VLOOKUP(C103,'PEX Fittings - F1960 EPPSU'!A:J,8),IF(C103&lt;(MAX('PEX Accessories'!A:A))+1,VLOOKUP(C103,'PEX Accessories'!A:J,8),IF(C103&lt;(MAX('PVC DWV'!A:A))+1,VLOOKUP(C103,'PVC DWV'!A:K,9),IF(C103&lt;(MAX('PVC SCH 40'!A:A))+1,VLOOKUP(C103,'PVC SCH 40'!A:K,10),IF(C103&lt;(MAX('Push Fittings'!A:A))+1,VLOOKUP(C103,'Push Fittings'!A:J,8),IF(C103&lt;(MAX('Copper Wrot'!A:A))+1,VLOOKUP(C103,'Copper Wrot'!A:L,10),IF(C103&lt;(MAX('Cast Copper'!A:A))+1,VLOOKUP(C103,'Cast Copper'!A:L,10),IF(C103&lt;(MAX('Press Copper Fittings'!A:A))+1,VLOOKUP(C103,'Press Copper Fittings'!A:J,8),IF(C103&lt;(MAX('Supply Stops'!A:A))+1,VLOOKUP(C103,'Supply Stops'!A:J,8),IF(C103&lt;(MAX('Supply Lines'!A:A))+1,VLOOKUP(C103,'Supply Lines'!A:J,8),IF(C103&lt;(MAX('CI Fittings'!A:A))+1,VLOOKUP(C103,'CI Fittings'!A:J,8),IF(C103&lt;(MAX('Steel Couplings'!A:A))+1,VLOOKUP(C103,'Steel Couplings'!A:J,8),IF(C103&lt;(MAX(NHC!A:A))+1,VLOOKUP(C103,NHC!A:J,8),IF(C103&lt;(MAX('Dielectric Unions'!A:A))+1,VLOOKUP(C103,'Dielectric Unions'!A:J,8),IF(C103&lt;(MAX('MI Fittings - XH'!A:A))+1,VLOOKUP(C103,'MI Fittings - XH'!A:J,8),IF(C103&lt;(MAX('Steel Nipples - XH'!A:A))+1,VLOOKUP(C103,'Steel Nipples - XH'!A:J,8),IF(C103&lt;(MAX('Copper Tubing '!A:A))+1,VLOOKUP(C103,'Copper Tubing '!A:J,8),IF(C103&lt;(MAX('PVC Pipe'!A:A))+1,VLOOKUP(C103,'PVC Pipe'!A:J,8),IF(C103&lt;(MAX('Steel Pipe'!A:A))+1,VLOOKUP(C103,'Steel Pipe'!A:J,8),"")))))))))))))))))))))))))))))))</f>
        <v/>
      </c>
      <c r="I103" s="1232">
        <f>IF(C103&lt;(MAX('MI Fittings'!A:A))+1,VLOOKUP(C103,'MI Fittings'!A:K,7),IF(C103&lt;(MAX('CS Press Fittings'!A:A))+1,VLOOKUP(C103,'CS Press Fittings'!A:K,8),IF(C103&lt;(MAX('Steel Nipples'!A:A))+1,VLOOKUP(C103,'Steel Nipples'!A:K,7),IF(C103&lt;(MAX('Steel Cut Lengths'!A:A))+1,VLOOKUP(C103,'Steel Cut Lengths'!A:K,7),IF(C103&lt;(MAX('Pipe Hangers'!A:A))+1,VLOOKUP(C103,'Pipe Hangers'!A:J,7),IF(C103&lt;(MAX('Brass Nipples '!A:A))+1,VLOOKUP(C103,'Brass Nipples '!A:J,7),IF(C103&lt;(MAX('Brass Fittings '!A:A))+1,VLOOKUP(C103,'Brass Fittings '!A:J,7),IF(C103&lt;(MAX(Valves!A:A))+1,VLOOKUP(C103,Valves!A:J,7),IF(C103&lt;(MAX('PEX Tubing'!A:A))+1,VLOOKUP(C103,'PEX Tubing'!A:J,7),IF(C103&lt;(MAX('PEX Fittings - Brass'!A:A))+1,VLOOKUP(C103,'PEX Fittings - Brass'!A:J,7),IF(C103&lt;(MAX('PEX Fittings - EXPN Brass'!A:A))+1,VLOOKUP(C103,'PEX Fittings - EXPN Brass'!A:J,7),IF(C103&lt;(MAX('PEX Fittings - F1807 PPSU '!A:A))+1,VLOOKUP(C103,'PEX Fittings - F1807 PPSU '!A:J,7),IF(C103&lt;(MAX('PEX Fittings - F1960 EPPSU'!A:A))+1,VLOOKUP(C103,'PEX Fittings - F1960 EPPSU'!A:J,7),IF(C103&lt;(MAX('PEX Accessories'!A:A))+1,VLOOKUP(C103,'PEX Accessories'!A:J,7),IF(C103&lt;(MAX('PVC DWV'!A:A))+1,VLOOKUP(C103,'PVC DWV'!A:K,8),IF(C103&lt;(MAX('PVC SCH 40'!A:A))+1,VLOOKUP(C103,'PVC SCH 40'!A:K,7),IF(C103&lt;(MAX('Push Fittings'!A:A))+1,VLOOKUP(C103,'Push Fittings'!A:J,7),IF(C103&lt;(MAX('Copper Wrot'!A:A))+1,VLOOKUP(C103,'Copper Wrot'!A:L,9),IF(C103&lt;(MAX('Cast Copper'!A:A))+1,VLOOKUP(C103,'Cast Copper'!A:L,9),IF(C103&lt;(MAX('Press Copper Fittings'!A:A))+1,VLOOKUP(C103,'Press Copper Fittings'!A:J,7),IF(C103&lt;(MAX('Supply Stops'!A:A))+1,VLOOKUP(C103,'Supply Stops'!A:J,7),IF(C103&lt;(MAX('Supply Lines'!A:A))+1,VLOOKUP(C103,'Supply Lines'!A:J,7),IF(C103&lt;(MAX('CI Fittings'!A:A))+1,VLOOKUP(C103,'CI Fittings'!A:J,7),IF(C103&lt;(MAX('Steel Couplings'!A:A))+1,VLOOKUP(C103,'Steel Couplings'!A:J,7),IF(C103&lt;(MAX(NHC!A:A))+1,VLOOKUP(C103,NHC!A:J,7),IF(C103&lt;(MAX('Dielectric Unions'!A:A))+1,VLOOKUP(C103,'Dielectric Unions'!A:J,7),IF(C103&lt;(MAX('MI Fittings - XH'!A:A))+1,VLOOKUP(C103,'MI Fittings - XH'!A:J,7),IF(C103&lt;(MAX('Steel Nipples - XH'!A:A))+1,VLOOKUP(C103,'Steel Nipples - XH'!A:J,7),IF(C103&lt;(MAX('Copper Tubing '!A:A))+1,VLOOKUP(C103,'Copper Tubing '!A:J,7),IF(C103&lt;(MAX('PVC Pipe'!A:A))+1,VLOOKUP(C103,'PVC Pipe'!A:J,7),IF(C103&lt;(MAX('Steel Pipe'!A:A))+1,VLOOKUP(C103,'Steel Pipe'!A:J,7),0)))))))))))))))))))))))))))))))</f>
        <v>0</v>
      </c>
      <c r="J103" s="1196">
        <f t="shared" si="1"/>
        <v>0</v>
      </c>
    </row>
    <row r="104" spans="3:10" ht="15" customHeight="1" thickTop="1" thickBot="1">
      <c r="C104" s="1234">
        <v>83</v>
      </c>
      <c r="D104" s="49" t="str">
        <f>IF(C104&lt;(MAX('MI Fittings'!A:A))+1,VLOOKUP(C104,'MI Fittings'!A:K,10),IF(C104&lt;(MAX('CS Press Fittings'!A:A))+1,VLOOKUP(C104,'CS Press Fittings'!A:K,11),IF(C104&lt;(MAX('Steel Nipples'!A:A))+1,VLOOKUP(C104,'Steel Nipples'!A:K,10),IF(C104&lt;(MAX('Steel Cut Lengths'!A:A))+1,VLOOKUP(C104,'Steel Cut Lengths'!A:K,10),IF(C104&lt;(MAX('Pipe Hangers'!A:A))+1,VLOOKUP(C104,'Pipe Hangers'!A:J,10),IF(C104&lt;(MAX('Brass Nipples '!A:A))+1,VLOOKUP(C104,'Brass Nipples '!A:J,10),IF(C104&lt;(MAX('Brass Fittings '!A:A))+1,VLOOKUP(C104,'Brass Fittings '!A:J,10),IF(C104&lt;(MAX(Valves!A:A))+1,VLOOKUP(C104,Valves!A:J,10),IF(C104&lt;(MAX('PEX Tubing'!A:A))+1,VLOOKUP(C104,'PEX Tubing'!A:J,9),IF(C104&lt;(MAX('PEX Fittings - Brass'!A:A))+1,VLOOKUP(C104,'PEX Fittings - Brass'!A:J,10),IF(C104&lt;(MAX('PEX Fittings - EXPN Brass'!A:A))+1,VLOOKUP(C104,'PEX Fittings - EXPN Brass'!A:J,10),IF(C104&lt;(MAX('PEX Fittings - F1807 PPSU '!A:A))+1,VLOOKUP(C104,'PEX Fittings - F1807 PPSU '!A:J,10),IF(C104&lt;(MAX('PEX Fittings - F1960 EPPSU'!A:A))+1,VLOOKUP(C104,'PEX Fittings - F1960 EPPSU'!A:J,10),IF(C104&lt;(MAX('PEX Accessories'!A:A))+1,VLOOKUP(C104,'PEX Accessories'!A:J,10),IF(C104&lt;(MAX('PVC DWV'!A:A))+1,VLOOKUP(C104,'PVC DWV'!A:K,11),IF(C104&lt;(MAX('PVC SCH 40'!A:A))+1,VLOOKUP(C104,'PVC SCH 40'!A:K,11),IF(C104&lt;(MAX('Push Fittings'!A:A))+1,VLOOKUP(C104,'Push Fittings'!A:J,10),IF(C104&lt;(MAX('Copper Wrot'!A:A))+1,VLOOKUP(C104,'Copper Wrot'!A:L,12),IF(C104&lt;(MAX('Cast Copper'!A:A))+1,VLOOKUP(C104,'Cast Copper'!A:L,12),IF(C104&lt;(MAX('Press Copper Fittings'!A:A))+1,VLOOKUP(C104,'Press Copper Fittings'!A:J,10),IF(C104&lt;(MAX('Supply Stops'!A:A))+1,VLOOKUP(C104,'Supply Stops'!A:J,10),IF(C104&lt;(MAX('Supply Lines'!A:A))+1,VLOOKUP(C104,'Supply Lines'!A:J,10),IF(C104&lt;(MAX('CI Fittings'!A:A))+1,VLOOKUP(C104,'CI Fittings'!A:J,10),IF(C104&lt;(MAX('Steel Couplings'!A:A))+1,VLOOKUP(C104,'Steel Couplings'!A:J,10),IF(C104&lt;(MAX(NHC!A:A))+1,VLOOKUP(C104,NHC!A:J,10),IF(C104&lt;(MAX('Dielectric Unions'!A:A))+1,VLOOKUP(C104,'Dielectric Unions'!A:J,10),IF(C104&lt;(MAX('MI Fittings - XH'!A:A))+1,VLOOKUP(C104,'MI Fittings - XH'!A:J,10),IF(C104&lt;(MAX('Steel Nipples - XH'!A:A))+1,VLOOKUP(C104,'Steel Nipples - XH'!A:J,10),IF(C104&lt;(MAX('Copper Tubing '!A:A))+1,VLOOKUP(C104,'Copper Tubing '!A:J,10),IF(C104&lt;(MAX('PVC Pipe'!A:A))+1,VLOOKUP(C104,'PVC Pipe'!A:J,10),IF(C104&lt;(MAX('Steel Pipe'!A:A))+1,VLOOKUP(C104,'Steel Pipe'!A:J,10),"")))))))))))))))))))))))))))))))</f>
        <v/>
      </c>
      <c r="E104" s="1231" t="str">
        <f>IF(C104&lt;(MAX('MI Fittings'!A:A))+1,VLOOKUP(C104,'MI Fittings'!A:K,3),IF(C104&lt;(MAX('CS Press Fittings'!A:A))+1,VLOOKUP(C104,'CS Press Fittings'!A:K,4),IF(C104&lt;(MAX('Steel Nipples'!A:A))+1,VLOOKUP(C104,'Steel Nipples'!A:K,3),IF(C104&lt;(MAX('Steel Cut Lengths'!A:A))+1,VLOOKUP(C104,'Steel Cut Lengths'!A:K,3),IF(C104&lt;(MAX('Pipe Hangers'!A:A))+1,VLOOKUP(C104,'Pipe Hangers'!A:J,3),IF(C104&lt;(MAX('Brass Nipples '!A:A))+1,VLOOKUP(C104,'Brass Nipples '!A:J,3),IF(C104&lt;(MAX('Brass Fittings '!A:A))+1,VLOOKUP(C104,'Brass Fittings '!A:J,3),IF(C104&lt;(MAX(Valves!A:A))+1,VLOOKUP(C104,Valves!A:J,3),IF(C104&lt;(MAX('PEX Tubing'!A:A))+1,VLOOKUP(C104,'PEX Tubing'!A:J,3),IF(C104&lt;(MAX('PEX Fittings - Brass'!A:A))+1,VLOOKUP(C104,'PEX Fittings - Brass'!A:J,3),IF(C104&lt;(MAX('PEX Fittings - EXPN Brass'!A:A))+1,VLOOKUP(C104,'PEX Fittings - EXPN Brass'!A:J,3),IF(C104&lt;(MAX('PEX Fittings - F1807 PPSU '!A:A))+1,VLOOKUP(C104,'PEX Fittings - F1807 PPSU '!A:J,3),IF(C104&lt;(MAX('PEX Fittings - F1960 EPPSU'!A:A))+1,VLOOKUP(C104,'PEX Fittings - F1960 EPPSU'!A:J,3),IF(C104&lt;(MAX('PEX Accessories'!A:A))+1,VLOOKUP(C104,'PEX Accessories'!A:J,3),IF(C104&lt;(MAX('PVC DWV'!A:A))+1,VLOOKUP(C104,'PVC DWV'!A:K,3),IF(C104&lt;(MAX('PVC SCH 40'!A:A))+1,VLOOKUP(C104,'PVC SCH 40'!A:K,3),IF(C104&lt;(MAX('Push Fittings'!A:A))+1,VLOOKUP(C104,'Push Fittings'!A:J,3),IF(C104&lt;(MAX('Copper Wrot'!A:A))+1,VLOOKUP(C104,'Copper Wrot'!A:L,3),IF(C104&lt;(MAX('Cast Copper'!A:A))+1,VLOOKUP(C104,'Cast Copper'!A:L,3),IF(C104&lt;(MAX('Cast Copper'!A:A))+1,VLOOKUP(C104,'Cast Copper'!A:L,3),IF(C104&lt;(MAX('Press Copper Fittings'!A:A))+1,VLOOKUP(C104,'Press Copper Fittings'!A:J,3),IF(C104&lt;(MAX('Supply Stops'!A:A))+1,VLOOKUP(C104,'Supply Stops'!A:J,3),IF(C104&lt;(MAX('Supply Lines'!A:A))+1,VLOOKUP(C104,'Supply Lines'!A:J,3),IF(C104&lt;(MAX('CI Fittings'!A:A))+1,VLOOKUP(C104,'CI Fittings'!A:J,3),IF(C104&lt;(MAX('Steel Couplings'!A:A))+1,VLOOKUP(C104,'Steel Couplings'!A:J,3),IF(C104&lt;(MAX(NHC!A:A))+1,VLOOKUP(C104,NHC!A:J,3),IF(C104&lt;(MAX('Dielectric Unions'!A:A))+1,VLOOKUP(C104,'Dielectric Unions'!A:J,3),IF(C104&lt;(MAX('MI Fittings - XH'!A:A))+1,VLOOKUP(C104,'MI Fittings - XH'!A:J,3),IF(C104&lt;(MAX('Steel Nipples - XH'!A:A))+1,VLOOKUP(C104,'Steel Nipples - XH'!A:J,3),IF(C104&lt;(MAX('Copper Tubing '!A:A))+1,VLOOKUP(C104,'Copper Tubing '!A:J,3),IF(C104&lt;(MAX('PVC Pipe'!A:A))+1,VLOOKUP(C104,'PVC Pipe'!A:J,3),IF(C104&lt;(MAX('Steel Pipe'!A:A))+1,VLOOKUP(C104,'Steel Pipe'!A:J,3),""))))))))))))))))))))))))))))))))</f>
        <v/>
      </c>
      <c r="F104" s="1794" t="str">
        <f>IF(C104&lt;(MAX('MI Fittings'!A:A))+1,VLOOKUP(C104,'MI Fittings'!A:K,4),IF(C104&lt;(MAX('CS Press Fittings'!A:A))+1,VLOOKUP(C104,'CS Press Fittings'!A:K,5),IF(C104&lt;(MAX('Steel Nipples'!A:A))+1,VLOOKUP(C104,'Steel Nipples'!A:K,4),IF(C104&lt;(MAX('Steel Cut Lengths'!A:A))+1,VLOOKUP(C104,'Steel Cut Lengths'!A:K,4),IF(C104&lt;(MAX('Pipe Hangers'!A:A))+1,VLOOKUP(C104,'Pipe Hangers'!A:J,4),IF(C104&lt;(MAX('Brass Nipples '!A:A))+1,VLOOKUP(C104,'Brass Nipples '!A:J,4),IF(C104&lt;(MAX('Brass Fittings '!A:A))+1,VLOOKUP(C104,'Brass Fittings '!A:J,4),IF(C104&lt;(MAX(Valves!A:A))+1,VLOOKUP(C104,Valves!A:J,4),IF(C104&lt;(MAX('PEX Tubing'!A:A))+1,VLOOKUP(C104,'PEX Tubing'!A:J,4),IF(C104&lt;(MAX('PEX Fittings - Brass'!A:A))+1,VLOOKUP(C104,'PEX Fittings - Brass'!A:J,4),IF(C104&lt;(MAX('PEX Fittings - EXPN Brass'!A:A))+1,VLOOKUP(C104,'PEX Fittings - EXPN Brass'!A:J,4),IF(C104&lt;(MAX('PEX Fittings - F1807 PPSU '!A:A))+1,VLOOKUP(C104,'PEX Fittings - F1807 PPSU '!A:J,4),IF(C104&lt;(MAX('PEX Fittings - F1960 EPPSU'!A:A))+1,VLOOKUP(C104,'PEX Fittings - F1960 EPPSU'!A:J,4),IF(C104&lt;(MAX('PEX Accessories'!A:A))+1,VLOOKUP(C104,'PEX Accessories'!A:J,4),IF(C104&lt;(MAX('PVC DWV'!A:A))+1,VLOOKUP(C104,'PVC DWV'!A:K,5),IF(C104&lt;(MAX('PVC SCH 40'!A:A))+1,VLOOKUP(C104,'PVC SCH 40'!A:K,5),IF(C104&lt;(MAX('Push Fittings'!A:A))+1,VLOOKUP(C104,'Push Fittings'!A:J,4),IF(C104&lt;(MAX('Copper Wrot'!A:A))+1,VLOOKUP(C104,'Copper Wrot'!A:L,5),IF(C104&lt;(MAX('Cast Copper'!A:A))+1,VLOOKUP(C104,'Cast Copper'!A:L,5),IF(C104&lt;(MAX('Press Copper Fittings'!A:A))+1,VLOOKUP(C104,'Press Copper Fittings'!A:J,4),IF(C104&lt;(MAX('Supply Stops'!A:A))+1,VLOOKUP(C104,'Supply Stops'!A:J,4),IF(C104&lt;(MAX('Supply Lines'!A:A))+1,VLOOKUP(C104,'Supply Lines'!A:J,4),IF(C104&lt;(MAX('CI Fittings'!A:A))+1,VLOOKUP(C104,'CI Fittings'!A:J,4),IF(C104&lt;(MAX('Steel Couplings'!A:A))+1,VLOOKUP(C104,'Steel Couplings'!A:J,4),IF(C104&lt;(MAX(NHC!A:A))+1,VLOOKUP(C104,NHC!A:J,4),IF(C104&lt;(MAX('Dielectric Unions'!A:A))+1,VLOOKUP(C104,'Dielectric Unions'!A:J,4),IF(C104&lt;(MAX('MI Fittings - XH'!A:A))+1,VLOOKUP(C104,'MI Fittings - XH'!A:J,4),IF(C104&lt;(MAX('Steel Nipples - XH'!A:A))+1,VLOOKUP(C104,'Steel Nipples - XH'!A:J,4),IF(C104&lt;(MAX('Copper Tubing '!A:A))+1,VLOOKUP(C104,'Copper Tubing '!A:J,4),IF(C104&lt;(MAX('PVC Pipe'!A:A))+1,VLOOKUP(C104,'PVC Pipe'!A:J,4),IF(C104&lt;(MAX('Steel Pipe'!A:A))+1,VLOOKUP(C104,'Steel Pipe'!A:J,4),"")))))))))))))))))))))))))))))))</f>
        <v/>
      </c>
      <c r="G104" s="1795"/>
      <c r="H104" s="504" t="str">
        <f>IF(C104&lt;(MAX('MI Fittings'!A:A))+1,VLOOKUP(C104,'MI Fittings'!A:K,8),IF(C104&lt;(MAX('CS Press Fittings'!A:A))+1,VLOOKUP(C104,'CS Press Fittings'!A:K,9),IF(C104&lt;(MAX('Steel Nipples'!A:A))+1,VLOOKUP(C104,'Steel Nipples'!A:K,8),IF(C104&lt;(MAX('Steel Cut Lengths'!A:A))+1,VLOOKUP(C104,'Steel Cut Lengths'!A:K,8),IF(C104&lt;(MAX('Pipe Hangers'!A:A))+1,VLOOKUP(C104,'Pipe Hangers'!A:J,8),IF(C104&lt;(MAX('Brass Nipples '!A:A))+1,VLOOKUP(C104,'Brass Nipples '!A:J,8),IF(C104&lt;(MAX('Brass Fittings '!A:A))+1,VLOOKUP(C104,'Brass Fittings '!A:J,8),IF(C104&lt;(MAX(Valves!A:A))+1,VLOOKUP(C104,Valves!A:J,8),IF(C104&lt;(MAX('PEX Tubing'!A:A))+1,VLOOKUP(C104,'PEX Tubing'!A:J,8),IF(C104&lt;(MAX('PEX Fittings - Brass'!A:A))+1,VLOOKUP(C104,'PEX Fittings - Brass'!A:J,8),IF(C104&lt;(MAX('PEX Fittings - EXPN Brass'!A:A))+1,VLOOKUP(C104,'PEX Fittings - EXPN Brass'!A:J,8),IF(C104&lt;(MAX('PEX Fittings - F1807 PPSU '!A:A))+1,VLOOKUP(C104,'PEX Fittings - F1807 PPSU '!A:J,8),IF(C104&lt;(MAX('PEX Fittings - F1960 EPPSU'!A:A))+1,VLOOKUP(C104,'PEX Fittings - F1960 EPPSU'!A:J,8),IF(C104&lt;(MAX('PEX Accessories'!A:A))+1,VLOOKUP(C104,'PEX Accessories'!A:J,8),IF(C104&lt;(MAX('PVC DWV'!A:A))+1,VLOOKUP(C104,'PVC DWV'!A:K,9),IF(C104&lt;(MAX('PVC SCH 40'!A:A))+1,VLOOKUP(C104,'PVC SCH 40'!A:K,10),IF(C104&lt;(MAX('Push Fittings'!A:A))+1,VLOOKUP(C104,'Push Fittings'!A:J,8),IF(C104&lt;(MAX('Copper Wrot'!A:A))+1,VLOOKUP(C104,'Copper Wrot'!A:L,10),IF(C104&lt;(MAX('Cast Copper'!A:A))+1,VLOOKUP(C104,'Cast Copper'!A:L,10),IF(C104&lt;(MAX('Press Copper Fittings'!A:A))+1,VLOOKUP(C104,'Press Copper Fittings'!A:J,8),IF(C104&lt;(MAX('Supply Stops'!A:A))+1,VLOOKUP(C104,'Supply Stops'!A:J,8),IF(C104&lt;(MAX('Supply Lines'!A:A))+1,VLOOKUP(C104,'Supply Lines'!A:J,8),IF(C104&lt;(MAX('CI Fittings'!A:A))+1,VLOOKUP(C104,'CI Fittings'!A:J,8),IF(C104&lt;(MAX('Steel Couplings'!A:A))+1,VLOOKUP(C104,'Steel Couplings'!A:J,8),IF(C104&lt;(MAX(NHC!A:A))+1,VLOOKUP(C104,NHC!A:J,8),IF(C104&lt;(MAX('Dielectric Unions'!A:A))+1,VLOOKUP(C104,'Dielectric Unions'!A:J,8),IF(C104&lt;(MAX('MI Fittings - XH'!A:A))+1,VLOOKUP(C104,'MI Fittings - XH'!A:J,8),IF(C104&lt;(MAX('Steel Nipples - XH'!A:A))+1,VLOOKUP(C104,'Steel Nipples - XH'!A:J,8),IF(C104&lt;(MAX('Copper Tubing '!A:A))+1,VLOOKUP(C104,'Copper Tubing '!A:J,8),IF(C104&lt;(MAX('PVC Pipe'!A:A))+1,VLOOKUP(C104,'PVC Pipe'!A:J,8),IF(C104&lt;(MAX('Steel Pipe'!A:A))+1,VLOOKUP(C104,'Steel Pipe'!A:J,8),"")))))))))))))))))))))))))))))))</f>
        <v/>
      </c>
      <c r="I104" s="1232">
        <f>IF(C104&lt;(MAX('MI Fittings'!A:A))+1,VLOOKUP(C104,'MI Fittings'!A:K,7),IF(C104&lt;(MAX('CS Press Fittings'!A:A))+1,VLOOKUP(C104,'CS Press Fittings'!A:K,8),IF(C104&lt;(MAX('Steel Nipples'!A:A))+1,VLOOKUP(C104,'Steel Nipples'!A:K,7),IF(C104&lt;(MAX('Steel Cut Lengths'!A:A))+1,VLOOKUP(C104,'Steel Cut Lengths'!A:K,7),IF(C104&lt;(MAX('Pipe Hangers'!A:A))+1,VLOOKUP(C104,'Pipe Hangers'!A:J,7),IF(C104&lt;(MAX('Brass Nipples '!A:A))+1,VLOOKUP(C104,'Brass Nipples '!A:J,7),IF(C104&lt;(MAX('Brass Fittings '!A:A))+1,VLOOKUP(C104,'Brass Fittings '!A:J,7),IF(C104&lt;(MAX(Valves!A:A))+1,VLOOKUP(C104,Valves!A:J,7),IF(C104&lt;(MAX('PEX Tubing'!A:A))+1,VLOOKUP(C104,'PEX Tubing'!A:J,7),IF(C104&lt;(MAX('PEX Fittings - Brass'!A:A))+1,VLOOKUP(C104,'PEX Fittings - Brass'!A:J,7),IF(C104&lt;(MAX('PEX Fittings - EXPN Brass'!A:A))+1,VLOOKUP(C104,'PEX Fittings - EXPN Brass'!A:J,7),IF(C104&lt;(MAX('PEX Fittings - F1807 PPSU '!A:A))+1,VLOOKUP(C104,'PEX Fittings - F1807 PPSU '!A:J,7),IF(C104&lt;(MAX('PEX Fittings - F1960 EPPSU'!A:A))+1,VLOOKUP(C104,'PEX Fittings - F1960 EPPSU'!A:J,7),IF(C104&lt;(MAX('PEX Accessories'!A:A))+1,VLOOKUP(C104,'PEX Accessories'!A:J,7),IF(C104&lt;(MAX('PVC DWV'!A:A))+1,VLOOKUP(C104,'PVC DWV'!A:K,8),IF(C104&lt;(MAX('PVC SCH 40'!A:A))+1,VLOOKUP(C104,'PVC SCH 40'!A:K,7),IF(C104&lt;(MAX('Push Fittings'!A:A))+1,VLOOKUP(C104,'Push Fittings'!A:J,7),IF(C104&lt;(MAX('Copper Wrot'!A:A))+1,VLOOKUP(C104,'Copper Wrot'!A:L,9),IF(C104&lt;(MAX('Cast Copper'!A:A))+1,VLOOKUP(C104,'Cast Copper'!A:L,9),IF(C104&lt;(MAX('Press Copper Fittings'!A:A))+1,VLOOKUP(C104,'Press Copper Fittings'!A:J,7),IF(C104&lt;(MAX('Supply Stops'!A:A))+1,VLOOKUP(C104,'Supply Stops'!A:J,7),IF(C104&lt;(MAX('Supply Lines'!A:A))+1,VLOOKUP(C104,'Supply Lines'!A:J,7),IF(C104&lt;(MAX('CI Fittings'!A:A))+1,VLOOKUP(C104,'CI Fittings'!A:J,7),IF(C104&lt;(MAX('Steel Couplings'!A:A))+1,VLOOKUP(C104,'Steel Couplings'!A:J,7),IF(C104&lt;(MAX(NHC!A:A))+1,VLOOKUP(C104,NHC!A:J,7),IF(C104&lt;(MAX('Dielectric Unions'!A:A))+1,VLOOKUP(C104,'Dielectric Unions'!A:J,7),IF(C104&lt;(MAX('MI Fittings - XH'!A:A))+1,VLOOKUP(C104,'MI Fittings - XH'!A:J,7),IF(C104&lt;(MAX('Steel Nipples - XH'!A:A))+1,VLOOKUP(C104,'Steel Nipples - XH'!A:J,7),IF(C104&lt;(MAX('Copper Tubing '!A:A))+1,VLOOKUP(C104,'Copper Tubing '!A:J,7),IF(C104&lt;(MAX('PVC Pipe'!A:A))+1,VLOOKUP(C104,'PVC Pipe'!A:J,7),IF(C104&lt;(MAX('Steel Pipe'!A:A))+1,VLOOKUP(C104,'Steel Pipe'!A:J,7),0)))))))))))))))))))))))))))))))</f>
        <v>0</v>
      </c>
      <c r="J104" s="1196">
        <f t="shared" si="1"/>
        <v>0</v>
      </c>
    </row>
    <row r="105" spans="3:10" ht="15" customHeight="1" thickTop="1" thickBot="1">
      <c r="C105" s="1233">
        <v>84</v>
      </c>
      <c r="D105" s="49" t="str">
        <f>IF(C105&lt;(MAX('MI Fittings'!A:A))+1,VLOOKUP(C105,'MI Fittings'!A:K,10),IF(C105&lt;(MAX('CS Press Fittings'!A:A))+1,VLOOKUP(C105,'CS Press Fittings'!A:K,11),IF(C105&lt;(MAX('Steel Nipples'!A:A))+1,VLOOKUP(C105,'Steel Nipples'!A:K,10),IF(C105&lt;(MAX('Steel Cut Lengths'!A:A))+1,VLOOKUP(C105,'Steel Cut Lengths'!A:K,10),IF(C105&lt;(MAX('Pipe Hangers'!A:A))+1,VLOOKUP(C105,'Pipe Hangers'!A:J,10),IF(C105&lt;(MAX('Brass Nipples '!A:A))+1,VLOOKUP(C105,'Brass Nipples '!A:J,10),IF(C105&lt;(MAX('Brass Fittings '!A:A))+1,VLOOKUP(C105,'Brass Fittings '!A:J,10),IF(C105&lt;(MAX(Valves!A:A))+1,VLOOKUP(C105,Valves!A:J,10),IF(C105&lt;(MAX('PEX Tubing'!A:A))+1,VLOOKUP(C105,'PEX Tubing'!A:J,9),IF(C105&lt;(MAX('PEX Fittings - Brass'!A:A))+1,VLOOKUP(C105,'PEX Fittings - Brass'!A:J,10),IF(C105&lt;(MAX('PEX Fittings - EXPN Brass'!A:A))+1,VLOOKUP(C105,'PEX Fittings - EXPN Brass'!A:J,10),IF(C105&lt;(MAX('PEX Fittings - F1807 PPSU '!A:A))+1,VLOOKUP(C105,'PEX Fittings - F1807 PPSU '!A:J,10),IF(C105&lt;(MAX('PEX Fittings - F1960 EPPSU'!A:A))+1,VLOOKUP(C105,'PEX Fittings - F1960 EPPSU'!A:J,10),IF(C105&lt;(MAX('PEX Accessories'!A:A))+1,VLOOKUP(C105,'PEX Accessories'!A:J,10),IF(C105&lt;(MAX('PVC DWV'!A:A))+1,VLOOKUP(C105,'PVC DWV'!A:K,11),IF(C105&lt;(MAX('PVC SCH 40'!A:A))+1,VLOOKUP(C105,'PVC SCH 40'!A:K,11),IF(C105&lt;(MAX('Push Fittings'!A:A))+1,VLOOKUP(C105,'Push Fittings'!A:J,10),IF(C105&lt;(MAX('Copper Wrot'!A:A))+1,VLOOKUP(C105,'Copper Wrot'!A:L,12),IF(C105&lt;(MAX('Cast Copper'!A:A))+1,VLOOKUP(C105,'Cast Copper'!A:L,12),IF(C105&lt;(MAX('Press Copper Fittings'!A:A))+1,VLOOKUP(C105,'Press Copper Fittings'!A:J,10),IF(C105&lt;(MAX('Supply Stops'!A:A))+1,VLOOKUP(C105,'Supply Stops'!A:J,10),IF(C105&lt;(MAX('Supply Lines'!A:A))+1,VLOOKUP(C105,'Supply Lines'!A:J,10),IF(C105&lt;(MAX('CI Fittings'!A:A))+1,VLOOKUP(C105,'CI Fittings'!A:J,10),IF(C105&lt;(MAX('Steel Couplings'!A:A))+1,VLOOKUP(C105,'Steel Couplings'!A:J,10),IF(C105&lt;(MAX(NHC!A:A))+1,VLOOKUP(C105,NHC!A:J,10),IF(C105&lt;(MAX('Dielectric Unions'!A:A))+1,VLOOKUP(C105,'Dielectric Unions'!A:J,10),IF(C105&lt;(MAX('MI Fittings - XH'!A:A))+1,VLOOKUP(C105,'MI Fittings - XH'!A:J,10),IF(C105&lt;(MAX('Steel Nipples - XH'!A:A))+1,VLOOKUP(C105,'Steel Nipples - XH'!A:J,10),IF(C105&lt;(MAX('Copper Tubing '!A:A))+1,VLOOKUP(C105,'Copper Tubing '!A:J,10),IF(C105&lt;(MAX('PVC Pipe'!A:A))+1,VLOOKUP(C105,'PVC Pipe'!A:J,10),IF(C105&lt;(MAX('Steel Pipe'!A:A))+1,VLOOKUP(C105,'Steel Pipe'!A:J,10),"")))))))))))))))))))))))))))))))</f>
        <v/>
      </c>
      <c r="E105" s="1231" t="str">
        <f>IF(C105&lt;(MAX('MI Fittings'!A:A))+1,VLOOKUP(C105,'MI Fittings'!A:K,3),IF(C105&lt;(MAX('CS Press Fittings'!A:A))+1,VLOOKUP(C105,'CS Press Fittings'!A:K,4),IF(C105&lt;(MAX('Steel Nipples'!A:A))+1,VLOOKUP(C105,'Steel Nipples'!A:K,3),IF(C105&lt;(MAX('Steel Cut Lengths'!A:A))+1,VLOOKUP(C105,'Steel Cut Lengths'!A:K,3),IF(C105&lt;(MAX('Pipe Hangers'!A:A))+1,VLOOKUP(C105,'Pipe Hangers'!A:J,3),IF(C105&lt;(MAX('Brass Nipples '!A:A))+1,VLOOKUP(C105,'Brass Nipples '!A:J,3),IF(C105&lt;(MAX('Brass Fittings '!A:A))+1,VLOOKUP(C105,'Brass Fittings '!A:J,3),IF(C105&lt;(MAX(Valves!A:A))+1,VLOOKUP(C105,Valves!A:J,3),IF(C105&lt;(MAX('PEX Tubing'!A:A))+1,VLOOKUP(C105,'PEX Tubing'!A:J,3),IF(C105&lt;(MAX('PEX Fittings - Brass'!A:A))+1,VLOOKUP(C105,'PEX Fittings - Brass'!A:J,3),IF(C105&lt;(MAX('PEX Fittings - EXPN Brass'!A:A))+1,VLOOKUP(C105,'PEX Fittings - EXPN Brass'!A:J,3),IF(C105&lt;(MAX('PEX Fittings - F1807 PPSU '!A:A))+1,VLOOKUP(C105,'PEX Fittings - F1807 PPSU '!A:J,3),IF(C105&lt;(MAX('PEX Fittings - F1960 EPPSU'!A:A))+1,VLOOKUP(C105,'PEX Fittings - F1960 EPPSU'!A:J,3),IF(C105&lt;(MAX('PEX Accessories'!A:A))+1,VLOOKUP(C105,'PEX Accessories'!A:J,3),IF(C105&lt;(MAX('PVC DWV'!A:A))+1,VLOOKUP(C105,'PVC DWV'!A:K,3),IF(C105&lt;(MAX('PVC SCH 40'!A:A))+1,VLOOKUP(C105,'PVC SCH 40'!A:K,3),IF(C105&lt;(MAX('Push Fittings'!A:A))+1,VLOOKUP(C105,'Push Fittings'!A:J,3),IF(C105&lt;(MAX('Copper Wrot'!A:A))+1,VLOOKUP(C105,'Copper Wrot'!A:L,3),IF(C105&lt;(MAX('Cast Copper'!A:A))+1,VLOOKUP(C105,'Cast Copper'!A:L,3),IF(C105&lt;(MAX('Cast Copper'!A:A))+1,VLOOKUP(C105,'Cast Copper'!A:L,3),IF(C105&lt;(MAX('Press Copper Fittings'!A:A))+1,VLOOKUP(C105,'Press Copper Fittings'!A:J,3),IF(C105&lt;(MAX('Supply Stops'!A:A))+1,VLOOKUP(C105,'Supply Stops'!A:J,3),IF(C105&lt;(MAX('Supply Lines'!A:A))+1,VLOOKUP(C105,'Supply Lines'!A:J,3),IF(C105&lt;(MAX('CI Fittings'!A:A))+1,VLOOKUP(C105,'CI Fittings'!A:J,3),IF(C105&lt;(MAX('Steel Couplings'!A:A))+1,VLOOKUP(C105,'Steel Couplings'!A:J,3),IF(C105&lt;(MAX(NHC!A:A))+1,VLOOKUP(C105,NHC!A:J,3),IF(C105&lt;(MAX('Dielectric Unions'!A:A))+1,VLOOKUP(C105,'Dielectric Unions'!A:J,3),IF(C105&lt;(MAX('MI Fittings - XH'!A:A))+1,VLOOKUP(C105,'MI Fittings - XH'!A:J,3),IF(C105&lt;(MAX('Steel Nipples - XH'!A:A))+1,VLOOKUP(C105,'Steel Nipples - XH'!A:J,3),IF(C105&lt;(MAX('Copper Tubing '!A:A))+1,VLOOKUP(C105,'Copper Tubing '!A:J,3),IF(C105&lt;(MAX('PVC Pipe'!A:A))+1,VLOOKUP(C105,'PVC Pipe'!A:J,3),IF(C105&lt;(MAX('Steel Pipe'!A:A))+1,VLOOKUP(C105,'Steel Pipe'!A:J,3),""))))))))))))))))))))))))))))))))</f>
        <v/>
      </c>
      <c r="F105" s="1794" t="str">
        <f>IF(C105&lt;(MAX('MI Fittings'!A:A))+1,VLOOKUP(C105,'MI Fittings'!A:K,4),IF(C105&lt;(MAX('CS Press Fittings'!A:A))+1,VLOOKUP(C105,'CS Press Fittings'!A:K,5),IF(C105&lt;(MAX('Steel Nipples'!A:A))+1,VLOOKUP(C105,'Steel Nipples'!A:K,4),IF(C105&lt;(MAX('Steel Cut Lengths'!A:A))+1,VLOOKUP(C105,'Steel Cut Lengths'!A:K,4),IF(C105&lt;(MAX('Pipe Hangers'!A:A))+1,VLOOKUP(C105,'Pipe Hangers'!A:J,4),IF(C105&lt;(MAX('Brass Nipples '!A:A))+1,VLOOKUP(C105,'Brass Nipples '!A:J,4),IF(C105&lt;(MAX('Brass Fittings '!A:A))+1,VLOOKUP(C105,'Brass Fittings '!A:J,4),IF(C105&lt;(MAX(Valves!A:A))+1,VLOOKUP(C105,Valves!A:J,4),IF(C105&lt;(MAX('PEX Tubing'!A:A))+1,VLOOKUP(C105,'PEX Tubing'!A:J,4),IF(C105&lt;(MAX('PEX Fittings - Brass'!A:A))+1,VLOOKUP(C105,'PEX Fittings - Brass'!A:J,4),IF(C105&lt;(MAX('PEX Fittings - EXPN Brass'!A:A))+1,VLOOKUP(C105,'PEX Fittings - EXPN Brass'!A:J,4),IF(C105&lt;(MAX('PEX Fittings - F1807 PPSU '!A:A))+1,VLOOKUP(C105,'PEX Fittings - F1807 PPSU '!A:J,4),IF(C105&lt;(MAX('PEX Fittings - F1960 EPPSU'!A:A))+1,VLOOKUP(C105,'PEX Fittings - F1960 EPPSU'!A:J,4),IF(C105&lt;(MAX('PEX Accessories'!A:A))+1,VLOOKUP(C105,'PEX Accessories'!A:J,4),IF(C105&lt;(MAX('PVC DWV'!A:A))+1,VLOOKUP(C105,'PVC DWV'!A:K,5),IF(C105&lt;(MAX('PVC SCH 40'!A:A))+1,VLOOKUP(C105,'PVC SCH 40'!A:K,5),IF(C105&lt;(MAX('Push Fittings'!A:A))+1,VLOOKUP(C105,'Push Fittings'!A:J,4),IF(C105&lt;(MAX('Copper Wrot'!A:A))+1,VLOOKUP(C105,'Copper Wrot'!A:L,5),IF(C105&lt;(MAX('Cast Copper'!A:A))+1,VLOOKUP(C105,'Cast Copper'!A:L,5),IF(C105&lt;(MAX('Press Copper Fittings'!A:A))+1,VLOOKUP(C105,'Press Copper Fittings'!A:J,4),IF(C105&lt;(MAX('Supply Stops'!A:A))+1,VLOOKUP(C105,'Supply Stops'!A:J,4),IF(C105&lt;(MAX('Supply Lines'!A:A))+1,VLOOKUP(C105,'Supply Lines'!A:J,4),IF(C105&lt;(MAX('CI Fittings'!A:A))+1,VLOOKUP(C105,'CI Fittings'!A:J,4),IF(C105&lt;(MAX('Steel Couplings'!A:A))+1,VLOOKUP(C105,'Steel Couplings'!A:J,4),IF(C105&lt;(MAX(NHC!A:A))+1,VLOOKUP(C105,NHC!A:J,4),IF(C105&lt;(MAX('Dielectric Unions'!A:A))+1,VLOOKUP(C105,'Dielectric Unions'!A:J,4),IF(C105&lt;(MAX('MI Fittings - XH'!A:A))+1,VLOOKUP(C105,'MI Fittings - XH'!A:J,4),IF(C105&lt;(MAX('Steel Nipples - XH'!A:A))+1,VLOOKUP(C105,'Steel Nipples - XH'!A:J,4),IF(C105&lt;(MAX('Copper Tubing '!A:A))+1,VLOOKUP(C105,'Copper Tubing '!A:J,4),IF(C105&lt;(MAX('PVC Pipe'!A:A))+1,VLOOKUP(C105,'PVC Pipe'!A:J,4),IF(C105&lt;(MAX('Steel Pipe'!A:A))+1,VLOOKUP(C105,'Steel Pipe'!A:J,4),"")))))))))))))))))))))))))))))))</f>
        <v/>
      </c>
      <c r="G105" s="1795"/>
      <c r="H105" s="504" t="str">
        <f>IF(C105&lt;(MAX('MI Fittings'!A:A))+1,VLOOKUP(C105,'MI Fittings'!A:K,8),IF(C105&lt;(MAX('CS Press Fittings'!A:A))+1,VLOOKUP(C105,'CS Press Fittings'!A:K,9),IF(C105&lt;(MAX('Steel Nipples'!A:A))+1,VLOOKUP(C105,'Steel Nipples'!A:K,8),IF(C105&lt;(MAX('Steel Cut Lengths'!A:A))+1,VLOOKUP(C105,'Steel Cut Lengths'!A:K,8),IF(C105&lt;(MAX('Pipe Hangers'!A:A))+1,VLOOKUP(C105,'Pipe Hangers'!A:J,8),IF(C105&lt;(MAX('Brass Nipples '!A:A))+1,VLOOKUP(C105,'Brass Nipples '!A:J,8),IF(C105&lt;(MAX('Brass Fittings '!A:A))+1,VLOOKUP(C105,'Brass Fittings '!A:J,8),IF(C105&lt;(MAX(Valves!A:A))+1,VLOOKUP(C105,Valves!A:J,8),IF(C105&lt;(MAX('PEX Tubing'!A:A))+1,VLOOKUP(C105,'PEX Tubing'!A:J,8),IF(C105&lt;(MAX('PEX Fittings - Brass'!A:A))+1,VLOOKUP(C105,'PEX Fittings - Brass'!A:J,8),IF(C105&lt;(MAX('PEX Fittings - EXPN Brass'!A:A))+1,VLOOKUP(C105,'PEX Fittings - EXPN Brass'!A:J,8),IF(C105&lt;(MAX('PEX Fittings - F1807 PPSU '!A:A))+1,VLOOKUP(C105,'PEX Fittings - F1807 PPSU '!A:J,8),IF(C105&lt;(MAX('PEX Fittings - F1960 EPPSU'!A:A))+1,VLOOKUP(C105,'PEX Fittings - F1960 EPPSU'!A:J,8),IF(C105&lt;(MAX('PEX Accessories'!A:A))+1,VLOOKUP(C105,'PEX Accessories'!A:J,8),IF(C105&lt;(MAX('PVC DWV'!A:A))+1,VLOOKUP(C105,'PVC DWV'!A:K,9),IF(C105&lt;(MAX('PVC SCH 40'!A:A))+1,VLOOKUP(C105,'PVC SCH 40'!A:K,10),IF(C105&lt;(MAX('Push Fittings'!A:A))+1,VLOOKUP(C105,'Push Fittings'!A:J,8),IF(C105&lt;(MAX('Copper Wrot'!A:A))+1,VLOOKUP(C105,'Copper Wrot'!A:L,10),IF(C105&lt;(MAX('Cast Copper'!A:A))+1,VLOOKUP(C105,'Cast Copper'!A:L,10),IF(C105&lt;(MAX('Press Copper Fittings'!A:A))+1,VLOOKUP(C105,'Press Copper Fittings'!A:J,8),IF(C105&lt;(MAX('Supply Stops'!A:A))+1,VLOOKUP(C105,'Supply Stops'!A:J,8),IF(C105&lt;(MAX('Supply Lines'!A:A))+1,VLOOKUP(C105,'Supply Lines'!A:J,8),IF(C105&lt;(MAX('CI Fittings'!A:A))+1,VLOOKUP(C105,'CI Fittings'!A:J,8),IF(C105&lt;(MAX('Steel Couplings'!A:A))+1,VLOOKUP(C105,'Steel Couplings'!A:J,8),IF(C105&lt;(MAX(NHC!A:A))+1,VLOOKUP(C105,NHC!A:J,8),IF(C105&lt;(MAX('Dielectric Unions'!A:A))+1,VLOOKUP(C105,'Dielectric Unions'!A:J,8),IF(C105&lt;(MAX('MI Fittings - XH'!A:A))+1,VLOOKUP(C105,'MI Fittings - XH'!A:J,8),IF(C105&lt;(MAX('Steel Nipples - XH'!A:A))+1,VLOOKUP(C105,'Steel Nipples - XH'!A:J,8),IF(C105&lt;(MAX('Copper Tubing '!A:A))+1,VLOOKUP(C105,'Copper Tubing '!A:J,8),IF(C105&lt;(MAX('PVC Pipe'!A:A))+1,VLOOKUP(C105,'PVC Pipe'!A:J,8),IF(C105&lt;(MAX('Steel Pipe'!A:A))+1,VLOOKUP(C105,'Steel Pipe'!A:J,8),"")))))))))))))))))))))))))))))))</f>
        <v/>
      </c>
      <c r="I105" s="1232">
        <f>IF(C105&lt;(MAX('MI Fittings'!A:A))+1,VLOOKUP(C105,'MI Fittings'!A:K,7),IF(C105&lt;(MAX('CS Press Fittings'!A:A))+1,VLOOKUP(C105,'CS Press Fittings'!A:K,8),IF(C105&lt;(MAX('Steel Nipples'!A:A))+1,VLOOKUP(C105,'Steel Nipples'!A:K,7),IF(C105&lt;(MAX('Steel Cut Lengths'!A:A))+1,VLOOKUP(C105,'Steel Cut Lengths'!A:K,7),IF(C105&lt;(MAX('Pipe Hangers'!A:A))+1,VLOOKUP(C105,'Pipe Hangers'!A:J,7),IF(C105&lt;(MAX('Brass Nipples '!A:A))+1,VLOOKUP(C105,'Brass Nipples '!A:J,7),IF(C105&lt;(MAX('Brass Fittings '!A:A))+1,VLOOKUP(C105,'Brass Fittings '!A:J,7),IF(C105&lt;(MAX(Valves!A:A))+1,VLOOKUP(C105,Valves!A:J,7),IF(C105&lt;(MAX('PEX Tubing'!A:A))+1,VLOOKUP(C105,'PEX Tubing'!A:J,7),IF(C105&lt;(MAX('PEX Fittings - Brass'!A:A))+1,VLOOKUP(C105,'PEX Fittings - Brass'!A:J,7),IF(C105&lt;(MAX('PEX Fittings - EXPN Brass'!A:A))+1,VLOOKUP(C105,'PEX Fittings - EXPN Brass'!A:J,7),IF(C105&lt;(MAX('PEX Fittings - F1807 PPSU '!A:A))+1,VLOOKUP(C105,'PEX Fittings - F1807 PPSU '!A:J,7),IF(C105&lt;(MAX('PEX Fittings - F1960 EPPSU'!A:A))+1,VLOOKUP(C105,'PEX Fittings - F1960 EPPSU'!A:J,7),IF(C105&lt;(MAX('PEX Accessories'!A:A))+1,VLOOKUP(C105,'PEX Accessories'!A:J,7),IF(C105&lt;(MAX('PVC DWV'!A:A))+1,VLOOKUP(C105,'PVC DWV'!A:K,8),IF(C105&lt;(MAX('PVC SCH 40'!A:A))+1,VLOOKUP(C105,'PVC SCH 40'!A:K,7),IF(C105&lt;(MAX('Push Fittings'!A:A))+1,VLOOKUP(C105,'Push Fittings'!A:J,7),IF(C105&lt;(MAX('Copper Wrot'!A:A))+1,VLOOKUP(C105,'Copper Wrot'!A:L,9),IF(C105&lt;(MAX('Cast Copper'!A:A))+1,VLOOKUP(C105,'Cast Copper'!A:L,9),IF(C105&lt;(MAX('Press Copper Fittings'!A:A))+1,VLOOKUP(C105,'Press Copper Fittings'!A:J,7),IF(C105&lt;(MAX('Supply Stops'!A:A))+1,VLOOKUP(C105,'Supply Stops'!A:J,7),IF(C105&lt;(MAX('Supply Lines'!A:A))+1,VLOOKUP(C105,'Supply Lines'!A:J,7),IF(C105&lt;(MAX('CI Fittings'!A:A))+1,VLOOKUP(C105,'CI Fittings'!A:J,7),IF(C105&lt;(MAX('Steel Couplings'!A:A))+1,VLOOKUP(C105,'Steel Couplings'!A:J,7),IF(C105&lt;(MAX(NHC!A:A))+1,VLOOKUP(C105,NHC!A:J,7),IF(C105&lt;(MAX('Dielectric Unions'!A:A))+1,VLOOKUP(C105,'Dielectric Unions'!A:J,7),IF(C105&lt;(MAX('MI Fittings - XH'!A:A))+1,VLOOKUP(C105,'MI Fittings - XH'!A:J,7),IF(C105&lt;(MAX('Steel Nipples - XH'!A:A))+1,VLOOKUP(C105,'Steel Nipples - XH'!A:J,7),IF(C105&lt;(MAX('Copper Tubing '!A:A))+1,VLOOKUP(C105,'Copper Tubing '!A:J,7),IF(C105&lt;(MAX('PVC Pipe'!A:A))+1,VLOOKUP(C105,'PVC Pipe'!A:J,7),IF(C105&lt;(MAX('Steel Pipe'!A:A))+1,VLOOKUP(C105,'Steel Pipe'!A:J,7),0)))))))))))))))))))))))))))))))</f>
        <v>0</v>
      </c>
      <c r="J105" s="1196">
        <f t="shared" si="1"/>
        <v>0</v>
      </c>
    </row>
    <row r="106" spans="3:10" ht="15" customHeight="1" thickTop="1" thickBot="1">
      <c r="C106" s="1234">
        <v>85</v>
      </c>
      <c r="D106" s="49" t="str">
        <f>IF(C106&lt;(MAX('MI Fittings'!A:A))+1,VLOOKUP(C106,'MI Fittings'!A:K,10),IF(C106&lt;(MAX('CS Press Fittings'!A:A))+1,VLOOKUP(C106,'CS Press Fittings'!A:K,11),IF(C106&lt;(MAX('Steel Nipples'!A:A))+1,VLOOKUP(C106,'Steel Nipples'!A:K,10),IF(C106&lt;(MAX('Steel Cut Lengths'!A:A))+1,VLOOKUP(C106,'Steel Cut Lengths'!A:K,10),IF(C106&lt;(MAX('Pipe Hangers'!A:A))+1,VLOOKUP(C106,'Pipe Hangers'!A:J,10),IF(C106&lt;(MAX('Brass Nipples '!A:A))+1,VLOOKUP(C106,'Brass Nipples '!A:J,10),IF(C106&lt;(MAX('Brass Fittings '!A:A))+1,VLOOKUP(C106,'Brass Fittings '!A:J,10),IF(C106&lt;(MAX(Valves!A:A))+1,VLOOKUP(C106,Valves!A:J,10),IF(C106&lt;(MAX('PEX Tubing'!A:A))+1,VLOOKUP(C106,'PEX Tubing'!A:J,9),IF(C106&lt;(MAX('PEX Fittings - Brass'!A:A))+1,VLOOKUP(C106,'PEX Fittings - Brass'!A:J,10),IF(C106&lt;(MAX('PEX Fittings - EXPN Brass'!A:A))+1,VLOOKUP(C106,'PEX Fittings - EXPN Brass'!A:J,10),IF(C106&lt;(MAX('PEX Fittings - F1807 PPSU '!A:A))+1,VLOOKUP(C106,'PEX Fittings - F1807 PPSU '!A:J,10),IF(C106&lt;(MAX('PEX Fittings - F1960 EPPSU'!A:A))+1,VLOOKUP(C106,'PEX Fittings - F1960 EPPSU'!A:J,10),IF(C106&lt;(MAX('PEX Accessories'!A:A))+1,VLOOKUP(C106,'PEX Accessories'!A:J,10),IF(C106&lt;(MAX('PVC DWV'!A:A))+1,VLOOKUP(C106,'PVC DWV'!A:K,11),IF(C106&lt;(MAX('PVC SCH 40'!A:A))+1,VLOOKUP(C106,'PVC SCH 40'!A:K,11),IF(C106&lt;(MAX('Push Fittings'!A:A))+1,VLOOKUP(C106,'Push Fittings'!A:J,10),IF(C106&lt;(MAX('Copper Wrot'!A:A))+1,VLOOKUP(C106,'Copper Wrot'!A:L,12),IF(C106&lt;(MAX('Cast Copper'!A:A))+1,VLOOKUP(C106,'Cast Copper'!A:L,12),IF(C106&lt;(MAX('Press Copper Fittings'!A:A))+1,VLOOKUP(C106,'Press Copper Fittings'!A:J,10),IF(C106&lt;(MAX('Supply Stops'!A:A))+1,VLOOKUP(C106,'Supply Stops'!A:J,10),IF(C106&lt;(MAX('Supply Lines'!A:A))+1,VLOOKUP(C106,'Supply Lines'!A:J,10),IF(C106&lt;(MAX('CI Fittings'!A:A))+1,VLOOKUP(C106,'CI Fittings'!A:J,10),IF(C106&lt;(MAX('Steel Couplings'!A:A))+1,VLOOKUP(C106,'Steel Couplings'!A:J,10),IF(C106&lt;(MAX(NHC!A:A))+1,VLOOKUP(C106,NHC!A:J,10),IF(C106&lt;(MAX('Dielectric Unions'!A:A))+1,VLOOKUP(C106,'Dielectric Unions'!A:J,10),IF(C106&lt;(MAX('MI Fittings - XH'!A:A))+1,VLOOKUP(C106,'MI Fittings - XH'!A:J,10),IF(C106&lt;(MAX('Steel Nipples - XH'!A:A))+1,VLOOKUP(C106,'Steel Nipples - XH'!A:J,10),IF(C106&lt;(MAX('Copper Tubing '!A:A))+1,VLOOKUP(C106,'Copper Tubing '!A:J,10),IF(C106&lt;(MAX('PVC Pipe'!A:A))+1,VLOOKUP(C106,'PVC Pipe'!A:J,10),IF(C106&lt;(MAX('Steel Pipe'!A:A))+1,VLOOKUP(C106,'Steel Pipe'!A:J,10),"")))))))))))))))))))))))))))))))</f>
        <v/>
      </c>
      <c r="E106" s="1231" t="str">
        <f>IF(C106&lt;(MAX('MI Fittings'!A:A))+1,VLOOKUP(C106,'MI Fittings'!A:K,3),IF(C106&lt;(MAX('CS Press Fittings'!A:A))+1,VLOOKUP(C106,'CS Press Fittings'!A:K,4),IF(C106&lt;(MAX('Steel Nipples'!A:A))+1,VLOOKUP(C106,'Steel Nipples'!A:K,3),IF(C106&lt;(MAX('Steel Cut Lengths'!A:A))+1,VLOOKUP(C106,'Steel Cut Lengths'!A:K,3),IF(C106&lt;(MAX('Pipe Hangers'!A:A))+1,VLOOKUP(C106,'Pipe Hangers'!A:J,3),IF(C106&lt;(MAX('Brass Nipples '!A:A))+1,VLOOKUP(C106,'Brass Nipples '!A:J,3),IF(C106&lt;(MAX('Brass Fittings '!A:A))+1,VLOOKUP(C106,'Brass Fittings '!A:J,3),IF(C106&lt;(MAX(Valves!A:A))+1,VLOOKUP(C106,Valves!A:J,3),IF(C106&lt;(MAX('PEX Tubing'!A:A))+1,VLOOKUP(C106,'PEX Tubing'!A:J,3),IF(C106&lt;(MAX('PEX Fittings - Brass'!A:A))+1,VLOOKUP(C106,'PEX Fittings - Brass'!A:J,3),IF(C106&lt;(MAX('PEX Fittings - EXPN Brass'!A:A))+1,VLOOKUP(C106,'PEX Fittings - EXPN Brass'!A:J,3),IF(C106&lt;(MAX('PEX Fittings - F1807 PPSU '!A:A))+1,VLOOKUP(C106,'PEX Fittings - F1807 PPSU '!A:J,3),IF(C106&lt;(MAX('PEX Fittings - F1960 EPPSU'!A:A))+1,VLOOKUP(C106,'PEX Fittings - F1960 EPPSU'!A:J,3),IF(C106&lt;(MAX('PEX Accessories'!A:A))+1,VLOOKUP(C106,'PEX Accessories'!A:J,3),IF(C106&lt;(MAX('PVC DWV'!A:A))+1,VLOOKUP(C106,'PVC DWV'!A:K,3),IF(C106&lt;(MAX('PVC SCH 40'!A:A))+1,VLOOKUP(C106,'PVC SCH 40'!A:K,3),IF(C106&lt;(MAX('Push Fittings'!A:A))+1,VLOOKUP(C106,'Push Fittings'!A:J,3),IF(C106&lt;(MAX('Copper Wrot'!A:A))+1,VLOOKUP(C106,'Copper Wrot'!A:L,3),IF(C106&lt;(MAX('Cast Copper'!A:A))+1,VLOOKUP(C106,'Cast Copper'!A:L,3),IF(C106&lt;(MAX('Cast Copper'!A:A))+1,VLOOKUP(C106,'Cast Copper'!A:L,3),IF(C106&lt;(MAX('Press Copper Fittings'!A:A))+1,VLOOKUP(C106,'Press Copper Fittings'!A:J,3),IF(C106&lt;(MAX('Supply Stops'!A:A))+1,VLOOKUP(C106,'Supply Stops'!A:J,3),IF(C106&lt;(MAX('Supply Lines'!A:A))+1,VLOOKUP(C106,'Supply Lines'!A:J,3),IF(C106&lt;(MAX('CI Fittings'!A:A))+1,VLOOKUP(C106,'CI Fittings'!A:J,3),IF(C106&lt;(MAX('Steel Couplings'!A:A))+1,VLOOKUP(C106,'Steel Couplings'!A:J,3),IF(C106&lt;(MAX(NHC!A:A))+1,VLOOKUP(C106,NHC!A:J,3),IF(C106&lt;(MAX('Dielectric Unions'!A:A))+1,VLOOKUP(C106,'Dielectric Unions'!A:J,3),IF(C106&lt;(MAX('MI Fittings - XH'!A:A))+1,VLOOKUP(C106,'MI Fittings - XH'!A:J,3),IF(C106&lt;(MAX('Steel Nipples - XH'!A:A))+1,VLOOKUP(C106,'Steel Nipples - XH'!A:J,3),IF(C106&lt;(MAX('Copper Tubing '!A:A))+1,VLOOKUP(C106,'Copper Tubing '!A:J,3),IF(C106&lt;(MAX('PVC Pipe'!A:A))+1,VLOOKUP(C106,'PVC Pipe'!A:J,3),IF(C106&lt;(MAX('Steel Pipe'!A:A))+1,VLOOKUP(C106,'Steel Pipe'!A:J,3),""))))))))))))))))))))))))))))))))</f>
        <v/>
      </c>
      <c r="F106" s="1794" t="str">
        <f>IF(C106&lt;(MAX('MI Fittings'!A:A))+1,VLOOKUP(C106,'MI Fittings'!A:K,4),IF(C106&lt;(MAX('CS Press Fittings'!A:A))+1,VLOOKUP(C106,'CS Press Fittings'!A:K,5),IF(C106&lt;(MAX('Steel Nipples'!A:A))+1,VLOOKUP(C106,'Steel Nipples'!A:K,4),IF(C106&lt;(MAX('Steel Cut Lengths'!A:A))+1,VLOOKUP(C106,'Steel Cut Lengths'!A:K,4),IF(C106&lt;(MAX('Pipe Hangers'!A:A))+1,VLOOKUP(C106,'Pipe Hangers'!A:J,4),IF(C106&lt;(MAX('Brass Nipples '!A:A))+1,VLOOKUP(C106,'Brass Nipples '!A:J,4),IF(C106&lt;(MAX('Brass Fittings '!A:A))+1,VLOOKUP(C106,'Brass Fittings '!A:J,4),IF(C106&lt;(MAX(Valves!A:A))+1,VLOOKUP(C106,Valves!A:J,4),IF(C106&lt;(MAX('PEX Tubing'!A:A))+1,VLOOKUP(C106,'PEX Tubing'!A:J,4),IF(C106&lt;(MAX('PEX Fittings - Brass'!A:A))+1,VLOOKUP(C106,'PEX Fittings - Brass'!A:J,4),IF(C106&lt;(MAX('PEX Fittings - EXPN Brass'!A:A))+1,VLOOKUP(C106,'PEX Fittings - EXPN Brass'!A:J,4),IF(C106&lt;(MAX('PEX Fittings - F1807 PPSU '!A:A))+1,VLOOKUP(C106,'PEX Fittings - F1807 PPSU '!A:J,4),IF(C106&lt;(MAX('PEX Fittings - F1960 EPPSU'!A:A))+1,VLOOKUP(C106,'PEX Fittings - F1960 EPPSU'!A:J,4),IF(C106&lt;(MAX('PEX Accessories'!A:A))+1,VLOOKUP(C106,'PEX Accessories'!A:J,4),IF(C106&lt;(MAX('PVC DWV'!A:A))+1,VLOOKUP(C106,'PVC DWV'!A:K,5),IF(C106&lt;(MAX('PVC SCH 40'!A:A))+1,VLOOKUP(C106,'PVC SCH 40'!A:K,5),IF(C106&lt;(MAX('Push Fittings'!A:A))+1,VLOOKUP(C106,'Push Fittings'!A:J,4),IF(C106&lt;(MAX('Copper Wrot'!A:A))+1,VLOOKUP(C106,'Copper Wrot'!A:L,5),IF(C106&lt;(MAX('Cast Copper'!A:A))+1,VLOOKUP(C106,'Cast Copper'!A:L,5),IF(C106&lt;(MAX('Press Copper Fittings'!A:A))+1,VLOOKUP(C106,'Press Copper Fittings'!A:J,4),IF(C106&lt;(MAX('Supply Stops'!A:A))+1,VLOOKUP(C106,'Supply Stops'!A:J,4),IF(C106&lt;(MAX('Supply Lines'!A:A))+1,VLOOKUP(C106,'Supply Lines'!A:J,4),IF(C106&lt;(MAX('CI Fittings'!A:A))+1,VLOOKUP(C106,'CI Fittings'!A:J,4),IF(C106&lt;(MAX('Steel Couplings'!A:A))+1,VLOOKUP(C106,'Steel Couplings'!A:J,4),IF(C106&lt;(MAX(NHC!A:A))+1,VLOOKUP(C106,NHC!A:J,4),IF(C106&lt;(MAX('Dielectric Unions'!A:A))+1,VLOOKUP(C106,'Dielectric Unions'!A:J,4),IF(C106&lt;(MAX('MI Fittings - XH'!A:A))+1,VLOOKUP(C106,'MI Fittings - XH'!A:J,4),IF(C106&lt;(MAX('Steel Nipples - XH'!A:A))+1,VLOOKUP(C106,'Steel Nipples - XH'!A:J,4),IF(C106&lt;(MAX('Copper Tubing '!A:A))+1,VLOOKUP(C106,'Copper Tubing '!A:J,4),IF(C106&lt;(MAX('PVC Pipe'!A:A))+1,VLOOKUP(C106,'PVC Pipe'!A:J,4),IF(C106&lt;(MAX('Steel Pipe'!A:A))+1,VLOOKUP(C106,'Steel Pipe'!A:J,4),"")))))))))))))))))))))))))))))))</f>
        <v/>
      </c>
      <c r="G106" s="1795"/>
      <c r="H106" s="504" t="str">
        <f>IF(C106&lt;(MAX('MI Fittings'!A:A))+1,VLOOKUP(C106,'MI Fittings'!A:K,8),IF(C106&lt;(MAX('CS Press Fittings'!A:A))+1,VLOOKUP(C106,'CS Press Fittings'!A:K,9),IF(C106&lt;(MAX('Steel Nipples'!A:A))+1,VLOOKUP(C106,'Steel Nipples'!A:K,8),IF(C106&lt;(MAX('Steel Cut Lengths'!A:A))+1,VLOOKUP(C106,'Steel Cut Lengths'!A:K,8),IF(C106&lt;(MAX('Pipe Hangers'!A:A))+1,VLOOKUP(C106,'Pipe Hangers'!A:J,8),IF(C106&lt;(MAX('Brass Nipples '!A:A))+1,VLOOKUP(C106,'Brass Nipples '!A:J,8),IF(C106&lt;(MAX('Brass Fittings '!A:A))+1,VLOOKUP(C106,'Brass Fittings '!A:J,8),IF(C106&lt;(MAX(Valves!A:A))+1,VLOOKUP(C106,Valves!A:J,8),IF(C106&lt;(MAX('PEX Tubing'!A:A))+1,VLOOKUP(C106,'PEX Tubing'!A:J,8),IF(C106&lt;(MAX('PEX Fittings - Brass'!A:A))+1,VLOOKUP(C106,'PEX Fittings - Brass'!A:J,8),IF(C106&lt;(MAX('PEX Fittings - EXPN Brass'!A:A))+1,VLOOKUP(C106,'PEX Fittings - EXPN Brass'!A:J,8),IF(C106&lt;(MAX('PEX Fittings - F1807 PPSU '!A:A))+1,VLOOKUP(C106,'PEX Fittings - F1807 PPSU '!A:J,8),IF(C106&lt;(MAX('PEX Fittings - F1960 EPPSU'!A:A))+1,VLOOKUP(C106,'PEX Fittings - F1960 EPPSU'!A:J,8),IF(C106&lt;(MAX('PEX Accessories'!A:A))+1,VLOOKUP(C106,'PEX Accessories'!A:J,8),IF(C106&lt;(MAX('PVC DWV'!A:A))+1,VLOOKUP(C106,'PVC DWV'!A:K,9),IF(C106&lt;(MAX('PVC SCH 40'!A:A))+1,VLOOKUP(C106,'PVC SCH 40'!A:K,10),IF(C106&lt;(MAX('Push Fittings'!A:A))+1,VLOOKUP(C106,'Push Fittings'!A:J,8),IF(C106&lt;(MAX('Copper Wrot'!A:A))+1,VLOOKUP(C106,'Copper Wrot'!A:L,10),IF(C106&lt;(MAX('Cast Copper'!A:A))+1,VLOOKUP(C106,'Cast Copper'!A:L,10),IF(C106&lt;(MAX('Press Copper Fittings'!A:A))+1,VLOOKUP(C106,'Press Copper Fittings'!A:J,8),IF(C106&lt;(MAX('Supply Stops'!A:A))+1,VLOOKUP(C106,'Supply Stops'!A:J,8),IF(C106&lt;(MAX('Supply Lines'!A:A))+1,VLOOKUP(C106,'Supply Lines'!A:J,8),IF(C106&lt;(MAX('CI Fittings'!A:A))+1,VLOOKUP(C106,'CI Fittings'!A:J,8),IF(C106&lt;(MAX('Steel Couplings'!A:A))+1,VLOOKUP(C106,'Steel Couplings'!A:J,8),IF(C106&lt;(MAX(NHC!A:A))+1,VLOOKUP(C106,NHC!A:J,8),IF(C106&lt;(MAX('Dielectric Unions'!A:A))+1,VLOOKUP(C106,'Dielectric Unions'!A:J,8),IF(C106&lt;(MAX('MI Fittings - XH'!A:A))+1,VLOOKUP(C106,'MI Fittings - XH'!A:J,8),IF(C106&lt;(MAX('Steel Nipples - XH'!A:A))+1,VLOOKUP(C106,'Steel Nipples - XH'!A:J,8),IF(C106&lt;(MAX('Copper Tubing '!A:A))+1,VLOOKUP(C106,'Copper Tubing '!A:J,8),IF(C106&lt;(MAX('PVC Pipe'!A:A))+1,VLOOKUP(C106,'PVC Pipe'!A:J,8),IF(C106&lt;(MAX('Steel Pipe'!A:A))+1,VLOOKUP(C106,'Steel Pipe'!A:J,8),"")))))))))))))))))))))))))))))))</f>
        <v/>
      </c>
      <c r="I106" s="1232">
        <f>IF(C106&lt;(MAX('MI Fittings'!A:A))+1,VLOOKUP(C106,'MI Fittings'!A:K,7),IF(C106&lt;(MAX('CS Press Fittings'!A:A))+1,VLOOKUP(C106,'CS Press Fittings'!A:K,8),IF(C106&lt;(MAX('Steel Nipples'!A:A))+1,VLOOKUP(C106,'Steel Nipples'!A:K,7),IF(C106&lt;(MAX('Steel Cut Lengths'!A:A))+1,VLOOKUP(C106,'Steel Cut Lengths'!A:K,7),IF(C106&lt;(MAX('Pipe Hangers'!A:A))+1,VLOOKUP(C106,'Pipe Hangers'!A:J,7),IF(C106&lt;(MAX('Brass Nipples '!A:A))+1,VLOOKUP(C106,'Brass Nipples '!A:J,7),IF(C106&lt;(MAX('Brass Fittings '!A:A))+1,VLOOKUP(C106,'Brass Fittings '!A:J,7),IF(C106&lt;(MAX(Valves!A:A))+1,VLOOKUP(C106,Valves!A:J,7),IF(C106&lt;(MAX('PEX Tubing'!A:A))+1,VLOOKUP(C106,'PEX Tubing'!A:J,7),IF(C106&lt;(MAX('PEX Fittings - Brass'!A:A))+1,VLOOKUP(C106,'PEX Fittings - Brass'!A:J,7),IF(C106&lt;(MAX('PEX Fittings - EXPN Brass'!A:A))+1,VLOOKUP(C106,'PEX Fittings - EXPN Brass'!A:J,7),IF(C106&lt;(MAX('PEX Fittings - F1807 PPSU '!A:A))+1,VLOOKUP(C106,'PEX Fittings - F1807 PPSU '!A:J,7),IF(C106&lt;(MAX('PEX Fittings - F1960 EPPSU'!A:A))+1,VLOOKUP(C106,'PEX Fittings - F1960 EPPSU'!A:J,7),IF(C106&lt;(MAX('PEX Accessories'!A:A))+1,VLOOKUP(C106,'PEX Accessories'!A:J,7),IF(C106&lt;(MAX('PVC DWV'!A:A))+1,VLOOKUP(C106,'PVC DWV'!A:K,8),IF(C106&lt;(MAX('PVC SCH 40'!A:A))+1,VLOOKUP(C106,'PVC SCH 40'!A:K,7),IF(C106&lt;(MAX('Push Fittings'!A:A))+1,VLOOKUP(C106,'Push Fittings'!A:J,7),IF(C106&lt;(MAX('Copper Wrot'!A:A))+1,VLOOKUP(C106,'Copper Wrot'!A:L,9),IF(C106&lt;(MAX('Cast Copper'!A:A))+1,VLOOKUP(C106,'Cast Copper'!A:L,9),IF(C106&lt;(MAX('Press Copper Fittings'!A:A))+1,VLOOKUP(C106,'Press Copper Fittings'!A:J,7),IF(C106&lt;(MAX('Supply Stops'!A:A))+1,VLOOKUP(C106,'Supply Stops'!A:J,7),IF(C106&lt;(MAX('Supply Lines'!A:A))+1,VLOOKUP(C106,'Supply Lines'!A:J,7),IF(C106&lt;(MAX('CI Fittings'!A:A))+1,VLOOKUP(C106,'CI Fittings'!A:J,7),IF(C106&lt;(MAX('Steel Couplings'!A:A))+1,VLOOKUP(C106,'Steel Couplings'!A:J,7),IF(C106&lt;(MAX(NHC!A:A))+1,VLOOKUP(C106,NHC!A:J,7),IF(C106&lt;(MAX('Dielectric Unions'!A:A))+1,VLOOKUP(C106,'Dielectric Unions'!A:J,7),IF(C106&lt;(MAX('MI Fittings - XH'!A:A))+1,VLOOKUP(C106,'MI Fittings - XH'!A:J,7),IF(C106&lt;(MAX('Steel Nipples - XH'!A:A))+1,VLOOKUP(C106,'Steel Nipples - XH'!A:J,7),IF(C106&lt;(MAX('Copper Tubing '!A:A))+1,VLOOKUP(C106,'Copper Tubing '!A:J,7),IF(C106&lt;(MAX('PVC Pipe'!A:A))+1,VLOOKUP(C106,'PVC Pipe'!A:J,7),IF(C106&lt;(MAX('Steel Pipe'!A:A))+1,VLOOKUP(C106,'Steel Pipe'!A:J,7),0)))))))))))))))))))))))))))))))</f>
        <v>0</v>
      </c>
      <c r="J106" s="1196">
        <f t="shared" si="1"/>
        <v>0</v>
      </c>
    </row>
    <row r="107" spans="3:10" ht="15" customHeight="1" thickTop="1" thickBot="1">
      <c r="C107" s="1233">
        <v>86</v>
      </c>
      <c r="D107" s="49" t="str">
        <f>IF(C107&lt;(MAX('MI Fittings'!A:A))+1,VLOOKUP(C107,'MI Fittings'!A:K,10),IF(C107&lt;(MAX('CS Press Fittings'!A:A))+1,VLOOKUP(C107,'CS Press Fittings'!A:K,11),IF(C107&lt;(MAX('Steel Nipples'!A:A))+1,VLOOKUP(C107,'Steel Nipples'!A:K,10),IF(C107&lt;(MAX('Steel Cut Lengths'!A:A))+1,VLOOKUP(C107,'Steel Cut Lengths'!A:K,10),IF(C107&lt;(MAX('Pipe Hangers'!A:A))+1,VLOOKUP(C107,'Pipe Hangers'!A:J,10),IF(C107&lt;(MAX('Brass Nipples '!A:A))+1,VLOOKUP(C107,'Brass Nipples '!A:J,10),IF(C107&lt;(MAX('Brass Fittings '!A:A))+1,VLOOKUP(C107,'Brass Fittings '!A:J,10),IF(C107&lt;(MAX(Valves!A:A))+1,VLOOKUP(C107,Valves!A:J,10),IF(C107&lt;(MAX('PEX Tubing'!A:A))+1,VLOOKUP(C107,'PEX Tubing'!A:J,9),IF(C107&lt;(MAX('PEX Fittings - Brass'!A:A))+1,VLOOKUP(C107,'PEX Fittings - Brass'!A:J,10),IF(C107&lt;(MAX('PEX Fittings - EXPN Brass'!A:A))+1,VLOOKUP(C107,'PEX Fittings - EXPN Brass'!A:J,10),IF(C107&lt;(MAX('PEX Fittings - F1807 PPSU '!A:A))+1,VLOOKUP(C107,'PEX Fittings - F1807 PPSU '!A:J,10),IF(C107&lt;(MAX('PEX Fittings - F1960 EPPSU'!A:A))+1,VLOOKUP(C107,'PEX Fittings - F1960 EPPSU'!A:J,10),IF(C107&lt;(MAX('PEX Accessories'!A:A))+1,VLOOKUP(C107,'PEX Accessories'!A:J,10),IF(C107&lt;(MAX('PVC DWV'!A:A))+1,VLOOKUP(C107,'PVC DWV'!A:K,11),IF(C107&lt;(MAX('PVC SCH 40'!A:A))+1,VLOOKUP(C107,'PVC SCH 40'!A:K,11),IF(C107&lt;(MAX('Push Fittings'!A:A))+1,VLOOKUP(C107,'Push Fittings'!A:J,10),IF(C107&lt;(MAX('Copper Wrot'!A:A))+1,VLOOKUP(C107,'Copper Wrot'!A:L,12),IF(C107&lt;(MAX('Cast Copper'!A:A))+1,VLOOKUP(C107,'Cast Copper'!A:L,12),IF(C107&lt;(MAX('Press Copper Fittings'!A:A))+1,VLOOKUP(C107,'Press Copper Fittings'!A:J,10),IF(C107&lt;(MAX('Supply Stops'!A:A))+1,VLOOKUP(C107,'Supply Stops'!A:J,10),IF(C107&lt;(MAX('Supply Lines'!A:A))+1,VLOOKUP(C107,'Supply Lines'!A:J,10),IF(C107&lt;(MAX('CI Fittings'!A:A))+1,VLOOKUP(C107,'CI Fittings'!A:J,10),IF(C107&lt;(MAX('Steel Couplings'!A:A))+1,VLOOKUP(C107,'Steel Couplings'!A:J,10),IF(C107&lt;(MAX(NHC!A:A))+1,VLOOKUP(C107,NHC!A:J,10),IF(C107&lt;(MAX('Dielectric Unions'!A:A))+1,VLOOKUP(C107,'Dielectric Unions'!A:J,10),IF(C107&lt;(MAX('MI Fittings - XH'!A:A))+1,VLOOKUP(C107,'MI Fittings - XH'!A:J,10),IF(C107&lt;(MAX('Steel Nipples - XH'!A:A))+1,VLOOKUP(C107,'Steel Nipples - XH'!A:J,10),IF(C107&lt;(MAX('Copper Tubing '!A:A))+1,VLOOKUP(C107,'Copper Tubing '!A:J,10),IF(C107&lt;(MAX('PVC Pipe'!A:A))+1,VLOOKUP(C107,'PVC Pipe'!A:J,10),IF(C107&lt;(MAX('Steel Pipe'!A:A))+1,VLOOKUP(C107,'Steel Pipe'!A:J,10),"")))))))))))))))))))))))))))))))</f>
        <v/>
      </c>
      <c r="E107" s="1231" t="str">
        <f>IF(C107&lt;(MAX('MI Fittings'!A:A))+1,VLOOKUP(C107,'MI Fittings'!A:K,3),IF(C107&lt;(MAX('CS Press Fittings'!A:A))+1,VLOOKUP(C107,'CS Press Fittings'!A:K,4),IF(C107&lt;(MAX('Steel Nipples'!A:A))+1,VLOOKUP(C107,'Steel Nipples'!A:K,3),IF(C107&lt;(MAX('Steel Cut Lengths'!A:A))+1,VLOOKUP(C107,'Steel Cut Lengths'!A:K,3),IF(C107&lt;(MAX('Pipe Hangers'!A:A))+1,VLOOKUP(C107,'Pipe Hangers'!A:J,3),IF(C107&lt;(MAX('Brass Nipples '!A:A))+1,VLOOKUP(C107,'Brass Nipples '!A:J,3),IF(C107&lt;(MAX('Brass Fittings '!A:A))+1,VLOOKUP(C107,'Brass Fittings '!A:J,3),IF(C107&lt;(MAX(Valves!A:A))+1,VLOOKUP(C107,Valves!A:J,3),IF(C107&lt;(MAX('PEX Tubing'!A:A))+1,VLOOKUP(C107,'PEX Tubing'!A:J,3),IF(C107&lt;(MAX('PEX Fittings - Brass'!A:A))+1,VLOOKUP(C107,'PEX Fittings - Brass'!A:J,3),IF(C107&lt;(MAX('PEX Fittings - EXPN Brass'!A:A))+1,VLOOKUP(C107,'PEX Fittings - EXPN Brass'!A:J,3),IF(C107&lt;(MAX('PEX Fittings - F1807 PPSU '!A:A))+1,VLOOKUP(C107,'PEX Fittings - F1807 PPSU '!A:J,3),IF(C107&lt;(MAX('PEX Fittings - F1960 EPPSU'!A:A))+1,VLOOKUP(C107,'PEX Fittings - F1960 EPPSU'!A:J,3),IF(C107&lt;(MAX('PEX Accessories'!A:A))+1,VLOOKUP(C107,'PEX Accessories'!A:J,3),IF(C107&lt;(MAX('PVC DWV'!A:A))+1,VLOOKUP(C107,'PVC DWV'!A:K,3),IF(C107&lt;(MAX('PVC SCH 40'!A:A))+1,VLOOKUP(C107,'PVC SCH 40'!A:K,3),IF(C107&lt;(MAX('Push Fittings'!A:A))+1,VLOOKUP(C107,'Push Fittings'!A:J,3),IF(C107&lt;(MAX('Copper Wrot'!A:A))+1,VLOOKUP(C107,'Copper Wrot'!A:L,3),IF(C107&lt;(MAX('Cast Copper'!A:A))+1,VLOOKUP(C107,'Cast Copper'!A:L,3),IF(C107&lt;(MAX('Cast Copper'!A:A))+1,VLOOKUP(C107,'Cast Copper'!A:L,3),IF(C107&lt;(MAX('Press Copper Fittings'!A:A))+1,VLOOKUP(C107,'Press Copper Fittings'!A:J,3),IF(C107&lt;(MAX('Supply Stops'!A:A))+1,VLOOKUP(C107,'Supply Stops'!A:J,3),IF(C107&lt;(MAX('Supply Lines'!A:A))+1,VLOOKUP(C107,'Supply Lines'!A:J,3),IF(C107&lt;(MAX('CI Fittings'!A:A))+1,VLOOKUP(C107,'CI Fittings'!A:J,3),IF(C107&lt;(MAX('Steel Couplings'!A:A))+1,VLOOKUP(C107,'Steel Couplings'!A:J,3),IF(C107&lt;(MAX(NHC!A:A))+1,VLOOKUP(C107,NHC!A:J,3),IF(C107&lt;(MAX('Dielectric Unions'!A:A))+1,VLOOKUP(C107,'Dielectric Unions'!A:J,3),IF(C107&lt;(MAX('MI Fittings - XH'!A:A))+1,VLOOKUP(C107,'MI Fittings - XH'!A:J,3),IF(C107&lt;(MAX('Steel Nipples - XH'!A:A))+1,VLOOKUP(C107,'Steel Nipples - XH'!A:J,3),IF(C107&lt;(MAX('Copper Tubing '!A:A))+1,VLOOKUP(C107,'Copper Tubing '!A:J,3),IF(C107&lt;(MAX('PVC Pipe'!A:A))+1,VLOOKUP(C107,'PVC Pipe'!A:J,3),IF(C107&lt;(MAX('Steel Pipe'!A:A))+1,VLOOKUP(C107,'Steel Pipe'!A:J,3),""))))))))))))))))))))))))))))))))</f>
        <v/>
      </c>
      <c r="F107" s="1794" t="str">
        <f>IF(C107&lt;(MAX('MI Fittings'!A:A))+1,VLOOKUP(C107,'MI Fittings'!A:K,4),IF(C107&lt;(MAX('CS Press Fittings'!A:A))+1,VLOOKUP(C107,'CS Press Fittings'!A:K,5),IF(C107&lt;(MAX('Steel Nipples'!A:A))+1,VLOOKUP(C107,'Steel Nipples'!A:K,4),IF(C107&lt;(MAX('Steel Cut Lengths'!A:A))+1,VLOOKUP(C107,'Steel Cut Lengths'!A:K,4),IF(C107&lt;(MAX('Pipe Hangers'!A:A))+1,VLOOKUP(C107,'Pipe Hangers'!A:J,4),IF(C107&lt;(MAX('Brass Nipples '!A:A))+1,VLOOKUP(C107,'Brass Nipples '!A:J,4),IF(C107&lt;(MAX('Brass Fittings '!A:A))+1,VLOOKUP(C107,'Brass Fittings '!A:J,4),IF(C107&lt;(MAX(Valves!A:A))+1,VLOOKUP(C107,Valves!A:J,4),IF(C107&lt;(MAX('PEX Tubing'!A:A))+1,VLOOKUP(C107,'PEX Tubing'!A:J,4),IF(C107&lt;(MAX('PEX Fittings - Brass'!A:A))+1,VLOOKUP(C107,'PEX Fittings - Brass'!A:J,4),IF(C107&lt;(MAX('PEX Fittings - EXPN Brass'!A:A))+1,VLOOKUP(C107,'PEX Fittings - EXPN Brass'!A:J,4),IF(C107&lt;(MAX('PEX Fittings - F1807 PPSU '!A:A))+1,VLOOKUP(C107,'PEX Fittings - F1807 PPSU '!A:J,4),IF(C107&lt;(MAX('PEX Fittings - F1960 EPPSU'!A:A))+1,VLOOKUP(C107,'PEX Fittings - F1960 EPPSU'!A:J,4),IF(C107&lt;(MAX('PEX Accessories'!A:A))+1,VLOOKUP(C107,'PEX Accessories'!A:J,4),IF(C107&lt;(MAX('PVC DWV'!A:A))+1,VLOOKUP(C107,'PVC DWV'!A:K,5),IF(C107&lt;(MAX('PVC SCH 40'!A:A))+1,VLOOKUP(C107,'PVC SCH 40'!A:K,5),IF(C107&lt;(MAX('Push Fittings'!A:A))+1,VLOOKUP(C107,'Push Fittings'!A:J,4),IF(C107&lt;(MAX('Copper Wrot'!A:A))+1,VLOOKUP(C107,'Copper Wrot'!A:L,5),IF(C107&lt;(MAX('Cast Copper'!A:A))+1,VLOOKUP(C107,'Cast Copper'!A:L,5),IF(C107&lt;(MAX('Press Copper Fittings'!A:A))+1,VLOOKUP(C107,'Press Copper Fittings'!A:J,4),IF(C107&lt;(MAX('Supply Stops'!A:A))+1,VLOOKUP(C107,'Supply Stops'!A:J,4),IF(C107&lt;(MAX('Supply Lines'!A:A))+1,VLOOKUP(C107,'Supply Lines'!A:J,4),IF(C107&lt;(MAX('CI Fittings'!A:A))+1,VLOOKUP(C107,'CI Fittings'!A:J,4),IF(C107&lt;(MAX('Steel Couplings'!A:A))+1,VLOOKUP(C107,'Steel Couplings'!A:J,4),IF(C107&lt;(MAX(NHC!A:A))+1,VLOOKUP(C107,NHC!A:J,4),IF(C107&lt;(MAX('Dielectric Unions'!A:A))+1,VLOOKUP(C107,'Dielectric Unions'!A:J,4),IF(C107&lt;(MAX('MI Fittings - XH'!A:A))+1,VLOOKUP(C107,'MI Fittings - XH'!A:J,4),IF(C107&lt;(MAX('Steel Nipples - XH'!A:A))+1,VLOOKUP(C107,'Steel Nipples - XH'!A:J,4),IF(C107&lt;(MAX('Copper Tubing '!A:A))+1,VLOOKUP(C107,'Copper Tubing '!A:J,4),IF(C107&lt;(MAX('PVC Pipe'!A:A))+1,VLOOKUP(C107,'PVC Pipe'!A:J,4),IF(C107&lt;(MAX('Steel Pipe'!A:A))+1,VLOOKUP(C107,'Steel Pipe'!A:J,4),"")))))))))))))))))))))))))))))))</f>
        <v/>
      </c>
      <c r="G107" s="1795"/>
      <c r="H107" s="504" t="str">
        <f>IF(C107&lt;(MAX('MI Fittings'!A:A))+1,VLOOKUP(C107,'MI Fittings'!A:K,8),IF(C107&lt;(MAX('CS Press Fittings'!A:A))+1,VLOOKUP(C107,'CS Press Fittings'!A:K,9),IF(C107&lt;(MAX('Steel Nipples'!A:A))+1,VLOOKUP(C107,'Steel Nipples'!A:K,8),IF(C107&lt;(MAX('Steel Cut Lengths'!A:A))+1,VLOOKUP(C107,'Steel Cut Lengths'!A:K,8),IF(C107&lt;(MAX('Pipe Hangers'!A:A))+1,VLOOKUP(C107,'Pipe Hangers'!A:J,8),IF(C107&lt;(MAX('Brass Nipples '!A:A))+1,VLOOKUP(C107,'Brass Nipples '!A:J,8),IF(C107&lt;(MAX('Brass Fittings '!A:A))+1,VLOOKUP(C107,'Brass Fittings '!A:J,8),IF(C107&lt;(MAX(Valves!A:A))+1,VLOOKUP(C107,Valves!A:J,8),IF(C107&lt;(MAX('PEX Tubing'!A:A))+1,VLOOKUP(C107,'PEX Tubing'!A:J,8),IF(C107&lt;(MAX('PEX Fittings - Brass'!A:A))+1,VLOOKUP(C107,'PEX Fittings - Brass'!A:J,8),IF(C107&lt;(MAX('PEX Fittings - EXPN Brass'!A:A))+1,VLOOKUP(C107,'PEX Fittings - EXPN Brass'!A:J,8),IF(C107&lt;(MAX('PEX Fittings - F1807 PPSU '!A:A))+1,VLOOKUP(C107,'PEX Fittings - F1807 PPSU '!A:J,8),IF(C107&lt;(MAX('PEX Fittings - F1960 EPPSU'!A:A))+1,VLOOKUP(C107,'PEX Fittings - F1960 EPPSU'!A:J,8),IF(C107&lt;(MAX('PEX Accessories'!A:A))+1,VLOOKUP(C107,'PEX Accessories'!A:J,8),IF(C107&lt;(MAX('PVC DWV'!A:A))+1,VLOOKUP(C107,'PVC DWV'!A:K,9),IF(C107&lt;(MAX('PVC SCH 40'!A:A))+1,VLOOKUP(C107,'PVC SCH 40'!A:K,10),IF(C107&lt;(MAX('Push Fittings'!A:A))+1,VLOOKUP(C107,'Push Fittings'!A:J,8),IF(C107&lt;(MAX('Copper Wrot'!A:A))+1,VLOOKUP(C107,'Copper Wrot'!A:L,10),IF(C107&lt;(MAX('Cast Copper'!A:A))+1,VLOOKUP(C107,'Cast Copper'!A:L,10),IF(C107&lt;(MAX('Press Copper Fittings'!A:A))+1,VLOOKUP(C107,'Press Copper Fittings'!A:J,8),IF(C107&lt;(MAX('Supply Stops'!A:A))+1,VLOOKUP(C107,'Supply Stops'!A:J,8),IF(C107&lt;(MAX('Supply Lines'!A:A))+1,VLOOKUP(C107,'Supply Lines'!A:J,8),IF(C107&lt;(MAX('CI Fittings'!A:A))+1,VLOOKUP(C107,'CI Fittings'!A:J,8),IF(C107&lt;(MAX('Steel Couplings'!A:A))+1,VLOOKUP(C107,'Steel Couplings'!A:J,8),IF(C107&lt;(MAX(NHC!A:A))+1,VLOOKUP(C107,NHC!A:J,8),IF(C107&lt;(MAX('Dielectric Unions'!A:A))+1,VLOOKUP(C107,'Dielectric Unions'!A:J,8),IF(C107&lt;(MAX('MI Fittings - XH'!A:A))+1,VLOOKUP(C107,'MI Fittings - XH'!A:J,8),IF(C107&lt;(MAX('Steel Nipples - XH'!A:A))+1,VLOOKUP(C107,'Steel Nipples - XH'!A:J,8),IF(C107&lt;(MAX('Copper Tubing '!A:A))+1,VLOOKUP(C107,'Copper Tubing '!A:J,8),IF(C107&lt;(MAX('PVC Pipe'!A:A))+1,VLOOKUP(C107,'PVC Pipe'!A:J,8),IF(C107&lt;(MAX('Steel Pipe'!A:A))+1,VLOOKUP(C107,'Steel Pipe'!A:J,8),"")))))))))))))))))))))))))))))))</f>
        <v/>
      </c>
      <c r="I107" s="1232">
        <f>IF(C107&lt;(MAX('MI Fittings'!A:A))+1,VLOOKUP(C107,'MI Fittings'!A:K,7),IF(C107&lt;(MAX('CS Press Fittings'!A:A))+1,VLOOKUP(C107,'CS Press Fittings'!A:K,8),IF(C107&lt;(MAX('Steel Nipples'!A:A))+1,VLOOKUP(C107,'Steel Nipples'!A:K,7),IF(C107&lt;(MAX('Steel Cut Lengths'!A:A))+1,VLOOKUP(C107,'Steel Cut Lengths'!A:K,7),IF(C107&lt;(MAX('Pipe Hangers'!A:A))+1,VLOOKUP(C107,'Pipe Hangers'!A:J,7),IF(C107&lt;(MAX('Brass Nipples '!A:A))+1,VLOOKUP(C107,'Brass Nipples '!A:J,7),IF(C107&lt;(MAX('Brass Fittings '!A:A))+1,VLOOKUP(C107,'Brass Fittings '!A:J,7),IF(C107&lt;(MAX(Valves!A:A))+1,VLOOKUP(C107,Valves!A:J,7),IF(C107&lt;(MAX('PEX Tubing'!A:A))+1,VLOOKUP(C107,'PEX Tubing'!A:J,7),IF(C107&lt;(MAX('PEX Fittings - Brass'!A:A))+1,VLOOKUP(C107,'PEX Fittings - Brass'!A:J,7),IF(C107&lt;(MAX('PEX Fittings - EXPN Brass'!A:A))+1,VLOOKUP(C107,'PEX Fittings - EXPN Brass'!A:J,7),IF(C107&lt;(MAX('PEX Fittings - F1807 PPSU '!A:A))+1,VLOOKUP(C107,'PEX Fittings - F1807 PPSU '!A:J,7),IF(C107&lt;(MAX('PEX Fittings - F1960 EPPSU'!A:A))+1,VLOOKUP(C107,'PEX Fittings - F1960 EPPSU'!A:J,7),IF(C107&lt;(MAX('PEX Accessories'!A:A))+1,VLOOKUP(C107,'PEX Accessories'!A:J,7),IF(C107&lt;(MAX('PVC DWV'!A:A))+1,VLOOKUP(C107,'PVC DWV'!A:K,8),IF(C107&lt;(MAX('PVC SCH 40'!A:A))+1,VLOOKUP(C107,'PVC SCH 40'!A:K,7),IF(C107&lt;(MAX('Push Fittings'!A:A))+1,VLOOKUP(C107,'Push Fittings'!A:J,7),IF(C107&lt;(MAX('Copper Wrot'!A:A))+1,VLOOKUP(C107,'Copper Wrot'!A:L,9),IF(C107&lt;(MAX('Cast Copper'!A:A))+1,VLOOKUP(C107,'Cast Copper'!A:L,9),IF(C107&lt;(MAX('Press Copper Fittings'!A:A))+1,VLOOKUP(C107,'Press Copper Fittings'!A:J,7),IF(C107&lt;(MAX('Supply Stops'!A:A))+1,VLOOKUP(C107,'Supply Stops'!A:J,7),IF(C107&lt;(MAX('Supply Lines'!A:A))+1,VLOOKUP(C107,'Supply Lines'!A:J,7),IF(C107&lt;(MAX('CI Fittings'!A:A))+1,VLOOKUP(C107,'CI Fittings'!A:J,7),IF(C107&lt;(MAX('Steel Couplings'!A:A))+1,VLOOKUP(C107,'Steel Couplings'!A:J,7),IF(C107&lt;(MAX(NHC!A:A))+1,VLOOKUP(C107,NHC!A:J,7),IF(C107&lt;(MAX('Dielectric Unions'!A:A))+1,VLOOKUP(C107,'Dielectric Unions'!A:J,7),IF(C107&lt;(MAX('MI Fittings - XH'!A:A))+1,VLOOKUP(C107,'MI Fittings - XH'!A:J,7),IF(C107&lt;(MAX('Steel Nipples - XH'!A:A))+1,VLOOKUP(C107,'Steel Nipples - XH'!A:J,7),IF(C107&lt;(MAX('Copper Tubing '!A:A))+1,VLOOKUP(C107,'Copper Tubing '!A:J,7),IF(C107&lt;(MAX('PVC Pipe'!A:A))+1,VLOOKUP(C107,'PVC Pipe'!A:J,7),IF(C107&lt;(MAX('Steel Pipe'!A:A))+1,VLOOKUP(C107,'Steel Pipe'!A:J,7),0)))))))))))))))))))))))))))))))</f>
        <v>0</v>
      </c>
      <c r="J107" s="1196">
        <f t="shared" si="1"/>
        <v>0</v>
      </c>
    </row>
    <row r="108" spans="3:10" ht="15" customHeight="1" thickTop="1" thickBot="1">
      <c r="C108" s="1234">
        <v>87</v>
      </c>
      <c r="D108" s="49" t="str">
        <f>IF(C108&lt;(MAX('MI Fittings'!A:A))+1,VLOOKUP(C108,'MI Fittings'!A:K,10),IF(C108&lt;(MAX('CS Press Fittings'!A:A))+1,VLOOKUP(C108,'CS Press Fittings'!A:K,11),IF(C108&lt;(MAX('Steel Nipples'!A:A))+1,VLOOKUP(C108,'Steel Nipples'!A:K,10),IF(C108&lt;(MAX('Steel Cut Lengths'!A:A))+1,VLOOKUP(C108,'Steel Cut Lengths'!A:K,10),IF(C108&lt;(MAX('Pipe Hangers'!A:A))+1,VLOOKUP(C108,'Pipe Hangers'!A:J,10),IF(C108&lt;(MAX('Brass Nipples '!A:A))+1,VLOOKUP(C108,'Brass Nipples '!A:J,10),IF(C108&lt;(MAX('Brass Fittings '!A:A))+1,VLOOKUP(C108,'Brass Fittings '!A:J,10),IF(C108&lt;(MAX(Valves!A:A))+1,VLOOKUP(C108,Valves!A:J,10),IF(C108&lt;(MAX('PEX Tubing'!A:A))+1,VLOOKUP(C108,'PEX Tubing'!A:J,9),IF(C108&lt;(MAX('PEX Fittings - Brass'!A:A))+1,VLOOKUP(C108,'PEX Fittings - Brass'!A:J,10),IF(C108&lt;(MAX('PEX Fittings - EXPN Brass'!A:A))+1,VLOOKUP(C108,'PEX Fittings - EXPN Brass'!A:J,10),IF(C108&lt;(MAX('PEX Fittings - F1807 PPSU '!A:A))+1,VLOOKUP(C108,'PEX Fittings - F1807 PPSU '!A:J,10),IF(C108&lt;(MAX('PEX Fittings - F1960 EPPSU'!A:A))+1,VLOOKUP(C108,'PEX Fittings - F1960 EPPSU'!A:J,10),IF(C108&lt;(MAX('PEX Accessories'!A:A))+1,VLOOKUP(C108,'PEX Accessories'!A:J,10),IF(C108&lt;(MAX('PVC DWV'!A:A))+1,VLOOKUP(C108,'PVC DWV'!A:K,11),IF(C108&lt;(MAX('PVC SCH 40'!A:A))+1,VLOOKUP(C108,'PVC SCH 40'!A:K,11),IF(C108&lt;(MAX('Push Fittings'!A:A))+1,VLOOKUP(C108,'Push Fittings'!A:J,10),IF(C108&lt;(MAX('Copper Wrot'!A:A))+1,VLOOKUP(C108,'Copper Wrot'!A:L,12),IF(C108&lt;(MAX('Cast Copper'!A:A))+1,VLOOKUP(C108,'Cast Copper'!A:L,12),IF(C108&lt;(MAX('Press Copper Fittings'!A:A))+1,VLOOKUP(C108,'Press Copper Fittings'!A:J,10),IF(C108&lt;(MAX('Supply Stops'!A:A))+1,VLOOKUP(C108,'Supply Stops'!A:J,10),IF(C108&lt;(MAX('Supply Lines'!A:A))+1,VLOOKUP(C108,'Supply Lines'!A:J,10),IF(C108&lt;(MAX('CI Fittings'!A:A))+1,VLOOKUP(C108,'CI Fittings'!A:J,10),IF(C108&lt;(MAX('Steel Couplings'!A:A))+1,VLOOKUP(C108,'Steel Couplings'!A:J,10),IF(C108&lt;(MAX(NHC!A:A))+1,VLOOKUP(C108,NHC!A:J,10),IF(C108&lt;(MAX('Dielectric Unions'!A:A))+1,VLOOKUP(C108,'Dielectric Unions'!A:J,10),IF(C108&lt;(MAX('MI Fittings - XH'!A:A))+1,VLOOKUP(C108,'MI Fittings - XH'!A:J,10),IF(C108&lt;(MAX('Steel Nipples - XH'!A:A))+1,VLOOKUP(C108,'Steel Nipples - XH'!A:J,10),IF(C108&lt;(MAX('Copper Tubing '!A:A))+1,VLOOKUP(C108,'Copper Tubing '!A:J,10),IF(C108&lt;(MAX('PVC Pipe'!A:A))+1,VLOOKUP(C108,'PVC Pipe'!A:J,10),IF(C108&lt;(MAX('Steel Pipe'!A:A))+1,VLOOKUP(C108,'Steel Pipe'!A:J,10),"")))))))))))))))))))))))))))))))</f>
        <v/>
      </c>
      <c r="E108" s="1231" t="str">
        <f>IF(C108&lt;(MAX('MI Fittings'!A:A))+1,VLOOKUP(C108,'MI Fittings'!A:K,3),IF(C108&lt;(MAX('CS Press Fittings'!A:A))+1,VLOOKUP(C108,'CS Press Fittings'!A:K,4),IF(C108&lt;(MAX('Steel Nipples'!A:A))+1,VLOOKUP(C108,'Steel Nipples'!A:K,3),IF(C108&lt;(MAX('Steel Cut Lengths'!A:A))+1,VLOOKUP(C108,'Steel Cut Lengths'!A:K,3),IF(C108&lt;(MAX('Pipe Hangers'!A:A))+1,VLOOKUP(C108,'Pipe Hangers'!A:J,3),IF(C108&lt;(MAX('Brass Nipples '!A:A))+1,VLOOKUP(C108,'Brass Nipples '!A:J,3),IF(C108&lt;(MAX('Brass Fittings '!A:A))+1,VLOOKUP(C108,'Brass Fittings '!A:J,3),IF(C108&lt;(MAX(Valves!A:A))+1,VLOOKUP(C108,Valves!A:J,3),IF(C108&lt;(MAX('PEX Tubing'!A:A))+1,VLOOKUP(C108,'PEX Tubing'!A:J,3),IF(C108&lt;(MAX('PEX Fittings - Brass'!A:A))+1,VLOOKUP(C108,'PEX Fittings - Brass'!A:J,3),IF(C108&lt;(MAX('PEX Fittings - EXPN Brass'!A:A))+1,VLOOKUP(C108,'PEX Fittings - EXPN Brass'!A:J,3),IF(C108&lt;(MAX('PEX Fittings - F1807 PPSU '!A:A))+1,VLOOKUP(C108,'PEX Fittings - F1807 PPSU '!A:J,3),IF(C108&lt;(MAX('PEX Fittings - F1960 EPPSU'!A:A))+1,VLOOKUP(C108,'PEX Fittings - F1960 EPPSU'!A:J,3),IF(C108&lt;(MAX('PEX Accessories'!A:A))+1,VLOOKUP(C108,'PEX Accessories'!A:J,3),IF(C108&lt;(MAX('PVC DWV'!A:A))+1,VLOOKUP(C108,'PVC DWV'!A:K,3),IF(C108&lt;(MAX('PVC SCH 40'!A:A))+1,VLOOKUP(C108,'PVC SCH 40'!A:K,3),IF(C108&lt;(MAX('Push Fittings'!A:A))+1,VLOOKUP(C108,'Push Fittings'!A:J,3),IF(C108&lt;(MAX('Copper Wrot'!A:A))+1,VLOOKUP(C108,'Copper Wrot'!A:L,3),IF(C108&lt;(MAX('Cast Copper'!A:A))+1,VLOOKUP(C108,'Cast Copper'!A:L,3),IF(C108&lt;(MAX('Cast Copper'!A:A))+1,VLOOKUP(C108,'Cast Copper'!A:L,3),IF(C108&lt;(MAX('Press Copper Fittings'!A:A))+1,VLOOKUP(C108,'Press Copper Fittings'!A:J,3),IF(C108&lt;(MAX('Supply Stops'!A:A))+1,VLOOKUP(C108,'Supply Stops'!A:J,3),IF(C108&lt;(MAX('Supply Lines'!A:A))+1,VLOOKUP(C108,'Supply Lines'!A:J,3),IF(C108&lt;(MAX('CI Fittings'!A:A))+1,VLOOKUP(C108,'CI Fittings'!A:J,3),IF(C108&lt;(MAX('Steel Couplings'!A:A))+1,VLOOKUP(C108,'Steel Couplings'!A:J,3),IF(C108&lt;(MAX(NHC!A:A))+1,VLOOKUP(C108,NHC!A:J,3),IF(C108&lt;(MAX('Dielectric Unions'!A:A))+1,VLOOKUP(C108,'Dielectric Unions'!A:J,3),IF(C108&lt;(MAX('MI Fittings - XH'!A:A))+1,VLOOKUP(C108,'MI Fittings - XH'!A:J,3),IF(C108&lt;(MAX('Steel Nipples - XH'!A:A))+1,VLOOKUP(C108,'Steel Nipples - XH'!A:J,3),IF(C108&lt;(MAX('Copper Tubing '!A:A))+1,VLOOKUP(C108,'Copper Tubing '!A:J,3),IF(C108&lt;(MAX('PVC Pipe'!A:A))+1,VLOOKUP(C108,'PVC Pipe'!A:J,3),IF(C108&lt;(MAX('Steel Pipe'!A:A))+1,VLOOKUP(C108,'Steel Pipe'!A:J,3),""))))))))))))))))))))))))))))))))</f>
        <v/>
      </c>
      <c r="F108" s="1794" t="str">
        <f>IF(C108&lt;(MAX('MI Fittings'!A:A))+1,VLOOKUP(C108,'MI Fittings'!A:K,4),IF(C108&lt;(MAX('CS Press Fittings'!A:A))+1,VLOOKUP(C108,'CS Press Fittings'!A:K,5),IF(C108&lt;(MAX('Steel Nipples'!A:A))+1,VLOOKUP(C108,'Steel Nipples'!A:K,4),IF(C108&lt;(MAX('Steel Cut Lengths'!A:A))+1,VLOOKUP(C108,'Steel Cut Lengths'!A:K,4),IF(C108&lt;(MAX('Pipe Hangers'!A:A))+1,VLOOKUP(C108,'Pipe Hangers'!A:J,4),IF(C108&lt;(MAX('Brass Nipples '!A:A))+1,VLOOKUP(C108,'Brass Nipples '!A:J,4),IF(C108&lt;(MAX('Brass Fittings '!A:A))+1,VLOOKUP(C108,'Brass Fittings '!A:J,4),IF(C108&lt;(MAX(Valves!A:A))+1,VLOOKUP(C108,Valves!A:J,4),IF(C108&lt;(MAX('PEX Tubing'!A:A))+1,VLOOKUP(C108,'PEX Tubing'!A:J,4),IF(C108&lt;(MAX('PEX Fittings - Brass'!A:A))+1,VLOOKUP(C108,'PEX Fittings - Brass'!A:J,4),IF(C108&lt;(MAX('PEX Fittings - EXPN Brass'!A:A))+1,VLOOKUP(C108,'PEX Fittings - EXPN Brass'!A:J,4),IF(C108&lt;(MAX('PEX Fittings - F1807 PPSU '!A:A))+1,VLOOKUP(C108,'PEX Fittings - F1807 PPSU '!A:J,4),IF(C108&lt;(MAX('PEX Fittings - F1960 EPPSU'!A:A))+1,VLOOKUP(C108,'PEX Fittings - F1960 EPPSU'!A:J,4),IF(C108&lt;(MAX('PEX Accessories'!A:A))+1,VLOOKUP(C108,'PEX Accessories'!A:J,4),IF(C108&lt;(MAX('PVC DWV'!A:A))+1,VLOOKUP(C108,'PVC DWV'!A:K,5),IF(C108&lt;(MAX('PVC SCH 40'!A:A))+1,VLOOKUP(C108,'PVC SCH 40'!A:K,5),IF(C108&lt;(MAX('Push Fittings'!A:A))+1,VLOOKUP(C108,'Push Fittings'!A:J,4),IF(C108&lt;(MAX('Copper Wrot'!A:A))+1,VLOOKUP(C108,'Copper Wrot'!A:L,5),IF(C108&lt;(MAX('Cast Copper'!A:A))+1,VLOOKUP(C108,'Cast Copper'!A:L,5),IF(C108&lt;(MAX('Press Copper Fittings'!A:A))+1,VLOOKUP(C108,'Press Copper Fittings'!A:J,4),IF(C108&lt;(MAX('Supply Stops'!A:A))+1,VLOOKUP(C108,'Supply Stops'!A:J,4),IF(C108&lt;(MAX('Supply Lines'!A:A))+1,VLOOKUP(C108,'Supply Lines'!A:J,4),IF(C108&lt;(MAX('CI Fittings'!A:A))+1,VLOOKUP(C108,'CI Fittings'!A:J,4),IF(C108&lt;(MAX('Steel Couplings'!A:A))+1,VLOOKUP(C108,'Steel Couplings'!A:J,4),IF(C108&lt;(MAX(NHC!A:A))+1,VLOOKUP(C108,NHC!A:J,4),IF(C108&lt;(MAX('Dielectric Unions'!A:A))+1,VLOOKUP(C108,'Dielectric Unions'!A:J,4),IF(C108&lt;(MAX('MI Fittings - XH'!A:A))+1,VLOOKUP(C108,'MI Fittings - XH'!A:J,4),IF(C108&lt;(MAX('Steel Nipples - XH'!A:A))+1,VLOOKUP(C108,'Steel Nipples - XH'!A:J,4),IF(C108&lt;(MAX('Copper Tubing '!A:A))+1,VLOOKUP(C108,'Copper Tubing '!A:J,4),IF(C108&lt;(MAX('PVC Pipe'!A:A))+1,VLOOKUP(C108,'PVC Pipe'!A:J,4),IF(C108&lt;(MAX('Steel Pipe'!A:A))+1,VLOOKUP(C108,'Steel Pipe'!A:J,4),"")))))))))))))))))))))))))))))))</f>
        <v/>
      </c>
      <c r="G108" s="1795"/>
      <c r="H108" s="504" t="str">
        <f>IF(C108&lt;(MAX('MI Fittings'!A:A))+1,VLOOKUP(C108,'MI Fittings'!A:K,8),IF(C108&lt;(MAX('CS Press Fittings'!A:A))+1,VLOOKUP(C108,'CS Press Fittings'!A:K,9),IF(C108&lt;(MAX('Steel Nipples'!A:A))+1,VLOOKUP(C108,'Steel Nipples'!A:K,8),IF(C108&lt;(MAX('Steel Cut Lengths'!A:A))+1,VLOOKUP(C108,'Steel Cut Lengths'!A:K,8),IF(C108&lt;(MAX('Pipe Hangers'!A:A))+1,VLOOKUP(C108,'Pipe Hangers'!A:J,8),IF(C108&lt;(MAX('Brass Nipples '!A:A))+1,VLOOKUP(C108,'Brass Nipples '!A:J,8),IF(C108&lt;(MAX('Brass Fittings '!A:A))+1,VLOOKUP(C108,'Brass Fittings '!A:J,8),IF(C108&lt;(MAX(Valves!A:A))+1,VLOOKUP(C108,Valves!A:J,8),IF(C108&lt;(MAX('PEX Tubing'!A:A))+1,VLOOKUP(C108,'PEX Tubing'!A:J,8),IF(C108&lt;(MAX('PEX Fittings - Brass'!A:A))+1,VLOOKUP(C108,'PEX Fittings - Brass'!A:J,8),IF(C108&lt;(MAX('PEX Fittings - EXPN Brass'!A:A))+1,VLOOKUP(C108,'PEX Fittings - EXPN Brass'!A:J,8),IF(C108&lt;(MAX('PEX Fittings - F1807 PPSU '!A:A))+1,VLOOKUP(C108,'PEX Fittings - F1807 PPSU '!A:J,8),IF(C108&lt;(MAX('PEX Fittings - F1960 EPPSU'!A:A))+1,VLOOKUP(C108,'PEX Fittings - F1960 EPPSU'!A:J,8),IF(C108&lt;(MAX('PEX Accessories'!A:A))+1,VLOOKUP(C108,'PEX Accessories'!A:J,8),IF(C108&lt;(MAX('PVC DWV'!A:A))+1,VLOOKUP(C108,'PVC DWV'!A:K,9),IF(C108&lt;(MAX('PVC SCH 40'!A:A))+1,VLOOKUP(C108,'PVC SCH 40'!A:K,10),IF(C108&lt;(MAX('Push Fittings'!A:A))+1,VLOOKUP(C108,'Push Fittings'!A:J,8),IF(C108&lt;(MAX('Copper Wrot'!A:A))+1,VLOOKUP(C108,'Copper Wrot'!A:L,10),IF(C108&lt;(MAX('Cast Copper'!A:A))+1,VLOOKUP(C108,'Cast Copper'!A:L,10),IF(C108&lt;(MAX('Press Copper Fittings'!A:A))+1,VLOOKUP(C108,'Press Copper Fittings'!A:J,8),IF(C108&lt;(MAX('Supply Stops'!A:A))+1,VLOOKUP(C108,'Supply Stops'!A:J,8),IF(C108&lt;(MAX('Supply Lines'!A:A))+1,VLOOKUP(C108,'Supply Lines'!A:J,8),IF(C108&lt;(MAX('CI Fittings'!A:A))+1,VLOOKUP(C108,'CI Fittings'!A:J,8),IF(C108&lt;(MAX('Steel Couplings'!A:A))+1,VLOOKUP(C108,'Steel Couplings'!A:J,8),IF(C108&lt;(MAX(NHC!A:A))+1,VLOOKUP(C108,NHC!A:J,8),IF(C108&lt;(MAX('Dielectric Unions'!A:A))+1,VLOOKUP(C108,'Dielectric Unions'!A:J,8),IF(C108&lt;(MAX('MI Fittings - XH'!A:A))+1,VLOOKUP(C108,'MI Fittings - XH'!A:J,8),IF(C108&lt;(MAX('Steel Nipples - XH'!A:A))+1,VLOOKUP(C108,'Steel Nipples - XH'!A:J,8),IF(C108&lt;(MAX('Copper Tubing '!A:A))+1,VLOOKUP(C108,'Copper Tubing '!A:J,8),IF(C108&lt;(MAX('PVC Pipe'!A:A))+1,VLOOKUP(C108,'PVC Pipe'!A:J,8),IF(C108&lt;(MAX('Steel Pipe'!A:A))+1,VLOOKUP(C108,'Steel Pipe'!A:J,8),"")))))))))))))))))))))))))))))))</f>
        <v/>
      </c>
      <c r="I108" s="1232">
        <f>IF(C108&lt;(MAX('MI Fittings'!A:A))+1,VLOOKUP(C108,'MI Fittings'!A:K,7),IF(C108&lt;(MAX('CS Press Fittings'!A:A))+1,VLOOKUP(C108,'CS Press Fittings'!A:K,8),IF(C108&lt;(MAX('Steel Nipples'!A:A))+1,VLOOKUP(C108,'Steel Nipples'!A:K,7),IF(C108&lt;(MAX('Steel Cut Lengths'!A:A))+1,VLOOKUP(C108,'Steel Cut Lengths'!A:K,7),IF(C108&lt;(MAX('Pipe Hangers'!A:A))+1,VLOOKUP(C108,'Pipe Hangers'!A:J,7),IF(C108&lt;(MAX('Brass Nipples '!A:A))+1,VLOOKUP(C108,'Brass Nipples '!A:J,7),IF(C108&lt;(MAX('Brass Fittings '!A:A))+1,VLOOKUP(C108,'Brass Fittings '!A:J,7),IF(C108&lt;(MAX(Valves!A:A))+1,VLOOKUP(C108,Valves!A:J,7),IF(C108&lt;(MAX('PEX Tubing'!A:A))+1,VLOOKUP(C108,'PEX Tubing'!A:J,7),IF(C108&lt;(MAX('PEX Fittings - Brass'!A:A))+1,VLOOKUP(C108,'PEX Fittings - Brass'!A:J,7),IF(C108&lt;(MAX('PEX Fittings - EXPN Brass'!A:A))+1,VLOOKUP(C108,'PEX Fittings - EXPN Brass'!A:J,7),IF(C108&lt;(MAX('PEX Fittings - F1807 PPSU '!A:A))+1,VLOOKUP(C108,'PEX Fittings - F1807 PPSU '!A:J,7),IF(C108&lt;(MAX('PEX Fittings - F1960 EPPSU'!A:A))+1,VLOOKUP(C108,'PEX Fittings - F1960 EPPSU'!A:J,7),IF(C108&lt;(MAX('PEX Accessories'!A:A))+1,VLOOKUP(C108,'PEX Accessories'!A:J,7),IF(C108&lt;(MAX('PVC DWV'!A:A))+1,VLOOKUP(C108,'PVC DWV'!A:K,8),IF(C108&lt;(MAX('PVC SCH 40'!A:A))+1,VLOOKUP(C108,'PVC SCH 40'!A:K,7),IF(C108&lt;(MAX('Push Fittings'!A:A))+1,VLOOKUP(C108,'Push Fittings'!A:J,7),IF(C108&lt;(MAX('Copper Wrot'!A:A))+1,VLOOKUP(C108,'Copper Wrot'!A:L,9),IF(C108&lt;(MAX('Cast Copper'!A:A))+1,VLOOKUP(C108,'Cast Copper'!A:L,9),IF(C108&lt;(MAX('Press Copper Fittings'!A:A))+1,VLOOKUP(C108,'Press Copper Fittings'!A:J,7),IF(C108&lt;(MAX('Supply Stops'!A:A))+1,VLOOKUP(C108,'Supply Stops'!A:J,7),IF(C108&lt;(MAX('Supply Lines'!A:A))+1,VLOOKUP(C108,'Supply Lines'!A:J,7),IF(C108&lt;(MAX('CI Fittings'!A:A))+1,VLOOKUP(C108,'CI Fittings'!A:J,7),IF(C108&lt;(MAX('Steel Couplings'!A:A))+1,VLOOKUP(C108,'Steel Couplings'!A:J,7),IF(C108&lt;(MAX(NHC!A:A))+1,VLOOKUP(C108,NHC!A:J,7),IF(C108&lt;(MAX('Dielectric Unions'!A:A))+1,VLOOKUP(C108,'Dielectric Unions'!A:J,7),IF(C108&lt;(MAX('MI Fittings - XH'!A:A))+1,VLOOKUP(C108,'MI Fittings - XH'!A:J,7),IF(C108&lt;(MAX('Steel Nipples - XH'!A:A))+1,VLOOKUP(C108,'Steel Nipples - XH'!A:J,7),IF(C108&lt;(MAX('Copper Tubing '!A:A))+1,VLOOKUP(C108,'Copper Tubing '!A:J,7),IF(C108&lt;(MAX('PVC Pipe'!A:A))+1,VLOOKUP(C108,'PVC Pipe'!A:J,7),IF(C108&lt;(MAX('Steel Pipe'!A:A))+1,VLOOKUP(C108,'Steel Pipe'!A:J,7),0)))))))))))))))))))))))))))))))</f>
        <v>0</v>
      </c>
      <c r="J108" s="1196">
        <f t="shared" si="1"/>
        <v>0</v>
      </c>
    </row>
    <row r="109" spans="3:10" ht="15" customHeight="1" thickTop="1" thickBot="1">
      <c r="C109" s="1233">
        <v>88</v>
      </c>
      <c r="D109" s="49" t="str">
        <f>IF(C109&lt;(MAX('MI Fittings'!A:A))+1,VLOOKUP(C109,'MI Fittings'!A:K,10),IF(C109&lt;(MAX('CS Press Fittings'!A:A))+1,VLOOKUP(C109,'CS Press Fittings'!A:K,11),IF(C109&lt;(MAX('Steel Nipples'!A:A))+1,VLOOKUP(C109,'Steel Nipples'!A:K,10),IF(C109&lt;(MAX('Steel Cut Lengths'!A:A))+1,VLOOKUP(C109,'Steel Cut Lengths'!A:K,10),IF(C109&lt;(MAX('Pipe Hangers'!A:A))+1,VLOOKUP(C109,'Pipe Hangers'!A:J,10),IF(C109&lt;(MAX('Brass Nipples '!A:A))+1,VLOOKUP(C109,'Brass Nipples '!A:J,10),IF(C109&lt;(MAX('Brass Fittings '!A:A))+1,VLOOKUP(C109,'Brass Fittings '!A:J,10),IF(C109&lt;(MAX(Valves!A:A))+1,VLOOKUP(C109,Valves!A:J,10),IF(C109&lt;(MAX('PEX Tubing'!A:A))+1,VLOOKUP(C109,'PEX Tubing'!A:J,9),IF(C109&lt;(MAX('PEX Fittings - Brass'!A:A))+1,VLOOKUP(C109,'PEX Fittings - Brass'!A:J,10),IF(C109&lt;(MAX('PEX Fittings - EXPN Brass'!A:A))+1,VLOOKUP(C109,'PEX Fittings - EXPN Brass'!A:J,10),IF(C109&lt;(MAX('PEX Fittings - F1807 PPSU '!A:A))+1,VLOOKUP(C109,'PEX Fittings - F1807 PPSU '!A:J,10),IF(C109&lt;(MAX('PEX Fittings - F1960 EPPSU'!A:A))+1,VLOOKUP(C109,'PEX Fittings - F1960 EPPSU'!A:J,10),IF(C109&lt;(MAX('PEX Accessories'!A:A))+1,VLOOKUP(C109,'PEX Accessories'!A:J,10),IF(C109&lt;(MAX('PVC DWV'!A:A))+1,VLOOKUP(C109,'PVC DWV'!A:K,11),IF(C109&lt;(MAX('PVC SCH 40'!A:A))+1,VLOOKUP(C109,'PVC SCH 40'!A:K,11),IF(C109&lt;(MAX('Push Fittings'!A:A))+1,VLOOKUP(C109,'Push Fittings'!A:J,10),IF(C109&lt;(MAX('Copper Wrot'!A:A))+1,VLOOKUP(C109,'Copper Wrot'!A:L,12),IF(C109&lt;(MAX('Cast Copper'!A:A))+1,VLOOKUP(C109,'Cast Copper'!A:L,12),IF(C109&lt;(MAX('Press Copper Fittings'!A:A))+1,VLOOKUP(C109,'Press Copper Fittings'!A:J,10),IF(C109&lt;(MAX('Supply Stops'!A:A))+1,VLOOKUP(C109,'Supply Stops'!A:J,10),IF(C109&lt;(MAX('Supply Lines'!A:A))+1,VLOOKUP(C109,'Supply Lines'!A:J,10),IF(C109&lt;(MAX('CI Fittings'!A:A))+1,VLOOKUP(C109,'CI Fittings'!A:J,10),IF(C109&lt;(MAX('Steel Couplings'!A:A))+1,VLOOKUP(C109,'Steel Couplings'!A:J,10),IF(C109&lt;(MAX(NHC!A:A))+1,VLOOKUP(C109,NHC!A:J,10),IF(C109&lt;(MAX('Dielectric Unions'!A:A))+1,VLOOKUP(C109,'Dielectric Unions'!A:J,10),IF(C109&lt;(MAX('MI Fittings - XH'!A:A))+1,VLOOKUP(C109,'MI Fittings - XH'!A:J,10),IF(C109&lt;(MAX('Steel Nipples - XH'!A:A))+1,VLOOKUP(C109,'Steel Nipples - XH'!A:J,10),IF(C109&lt;(MAX('Copper Tubing '!A:A))+1,VLOOKUP(C109,'Copper Tubing '!A:J,10),IF(C109&lt;(MAX('PVC Pipe'!A:A))+1,VLOOKUP(C109,'PVC Pipe'!A:J,10),IF(C109&lt;(MAX('Steel Pipe'!A:A))+1,VLOOKUP(C109,'Steel Pipe'!A:J,10),"")))))))))))))))))))))))))))))))</f>
        <v/>
      </c>
      <c r="E109" s="1231" t="str">
        <f>IF(C109&lt;(MAX('MI Fittings'!A:A))+1,VLOOKUP(C109,'MI Fittings'!A:K,3),IF(C109&lt;(MAX('CS Press Fittings'!A:A))+1,VLOOKUP(C109,'CS Press Fittings'!A:K,4),IF(C109&lt;(MAX('Steel Nipples'!A:A))+1,VLOOKUP(C109,'Steel Nipples'!A:K,3),IF(C109&lt;(MAX('Steel Cut Lengths'!A:A))+1,VLOOKUP(C109,'Steel Cut Lengths'!A:K,3),IF(C109&lt;(MAX('Pipe Hangers'!A:A))+1,VLOOKUP(C109,'Pipe Hangers'!A:J,3),IF(C109&lt;(MAX('Brass Nipples '!A:A))+1,VLOOKUP(C109,'Brass Nipples '!A:J,3),IF(C109&lt;(MAX('Brass Fittings '!A:A))+1,VLOOKUP(C109,'Brass Fittings '!A:J,3),IF(C109&lt;(MAX(Valves!A:A))+1,VLOOKUP(C109,Valves!A:J,3),IF(C109&lt;(MAX('PEX Tubing'!A:A))+1,VLOOKUP(C109,'PEX Tubing'!A:J,3),IF(C109&lt;(MAX('PEX Fittings - Brass'!A:A))+1,VLOOKUP(C109,'PEX Fittings - Brass'!A:J,3),IF(C109&lt;(MAX('PEX Fittings - EXPN Brass'!A:A))+1,VLOOKUP(C109,'PEX Fittings - EXPN Brass'!A:J,3),IF(C109&lt;(MAX('PEX Fittings - F1807 PPSU '!A:A))+1,VLOOKUP(C109,'PEX Fittings - F1807 PPSU '!A:J,3),IF(C109&lt;(MAX('PEX Fittings - F1960 EPPSU'!A:A))+1,VLOOKUP(C109,'PEX Fittings - F1960 EPPSU'!A:J,3),IF(C109&lt;(MAX('PEX Accessories'!A:A))+1,VLOOKUP(C109,'PEX Accessories'!A:J,3),IF(C109&lt;(MAX('PVC DWV'!A:A))+1,VLOOKUP(C109,'PVC DWV'!A:K,3),IF(C109&lt;(MAX('PVC SCH 40'!A:A))+1,VLOOKUP(C109,'PVC SCH 40'!A:K,3),IF(C109&lt;(MAX('Push Fittings'!A:A))+1,VLOOKUP(C109,'Push Fittings'!A:J,3),IF(C109&lt;(MAX('Copper Wrot'!A:A))+1,VLOOKUP(C109,'Copper Wrot'!A:L,3),IF(C109&lt;(MAX('Cast Copper'!A:A))+1,VLOOKUP(C109,'Cast Copper'!A:L,3),IF(C109&lt;(MAX('Cast Copper'!A:A))+1,VLOOKUP(C109,'Cast Copper'!A:L,3),IF(C109&lt;(MAX('Press Copper Fittings'!A:A))+1,VLOOKUP(C109,'Press Copper Fittings'!A:J,3),IF(C109&lt;(MAX('Supply Stops'!A:A))+1,VLOOKUP(C109,'Supply Stops'!A:J,3),IF(C109&lt;(MAX('Supply Lines'!A:A))+1,VLOOKUP(C109,'Supply Lines'!A:J,3),IF(C109&lt;(MAX('CI Fittings'!A:A))+1,VLOOKUP(C109,'CI Fittings'!A:J,3),IF(C109&lt;(MAX('Steel Couplings'!A:A))+1,VLOOKUP(C109,'Steel Couplings'!A:J,3),IF(C109&lt;(MAX(NHC!A:A))+1,VLOOKUP(C109,NHC!A:J,3),IF(C109&lt;(MAX('Dielectric Unions'!A:A))+1,VLOOKUP(C109,'Dielectric Unions'!A:J,3),IF(C109&lt;(MAX('MI Fittings - XH'!A:A))+1,VLOOKUP(C109,'MI Fittings - XH'!A:J,3),IF(C109&lt;(MAX('Steel Nipples - XH'!A:A))+1,VLOOKUP(C109,'Steel Nipples - XH'!A:J,3),IF(C109&lt;(MAX('Copper Tubing '!A:A))+1,VLOOKUP(C109,'Copper Tubing '!A:J,3),IF(C109&lt;(MAX('PVC Pipe'!A:A))+1,VLOOKUP(C109,'PVC Pipe'!A:J,3),IF(C109&lt;(MAX('Steel Pipe'!A:A))+1,VLOOKUP(C109,'Steel Pipe'!A:J,3),""))))))))))))))))))))))))))))))))</f>
        <v/>
      </c>
      <c r="F109" s="1794" t="str">
        <f>IF(C109&lt;(MAX('MI Fittings'!A:A))+1,VLOOKUP(C109,'MI Fittings'!A:K,4),IF(C109&lt;(MAX('CS Press Fittings'!A:A))+1,VLOOKUP(C109,'CS Press Fittings'!A:K,5),IF(C109&lt;(MAX('Steel Nipples'!A:A))+1,VLOOKUP(C109,'Steel Nipples'!A:K,4),IF(C109&lt;(MAX('Steel Cut Lengths'!A:A))+1,VLOOKUP(C109,'Steel Cut Lengths'!A:K,4),IF(C109&lt;(MAX('Pipe Hangers'!A:A))+1,VLOOKUP(C109,'Pipe Hangers'!A:J,4),IF(C109&lt;(MAX('Brass Nipples '!A:A))+1,VLOOKUP(C109,'Brass Nipples '!A:J,4),IF(C109&lt;(MAX('Brass Fittings '!A:A))+1,VLOOKUP(C109,'Brass Fittings '!A:J,4),IF(C109&lt;(MAX(Valves!A:A))+1,VLOOKUP(C109,Valves!A:J,4),IF(C109&lt;(MAX('PEX Tubing'!A:A))+1,VLOOKUP(C109,'PEX Tubing'!A:J,4),IF(C109&lt;(MAX('PEX Fittings - Brass'!A:A))+1,VLOOKUP(C109,'PEX Fittings - Brass'!A:J,4),IF(C109&lt;(MAX('PEX Fittings - EXPN Brass'!A:A))+1,VLOOKUP(C109,'PEX Fittings - EXPN Brass'!A:J,4),IF(C109&lt;(MAX('PEX Fittings - F1807 PPSU '!A:A))+1,VLOOKUP(C109,'PEX Fittings - F1807 PPSU '!A:J,4),IF(C109&lt;(MAX('PEX Fittings - F1960 EPPSU'!A:A))+1,VLOOKUP(C109,'PEX Fittings - F1960 EPPSU'!A:J,4),IF(C109&lt;(MAX('PEX Accessories'!A:A))+1,VLOOKUP(C109,'PEX Accessories'!A:J,4),IF(C109&lt;(MAX('PVC DWV'!A:A))+1,VLOOKUP(C109,'PVC DWV'!A:K,5),IF(C109&lt;(MAX('PVC SCH 40'!A:A))+1,VLOOKUP(C109,'PVC SCH 40'!A:K,5),IF(C109&lt;(MAX('Push Fittings'!A:A))+1,VLOOKUP(C109,'Push Fittings'!A:J,4),IF(C109&lt;(MAX('Copper Wrot'!A:A))+1,VLOOKUP(C109,'Copper Wrot'!A:L,5),IF(C109&lt;(MAX('Cast Copper'!A:A))+1,VLOOKUP(C109,'Cast Copper'!A:L,5),IF(C109&lt;(MAX('Press Copper Fittings'!A:A))+1,VLOOKUP(C109,'Press Copper Fittings'!A:J,4),IF(C109&lt;(MAX('Supply Stops'!A:A))+1,VLOOKUP(C109,'Supply Stops'!A:J,4),IF(C109&lt;(MAX('Supply Lines'!A:A))+1,VLOOKUP(C109,'Supply Lines'!A:J,4),IF(C109&lt;(MAX('CI Fittings'!A:A))+1,VLOOKUP(C109,'CI Fittings'!A:J,4),IF(C109&lt;(MAX('Steel Couplings'!A:A))+1,VLOOKUP(C109,'Steel Couplings'!A:J,4),IF(C109&lt;(MAX(NHC!A:A))+1,VLOOKUP(C109,NHC!A:J,4),IF(C109&lt;(MAX('Dielectric Unions'!A:A))+1,VLOOKUP(C109,'Dielectric Unions'!A:J,4),IF(C109&lt;(MAX('MI Fittings - XH'!A:A))+1,VLOOKUP(C109,'MI Fittings - XH'!A:J,4),IF(C109&lt;(MAX('Steel Nipples - XH'!A:A))+1,VLOOKUP(C109,'Steel Nipples - XH'!A:J,4),IF(C109&lt;(MAX('Copper Tubing '!A:A))+1,VLOOKUP(C109,'Copper Tubing '!A:J,4),IF(C109&lt;(MAX('PVC Pipe'!A:A))+1,VLOOKUP(C109,'PVC Pipe'!A:J,4),IF(C109&lt;(MAX('Steel Pipe'!A:A))+1,VLOOKUP(C109,'Steel Pipe'!A:J,4),"")))))))))))))))))))))))))))))))</f>
        <v/>
      </c>
      <c r="G109" s="1795"/>
      <c r="H109" s="504" t="str">
        <f>IF(C109&lt;(MAX('MI Fittings'!A:A))+1,VLOOKUP(C109,'MI Fittings'!A:K,8),IF(C109&lt;(MAX('CS Press Fittings'!A:A))+1,VLOOKUP(C109,'CS Press Fittings'!A:K,9),IF(C109&lt;(MAX('Steel Nipples'!A:A))+1,VLOOKUP(C109,'Steel Nipples'!A:K,8),IF(C109&lt;(MAX('Steel Cut Lengths'!A:A))+1,VLOOKUP(C109,'Steel Cut Lengths'!A:K,8),IF(C109&lt;(MAX('Pipe Hangers'!A:A))+1,VLOOKUP(C109,'Pipe Hangers'!A:J,8),IF(C109&lt;(MAX('Brass Nipples '!A:A))+1,VLOOKUP(C109,'Brass Nipples '!A:J,8),IF(C109&lt;(MAX('Brass Fittings '!A:A))+1,VLOOKUP(C109,'Brass Fittings '!A:J,8),IF(C109&lt;(MAX(Valves!A:A))+1,VLOOKUP(C109,Valves!A:J,8),IF(C109&lt;(MAX('PEX Tubing'!A:A))+1,VLOOKUP(C109,'PEX Tubing'!A:J,8),IF(C109&lt;(MAX('PEX Fittings - Brass'!A:A))+1,VLOOKUP(C109,'PEX Fittings - Brass'!A:J,8),IF(C109&lt;(MAX('PEX Fittings - EXPN Brass'!A:A))+1,VLOOKUP(C109,'PEX Fittings - EXPN Brass'!A:J,8),IF(C109&lt;(MAX('PEX Fittings - F1807 PPSU '!A:A))+1,VLOOKUP(C109,'PEX Fittings - F1807 PPSU '!A:J,8),IF(C109&lt;(MAX('PEX Fittings - F1960 EPPSU'!A:A))+1,VLOOKUP(C109,'PEX Fittings - F1960 EPPSU'!A:J,8),IF(C109&lt;(MAX('PEX Accessories'!A:A))+1,VLOOKUP(C109,'PEX Accessories'!A:J,8),IF(C109&lt;(MAX('PVC DWV'!A:A))+1,VLOOKUP(C109,'PVC DWV'!A:K,9),IF(C109&lt;(MAX('PVC SCH 40'!A:A))+1,VLOOKUP(C109,'PVC SCH 40'!A:K,10),IF(C109&lt;(MAX('Push Fittings'!A:A))+1,VLOOKUP(C109,'Push Fittings'!A:J,8),IF(C109&lt;(MAX('Copper Wrot'!A:A))+1,VLOOKUP(C109,'Copper Wrot'!A:L,10),IF(C109&lt;(MAX('Cast Copper'!A:A))+1,VLOOKUP(C109,'Cast Copper'!A:L,10),IF(C109&lt;(MAX('Press Copper Fittings'!A:A))+1,VLOOKUP(C109,'Press Copper Fittings'!A:J,8),IF(C109&lt;(MAX('Supply Stops'!A:A))+1,VLOOKUP(C109,'Supply Stops'!A:J,8),IF(C109&lt;(MAX('Supply Lines'!A:A))+1,VLOOKUP(C109,'Supply Lines'!A:J,8),IF(C109&lt;(MAX('CI Fittings'!A:A))+1,VLOOKUP(C109,'CI Fittings'!A:J,8),IF(C109&lt;(MAX('Steel Couplings'!A:A))+1,VLOOKUP(C109,'Steel Couplings'!A:J,8),IF(C109&lt;(MAX(NHC!A:A))+1,VLOOKUP(C109,NHC!A:J,8),IF(C109&lt;(MAX('Dielectric Unions'!A:A))+1,VLOOKUP(C109,'Dielectric Unions'!A:J,8),IF(C109&lt;(MAX('MI Fittings - XH'!A:A))+1,VLOOKUP(C109,'MI Fittings - XH'!A:J,8),IF(C109&lt;(MAX('Steel Nipples - XH'!A:A))+1,VLOOKUP(C109,'Steel Nipples - XH'!A:J,8),IF(C109&lt;(MAX('Copper Tubing '!A:A))+1,VLOOKUP(C109,'Copper Tubing '!A:J,8),IF(C109&lt;(MAX('PVC Pipe'!A:A))+1,VLOOKUP(C109,'PVC Pipe'!A:J,8),IF(C109&lt;(MAX('Steel Pipe'!A:A))+1,VLOOKUP(C109,'Steel Pipe'!A:J,8),"")))))))))))))))))))))))))))))))</f>
        <v/>
      </c>
      <c r="I109" s="1232">
        <f>IF(C109&lt;(MAX('MI Fittings'!A:A))+1,VLOOKUP(C109,'MI Fittings'!A:K,7),IF(C109&lt;(MAX('CS Press Fittings'!A:A))+1,VLOOKUP(C109,'CS Press Fittings'!A:K,8),IF(C109&lt;(MAX('Steel Nipples'!A:A))+1,VLOOKUP(C109,'Steel Nipples'!A:K,7),IF(C109&lt;(MAX('Steel Cut Lengths'!A:A))+1,VLOOKUP(C109,'Steel Cut Lengths'!A:K,7),IF(C109&lt;(MAX('Pipe Hangers'!A:A))+1,VLOOKUP(C109,'Pipe Hangers'!A:J,7),IF(C109&lt;(MAX('Brass Nipples '!A:A))+1,VLOOKUP(C109,'Brass Nipples '!A:J,7),IF(C109&lt;(MAX('Brass Fittings '!A:A))+1,VLOOKUP(C109,'Brass Fittings '!A:J,7),IF(C109&lt;(MAX(Valves!A:A))+1,VLOOKUP(C109,Valves!A:J,7),IF(C109&lt;(MAX('PEX Tubing'!A:A))+1,VLOOKUP(C109,'PEX Tubing'!A:J,7),IF(C109&lt;(MAX('PEX Fittings - Brass'!A:A))+1,VLOOKUP(C109,'PEX Fittings - Brass'!A:J,7),IF(C109&lt;(MAX('PEX Fittings - EXPN Brass'!A:A))+1,VLOOKUP(C109,'PEX Fittings - EXPN Brass'!A:J,7),IF(C109&lt;(MAX('PEX Fittings - F1807 PPSU '!A:A))+1,VLOOKUP(C109,'PEX Fittings - F1807 PPSU '!A:J,7),IF(C109&lt;(MAX('PEX Fittings - F1960 EPPSU'!A:A))+1,VLOOKUP(C109,'PEX Fittings - F1960 EPPSU'!A:J,7),IF(C109&lt;(MAX('PEX Accessories'!A:A))+1,VLOOKUP(C109,'PEX Accessories'!A:J,7),IF(C109&lt;(MAX('PVC DWV'!A:A))+1,VLOOKUP(C109,'PVC DWV'!A:K,8),IF(C109&lt;(MAX('PVC SCH 40'!A:A))+1,VLOOKUP(C109,'PVC SCH 40'!A:K,7),IF(C109&lt;(MAX('Push Fittings'!A:A))+1,VLOOKUP(C109,'Push Fittings'!A:J,7),IF(C109&lt;(MAX('Copper Wrot'!A:A))+1,VLOOKUP(C109,'Copper Wrot'!A:L,9),IF(C109&lt;(MAX('Cast Copper'!A:A))+1,VLOOKUP(C109,'Cast Copper'!A:L,9),IF(C109&lt;(MAX('Press Copper Fittings'!A:A))+1,VLOOKUP(C109,'Press Copper Fittings'!A:J,7),IF(C109&lt;(MAX('Supply Stops'!A:A))+1,VLOOKUP(C109,'Supply Stops'!A:J,7),IF(C109&lt;(MAX('Supply Lines'!A:A))+1,VLOOKUP(C109,'Supply Lines'!A:J,7),IF(C109&lt;(MAX('CI Fittings'!A:A))+1,VLOOKUP(C109,'CI Fittings'!A:J,7),IF(C109&lt;(MAX('Steel Couplings'!A:A))+1,VLOOKUP(C109,'Steel Couplings'!A:J,7),IF(C109&lt;(MAX(NHC!A:A))+1,VLOOKUP(C109,NHC!A:J,7),IF(C109&lt;(MAX('Dielectric Unions'!A:A))+1,VLOOKUP(C109,'Dielectric Unions'!A:J,7),IF(C109&lt;(MAX('MI Fittings - XH'!A:A))+1,VLOOKUP(C109,'MI Fittings - XH'!A:J,7),IF(C109&lt;(MAX('Steel Nipples - XH'!A:A))+1,VLOOKUP(C109,'Steel Nipples - XH'!A:J,7),IF(C109&lt;(MAX('Copper Tubing '!A:A))+1,VLOOKUP(C109,'Copper Tubing '!A:J,7),IF(C109&lt;(MAX('PVC Pipe'!A:A))+1,VLOOKUP(C109,'PVC Pipe'!A:J,7),IF(C109&lt;(MAX('Steel Pipe'!A:A))+1,VLOOKUP(C109,'Steel Pipe'!A:J,7),0)))))))))))))))))))))))))))))))</f>
        <v>0</v>
      </c>
      <c r="J109" s="1196">
        <f t="shared" si="1"/>
        <v>0</v>
      </c>
    </row>
    <row r="110" spans="3:10" ht="15" customHeight="1" thickTop="1" thickBot="1">
      <c r="C110" s="1234">
        <v>89</v>
      </c>
      <c r="D110" s="49" t="str">
        <f>IF(C110&lt;(MAX('MI Fittings'!A:A))+1,VLOOKUP(C110,'MI Fittings'!A:K,10),IF(C110&lt;(MAX('CS Press Fittings'!A:A))+1,VLOOKUP(C110,'CS Press Fittings'!A:K,11),IF(C110&lt;(MAX('Steel Nipples'!A:A))+1,VLOOKUP(C110,'Steel Nipples'!A:K,10),IF(C110&lt;(MAX('Steel Cut Lengths'!A:A))+1,VLOOKUP(C110,'Steel Cut Lengths'!A:K,10),IF(C110&lt;(MAX('Pipe Hangers'!A:A))+1,VLOOKUP(C110,'Pipe Hangers'!A:J,10),IF(C110&lt;(MAX('Brass Nipples '!A:A))+1,VLOOKUP(C110,'Brass Nipples '!A:J,10),IF(C110&lt;(MAX('Brass Fittings '!A:A))+1,VLOOKUP(C110,'Brass Fittings '!A:J,10),IF(C110&lt;(MAX(Valves!A:A))+1,VLOOKUP(C110,Valves!A:J,10),IF(C110&lt;(MAX('PEX Tubing'!A:A))+1,VLOOKUP(C110,'PEX Tubing'!A:J,9),IF(C110&lt;(MAX('PEX Fittings - Brass'!A:A))+1,VLOOKUP(C110,'PEX Fittings - Brass'!A:J,10),IF(C110&lt;(MAX('PEX Fittings - EXPN Brass'!A:A))+1,VLOOKUP(C110,'PEX Fittings - EXPN Brass'!A:J,10),IF(C110&lt;(MAX('PEX Fittings - F1807 PPSU '!A:A))+1,VLOOKUP(C110,'PEX Fittings - F1807 PPSU '!A:J,10),IF(C110&lt;(MAX('PEX Fittings - F1960 EPPSU'!A:A))+1,VLOOKUP(C110,'PEX Fittings - F1960 EPPSU'!A:J,10),IF(C110&lt;(MAX('PEX Accessories'!A:A))+1,VLOOKUP(C110,'PEX Accessories'!A:J,10),IF(C110&lt;(MAX('PVC DWV'!A:A))+1,VLOOKUP(C110,'PVC DWV'!A:K,11),IF(C110&lt;(MAX('PVC SCH 40'!A:A))+1,VLOOKUP(C110,'PVC SCH 40'!A:K,11),IF(C110&lt;(MAX('Push Fittings'!A:A))+1,VLOOKUP(C110,'Push Fittings'!A:J,10),IF(C110&lt;(MAX('Copper Wrot'!A:A))+1,VLOOKUP(C110,'Copper Wrot'!A:L,12),IF(C110&lt;(MAX('Cast Copper'!A:A))+1,VLOOKUP(C110,'Cast Copper'!A:L,12),IF(C110&lt;(MAX('Press Copper Fittings'!A:A))+1,VLOOKUP(C110,'Press Copper Fittings'!A:J,10),IF(C110&lt;(MAX('Supply Stops'!A:A))+1,VLOOKUP(C110,'Supply Stops'!A:J,10),IF(C110&lt;(MAX('Supply Lines'!A:A))+1,VLOOKUP(C110,'Supply Lines'!A:J,10),IF(C110&lt;(MAX('CI Fittings'!A:A))+1,VLOOKUP(C110,'CI Fittings'!A:J,10),IF(C110&lt;(MAX('Steel Couplings'!A:A))+1,VLOOKUP(C110,'Steel Couplings'!A:J,10),IF(C110&lt;(MAX(NHC!A:A))+1,VLOOKUP(C110,NHC!A:J,10),IF(C110&lt;(MAX('Dielectric Unions'!A:A))+1,VLOOKUP(C110,'Dielectric Unions'!A:J,10),IF(C110&lt;(MAX('MI Fittings - XH'!A:A))+1,VLOOKUP(C110,'MI Fittings - XH'!A:J,10),IF(C110&lt;(MAX('Steel Nipples - XH'!A:A))+1,VLOOKUP(C110,'Steel Nipples - XH'!A:J,10),IF(C110&lt;(MAX('Copper Tubing '!A:A))+1,VLOOKUP(C110,'Copper Tubing '!A:J,10),IF(C110&lt;(MAX('PVC Pipe'!A:A))+1,VLOOKUP(C110,'PVC Pipe'!A:J,10),IF(C110&lt;(MAX('Steel Pipe'!A:A))+1,VLOOKUP(C110,'Steel Pipe'!A:J,10),"")))))))))))))))))))))))))))))))</f>
        <v/>
      </c>
      <c r="E110" s="1231" t="str">
        <f>IF(C110&lt;(MAX('MI Fittings'!A:A))+1,VLOOKUP(C110,'MI Fittings'!A:K,3),IF(C110&lt;(MAX('CS Press Fittings'!A:A))+1,VLOOKUP(C110,'CS Press Fittings'!A:K,4),IF(C110&lt;(MAX('Steel Nipples'!A:A))+1,VLOOKUP(C110,'Steel Nipples'!A:K,3),IF(C110&lt;(MAX('Steel Cut Lengths'!A:A))+1,VLOOKUP(C110,'Steel Cut Lengths'!A:K,3),IF(C110&lt;(MAX('Pipe Hangers'!A:A))+1,VLOOKUP(C110,'Pipe Hangers'!A:J,3),IF(C110&lt;(MAX('Brass Nipples '!A:A))+1,VLOOKUP(C110,'Brass Nipples '!A:J,3),IF(C110&lt;(MAX('Brass Fittings '!A:A))+1,VLOOKUP(C110,'Brass Fittings '!A:J,3),IF(C110&lt;(MAX(Valves!A:A))+1,VLOOKUP(C110,Valves!A:J,3),IF(C110&lt;(MAX('PEX Tubing'!A:A))+1,VLOOKUP(C110,'PEX Tubing'!A:J,3),IF(C110&lt;(MAX('PEX Fittings - Brass'!A:A))+1,VLOOKUP(C110,'PEX Fittings - Brass'!A:J,3),IF(C110&lt;(MAX('PEX Fittings - EXPN Brass'!A:A))+1,VLOOKUP(C110,'PEX Fittings - EXPN Brass'!A:J,3),IF(C110&lt;(MAX('PEX Fittings - F1807 PPSU '!A:A))+1,VLOOKUP(C110,'PEX Fittings - F1807 PPSU '!A:J,3),IF(C110&lt;(MAX('PEX Fittings - F1960 EPPSU'!A:A))+1,VLOOKUP(C110,'PEX Fittings - F1960 EPPSU'!A:J,3),IF(C110&lt;(MAX('PEX Accessories'!A:A))+1,VLOOKUP(C110,'PEX Accessories'!A:J,3),IF(C110&lt;(MAX('PVC DWV'!A:A))+1,VLOOKUP(C110,'PVC DWV'!A:K,3),IF(C110&lt;(MAX('PVC SCH 40'!A:A))+1,VLOOKUP(C110,'PVC SCH 40'!A:K,3),IF(C110&lt;(MAX('Push Fittings'!A:A))+1,VLOOKUP(C110,'Push Fittings'!A:J,3),IF(C110&lt;(MAX('Copper Wrot'!A:A))+1,VLOOKUP(C110,'Copper Wrot'!A:L,3),IF(C110&lt;(MAX('Cast Copper'!A:A))+1,VLOOKUP(C110,'Cast Copper'!A:L,3),IF(C110&lt;(MAX('Cast Copper'!A:A))+1,VLOOKUP(C110,'Cast Copper'!A:L,3),IF(C110&lt;(MAX('Press Copper Fittings'!A:A))+1,VLOOKUP(C110,'Press Copper Fittings'!A:J,3),IF(C110&lt;(MAX('Supply Stops'!A:A))+1,VLOOKUP(C110,'Supply Stops'!A:J,3),IF(C110&lt;(MAX('Supply Lines'!A:A))+1,VLOOKUP(C110,'Supply Lines'!A:J,3),IF(C110&lt;(MAX('CI Fittings'!A:A))+1,VLOOKUP(C110,'CI Fittings'!A:J,3),IF(C110&lt;(MAX('Steel Couplings'!A:A))+1,VLOOKUP(C110,'Steel Couplings'!A:J,3),IF(C110&lt;(MAX(NHC!A:A))+1,VLOOKUP(C110,NHC!A:J,3),IF(C110&lt;(MAX('Dielectric Unions'!A:A))+1,VLOOKUP(C110,'Dielectric Unions'!A:J,3),IF(C110&lt;(MAX('MI Fittings - XH'!A:A))+1,VLOOKUP(C110,'MI Fittings - XH'!A:J,3),IF(C110&lt;(MAX('Steel Nipples - XH'!A:A))+1,VLOOKUP(C110,'Steel Nipples - XH'!A:J,3),IF(C110&lt;(MAX('Copper Tubing '!A:A))+1,VLOOKUP(C110,'Copper Tubing '!A:J,3),IF(C110&lt;(MAX('PVC Pipe'!A:A))+1,VLOOKUP(C110,'PVC Pipe'!A:J,3),IF(C110&lt;(MAX('Steel Pipe'!A:A))+1,VLOOKUP(C110,'Steel Pipe'!A:J,3),""))))))))))))))))))))))))))))))))</f>
        <v/>
      </c>
      <c r="F110" s="1794" t="str">
        <f>IF(C110&lt;(MAX('MI Fittings'!A:A))+1,VLOOKUP(C110,'MI Fittings'!A:K,4),IF(C110&lt;(MAX('CS Press Fittings'!A:A))+1,VLOOKUP(C110,'CS Press Fittings'!A:K,5),IF(C110&lt;(MAX('Steel Nipples'!A:A))+1,VLOOKUP(C110,'Steel Nipples'!A:K,4),IF(C110&lt;(MAX('Steel Cut Lengths'!A:A))+1,VLOOKUP(C110,'Steel Cut Lengths'!A:K,4),IF(C110&lt;(MAX('Pipe Hangers'!A:A))+1,VLOOKUP(C110,'Pipe Hangers'!A:J,4),IF(C110&lt;(MAX('Brass Nipples '!A:A))+1,VLOOKUP(C110,'Brass Nipples '!A:J,4),IF(C110&lt;(MAX('Brass Fittings '!A:A))+1,VLOOKUP(C110,'Brass Fittings '!A:J,4),IF(C110&lt;(MAX(Valves!A:A))+1,VLOOKUP(C110,Valves!A:J,4),IF(C110&lt;(MAX('PEX Tubing'!A:A))+1,VLOOKUP(C110,'PEX Tubing'!A:J,4),IF(C110&lt;(MAX('PEX Fittings - Brass'!A:A))+1,VLOOKUP(C110,'PEX Fittings - Brass'!A:J,4),IF(C110&lt;(MAX('PEX Fittings - EXPN Brass'!A:A))+1,VLOOKUP(C110,'PEX Fittings - EXPN Brass'!A:J,4),IF(C110&lt;(MAX('PEX Fittings - F1807 PPSU '!A:A))+1,VLOOKUP(C110,'PEX Fittings - F1807 PPSU '!A:J,4),IF(C110&lt;(MAX('PEX Fittings - F1960 EPPSU'!A:A))+1,VLOOKUP(C110,'PEX Fittings - F1960 EPPSU'!A:J,4),IF(C110&lt;(MAX('PEX Accessories'!A:A))+1,VLOOKUP(C110,'PEX Accessories'!A:J,4),IF(C110&lt;(MAX('PVC DWV'!A:A))+1,VLOOKUP(C110,'PVC DWV'!A:K,5),IF(C110&lt;(MAX('PVC SCH 40'!A:A))+1,VLOOKUP(C110,'PVC SCH 40'!A:K,5),IF(C110&lt;(MAX('Push Fittings'!A:A))+1,VLOOKUP(C110,'Push Fittings'!A:J,4),IF(C110&lt;(MAX('Copper Wrot'!A:A))+1,VLOOKUP(C110,'Copper Wrot'!A:L,5),IF(C110&lt;(MAX('Cast Copper'!A:A))+1,VLOOKUP(C110,'Cast Copper'!A:L,5),IF(C110&lt;(MAX('Press Copper Fittings'!A:A))+1,VLOOKUP(C110,'Press Copper Fittings'!A:J,4),IF(C110&lt;(MAX('Supply Stops'!A:A))+1,VLOOKUP(C110,'Supply Stops'!A:J,4),IF(C110&lt;(MAX('Supply Lines'!A:A))+1,VLOOKUP(C110,'Supply Lines'!A:J,4),IF(C110&lt;(MAX('CI Fittings'!A:A))+1,VLOOKUP(C110,'CI Fittings'!A:J,4),IF(C110&lt;(MAX('Steel Couplings'!A:A))+1,VLOOKUP(C110,'Steel Couplings'!A:J,4),IF(C110&lt;(MAX(NHC!A:A))+1,VLOOKUP(C110,NHC!A:J,4),IF(C110&lt;(MAX('Dielectric Unions'!A:A))+1,VLOOKUP(C110,'Dielectric Unions'!A:J,4),IF(C110&lt;(MAX('MI Fittings - XH'!A:A))+1,VLOOKUP(C110,'MI Fittings - XH'!A:J,4),IF(C110&lt;(MAX('Steel Nipples - XH'!A:A))+1,VLOOKUP(C110,'Steel Nipples - XH'!A:J,4),IF(C110&lt;(MAX('Copper Tubing '!A:A))+1,VLOOKUP(C110,'Copper Tubing '!A:J,4),IF(C110&lt;(MAX('PVC Pipe'!A:A))+1,VLOOKUP(C110,'PVC Pipe'!A:J,4),IF(C110&lt;(MAX('Steel Pipe'!A:A))+1,VLOOKUP(C110,'Steel Pipe'!A:J,4),"")))))))))))))))))))))))))))))))</f>
        <v/>
      </c>
      <c r="G110" s="1795"/>
      <c r="H110" s="504" t="str">
        <f>IF(C110&lt;(MAX('MI Fittings'!A:A))+1,VLOOKUP(C110,'MI Fittings'!A:K,8),IF(C110&lt;(MAX('CS Press Fittings'!A:A))+1,VLOOKUP(C110,'CS Press Fittings'!A:K,9),IF(C110&lt;(MAX('Steel Nipples'!A:A))+1,VLOOKUP(C110,'Steel Nipples'!A:K,8),IF(C110&lt;(MAX('Steel Cut Lengths'!A:A))+1,VLOOKUP(C110,'Steel Cut Lengths'!A:K,8),IF(C110&lt;(MAX('Pipe Hangers'!A:A))+1,VLOOKUP(C110,'Pipe Hangers'!A:J,8),IF(C110&lt;(MAX('Brass Nipples '!A:A))+1,VLOOKUP(C110,'Brass Nipples '!A:J,8),IF(C110&lt;(MAX('Brass Fittings '!A:A))+1,VLOOKUP(C110,'Brass Fittings '!A:J,8),IF(C110&lt;(MAX(Valves!A:A))+1,VLOOKUP(C110,Valves!A:J,8),IF(C110&lt;(MAX('PEX Tubing'!A:A))+1,VLOOKUP(C110,'PEX Tubing'!A:J,8),IF(C110&lt;(MAX('PEX Fittings - Brass'!A:A))+1,VLOOKUP(C110,'PEX Fittings - Brass'!A:J,8),IF(C110&lt;(MAX('PEX Fittings - EXPN Brass'!A:A))+1,VLOOKUP(C110,'PEX Fittings - EXPN Brass'!A:J,8),IF(C110&lt;(MAX('PEX Fittings - F1807 PPSU '!A:A))+1,VLOOKUP(C110,'PEX Fittings - F1807 PPSU '!A:J,8),IF(C110&lt;(MAX('PEX Fittings - F1960 EPPSU'!A:A))+1,VLOOKUP(C110,'PEX Fittings - F1960 EPPSU'!A:J,8),IF(C110&lt;(MAX('PEX Accessories'!A:A))+1,VLOOKUP(C110,'PEX Accessories'!A:J,8),IF(C110&lt;(MAX('PVC DWV'!A:A))+1,VLOOKUP(C110,'PVC DWV'!A:K,9),IF(C110&lt;(MAX('PVC SCH 40'!A:A))+1,VLOOKUP(C110,'PVC SCH 40'!A:K,10),IF(C110&lt;(MAX('Push Fittings'!A:A))+1,VLOOKUP(C110,'Push Fittings'!A:J,8),IF(C110&lt;(MAX('Copper Wrot'!A:A))+1,VLOOKUP(C110,'Copper Wrot'!A:L,10),IF(C110&lt;(MAX('Cast Copper'!A:A))+1,VLOOKUP(C110,'Cast Copper'!A:L,10),IF(C110&lt;(MAX('Press Copper Fittings'!A:A))+1,VLOOKUP(C110,'Press Copper Fittings'!A:J,8),IF(C110&lt;(MAX('Supply Stops'!A:A))+1,VLOOKUP(C110,'Supply Stops'!A:J,8),IF(C110&lt;(MAX('Supply Lines'!A:A))+1,VLOOKUP(C110,'Supply Lines'!A:J,8),IF(C110&lt;(MAX('CI Fittings'!A:A))+1,VLOOKUP(C110,'CI Fittings'!A:J,8),IF(C110&lt;(MAX('Steel Couplings'!A:A))+1,VLOOKUP(C110,'Steel Couplings'!A:J,8),IF(C110&lt;(MAX(NHC!A:A))+1,VLOOKUP(C110,NHC!A:J,8),IF(C110&lt;(MAX('Dielectric Unions'!A:A))+1,VLOOKUP(C110,'Dielectric Unions'!A:J,8),IF(C110&lt;(MAX('MI Fittings - XH'!A:A))+1,VLOOKUP(C110,'MI Fittings - XH'!A:J,8),IF(C110&lt;(MAX('Steel Nipples - XH'!A:A))+1,VLOOKUP(C110,'Steel Nipples - XH'!A:J,8),IF(C110&lt;(MAX('Copper Tubing '!A:A))+1,VLOOKUP(C110,'Copper Tubing '!A:J,8),IF(C110&lt;(MAX('PVC Pipe'!A:A))+1,VLOOKUP(C110,'PVC Pipe'!A:J,8),IF(C110&lt;(MAX('Steel Pipe'!A:A))+1,VLOOKUP(C110,'Steel Pipe'!A:J,8),"")))))))))))))))))))))))))))))))</f>
        <v/>
      </c>
      <c r="I110" s="1232">
        <f>IF(C110&lt;(MAX('MI Fittings'!A:A))+1,VLOOKUP(C110,'MI Fittings'!A:K,7),IF(C110&lt;(MAX('CS Press Fittings'!A:A))+1,VLOOKUP(C110,'CS Press Fittings'!A:K,8),IF(C110&lt;(MAX('Steel Nipples'!A:A))+1,VLOOKUP(C110,'Steel Nipples'!A:K,7),IF(C110&lt;(MAX('Steel Cut Lengths'!A:A))+1,VLOOKUP(C110,'Steel Cut Lengths'!A:K,7),IF(C110&lt;(MAX('Pipe Hangers'!A:A))+1,VLOOKUP(C110,'Pipe Hangers'!A:J,7),IF(C110&lt;(MAX('Brass Nipples '!A:A))+1,VLOOKUP(C110,'Brass Nipples '!A:J,7),IF(C110&lt;(MAX('Brass Fittings '!A:A))+1,VLOOKUP(C110,'Brass Fittings '!A:J,7),IF(C110&lt;(MAX(Valves!A:A))+1,VLOOKUP(C110,Valves!A:J,7),IF(C110&lt;(MAX('PEX Tubing'!A:A))+1,VLOOKUP(C110,'PEX Tubing'!A:J,7),IF(C110&lt;(MAX('PEX Fittings - Brass'!A:A))+1,VLOOKUP(C110,'PEX Fittings - Brass'!A:J,7),IF(C110&lt;(MAX('PEX Fittings - EXPN Brass'!A:A))+1,VLOOKUP(C110,'PEX Fittings - EXPN Brass'!A:J,7),IF(C110&lt;(MAX('PEX Fittings - F1807 PPSU '!A:A))+1,VLOOKUP(C110,'PEX Fittings - F1807 PPSU '!A:J,7),IF(C110&lt;(MAX('PEX Fittings - F1960 EPPSU'!A:A))+1,VLOOKUP(C110,'PEX Fittings - F1960 EPPSU'!A:J,7),IF(C110&lt;(MAX('PEX Accessories'!A:A))+1,VLOOKUP(C110,'PEX Accessories'!A:J,7),IF(C110&lt;(MAX('PVC DWV'!A:A))+1,VLOOKUP(C110,'PVC DWV'!A:K,8),IF(C110&lt;(MAX('PVC SCH 40'!A:A))+1,VLOOKUP(C110,'PVC SCH 40'!A:K,7),IF(C110&lt;(MAX('Push Fittings'!A:A))+1,VLOOKUP(C110,'Push Fittings'!A:J,7),IF(C110&lt;(MAX('Copper Wrot'!A:A))+1,VLOOKUP(C110,'Copper Wrot'!A:L,9),IF(C110&lt;(MAX('Cast Copper'!A:A))+1,VLOOKUP(C110,'Cast Copper'!A:L,9),IF(C110&lt;(MAX('Press Copper Fittings'!A:A))+1,VLOOKUP(C110,'Press Copper Fittings'!A:J,7),IF(C110&lt;(MAX('Supply Stops'!A:A))+1,VLOOKUP(C110,'Supply Stops'!A:J,7),IF(C110&lt;(MAX('Supply Lines'!A:A))+1,VLOOKUP(C110,'Supply Lines'!A:J,7),IF(C110&lt;(MAX('CI Fittings'!A:A))+1,VLOOKUP(C110,'CI Fittings'!A:J,7),IF(C110&lt;(MAX('Steel Couplings'!A:A))+1,VLOOKUP(C110,'Steel Couplings'!A:J,7),IF(C110&lt;(MAX(NHC!A:A))+1,VLOOKUP(C110,NHC!A:J,7),IF(C110&lt;(MAX('Dielectric Unions'!A:A))+1,VLOOKUP(C110,'Dielectric Unions'!A:J,7),IF(C110&lt;(MAX('MI Fittings - XH'!A:A))+1,VLOOKUP(C110,'MI Fittings - XH'!A:J,7),IF(C110&lt;(MAX('Steel Nipples - XH'!A:A))+1,VLOOKUP(C110,'Steel Nipples - XH'!A:J,7),IF(C110&lt;(MAX('Copper Tubing '!A:A))+1,VLOOKUP(C110,'Copper Tubing '!A:J,7),IF(C110&lt;(MAX('PVC Pipe'!A:A))+1,VLOOKUP(C110,'PVC Pipe'!A:J,7),IF(C110&lt;(MAX('Steel Pipe'!A:A))+1,VLOOKUP(C110,'Steel Pipe'!A:J,7),0)))))))))))))))))))))))))))))))</f>
        <v>0</v>
      </c>
      <c r="J110" s="1196">
        <f t="shared" si="1"/>
        <v>0</v>
      </c>
    </row>
    <row r="111" spans="3:10" ht="15" customHeight="1" thickTop="1" thickBot="1">
      <c r="C111" s="1233">
        <v>90</v>
      </c>
      <c r="D111" s="49" t="str">
        <f>IF(C111&lt;(MAX('MI Fittings'!A:A))+1,VLOOKUP(C111,'MI Fittings'!A:K,10),IF(C111&lt;(MAX('CS Press Fittings'!A:A))+1,VLOOKUP(C111,'CS Press Fittings'!A:K,11),IF(C111&lt;(MAX('Steel Nipples'!A:A))+1,VLOOKUP(C111,'Steel Nipples'!A:K,10),IF(C111&lt;(MAX('Steel Cut Lengths'!A:A))+1,VLOOKUP(C111,'Steel Cut Lengths'!A:K,10),IF(C111&lt;(MAX('Pipe Hangers'!A:A))+1,VLOOKUP(C111,'Pipe Hangers'!A:J,10),IF(C111&lt;(MAX('Brass Nipples '!A:A))+1,VLOOKUP(C111,'Brass Nipples '!A:J,10),IF(C111&lt;(MAX('Brass Fittings '!A:A))+1,VLOOKUP(C111,'Brass Fittings '!A:J,10),IF(C111&lt;(MAX(Valves!A:A))+1,VLOOKUP(C111,Valves!A:J,10),IF(C111&lt;(MAX('PEX Tubing'!A:A))+1,VLOOKUP(C111,'PEX Tubing'!A:J,9),IF(C111&lt;(MAX('PEX Fittings - Brass'!A:A))+1,VLOOKUP(C111,'PEX Fittings - Brass'!A:J,10),IF(C111&lt;(MAX('PEX Fittings - EXPN Brass'!A:A))+1,VLOOKUP(C111,'PEX Fittings - EXPN Brass'!A:J,10),IF(C111&lt;(MAX('PEX Fittings - F1807 PPSU '!A:A))+1,VLOOKUP(C111,'PEX Fittings - F1807 PPSU '!A:J,10),IF(C111&lt;(MAX('PEX Fittings - F1960 EPPSU'!A:A))+1,VLOOKUP(C111,'PEX Fittings - F1960 EPPSU'!A:J,10),IF(C111&lt;(MAX('PEX Accessories'!A:A))+1,VLOOKUP(C111,'PEX Accessories'!A:J,10),IF(C111&lt;(MAX('PVC DWV'!A:A))+1,VLOOKUP(C111,'PVC DWV'!A:K,11),IF(C111&lt;(MAX('PVC SCH 40'!A:A))+1,VLOOKUP(C111,'PVC SCH 40'!A:K,11),IF(C111&lt;(MAX('Push Fittings'!A:A))+1,VLOOKUP(C111,'Push Fittings'!A:J,10),IF(C111&lt;(MAX('Copper Wrot'!A:A))+1,VLOOKUP(C111,'Copper Wrot'!A:L,12),IF(C111&lt;(MAX('Cast Copper'!A:A))+1,VLOOKUP(C111,'Cast Copper'!A:L,12),IF(C111&lt;(MAX('Press Copper Fittings'!A:A))+1,VLOOKUP(C111,'Press Copper Fittings'!A:J,10),IF(C111&lt;(MAX('Supply Stops'!A:A))+1,VLOOKUP(C111,'Supply Stops'!A:J,10),IF(C111&lt;(MAX('Supply Lines'!A:A))+1,VLOOKUP(C111,'Supply Lines'!A:J,10),IF(C111&lt;(MAX('CI Fittings'!A:A))+1,VLOOKUP(C111,'CI Fittings'!A:J,10),IF(C111&lt;(MAX('Steel Couplings'!A:A))+1,VLOOKUP(C111,'Steel Couplings'!A:J,10),IF(C111&lt;(MAX(NHC!A:A))+1,VLOOKUP(C111,NHC!A:J,10),IF(C111&lt;(MAX('Dielectric Unions'!A:A))+1,VLOOKUP(C111,'Dielectric Unions'!A:J,10),IF(C111&lt;(MAX('MI Fittings - XH'!A:A))+1,VLOOKUP(C111,'MI Fittings - XH'!A:J,10),IF(C111&lt;(MAX('Steel Nipples - XH'!A:A))+1,VLOOKUP(C111,'Steel Nipples - XH'!A:J,10),IF(C111&lt;(MAX('Copper Tubing '!A:A))+1,VLOOKUP(C111,'Copper Tubing '!A:J,10),IF(C111&lt;(MAX('PVC Pipe'!A:A))+1,VLOOKUP(C111,'PVC Pipe'!A:J,10),IF(C111&lt;(MAX('Steel Pipe'!A:A))+1,VLOOKUP(C111,'Steel Pipe'!A:J,10),"")))))))))))))))))))))))))))))))</f>
        <v/>
      </c>
      <c r="E111" s="1231" t="str">
        <f>IF(C111&lt;(MAX('MI Fittings'!A:A))+1,VLOOKUP(C111,'MI Fittings'!A:K,3),IF(C111&lt;(MAX('CS Press Fittings'!A:A))+1,VLOOKUP(C111,'CS Press Fittings'!A:K,4),IF(C111&lt;(MAX('Steel Nipples'!A:A))+1,VLOOKUP(C111,'Steel Nipples'!A:K,3),IF(C111&lt;(MAX('Steel Cut Lengths'!A:A))+1,VLOOKUP(C111,'Steel Cut Lengths'!A:K,3),IF(C111&lt;(MAX('Pipe Hangers'!A:A))+1,VLOOKUP(C111,'Pipe Hangers'!A:J,3),IF(C111&lt;(MAX('Brass Nipples '!A:A))+1,VLOOKUP(C111,'Brass Nipples '!A:J,3),IF(C111&lt;(MAX('Brass Fittings '!A:A))+1,VLOOKUP(C111,'Brass Fittings '!A:J,3),IF(C111&lt;(MAX(Valves!A:A))+1,VLOOKUP(C111,Valves!A:J,3),IF(C111&lt;(MAX('PEX Tubing'!A:A))+1,VLOOKUP(C111,'PEX Tubing'!A:J,3),IF(C111&lt;(MAX('PEX Fittings - Brass'!A:A))+1,VLOOKUP(C111,'PEX Fittings - Brass'!A:J,3),IF(C111&lt;(MAX('PEX Fittings - EXPN Brass'!A:A))+1,VLOOKUP(C111,'PEX Fittings - EXPN Brass'!A:J,3),IF(C111&lt;(MAX('PEX Fittings - F1807 PPSU '!A:A))+1,VLOOKUP(C111,'PEX Fittings - F1807 PPSU '!A:J,3),IF(C111&lt;(MAX('PEX Fittings - F1960 EPPSU'!A:A))+1,VLOOKUP(C111,'PEX Fittings - F1960 EPPSU'!A:J,3),IF(C111&lt;(MAX('PEX Accessories'!A:A))+1,VLOOKUP(C111,'PEX Accessories'!A:J,3),IF(C111&lt;(MAX('PVC DWV'!A:A))+1,VLOOKUP(C111,'PVC DWV'!A:K,3),IF(C111&lt;(MAX('PVC SCH 40'!A:A))+1,VLOOKUP(C111,'PVC SCH 40'!A:K,3),IF(C111&lt;(MAX('Push Fittings'!A:A))+1,VLOOKUP(C111,'Push Fittings'!A:J,3),IF(C111&lt;(MAX('Copper Wrot'!A:A))+1,VLOOKUP(C111,'Copper Wrot'!A:L,3),IF(C111&lt;(MAX('Cast Copper'!A:A))+1,VLOOKUP(C111,'Cast Copper'!A:L,3),IF(C111&lt;(MAX('Cast Copper'!A:A))+1,VLOOKUP(C111,'Cast Copper'!A:L,3),IF(C111&lt;(MAX('Press Copper Fittings'!A:A))+1,VLOOKUP(C111,'Press Copper Fittings'!A:J,3),IF(C111&lt;(MAX('Supply Stops'!A:A))+1,VLOOKUP(C111,'Supply Stops'!A:J,3),IF(C111&lt;(MAX('Supply Lines'!A:A))+1,VLOOKUP(C111,'Supply Lines'!A:J,3),IF(C111&lt;(MAX('CI Fittings'!A:A))+1,VLOOKUP(C111,'CI Fittings'!A:J,3),IF(C111&lt;(MAX('Steel Couplings'!A:A))+1,VLOOKUP(C111,'Steel Couplings'!A:J,3),IF(C111&lt;(MAX(NHC!A:A))+1,VLOOKUP(C111,NHC!A:J,3),IF(C111&lt;(MAX('Dielectric Unions'!A:A))+1,VLOOKUP(C111,'Dielectric Unions'!A:J,3),IF(C111&lt;(MAX('MI Fittings - XH'!A:A))+1,VLOOKUP(C111,'MI Fittings - XH'!A:J,3),IF(C111&lt;(MAX('Steel Nipples - XH'!A:A))+1,VLOOKUP(C111,'Steel Nipples - XH'!A:J,3),IF(C111&lt;(MAX('Copper Tubing '!A:A))+1,VLOOKUP(C111,'Copper Tubing '!A:J,3),IF(C111&lt;(MAX('PVC Pipe'!A:A))+1,VLOOKUP(C111,'PVC Pipe'!A:J,3),IF(C111&lt;(MAX('Steel Pipe'!A:A))+1,VLOOKUP(C111,'Steel Pipe'!A:J,3),""))))))))))))))))))))))))))))))))</f>
        <v/>
      </c>
      <c r="F111" s="1794" t="str">
        <f>IF(C111&lt;(MAX('MI Fittings'!A:A))+1,VLOOKUP(C111,'MI Fittings'!A:K,4),IF(C111&lt;(MAX('CS Press Fittings'!A:A))+1,VLOOKUP(C111,'CS Press Fittings'!A:K,5),IF(C111&lt;(MAX('Steel Nipples'!A:A))+1,VLOOKUP(C111,'Steel Nipples'!A:K,4),IF(C111&lt;(MAX('Steel Cut Lengths'!A:A))+1,VLOOKUP(C111,'Steel Cut Lengths'!A:K,4),IF(C111&lt;(MAX('Pipe Hangers'!A:A))+1,VLOOKUP(C111,'Pipe Hangers'!A:J,4),IF(C111&lt;(MAX('Brass Nipples '!A:A))+1,VLOOKUP(C111,'Brass Nipples '!A:J,4),IF(C111&lt;(MAX('Brass Fittings '!A:A))+1,VLOOKUP(C111,'Brass Fittings '!A:J,4),IF(C111&lt;(MAX(Valves!A:A))+1,VLOOKUP(C111,Valves!A:J,4),IF(C111&lt;(MAX('PEX Tubing'!A:A))+1,VLOOKUP(C111,'PEX Tubing'!A:J,4),IF(C111&lt;(MAX('PEX Fittings - Brass'!A:A))+1,VLOOKUP(C111,'PEX Fittings - Brass'!A:J,4),IF(C111&lt;(MAX('PEX Fittings - EXPN Brass'!A:A))+1,VLOOKUP(C111,'PEX Fittings - EXPN Brass'!A:J,4),IF(C111&lt;(MAX('PEX Fittings - F1807 PPSU '!A:A))+1,VLOOKUP(C111,'PEX Fittings - F1807 PPSU '!A:J,4),IF(C111&lt;(MAX('PEX Fittings - F1960 EPPSU'!A:A))+1,VLOOKUP(C111,'PEX Fittings - F1960 EPPSU'!A:J,4),IF(C111&lt;(MAX('PEX Accessories'!A:A))+1,VLOOKUP(C111,'PEX Accessories'!A:J,4),IF(C111&lt;(MAX('PVC DWV'!A:A))+1,VLOOKUP(C111,'PVC DWV'!A:K,5),IF(C111&lt;(MAX('PVC SCH 40'!A:A))+1,VLOOKUP(C111,'PVC SCH 40'!A:K,5),IF(C111&lt;(MAX('Push Fittings'!A:A))+1,VLOOKUP(C111,'Push Fittings'!A:J,4),IF(C111&lt;(MAX('Copper Wrot'!A:A))+1,VLOOKUP(C111,'Copper Wrot'!A:L,5),IF(C111&lt;(MAX('Cast Copper'!A:A))+1,VLOOKUP(C111,'Cast Copper'!A:L,5),IF(C111&lt;(MAX('Press Copper Fittings'!A:A))+1,VLOOKUP(C111,'Press Copper Fittings'!A:J,4),IF(C111&lt;(MAX('Supply Stops'!A:A))+1,VLOOKUP(C111,'Supply Stops'!A:J,4),IF(C111&lt;(MAX('Supply Lines'!A:A))+1,VLOOKUP(C111,'Supply Lines'!A:J,4),IF(C111&lt;(MAX('CI Fittings'!A:A))+1,VLOOKUP(C111,'CI Fittings'!A:J,4),IF(C111&lt;(MAX('Steel Couplings'!A:A))+1,VLOOKUP(C111,'Steel Couplings'!A:J,4),IF(C111&lt;(MAX(NHC!A:A))+1,VLOOKUP(C111,NHC!A:J,4),IF(C111&lt;(MAX('Dielectric Unions'!A:A))+1,VLOOKUP(C111,'Dielectric Unions'!A:J,4),IF(C111&lt;(MAX('MI Fittings - XH'!A:A))+1,VLOOKUP(C111,'MI Fittings - XH'!A:J,4),IF(C111&lt;(MAX('Steel Nipples - XH'!A:A))+1,VLOOKUP(C111,'Steel Nipples - XH'!A:J,4),IF(C111&lt;(MAX('Copper Tubing '!A:A))+1,VLOOKUP(C111,'Copper Tubing '!A:J,4),IF(C111&lt;(MAX('PVC Pipe'!A:A))+1,VLOOKUP(C111,'PVC Pipe'!A:J,4),IF(C111&lt;(MAX('Steel Pipe'!A:A))+1,VLOOKUP(C111,'Steel Pipe'!A:J,4),"")))))))))))))))))))))))))))))))</f>
        <v/>
      </c>
      <c r="G111" s="1795"/>
      <c r="H111" s="504" t="str">
        <f>IF(C111&lt;(MAX('MI Fittings'!A:A))+1,VLOOKUP(C111,'MI Fittings'!A:K,8),IF(C111&lt;(MAX('CS Press Fittings'!A:A))+1,VLOOKUP(C111,'CS Press Fittings'!A:K,9),IF(C111&lt;(MAX('Steel Nipples'!A:A))+1,VLOOKUP(C111,'Steel Nipples'!A:K,8),IF(C111&lt;(MAX('Steel Cut Lengths'!A:A))+1,VLOOKUP(C111,'Steel Cut Lengths'!A:K,8),IF(C111&lt;(MAX('Pipe Hangers'!A:A))+1,VLOOKUP(C111,'Pipe Hangers'!A:J,8),IF(C111&lt;(MAX('Brass Nipples '!A:A))+1,VLOOKUP(C111,'Brass Nipples '!A:J,8),IF(C111&lt;(MAX('Brass Fittings '!A:A))+1,VLOOKUP(C111,'Brass Fittings '!A:J,8),IF(C111&lt;(MAX(Valves!A:A))+1,VLOOKUP(C111,Valves!A:J,8),IF(C111&lt;(MAX('PEX Tubing'!A:A))+1,VLOOKUP(C111,'PEX Tubing'!A:J,8),IF(C111&lt;(MAX('PEX Fittings - Brass'!A:A))+1,VLOOKUP(C111,'PEX Fittings - Brass'!A:J,8),IF(C111&lt;(MAX('PEX Fittings - EXPN Brass'!A:A))+1,VLOOKUP(C111,'PEX Fittings - EXPN Brass'!A:J,8),IF(C111&lt;(MAX('PEX Fittings - F1807 PPSU '!A:A))+1,VLOOKUP(C111,'PEX Fittings - F1807 PPSU '!A:J,8),IF(C111&lt;(MAX('PEX Fittings - F1960 EPPSU'!A:A))+1,VLOOKUP(C111,'PEX Fittings - F1960 EPPSU'!A:J,8),IF(C111&lt;(MAX('PEX Accessories'!A:A))+1,VLOOKUP(C111,'PEX Accessories'!A:J,8),IF(C111&lt;(MAX('PVC DWV'!A:A))+1,VLOOKUP(C111,'PVC DWV'!A:K,9),IF(C111&lt;(MAX('PVC SCH 40'!A:A))+1,VLOOKUP(C111,'PVC SCH 40'!A:K,10),IF(C111&lt;(MAX('Push Fittings'!A:A))+1,VLOOKUP(C111,'Push Fittings'!A:J,8),IF(C111&lt;(MAX('Copper Wrot'!A:A))+1,VLOOKUP(C111,'Copper Wrot'!A:L,10),IF(C111&lt;(MAX('Cast Copper'!A:A))+1,VLOOKUP(C111,'Cast Copper'!A:L,10),IF(C111&lt;(MAX('Press Copper Fittings'!A:A))+1,VLOOKUP(C111,'Press Copper Fittings'!A:J,8),IF(C111&lt;(MAX('Supply Stops'!A:A))+1,VLOOKUP(C111,'Supply Stops'!A:J,8),IF(C111&lt;(MAX('Supply Lines'!A:A))+1,VLOOKUP(C111,'Supply Lines'!A:J,8),IF(C111&lt;(MAX('CI Fittings'!A:A))+1,VLOOKUP(C111,'CI Fittings'!A:J,8),IF(C111&lt;(MAX('Steel Couplings'!A:A))+1,VLOOKUP(C111,'Steel Couplings'!A:J,8),IF(C111&lt;(MAX(NHC!A:A))+1,VLOOKUP(C111,NHC!A:J,8),IF(C111&lt;(MAX('Dielectric Unions'!A:A))+1,VLOOKUP(C111,'Dielectric Unions'!A:J,8),IF(C111&lt;(MAX('MI Fittings - XH'!A:A))+1,VLOOKUP(C111,'MI Fittings - XH'!A:J,8),IF(C111&lt;(MAX('Steel Nipples - XH'!A:A))+1,VLOOKUP(C111,'Steel Nipples - XH'!A:J,8),IF(C111&lt;(MAX('Copper Tubing '!A:A))+1,VLOOKUP(C111,'Copper Tubing '!A:J,8),IF(C111&lt;(MAX('PVC Pipe'!A:A))+1,VLOOKUP(C111,'PVC Pipe'!A:J,8),IF(C111&lt;(MAX('Steel Pipe'!A:A))+1,VLOOKUP(C111,'Steel Pipe'!A:J,8),"")))))))))))))))))))))))))))))))</f>
        <v/>
      </c>
      <c r="I111" s="1232">
        <f>IF(C111&lt;(MAX('MI Fittings'!A:A))+1,VLOOKUP(C111,'MI Fittings'!A:K,7),IF(C111&lt;(MAX('CS Press Fittings'!A:A))+1,VLOOKUP(C111,'CS Press Fittings'!A:K,8),IF(C111&lt;(MAX('Steel Nipples'!A:A))+1,VLOOKUP(C111,'Steel Nipples'!A:K,7),IF(C111&lt;(MAX('Steel Cut Lengths'!A:A))+1,VLOOKUP(C111,'Steel Cut Lengths'!A:K,7),IF(C111&lt;(MAX('Pipe Hangers'!A:A))+1,VLOOKUP(C111,'Pipe Hangers'!A:J,7),IF(C111&lt;(MAX('Brass Nipples '!A:A))+1,VLOOKUP(C111,'Brass Nipples '!A:J,7),IF(C111&lt;(MAX('Brass Fittings '!A:A))+1,VLOOKUP(C111,'Brass Fittings '!A:J,7),IF(C111&lt;(MAX(Valves!A:A))+1,VLOOKUP(C111,Valves!A:J,7),IF(C111&lt;(MAX('PEX Tubing'!A:A))+1,VLOOKUP(C111,'PEX Tubing'!A:J,7),IF(C111&lt;(MAX('PEX Fittings - Brass'!A:A))+1,VLOOKUP(C111,'PEX Fittings - Brass'!A:J,7),IF(C111&lt;(MAX('PEX Fittings - EXPN Brass'!A:A))+1,VLOOKUP(C111,'PEX Fittings - EXPN Brass'!A:J,7),IF(C111&lt;(MAX('PEX Fittings - F1807 PPSU '!A:A))+1,VLOOKUP(C111,'PEX Fittings - F1807 PPSU '!A:J,7),IF(C111&lt;(MAX('PEX Fittings - F1960 EPPSU'!A:A))+1,VLOOKUP(C111,'PEX Fittings - F1960 EPPSU'!A:J,7),IF(C111&lt;(MAX('PEX Accessories'!A:A))+1,VLOOKUP(C111,'PEX Accessories'!A:J,7),IF(C111&lt;(MAX('PVC DWV'!A:A))+1,VLOOKUP(C111,'PVC DWV'!A:K,8),IF(C111&lt;(MAX('PVC SCH 40'!A:A))+1,VLOOKUP(C111,'PVC SCH 40'!A:K,7),IF(C111&lt;(MAX('Push Fittings'!A:A))+1,VLOOKUP(C111,'Push Fittings'!A:J,7),IF(C111&lt;(MAX('Copper Wrot'!A:A))+1,VLOOKUP(C111,'Copper Wrot'!A:L,9),IF(C111&lt;(MAX('Cast Copper'!A:A))+1,VLOOKUP(C111,'Cast Copper'!A:L,9),IF(C111&lt;(MAX('Press Copper Fittings'!A:A))+1,VLOOKUP(C111,'Press Copper Fittings'!A:J,7),IF(C111&lt;(MAX('Supply Stops'!A:A))+1,VLOOKUP(C111,'Supply Stops'!A:J,7),IF(C111&lt;(MAX('Supply Lines'!A:A))+1,VLOOKUP(C111,'Supply Lines'!A:J,7),IF(C111&lt;(MAX('CI Fittings'!A:A))+1,VLOOKUP(C111,'CI Fittings'!A:J,7),IF(C111&lt;(MAX('Steel Couplings'!A:A))+1,VLOOKUP(C111,'Steel Couplings'!A:J,7),IF(C111&lt;(MAX(NHC!A:A))+1,VLOOKUP(C111,NHC!A:J,7),IF(C111&lt;(MAX('Dielectric Unions'!A:A))+1,VLOOKUP(C111,'Dielectric Unions'!A:J,7),IF(C111&lt;(MAX('MI Fittings - XH'!A:A))+1,VLOOKUP(C111,'MI Fittings - XH'!A:J,7),IF(C111&lt;(MAX('Steel Nipples - XH'!A:A))+1,VLOOKUP(C111,'Steel Nipples - XH'!A:J,7),IF(C111&lt;(MAX('Copper Tubing '!A:A))+1,VLOOKUP(C111,'Copper Tubing '!A:J,7),IF(C111&lt;(MAX('PVC Pipe'!A:A))+1,VLOOKUP(C111,'PVC Pipe'!A:J,7),IF(C111&lt;(MAX('Steel Pipe'!A:A))+1,VLOOKUP(C111,'Steel Pipe'!A:J,7),0)))))))))))))))))))))))))))))))</f>
        <v>0</v>
      </c>
      <c r="J111" s="1196">
        <f t="shared" si="1"/>
        <v>0</v>
      </c>
    </row>
    <row r="112" spans="3:10" ht="15" customHeight="1" thickTop="1" thickBot="1">
      <c r="C112" s="1234">
        <v>91</v>
      </c>
      <c r="D112" s="49" t="str">
        <f>IF(C112&lt;(MAX('MI Fittings'!A:A))+1,VLOOKUP(C112,'MI Fittings'!A:K,10),IF(C112&lt;(MAX('CS Press Fittings'!A:A))+1,VLOOKUP(C112,'CS Press Fittings'!A:K,11),IF(C112&lt;(MAX('Steel Nipples'!A:A))+1,VLOOKUP(C112,'Steel Nipples'!A:K,10),IF(C112&lt;(MAX('Steel Cut Lengths'!A:A))+1,VLOOKUP(C112,'Steel Cut Lengths'!A:K,10),IF(C112&lt;(MAX('Pipe Hangers'!A:A))+1,VLOOKUP(C112,'Pipe Hangers'!A:J,10),IF(C112&lt;(MAX('Brass Nipples '!A:A))+1,VLOOKUP(C112,'Brass Nipples '!A:J,10),IF(C112&lt;(MAX('Brass Fittings '!A:A))+1,VLOOKUP(C112,'Brass Fittings '!A:J,10),IF(C112&lt;(MAX(Valves!A:A))+1,VLOOKUP(C112,Valves!A:J,10),IF(C112&lt;(MAX('PEX Tubing'!A:A))+1,VLOOKUP(C112,'PEX Tubing'!A:J,9),IF(C112&lt;(MAX('PEX Fittings - Brass'!A:A))+1,VLOOKUP(C112,'PEX Fittings - Brass'!A:J,10),IF(C112&lt;(MAX('PEX Fittings - EXPN Brass'!A:A))+1,VLOOKUP(C112,'PEX Fittings - EXPN Brass'!A:J,10),IF(C112&lt;(MAX('PEX Fittings - F1807 PPSU '!A:A))+1,VLOOKUP(C112,'PEX Fittings - F1807 PPSU '!A:J,10),IF(C112&lt;(MAX('PEX Fittings - F1960 EPPSU'!A:A))+1,VLOOKUP(C112,'PEX Fittings - F1960 EPPSU'!A:J,10),IF(C112&lt;(MAX('PEX Accessories'!A:A))+1,VLOOKUP(C112,'PEX Accessories'!A:J,10),IF(C112&lt;(MAX('PVC DWV'!A:A))+1,VLOOKUP(C112,'PVC DWV'!A:K,11),IF(C112&lt;(MAX('PVC SCH 40'!A:A))+1,VLOOKUP(C112,'PVC SCH 40'!A:K,11),IF(C112&lt;(MAX('Push Fittings'!A:A))+1,VLOOKUP(C112,'Push Fittings'!A:J,10),IF(C112&lt;(MAX('Copper Wrot'!A:A))+1,VLOOKUP(C112,'Copper Wrot'!A:L,12),IF(C112&lt;(MAX('Cast Copper'!A:A))+1,VLOOKUP(C112,'Cast Copper'!A:L,12),IF(C112&lt;(MAX('Press Copper Fittings'!A:A))+1,VLOOKUP(C112,'Press Copper Fittings'!A:J,10),IF(C112&lt;(MAX('Supply Stops'!A:A))+1,VLOOKUP(C112,'Supply Stops'!A:J,10),IF(C112&lt;(MAX('Supply Lines'!A:A))+1,VLOOKUP(C112,'Supply Lines'!A:J,10),IF(C112&lt;(MAX('CI Fittings'!A:A))+1,VLOOKUP(C112,'CI Fittings'!A:J,10),IF(C112&lt;(MAX('Steel Couplings'!A:A))+1,VLOOKUP(C112,'Steel Couplings'!A:J,10),IF(C112&lt;(MAX(NHC!A:A))+1,VLOOKUP(C112,NHC!A:J,10),IF(C112&lt;(MAX('Dielectric Unions'!A:A))+1,VLOOKUP(C112,'Dielectric Unions'!A:J,10),IF(C112&lt;(MAX('MI Fittings - XH'!A:A))+1,VLOOKUP(C112,'MI Fittings - XH'!A:J,10),IF(C112&lt;(MAX('Steel Nipples - XH'!A:A))+1,VLOOKUP(C112,'Steel Nipples - XH'!A:J,10),IF(C112&lt;(MAX('Copper Tubing '!A:A))+1,VLOOKUP(C112,'Copper Tubing '!A:J,10),IF(C112&lt;(MAX('PVC Pipe'!A:A))+1,VLOOKUP(C112,'PVC Pipe'!A:J,10),IF(C112&lt;(MAX('Steel Pipe'!A:A))+1,VLOOKUP(C112,'Steel Pipe'!A:J,10),"")))))))))))))))))))))))))))))))</f>
        <v/>
      </c>
      <c r="E112" s="1231" t="str">
        <f>IF(C112&lt;(MAX('MI Fittings'!A:A))+1,VLOOKUP(C112,'MI Fittings'!A:K,3),IF(C112&lt;(MAX('CS Press Fittings'!A:A))+1,VLOOKUP(C112,'CS Press Fittings'!A:K,4),IF(C112&lt;(MAX('Steel Nipples'!A:A))+1,VLOOKUP(C112,'Steel Nipples'!A:K,3),IF(C112&lt;(MAX('Steel Cut Lengths'!A:A))+1,VLOOKUP(C112,'Steel Cut Lengths'!A:K,3),IF(C112&lt;(MAX('Pipe Hangers'!A:A))+1,VLOOKUP(C112,'Pipe Hangers'!A:J,3),IF(C112&lt;(MAX('Brass Nipples '!A:A))+1,VLOOKUP(C112,'Brass Nipples '!A:J,3),IF(C112&lt;(MAX('Brass Fittings '!A:A))+1,VLOOKUP(C112,'Brass Fittings '!A:J,3),IF(C112&lt;(MAX(Valves!A:A))+1,VLOOKUP(C112,Valves!A:J,3),IF(C112&lt;(MAX('PEX Tubing'!A:A))+1,VLOOKUP(C112,'PEX Tubing'!A:J,3),IF(C112&lt;(MAX('PEX Fittings - Brass'!A:A))+1,VLOOKUP(C112,'PEX Fittings - Brass'!A:J,3),IF(C112&lt;(MAX('PEX Fittings - EXPN Brass'!A:A))+1,VLOOKUP(C112,'PEX Fittings - EXPN Brass'!A:J,3),IF(C112&lt;(MAX('PEX Fittings - F1807 PPSU '!A:A))+1,VLOOKUP(C112,'PEX Fittings - F1807 PPSU '!A:J,3),IF(C112&lt;(MAX('PEX Fittings - F1960 EPPSU'!A:A))+1,VLOOKUP(C112,'PEX Fittings - F1960 EPPSU'!A:J,3),IF(C112&lt;(MAX('PEX Accessories'!A:A))+1,VLOOKUP(C112,'PEX Accessories'!A:J,3),IF(C112&lt;(MAX('PVC DWV'!A:A))+1,VLOOKUP(C112,'PVC DWV'!A:K,3),IF(C112&lt;(MAX('PVC SCH 40'!A:A))+1,VLOOKUP(C112,'PVC SCH 40'!A:K,3),IF(C112&lt;(MAX('Push Fittings'!A:A))+1,VLOOKUP(C112,'Push Fittings'!A:J,3),IF(C112&lt;(MAX('Copper Wrot'!A:A))+1,VLOOKUP(C112,'Copper Wrot'!A:L,3),IF(C112&lt;(MAX('Cast Copper'!A:A))+1,VLOOKUP(C112,'Cast Copper'!A:L,3),IF(C112&lt;(MAX('Cast Copper'!A:A))+1,VLOOKUP(C112,'Cast Copper'!A:L,3),IF(C112&lt;(MAX('Press Copper Fittings'!A:A))+1,VLOOKUP(C112,'Press Copper Fittings'!A:J,3),IF(C112&lt;(MAX('Supply Stops'!A:A))+1,VLOOKUP(C112,'Supply Stops'!A:J,3),IF(C112&lt;(MAX('Supply Lines'!A:A))+1,VLOOKUP(C112,'Supply Lines'!A:J,3),IF(C112&lt;(MAX('CI Fittings'!A:A))+1,VLOOKUP(C112,'CI Fittings'!A:J,3),IF(C112&lt;(MAX('Steel Couplings'!A:A))+1,VLOOKUP(C112,'Steel Couplings'!A:J,3),IF(C112&lt;(MAX(NHC!A:A))+1,VLOOKUP(C112,NHC!A:J,3),IF(C112&lt;(MAX('Dielectric Unions'!A:A))+1,VLOOKUP(C112,'Dielectric Unions'!A:J,3),IF(C112&lt;(MAX('MI Fittings - XH'!A:A))+1,VLOOKUP(C112,'MI Fittings - XH'!A:J,3),IF(C112&lt;(MAX('Steel Nipples - XH'!A:A))+1,VLOOKUP(C112,'Steel Nipples - XH'!A:J,3),IF(C112&lt;(MAX('Copper Tubing '!A:A))+1,VLOOKUP(C112,'Copper Tubing '!A:J,3),IF(C112&lt;(MAX('PVC Pipe'!A:A))+1,VLOOKUP(C112,'PVC Pipe'!A:J,3),IF(C112&lt;(MAX('Steel Pipe'!A:A))+1,VLOOKUP(C112,'Steel Pipe'!A:J,3),""))))))))))))))))))))))))))))))))</f>
        <v/>
      </c>
      <c r="F112" s="1794" t="str">
        <f>IF(C112&lt;(MAX('MI Fittings'!A:A))+1,VLOOKUP(C112,'MI Fittings'!A:K,4),IF(C112&lt;(MAX('CS Press Fittings'!A:A))+1,VLOOKUP(C112,'CS Press Fittings'!A:K,5),IF(C112&lt;(MAX('Steel Nipples'!A:A))+1,VLOOKUP(C112,'Steel Nipples'!A:K,4),IF(C112&lt;(MAX('Steel Cut Lengths'!A:A))+1,VLOOKUP(C112,'Steel Cut Lengths'!A:K,4),IF(C112&lt;(MAX('Pipe Hangers'!A:A))+1,VLOOKUP(C112,'Pipe Hangers'!A:J,4),IF(C112&lt;(MAX('Brass Nipples '!A:A))+1,VLOOKUP(C112,'Brass Nipples '!A:J,4),IF(C112&lt;(MAX('Brass Fittings '!A:A))+1,VLOOKUP(C112,'Brass Fittings '!A:J,4),IF(C112&lt;(MAX(Valves!A:A))+1,VLOOKUP(C112,Valves!A:J,4),IF(C112&lt;(MAX('PEX Tubing'!A:A))+1,VLOOKUP(C112,'PEX Tubing'!A:J,4),IF(C112&lt;(MAX('PEX Fittings - Brass'!A:A))+1,VLOOKUP(C112,'PEX Fittings - Brass'!A:J,4),IF(C112&lt;(MAX('PEX Fittings - EXPN Brass'!A:A))+1,VLOOKUP(C112,'PEX Fittings - EXPN Brass'!A:J,4),IF(C112&lt;(MAX('PEX Fittings - F1807 PPSU '!A:A))+1,VLOOKUP(C112,'PEX Fittings - F1807 PPSU '!A:J,4),IF(C112&lt;(MAX('PEX Fittings - F1960 EPPSU'!A:A))+1,VLOOKUP(C112,'PEX Fittings - F1960 EPPSU'!A:J,4),IF(C112&lt;(MAX('PEX Accessories'!A:A))+1,VLOOKUP(C112,'PEX Accessories'!A:J,4),IF(C112&lt;(MAX('PVC DWV'!A:A))+1,VLOOKUP(C112,'PVC DWV'!A:K,5),IF(C112&lt;(MAX('PVC SCH 40'!A:A))+1,VLOOKUP(C112,'PVC SCH 40'!A:K,5),IF(C112&lt;(MAX('Push Fittings'!A:A))+1,VLOOKUP(C112,'Push Fittings'!A:J,4),IF(C112&lt;(MAX('Copper Wrot'!A:A))+1,VLOOKUP(C112,'Copper Wrot'!A:L,5),IF(C112&lt;(MAX('Cast Copper'!A:A))+1,VLOOKUP(C112,'Cast Copper'!A:L,5),IF(C112&lt;(MAX('Press Copper Fittings'!A:A))+1,VLOOKUP(C112,'Press Copper Fittings'!A:J,4),IF(C112&lt;(MAX('Supply Stops'!A:A))+1,VLOOKUP(C112,'Supply Stops'!A:J,4),IF(C112&lt;(MAX('Supply Lines'!A:A))+1,VLOOKUP(C112,'Supply Lines'!A:J,4),IF(C112&lt;(MAX('CI Fittings'!A:A))+1,VLOOKUP(C112,'CI Fittings'!A:J,4),IF(C112&lt;(MAX('Steel Couplings'!A:A))+1,VLOOKUP(C112,'Steel Couplings'!A:J,4),IF(C112&lt;(MAX(NHC!A:A))+1,VLOOKUP(C112,NHC!A:J,4),IF(C112&lt;(MAX('Dielectric Unions'!A:A))+1,VLOOKUP(C112,'Dielectric Unions'!A:J,4),IF(C112&lt;(MAX('MI Fittings - XH'!A:A))+1,VLOOKUP(C112,'MI Fittings - XH'!A:J,4),IF(C112&lt;(MAX('Steel Nipples - XH'!A:A))+1,VLOOKUP(C112,'Steel Nipples - XH'!A:J,4),IF(C112&lt;(MAX('Copper Tubing '!A:A))+1,VLOOKUP(C112,'Copper Tubing '!A:J,4),IF(C112&lt;(MAX('PVC Pipe'!A:A))+1,VLOOKUP(C112,'PVC Pipe'!A:J,4),IF(C112&lt;(MAX('Steel Pipe'!A:A))+1,VLOOKUP(C112,'Steel Pipe'!A:J,4),"")))))))))))))))))))))))))))))))</f>
        <v/>
      </c>
      <c r="G112" s="1795"/>
      <c r="H112" s="504" t="str">
        <f>IF(C112&lt;(MAX('MI Fittings'!A:A))+1,VLOOKUP(C112,'MI Fittings'!A:K,8),IF(C112&lt;(MAX('CS Press Fittings'!A:A))+1,VLOOKUP(C112,'CS Press Fittings'!A:K,9),IF(C112&lt;(MAX('Steel Nipples'!A:A))+1,VLOOKUP(C112,'Steel Nipples'!A:K,8),IF(C112&lt;(MAX('Steel Cut Lengths'!A:A))+1,VLOOKUP(C112,'Steel Cut Lengths'!A:K,8),IF(C112&lt;(MAX('Pipe Hangers'!A:A))+1,VLOOKUP(C112,'Pipe Hangers'!A:J,8),IF(C112&lt;(MAX('Brass Nipples '!A:A))+1,VLOOKUP(C112,'Brass Nipples '!A:J,8),IF(C112&lt;(MAX('Brass Fittings '!A:A))+1,VLOOKUP(C112,'Brass Fittings '!A:J,8),IF(C112&lt;(MAX(Valves!A:A))+1,VLOOKUP(C112,Valves!A:J,8),IF(C112&lt;(MAX('PEX Tubing'!A:A))+1,VLOOKUP(C112,'PEX Tubing'!A:J,8),IF(C112&lt;(MAX('PEX Fittings - Brass'!A:A))+1,VLOOKUP(C112,'PEX Fittings - Brass'!A:J,8),IF(C112&lt;(MAX('PEX Fittings - EXPN Brass'!A:A))+1,VLOOKUP(C112,'PEX Fittings - EXPN Brass'!A:J,8),IF(C112&lt;(MAX('PEX Fittings - F1807 PPSU '!A:A))+1,VLOOKUP(C112,'PEX Fittings - F1807 PPSU '!A:J,8),IF(C112&lt;(MAX('PEX Fittings - F1960 EPPSU'!A:A))+1,VLOOKUP(C112,'PEX Fittings - F1960 EPPSU'!A:J,8),IF(C112&lt;(MAX('PEX Accessories'!A:A))+1,VLOOKUP(C112,'PEX Accessories'!A:J,8),IF(C112&lt;(MAX('PVC DWV'!A:A))+1,VLOOKUP(C112,'PVC DWV'!A:K,9),IF(C112&lt;(MAX('PVC SCH 40'!A:A))+1,VLOOKUP(C112,'PVC SCH 40'!A:K,10),IF(C112&lt;(MAX('Push Fittings'!A:A))+1,VLOOKUP(C112,'Push Fittings'!A:J,8),IF(C112&lt;(MAX('Copper Wrot'!A:A))+1,VLOOKUP(C112,'Copper Wrot'!A:L,10),IF(C112&lt;(MAX('Cast Copper'!A:A))+1,VLOOKUP(C112,'Cast Copper'!A:L,10),IF(C112&lt;(MAX('Press Copper Fittings'!A:A))+1,VLOOKUP(C112,'Press Copper Fittings'!A:J,8),IF(C112&lt;(MAX('Supply Stops'!A:A))+1,VLOOKUP(C112,'Supply Stops'!A:J,8),IF(C112&lt;(MAX('Supply Lines'!A:A))+1,VLOOKUP(C112,'Supply Lines'!A:J,8),IF(C112&lt;(MAX('CI Fittings'!A:A))+1,VLOOKUP(C112,'CI Fittings'!A:J,8),IF(C112&lt;(MAX('Steel Couplings'!A:A))+1,VLOOKUP(C112,'Steel Couplings'!A:J,8),IF(C112&lt;(MAX(NHC!A:A))+1,VLOOKUP(C112,NHC!A:J,8),IF(C112&lt;(MAX('Dielectric Unions'!A:A))+1,VLOOKUP(C112,'Dielectric Unions'!A:J,8),IF(C112&lt;(MAX('MI Fittings - XH'!A:A))+1,VLOOKUP(C112,'MI Fittings - XH'!A:J,8),IF(C112&lt;(MAX('Steel Nipples - XH'!A:A))+1,VLOOKUP(C112,'Steel Nipples - XH'!A:J,8),IF(C112&lt;(MAX('Copper Tubing '!A:A))+1,VLOOKUP(C112,'Copper Tubing '!A:J,8),IF(C112&lt;(MAX('PVC Pipe'!A:A))+1,VLOOKUP(C112,'PVC Pipe'!A:J,8),IF(C112&lt;(MAX('Steel Pipe'!A:A))+1,VLOOKUP(C112,'Steel Pipe'!A:J,8),"")))))))))))))))))))))))))))))))</f>
        <v/>
      </c>
      <c r="I112" s="1232">
        <f>IF(C112&lt;(MAX('MI Fittings'!A:A))+1,VLOOKUP(C112,'MI Fittings'!A:K,7),IF(C112&lt;(MAX('CS Press Fittings'!A:A))+1,VLOOKUP(C112,'CS Press Fittings'!A:K,8),IF(C112&lt;(MAX('Steel Nipples'!A:A))+1,VLOOKUP(C112,'Steel Nipples'!A:K,7),IF(C112&lt;(MAX('Steel Cut Lengths'!A:A))+1,VLOOKUP(C112,'Steel Cut Lengths'!A:K,7),IF(C112&lt;(MAX('Pipe Hangers'!A:A))+1,VLOOKUP(C112,'Pipe Hangers'!A:J,7),IF(C112&lt;(MAX('Brass Nipples '!A:A))+1,VLOOKUP(C112,'Brass Nipples '!A:J,7),IF(C112&lt;(MAX('Brass Fittings '!A:A))+1,VLOOKUP(C112,'Brass Fittings '!A:J,7),IF(C112&lt;(MAX(Valves!A:A))+1,VLOOKUP(C112,Valves!A:J,7),IF(C112&lt;(MAX('PEX Tubing'!A:A))+1,VLOOKUP(C112,'PEX Tubing'!A:J,7),IF(C112&lt;(MAX('PEX Fittings - Brass'!A:A))+1,VLOOKUP(C112,'PEX Fittings - Brass'!A:J,7),IF(C112&lt;(MAX('PEX Fittings - EXPN Brass'!A:A))+1,VLOOKUP(C112,'PEX Fittings - EXPN Brass'!A:J,7),IF(C112&lt;(MAX('PEX Fittings - F1807 PPSU '!A:A))+1,VLOOKUP(C112,'PEX Fittings - F1807 PPSU '!A:J,7),IF(C112&lt;(MAX('PEX Fittings - F1960 EPPSU'!A:A))+1,VLOOKUP(C112,'PEX Fittings - F1960 EPPSU'!A:J,7),IF(C112&lt;(MAX('PEX Accessories'!A:A))+1,VLOOKUP(C112,'PEX Accessories'!A:J,7),IF(C112&lt;(MAX('PVC DWV'!A:A))+1,VLOOKUP(C112,'PVC DWV'!A:K,8),IF(C112&lt;(MAX('PVC SCH 40'!A:A))+1,VLOOKUP(C112,'PVC SCH 40'!A:K,7),IF(C112&lt;(MAX('Push Fittings'!A:A))+1,VLOOKUP(C112,'Push Fittings'!A:J,7),IF(C112&lt;(MAX('Copper Wrot'!A:A))+1,VLOOKUP(C112,'Copper Wrot'!A:L,9),IF(C112&lt;(MAX('Cast Copper'!A:A))+1,VLOOKUP(C112,'Cast Copper'!A:L,9),IF(C112&lt;(MAX('Press Copper Fittings'!A:A))+1,VLOOKUP(C112,'Press Copper Fittings'!A:J,7),IF(C112&lt;(MAX('Supply Stops'!A:A))+1,VLOOKUP(C112,'Supply Stops'!A:J,7),IF(C112&lt;(MAX('Supply Lines'!A:A))+1,VLOOKUP(C112,'Supply Lines'!A:J,7),IF(C112&lt;(MAX('CI Fittings'!A:A))+1,VLOOKUP(C112,'CI Fittings'!A:J,7),IF(C112&lt;(MAX('Steel Couplings'!A:A))+1,VLOOKUP(C112,'Steel Couplings'!A:J,7),IF(C112&lt;(MAX(NHC!A:A))+1,VLOOKUP(C112,NHC!A:J,7),IF(C112&lt;(MAX('Dielectric Unions'!A:A))+1,VLOOKUP(C112,'Dielectric Unions'!A:J,7),IF(C112&lt;(MAX('MI Fittings - XH'!A:A))+1,VLOOKUP(C112,'MI Fittings - XH'!A:J,7),IF(C112&lt;(MAX('Steel Nipples - XH'!A:A))+1,VLOOKUP(C112,'Steel Nipples - XH'!A:J,7),IF(C112&lt;(MAX('Copper Tubing '!A:A))+1,VLOOKUP(C112,'Copper Tubing '!A:J,7),IF(C112&lt;(MAX('PVC Pipe'!A:A))+1,VLOOKUP(C112,'PVC Pipe'!A:J,7),IF(C112&lt;(MAX('Steel Pipe'!A:A))+1,VLOOKUP(C112,'Steel Pipe'!A:J,7),0)))))))))))))))))))))))))))))))</f>
        <v>0</v>
      </c>
      <c r="J112" s="1196">
        <f t="shared" si="1"/>
        <v>0</v>
      </c>
    </row>
    <row r="113" spans="3:10" ht="15" customHeight="1" thickTop="1" thickBot="1">
      <c r="C113" s="1233">
        <v>92</v>
      </c>
      <c r="D113" s="49" t="str">
        <f>IF(C113&lt;(MAX('MI Fittings'!A:A))+1,VLOOKUP(C113,'MI Fittings'!A:K,10),IF(C113&lt;(MAX('CS Press Fittings'!A:A))+1,VLOOKUP(C113,'CS Press Fittings'!A:K,11),IF(C113&lt;(MAX('Steel Nipples'!A:A))+1,VLOOKUP(C113,'Steel Nipples'!A:K,10),IF(C113&lt;(MAX('Steel Cut Lengths'!A:A))+1,VLOOKUP(C113,'Steel Cut Lengths'!A:K,10),IF(C113&lt;(MAX('Pipe Hangers'!A:A))+1,VLOOKUP(C113,'Pipe Hangers'!A:J,10),IF(C113&lt;(MAX('Brass Nipples '!A:A))+1,VLOOKUP(C113,'Brass Nipples '!A:J,10),IF(C113&lt;(MAX('Brass Fittings '!A:A))+1,VLOOKUP(C113,'Brass Fittings '!A:J,10),IF(C113&lt;(MAX(Valves!A:A))+1,VLOOKUP(C113,Valves!A:J,10),IF(C113&lt;(MAX('PEX Tubing'!A:A))+1,VLOOKUP(C113,'PEX Tubing'!A:J,9),IF(C113&lt;(MAX('PEX Fittings - Brass'!A:A))+1,VLOOKUP(C113,'PEX Fittings - Brass'!A:J,10),IF(C113&lt;(MAX('PEX Fittings - EXPN Brass'!A:A))+1,VLOOKUP(C113,'PEX Fittings - EXPN Brass'!A:J,10),IF(C113&lt;(MAX('PEX Fittings - F1807 PPSU '!A:A))+1,VLOOKUP(C113,'PEX Fittings - F1807 PPSU '!A:J,10),IF(C113&lt;(MAX('PEX Fittings - F1960 EPPSU'!A:A))+1,VLOOKUP(C113,'PEX Fittings - F1960 EPPSU'!A:J,10),IF(C113&lt;(MAX('PEX Accessories'!A:A))+1,VLOOKUP(C113,'PEX Accessories'!A:J,10),IF(C113&lt;(MAX('PVC DWV'!A:A))+1,VLOOKUP(C113,'PVC DWV'!A:K,11),IF(C113&lt;(MAX('PVC SCH 40'!A:A))+1,VLOOKUP(C113,'PVC SCH 40'!A:K,11),IF(C113&lt;(MAX('Push Fittings'!A:A))+1,VLOOKUP(C113,'Push Fittings'!A:J,10),IF(C113&lt;(MAX('Copper Wrot'!A:A))+1,VLOOKUP(C113,'Copper Wrot'!A:L,12),IF(C113&lt;(MAX('Cast Copper'!A:A))+1,VLOOKUP(C113,'Cast Copper'!A:L,12),IF(C113&lt;(MAX('Press Copper Fittings'!A:A))+1,VLOOKUP(C113,'Press Copper Fittings'!A:J,10),IF(C113&lt;(MAX('Supply Stops'!A:A))+1,VLOOKUP(C113,'Supply Stops'!A:J,10),IF(C113&lt;(MAX('Supply Lines'!A:A))+1,VLOOKUP(C113,'Supply Lines'!A:J,10),IF(C113&lt;(MAX('CI Fittings'!A:A))+1,VLOOKUP(C113,'CI Fittings'!A:J,10),IF(C113&lt;(MAX('Steel Couplings'!A:A))+1,VLOOKUP(C113,'Steel Couplings'!A:J,10),IF(C113&lt;(MAX(NHC!A:A))+1,VLOOKUP(C113,NHC!A:J,10),IF(C113&lt;(MAX('Dielectric Unions'!A:A))+1,VLOOKUP(C113,'Dielectric Unions'!A:J,10),IF(C113&lt;(MAX('MI Fittings - XH'!A:A))+1,VLOOKUP(C113,'MI Fittings - XH'!A:J,10),IF(C113&lt;(MAX('Steel Nipples - XH'!A:A))+1,VLOOKUP(C113,'Steel Nipples - XH'!A:J,10),IF(C113&lt;(MAX('Copper Tubing '!A:A))+1,VLOOKUP(C113,'Copper Tubing '!A:J,10),IF(C113&lt;(MAX('PVC Pipe'!A:A))+1,VLOOKUP(C113,'PVC Pipe'!A:J,10),IF(C113&lt;(MAX('Steel Pipe'!A:A))+1,VLOOKUP(C113,'Steel Pipe'!A:J,10),"")))))))))))))))))))))))))))))))</f>
        <v/>
      </c>
      <c r="E113" s="1231" t="str">
        <f>IF(C113&lt;(MAX('MI Fittings'!A:A))+1,VLOOKUP(C113,'MI Fittings'!A:K,3),IF(C113&lt;(MAX('CS Press Fittings'!A:A))+1,VLOOKUP(C113,'CS Press Fittings'!A:K,4),IF(C113&lt;(MAX('Steel Nipples'!A:A))+1,VLOOKUP(C113,'Steel Nipples'!A:K,3),IF(C113&lt;(MAX('Steel Cut Lengths'!A:A))+1,VLOOKUP(C113,'Steel Cut Lengths'!A:K,3),IF(C113&lt;(MAX('Pipe Hangers'!A:A))+1,VLOOKUP(C113,'Pipe Hangers'!A:J,3),IF(C113&lt;(MAX('Brass Nipples '!A:A))+1,VLOOKUP(C113,'Brass Nipples '!A:J,3),IF(C113&lt;(MAX('Brass Fittings '!A:A))+1,VLOOKUP(C113,'Brass Fittings '!A:J,3),IF(C113&lt;(MAX(Valves!A:A))+1,VLOOKUP(C113,Valves!A:J,3),IF(C113&lt;(MAX('PEX Tubing'!A:A))+1,VLOOKUP(C113,'PEX Tubing'!A:J,3),IF(C113&lt;(MAX('PEX Fittings - Brass'!A:A))+1,VLOOKUP(C113,'PEX Fittings - Brass'!A:J,3),IF(C113&lt;(MAX('PEX Fittings - EXPN Brass'!A:A))+1,VLOOKUP(C113,'PEX Fittings - EXPN Brass'!A:J,3),IF(C113&lt;(MAX('PEX Fittings - F1807 PPSU '!A:A))+1,VLOOKUP(C113,'PEX Fittings - F1807 PPSU '!A:J,3),IF(C113&lt;(MAX('PEX Fittings - F1960 EPPSU'!A:A))+1,VLOOKUP(C113,'PEX Fittings - F1960 EPPSU'!A:J,3),IF(C113&lt;(MAX('PEX Accessories'!A:A))+1,VLOOKUP(C113,'PEX Accessories'!A:J,3),IF(C113&lt;(MAX('PVC DWV'!A:A))+1,VLOOKUP(C113,'PVC DWV'!A:K,3),IF(C113&lt;(MAX('PVC SCH 40'!A:A))+1,VLOOKUP(C113,'PVC SCH 40'!A:K,3),IF(C113&lt;(MAX('Push Fittings'!A:A))+1,VLOOKUP(C113,'Push Fittings'!A:J,3),IF(C113&lt;(MAX('Copper Wrot'!A:A))+1,VLOOKUP(C113,'Copper Wrot'!A:L,3),IF(C113&lt;(MAX('Cast Copper'!A:A))+1,VLOOKUP(C113,'Cast Copper'!A:L,3),IF(C113&lt;(MAX('Cast Copper'!A:A))+1,VLOOKUP(C113,'Cast Copper'!A:L,3),IF(C113&lt;(MAX('Press Copper Fittings'!A:A))+1,VLOOKUP(C113,'Press Copper Fittings'!A:J,3),IF(C113&lt;(MAX('Supply Stops'!A:A))+1,VLOOKUP(C113,'Supply Stops'!A:J,3),IF(C113&lt;(MAX('Supply Lines'!A:A))+1,VLOOKUP(C113,'Supply Lines'!A:J,3),IF(C113&lt;(MAX('CI Fittings'!A:A))+1,VLOOKUP(C113,'CI Fittings'!A:J,3),IF(C113&lt;(MAX('Steel Couplings'!A:A))+1,VLOOKUP(C113,'Steel Couplings'!A:J,3),IF(C113&lt;(MAX(NHC!A:A))+1,VLOOKUP(C113,NHC!A:J,3),IF(C113&lt;(MAX('Dielectric Unions'!A:A))+1,VLOOKUP(C113,'Dielectric Unions'!A:J,3),IF(C113&lt;(MAX('MI Fittings - XH'!A:A))+1,VLOOKUP(C113,'MI Fittings - XH'!A:J,3),IF(C113&lt;(MAX('Steel Nipples - XH'!A:A))+1,VLOOKUP(C113,'Steel Nipples - XH'!A:J,3),IF(C113&lt;(MAX('Copper Tubing '!A:A))+1,VLOOKUP(C113,'Copper Tubing '!A:J,3),IF(C113&lt;(MAX('PVC Pipe'!A:A))+1,VLOOKUP(C113,'PVC Pipe'!A:J,3),IF(C113&lt;(MAX('Steel Pipe'!A:A))+1,VLOOKUP(C113,'Steel Pipe'!A:J,3),""))))))))))))))))))))))))))))))))</f>
        <v/>
      </c>
      <c r="F113" s="1794" t="str">
        <f>IF(C113&lt;(MAX('MI Fittings'!A:A))+1,VLOOKUP(C113,'MI Fittings'!A:K,4),IF(C113&lt;(MAX('CS Press Fittings'!A:A))+1,VLOOKUP(C113,'CS Press Fittings'!A:K,5),IF(C113&lt;(MAX('Steel Nipples'!A:A))+1,VLOOKUP(C113,'Steel Nipples'!A:K,4),IF(C113&lt;(MAX('Steel Cut Lengths'!A:A))+1,VLOOKUP(C113,'Steel Cut Lengths'!A:K,4),IF(C113&lt;(MAX('Pipe Hangers'!A:A))+1,VLOOKUP(C113,'Pipe Hangers'!A:J,4),IF(C113&lt;(MAX('Brass Nipples '!A:A))+1,VLOOKUP(C113,'Brass Nipples '!A:J,4),IF(C113&lt;(MAX('Brass Fittings '!A:A))+1,VLOOKUP(C113,'Brass Fittings '!A:J,4),IF(C113&lt;(MAX(Valves!A:A))+1,VLOOKUP(C113,Valves!A:J,4),IF(C113&lt;(MAX('PEX Tubing'!A:A))+1,VLOOKUP(C113,'PEX Tubing'!A:J,4),IF(C113&lt;(MAX('PEX Fittings - Brass'!A:A))+1,VLOOKUP(C113,'PEX Fittings - Brass'!A:J,4),IF(C113&lt;(MAX('PEX Fittings - EXPN Brass'!A:A))+1,VLOOKUP(C113,'PEX Fittings - EXPN Brass'!A:J,4),IF(C113&lt;(MAX('PEX Fittings - F1807 PPSU '!A:A))+1,VLOOKUP(C113,'PEX Fittings - F1807 PPSU '!A:J,4),IF(C113&lt;(MAX('PEX Fittings - F1960 EPPSU'!A:A))+1,VLOOKUP(C113,'PEX Fittings - F1960 EPPSU'!A:J,4),IF(C113&lt;(MAX('PEX Accessories'!A:A))+1,VLOOKUP(C113,'PEX Accessories'!A:J,4),IF(C113&lt;(MAX('PVC DWV'!A:A))+1,VLOOKUP(C113,'PVC DWV'!A:K,5),IF(C113&lt;(MAX('PVC SCH 40'!A:A))+1,VLOOKUP(C113,'PVC SCH 40'!A:K,5),IF(C113&lt;(MAX('Push Fittings'!A:A))+1,VLOOKUP(C113,'Push Fittings'!A:J,4),IF(C113&lt;(MAX('Copper Wrot'!A:A))+1,VLOOKUP(C113,'Copper Wrot'!A:L,5),IF(C113&lt;(MAX('Cast Copper'!A:A))+1,VLOOKUP(C113,'Cast Copper'!A:L,5),IF(C113&lt;(MAX('Press Copper Fittings'!A:A))+1,VLOOKUP(C113,'Press Copper Fittings'!A:J,4),IF(C113&lt;(MAX('Supply Stops'!A:A))+1,VLOOKUP(C113,'Supply Stops'!A:J,4),IF(C113&lt;(MAX('Supply Lines'!A:A))+1,VLOOKUP(C113,'Supply Lines'!A:J,4),IF(C113&lt;(MAX('CI Fittings'!A:A))+1,VLOOKUP(C113,'CI Fittings'!A:J,4),IF(C113&lt;(MAX('Steel Couplings'!A:A))+1,VLOOKUP(C113,'Steel Couplings'!A:J,4),IF(C113&lt;(MAX(NHC!A:A))+1,VLOOKUP(C113,NHC!A:J,4),IF(C113&lt;(MAX('Dielectric Unions'!A:A))+1,VLOOKUP(C113,'Dielectric Unions'!A:J,4),IF(C113&lt;(MAX('MI Fittings - XH'!A:A))+1,VLOOKUP(C113,'MI Fittings - XH'!A:J,4),IF(C113&lt;(MAX('Steel Nipples - XH'!A:A))+1,VLOOKUP(C113,'Steel Nipples - XH'!A:J,4),IF(C113&lt;(MAX('Copper Tubing '!A:A))+1,VLOOKUP(C113,'Copper Tubing '!A:J,4),IF(C113&lt;(MAX('PVC Pipe'!A:A))+1,VLOOKUP(C113,'PVC Pipe'!A:J,4),IF(C113&lt;(MAX('Steel Pipe'!A:A))+1,VLOOKUP(C113,'Steel Pipe'!A:J,4),"")))))))))))))))))))))))))))))))</f>
        <v/>
      </c>
      <c r="G113" s="1795"/>
      <c r="H113" s="504" t="str">
        <f>IF(C113&lt;(MAX('MI Fittings'!A:A))+1,VLOOKUP(C113,'MI Fittings'!A:K,8),IF(C113&lt;(MAX('CS Press Fittings'!A:A))+1,VLOOKUP(C113,'CS Press Fittings'!A:K,9),IF(C113&lt;(MAX('Steel Nipples'!A:A))+1,VLOOKUP(C113,'Steel Nipples'!A:K,8),IF(C113&lt;(MAX('Steel Cut Lengths'!A:A))+1,VLOOKUP(C113,'Steel Cut Lengths'!A:K,8),IF(C113&lt;(MAX('Pipe Hangers'!A:A))+1,VLOOKUP(C113,'Pipe Hangers'!A:J,8),IF(C113&lt;(MAX('Brass Nipples '!A:A))+1,VLOOKUP(C113,'Brass Nipples '!A:J,8),IF(C113&lt;(MAX('Brass Fittings '!A:A))+1,VLOOKUP(C113,'Brass Fittings '!A:J,8),IF(C113&lt;(MAX(Valves!A:A))+1,VLOOKUP(C113,Valves!A:J,8),IF(C113&lt;(MAX('PEX Tubing'!A:A))+1,VLOOKUP(C113,'PEX Tubing'!A:J,8),IF(C113&lt;(MAX('PEX Fittings - Brass'!A:A))+1,VLOOKUP(C113,'PEX Fittings - Brass'!A:J,8),IF(C113&lt;(MAX('PEX Fittings - EXPN Brass'!A:A))+1,VLOOKUP(C113,'PEX Fittings - EXPN Brass'!A:J,8),IF(C113&lt;(MAX('PEX Fittings - F1807 PPSU '!A:A))+1,VLOOKUP(C113,'PEX Fittings - F1807 PPSU '!A:J,8),IF(C113&lt;(MAX('PEX Fittings - F1960 EPPSU'!A:A))+1,VLOOKUP(C113,'PEX Fittings - F1960 EPPSU'!A:J,8),IF(C113&lt;(MAX('PEX Accessories'!A:A))+1,VLOOKUP(C113,'PEX Accessories'!A:J,8),IF(C113&lt;(MAX('PVC DWV'!A:A))+1,VLOOKUP(C113,'PVC DWV'!A:K,9),IF(C113&lt;(MAX('PVC SCH 40'!A:A))+1,VLOOKUP(C113,'PVC SCH 40'!A:K,10),IF(C113&lt;(MAX('Push Fittings'!A:A))+1,VLOOKUP(C113,'Push Fittings'!A:J,8),IF(C113&lt;(MAX('Copper Wrot'!A:A))+1,VLOOKUP(C113,'Copper Wrot'!A:L,10),IF(C113&lt;(MAX('Cast Copper'!A:A))+1,VLOOKUP(C113,'Cast Copper'!A:L,10),IF(C113&lt;(MAX('Press Copper Fittings'!A:A))+1,VLOOKUP(C113,'Press Copper Fittings'!A:J,8),IF(C113&lt;(MAX('Supply Stops'!A:A))+1,VLOOKUP(C113,'Supply Stops'!A:J,8),IF(C113&lt;(MAX('Supply Lines'!A:A))+1,VLOOKUP(C113,'Supply Lines'!A:J,8),IF(C113&lt;(MAX('CI Fittings'!A:A))+1,VLOOKUP(C113,'CI Fittings'!A:J,8),IF(C113&lt;(MAX('Steel Couplings'!A:A))+1,VLOOKUP(C113,'Steel Couplings'!A:J,8),IF(C113&lt;(MAX(NHC!A:A))+1,VLOOKUP(C113,NHC!A:J,8),IF(C113&lt;(MAX('Dielectric Unions'!A:A))+1,VLOOKUP(C113,'Dielectric Unions'!A:J,8),IF(C113&lt;(MAX('MI Fittings - XH'!A:A))+1,VLOOKUP(C113,'MI Fittings - XH'!A:J,8),IF(C113&lt;(MAX('Steel Nipples - XH'!A:A))+1,VLOOKUP(C113,'Steel Nipples - XH'!A:J,8),IF(C113&lt;(MAX('Copper Tubing '!A:A))+1,VLOOKUP(C113,'Copper Tubing '!A:J,8),IF(C113&lt;(MAX('PVC Pipe'!A:A))+1,VLOOKUP(C113,'PVC Pipe'!A:J,8),IF(C113&lt;(MAX('Steel Pipe'!A:A))+1,VLOOKUP(C113,'Steel Pipe'!A:J,8),"")))))))))))))))))))))))))))))))</f>
        <v/>
      </c>
      <c r="I113" s="1232">
        <f>IF(C113&lt;(MAX('MI Fittings'!A:A))+1,VLOOKUP(C113,'MI Fittings'!A:K,7),IF(C113&lt;(MAX('CS Press Fittings'!A:A))+1,VLOOKUP(C113,'CS Press Fittings'!A:K,8),IF(C113&lt;(MAX('Steel Nipples'!A:A))+1,VLOOKUP(C113,'Steel Nipples'!A:K,7),IF(C113&lt;(MAX('Steel Cut Lengths'!A:A))+1,VLOOKUP(C113,'Steel Cut Lengths'!A:K,7),IF(C113&lt;(MAX('Pipe Hangers'!A:A))+1,VLOOKUP(C113,'Pipe Hangers'!A:J,7),IF(C113&lt;(MAX('Brass Nipples '!A:A))+1,VLOOKUP(C113,'Brass Nipples '!A:J,7),IF(C113&lt;(MAX('Brass Fittings '!A:A))+1,VLOOKUP(C113,'Brass Fittings '!A:J,7),IF(C113&lt;(MAX(Valves!A:A))+1,VLOOKUP(C113,Valves!A:J,7),IF(C113&lt;(MAX('PEX Tubing'!A:A))+1,VLOOKUP(C113,'PEX Tubing'!A:J,7),IF(C113&lt;(MAX('PEX Fittings - Brass'!A:A))+1,VLOOKUP(C113,'PEX Fittings - Brass'!A:J,7),IF(C113&lt;(MAX('PEX Fittings - EXPN Brass'!A:A))+1,VLOOKUP(C113,'PEX Fittings - EXPN Brass'!A:J,7),IF(C113&lt;(MAX('PEX Fittings - F1807 PPSU '!A:A))+1,VLOOKUP(C113,'PEX Fittings - F1807 PPSU '!A:J,7),IF(C113&lt;(MAX('PEX Fittings - F1960 EPPSU'!A:A))+1,VLOOKUP(C113,'PEX Fittings - F1960 EPPSU'!A:J,7),IF(C113&lt;(MAX('PEX Accessories'!A:A))+1,VLOOKUP(C113,'PEX Accessories'!A:J,7),IF(C113&lt;(MAX('PVC DWV'!A:A))+1,VLOOKUP(C113,'PVC DWV'!A:K,8),IF(C113&lt;(MAX('PVC SCH 40'!A:A))+1,VLOOKUP(C113,'PVC SCH 40'!A:K,7),IF(C113&lt;(MAX('Push Fittings'!A:A))+1,VLOOKUP(C113,'Push Fittings'!A:J,7),IF(C113&lt;(MAX('Copper Wrot'!A:A))+1,VLOOKUP(C113,'Copper Wrot'!A:L,9),IF(C113&lt;(MAX('Cast Copper'!A:A))+1,VLOOKUP(C113,'Cast Copper'!A:L,9),IF(C113&lt;(MAX('Press Copper Fittings'!A:A))+1,VLOOKUP(C113,'Press Copper Fittings'!A:J,7),IF(C113&lt;(MAX('Supply Stops'!A:A))+1,VLOOKUP(C113,'Supply Stops'!A:J,7),IF(C113&lt;(MAX('Supply Lines'!A:A))+1,VLOOKUP(C113,'Supply Lines'!A:J,7),IF(C113&lt;(MAX('CI Fittings'!A:A))+1,VLOOKUP(C113,'CI Fittings'!A:J,7),IF(C113&lt;(MAX('Steel Couplings'!A:A))+1,VLOOKUP(C113,'Steel Couplings'!A:J,7),IF(C113&lt;(MAX(NHC!A:A))+1,VLOOKUP(C113,NHC!A:J,7),IF(C113&lt;(MAX('Dielectric Unions'!A:A))+1,VLOOKUP(C113,'Dielectric Unions'!A:J,7),IF(C113&lt;(MAX('MI Fittings - XH'!A:A))+1,VLOOKUP(C113,'MI Fittings - XH'!A:J,7),IF(C113&lt;(MAX('Steel Nipples - XH'!A:A))+1,VLOOKUP(C113,'Steel Nipples - XH'!A:J,7),IF(C113&lt;(MAX('Copper Tubing '!A:A))+1,VLOOKUP(C113,'Copper Tubing '!A:J,7),IF(C113&lt;(MAX('PVC Pipe'!A:A))+1,VLOOKUP(C113,'PVC Pipe'!A:J,7),IF(C113&lt;(MAX('Steel Pipe'!A:A))+1,VLOOKUP(C113,'Steel Pipe'!A:J,7),0)))))))))))))))))))))))))))))))</f>
        <v>0</v>
      </c>
      <c r="J113" s="1196">
        <f t="shared" si="1"/>
        <v>0</v>
      </c>
    </row>
    <row r="114" spans="3:10" ht="15" customHeight="1" thickTop="1" thickBot="1">
      <c r="C114" s="1234">
        <v>93</v>
      </c>
      <c r="D114" s="49" t="str">
        <f>IF(C114&lt;(MAX('MI Fittings'!A:A))+1,VLOOKUP(C114,'MI Fittings'!A:K,10),IF(C114&lt;(MAX('CS Press Fittings'!A:A))+1,VLOOKUP(C114,'CS Press Fittings'!A:K,11),IF(C114&lt;(MAX('Steel Nipples'!A:A))+1,VLOOKUP(C114,'Steel Nipples'!A:K,10),IF(C114&lt;(MAX('Steel Cut Lengths'!A:A))+1,VLOOKUP(C114,'Steel Cut Lengths'!A:K,10),IF(C114&lt;(MAX('Pipe Hangers'!A:A))+1,VLOOKUP(C114,'Pipe Hangers'!A:J,10),IF(C114&lt;(MAX('Brass Nipples '!A:A))+1,VLOOKUP(C114,'Brass Nipples '!A:J,10),IF(C114&lt;(MAX('Brass Fittings '!A:A))+1,VLOOKUP(C114,'Brass Fittings '!A:J,10),IF(C114&lt;(MAX(Valves!A:A))+1,VLOOKUP(C114,Valves!A:J,10),IF(C114&lt;(MAX('PEX Tubing'!A:A))+1,VLOOKUP(C114,'PEX Tubing'!A:J,9),IF(C114&lt;(MAX('PEX Fittings - Brass'!A:A))+1,VLOOKUP(C114,'PEX Fittings - Brass'!A:J,10),IF(C114&lt;(MAX('PEX Fittings - EXPN Brass'!A:A))+1,VLOOKUP(C114,'PEX Fittings - EXPN Brass'!A:J,10),IF(C114&lt;(MAX('PEX Fittings - F1807 PPSU '!A:A))+1,VLOOKUP(C114,'PEX Fittings - F1807 PPSU '!A:J,10),IF(C114&lt;(MAX('PEX Fittings - F1960 EPPSU'!A:A))+1,VLOOKUP(C114,'PEX Fittings - F1960 EPPSU'!A:J,10),IF(C114&lt;(MAX('PEX Accessories'!A:A))+1,VLOOKUP(C114,'PEX Accessories'!A:J,10),IF(C114&lt;(MAX('PVC DWV'!A:A))+1,VLOOKUP(C114,'PVC DWV'!A:K,11),IF(C114&lt;(MAX('PVC SCH 40'!A:A))+1,VLOOKUP(C114,'PVC SCH 40'!A:K,11),IF(C114&lt;(MAX('Push Fittings'!A:A))+1,VLOOKUP(C114,'Push Fittings'!A:J,10),IF(C114&lt;(MAX('Copper Wrot'!A:A))+1,VLOOKUP(C114,'Copper Wrot'!A:L,12),IF(C114&lt;(MAX('Cast Copper'!A:A))+1,VLOOKUP(C114,'Cast Copper'!A:L,12),IF(C114&lt;(MAX('Press Copper Fittings'!A:A))+1,VLOOKUP(C114,'Press Copper Fittings'!A:J,10),IF(C114&lt;(MAX('Supply Stops'!A:A))+1,VLOOKUP(C114,'Supply Stops'!A:J,10),IF(C114&lt;(MAX('Supply Lines'!A:A))+1,VLOOKUP(C114,'Supply Lines'!A:J,10),IF(C114&lt;(MAX('CI Fittings'!A:A))+1,VLOOKUP(C114,'CI Fittings'!A:J,10),IF(C114&lt;(MAX('Steel Couplings'!A:A))+1,VLOOKUP(C114,'Steel Couplings'!A:J,10),IF(C114&lt;(MAX(NHC!A:A))+1,VLOOKUP(C114,NHC!A:J,10),IF(C114&lt;(MAX('Dielectric Unions'!A:A))+1,VLOOKUP(C114,'Dielectric Unions'!A:J,10),IF(C114&lt;(MAX('MI Fittings - XH'!A:A))+1,VLOOKUP(C114,'MI Fittings - XH'!A:J,10),IF(C114&lt;(MAX('Steel Nipples - XH'!A:A))+1,VLOOKUP(C114,'Steel Nipples - XH'!A:J,10),IF(C114&lt;(MAX('Copper Tubing '!A:A))+1,VLOOKUP(C114,'Copper Tubing '!A:J,10),IF(C114&lt;(MAX('PVC Pipe'!A:A))+1,VLOOKUP(C114,'PVC Pipe'!A:J,10),IF(C114&lt;(MAX('Steel Pipe'!A:A))+1,VLOOKUP(C114,'Steel Pipe'!A:J,10),"")))))))))))))))))))))))))))))))</f>
        <v/>
      </c>
      <c r="E114" s="1231" t="str">
        <f>IF(C114&lt;(MAX('MI Fittings'!A:A))+1,VLOOKUP(C114,'MI Fittings'!A:K,3),IF(C114&lt;(MAX('CS Press Fittings'!A:A))+1,VLOOKUP(C114,'CS Press Fittings'!A:K,4),IF(C114&lt;(MAX('Steel Nipples'!A:A))+1,VLOOKUP(C114,'Steel Nipples'!A:K,3),IF(C114&lt;(MAX('Steel Cut Lengths'!A:A))+1,VLOOKUP(C114,'Steel Cut Lengths'!A:K,3),IF(C114&lt;(MAX('Pipe Hangers'!A:A))+1,VLOOKUP(C114,'Pipe Hangers'!A:J,3),IF(C114&lt;(MAX('Brass Nipples '!A:A))+1,VLOOKUP(C114,'Brass Nipples '!A:J,3),IF(C114&lt;(MAX('Brass Fittings '!A:A))+1,VLOOKUP(C114,'Brass Fittings '!A:J,3),IF(C114&lt;(MAX(Valves!A:A))+1,VLOOKUP(C114,Valves!A:J,3),IF(C114&lt;(MAX('PEX Tubing'!A:A))+1,VLOOKUP(C114,'PEX Tubing'!A:J,3),IF(C114&lt;(MAX('PEX Fittings - Brass'!A:A))+1,VLOOKUP(C114,'PEX Fittings - Brass'!A:J,3),IF(C114&lt;(MAX('PEX Fittings - EXPN Brass'!A:A))+1,VLOOKUP(C114,'PEX Fittings - EXPN Brass'!A:J,3),IF(C114&lt;(MAX('PEX Fittings - F1807 PPSU '!A:A))+1,VLOOKUP(C114,'PEX Fittings - F1807 PPSU '!A:J,3),IF(C114&lt;(MAX('PEX Fittings - F1960 EPPSU'!A:A))+1,VLOOKUP(C114,'PEX Fittings - F1960 EPPSU'!A:J,3),IF(C114&lt;(MAX('PEX Accessories'!A:A))+1,VLOOKUP(C114,'PEX Accessories'!A:J,3),IF(C114&lt;(MAX('PVC DWV'!A:A))+1,VLOOKUP(C114,'PVC DWV'!A:K,3),IF(C114&lt;(MAX('PVC SCH 40'!A:A))+1,VLOOKUP(C114,'PVC SCH 40'!A:K,3),IF(C114&lt;(MAX('Push Fittings'!A:A))+1,VLOOKUP(C114,'Push Fittings'!A:J,3),IF(C114&lt;(MAX('Copper Wrot'!A:A))+1,VLOOKUP(C114,'Copper Wrot'!A:L,3),IF(C114&lt;(MAX('Cast Copper'!A:A))+1,VLOOKUP(C114,'Cast Copper'!A:L,3),IF(C114&lt;(MAX('Cast Copper'!A:A))+1,VLOOKUP(C114,'Cast Copper'!A:L,3),IF(C114&lt;(MAX('Press Copper Fittings'!A:A))+1,VLOOKUP(C114,'Press Copper Fittings'!A:J,3),IF(C114&lt;(MAX('Supply Stops'!A:A))+1,VLOOKUP(C114,'Supply Stops'!A:J,3),IF(C114&lt;(MAX('Supply Lines'!A:A))+1,VLOOKUP(C114,'Supply Lines'!A:J,3),IF(C114&lt;(MAX('CI Fittings'!A:A))+1,VLOOKUP(C114,'CI Fittings'!A:J,3),IF(C114&lt;(MAX('Steel Couplings'!A:A))+1,VLOOKUP(C114,'Steel Couplings'!A:J,3),IF(C114&lt;(MAX(NHC!A:A))+1,VLOOKUP(C114,NHC!A:J,3),IF(C114&lt;(MAX('Dielectric Unions'!A:A))+1,VLOOKUP(C114,'Dielectric Unions'!A:J,3),IF(C114&lt;(MAX('MI Fittings - XH'!A:A))+1,VLOOKUP(C114,'MI Fittings - XH'!A:J,3),IF(C114&lt;(MAX('Steel Nipples - XH'!A:A))+1,VLOOKUP(C114,'Steel Nipples - XH'!A:J,3),IF(C114&lt;(MAX('Copper Tubing '!A:A))+1,VLOOKUP(C114,'Copper Tubing '!A:J,3),IF(C114&lt;(MAX('PVC Pipe'!A:A))+1,VLOOKUP(C114,'PVC Pipe'!A:J,3),IF(C114&lt;(MAX('Steel Pipe'!A:A))+1,VLOOKUP(C114,'Steel Pipe'!A:J,3),""))))))))))))))))))))))))))))))))</f>
        <v/>
      </c>
      <c r="F114" s="1794" t="str">
        <f>IF(C114&lt;(MAX('MI Fittings'!A:A))+1,VLOOKUP(C114,'MI Fittings'!A:K,4),IF(C114&lt;(MAX('CS Press Fittings'!A:A))+1,VLOOKUP(C114,'CS Press Fittings'!A:K,5),IF(C114&lt;(MAX('Steel Nipples'!A:A))+1,VLOOKUP(C114,'Steel Nipples'!A:K,4),IF(C114&lt;(MAX('Steel Cut Lengths'!A:A))+1,VLOOKUP(C114,'Steel Cut Lengths'!A:K,4),IF(C114&lt;(MAX('Pipe Hangers'!A:A))+1,VLOOKUP(C114,'Pipe Hangers'!A:J,4),IF(C114&lt;(MAX('Brass Nipples '!A:A))+1,VLOOKUP(C114,'Brass Nipples '!A:J,4),IF(C114&lt;(MAX('Brass Fittings '!A:A))+1,VLOOKUP(C114,'Brass Fittings '!A:J,4),IF(C114&lt;(MAX(Valves!A:A))+1,VLOOKUP(C114,Valves!A:J,4),IF(C114&lt;(MAX('PEX Tubing'!A:A))+1,VLOOKUP(C114,'PEX Tubing'!A:J,4),IF(C114&lt;(MAX('PEX Fittings - Brass'!A:A))+1,VLOOKUP(C114,'PEX Fittings - Brass'!A:J,4),IF(C114&lt;(MAX('PEX Fittings - EXPN Brass'!A:A))+1,VLOOKUP(C114,'PEX Fittings - EXPN Brass'!A:J,4),IF(C114&lt;(MAX('PEX Fittings - F1807 PPSU '!A:A))+1,VLOOKUP(C114,'PEX Fittings - F1807 PPSU '!A:J,4),IF(C114&lt;(MAX('PEX Fittings - F1960 EPPSU'!A:A))+1,VLOOKUP(C114,'PEX Fittings - F1960 EPPSU'!A:J,4),IF(C114&lt;(MAX('PEX Accessories'!A:A))+1,VLOOKUP(C114,'PEX Accessories'!A:J,4),IF(C114&lt;(MAX('PVC DWV'!A:A))+1,VLOOKUP(C114,'PVC DWV'!A:K,5),IF(C114&lt;(MAX('PVC SCH 40'!A:A))+1,VLOOKUP(C114,'PVC SCH 40'!A:K,5),IF(C114&lt;(MAX('Push Fittings'!A:A))+1,VLOOKUP(C114,'Push Fittings'!A:J,4),IF(C114&lt;(MAX('Copper Wrot'!A:A))+1,VLOOKUP(C114,'Copper Wrot'!A:L,5),IF(C114&lt;(MAX('Cast Copper'!A:A))+1,VLOOKUP(C114,'Cast Copper'!A:L,5),IF(C114&lt;(MAX('Press Copper Fittings'!A:A))+1,VLOOKUP(C114,'Press Copper Fittings'!A:J,4),IF(C114&lt;(MAX('Supply Stops'!A:A))+1,VLOOKUP(C114,'Supply Stops'!A:J,4),IF(C114&lt;(MAX('Supply Lines'!A:A))+1,VLOOKUP(C114,'Supply Lines'!A:J,4),IF(C114&lt;(MAX('CI Fittings'!A:A))+1,VLOOKUP(C114,'CI Fittings'!A:J,4),IF(C114&lt;(MAX('Steel Couplings'!A:A))+1,VLOOKUP(C114,'Steel Couplings'!A:J,4),IF(C114&lt;(MAX(NHC!A:A))+1,VLOOKUP(C114,NHC!A:J,4),IF(C114&lt;(MAX('Dielectric Unions'!A:A))+1,VLOOKUP(C114,'Dielectric Unions'!A:J,4),IF(C114&lt;(MAX('MI Fittings - XH'!A:A))+1,VLOOKUP(C114,'MI Fittings - XH'!A:J,4),IF(C114&lt;(MAX('Steel Nipples - XH'!A:A))+1,VLOOKUP(C114,'Steel Nipples - XH'!A:J,4),IF(C114&lt;(MAX('Copper Tubing '!A:A))+1,VLOOKUP(C114,'Copper Tubing '!A:J,4),IF(C114&lt;(MAX('PVC Pipe'!A:A))+1,VLOOKUP(C114,'PVC Pipe'!A:J,4),IF(C114&lt;(MAX('Steel Pipe'!A:A))+1,VLOOKUP(C114,'Steel Pipe'!A:J,4),"")))))))))))))))))))))))))))))))</f>
        <v/>
      </c>
      <c r="G114" s="1795"/>
      <c r="H114" s="504" t="str">
        <f>IF(C114&lt;(MAX('MI Fittings'!A:A))+1,VLOOKUP(C114,'MI Fittings'!A:K,8),IF(C114&lt;(MAX('CS Press Fittings'!A:A))+1,VLOOKUP(C114,'CS Press Fittings'!A:K,9),IF(C114&lt;(MAX('Steel Nipples'!A:A))+1,VLOOKUP(C114,'Steel Nipples'!A:K,8),IF(C114&lt;(MAX('Steel Cut Lengths'!A:A))+1,VLOOKUP(C114,'Steel Cut Lengths'!A:K,8),IF(C114&lt;(MAX('Pipe Hangers'!A:A))+1,VLOOKUP(C114,'Pipe Hangers'!A:J,8),IF(C114&lt;(MAX('Brass Nipples '!A:A))+1,VLOOKUP(C114,'Brass Nipples '!A:J,8),IF(C114&lt;(MAX('Brass Fittings '!A:A))+1,VLOOKUP(C114,'Brass Fittings '!A:J,8),IF(C114&lt;(MAX(Valves!A:A))+1,VLOOKUP(C114,Valves!A:J,8),IF(C114&lt;(MAX('PEX Tubing'!A:A))+1,VLOOKUP(C114,'PEX Tubing'!A:J,8),IF(C114&lt;(MAX('PEX Fittings - Brass'!A:A))+1,VLOOKUP(C114,'PEX Fittings - Brass'!A:J,8),IF(C114&lt;(MAX('PEX Fittings - EXPN Brass'!A:A))+1,VLOOKUP(C114,'PEX Fittings - EXPN Brass'!A:J,8),IF(C114&lt;(MAX('PEX Fittings - F1807 PPSU '!A:A))+1,VLOOKUP(C114,'PEX Fittings - F1807 PPSU '!A:J,8),IF(C114&lt;(MAX('PEX Fittings - F1960 EPPSU'!A:A))+1,VLOOKUP(C114,'PEX Fittings - F1960 EPPSU'!A:J,8),IF(C114&lt;(MAX('PEX Accessories'!A:A))+1,VLOOKUP(C114,'PEX Accessories'!A:J,8),IF(C114&lt;(MAX('PVC DWV'!A:A))+1,VLOOKUP(C114,'PVC DWV'!A:K,9),IF(C114&lt;(MAX('PVC SCH 40'!A:A))+1,VLOOKUP(C114,'PVC SCH 40'!A:K,10),IF(C114&lt;(MAX('Push Fittings'!A:A))+1,VLOOKUP(C114,'Push Fittings'!A:J,8),IF(C114&lt;(MAX('Copper Wrot'!A:A))+1,VLOOKUP(C114,'Copper Wrot'!A:L,10),IF(C114&lt;(MAX('Cast Copper'!A:A))+1,VLOOKUP(C114,'Cast Copper'!A:L,10),IF(C114&lt;(MAX('Press Copper Fittings'!A:A))+1,VLOOKUP(C114,'Press Copper Fittings'!A:J,8),IF(C114&lt;(MAX('Supply Stops'!A:A))+1,VLOOKUP(C114,'Supply Stops'!A:J,8),IF(C114&lt;(MAX('Supply Lines'!A:A))+1,VLOOKUP(C114,'Supply Lines'!A:J,8),IF(C114&lt;(MAX('CI Fittings'!A:A))+1,VLOOKUP(C114,'CI Fittings'!A:J,8),IF(C114&lt;(MAX('Steel Couplings'!A:A))+1,VLOOKUP(C114,'Steel Couplings'!A:J,8),IF(C114&lt;(MAX(NHC!A:A))+1,VLOOKUP(C114,NHC!A:J,8),IF(C114&lt;(MAX('Dielectric Unions'!A:A))+1,VLOOKUP(C114,'Dielectric Unions'!A:J,8),IF(C114&lt;(MAX('MI Fittings - XH'!A:A))+1,VLOOKUP(C114,'MI Fittings - XH'!A:J,8),IF(C114&lt;(MAX('Steel Nipples - XH'!A:A))+1,VLOOKUP(C114,'Steel Nipples - XH'!A:J,8),IF(C114&lt;(MAX('Copper Tubing '!A:A))+1,VLOOKUP(C114,'Copper Tubing '!A:J,8),IF(C114&lt;(MAX('PVC Pipe'!A:A))+1,VLOOKUP(C114,'PVC Pipe'!A:J,8),IF(C114&lt;(MAX('Steel Pipe'!A:A))+1,VLOOKUP(C114,'Steel Pipe'!A:J,8),"")))))))))))))))))))))))))))))))</f>
        <v/>
      </c>
      <c r="I114" s="1232">
        <f>IF(C114&lt;(MAX('MI Fittings'!A:A))+1,VLOOKUP(C114,'MI Fittings'!A:K,7),IF(C114&lt;(MAX('CS Press Fittings'!A:A))+1,VLOOKUP(C114,'CS Press Fittings'!A:K,8),IF(C114&lt;(MAX('Steel Nipples'!A:A))+1,VLOOKUP(C114,'Steel Nipples'!A:K,7),IF(C114&lt;(MAX('Steel Cut Lengths'!A:A))+1,VLOOKUP(C114,'Steel Cut Lengths'!A:K,7),IF(C114&lt;(MAX('Pipe Hangers'!A:A))+1,VLOOKUP(C114,'Pipe Hangers'!A:J,7),IF(C114&lt;(MAX('Brass Nipples '!A:A))+1,VLOOKUP(C114,'Brass Nipples '!A:J,7),IF(C114&lt;(MAX('Brass Fittings '!A:A))+1,VLOOKUP(C114,'Brass Fittings '!A:J,7),IF(C114&lt;(MAX(Valves!A:A))+1,VLOOKUP(C114,Valves!A:J,7),IF(C114&lt;(MAX('PEX Tubing'!A:A))+1,VLOOKUP(C114,'PEX Tubing'!A:J,7),IF(C114&lt;(MAX('PEX Fittings - Brass'!A:A))+1,VLOOKUP(C114,'PEX Fittings - Brass'!A:J,7),IF(C114&lt;(MAX('PEX Fittings - EXPN Brass'!A:A))+1,VLOOKUP(C114,'PEX Fittings - EXPN Brass'!A:J,7),IF(C114&lt;(MAX('PEX Fittings - F1807 PPSU '!A:A))+1,VLOOKUP(C114,'PEX Fittings - F1807 PPSU '!A:J,7),IF(C114&lt;(MAX('PEX Fittings - F1960 EPPSU'!A:A))+1,VLOOKUP(C114,'PEX Fittings - F1960 EPPSU'!A:J,7),IF(C114&lt;(MAX('PEX Accessories'!A:A))+1,VLOOKUP(C114,'PEX Accessories'!A:J,7),IF(C114&lt;(MAX('PVC DWV'!A:A))+1,VLOOKUP(C114,'PVC DWV'!A:K,8),IF(C114&lt;(MAX('PVC SCH 40'!A:A))+1,VLOOKUP(C114,'PVC SCH 40'!A:K,7),IF(C114&lt;(MAX('Push Fittings'!A:A))+1,VLOOKUP(C114,'Push Fittings'!A:J,7),IF(C114&lt;(MAX('Copper Wrot'!A:A))+1,VLOOKUP(C114,'Copper Wrot'!A:L,9),IF(C114&lt;(MAX('Cast Copper'!A:A))+1,VLOOKUP(C114,'Cast Copper'!A:L,9),IF(C114&lt;(MAX('Press Copper Fittings'!A:A))+1,VLOOKUP(C114,'Press Copper Fittings'!A:J,7),IF(C114&lt;(MAX('Supply Stops'!A:A))+1,VLOOKUP(C114,'Supply Stops'!A:J,7),IF(C114&lt;(MAX('Supply Lines'!A:A))+1,VLOOKUP(C114,'Supply Lines'!A:J,7),IF(C114&lt;(MAX('CI Fittings'!A:A))+1,VLOOKUP(C114,'CI Fittings'!A:J,7),IF(C114&lt;(MAX('Steel Couplings'!A:A))+1,VLOOKUP(C114,'Steel Couplings'!A:J,7),IF(C114&lt;(MAX(NHC!A:A))+1,VLOOKUP(C114,NHC!A:J,7),IF(C114&lt;(MAX('Dielectric Unions'!A:A))+1,VLOOKUP(C114,'Dielectric Unions'!A:J,7),IF(C114&lt;(MAX('MI Fittings - XH'!A:A))+1,VLOOKUP(C114,'MI Fittings - XH'!A:J,7),IF(C114&lt;(MAX('Steel Nipples - XH'!A:A))+1,VLOOKUP(C114,'Steel Nipples - XH'!A:J,7),IF(C114&lt;(MAX('Copper Tubing '!A:A))+1,VLOOKUP(C114,'Copper Tubing '!A:J,7),IF(C114&lt;(MAX('PVC Pipe'!A:A))+1,VLOOKUP(C114,'PVC Pipe'!A:J,7),IF(C114&lt;(MAX('Steel Pipe'!A:A))+1,VLOOKUP(C114,'Steel Pipe'!A:J,7),0)))))))))))))))))))))))))))))))</f>
        <v>0</v>
      </c>
      <c r="J114" s="1196">
        <f t="shared" si="1"/>
        <v>0</v>
      </c>
    </row>
    <row r="115" spans="3:10" ht="15" customHeight="1" thickTop="1" thickBot="1">
      <c r="C115" s="1233">
        <v>94</v>
      </c>
      <c r="D115" s="49" t="str">
        <f>IF(C115&lt;(MAX('MI Fittings'!A:A))+1,VLOOKUP(C115,'MI Fittings'!A:K,10),IF(C115&lt;(MAX('CS Press Fittings'!A:A))+1,VLOOKUP(C115,'CS Press Fittings'!A:K,11),IF(C115&lt;(MAX('Steel Nipples'!A:A))+1,VLOOKUP(C115,'Steel Nipples'!A:K,10),IF(C115&lt;(MAX('Steel Cut Lengths'!A:A))+1,VLOOKUP(C115,'Steel Cut Lengths'!A:K,10),IF(C115&lt;(MAX('Pipe Hangers'!A:A))+1,VLOOKUP(C115,'Pipe Hangers'!A:J,10),IF(C115&lt;(MAX('Brass Nipples '!A:A))+1,VLOOKUP(C115,'Brass Nipples '!A:J,10),IF(C115&lt;(MAX('Brass Fittings '!A:A))+1,VLOOKUP(C115,'Brass Fittings '!A:J,10),IF(C115&lt;(MAX(Valves!A:A))+1,VLOOKUP(C115,Valves!A:J,10),IF(C115&lt;(MAX('PEX Tubing'!A:A))+1,VLOOKUP(C115,'PEX Tubing'!A:J,9),IF(C115&lt;(MAX('PEX Fittings - Brass'!A:A))+1,VLOOKUP(C115,'PEX Fittings - Brass'!A:J,10),IF(C115&lt;(MAX('PEX Fittings - EXPN Brass'!A:A))+1,VLOOKUP(C115,'PEX Fittings - EXPN Brass'!A:J,10),IF(C115&lt;(MAX('PEX Fittings - F1807 PPSU '!A:A))+1,VLOOKUP(C115,'PEX Fittings - F1807 PPSU '!A:J,10),IF(C115&lt;(MAX('PEX Fittings - F1960 EPPSU'!A:A))+1,VLOOKUP(C115,'PEX Fittings - F1960 EPPSU'!A:J,10),IF(C115&lt;(MAX('PEX Accessories'!A:A))+1,VLOOKUP(C115,'PEX Accessories'!A:J,10),IF(C115&lt;(MAX('PVC DWV'!A:A))+1,VLOOKUP(C115,'PVC DWV'!A:K,11),IF(C115&lt;(MAX('PVC SCH 40'!A:A))+1,VLOOKUP(C115,'PVC SCH 40'!A:K,11),IF(C115&lt;(MAX('Push Fittings'!A:A))+1,VLOOKUP(C115,'Push Fittings'!A:J,10),IF(C115&lt;(MAX('Copper Wrot'!A:A))+1,VLOOKUP(C115,'Copper Wrot'!A:L,12),IF(C115&lt;(MAX('Cast Copper'!A:A))+1,VLOOKUP(C115,'Cast Copper'!A:L,12),IF(C115&lt;(MAX('Press Copper Fittings'!A:A))+1,VLOOKUP(C115,'Press Copper Fittings'!A:J,10),IF(C115&lt;(MAX('Supply Stops'!A:A))+1,VLOOKUP(C115,'Supply Stops'!A:J,10),IF(C115&lt;(MAX('Supply Lines'!A:A))+1,VLOOKUP(C115,'Supply Lines'!A:J,10),IF(C115&lt;(MAX('CI Fittings'!A:A))+1,VLOOKUP(C115,'CI Fittings'!A:J,10),IF(C115&lt;(MAX('Steel Couplings'!A:A))+1,VLOOKUP(C115,'Steel Couplings'!A:J,10),IF(C115&lt;(MAX(NHC!A:A))+1,VLOOKUP(C115,NHC!A:J,10),IF(C115&lt;(MAX('Dielectric Unions'!A:A))+1,VLOOKUP(C115,'Dielectric Unions'!A:J,10),IF(C115&lt;(MAX('MI Fittings - XH'!A:A))+1,VLOOKUP(C115,'MI Fittings - XH'!A:J,10),IF(C115&lt;(MAX('Steel Nipples - XH'!A:A))+1,VLOOKUP(C115,'Steel Nipples - XH'!A:J,10),IF(C115&lt;(MAX('Copper Tubing '!A:A))+1,VLOOKUP(C115,'Copper Tubing '!A:J,10),IF(C115&lt;(MAX('PVC Pipe'!A:A))+1,VLOOKUP(C115,'PVC Pipe'!A:J,10),IF(C115&lt;(MAX('Steel Pipe'!A:A))+1,VLOOKUP(C115,'Steel Pipe'!A:J,10),"")))))))))))))))))))))))))))))))</f>
        <v/>
      </c>
      <c r="E115" s="1231" t="str">
        <f>IF(C115&lt;(MAX('MI Fittings'!A:A))+1,VLOOKUP(C115,'MI Fittings'!A:K,3),IF(C115&lt;(MAX('CS Press Fittings'!A:A))+1,VLOOKUP(C115,'CS Press Fittings'!A:K,4),IF(C115&lt;(MAX('Steel Nipples'!A:A))+1,VLOOKUP(C115,'Steel Nipples'!A:K,3),IF(C115&lt;(MAX('Steel Cut Lengths'!A:A))+1,VLOOKUP(C115,'Steel Cut Lengths'!A:K,3),IF(C115&lt;(MAX('Pipe Hangers'!A:A))+1,VLOOKUP(C115,'Pipe Hangers'!A:J,3),IF(C115&lt;(MAX('Brass Nipples '!A:A))+1,VLOOKUP(C115,'Brass Nipples '!A:J,3),IF(C115&lt;(MAX('Brass Fittings '!A:A))+1,VLOOKUP(C115,'Brass Fittings '!A:J,3),IF(C115&lt;(MAX(Valves!A:A))+1,VLOOKUP(C115,Valves!A:J,3),IF(C115&lt;(MAX('PEX Tubing'!A:A))+1,VLOOKUP(C115,'PEX Tubing'!A:J,3),IF(C115&lt;(MAX('PEX Fittings - Brass'!A:A))+1,VLOOKUP(C115,'PEX Fittings - Brass'!A:J,3),IF(C115&lt;(MAX('PEX Fittings - EXPN Brass'!A:A))+1,VLOOKUP(C115,'PEX Fittings - EXPN Brass'!A:J,3),IF(C115&lt;(MAX('PEX Fittings - F1807 PPSU '!A:A))+1,VLOOKUP(C115,'PEX Fittings - F1807 PPSU '!A:J,3),IF(C115&lt;(MAX('PEX Fittings - F1960 EPPSU'!A:A))+1,VLOOKUP(C115,'PEX Fittings - F1960 EPPSU'!A:J,3),IF(C115&lt;(MAX('PEX Accessories'!A:A))+1,VLOOKUP(C115,'PEX Accessories'!A:J,3),IF(C115&lt;(MAX('PVC DWV'!A:A))+1,VLOOKUP(C115,'PVC DWV'!A:K,3),IF(C115&lt;(MAX('PVC SCH 40'!A:A))+1,VLOOKUP(C115,'PVC SCH 40'!A:K,3),IF(C115&lt;(MAX('Push Fittings'!A:A))+1,VLOOKUP(C115,'Push Fittings'!A:J,3),IF(C115&lt;(MAX('Copper Wrot'!A:A))+1,VLOOKUP(C115,'Copper Wrot'!A:L,3),IF(C115&lt;(MAX('Cast Copper'!A:A))+1,VLOOKUP(C115,'Cast Copper'!A:L,3),IF(C115&lt;(MAX('Cast Copper'!A:A))+1,VLOOKUP(C115,'Cast Copper'!A:L,3),IF(C115&lt;(MAX('Press Copper Fittings'!A:A))+1,VLOOKUP(C115,'Press Copper Fittings'!A:J,3),IF(C115&lt;(MAX('Supply Stops'!A:A))+1,VLOOKUP(C115,'Supply Stops'!A:J,3),IF(C115&lt;(MAX('Supply Lines'!A:A))+1,VLOOKUP(C115,'Supply Lines'!A:J,3),IF(C115&lt;(MAX('CI Fittings'!A:A))+1,VLOOKUP(C115,'CI Fittings'!A:J,3),IF(C115&lt;(MAX('Steel Couplings'!A:A))+1,VLOOKUP(C115,'Steel Couplings'!A:J,3),IF(C115&lt;(MAX(NHC!A:A))+1,VLOOKUP(C115,NHC!A:J,3),IF(C115&lt;(MAX('Dielectric Unions'!A:A))+1,VLOOKUP(C115,'Dielectric Unions'!A:J,3),IF(C115&lt;(MAX('MI Fittings - XH'!A:A))+1,VLOOKUP(C115,'MI Fittings - XH'!A:J,3),IF(C115&lt;(MAX('Steel Nipples - XH'!A:A))+1,VLOOKUP(C115,'Steel Nipples - XH'!A:J,3),IF(C115&lt;(MAX('Copper Tubing '!A:A))+1,VLOOKUP(C115,'Copper Tubing '!A:J,3),IF(C115&lt;(MAX('PVC Pipe'!A:A))+1,VLOOKUP(C115,'PVC Pipe'!A:J,3),IF(C115&lt;(MAX('Steel Pipe'!A:A))+1,VLOOKUP(C115,'Steel Pipe'!A:J,3),""))))))))))))))))))))))))))))))))</f>
        <v/>
      </c>
      <c r="F115" s="1794" t="str">
        <f>IF(C115&lt;(MAX('MI Fittings'!A:A))+1,VLOOKUP(C115,'MI Fittings'!A:K,4),IF(C115&lt;(MAX('CS Press Fittings'!A:A))+1,VLOOKUP(C115,'CS Press Fittings'!A:K,5),IF(C115&lt;(MAX('Steel Nipples'!A:A))+1,VLOOKUP(C115,'Steel Nipples'!A:K,4),IF(C115&lt;(MAX('Steel Cut Lengths'!A:A))+1,VLOOKUP(C115,'Steel Cut Lengths'!A:K,4),IF(C115&lt;(MAX('Pipe Hangers'!A:A))+1,VLOOKUP(C115,'Pipe Hangers'!A:J,4),IF(C115&lt;(MAX('Brass Nipples '!A:A))+1,VLOOKUP(C115,'Brass Nipples '!A:J,4),IF(C115&lt;(MAX('Brass Fittings '!A:A))+1,VLOOKUP(C115,'Brass Fittings '!A:J,4),IF(C115&lt;(MAX(Valves!A:A))+1,VLOOKUP(C115,Valves!A:J,4),IF(C115&lt;(MAX('PEX Tubing'!A:A))+1,VLOOKUP(C115,'PEX Tubing'!A:J,4),IF(C115&lt;(MAX('PEX Fittings - Brass'!A:A))+1,VLOOKUP(C115,'PEX Fittings - Brass'!A:J,4),IF(C115&lt;(MAX('PEX Fittings - EXPN Brass'!A:A))+1,VLOOKUP(C115,'PEX Fittings - EXPN Brass'!A:J,4),IF(C115&lt;(MAX('PEX Fittings - F1807 PPSU '!A:A))+1,VLOOKUP(C115,'PEX Fittings - F1807 PPSU '!A:J,4),IF(C115&lt;(MAX('PEX Fittings - F1960 EPPSU'!A:A))+1,VLOOKUP(C115,'PEX Fittings - F1960 EPPSU'!A:J,4),IF(C115&lt;(MAX('PEX Accessories'!A:A))+1,VLOOKUP(C115,'PEX Accessories'!A:J,4),IF(C115&lt;(MAX('PVC DWV'!A:A))+1,VLOOKUP(C115,'PVC DWV'!A:K,5),IF(C115&lt;(MAX('PVC SCH 40'!A:A))+1,VLOOKUP(C115,'PVC SCH 40'!A:K,5),IF(C115&lt;(MAX('Push Fittings'!A:A))+1,VLOOKUP(C115,'Push Fittings'!A:J,4),IF(C115&lt;(MAX('Copper Wrot'!A:A))+1,VLOOKUP(C115,'Copper Wrot'!A:L,5),IF(C115&lt;(MAX('Cast Copper'!A:A))+1,VLOOKUP(C115,'Cast Copper'!A:L,5),IF(C115&lt;(MAX('Press Copper Fittings'!A:A))+1,VLOOKUP(C115,'Press Copper Fittings'!A:J,4),IF(C115&lt;(MAX('Supply Stops'!A:A))+1,VLOOKUP(C115,'Supply Stops'!A:J,4),IF(C115&lt;(MAX('Supply Lines'!A:A))+1,VLOOKUP(C115,'Supply Lines'!A:J,4),IF(C115&lt;(MAX('CI Fittings'!A:A))+1,VLOOKUP(C115,'CI Fittings'!A:J,4),IF(C115&lt;(MAX('Steel Couplings'!A:A))+1,VLOOKUP(C115,'Steel Couplings'!A:J,4),IF(C115&lt;(MAX(NHC!A:A))+1,VLOOKUP(C115,NHC!A:J,4),IF(C115&lt;(MAX('Dielectric Unions'!A:A))+1,VLOOKUP(C115,'Dielectric Unions'!A:J,4),IF(C115&lt;(MAX('MI Fittings - XH'!A:A))+1,VLOOKUP(C115,'MI Fittings - XH'!A:J,4),IF(C115&lt;(MAX('Steel Nipples - XH'!A:A))+1,VLOOKUP(C115,'Steel Nipples - XH'!A:J,4),IF(C115&lt;(MAX('Copper Tubing '!A:A))+1,VLOOKUP(C115,'Copper Tubing '!A:J,4),IF(C115&lt;(MAX('PVC Pipe'!A:A))+1,VLOOKUP(C115,'PVC Pipe'!A:J,4),IF(C115&lt;(MAX('Steel Pipe'!A:A))+1,VLOOKUP(C115,'Steel Pipe'!A:J,4),"")))))))))))))))))))))))))))))))</f>
        <v/>
      </c>
      <c r="G115" s="1795"/>
      <c r="H115" s="504" t="str">
        <f>IF(C115&lt;(MAX('MI Fittings'!A:A))+1,VLOOKUP(C115,'MI Fittings'!A:K,8),IF(C115&lt;(MAX('CS Press Fittings'!A:A))+1,VLOOKUP(C115,'CS Press Fittings'!A:K,9),IF(C115&lt;(MAX('Steel Nipples'!A:A))+1,VLOOKUP(C115,'Steel Nipples'!A:K,8),IF(C115&lt;(MAX('Steel Cut Lengths'!A:A))+1,VLOOKUP(C115,'Steel Cut Lengths'!A:K,8),IF(C115&lt;(MAX('Pipe Hangers'!A:A))+1,VLOOKUP(C115,'Pipe Hangers'!A:J,8),IF(C115&lt;(MAX('Brass Nipples '!A:A))+1,VLOOKUP(C115,'Brass Nipples '!A:J,8),IF(C115&lt;(MAX('Brass Fittings '!A:A))+1,VLOOKUP(C115,'Brass Fittings '!A:J,8),IF(C115&lt;(MAX(Valves!A:A))+1,VLOOKUP(C115,Valves!A:J,8),IF(C115&lt;(MAX('PEX Tubing'!A:A))+1,VLOOKUP(C115,'PEX Tubing'!A:J,8),IF(C115&lt;(MAX('PEX Fittings - Brass'!A:A))+1,VLOOKUP(C115,'PEX Fittings - Brass'!A:J,8),IF(C115&lt;(MAX('PEX Fittings - EXPN Brass'!A:A))+1,VLOOKUP(C115,'PEX Fittings - EXPN Brass'!A:J,8),IF(C115&lt;(MAX('PEX Fittings - F1807 PPSU '!A:A))+1,VLOOKUP(C115,'PEX Fittings - F1807 PPSU '!A:J,8),IF(C115&lt;(MAX('PEX Fittings - F1960 EPPSU'!A:A))+1,VLOOKUP(C115,'PEX Fittings - F1960 EPPSU'!A:J,8),IF(C115&lt;(MAX('PEX Accessories'!A:A))+1,VLOOKUP(C115,'PEX Accessories'!A:J,8),IF(C115&lt;(MAX('PVC DWV'!A:A))+1,VLOOKUP(C115,'PVC DWV'!A:K,9),IF(C115&lt;(MAX('PVC SCH 40'!A:A))+1,VLOOKUP(C115,'PVC SCH 40'!A:K,10),IF(C115&lt;(MAX('Push Fittings'!A:A))+1,VLOOKUP(C115,'Push Fittings'!A:J,8),IF(C115&lt;(MAX('Copper Wrot'!A:A))+1,VLOOKUP(C115,'Copper Wrot'!A:L,10),IF(C115&lt;(MAX('Cast Copper'!A:A))+1,VLOOKUP(C115,'Cast Copper'!A:L,10),IF(C115&lt;(MAX('Press Copper Fittings'!A:A))+1,VLOOKUP(C115,'Press Copper Fittings'!A:J,8),IF(C115&lt;(MAX('Supply Stops'!A:A))+1,VLOOKUP(C115,'Supply Stops'!A:J,8),IF(C115&lt;(MAX('Supply Lines'!A:A))+1,VLOOKUP(C115,'Supply Lines'!A:J,8),IF(C115&lt;(MAX('CI Fittings'!A:A))+1,VLOOKUP(C115,'CI Fittings'!A:J,8),IF(C115&lt;(MAX('Steel Couplings'!A:A))+1,VLOOKUP(C115,'Steel Couplings'!A:J,8),IF(C115&lt;(MAX(NHC!A:A))+1,VLOOKUP(C115,NHC!A:J,8),IF(C115&lt;(MAX('Dielectric Unions'!A:A))+1,VLOOKUP(C115,'Dielectric Unions'!A:J,8),IF(C115&lt;(MAX('MI Fittings - XH'!A:A))+1,VLOOKUP(C115,'MI Fittings - XH'!A:J,8),IF(C115&lt;(MAX('Steel Nipples - XH'!A:A))+1,VLOOKUP(C115,'Steel Nipples - XH'!A:J,8),IF(C115&lt;(MAX('Copper Tubing '!A:A))+1,VLOOKUP(C115,'Copper Tubing '!A:J,8),IF(C115&lt;(MAX('PVC Pipe'!A:A))+1,VLOOKUP(C115,'PVC Pipe'!A:J,8),IF(C115&lt;(MAX('Steel Pipe'!A:A))+1,VLOOKUP(C115,'Steel Pipe'!A:J,8),"")))))))))))))))))))))))))))))))</f>
        <v/>
      </c>
      <c r="I115" s="1232">
        <f>IF(C115&lt;(MAX('MI Fittings'!A:A))+1,VLOOKUP(C115,'MI Fittings'!A:K,7),IF(C115&lt;(MAX('CS Press Fittings'!A:A))+1,VLOOKUP(C115,'CS Press Fittings'!A:K,8),IF(C115&lt;(MAX('Steel Nipples'!A:A))+1,VLOOKUP(C115,'Steel Nipples'!A:K,7),IF(C115&lt;(MAX('Steel Cut Lengths'!A:A))+1,VLOOKUP(C115,'Steel Cut Lengths'!A:K,7),IF(C115&lt;(MAX('Pipe Hangers'!A:A))+1,VLOOKUP(C115,'Pipe Hangers'!A:J,7),IF(C115&lt;(MAX('Brass Nipples '!A:A))+1,VLOOKUP(C115,'Brass Nipples '!A:J,7),IF(C115&lt;(MAX('Brass Fittings '!A:A))+1,VLOOKUP(C115,'Brass Fittings '!A:J,7),IF(C115&lt;(MAX(Valves!A:A))+1,VLOOKUP(C115,Valves!A:J,7),IF(C115&lt;(MAX('PEX Tubing'!A:A))+1,VLOOKUP(C115,'PEX Tubing'!A:J,7),IF(C115&lt;(MAX('PEX Fittings - Brass'!A:A))+1,VLOOKUP(C115,'PEX Fittings - Brass'!A:J,7),IF(C115&lt;(MAX('PEX Fittings - EXPN Brass'!A:A))+1,VLOOKUP(C115,'PEX Fittings - EXPN Brass'!A:J,7),IF(C115&lt;(MAX('PEX Fittings - F1807 PPSU '!A:A))+1,VLOOKUP(C115,'PEX Fittings - F1807 PPSU '!A:J,7),IF(C115&lt;(MAX('PEX Fittings - F1960 EPPSU'!A:A))+1,VLOOKUP(C115,'PEX Fittings - F1960 EPPSU'!A:J,7),IF(C115&lt;(MAX('PEX Accessories'!A:A))+1,VLOOKUP(C115,'PEX Accessories'!A:J,7),IF(C115&lt;(MAX('PVC DWV'!A:A))+1,VLOOKUP(C115,'PVC DWV'!A:K,8),IF(C115&lt;(MAX('PVC SCH 40'!A:A))+1,VLOOKUP(C115,'PVC SCH 40'!A:K,7),IF(C115&lt;(MAX('Push Fittings'!A:A))+1,VLOOKUP(C115,'Push Fittings'!A:J,7),IF(C115&lt;(MAX('Copper Wrot'!A:A))+1,VLOOKUP(C115,'Copper Wrot'!A:L,9),IF(C115&lt;(MAX('Cast Copper'!A:A))+1,VLOOKUP(C115,'Cast Copper'!A:L,9),IF(C115&lt;(MAX('Press Copper Fittings'!A:A))+1,VLOOKUP(C115,'Press Copper Fittings'!A:J,7),IF(C115&lt;(MAX('Supply Stops'!A:A))+1,VLOOKUP(C115,'Supply Stops'!A:J,7),IF(C115&lt;(MAX('Supply Lines'!A:A))+1,VLOOKUP(C115,'Supply Lines'!A:J,7),IF(C115&lt;(MAX('CI Fittings'!A:A))+1,VLOOKUP(C115,'CI Fittings'!A:J,7),IF(C115&lt;(MAX('Steel Couplings'!A:A))+1,VLOOKUP(C115,'Steel Couplings'!A:J,7),IF(C115&lt;(MAX(NHC!A:A))+1,VLOOKUP(C115,NHC!A:J,7),IF(C115&lt;(MAX('Dielectric Unions'!A:A))+1,VLOOKUP(C115,'Dielectric Unions'!A:J,7),IF(C115&lt;(MAX('MI Fittings - XH'!A:A))+1,VLOOKUP(C115,'MI Fittings - XH'!A:J,7),IF(C115&lt;(MAX('Steel Nipples - XH'!A:A))+1,VLOOKUP(C115,'Steel Nipples - XH'!A:J,7),IF(C115&lt;(MAX('Copper Tubing '!A:A))+1,VLOOKUP(C115,'Copper Tubing '!A:J,7),IF(C115&lt;(MAX('PVC Pipe'!A:A))+1,VLOOKUP(C115,'PVC Pipe'!A:J,7),IF(C115&lt;(MAX('Steel Pipe'!A:A))+1,VLOOKUP(C115,'Steel Pipe'!A:J,7),0)))))))))))))))))))))))))))))))</f>
        <v>0</v>
      </c>
      <c r="J115" s="1196">
        <f t="shared" si="1"/>
        <v>0</v>
      </c>
    </row>
    <row r="116" spans="3:10" ht="15" customHeight="1" thickTop="1" thickBot="1">
      <c r="C116" s="1234">
        <v>95</v>
      </c>
      <c r="D116" s="49" t="str">
        <f>IF(C116&lt;(MAX('MI Fittings'!A:A))+1,VLOOKUP(C116,'MI Fittings'!A:K,10),IF(C116&lt;(MAX('CS Press Fittings'!A:A))+1,VLOOKUP(C116,'CS Press Fittings'!A:K,11),IF(C116&lt;(MAX('Steel Nipples'!A:A))+1,VLOOKUP(C116,'Steel Nipples'!A:K,10),IF(C116&lt;(MAX('Steel Cut Lengths'!A:A))+1,VLOOKUP(C116,'Steel Cut Lengths'!A:K,10),IF(C116&lt;(MAX('Pipe Hangers'!A:A))+1,VLOOKUP(C116,'Pipe Hangers'!A:J,10),IF(C116&lt;(MAX('Brass Nipples '!A:A))+1,VLOOKUP(C116,'Brass Nipples '!A:J,10),IF(C116&lt;(MAX('Brass Fittings '!A:A))+1,VLOOKUP(C116,'Brass Fittings '!A:J,10),IF(C116&lt;(MAX(Valves!A:A))+1,VLOOKUP(C116,Valves!A:J,10),IF(C116&lt;(MAX('PEX Tubing'!A:A))+1,VLOOKUP(C116,'PEX Tubing'!A:J,9),IF(C116&lt;(MAX('PEX Fittings - Brass'!A:A))+1,VLOOKUP(C116,'PEX Fittings - Brass'!A:J,10),IF(C116&lt;(MAX('PEX Fittings - EXPN Brass'!A:A))+1,VLOOKUP(C116,'PEX Fittings - EXPN Brass'!A:J,10),IF(C116&lt;(MAX('PEX Fittings - F1807 PPSU '!A:A))+1,VLOOKUP(C116,'PEX Fittings - F1807 PPSU '!A:J,10),IF(C116&lt;(MAX('PEX Fittings - F1960 EPPSU'!A:A))+1,VLOOKUP(C116,'PEX Fittings - F1960 EPPSU'!A:J,10),IF(C116&lt;(MAX('PEX Accessories'!A:A))+1,VLOOKUP(C116,'PEX Accessories'!A:J,10),IF(C116&lt;(MAX('PVC DWV'!A:A))+1,VLOOKUP(C116,'PVC DWV'!A:K,11),IF(C116&lt;(MAX('PVC SCH 40'!A:A))+1,VLOOKUP(C116,'PVC SCH 40'!A:K,11),IF(C116&lt;(MAX('Push Fittings'!A:A))+1,VLOOKUP(C116,'Push Fittings'!A:J,10),IF(C116&lt;(MAX('Copper Wrot'!A:A))+1,VLOOKUP(C116,'Copper Wrot'!A:L,12),IF(C116&lt;(MAX('Cast Copper'!A:A))+1,VLOOKUP(C116,'Cast Copper'!A:L,12),IF(C116&lt;(MAX('Press Copper Fittings'!A:A))+1,VLOOKUP(C116,'Press Copper Fittings'!A:J,10),IF(C116&lt;(MAX('Supply Stops'!A:A))+1,VLOOKUP(C116,'Supply Stops'!A:J,10),IF(C116&lt;(MAX('Supply Lines'!A:A))+1,VLOOKUP(C116,'Supply Lines'!A:J,10),IF(C116&lt;(MAX('CI Fittings'!A:A))+1,VLOOKUP(C116,'CI Fittings'!A:J,10),IF(C116&lt;(MAX('Steel Couplings'!A:A))+1,VLOOKUP(C116,'Steel Couplings'!A:J,10),IF(C116&lt;(MAX(NHC!A:A))+1,VLOOKUP(C116,NHC!A:J,10),IF(C116&lt;(MAX('Dielectric Unions'!A:A))+1,VLOOKUP(C116,'Dielectric Unions'!A:J,10),IF(C116&lt;(MAX('MI Fittings - XH'!A:A))+1,VLOOKUP(C116,'MI Fittings - XH'!A:J,10),IF(C116&lt;(MAX('Steel Nipples - XH'!A:A))+1,VLOOKUP(C116,'Steel Nipples - XH'!A:J,10),IF(C116&lt;(MAX('Copper Tubing '!A:A))+1,VLOOKUP(C116,'Copper Tubing '!A:J,10),IF(C116&lt;(MAX('PVC Pipe'!A:A))+1,VLOOKUP(C116,'PVC Pipe'!A:J,10),IF(C116&lt;(MAX('Steel Pipe'!A:A))+1,VLOOKUP(C116,'Steel Pipe'!A:J,10),"")))))))))))))))))))))))))))))))</f>
        <v/>
      </c>
      <c r="E116" s="1231" t="str">
        <f>IF(C116&lt;(MAX('MI Fittings'!A:A))+1,VLOOKUP(C116,'MI Fittings'!A:K,3),IF(C116&lt;(MAX('CS Press Fittings'!A:A))+1,VLOOKUP(C116,'CS Press Fittings'!A:K,4),IF(C116&lt;(MAX('Steel Nipples'!A:A))+1,VLOOKUP(C116,'Steel Nipples'!A:K,3),IF(C116&lt;(MAX('Steel Cut Lengths'!A:A))+1,VLOOKUP(C116,'Steel Cut Lengths'!A:K,3),IF(C116&lt;(MAX('Pipe Hangers'!A:A))+1,VLOOKUP(C116,'Pipe Hangers'!A:J,3),IF(C116&lt;(MAX('Brass Nipples '!A:A))+1,VLOOKUP(C116,'Brass Nipples '!A:J,3),IF(C116&lt;(MAX('Brass Fittings '!A:A))+1,VLOOKUP(C116,'Brass Fittings '!A:J,3),IF(C116&lt;(MAX(Valves!A:A))+1,VLOOKUP(C116,Valves!A:J,3),IF(C116&lt;(MAX('PEX Tubing'!A:A))+1,VLOOKUP(C116,'PEX Tubing'!A:J,3),IF(C116&lt;(MAX('PEX Fittings - Brass'!A:A))+1,VLOOKUP(C116,'PEX Fittings - Brass'!A:J,3),IF(C116&lt;(MAX('PEX Fittings - EXPN Brass'!A:A))+1,VLOOKUP(C116,'PEX Fittings - EXPN Brass'!A:J,3),IF(C116&lt;(MAX('PEX Fittings - F1807 PPSU '!A:A))+1,VLOOKUP(C116,'PEX Fittings - F1807 PPSU '!A:J,3),IF(C116&lt;(MAX('PEX Fittings - F1960 EPPSU'!A:A))+1,VLOOKUP(C116,'PEX Fittings - F1960 EPPSU'!A:J,3),IF(C116&lt;(MAX('PEX Accessories'!A:A))+1,VLOOKUP(C116,'PEX Accessories'!A:J,3),IF(C116&lt;(MAX('PVC DWV'!A:A))+1,VLOOKUP(C116,'PVC DWV'!A:K,3),IF(C116&lt;(MAX('PVC SCH 40'!A:A))+1,VLOOKUP(C116,'PVC SCH 40'!A:K,3),IF(C116&lt;(MAX('Push Fittings'!A:A))+1,VLOOKUP(C116,'Push Fittings'!A:J,3),IF(C116&lt;(MAX('Copper Wrot'!A:A))+1,VLOOKUP(C116,'Copper Wrot'!A:L,3),IF(C116&lt;(MAX('Cast Copper'!A:A))+1,VLOOKUP(C116,'Cast Copper'!A:L,3),IF(C116&lt;(MAX('Cast Copper'!A:A))+1,VLOOKUP(C116,'Cast Copper'!A:L,3),IF(C116&lt;(MAX('Press Copper Fittings'!A:A))+1,VLOOKUP(C116,'Press Copper Fittings'!A:J,3),IF(C116&lt;(MAX('Supply Stops'!A:A))+1,VLOOKUP(C116,'Supply Stops'!A:J,3),IF(C116&lt;(MAX('Supply Lines'!A:A))+1,VLOOKUP(C116,'Supply Lines'!A:J,3),IF(C116&lt;(MAX('CI Fittings'!A:A))+1,VLOOKUP(C116,'CI Fittings'!A:J,3),IF(C116&lt;(MAX('Steel Couplings'!A:A))+1,VLOOKUP(C116,'Steel Couplings'!A:J,3),IF(C116&lt;(MAX(NHC!A:A))+1,VLOOKUP(C116,NHC!A:J,3),IF(C116&lt;(MAX('Dielectric Unions'!A:A))+1,VLOOKUP(C116,'Dielectric Unions'!A:J,3),IF(C116&lt;(MAX('MI Fittings - XH'!A:A))+1,VLOOKUP(C116,'MI Fittings - XH'!A:J,3),IF(C116&lt;(MAX('Steel Nipples - XH'!A:A))+1,VLOOKUP(C116,'Steel Nipples - XH'!A:J,3),IF(C116&lt;(MAX('Copper Tubing '!A:A))+1,VLOOKUP(C116,'Copper Tubing '!A:J,3),IF(C116&lt;(MAX('PVC Pipe'!A:A))+1,VLOOKUP(C116,'PVC Pipe'!A:J,3),IF(C116&lt;(MAX('Steel Pipe'!A:A))+1,VLOOKUP(C116,'Steel Pipe'!A:J,3),""))))))))))))))))))))))))))))))))</f>
        <v/>
      </c>
      <c r="F116" s="1794" t="str">
        <f>IF(C116&lt;(MAX('MI Fittings'!A:A))+1,VLOOKUP(C116,'MI Fittings'!A:K,4),IF(C116&lt;(MAX('CS Press Fittings'!A:A))+1,VLOOKUP(C116,'CS Press Fittings'!A:K,5),IF(C116&lt;(MAX('Steel Nipples'!A:A))+1,VLOOKUP(C116,'Steel Nipples'!A:K,4),IF(C116&lt;(MAX('Steel Cut Lengths'!A:A))+1,VLOOKUP(C116,'Steel Cut Lengths'!A:K,4),IF(C116&lt;(MAX('Pipe Hangers'!A:A))+1,VLOOKUP(C116,'Pipe Hangers'!A:J,4),IF(C116&lt;(MAX('Brass Nipples '!A:A))+1,VLOOKUP(C116,'Brass Nipples '!A:J,4),IF(C116&lt;(MAX('Brass Fittings '!A:A))+1,VLOOKUP(C116,'Brass Fittings '!A:J,4),IF(C116&lt;(MAX(Valves!A:A))+1,VLOOKUP(C116,Valves!A:J,4),IF(C116&lt;(MAX('PEX Tubing'!A:A))+1,VLOOKUP(C116,'PEX Tubing'!A:J,4),IF(C116&lt;(MAX('PEX Fittings - Brass'!A:A))+1,VLOOKUP(C116,'PEX Fittings - Brass'!A:J,4),IF(C116&lt;(MAX('PEX Fittings - EXPN Brass'!A:A))+1,VLOOKUP(C116,'PEX Fittings - EXPN Brass'!A:J,4),IF(C116&lt;(MAX('PEX Fittings - F1807 PPSU '!A:A))+1,VLOOKUP(C116,'PEX Fittings - F1807 PPSU '!A:J,4),IF(C116&lt;(MAX('PEX Fittings - F1960 EPPSU'!A:A))+1,VLOOKUP(C116,'PEX Fittings - F1960 EPPSU'!A:J,4),IF(C116&lt;(MAX('PEX Accessories'!A:A))+1,VLOOKUP(C116,'PEX Accessories'!A:J,4),IF(C116&lt;(MAX('PVC DWV'!A:A))+1,VLOOKUP(C116,'PVC DWV'!A:K,5),IF(C116&lt;(MAX('PVC SCH 40'!A:A))+1,VLOOKUP(C116,'PVC SCH 40'!A:K,5),IF(C116&lt;(MAX('Push Fittings'!A:A))+1,VLOOKUP(C116,'Push Fittings'!A:J,4),IF(C116&lt;(MAX('Copper Wrot'!A:A))+1,VLOOKUP(C116,'Copper Wrot'!A:L,5),IF(C116&lt;(MAX('Cast Copper'!A:A))+1,VLOOKUP(C116,'Cast Copper'!A:L,5),IF(C116&lt;(MAX('Press Copper Fittings'!A:A))+1,VLOOKUP(C116,'Press Copper Fittings'!A:J,4),IF(C116&lt;(MAX('Supply Stops'!A:A))+1,VLOOKUP(C116,'Supply Stops'!A:J,4),IF(C116&lt;(MAX('Supply Lines'!A:A))+1,VLOOKUP(C116,'Supply Lines'!A:J,4),IF(C116&lt;(MAX('CI Fittings'!A:A))+1,VLOOKUP(C116,'CI Fittings'!A:J,4),IF(C116&lt;(MAX('Steel Couplings'!A:A))+1,VLOOKUP(C116,'Steel Couplings'!A:J,4),IF(C116&lt;(MAX(NHC!A:A))+1,VLOOKUP(C116,NHC!A:J,4),IF(C116&lt;(MAX('Dielectric Unions'!A:A))+1,VLOOKUP(C116,'Dielectric Unions'!A:J,4),IF(C116&lt;(MAX('MI Fittings - XH'!A:A))+1,VLOOKUP(C116,'MI Fittings - XH'!A:J,4),IF(C116&lt;(MAX('Steel Nipples - XH'!A:A))+1,VLOOKUP(C116,'Steel Nipples - XH'!A:J,4),IF(C116&lt;(MAX('Copper Tubing '!A:A))+1,VLOOKUP(C116,'Copper Tubing '!A:J,4),IF(C116&lt;(MAX('PVC Pipe'!A:A))+1,VLOOKUP(C116,'PVC Pipe'!A:J,4),IF(C116&lt;(MAX('Steel Pipe'!A:A))+1,VLOOKUP(C116,'Steel Pipe'!A:J,4),"")))))))))))))))))))))))))))))))</f>
        <v/>
      </c>
      <c r="G116" s="1795"/>
      <c r="H116" s="504" t="str">
        <f>IF(C116&lt;(MAX('MI Fittings'!A:A))+1,VLOOKUP(C116,'MI Fittings'!A:K,8),IF(C116&lt;(MAX('CS Press Fittings'!A:A))+1,VLOOKUP(C116,'CS Press Fittings'!A:K,9),IF(C116&lt;(MAX('Steel Nipples'!A:A))+1,VLOOKUP(C116,'Steel Nipples'!A:K,8),IF(C116&lt;(MAX('Steel Cut Lengths'!A:A))+1,VLOOKUP(C116,'Steel Cut Lengths'!A:K,8),IF(C116&lt;(MAX('Pipe Hangers'!A:A))+1,VLOOKUP(C116,'Pipe Hangers'!A:J,8),IF(C116&lt;(MAX('Brass Nipples '!A:A))+1,VLOOKUP(C116,'Brass Nipples '!A:J,8),IF(C116&lt;(MAX('Brass Fittings '!A:A))+1,VLOOKUP(C116,'Brass Fittings '!A:J,8),IF(C116&lt;(MAX(Valves!A:A))+1,VLOOKUP(C116,Valves!A:J,8),IF(C116&lt;(MAX('PEX Tubing'!A:A))+1,VLOOKUP(C116,'PEX Tubing'!A:J,8),IF(C116&lt;(MAX('PEX Fittings - Brass'!A:A))+1,VLOOKUP(C116,'PEX Fittings - Brass'!A:J,8),IF(C116&lt;(MAX('PEX Fittings - EXPN Brass'!A:A))+1,VLOOKUP(C116,'PEX Fittings - EXPN Brass'!A:J,8),IF(C116&lt;(MAX('PEX Fittings - F1807 PPSU '!A:A))+1,VLOOKUP(C116,'PEX Fittings - F1807 PPSU '!A:J,8),IF(C116&lt;(MAX('PEX Fittings - F1960 EPPSU'!A:A))+1,VLOOKUP(C116,'PEX Fittings - F1960 EPPSU'!A:J,8),IF(C116&lt;(MAX('PEX Accessories'!A:A))+1,VLOOKUP(C116,'PEX Accessories'!A:J,8),IF(C116&lt;(MAX('PVC DWV'!A:A))+1,VLOOKUP(C116,'PVC DWV'!A:K,9),IF(C116&lt;(MAX('PVC SCH 40'!A:A))+1,VLOOKUP(C116,'PVC SCH 40'!A:K,10),IF(C116&lt;(MAX('Push Fittings'!A:A))+1,VLOOKUP(C116,'Push Fittings'!A:J,8),IF(C116&lt;(MAX('Copper Wrot'!A:A))+1,VLOOKUP(C116,'Copper Wrot'!A:L,10),IF(C116&lt;(MAX('Cast Copper'!A:A))+1,VLOOKUP(C116,'Cast Copper'!A:L,10),IF(C116&lt;(MAX('Press Copper Fittings'!A:A))+1,VLOOKUP(C116,'Press Copper Fittings'!A:J,8),IF(C116&lt;(MAX('Supply Stops'!A:A))+1,VLOOKUP(C116,'Supply Stops'!A:J,8),IF(C116&lt;(MAX('Supply Lines'!A:A))+1,VLOOKUP(C116,'Supply Lines'!A:J,8),IF(C116&lt;(MAX('CI Fittings'!A:A))+1,VLOOKUP(C116,'CI Fittings'!A:J,8),IF(C116&lt;(MAX('Steel Couplings'!A:A))+1,VLOOKUP(C116,'Steel Couplings'!A:J,8),IF(C116&lt;(MAX(NHC!A:A))+1,VLOOKUP(C116,NHC!A:J,8),IF(C116&lt;(MAX('Dielectric Unions'!A:A))+1,VLOOKUP(C116,'Dielectric Unions'!A:J,8),IF(C116&lt;(MAX('MI Fittings - XH'!A:A))+1,VLOOKUP(C116,'MI Fittings - XH'!A:J,8),IF(C116&lt;(MAX('Steel Nipples - XH'!A:A))+1,VLOOKUP(C116,'Steel Nipples - XH'!A:J,8),IF(C116&lt;(MAX('Copper Tubing '!A:A))+1,VLOOKUP(C116,'Copper Tubing '!A:J,8),IF(C116&lt;(MAX('PVC Pipe'!A:A))+1,VLOOKUP(C116,'PVC Pipe'!A:J,8),IF(C116&lt;(MAX('Steel Pipe'!A:A))+1,VLOOKUP(C116,'Steel Pipe'!A:J,8),"")))))))))))))))))))))))))))))))</f>
        <v/>
      </c>
      <c r="I116" s="1232">
        <f>IF(C116&lt;(MAX('MI Fittings'!A:A))+1,VLOOKUP(C116,'MI Fittings'!A:K,7),IF(C116&lt;(MAX('CS Press Fittings'!A:A))+1,VLOOKUP(C116,'CS Press Fittings'!A:K,8),IF(C116&lt;(MAX('Steel Nipples'!A:A))+1,VLOOKUP(C116,'Steel Nipples'!A:K,7),IF(C116&lt;(MAX('Steel Cut Lengths'!A:A))+1,VLOOKUP(C116,'Steel Cut Lengths'!A:K,7),IF(C116&lt;(MAX('Pipe Hangers'!A:A))+1,VLOOKUP(C116,'Pipe Hangers'!A:J,7),IF(C116&lt;(MAX('Brass Nipples '!A:A))+1,VLOOKUP(C116,'Brass Nipples '!A:J,7),IF(C116&lt;(MAX('Brass Fittings '!A:A))+1,VLOOKUP(C116,'Brass Fittings '!A:J,7),IF(C116&lt;(MAX(Valves!A:A))+1,VLOOKUP(C116,Valves!A:J,7),IF(C116&lt;(MAX('PEX Tubing'!A:A))+1,VLOOKUP(C116,'PEX Tubing'!A:J,7),IF(C116&lt;(MAX('PEX Fittings - Brass'!A:A))+1,VLOOKUP(C116,'PEX Fittings - Brass'!A:J,7),IF(C116&lt;(MAX('PEX Fittings - EXPN Brass'!A:A))+1,VLOOKUP(C116,'PEX Fittings - EXPN Brass'!A:J,7),IF(C116&lt;(MAX('PEX Fittings - F1807 PPSU '!A:A))+1,VLOOKUP(C116,'PEX Fittings - F1807 PPSU '!A:J,7),IF(C116&lt;(MAX('PEX Fittings - F1960 EPPSU'!A:A))+1,VLOOKUP(C116,'PEX Fittings - F1960 EPPSU'!A:J,7),IF(C116&lt;(MAX('PEX Accessories'!A:A))+1,VLOOKUP(C116,'PEX Accessories'!A:J,7),IF(C116&lt;(MAX('PVC DWV'!A:A))+1,VLOOKUP(C116,'PVC DWV'!A:K,8),IF(C116&lt;(MAX('PVC SCH 40'!A:A))+1,VLOOKUP(C116,'PVC SCH 40'!A:K,7),IF(C116&lt;(MAX('Push Fittings'!A:A))+1,VLOOKUP(C116,'Push Fittings'!A:J,7),IF(C116&lt;(MAX('Copper Wrot'!A:A))+1,VLOOKUP(C116,'Copper Wrot'!A:L,9),IF(C116&lt;(MAX('Cast Copper'!A:A))+1,VLOOKUP(C116,'Cast Copper'!A:L,9),IF(C116&lt;(MAX('Press Copper Fittings'!A:A))+1,VLOOKUP(C116,'Press Copper Fittings'!A:J,7),IF(C116&lt;(MAX('Supply Stops'!A:A))+1,VLOOKUP(C116,'Supply Stops'!A:J,7),IF(C116&lt;(MAX('Supply Lines'!A:A))+1,VLOOKUP(C116,'Supply Lines'!A:J,7),IF(C116&lt;(MAX('CI Fittings'!A:A))+1,VLOOKUP(C116,'CI Fittings'!A:J,7),IF(C116&lt;(MAX('Steel Couplings'!A:A))+1,VLOOKUP(C116,'Steel Couplings'!A:J,7),IF(C116&lt;(MAX(NHC!A:A))+1,VLOOKUP(C116,NHC!A:J,7),IF(C116&lt;(MAX('Dielectric Unions'!A:A))+1,VLOOKUP(C116,'Dielectric Unions'!A:J,7),IF(C116&lt;(MAX('MI Fittings - XH'!A:A))+1,VLOOKUP(C116,'MI Fittings - XH'!A:J,7),IF(C116&lt;(MAX('Steel Nipples - XH'!A:A))+1,VLOOKUP(C116,'Steel Nipples - XH'!A:J,7),IF(C116&lt;(MAX('Copper Tubing '!A:A))+1,VLOOKUP(C116,'Copper Tubing '!A:J,7),IF(C116&lt;(MAX('PVC Pipe'!A:A))+1,VLOOKUP(C116,'PVC Pipe'!A:J,7),IF(C116&lt;(MAX('Steel Pipe'!A:A))+1,VLOOKUP(C116,'Steel Pipe'!A:J,7),0)))))))))))))))))))))))))))))))</f>
        <v>0</v>
      </c>
      <c r="J116" s="1196">
        <f t="shared" si="1"/>
        <v>0</v>
      </c>
    </row>
    <row r="117" spans="3:10" ht="15" customHeight="1" thickTop="1" thickBot="1">
      <c r="C117" s="1233">
        <v>96</v>
      </c>
      <c r="D117" s="49" t="str">
        <f>IF(C117&lt;(MAX('MI Fittings'!A:A))+1,VLOOKUP(C117,'MI Fittings'!A:K,10),IF(C117&lt;(MAX('CS Press Fittings'!A:A))+1,VLOOKUP(C117,'CS Press Fittings'!A:K,11),IF(C117&lt;(MAX('Steel Nipples'!A:A))+1,VLOOKUP(C117,'Steel Nipples'!A:K,10),IF(C117&lt;(MAX('Steel Cut Lengths'!A:A))+1,VLOOKUP(C117,'Steel Cut Lengths'!A:K,10),IF(C117&lt;(MAX('Pipe Hangers'!A:A))+1,VLOOKUP(C117,'Pipe Hangers'!A:J,10),IF(C117&lt;(MAX('Brass Nipples '!A:A))+1,VLOOKUP(C117,'Brass Nipples '!A:J,10),IF(C117&lt;(MAX('Brass Fittings '!A:A))+1,VLOOKUP(C117,'Brass Fittings '!A:J,10),IF(C117&lt;(MAX(Valves!A:A))+1,VLOOKUP(C117,Valves!A:J,10),IF(C117&lt;(MAX('PEX Tubing'!A:A))+1,VLOOKUP(C117,'PEX Tubing'!A:J,9),IF(C117&lt;(MAX('PEX Fittings - Brass'!A:A))+1,VLOOKUP(C117,'PEX Fittings - Brass'!A:J,10),IF(C117&lt;(MAX('PEX Fittings - EXPN Brass'!A:A))+1,VLOOKUP(C117,'PEX Fittings - EXPN Brass'!A:J,10),IF(C117&lt;(MAX('PEX Fittings - F1807 PPSU '!A:A))+1,VLOOKUP(C117,'PEX Fittings - F1807 PPSU '!A:J,10),IF(C117&lt;(MAX('PEX Fittings - F1960 EPPSU'!A:A))+1,VLOOKUP(C117,'PEX Fittings - F1960 EPPSU'!A:J,10),IF(C117&lt;(MAX('PEX Accessories'!A:A))+1,VLOOKUP(C117,'PEX Accessories'!A:J,10),IF(C117&lt;(MAX('PVC DWV'!A:A))+1,VLOOKUP(C117,'PVC DWV'!A:K,11),IF(C117&lt;(MAX('PVC SCH 40'!A:A))+1,VLOOKUP(C117,'PVC SCH 40'!A:K,11),IF(C117&lt;(MAX('Push Fittings'!A:A))+1,VLOOKUP(C117,'Push Fittings'!A:J,10),IF(C117&lt;(MAX('Copper Wrot'!A:A))+1,VLOOKUP(C117,'Copper Wrot'!A:L,12),IF(C117&lt;(MAX('Cast Copper'!A:A))+1,VLOOKUP(C117,'Cast Copper'!A:L,12),IF(C117&lt;(MAX('Press Copper Fittings'!A:A))+1,VLOOKUP(C117,'Press Copper Fittings'!A:J,10),IF(C117&lt;(MAX('Supply Stops'!A:A))+1,VLOOKUP(C117,'Supply Stops'!A:J,10),IF(C117&lt;(MAX('Supply Lines'!A:A))+1,VLOOKUP(C117,'Supply Lines'!A:J,10),IF(C117&lt;(MAX('CI Fittings'!A:A))+1,VLOOKUP(C117,'CI Fittings'!A:J,10),IF(C117&lt;(MAX('Steel Couplings'!A:A))+1,VLOOKUP(C117,'Steel Couplings'!A:J,10),IF(C117&lt;(MAX(NHC!A:A))+1,VLOOKUP(C117,NHC!A:J,10),IF(C117&lt;(MAX('Dielectric Unions'!A:A))+1,VLOOKUP(C117,'Dielectric Unions'!A:J,10),IF(C117&lt;(MAX('MI Fittings - XH'!A:A))+1,VLOOKUP(C117,'MI Fittings - XH'!A:J,10),IF(C117&lt;(MAX('Steel Nipples - XH'!A:A))+1,VLOOKUP(C117,'Steel Nipples - XH'!A:J,10),IF(C117&lt;(MAX('Copper Tubing '!A:A))+1,VLOOKUP(C117,'Copper Tubing '!A:J,10),IF(C117&lt;(MAX('PVC Pipe'!A:A))+1,VLOOKUP(C117,'PVC Pipe'!A:J,10),IF(C117&lt;(MAX('Steel Pipe'!A:A))+1,VLOOKUP(C117,'Steel Pipe'!A:J,10),"")))))))))))))))))))))))))))))))</f>
        <v/>
      </c>
      <c r="E117" s="1231" t="str">
        <f>IF(C117&lt;(MAX('MI Fittings'!A:A))+1,VLOOKUP(C117,'MI Fittings'!A:K,3),IF(C117&lt;(MAX('CS Press Fittings'!A:A))+1,VLOOKUP(C117,'CS Press Fittings'!A:K,4),IF(C117&lt;(MAX('Steel Nipples'!A:A))+1,VLOOKUP(C117,'Steel Nipples'!A:K,3),IF(C117&lt;(MAX('Steel Cut Lengths'!A:A))+1,VLOOKUP(C117,'Steel Cut Lengths'!A:K,3),IF(C117&lt;(MAX('Pipe Hangers'!A:A))+1,VLOOKUP(C117,'Pipe Hangers'!A:J,3),IF(C117&lt;(MAX('Brass Nipples '!A:A))+1,VLOOKUP(C117,'Brass Nipples '!A:J,3),IF(C117&lt;(MAX('Brass Fittings '!A:A))+1,VLOOKUP(C117,'Brass Fittings '!A:J,3),IF(C117&lt;(MAX(Valves!A:A))+1,VLOOKUP(C117,Valves!A:J,3),IF(C117&lt;(MAX('PEX Tubing'!A:A))+1,VLOOKUP(C117,'PEX Tubing'!A:J,3),IF(C117&lt;(MAX('PEX Fittings - Brass'!A:A))+1,VLOOKUP(C117,'PEX Fittings - Brass'!A:J,3),IF(C117&lt;(MAX('PEX Fittings - EXPN Brass'!A:A))+1,VLOOKUP(C117,'PEX Fittings - EXPN Brass'!A:J,3),IF(C117&lt;(MAX('PEX Fittings - F1807 PPSU '!A:A))+1,VLOOKUP(C117,'PEX Fittings - F1807 PPSU '!A:J,3),IF(C117&lt;(MAX('PEX Fittings - F1960 EPPSU'!A:A))+1,VLOOKUP(C117,'PEX Fittings - F1960 EPPSU'!A:J,3),IF(C117&lt;(MAX('PEX Accessories'!A:A))+1,VLOOKUP(C117,'PEX Accessories'!A:J,3),IF(C117&lt;(MAX('PVC DWV'!A:A))+1,VLOOKUP(C117,'PVC DWV'!A:K,3),IF(C117&lt;(MAX('PVC SCH 40'!A:A))+1,VLOOKUP(C117,'PVC SCH 40'!A:K,3),IF(C117&lt;(MAX('Push Fittings'!A:A))+1,VLOOKUP(C117,'Push Fittings'!A:J,3),IF(C117&lt;(MAX('Copper Wrot'!A:A))+1,VLOOKUP(C117,'Copper Wrot'!A:L,3),IF(C117&lt;(MAX('Cast Copper'!A:A))+1,VLOOKUP(C117,'Cast Copper'!A:L,3),IF(C117&lt;(MAX('Cast Copper'!A:A))+1,VLOOKUP(C117,'Cast Copper'!A:L,3),IF(C117&lt;(MAX('Press Copper Fittings'!A:A))+1,VLOOKUP(C117,'Press Copper Fittings'!A:J,3),IF(C117&lt;(MAX('Supply Stops'!A:A))+1,VLOOKUP(C117,'Supply Stops'!A:J,3),IF(C117&lt;(MAX('Supply Lines'!A:A))+1,VLOOKUP(C117,'Supply Lines'!A:J,3),IF(C117&lt;(MAX('CI Fittings'!A:A))+1,VLOOKUP(C117,'CI Fittings'!A:J,3),IF(C117&lt;(MAX('Steel Couplings'!A:A))+1,VLOOKUP(C117,'Steel Couplings'!A:J,3),IF(C117&lt;(MAX(NHC!A:A))+1,VLOOKUP(C117,NHC!A:J,3),IF(C117&lt;(MAX('Dielectric Unions'!A:A))+1,VLOOKUP(C117,'Dielectric Unions'!A:J,3),IF(C117&lt;(MAX('MI Fittings - XH'!A:A))+1,VLOOKUP(C117,'MI Fittings - XH'!A:J,3),IF(C117&lt;(MAX('Steel Nipples - XH'!A:A))+1,VLOOKUP(C117,'Steel Nipples - XH'!A:J,3),IF(C117&lt;(MAX('Copper Tubing '!A:A))+1,VLOOKUP(C117,'Copper Tubing '!A:J,3),IF(C117&lt;(MAX('PVC Pipe'!A:A))+1,VLOOKUP(C117,'PVC Pipe'!A:J,3),IF(C117&lt;(MAX('Steel Pipe'!A:A))+1,VLOOKUP(C117,'Steel Pipe'!A:J,3),""))))))))))))))))))))))))))))))))</f>
        <v/>
      </c>
      <c r="F117" s="1794" t="str">
        <f>IF(C117&lt;(MAX('MI Fittings'!A:A))+1,VLOOKUP(C117,'MI Fittings'!A:K,4),IF(C117&lt;(MAX('CS Press Fittings'!A:A))+1,VLOOKUP(C117,'CS Press Fittings'!A:K,5),IF(C117&lt;(MAX('Steel Nipples'!A:A))+1,VLOOKUP(C117,'Steel Nipples'!A:K,4),IF(C117&lt;(MAX('Steel Cut Lengths'!A:A))+1,VLOOKUP(C117,'Steel Cut Lengths'!A:K,4),IF(C117&lt;(MAX('Pipe Hangers'!A:A))+1,VLOOKUP(C117,'Pipe Hangers'!A:J,4),IF(C117&lt;(MAX('Brass Nipples '!A:A))+1,VLOOKUP(C117,'Brass Nipples '!A:J,4),IF(C117&lt;(MAX('Brass Fittings '!A:A))+1,VLOOKUP(C117,'Brass Fittings '!A:J,4),IF(C117&lt;(MAX(Valves!A:A))+1,VLOOKUP(C117,Valves!A:J,4),IF(C117&lt;(MAX('PEX Tubing'!A:A))+1,VLOOKUP(C117,'PEX Tubing'!A:J,4),IF(C117&lt;(MAX('PEX Fittings - Brass'!A:A))+1,VLOOKUP(C117,'PEX Fittings - Brass'!A:J,4),IF(C117&lt;(MAX('PEX Fittings - EXPN Brass'!A:A))+1,VLOOKUP(C117,'PEX Fittings - EXPN Brass'!A:J,4),IF(C117&lt;(MAX('PEX Fittings - F1807 PPSU '!A:A))+1,VLOOKUP(C117,'PEX Fittings - F1807 PPSU '!A:J,4),IF(C117&lt;(MAX('PEX Fittings - F1960 EPPSU'!A:A))+1,VLOOKUP(C117,'PEX Fittings - F1960 EPPSU'!A:J,4),IF(C117&lt;(MAX('PEX Accessories'!A:A))+1,VLOOKUP(C117,'PEX Accessories'!A:J,4),IF(C117&lt;(MAX('PVC DWV'!A:A))+1,VLOOKUP(C117,'PVC DWV'!A:K,5),IF(C117&lt;(MAX('PVC SCH 40'!A:A))+1,VLOOKUP(C117,'PVC SCH 40'!A:K,5),IF(C117&lt;(MAX('Push Fittings'!A:A))+1,VLOOKUP(C117,'Push Fittings'!A:J,4),IF(C117&lt;(MAX('Copper Wrot'!A:A))+1,VLOOKUP(C117,'Copper Wrot'!A:L,5),IF(C117&lt;(MAX('Cast Copper'!A:A))+1,VLOOKUP(C117,'Cast Copper'!A:L,5),IF(C117&lt;(MAX('Press Copper Fittings'!A:A))+1,VLOOKUP(C117,'Press Copper Fittings'!A:J,4),IF(C117&lt;(MAX('Supply Stops'!A:A))+1,VLOOKUP(C117,'Supply Stops'!A:J,4),IF(C117&lt;(MAX('Supply Lines'!A:A))+1,VLOOKUP(C117,'Supply Lines'!A:J,4),IF(C117&lt;(MAX('CI Fittings'!A:A))+1,VLOOKUP(C117,'CI Fittings'!A:J,4),IF(C117&lt;(MAX('Steel Couplings'!A:A))+1,VLOOKUP(C117,'Steel Couplings'!A:J,4),IF(C117&lt;(MAX(NHC!A:A))+1,VLOOKUP(C117,NHC!A:J,4),IF(C117&lt;(MAX('Dielectric Unions'!A:A))+1,VLOOKUP(C117,'Dielectric Unions'!A:J,4),IF(C117&lt;(MAX('MI Fittings - XH'!A:A))+1,VLOOKUP(C117,'MI Fittings - XH'!A:J,4),IF(C117&lt;(MAX('Steel Nipples - XH'!A:A))+1,VLOOKUP(C117,'Steel Nipples - XH'!A:J,4),IF(C117&lt;(MAX('Copper Tubing '!A:A))+1,VLOOKUP(C117,'Copper Tubing '!A:J,4),IF(C117&lt;(MAX('PVC Pipe'!A:A))+1,VLOOKUP(C117,'PVC Pipe'!A:J,4),IF(C117&lt;(MAX('Steel Pipe'!A:A))+1,VLOOKUP(C117,'Steel Pipe'!A:J,4),"")))))))))))))))))))))))))))))))</f>
        <v/>
      </c>
      <c r="G117" s="1795"/>
      <c r="H117" s="504" t="str">
        <f>IF(C117&lt;(MAX('MI Fittings'!A:A))+1,VLOOKUP(C117,'MI Fittings'!A:K,8),IF(C117&lt;(MAX('CS Press Fittings'!A:A))+1,VLOOKUP(C117,'CS Press Fittings'!A:K,9),IF(C117&lt;(MAX('Steel Nipples'!A:A))+1,VLOOKUP(C117,'Steel Nipples'!A:K,8),IF(C117&lt;(MAX('Steel Cut Lengths'!A:A))+1,VLOOKUP(C117,'Steel Cut Lengths'!A:K,8),IF(C117&lt;(MAX('Pipe Hangers'!A:A))+1,VLOOKUP(C117,'Pipe Hangers'!A:J,8),IF(C117&lt;(MAX('Brass Nipples '!A:A))+1,VLOOKUP(C117,'Brass Nipples '!A:J,8),IF(C117&lt;(MAX('Brass Fittings '!A:A))+1,VLOOKUP(C117,'Brass Fittings '!A:J,8),IF(C117&lt;(MAX(Valves!A:A))+1,VLOOKUP(C117,Valves!A:J,8),IF(C117&lt;(MAX('PEX Tubing'!A:A))+1,VLOOKUP(C117,'PEX Tubing'!A:J,8),IF(C117&lt;(MAX('PEX Fittings - Brass'!A:A))+1,VLOOKUP(C117,'PEX Fittings - Brass'!A:J,8),IF(C117&lt;(MAX('PEX Fittings - EXPN Brass'!A:A))+1,VLOOKUP(C117,'PEX Fittings - EXPN Brass'!A:J,8),IF(C117&lt;(MAX('PEX Fittings - F1807 PPSU '!A:A))+1,VLOOKUP(C117,'PEX Fittings - F1807 PPSU '!A:J,8),IF(C117&lt;(MAX('PEX Fittings - F1960 EPPSU'!A:A))+1,VLOOKUP(C117,'PEX Fittings - F1960 EPPSU'!A:J,8),IF(C117&lt;(MAX('PEX Accessories'!A:A))+1,VLOOKUP(C117,'PEX Accessories'!A:J,8),IF(C117&lt;(MAX('PVC DWV'!A:A))+1,VLOOKUP(C117,'PVC DWV'!A:K,9),IF(C117&lt;(MAX('PVC SCH 40'!A:A))+1,VLOOKUP(C117,'PVC SCH 40'!A:K,10),IF(C117&lt;(MAX('Push Fittings'!A:A))+1,VLOOKUP(C117,'Push Fittings'!A:J,8),IF(C117&lt;(MAX('Copper Wrot'!A:A))+1,VLOOKUP(C117,'Copper Wrot'!A:L,10),IF(C117&lt;(MAX('Cast Copper'!A:A))+1,VLOOKUP(C117,'Cast Copper'!A:L,10),IF(C117&lt;(MAX('Press Copper Fittings'!A:A))+1,VLOOKUP(C117,'Press Copper Fittings'!A:J,8),IF(C117&lt;(MAX('Supply Stops'!A:A))+1,VLOOKUP(C117,'Supply Stops'!A:J,8),IF(C117&lt;(MAX('Supply Lines'!A:A))+1,VLOOKUP(C117,'Supply Lines'!A:J,8),IF(C117&lt;(MAX('CI Fittings'!A:A))+1,VLOOKUP(C117,'CI Fittings'!A:J,8),IF(C117&lt;(MAX('Steel Couplings'!A:A))+1,VLOOKUP(C117,'Steel Couplings'!A:J,8),IF(C117&lt;(MAX(NHC!A:A))+1,VLOOKUP(C117,NHC!A:J,8),IF(C117&lt;(MAX('Dielectric Unions'!A:A))+1,VLOOKUP(C117,'Dielectric Unions'!A:J,8),IF(C117&lt;(MAX('MI Fittings - XH'!A:A))+1,VLOOKUP(C117,'MI Fittings - XH'!A:J,8),IF(C117&lt;(MAX('Steel Nipples - XH'!A:A))+1,VLOOKUP(C117,'Steel Nipples - XH'!A:J,8),IF(C117&lt;(MAX('Copper Tubing '!A:A))+1,VLOOKUP(C117,'Copper Tubing '!A:J,8),IF(C117&lt;(MAX('PVC Pipe'!A:A))+1,VLOOKUP(C117,'PVC Pipe'!A:J,8),IF(C117&lt;(MAX('Steel Pipe'!A:A))+1,VLOOKUP(C117,'Steel Pipe'!A:J,8),"")))))))))))))))))))))))))))))))</f>
        <v/>
      </c>
      <c r="I117" s="1232">
        <f>IF(C117&lt;(MAX('MI Fittings'!A:A))+1,VLOOKUP(C117,'MI Fittings'!A:K,7),IF(C117&lt;(MAX('CS Press Fittings'!A:A))+1,VLOOKUP(C117,'CS Press Fittings'!A:K,8),IF(C117&lt;(MAX('Steel Nipples'!A:A))+1,VLOOKUP(C117,'Steel Nipples'!A:K,7),IF(C117&lt;(MAX('Steel Cut Lengths'!A:A))+1,VLOOKUP(C117,'Steel Cut Lengths'!A:K,7),IF(C117&lt;(MAX('Pipe Hangers'!A:A))+1,VLOOKUP(C117,'Pipe Hangers'!A:J,7),IF(C117&lt;(MAX('Brass Nipples '!A:A))+1,VLOOKUP(C117,'Brass Nipples '!A:J,7),IF(C117&lt;(MAX('Brass Fittings '!A:A))+1,VLOOKUP(C117,'Brass Fittings '!A:J,7),IF(C117&lt;(MAX(Valves!A:A))+1,VLOOKUP(C117,Valves!A:J,7),IF(C117&lt;(MAX('PEX Tubing'!A:A))+1,VLOOKUP(C117,'PEX Tubing'!A:J,7),IF(C117&lt;(MAX('PEX Fittings - Brass'!A:A))+1,VLOOKUP(C117,'PEX Fittings - Brass'!A:J,7),IF(C117&lt;(MAX('PEX Fittings - EXPN Brass'!A:A))+1,VLOOKUP(C117,'PEX Fittings - EXPN Brass'!A:J,7),IF(C117&lt;(MAX('PEX Fittings - F1807 PPSU '!A:A))+1,VLOOKUP(C117,'PEX Fittings - F1807 PPSU '!A:J,7),IF(C117&lt;(MAX('PEX Fittings - F1960 EPPSU'!A:A))+1,VLOOKUP(C117,'PEX Fittings - F1960 EPPSU'!A:J,7),IF(C117&lt;(MAX('PEX Accessories'!A:A))+1,VLOOKUP(C117,'PEX Accessories'!A:J,7),IF(C117&lt;(MAX('PVC DWV'!A:A))+1,VLOOKUP(C117,'PVC DWV'!A:K,8),IF(C117&lt;(MAX('PVC SCH 40'!A:A))+1,VLOOKUP(C117,'PVC SCH 40'!A:K,7),IF(C117&lt;(MAX('Push Fittings'!A:A))+1,VLOOKUP(C117,'Push Fittings'!A:J,7),IF(C117&lt;(MAX('Copper Wrot'!A:A))+1,VLOOKUP(C117,'Copper Wrot'!A:L,9),IF(C117&lt;(MAX('Cast Copper'!A:A))+1,VLOOKUP(C117,'Cast Copper'!A:L,9),IF(C117&lt;(MAX('Press Copper Fittings'!A:A))+1,VLOOKUP(C117,'Press Copper Fittings'!A:J,7),IF(C117&lt;(MAX('Supply Stops'!A:A))+1,VLOOKUP(C117,'Supply Stops'!A:J,7),IF(C117&lt;(MAX('Supply Lines'!A:A))+1,VLOOKUP(C117,'Supply Lines'!A:J,7),IF(C117&lt;(MAX('CI Fittings'!A:A))+1,VLOOKUP(C117,'CI Fittings'!A:J,7),IF(C117&lt;(MAX('Steel Couplings'!A:A))+1,VLOOKUP(C117,'Steel Couplings'!A:J,7),IF(C117&lt;(MAX(NHC!A:A))+1,VLOOKUP(C117,NHC!A:J,7),IF(C117&lt;(MAX('Dielectric Unions'!A:A))+1,VLOOKUP(C117,'Dielectric Unions'!A:J,7),IF(C117&lt;(MAX('MI Fittings - XH'!A:A))+1,VLOOKUP(C117,'MI Fittings - XH'!A:J,7),IF(C117&lt;(MAX('Steel Nipples - XH'!A:A))+1,VLOOKUP(C117,'Steel Nipples - XH'!A:J,7),IF(C117&lt;(MAX('Copper Tubing '!A:A))+1,VLOOKUP(C117,'Copper Tubing '!A:J,7),IF(C117&lt;(MAX('PVC Pipe'!A:A))+1,VLOOKUP(C117,'PVC Pipe'!A:J,7),IF(C117&lt;(MAX('Steel Pipe'!A:A))+1,VLOOKUP(C117,'Steel Pipe'!A:J,7),0)))))))))))))))))))))))))))))))</f>
        <v>0</v>
      </c>
      <c r="J117" s="1196">
        <f t="shared" si="1"/>
        <v>0</v>
      </c>
    </row>
    <row r="118" spans="3:10" ht="15" customHeight="1" thickTop="1" thickBot="1">
      <c r="C118" s="1234">
        <v>97</v>
      </c>
      <c r="D118" s="49" t="str">
        <f>IF(C118&lt;(MAX('MI Fittings'!A:A))+1,VLOOKUP(C118,'MI Fittings'!A:K,10),IF(C118&lt;(MAX('CS Press Fittings'!A:A))+1,VLOOKUP(C118,'CS Press Fittings'!A:K,11),IF(C118&lt;(MAX('Steel Nipples'!A:A))+1,VLOOKUP(C118,'Steel Nipples'!A:K,10),IF(C118&lt;(MAX('Steel Cut Lengths'!A:A))+1,VLOOKUP(C118,'Steel Cut Lengths'!A:K,10),IF(C118&lt;(MAX('Pipe Hangers'!A:A))+1,VLOOKUP(C118,'Pipe Hangers'!A:J,10),IF(C118&lt;(MAX('Brass Nipples '!A:A))+1,VLOOKUP(C118,'Brass Nipples '!A:J,10),IF(C118&lt;(MAX('Brass Fittings '!A:A))+1,VLOOKUP(C118,'Brass Fittings '!A:J,10),IF(C118&lt;(MAX(Valves!A:A))+1,VLOOKUP(C118,Valves!A:J,10),IF(C118&lt;(MAX('PEX Tubing'!A:A))+1,VLOOKUP(C118,'PEX Tubing'!A:J,9),IF(C118&lt;(MAX('PEX Fittings - Brass'!A:A))+1,VLOOKUP(C118,'PEX Fittings - Brass'!A:J,10),IF(C118&lt;(MAX('PEX Fittings - EXPN Brass'!A:A))+1,VLOOKUP(C118,'PEX Fittings - EXPN Brass'!A:J,10),IF(C118&lt;(MAX('PEX Fittings - F1807 PPSU '!A:A))+1,VLOOKUP(C118,'PEX Fittings - F1807 PPSU '!A:J,10),IF(C118&lt;(MAX('PEX Fittings - F1960 EPPSU'!A:A))+1,VLOOKUP(C118,'PEX Fittings - F1960 EPPSU'!A:J,10),IF(C118&lt;(MAX('PEX Accessories'!A:A))+1,VLOOKUP(C118,'PEX Accessories'!A:J,10),IF(C118&lt;(MAX('PVC DWV'!A:A))+1,VLOOKUP(C118,'PVC DWV'!A:K,11),IF(C118&lt;(MAX('PVC SCH 40'!A:A))+1,VLOOKUP(C118,'PVC SCH 40'!A:K,11),IF(C118&lt;(MAX('Push Fittings'!A:A))+1,VLOOKUP(C118,'Push Fittings'!A:J,10),IF(C118&lt;(MAX('Copper Wrot'!A:A))+1,VLOOKUP(C118,'Copper Wrot'!A:L,12),IF(C118&lt;(MAX('Cast Copper'!A:A))+1,VLOOKUP(C118,'Cast Copper'!A:L,12),IF(C118&lt;(MAX('Press Copper Fittings'!A:A))+1,VLOOKUP(C118,'Press Copper Fittings'!A:J,10),IF(C118&lt;(MAX('Supply Stops'!A:A))+1,VLOOKUP(C118,'Supply Stops'!A:J,10),IF(C118&lt;(MAX('Supply Lines'!A:A))+1,VLOOKUP(C118,'Supply Lines'!A:J,10),IF(C118&lt;(MAX('CI Fittings'!A:A))+1,VLOOKUP(C118,'CI Fittings'!A:J,10),IF(C118&lt;(MAX('Steel Couplings'!A:A))+1,VLOOKUP(C118,'Steel Couplings'!A:J,10),IF(C118&lt;(MAX(NHC!A:A))+1,VLOOKUP(C118,NHC!A:J,10),IF(C118&lt;(MAX('Dielectric Unions'!A:A))+1,VLOOKUP(C118,'Dielectric Unions'!A:J,10),IF(C118&lt;(MAX('MI Fittings - XH'!A:A))+1,VLOOKUP(C118,'MI Fittings - XH'!A:J,10),IF(C118&lt;(MAX('Steel Nipples - XH'!A:A))+1,VLOOKUP(C118,'Steel Nipples - XH'!A:J,10),IF(C118&lt;(MAX('Copper Tubing '!A:A))+1,VLOOKUP(C118,'Copper Tubing '!A:J,10),IF(C118&lt;(MAX('PVC Pipe'!A:A))+1,VLOOKUP(C118,'PVC Pipe'!A:J,10),IF(C118&lt;(MAX('Steel Pipe'!A:A))+1,VLOOKUP(C118,'Steel Pipe'!A:J,10),"")))))))))))))))))))))))))))))))</f>
        <v/>
      </c>
      <c r="E118" s="1231" t="str">
        <f>IF(C118&lt;(MAX('MI Fittings'!A:A))+1,VLOOKUP(C118,'MI Fittings'!A:K,3),IF(C118&lt;(MAX('CS Press Fittings'!A:A))+1,VLOOKUP(C118,'CS Press Fittings'!A:K,4),IF(C118&lt;(MAX('Steel Nipples'!A:A))+1,VLOOKUP(C118,'Steel Nipples'!A:K,3),IF(C118&lt;(MAX('Steel Cut Lengths'!A:A))+1,VLOOKUP(C118,'Steel Cut Lengths'!A:K,3),IF(C118&lt;(MAX('Pipe Hangers'!A:A))+1,VLOOKUP(C118,'Pipe Hangers'!A:J,3),IF(C118&lt;(MAX('Brass Nipples '!A:A))+1,VLOOKUP(C118,'Brass Nipples '!A:J,3),IF(C118&lt;(MAX('Brass Fittings '!A:A))+1,VLOOKUP(C118,'Brass Fittings '!A:J,3),IF(C118&lt;(MAX(Valves!A:A))+1,VLOOKUP(C118,Valves!A:J,3),IF(C118&lt;(MAX('PEX Tubing'!A:A))+1,VLOOKUP(C118,'PEX Tubing'!A:J,3),IF(C118&lt;(MAX('PEX Fittings - Brass'!A:A))+1,VLOOKUP(C118,'PEX Fittings - Brass'!A:J,3),IF(C118&lt;(MAX('PEX Fittings - EXPN Brass'!A:A))+1,VLOOKUP(C118,'PEX Fittings - EXPN Brass'!A:J,3),IF(C118&lt;(MAX('PEX Fittings - F1807 PPSU '!A:A))+1,VLOOKUP(C118,'PEX Fittings - F1807 PPSU '!A:J,3),IF(C118&lt;(MAX('PEX Fittings - F1960 EPPSU'!A:A))+1,VLOOKUP(C118,'PEX Fittings - F1960 EPPSU'!A:J,3),IF(C118&lt;(MAX('PEX Accessories'!A:A))+1,VLOOKUP(C118,'PEX Accessories'!A:J,3),IF(C118&lt;(MAX('PVC DWV'!A:A))+1,VLOOKUP(C118,'PVC DWV'!A:K,3),IF(C118&lt;(MAX('PVC SCH 40'!A:A))+1,VLOOKUP(C118,'PVC SCH 40'!A:K,3),IF(C118&lt;(MAX('Push Fittings'!A:A))+1,VLOOKUP(C118,'Push Fittings'!A:J,3),IF(C118&lt;(MAX('Copper Wrot'!A:A))+1,VLOOKUP(C118,'Copper Wrot'!A:L,3),IF(C118&lt;(MAX('Cast Copper'!A:A))+1,VLOOKUP(C118,'Cast Copper'!A:L,3),IF(C118&lt;(MAX('Cast Copper'!A:A))+1,VLOOKUP(C118,'Cast Copper'!A:L,3),IF(C118&lt;(MAX('Press Copper Fittings'!A:A))+1,VLOOKUP(C118,'Press Copper Fittings'!A:J,3),IF(C118&lt;(MAX('Supply Stops'!A:A))+1,VLOOKUP(C118,'Supply Stops'!A:J,3),IF(C118&lt;(MAX('Supply Lines'!A:A))+1,VLOOKUP(C118,'Supply Lines'!A:J,3),IF(C118&lt;(MAX('CI Fittings'!A:A))+1,VLOOKUP(C118,'CI Fittings'!A:J,3),IF(C118&lt;(MAX('Steel Couplings'!A:A))+1,VLOOKUP(C118,'Steel Couplings'!A:J,3),IF(C118&lt;(MAX(NHC!A:A))+1,VLOOKUP(C118,NHC!A:J,3),IF(C118&lt;(MAX('Dielectric Unions'!A:A))+1,VLOOKUP(C118,'Dielectric Unions'!A:J,3),IF(C118&lt;(MAX('MI Fittings - XH'!A:A))+1,VLOOKUP(C118,'MI Fittings - XH'!A:J,3),IF(C118&lt;(MAX('Steel Nipples - XH'!A:A))+1,VLOOKUP(C118,'Steel Nipples - XH'!A:J,3),IF(C118&lt;(MAX('Copper Tubing '!A:A))+1,VLOOKUP(C118,'Copper Tubing '!A:J,3),IF(C118&lt;(MAX('PVC Pipe'!A:A))+1,VLOOKUP(C118,'PVC Pipe'!A:J,3),IF(C118&lt;(MAX('Steel Pipe'!A:A))+1,VLOOKUP(C118,'Steel Pipe'!A:J,3),""))))))))))))))))))))))))))))))))</f>
        <v/>
      </c>
      <c r="F118" s="1794" t="str">
        <f>IF(C118&lt;(MAX('MI Fittings'!A:A))+1,VLOOKUP(C118,'MI Fittings'!A:K,4),IF(C118&lt;(MAX('CS Press Fittings'!A:A))+1,VLOOKUP(C118,'CS Press Fittings'!A:K,5),IF(C118&lt;(MAX('Steel Nipples'!A:A))+1,VLOOKUP(C118,'Steel Nipples'!A:K,4),IF(C118&lt;(MAX('Steel Cut Lengths'!A:A))+1,VLOOKUP(C118,'Steel Cut Lengths'!A:K,4),IF(C118&lt;(MAX('Pipe Hangers'!A:A))+1,VLOOKUP(C118,'Pipe Hangers'!A:J,4),IF(C118&lt;(MAX('Brass Nipples '!A:A))+1,VLOOKUP(C118,'Brass Nipples '!A:J,4),IF(C118&lt;(MAX('Brass Fittings '!A:A))+1,VLOOKUP(C118,'Brass Fittings '!A:J,4),IF(C118&lt;(MAX(Valves!A:A))+1,VLOOKUP(C118,Valves!A:J,4),IF(C118&lt;(MAX('PEX Tubing'!A:A))+1,VLOOKUP(C118,'PEX Tubing'!A:J,4),IF(C118&lt;(MAX('PEX Fittings - Brass'!A:A))+1,VLOOKUP(C118,'PEX Fittings - Brass'!A:J,4),IF(C118&lt;(MAX('PEX Fittings - EXPN Brass'!A:A))+1,VLOOKUP(C118,'PEX Fittings - EXPN Brass'!A:J,4),IF(C118&lt;(MAX('PEX Fittings - F1807 PPSU '!A:A))+1,VLOOKUP(C118,'PEX Fittings - F1807 PPSU '!A:J,4),IF(C118&lt;(MAX('PEX Fittings - F1960 EPPSU'!A:A))+1,VLOOKUP(C118,'PEX Fittings - F1960 EPPSU'!A:J,4),IF(C118&lt;(MAX('PEX Accessories'!A:A))+1,VLOOKUP(C118,'PEX Accessories'!A:J,4),IF(C118&lt;(MAX('PVC DWV'!A:A))+1,VLOOKUP(C118,'PVC DWV'!A:K,5),IF(C118&lt;(MAX('PVC SCH 40'!A:A))+1,VLOOKUP(C118,'PVC SCH 40'!A:K,5),IF(C118&lt;(MAX('Push Fittings'!A:A))+1,VLOOKUP(C118,'Push Fittings'!A:J,4),IF(C118&lt;(MAX('Copper Wrot'!A:A))+1,VLOOKUP(C118,'Copper Wrot'!A:L,5),IF(C118&lt;(MAX('Cast Copper'!A:A))+1,VLOOKUP(C118,'Cast Copper'!A:L,5),IF(C118&lt;(MAX('Press Copper Fittings'!A:A))+1,VLOOKUP(C118,'Press Copper Fittings'!A:J,4),IF(C118&lt;(MAX('Supply Stops'!A:A))+1,VLOOKUP(C118,'Supply Stops'!A:J,4),IF(C118&lt;(MAX('Supply Lines'!A:A))+1,VLOOKUP(C118,'Supply Lines'!A:J,4),IF(C118&lt;(MAX('CI Fittings'!A:A))+1,VLOOKUP(C118,'CI Fittings'!A:J,4),IF(C118&lt;(MAX('Steel Couplings'!A:A))+1,VLOOKUP(C118,'Steel Couplings'!A:J,4),IF(C118&lt;(MAX(NHC!A:A))+1,VLOOKUP(C118,NHC!A:J,4),IF(C118&lt;(MAX('Dielectric Unions'!A:A))+1,VLOOKUP(C118,'Dielectric Unions'!A:J,4),IF(C118&lt;(MAX('MI Fittings - XH'!A:A))+1,VLOOKUP(C118,'MI Fittings - XH'!A:J,4),IF(C118&lt;(MAX('Steel Nipples - XH'!A:A))+1,VLOOKUP(C118,'Steel Nipples - XH'!A:J,4),IF(C118&lt;(MAX('Copper Tubing '!A:A))+1,VLOOKUP(C118,'Copper Tubing '!A:J,4),IF(C118&lt;(MAX('PVC Pipe'!A:A))+1,VLOOKUP(C118,'PVC Pipe'!A:J,4),IF(C118&lt;(MAX('Steel Pipe'!A:A))+1,VLOOKUP(C118,'Steel Pipe'!A:J,4),"")))))))))))))))))))))))))))))))</f>
        <v/>
      </c>
      <c r="G118" s="1795"/>
      <c r="H118" s="504" t="str">
        <f>IF(C118&lt;(MAX('MI Fittings'!A:A))+1,VLOOKUP(C118,'MI Fittings'!A:K,8),IF(C118&lt;(MAX('CS Press Fittings'!A:A))+1,VLOOKUP(C118,'CS Press Fittings'!A:K,9),IF(C118&lt;(MAX('Steel Nipples'!A:A))+1,VLOOKUP(C118,'Steel Nipples'!A:K,8),IF(C118&lt;(MAX('Steel Cut Lengths'!A:A))+1,VLOOKUP(C118,'Steel Cut Lengths'!A:K,8),IF(C118&lt;(MAX('Pipe Hangers'!A:A))+1,VLOOKUP(C118,'Pipe Hangers'!A:J,8),IF(C118&lt;(MAX('Brass Nipples '!A:A))+1,VLOOKUP(C118,'Brass Nipples '!A:J,8),IF(C118&lt;(MAX('Brass Fittings '!A:A))+1,VLOOKUP(C118,'Brass Fittings '!A:J,8),IF(C118&lt;(MAX(Valves!A:A))+1,VLOOKUP(C118,Valves!A:J,8),IF(C118&lt;(MAX('PEX Tubing'!A:A))+1,VLOOKUP(C118,'PEX Tubing'!A:J,8),IF(C118&lt;(MAX('PEX Fittings - Brass'!A:A))+1,VLOOKUP(C118,'PEX Fittings - Brass'!A:J,8),IF(C118&lt;(MAX('PEX Fittings - EXPN Brass'!A:A))+1,VLOOKUP(C118,'PEX Fittings - EXPN Brass'!A:J,8),IF(C118&lt;(MAX('PEX Fittings - F1807 PPSU '!A:A))+1,VLOOKUP(C118,'PEX Fittings - F1807 PPSU '!A:J,8),IF(C118&lt;(MAX('PEX Fittings - F1960 EPPSU'!A:A))+1,VLOOKUP(C118,'PEX Fittings - F1960 EPPSU'!A:J,8),IF(C118&lt;(MAX('PEX Accessories'!A:A))+1,VLOOKUP(C118,'PEX Accessories'!A:J,8),IF(C118&lt;(MAX('PVC DWV'!A:A))+1,VLOOKUP(C118,'PVC DWV'!A:K,9),IF(C118&lt;(MAX('PVC SCH 40'!A:A))+1,VLOOKUP(C118,'PVC SCH 40'!A:K,10),IF(C118&lt;(MAX('Push Fittings'!A:A))+1,VLOOKUP(C118,'Push Fittings'!A:J,8),IF(C118&lt;(MAX('Copper Wrot'!A:A))+1,VLOOKUP(C118,'Copper Wrot'!A:L,10),IF(C118&lt;(MAX('Cast Copper'!A:A))+1,VLOOKUP(C118,'Cast Copper'!A:L,10),IF(C118&lt;(MAX('Press Copper Fittings'!A:A))+1,VLOOKUP(C118,'Press Copper Fittings'!A:J,8),IF(C118&lt;(MAX('Supply Stops'!A:A))+1,VLOOKUP(C118,'Supply Stops'!A:J,8),IF(C118&lt;(MAX('Supply Lines'!A:A))+1,VLOOKUP(C118,'Supply Lines'!A:J,8),IF(C118&lt;(MAX('CI Fittings'!A:A))+1,VLOOKUP(C118,'CI Fittings'!A:J,8),IF(C118&lt;(MAX('Steel Couplings'!A:A))+1,VLOOKUP(C118,'Steel Couplings'!A:J,8),IF(C118&lt;(MAX(NHC!A:A))+1,VLOOKUP(C118,NHC!A:J,8),IF(C118&lt;(MAX('Dielectric Unions'!A:A))+1,VLOOKUP(C118,'Dielectric Unions'!A:J,8),IF(C118&lt;(MAX('MI Fittings - XH'!A:A))+1,VLOOKUP(C118,'MI Fittings - XH'!A:J,8),IF(C118&lt;(MAX('Steel Nipples - XH'!A:A))+1,VLOOKUP(C118,'Steel Nipples - XH'!A:J,8),IF(C118&lt;(MAX('Copper Tubing '!A:A))+1,VLOOKUP(C118,'Copper Tubing '!A:J,8),IF(C118&lt;(MAX('PVC Pipe'!A:A))+1,VLOOKUP(C118,'PVC Pipe'!A:J,8),IF(C118&lt;(MAX('Steel Pipe'!A:A))+1,VLOOKUP(C118,'Steel Pipe'!A:J,8),"")))))))))))))))))))))))))))))))</f>
        <v/>
      </c>
      <c r="I118" s="1232">
        <f>IF(C118&lt;(MAX('MI Fittings'!A:A))+1,VLOOKUP(C118,'MI Fittings'!A:K,7),IF(C118&lt;(MAX('CS Press Fittings'!A:A))+1,VLOOKUP(C118,'CS Press Fittings'!A:K,8),IF(C118&lt;(MAX('Steel Nipples'!A:A))+1,VLOOKUP(C118,'Steel Nipples'!A:K,7),IF(C118&lt;(MAX('Steel Cut Lengths'!A:A))+1,VLOOKUP(C118,'Steel Cut Lengths'!A:K,7),IF(C118&lt;(MAX('Pipe Hangers'!A:A))+1,VLOOKUP(C118,'Pipe Hangers'!A:J,7),IF(C118&lt;(MAX('Brass Nipples '!A:A))+1,VLOOKUP(C118,'Brass Nipples '!A:J,7),IF(C118&lt;(MAX('Brass Fittings '!A:A))+1,VLOOKUP(C118,'Brass Fittings '!A:J,7),IF(C118&lt;(MAX(Valves!A:A))+1,VLOOKUP(C118,Valves!A:J,7),IF(C118&lt;(MAX('PEX Tubing'!A:A))+1,VLOOKUP(C118,'PEX Tubing'!A:J,7),IF(C118&lt;(MAX('PEX Fittings - Brass'!A:A))+1,VLOOKUP(C118,'PEX Fittings - Brass'!A:J,7),IF(C118&lt;(MAX('PEX Fittings - EXPN Brass'!A:A))+1,VLOOKUP(C118,'PEX Fittings - EXPN Brass'!A:J,7),IF(C118&lt;(MAX('PEX Fittings - F1807 PPSU '!A:A))+1,VLOOKUP(C118,'PEX Fittings - F1807 PPSU '!A:J,7),IF(C118&lt;(MAX('PEX Fittings - F1960 EPPSU'!A:A))+1,VLOOKUP(C118,'PEX Fittings - F1960 EPPSU'!A:J,7),IF(C118&lt;(MAX('PEX Accessories'!A:A))+1,VLOOKUP(C118,'PEX Accessories'!A:J,7),IF(C118&lt;(MAX('PVC DWV'!A:A))+1,VLOOKUP(C118,'PVC DWV'!A:K,8),IF(C118&lt;(MAX('PVC SCH 40'!A:A))+1,VLOOKUP(C118,'PVC SCH 40'!A:K,7),IF(C118&lt;(MAX('Push Fittings'!A:A))+1,VLOOKUP(C118,'Push Fittings'!A:J,7),IF(C118&lt;(MAX('Copper Wrot'!A:A))+1,VLOOKUP(C118,'Copper Wrot'!A:L,9),IF(C118&lt;(MAX('Cast Copper'!A:A))+1,VLOOKUP(C118,'Cast Copper'!A:L,9),IF(C118&lt;(MAX('Press Copper Fittings'!A:A))+1,VLOOKUP(C118,'Press Copper Fittings'!A:J,7),IF(C118&lt;(MAX('Supply Stops'!A:A))+1,VLOOKUP(C118,'Supply Stops'!A:J,7),IF(C118&lt;(MAX('Supply Lines'!A:A))+1,VLOOKUP(C118,'Supply Lines'!A:J,7),IF(C118&lt;(MAX('CI Fittings'!A:A))+1,VLOOKUP(C118,'CI Fittings'!A:J,7),IF(C118&lt;(MAX('Steel Couplings'!A:A))+1,VLOOKUP(C118,'Steel Couplings'!A:J,7),IF(C118&lt;(MAX(NHC!A:A))+1,VLOOKUP(C118,NHC!A:J,7),IF(C118&lt;(MAX('Dielectric Unions'!A:A))+1,VLOOKUP(C118,'Dielectric Unions'!A:J,7),IF(C118&lt;(MAX('MI Fittings - XH'!A:A))+1,VLOOKUP(C118,'MI Fittings - XH'!A:J,7),IF(C118&lt;(MAX('Steel Nipples - XH'!A:A))+1,VLOOKUP(C118,'Steel Nipples - XH'!A:J,7),IF(C118&lt;(MAX('Copper Tubing '!A:A))+1,VLOOKUP(C118,'Copper Tubing '!A:J,7),IF(C118&lt;(MAX('PVC Pipe'!A:A))+1,VLOOKUP(C118,'PVC Pipe'!A:J,7),IF(C118&lt;(MAX('Steel Pipe'!A:A))+1,VLOOKUP(C118,'Steel Pipe'!A:J,7),0)))))))))))))))))))))))))))))))</f>
        <v>0</v>
      </c>
      <c r="J118" s="1196">
        <f t="shared" si="1"/>
        <v>0</v>
      </c>
    </row>
    <row r="119" spans="3:10" ht="15" customHeight="1" thickTop="1" thickBot="1">
      <c r="C119" s="1233">
        <v>98</v>
      </c>
      <c r="D119" s="49" t="str">
        <f>IF(C119&lt;(MAX('MI Fittings'!A:A))+1,VLOOKUP(C119,'MI Fittings'!A:K,10),IF(C119&lt;(MAX('CS Press Fittings'!A:A))+1,VLOOKUP(C119,'CS Press Fittings'!A:K,11),IF(C119&lt;(MAX('Steel Nipples'!A:A))+1,VLOOKUP(C119,'Steel Nipples'!A:K,10),IF(C119&lt;(MAX('Steel Cut Lengths'!A:A))+1,VLOOKUP(C119,'Steel Cut Lengths'!A:K,10),IF(C119&lt;(MAX('Pipe Hangers'!A:A))+1,VLOOKUP(C119,'Pipe Hangers'!A:J,10),IF(C119&lt;(MAX('Brass Nipples '!A:A))+1,VLOOKUP(C119,'Brass Nipples '!A:J,10),IF(C119&lt;(MAX('Brass Fittings '!A:A))+1,VLOOKUP(C119,'Brass Fittings '!A:J,10),IF(C119&lt;(MAX(Valves!A:A))+1,VLOOKUP(C119,Valves!A:J,10),IF(C119&lt;(MAX('PEX Tubing'!A:A))+1,VLOOKUP(C119,'PEX Tubing'!A:J,9),IF(C119&lt;(MAX('PEX Fittings - Brass'!A:A))+1,VLOOKUP(C119,'PEX Fittings - Brass'!A:J,10),IF(C119&lt;(MAX('PEX Fittings - EXPN Brass'!A:A))+1,VLOOKUP(C119,'PEX Fittings - EXPN Brass'!A:J,10),IF(C119&lt;(MAX('PEX Fittings - F1807 PPSU '!A:A))+1,VLOOKUP(C119,'PEX Fittings - F1807 PPSU '!A:J,10),IF(C119&lt;(MAX('PEX Fittings - F1960 EPPSU'!A:A))+1,VLOOKUP(C119,'PEX Fittings - F1960 EPPSU'!A:J,10),IF(C119&lt;(MAX('PEX Accessories'!A:A))+1,VLOOKUP(C119,'PEX Accessories'!A:J,10),IF(C119&lt;(MAX('PVC DWV'!A:A))+1,VLOOKUP(C119,'PVC DWV'!A:K,11),IF(C119&lt;(MAX('PVC SCH 40'!A:A))+1,VLOOKUP(C119,'PVC SCH 40'!A:K,11),IF(C119&lt;(MAX('Push Fittings'!A:A))+1,VLOOKUP(C119,'Push Fittings'!A:J,10),IF(C119&lt;(MAX('Copper Wrot'!A:A))+1,VLOOKUP(C119,'Copper Wrot'!A:L,12),IF(C119&lt;(MAX('Cast Copper'!A:A))+1,VLOOKUP(C119,'Cast Copper'!A:L,12),IF(C119&lt;(MAX('Press Copper Fittings'!A:A))+1,VLOOKUP(C119,'Press Copper Fittings'!A:J,10),IF(C119&lt;(MAX('Supply Stops'!A:A))+1,VLOOKUP(C119,'Supply Stops'!A:J,10),IF(C119&lt;(MAX('Supply Lines'!A:A))+1,VLOOKUP(C119,'Supply Lines'!A:J,10),IF(C119&lt;(MAX('CI Fittings'!A:A))+1,VLOOKUP(C119,'CI Fittings'!A:J,10),IF(C119&lt;(MAX('Steel Couplings'!A:A))+1,VLOOKUP(C119,'Steel Couplings'!A:J,10),IF(C119&lt;(MAX(NHC!A:A))+1,VLOOKUP(C119,NHC!A:J,10),IF(C119&lt;(MAX('Dielectric Unions'!A:A))+1,VLOOKUP(C119,'Dielectric Unions'!A:J,10),IF(C119&lt;(MAX('MI Fittings - XH'!A:A))+1,VLOOKUP(C119,'MI Fittings - XH'!A:J,10),IF(C119&lt;(MAX('Steel Nipples - XH'!A:A))+1,VLOOKUP(C119,'Steel Nipples - XH'!A:J,10),IF(C119&lt;(MAX('Copper Tubing '!A:A))+1,VLOOKUP(C119,'Copper Tubing '!A:J,10),IF(C119&lt;(MAX('PVC Pipe'!A:A))+1,VLOOKUP(C119,'PVC Pipe'!A:J,10),IF(C119&lt;(MAX('Steel Pipe'!A:A))+1,VLOOKUP(C119,'Steel Pipe'!A:J,10),"")))))))))))))))))))))))))))))))</f>
        <v/>
      </c>
      <c r="E119" s="1231" t="str">
        <f>IF(C119&lt;(MAX('MI Fittings'!A:A))+1,VLOOKUP(C119,'MI Fittings'!A:K,3),IF(C119&lt;(MAX('CS Press Fittings'!A:A))+1,VLOOKUP(C119,'CS Press Fittings'!A:K,4),IF(C119&lt;(MAX('Steel Nipples'!A:A))+1,VLOOKUP(C119,'Steel Nipples'!A:K,3),IF(C119&lt;(MAX('Steel Cut Lengths'!A:A))+1,VLOOKUP(C119,'Steel Cut Lengths'!A:K,3),IF(C119&lt;(MAX('Pipe Hangers'!A:A))+1,VLOOKUP(C119,'Pipe Hangers'!A:J,3),IF(C119&lt;(MAX('Brass Nipples '!A:A))+1,VLOOKUP(C119,'Brass Nipples '!A:J,3),IF(C119&lt;(MAX('Brass Fittings '!A:A))+1,VLOOKUP(C119,'Brass Fittings '!A:J,3),IF(C119&lt;(MAX(Valves!A:A))+1,VLOOKUP(C119,Valves!A:J,3),IF(C119&lt;(MAX('PEX Tubing'!A:A))+1,VLOOKUP(C119,'PEX Tubing'!A:J,3),IF(C119&lt;(MAX('PEX Fittings - Brass'!A:A))+1,VLOOKUP(C119,'PEX Fittings - Brass'!A:J,3),IF(C119&lt;(MAX('PEX Fittings - EXPN Brass'!A:A))+1,VLOOKUP(C119,'PEX Fittings - EXPN Brass'!A:J,3),IF(C119&lt;(MAX('PEX Fittings - F1807 PPSU '!A:A))+1,VLOOKUP(C119,'PEX Fittings - F1807 PPSU '!A:J,3),IF(C119&lt;(MAX('PEX Fittings - F1960 EPPSU'!A:A))+1,VLOOKUP(C119,'PEX Fittings - F1960 EPPSU'!A:J,3),IF(C119&lt;(MAX('PEX Accessories'!A:A))+1,VLOOKUP(C119,'PEX Accessories'!A:J,3),IF(C119&lt;(MAX('PVC DWV'!A:A))+1,VLOOKUP(C119,'PVC DWV'!A:K,3),IF(C119&lt;(MAX('PVC SCH 40'!A:A))+1,VLOOKUP(C119,'PVC SCH 40'!A:K,3),IF(C119&lt;(MAX('Push Fittings'!A:A))+1,VLOOKUP(C119,'Push Fittings'!A:J,3),IF(C119&lt;(MAX('Copper Wrot'!A:A))+1,VLOOKUP(C119,'Copper Wrot'!A:L,3),IF(C119&lt;(MAX('Cast Copper'!A:A))+1,VLOOKUP(C119,'Cast Copper'!A:L,3),IF(C119&lt;(MAX('Cast Copper'!A:A))+1,VLOOKUP(C119,'Cast Copper'!A:L,3),IF(C119&lt;(MAX('Press Copper Fittings'!A:A))+1,VLOOKUP(C119,'Press Copper Fittings'!A:J,3),IF(C119&lt;(MAX('Supply Stops'!A:A))+1,VLOOKUP(C119,'Supply Stops'!A:J,3),IF(C119&lt;(MAX('Supply Lines'!A:A))+1,VLOOKUP(C119,'Supply Lines'!A:J,3),IF(C119&lt;(MAX('CI Fittings'!A:A))+1,VLOOKUP(C119,'CI Fittings'!A:J,3),IF(C119&lt;(MAX('Steel Couplings'!A:A))+1,VLOOKUP(C119,'Steel Couplings'!A:J,3),IF(C119&lt;(MAX(NHC!A:A))+1,VLOOKUP(C119,NHC!A:J,3),IF(C119&lt;(MAX('Dielectric Unions'!A:A))+1,VLOOKUP(C119,'Dielectric Unions'!A:J,3),IF(C119&lt;(MAX('MI Fittings - XH'!A:A))+1,VLOOKUP(C119,'MI Fittings - XH'!A:J,3),IF(C119&lt;(MAX('Steel Nipples - XH'!A:A))+1,VLOOKUP(C119,'Steel Nipples - XH'!A:J,3),IF(C119&lt;(MAX('Copper Tubing '!A:A))+1,VLOOKUP(C119,'Copper Tubing '!A:J,3),IF(C119&lt;(MAX('PVC Pipe'!A:A))+1,VLOOKUP(C119,'PVC Pipe'!A:J,3),IF(C119&lt;(MAX('Steel Pipe'!A:A))+1,VLOOKUP(C119,'Steel Pipe'!A:J,3),""))))))))))))))))))))))))))))))))</f>
        <v/>
      </c>
      <c r="F119" s="1794" t="str">
        <f>IF(C119&lt;(MAX('MI Fittings'!A:A))+1,VLOOKUP(C119,'MI Fittings'!A:K,4),IF(C119&lt;(MAX('CS Press Fittings'!A:A))+1,VLOOKUP(C119,'CS Press Fittings'!A:K,5),IF(C119&lt;(MAX('Steel Nipples'!A:A))+1,VLOOKUP(C119,'Steel Nipples'!A:K,4),IF(C119&lt;(MAX('Steel Cut Lengths'!A:A))+1,VLOOKUP(C119,'Steel Cut Lengths'!A:K,4),IF(C119&lt;(MAX('Pipe Hangers'!A:A))+1,VLOOKUP(C119,'Pipe Hangers'!A:J,4),IF(C119&lt;(MAX('Brass Nipples '!A:A))+1,VLOOKUP(C119,'Brass Nipples '!A:J,4),IF(C119&lt;(MAX('Brass Fittings '!A:A))+1,VLOOKUP(C119,'Brass Fittings '!A:J,4),IF(C119&lt;(MAX(Valves!A:A))+1,VLOOKUP(C119,Valves!A:J,4),IF(C119&lt;(MAX('PEX Tubing'!A:A))+1,VLOOKUP(C119,'PEX Tubing'!A:J,4),IF(C119&lt;(MAX('PEX Fittings - Brass'!A:A))+1,VLOOKUP(C119,'PEX Fittings - Brass'!A:J,4),IF(C119&lt;(MAX('PEX Fittings - EXPN Brass'!A:A))+1,VLOOKUP(C119,'PEX Fittings - EXPN Brass'!A:J,4),IF(C119&lt;(MAX('PEX Fittings - F1807 PPSU '!A:A))+1,VLOOKUP(C119,'PEX Fittings - F1807 PPSU '!A:J,4),IF(C119&lt;(MAX('PEX Fittings - F1960 EPPSU'!A:A))+1,VLOOKUP(C119,'PEX Fittings - F1960 EPPSU'!A:J,4),IF(C119&lt;(MAX('PEX Accessories'!A:A))+1,VLOOKUP(C119,'PEX Accessories'!A:J,4),IF(C119&lt;(MAX('PVC DWV'!A:A))+1,VLOOKUP(C119,'PVC DWV'!A:K,5),IF(C119&lt;(MAX('PVC SCH 40'!A:A))+1,VLOOKUP(C119,'PVC SCH 40'!A:K,5),IF(C119&lt;(MAX('Push Fittings'!A:A))+1,VLOOKUP(C119,'Push Fittings'!A:J,4),IF(C119&lt;(MAX('Copper Wrot'!A:A))+1,VLOOKUP(C119,'Copper Wrot'!A:L,5),IF(C119&lt;(MAX('Cast Copper'!A:A))+1,VLOOKUP(C119,'Cast Copper'!A:L,5),IF(C119&lt;(MAX('Press Copper Fittings'!A:A))+1,VLOOKUP(C119,'Press Copper Fittings'!A:J,4),IF(C119&lt;(MAX('Supply Stops'!A:A))+1,VLOOKUP(C119,'Supply Stops'!A:J,4),IF(C119&lt;(MAX('Supply Lines'!A:A))+1,VLOOKUP(C119,'Supply Lines'!A:J,4),IF(C119&lt;(MAX('CI Fittings'!A:A))+1,VLOOKUP(C119,'CI Fittings'!A:J,4),IF(C119&lt;(MAX('Steel Couplings'!A:A))+1,VLOOKUP(C119,'Steel Couplings'!A:J,4),IF(C119&lt;(MAX(NHC!A:A))+1,VLOOKUP(C119,NHC!A:J,4),IF(C119&lt;(MAX('Dielectric Unions'!A:A))+1,VLOOKUP(C119,'Dielectric Unions'!A:J,4),IF(C119&lt;(MAX('MI Fittings - XH'!A:A))+1,VLOOKUP(C119,'MI Fittings - XH'!A:J,4),IF(C119&lt;(MAX('Steel Nipples - XH'!A:A))+1,VLOOKUP(C119,'Steel Nipples - XH'!A:J,4),IF(C119&lt;(MAX('Copper Tubing '!A:A))+1,VLOOKUP(C119,'Copper Tubing '!A:J,4),IF(C119&lt;(MAX('PVC Pipe'!A:A))+1,VLOOKUP(C119,'PVC Pipe'!A:J,4),IF(C119&lt;(MAX('Steel Pipe'!A:A))+1,VLOOKUP(C119,'Steel Pipe'!A:J,4),"")))))))))))))))))))))))))))))))</f>
        <v/>
      </c>
      <c r="G119" s="1795"/>
      <c r="H119" s="504" t="str">
        <f>IF(C119&lt;(MAX('MI Fittings'!A:A))+1,VLOOKUP(C119,'MI Fittings'!A:K,8),IF(C119&lt;(MAX('CS Press Fittings'!A:A))+1,VLOOKUP(C119,'CS Press Fittings'!A:K,9),IF(C119&lt;(MAX('Steel Nipples'!A:A))+1,VLOOKUP(C119,'Steel Nipples'!A:K,8),IF(C119&lt;(MAX('Steel Cut Lengths'!A:A))+1,VLOOKUP(C119,'Steel Cut Lengths'!A:K,8),IF(C119&lt;(MAX('Pipe Hangers'!A:A))+1,VLOOKUP(C119,'Pipe Hangers'!A:J,8),IF(C119&lt;(MAX('Brass Nipples '!A:A))+1,VLOOKUP(C119,'Brass Nipples '!A:J,8),IF(C119&lt;(MAX('Brass Fittings '!A:A))+1,VLOOKUP(C119,'Brass Fittings '!A:J,8),IF(C119&lt;(MAX(Valves!A:A))+1,VLOOKUP(C119,Valves!A:J,8),IF(C119&lt;(MAX('PEX Tubing'!A:A))+1,VLOOKUP(C119,'PEX Tubing'!A:J,8),IF(C119&lt;(MAX('PEX Fittings - Brass'!A:A))+1,VLOOKUP(C119,'PEX Fittings - Brass'!A:J,8),IF(C119&lt;(MAX('PEX Fittings - EXPN Brass'!A:A))+1,VLOOKUP(C119,'PEX Fittings - EXPN Brass'!A:J,8),IF(C119&lt;(MAX('PEX Fittings - F1807 PPSU '!A:A))+1,VLOOKUP(C119,'PEX Fittings - F1807 PPSU '!A:J,8),IF(C119&lt;(MAX('PEX Fittings - F1960 EPPSU'!A:A))+1,VLOOKUP(C119,'PEX Fittings - F1960 EPPSU'!A:J,8),IF(C119&lt;(MAX('PEX Accessories'!A:A))+1,VLOOKUP(C119,'PEX Accessories'!A:J,8),IF(C119&lt;(MAX('PVC DWV'!A:A))+1,VLOOKUP(C119,'PVC DWV'!A:K,9),IF(C119&lt;(MAX('PVC SCH 40'!A:A))+1,VLOOKUP(C119,'PVC SCH 40'!A:K,10),IF(C119&lt;(MAX('Push Fittings'!A:A))+1,VLOOKUP(C119,'Push Fittings'!A:J,8),IF(C119&lt;(MAX('Copper Wrot'!A:A))+1,VLOOKUP(C119,'Copper Wrot'!A:L,10),IF(C119&lt;(MAX('Cast Copper'!A:A))+1,VLOOKUP(C119,'Cast Copper'!A:L,10),IF(C119&lt;(MAX('Press Copper Fittings'!A:A))+1,VLOOKUP(C119,'Press Copper Fittings'!A:J,8),IF(C119&lt;(MAX('Supply Stops'!A:A))+1,VLOOKUP(C119,'Supply Stops'!A:J,8),IF(C119&lt;(MAX('Supply Lines'!A:A))+1,VLOOKUP(C119,'Supply Lines'!A:J,8),IF(C119&lt;(MAX('CI Fittings'!A:A))+1,VLOOKUP(C119,'CI Fittings'!A:J,8),IF(C119&lt;(MAX('Steel Couplings'!A:A))+1,VLOOKUP(C119,'Steel Couplings'!A:J,8),IF(C119&lt;(MAX(NHC!A:A))+1,VLOOKUP(C119,NHC!A:J,8),IF(C119&lt;(MAX('Dielectric Unions'!A:A))+1,VLOOKUP(C119,'Dielectric Unions'!A:J,8),IF(C119&lt;(MAX('MI Fittings - XH'!A:A))+1,VLOOKUP(C119,'MI Fittings - XH'!A:J,8),IF(C119&lt;(MAX('Steel Nipples - XH'!A:A))+1,VLOOKUP(C119,'Steel Nipples - XH'!A:J,8),IF(C119&lt;(MAX('Copper Tubing '!A:A))+1,VLOOKUP(C119,'Copper Tubing '!A:J,8),IF(C119&lt;(MAX('PVC Pipe'!A:A))+1,VLOOKUP(C119,'PVC Pipe'!A:J,8),IF(C119&lt;(MAX('Steel Pipe'!A:A))+1,VLOOKUP(C119,'Steel Pipe'!A:J,8),"")))))))))))))))))))))))))))))))</f>
        <v/>
      </c>
      <c r="I119" s="1232">
        <f>IF(C119&lt;(MAX('MI Fittings'!A:A))+1,VLOOKUP(C119,'MI Fittings'!A:K,7),IF(C119&lt;(MAX('CS Press Fittings'!A:A))+1,VLOOKUP(C119,'CS Press Fittings'!A:K,8),IF(C119&lt;(MAX('Steel Nipples'!A:A))+1,VLOOKUP(C119,'Steel Nipples'!A:K,7),IF(C119&lt;(MAX('Steel Cut Lengths'!A:A))+1,VLOOKUP(C119,'Steel Cut Lengths'!A:K,7),IF(C119&lt;(MAX('Pipe Hangers'!A:A))+1,VLOOKUP(C119,'Pipe Hangers'!A:J,7),IF(C119&lt;(MAX('Brass Nipples '!A:A))+1,VLOOKUP(C119,'Brass Nipples '!A:J,7),IF(C119&lt;(MAX('Brass Fittings '!A:A))+1,VLOOKUP(C119,'Brass Fittings '!A:J,7),IF(C119&lt;(MAX(Valves!A:A))+1,VLOOKUP(C119,Valves!A:J,7),IF(C119&lt;(MAX('PEX Tubing'!A:A))+1,VLOOKUP(C119,'PEX Tubing'!A:J,7),IF(C119&lt;(MAX('PEX Fittings - Brass'!A:A))+1,VLOOKUP(C119,'PEX Fittings - Brass'!A:J,7),IF(C119&lt;(MAX('PEX Fittings - EXPN Brass'!A:A))+1,VLOOKUP(C119,'PEX Fittings - EXPN Brass'!A:J,7),IF(C119&lt;(MAX('PEX Fittings - F1807 PPSU '!A:A))+1,VLOOKUP(C119,'PEX Fittings - F1807 PPSU '!A:J,7),IF(C119&lt;(MAX('PEX Fittings - F1960 EPPSU'!A:A))+1,VLOOKUP(C119,'PEX Fittings - F1960 EPPSU'!A:J,7),IF(C119&lt;(MAX('PEX Accessories'!A:A))+1,VLOOKUP(C119,'PEX Accessories'!A:J,7),IF(C119&lt;(MAX('PVC DWV'!A:A))+1,VLOOKUP(C119,'PVC DWV'!A:K,8),IF(C119&lt;(MAX('PVC SCH 40'!A:A))+1,VLOOKUP(C119,'PVC SCH 40'!A:K,7),IF(C119&lt;(MAX('Push Fittings'!A:A))+1,VLOOKUP(C119,'Push Fittings'!A:J,7),IF(C119&lt;(MAX('Copper Wrot'!A:A))+1,VLOOKUP(C119,'Copper Wrot'!A:L,9),IF(C119&lt;(MAX('Cast Copper'!A:A))+1,VLOOKUP(C119,'Cast Copper'!A:L,9),IF(C119&lt;(MAX('Press Copper Fittings'!A:A))+1,VLOOKUP(C119,'Press Copper Fittings'!A:J,7),IF(C119&lt;(MAX('Supply Stops'!A:A))+1,VLOOKUP(C119,'Supply Stops'!A:J,7),IF(C119&lt;(MAX('Supply Lines'!A:A))+1,VLOOKUP(C119,'Supply Lines'!A:J,7),IF(C119&lt;(MAX('CI Fittings'!A:A))+1,VLOOKUP(C119,'CI Fittings'!A:J,7),IF(C119&lt;(MAX('Steel Couplings'!A:A))+1,VLOOKUP(C119,'Steel Couplings'!A:J,7),IF(C119&lt;(MAX(NHC!A:A))+1,VLOOKUP(C119,NHC!A:J,7),IF(C119&lt;(MAX('Dielectric Unions'!A:A))+1,VLOOKUP(C119,'Dielectric Unions'!A:J,7),IF(C119&lt;(MAX('MI Fittings - XH'!A:A))+1,VLOOKUP(C119,'MI Fittings - XH'!A:J,7),IF(C119&lt;(MAX('Steel Nipples - XH'!A:A))+1,VLOOKUP(C119,'Steel Nipples - XH'!A:J,7),IF(C119&lt;(MAX('Copper Tubing '!A:A))+1,VLOOKUP(C119,'Copper Tubing '!A:J,7),IF(C119&lt;(MAX('PVC Pipe'!A:A))+1,VLOOKUP(C119,'PVC Pipe'!A:J,7),IF(C119&lt;(MAX('Steel Pipe'!A:A))+1,VLOOKUP(C119,'Steel Pipe'!A:J,7),0)))))))))))))))))))))))))))))))</f>
        <v>0</v>
      </c>
      <c r="J119" s="1196">
        <f t="shared" si="1"/>
        <v>0</v>
      </c>
    </row>
    <row r="120" spans="3:10" ht="15" customHeight="1" thickTop="1" thickBot="1">
      <c r="C120" s="1234">
        <v>99</v>
      </c>
      <c r="D120" s="49" t="str">
        <f>IF(C120&lt;(MAX('MI Fittings'!A:A))+1,VLOOKUP(C120,'MI Fittings'!A:K,10),IF(C120&lt;(MAX('CS Press Fittings'!A:A))+1,VLOOKUP(C120,'CS Press Fittings'!A:K,11),IF(C120&lt;(MAX('Steel Nipples'!A:A))+1,VLOOKUP(C120,'Steel Nipples'!A:K,10),IF(C120&lt;(MAX('Steel Cut Lengths'!A:A))+1,VLOOKUP(C120,'Steel Cut Lengths'!A:K,10),IF(C120&lt;(MAX('Pipe Hangers'!A:A))+1,VLOOKUP(C120,'Pipe Hangers'!A:J,10),IF(C120&lt;(MAX('Brass Nipples '!A:A))+1,VLOOKUP(C120,'Brass Nipples '!A:J,10),IF(C120&lt;(MAX('Brass Fittings '!A:A))+1,VLOOKUP(C120,'Brass Fittings '!A:J,10),IF(C120&lt;(MAX(Valves!A:A))+1,VLOOKUP(C120,Valves!A:J,10),IF(C120&lt;(MAX('PEX Tubing'!A:A))+1,VLOOKUP(C120,'PEX Tubing'!A:J,9),IF(C120&lt;(MAX('PEX Fittings - Brass'!A:A))+1,VLOOKUP(C120,'PEX Fittings - Brass'!A:J,10),IF(C120&lt;(MAX('PEX Fittings - EXPN Brass'!A:A))+1,VLOOKUP(C120,'PEX Fittings - EXPN Brass'!A:J,10),IF(C120&lt;(MAX('PEX Fittings - F1807 PPSU '!A:A))+1,VLOOKUP(C120,'PEX Fittings - F1807 PPSU '!A:J,10),IF(C120&lt;(MAX('PEX Fittings - F1960 EPPSU'!A:A))+1,VLOOKUP(C120,'PEX Fittings - F1960 EPPSU'!A:J,10),IF(C120&lt;(MAX('PEX Accessories'!A:A))+1,VLOOKUP(C120,'PEX Accessories'!A:J,10),IF(C120&lt;(MAX('PVC DWV'!A:A))+1,VLOOKUP(C120,'PVC DWV'!A:K,11),IF(C120&lt;(MAX('PVC SCH 40'!A:A))+1,VLOOKUP(C120,'PVC SCH 40'!A:K,11),IF(C120&lt;(MAX('Push Fittings'!A:A))+1,VLOOKUP(C120,'Push Fittings'!A:J,10),IF(C120&lt;(MAX('Copper Wrot'!A:A))+1,VLOOKUP(C120,'Copper Wrot'!A:L,12),IF(C120&lt;(MAX('Cast Copper'!A:A))+1,VLOOKUP(C120,'Cast Copper'!A:L,12),IF(C120&lt;(MAX('Press Copper Fittings'!A:A))+1,VLOOKUP(C120,'Press Copper Fittings'!A:J,10),IF(C120&lt;(MAX('Supply Stops'!A:A))+1,VLOOKUP(C120,'Supply Stops'!A:J,10),IF(C120&lt;(MAX('Supply Lines'!A:A))+1,VLOOKUP(C120,'Supply Lines'!A:J,10),IF(C120&lt;(MAX('CI Fittings'!A:A))+1,VLOOKUP(C120,'CI Fittings'!A:J,10),IF(C120&lt;(MAX('Steel Couplings'!A:A))+1,VLOOKUP(C120,'Steel Couplings'!A:J,10),IF(C120&lt;(MAX(NHC!A:A))+1,VLOOKUP(C120,NHC!A:J,10),IF(C120&lt;(MAX('Dielectric Unions'!A:A))+1,VLOOKUP(C120,'Dielectric Unions'!A:J,10),IF(C120&lt;(MAX('MI Fittings - XH'!A:A))+1,VLOOKUP(C120,'MI Fittings - XH'!A:J,10),IF(C120&lt;(MAX('Steel Nipples - XH'!A:A))+1,VLOOKUP(C120,'Steel Nipples - XH'!A:J,10),IF(C120&lt;(MAX('Copper Tubing '!A:A))+1,VLOOKUP(C120,'Copper Tubing '!A:J,10),IF(C120&lt;(MAX('PVC Pipe'!A:A))+1,VLOOKUP(C120,'PVC Pipe'!A:J,10),IF(C120&lt;(MAX('Steel Pipe'!A:A))+1,VLOOKUP(C120,'Steel Pipe'!A:J,10),"")))))))))))))))))))))))))))))))</f>
        <v/>
      </c>
      <c r="E120" s="1231" t="str">
        <f>IF(C120&lt;(MAX('MI Fittings'!A:A))+1,VLOOKUP(C120,'MI Fittings'!A:K,3),IF(C120&lt;(MAX('CS Press Fittings'!A:A))+1,VLOOKUP(C120,'CS Press Fittings'!A:K,4),IF(C120&lt;(MAX('Steel Nipples'!A:A))+1,VLOOKUP(C120,'Steel Nipples'!A:K,3),IF(C120&lt;(MAX('Steel Cut Lengths'!A:A))+1,VLOOKUP(C120,'Steel Cut Lengths'!A:K,3),IF(C120&lt;(MAX('Pipe Hangers'!A:A))+1,VLOOKUP(C120,'Pipe Hangers'!A:J,3),IF(C120&lt;(MAX('Brass Nipples '!A:A))+1,VLOOKUP(C120,'Brass Nipples '!A:J,3),IF(C120&lt;(MAX('Brass Fittings '!A:A))+1,VLOOKUP(C120,'Brass Fittings '!A:J,3),IF(C120&lt;(MAX(Valves!A:A))+1,VLOOKUP(C120,Valves!A:J,3),IF(C120&lt;(MAX('PEX Tubing'!A:A))+1,VLOOKUP(C120,'PEX Tubing'!A:J,3),IF(C120&lt;(MAX('PEX Fittings - Brass'!A:A))+1,VLOOKUP(C120,'PEX Fittings - Brass'!A:J,3),IF(C120&lt;(MAX('PEX Fittings - EXPN Brass'!A:A))+1,VLOOKUP(C120,'PEX Fittings - EXPN Brass'!A:J,3),IF(C120&lt;(MAX('PEX Fittings - F1807 PPSU '!A:A))+1,VLOOKUP(C120,'PEX Fittings - F1807 PPSU '!A:J,3),IF(C120&lt;(MAX('PEX Fittings - F1960 EPPSU'!A:A))+1,VLOOKUP(C120,'PEX Fittings - F1960 EPPSU'!A:J,3),IF(C120&lt;(MAX('PEX Accessories'!A:A))+1,VLOOKUP(C120,'PEX Accessories'!A:J,3),IF(C120&lt;(MAX('PVC DWV'!A:A))+1,VLOOKUP(C120,'PVC DWV'!A:K,3),IF(C120&lt;(MAX('PVC SCH 40'!A:A))+1,VLOOKUP(C120,'PVC SCH 40'!A:K,3),IF(C120&lt;(MAX('Push Fittings'!A:A))+1,VLOOKUP(C120,'Push Fittings'!A:J,3),IF(C120&lt;(MAX('Copper Wrot'!A:A))+1,VLOOKUP(C120,'Copper Wrot'!A:L,3),IF(C120&lt;(MAX('Cast Copper'!A:A))+1,VLOOKUP(C120,'Cast Copper'!A:L,3),IF(C120&lt;(MAX('Cast Copper'!A:A))+1,VLOOKUP(C120,'Cast Copper'!A:L,3),IF(C120&lt;(MAX('Press Copper Fittings'!A:A))+1,VLOOKUP(C120,'Press Copper Fittings'!A:J,3),IF(C120&lt;(MAX('Supply Stops'!A:A))+1,VLOOKUP(C120,'Supply Stops'!A:J,3),IF(C120&lt;(MAX('Supply Lines'!A:A))+1,VLOOKUP(C120,'Supply Lines'!A:J,3),IF(C120&lt;(MAX('CI Fittings'!A:A))+1,VLOOKUP(C120,'CI Fittings'!A:J,3),IF(C120&lt;(MAX('Steel Couplings'!A:A))+1,VLOOKUP(C120,'Steel Couplings'!A:J,3),IF(C120&lt;(MAX(NHC!A:A))+1,VLOOKUP(C120,NHC!A:J,3),IF(C120&lt;(MAX('Dielectric Unions'!A:A))+1,VLOOKUP(C120,'Dielectric Unions'!A:J,3),IF(C120&lt;(MAX('MI Fittings - XH'!A:A))+1,VLOOKUP(C120,'MI Fittings - XH'!A:J,3),IF(C120&lt;(MAX('Steel Nipples - XH'!A:A))+1,VLOOKUP(C120,'Steel Nipples - XH'!A:J,3),IF(C120&lt;(MAX('Copper Tubing '!A:A))+1,VLOOKUP(C120,'Copper Tubing '!A:J,3),IF(C120&lt;(MAX('PVC Pipe'!A:A))+1,VLOOKUP(C120,'PVC Pipe'!A:J,3),IF(C120&lt;(MAX('Steel Pipe'!A:A))+1,VLOOKUP(C120,'Steel Pipe'!A:J,3),""))))))))))))))))))))))))))))))))</f>
        <v/>
      </c>
      <c r="F120" s="1794" t="str">
        <f>IF(C120&lt;(MAX('MI Fittings'!A:A))+1,VLOOKUP(C120,'MI Fittings'!A:K,4),IF(C120&lt;(MAX('CS Press Fittings'!A:A))+1,VLOOKUP(C120,'CS Press Fittings'!A:K,5),IF(C120&lt;(MAX('Steel Nipples'!A:A))+1,VLOOKUP(C120,'Steel Nipples'!A:K,4),IF(C120&lt;(MAX('Steel Cut Lengths'!A:A))+1,VLOOKUP(C120,'Steel Cut Lengths'!A:K,4),IF(C120&lt;(MAX('Pipe Hangers'!A:A))+1,VLOOKUP(C120,'Pipe Hangers'!A:J,4),IF(C120&lt;(MAX('Brass Nipples '!A:A))+1,VLOOKUP(C120,'Brass Nipples '!A:J,4),IF(C120&lt;(MAX('Brass Fittings '!A:A))+1,VLOOKUP(C120,'Brass Fittings '!A:J,4),IF(C120&lt;(MAX(Valves!A:A))+1,VLOOKUP(C120,Valves!A:J,4),IF(C120&lt;(MAX('PEX Tubing'!A:A))+1,VLOOKUP(C120,'PEX Tubing'!A:J,4),IF(C120&lt;(MAX('PEX Fittings - Brass'!A:A))+1,VLOOKUP(C120,'PEX Fittings - Brass'!A:J,4),IF(C120&lt;(MAX('PEX Fittings - EXPN Brass'!A:A))+1,VLOOKUP(C120,'PEX Fittings - EXPN Brass'!A:J,4),IF(C120&lt;(MAX('PEX Fittings - F1807 PPSU '!A:A))+1,VLOOKUP(C120,'PEX Fittings - F1807 PPSU '!A:J,4),IF(C120&lt;(MAX('PEX Fittings - F1960 EPPSU'!A:A))+1,VLOOKUP(C120,'PEX Fittings - F1960 EPPSU'!A:J,4),IF(C120&lt;(MAX('PEX Accessories'!A:A))+1,VLOOKUP(C120,'PEX Accessories'!A:J,4),IF(C120&lt;(MAX('PVC DWV'!A:A))+1,VLOOKUP(C120,'PVC DWV'!A:K,5),IF(C120&lt;(MAX('PVC SCH 40'!A:A))+1,VLOOKUP(C120,'PVC SCH 40'!A:K,5),IF(C120&lt;(MAX('Push Fittings'!A:A))+1,VLOOKUP(C120,'Push Fittings'!A:J,4),IF(C120&lt;(MAX('Copper Wrot'!A:A))+1,VLOOKUP(C120,'Copper Wrot'!A:L,5),IF(C120&lt;(MAX('Cast Copper'!A:A))+1,VLOOKUP(C120,'Cast Copper'!A:L,5),IF(C120&lt;(MAX('Press Copper Fittings'!A:A))+1,VLOOKUP(C120,'Press Copper Fittings'!A:J,4),IF(C120&lt;(MAX('Supply Stops'!A:A))+1,VLOOKUP(C120,'Supply Stops'!A:J,4),IF(C120&lt;(MAX('Supply Lines'!A:A))+1,VLOOKUP(C120,'Supply Lines'!A:J,4),IF(C120&lt;(MAX('CI Fittings'!A:A))+1,VLOOKUP(C120,'CI Fittings'!A:J,4),IF(C120&lt;(MAX('Steel Couplings'!A:A))+1,VLOOKUP(C120,'Steel Couplings'!A:J,4),IF(C120&lt;(MAX(NHC!A:A))+1,VLOOKUP(C120,NHC!A:J,4),IF(C120&lt;(MAX('Dielectric Unions'!A:A))+1,VLOOKUP(C120,'Dielectric Unions'!A:J,4),IF(C120&lt;(MAX('MI Fittings - XH'!A:A))+1,VLOOKUP(C120,'MI Fittings - XH'!A:J,4),IF(C120&lt;(MAX('Steel Nipples - XH'!A:A))+1,VLOOKUP(C120,'Steel Nipples - XH'!A:J,4),IF(C120&lt;(MAX('Copper Tubing '!A:A))+1,VLOOKUP(C120,'Copper Tubing '!A:J,4),IF(C120&lt;(MAX('PVC Pipe'!A:A))+1,VLOOKUP(C120,'PVC Pipe'!A:J,4),IF(C120&lt;(MAX('Steel Pipe'!A:A))+1,VLOOKUP(C120,'Steel Pipe'!A:J,4),"")))))))))))))))))))))))))))))))</f>
        <v/>
      </c>
      <c r="G120" s="1795"/>
      <c r="H120" s="504" t="str">
        <f>IF(C120&lt;(MAX('MI Fittings'!A:A))+1,VLOOKUP(C120,'MI Fittings'!A:K,8),IF(C120&lt;(MAX('CS Press Fittings'!A:A))+1,VLOOKUP(C120,'CS Press Fittings'!A:K,9),IF(C120&lt;(MAX('Steel Nipples'!A:A))+1,VLOOKUP(C120,'Steel Nipples'!A:K,8),IF(C120&lt;(MAX('Steel Cut Lengths'!A:A))+1,VLOOKUP(C120,'Steel Cut Lengths'!A:K,8),IF(C120&lt;(MAX('Pipe Hangers'!A:A))+1,VLOOKUP(C120,'Pipe Hangers'!A:J,8),IF(C120&lt;(MAX('Brass Nipples '!A:A))+1,VLOOKUP(C120,'Brass Nipples '!A:J,8),IF(C120&lt;(MAX('Brass Fittings '!A:A))+1,VLOOKUP(C120,'Brass Fittings '!A:J,8),IF(C120&lt;(MAX(Valves!A:A))+1,VLOOKUP(C120,Valves!A:J,8),IF(C120&lt;(MAX('PEX Tubing'!A:A))+1,VLOOKUP(C120,'PEX Tubing'!A:J,8),IF(C120&lt;(MAX('PEX Fittings - Brass'!A:A))+1,VLOOKUP(C120,'PEX Fittings - Brass'!A:J,8),IF(C120&lt;(MAX('PEX Fittings - EXPN Brass'!A:A))+1,VLOOKUP(C120,'PEX Fittings - EXPN Brass'!A:J,8),IF(C120&lt;(MAX('PEX Fittings - F1807 PPSU '!A:A))+1,VLOOKUP(C120,'PEX Fittings - F1807 PPSU '!A:J,8),IF(C120&lt;(MAX('PEX Fittings - F1960 EPPSU'!A:A))+1,VLOOKUP(C120,'PEX Fittings - F1960 EPPSU'!A:J,8),IF(C120&lt;(MAX('PEX Accessories'!A:A))+1,VLOOKUP(C120,'PEX Accessories'!A:J,8),IF(C120&lt;(MAX('PVC DWV'!A:A))+1,VLOOKUP(C120,'PVC DWV'!A:K,9),IF(C120&lt;(MAX('PVC SCH 40'!A:A))+1,VLOOKUP(C120,'PVC SCH 40'!A:K,10),IF(C120&lt;(MAX('Push Fittings'!A:A))+1,VLOOKUP(C120,'Push Fittings'!A:J,8),IF(C120&lt;(MAX('Copper Wrot'!A:A))+1,VLOOKUP(C120,'Copper Wrot'!A:L,10),IF(C120&lt;(MAX('Cast Copper'!A:A))+1,VLOOKUP(C120,'Cast Copper'!A:L,10),IF(C120&lt;(MAX('Press Copper Fittings'!A:A))+1,VLOOKUP(C120,'Press Copper Fittings'!A:J,8),IF(C120&lt;(MAX('Supply Stops'!A:A))+1,VLOOKUP(C120,'Supply Stops'!A:J,8),IF(C120&lt;(MAX('Supply Lines'!A:A))+1,VLOOKUP(C120,'Supply Lines'!A:J,8),IF(C120&lt;(MAX('CI Fittings'!A:A))+1,VLOOKUP(C120,'CI Fittings'!A:J,8),IF(C120&lt;(MAX('Steel Couplings'!A:A))+1,VLOOKUP(C120,'Steel Couplings'!A:J,8),IF(C120&lt;(MAX(NHC!A:A))+1,VLOOKUP(C120,NHC!A:J,8),IF(C120&lt;(MAX('Dielectric Unions'!A:A))+1,VLOOKUP(C120,'Dielectric Unions'!A:J,8),IF(C120&lt;(MAX('MI Fittings - XH'!A:A))+1,VLOOKUP(C120,'MI Fittings - XH'!A:J,8),IF(C120&lt;(MAX('Steel Nipples - XH'!A:A))+1,VLOOKUP(C120,'Steel Nipples - XH'!A:J,8),IF(C120&lt;(MAX('Copper Tubing '!A:A))+1,VLOOKUP(C120,'Copper Tubing '!A:J,8),IF(C120&lt;(MAX('PVC Pipe'!A:A))+1,VLOOKUP(C120,'PVC Pipe'!A:J,8),IF(C120&lt;(MAX('Steel Pipe'!A:A))+1,VLOOKUP(C120,'Steel Pipe'!A:J,8),"")))))))))))))))))))))))))))))))</f>
        <v/>
      </c>
      <c r="I120" s="1232">
        <f>IF(C120&lt;(MAX('MI Fittings'!A:A))+1,VLOOKUP(C120,'MI Fittings'!A:K,7),IF(C120&lt;(MAX('CS Press Fittings'!A:A))+1,VLOOKUP(C120,'CS Press Fittings'!A:K,8),IF(C120&lt;(MAX('Steel Nipples'!A:A))+1,VLOOKUP(C120,'Steel Nipples'!A:K,7),IF(C120&lt;(MAX('Steel Cut Lengths'!A:A))+1,VLOOKUP(C120,'Steel Cut Lengths'!A:K,7),IF(C120&lt;(MAX('Pipe Hangers'!A:A))+1,VLOOKUP(C120,'Pipe Hangers'!A:J,7),IF(C120&lt;(MAX('Brass Nipples '!A:A))+1,VLOOKUP(C120,'Brass Nipples '!A:J,7),IF(C120&lt;(MAX('Brass Fittings '!A:A))+1,VLOOKUP(C120,'Brass Fittings '!A:J,7),IF(C120&lt;(MAX(Valves!A:A))+1,VLOOKUP(C120,Valves!A:J,7),IF(C120&lt;(MAX('PEX Tubing'!A:A))+1,VLOOKUP(C120,'PEX Tubing'!A:J,7),IF(C120&lt;(MAX('PEX Fittings - Brass'!A:A))+1,VLOOKUP(C120,'PEX Fittings - Brass'!A:J,7),IF(C120&lt;(MAX('PEX Fittings - EXPN Brass'!A:A))+1,VLOOKUP(C120,'PEX Fittings - EXPN Brass'!A:J,7),IF(C120&lt;(MAX('PEX Fittings - F1807 PPSU '!A:A))+1,VLOOKUP(C120,'PEX Fittings - F1807 PPSU '!A:J,7),IF(C120&lt;(MAX('PEX Fittings - F1960 EPPSU'!A:A))+1,VLOOKUP(C120,'PEX Fittings - F1960 EPPSU'!A:J,7),IF(C120&lt;(MAX('PEX Accessories'!A:A))+1,VLOOKUP(C120,'PEX Accessories'!A:J,7),IF(C120&lt;(MAX('PVC DWV'!A:A))+1,VLOOKUP(C120,'PVC DWV'!A:K,8),IF(C120&lt;(MAX('PVC SCH 40'!A:A))+1,VLOOKUP(C120,'PVC SCH 40'!A:K,7),IF(C120&lt;(MAX('Push Fittings'!A:A))+1,VLOOKUP(C120,'Push Fittings'!A:J,7),IF(C120&lt;(MAX('Copper Wrot'!A:A))+1,VLOOKUP(C120,'Copper Wrot'!A:L,9),IF(C120&lt;(MAX('Cast Copper'!A:A))+1,VLOOKUP(C120,'Cast Copper'!A:L,9),IF(C120&lt;(MAX('Press Copper Fittings'!A:A))+1,VLOOKUP(C120,'Press Copper Fittings'!A:J,7),IF(C120&lt;(MAX('Supply Stops'!A:A))+1,VLOOKUP(C120,'Supply Stops'!A:J,7),IF(C120&lt;(MAX('Supply Lines'!A:A))+1,VLOOKUP(C120,'Supply Lines'!A:J,7),IF(C120&lt;(MAX('CI Fittings'!A:A))+1,VLOOKUP(C120,'CI Fittings'!A:J,7),IF(C120&lt;(MAX('Steel Couplings'!A:A))+1,VLOOKUP(C120,'Steel Couplings'!A:J,7),IF(C120&lt;(MAX(NHC!A:A))+1,VLOOKUP(C120,NHC!A:J,7),IF(C120&lt;(MAX('Dielectric Unions'!A:A))+1,VLOOKUP(C120,'Dielectric Unions'!A:J,7),IF(C120&lt;(MAX('MI Fittings - XH'!A:A))+1,VLOOKUP(C120,'MI Fittings - XH'!A:J,7),IF(C120&lt;(MAX('Steel Nipples - XH'!A:A))+1,VLOOKUP(C120,'Steel Nipples - XH'!A:J,7),IF(C120&lt;(MAX('Copper Tubing '!A:A))+1,VLOOKUP(C120,'Copper Tubing '!A:J,7),IF(C120&lt;(MAX('PVC Pipe'!A:A))+1,VLOOKUP(C120,'PVC Pipe'!A:J,7),IF(C120&lt;(MAX('Steel Pipe'!A:A))+1,VLOOKUP(C120,'Steel Pipe'!A:J,7),0)))))))))))))))))))))))))))))))</f>
        <v>0</v>
      </c>
      <c r="J120" s="1196">
        <f t="shared" si="1"/>
        <v>0</v>
      </c>
    </row>
    <row r="121" spans="3:10" ht="15" customHeight="1" thickTop="1" thickBot="1">
      <c r="C121" s="1233">
        <v>100</v>
      </c>
      <c r="D121" s="49" t="str">
        <f>IF(C121&lt;(MAX('MI Fittings'!A:A))+1,VLOOKUP(C121,'MI Fittings'!A:K,10),IF(C121&lt;(MAX('CS Press Fittings'!A:A))+1,VLOOKUP(C121,'CS Press Fittings'!A:K,11),IF(C121&lt;(MAX('Steel Nipples'!A:A))+1,VLOOKUP(C121,'Steel Nipples'!A:K,10),IF(C121&lt;(MAX('Steel Cut Lengths'!A:A))+1,VLOOKUP(C121,'Steel Cut Lengths'!A:K,10),IF(C121&lt;(MAX('Pipe Hangers'!A:A))+1,VLOOKUP(C121,'Pipe Hangers'!A:J,10),IF(C121&lt;(MAX('Brass Nipples '!A:A))+1,VLOOKUP(C121,'Brass Nipples '!A:J,10),IF(C121&lt;(MAX('Brass Fittings '!A:A))+1,VLOOKUP(C121,'Brass Fittings '!A:J,10),IF(C121&lt;(MAX(Valves!A:A))+1,VLOOKUP(C121,Valves!A:J,10),IF(C121&lt;(MAX('PEX Tubing'!A:A))+1,VLOOKUP(C121,'PEX Tubing'!A:J,9),IF(C121&lt;(MAX('PEX Fittings - Brass'!A:A))+1,VLOOKUP(C121,'PEX Fittings - Brass'!A:J,10),IF(C121&lt;(MAX('PEX Fittings - EXPN Brass'!A:A))+1,VLOOKUP(C121,'PEX Fittings - EXPN Brass'!A:J,10),IF(C121&lt;(MAX('PEX Fittings - F1807 PPSU '!A:A))+1,VLOOKUP(C121,'PEX Fittings - F1807 PPSU '!A:J,10),IF(C121&lt;(MAX('PEX Fittings - F1960 EPPSU'!A:A))+1,VLOOKUP(C121,'PEX Fittings - F1960 EPPSU'!A:J,10),IF(C121&lt;(MAX('PEX Accessories'!A:A))+1,VLOOKUP(C121,'PEX Accessories'!A:J,10),IF(C121&lt;(MAX('PVC DWV'!A:A))+1,VLOOKUP(C121,'PVC DWV'!A:K,11),IF(C121&lt;(MAX('PVC SCH 40'!A:A))+1,VLOOKUP(C121,'PVC SCH 40'!A:K,11),IF(C121&lt;(MAX('Push Fittings'!A:A))+1,VLOOKUP(C121,'Push Fittings'!A:J,10),IF(C121&lt;(MAX('Copper Wrot'!A:A))+1,VLOOKUP(C121,'Copper Wrot'!A:L,12),IF(C121&lt;(MAX('Cast Copper'!A:A))+1,VLOOKUP(C121,'Cast Copper'!A:L,12),IF(C121&lt;(MAX('Press Copper Fittings'!A:A))+1,VLOOKUP(C121,'Press Copper Fittings'!A:J,10),IF(C121&lt;(MAX('Supply Stops'!A:A))+1,VLOOKUP(C121,'Supply Stops'!A:J,10),IF(C121&lt;(MAX('Supply Lines'!A:A))+1,VLOOKUP(C121,'Supply Lines'!A:J,10),IF(C121&lt;(MAX('CI Fittings'!A:A))+1,VLOOKUP(C121,'CI Fittings'!A:J,10),IF(C121&lt;(MAX('Steel Couplings'!A:A))+1,VLOOKUP(C121,'Steel Couplings'!A:J,10),IF(C121&lt;(MAX(NHC!A:A))+1,VLOOKUP(C121,NHC!A:J,10),IF(C121&lt;(MAX('Dielectric Unions'!A:A))+1,VLOOKUP(C121,'Dielectric Unions'!A:J,10),IF(C121&lt;(MAX('MI Fittings - XH'!A:A))+1,VLOOKUP(C121,'MI Fittings - XH'!A:J,10),IF(C121&lt;(MAX('Steel Nipples - XH'!A:A))+1,VLOOKUP(C121,'Steel Nipples - XH'!A:J,10),IF(C121&lt;(MAX('Copper Tubing '!A:A))+1,VLOOKUP(C121,'Copper Tubing '!A:J,10),IF(C121&lt;(MAX('PVC Pipe'!A:A))+1,VLOOKUP(C121,'PVC Pipe'!A:J,10),IF(C121&lt;(MAX('Steel Pipe'!A:A))+1,VLOOKUP(C121,'Steel Pipe'!A:J,10),"")))))))))))))))))))))))))))))))</f>
        <v/>
      </c>
      <c r="E121" s="1231" t="str">
        <f>IF(C121&lt;(MAX('MI Fittings'!A:A))+1,VLOOKUP(C121,'MI Fittings'!A:K,3),IF(C121&lt;(MAX('CS Press Fittings'!A:A))+1,VLOOKUP(C121,'CS Press Fittings'!A:K,4),IF(C121&lt;(MAX('Steel Nipples'!A:A))+1,VLOOKUP(C121,'Steel Nipples'!A:K,3),IF(C121&lt;(MAX('Steel Cut Lengths'!A:A))+1,VLOOKUP(C121,'Steel Cut Lengths'!A:K,3),IF(C121&lt;(MAX('Pipe Hangers'!A:A))+1,VLOOKUP(C121,'Pipe Hangers'!A:J,3),IF(C121&lt;(MAX('Brass Nipples '!A:A))+1,VLOOKUP(C121,'Brass Nipples '!A:J,3),IF(C121&lt;(MAX('Brass Fittings '!A:A))+1,VLOOKUP(C121,'Brass Fittings '!A:J,3),IF(C121&lt;(MAX(Valves!A:A))+1,VLOOKUP(C121,Valves!A:J,3),IF(C121&lt;(MAX('PEX Tubing'!A:A))+1,VLOOKUP(C121,'PEX Tubing'!A:J,3),IF(C121&lt;(MAX('PEX Fittings - Brass'!A:A))+1,VLOOKUP(C121,'PEX Fittings - Brass'!A:J,3),IF(C121&lt;(MAX('PEX Fittings - EXPN Brass'!A:A))+1,VLOOKUP(C121,'PEX Fittings - EXPN Brass'!A:J,3),IF(C121&lt;(MAX('PEX Fittings - F1807 PPSU '!A:A))+1,VLOOKUP(C121,'PEX Fittings - F1807 PPSU '!A:J,3),IF(C121&lt;(MAX('PEX Fittings - F1960 EPPSU'!A:A))+1,VLOOKUP(C121,'PEX Fittings - F1960 EPPSU'!A:J,3),IF(C121&lt;(MAX('PEX Accessories'!A:A))+1,VLOOKUP(C121,'PEX Accessories'!A:J,3),IF(C121&lt;(MAX('PVC DWV'!A:A))+1,VLOOKUP(C121,'PVC DWV'!A:K,3),IF(C121&lt;(MAX('PVC SCH 40'!A:A))+1,VLOOKUP(C121,'PVC SCH 40'!A:K,3),IF(C121&lt;(MAX('Push Fittings'!A:A))+1,VLOOKUP(C121,'Push Fittings'!A:J,3),IF(C121&lt;(MAX('Copper Wrot'!A:A))+1,VLOOKUP(C121,'Copper Wrot'!A:L,3),IF(C121&lt;(MAX('Cast Copper'!A:A))+1,VLOOKUP(C121,'Cast Copper'!A:L,3),IF(C121&lt;(MAX('Cast Copper'!A:A))+1,VLOOKUP(C121,'Cast Copper'!A:L,3),IF(C121&lt;(MAX('Press Copper Fittings'!A:A))+1,VLOOKUP(C121,'Press Copper Fittings'!A:J,3),IF(C121&lt;(MAX('Supply Stops'!A:A))+1,VLOOKUP(C121,'Supply Stops'!A:J,3),IF(C121&lt;(MAX('Supply Lines'!A:A))+1,VLOOKUP(C121,'Supply Lines'!A:J,3),IF(C121&lt;(MAX('CI Fittings'!A:A))+1,VLOOKUP(C121,'CI Fittings'!A:J,3),IF(C121&lt;(MAX('Steel Couplings'!A:A))+1,VLOOKUP(C121,'Steel Couplings'!A:J,3),IF(C121&lt;(MAX(NHC!A:A))+1,VLOOKUP(C121,NHC!A:J,3),IF(C121&lt;(MAX('Dielectric Unions'!A:A))+1,VLOOKUP(C121,'Dielectric Unions'!A:J,3),IF(C121&lt;(MAX('MI Fittings - XH'!A:A))+1,VLOOKUP(C121,'MI Fittings - XH'!A:J,3),IF(C121&lt;(MAX('Steel Nipples - XH'!A:A))+1,VLOOKUP(C121,'Steel Nipples - XH'!A:J,3),IF(C121&lt;(MAX('Copper Tubing '!A:A))+1,VLOOKUP(C121,'Copper Tubing '!A:J,3),IF(C121&lt;(MAX('PVC Pipe'!A:A))+1,VLOOKUP(C121,'PVC Pipe'!A:J,3),IF(C121&lt;(MAX('Steel Pipe'!A:A))+1,VLOOKUP(C121,'Steel Pipe'!A:J,3),""))))))))))))))))))))))))))))))))</f>
        <v/>
      </c>
      <c r="F121" s="1794" t="str">
        <f>IF(C121&lt;(MAX('MI Fittings'!A:A))+1,VLOOKUP(C121,'MI Fittings'!A:K,4),IF(C121&lt;(MAX('CS Press Fittings'!A:A))+1,VLOOKUP(C121,'CS Press Fittings'!A:K,5),IF(C121&lt;(MAX('Steel Nipples'!A:A))+1,VLOOKUP(C121,'Steel Nipples'!A:K,4),IF(C121&lt;(MAX('Steel Cut Lengths'!A:A))+1,VLOOKUP(C121,'Steel Cut Lengths'!A:K,4),IF(C121&lt;(MAX('Pipe Hangers'!A:A))+1,VLOOKUP(C121,'Pipe Hangers'!A:J,4),IF(C121&lt;(MAX('Brass Nipples '!A:A))+1,VLOOKUP(C121,'Brass Nipples '!A:J,4),IF(C121&lt;(MAX('Brass Fittings '!A:A))+1,VLOOKUP(C121,'Brass Fittings '!A:J,4),IF(C121&lt;(MAX(Valves!A:A))+1,VLOOKUP(C121,Valves!A:J,4),IF(C121&lt;(MAX('PEX Tubing'!A:A))+1,VLOOKUP(C121,'PEX Tubing'!A:J,4),IF(C121&lt;(MAX('PEX Fittings - Brass'!A:A))+1,VLOOKUP(C121,'PEX Fittings - Brass'!A:J,4),IF(C121&lt;(MAX('PEX Fittings - EXPN Brass'!A:A))+1,VLOOKUP(C121,'PEX Fittings - EXPN Brass'!A:J,4),IF(C121&lt;(MAX('PEX Fittings - F1807 PPSU '!A:A))+1,VLOOKUP(C121,'PEX Fittings - F1807 PPSU '!A:J,4),IF(C121&lt;(MAX('PEX Fittings - F1960 EPPSU'!A:A))+1,VLOOKUP(C121,'PEX Fittings - F1960 EPPSU'!A:J,4),IF(C121&lt;(MAX('PEX Accessories'!A:A))+1,VLOOKUP(C121,'PEX Accessories'!A:J,4),IF(C121&lt;(MAX('PVC DWV'!A:A))+1,VLOOKUP(C121,'PVC DWV'!A:K,5),IF(C121&lt;(MAX('PVC SCH 40'!A:A))+1,VLOOKUP(C121,'PVC SCH 40'!A:K,5),IF(C121&lt;(MAX('Push Fittings'!A:A))+1,VLOOKUP(C121,'Push Fittings'!A:J,4),IF(C121&lt;(MAX('Copper Wrot'!A:A))+1,VLOOKUP(C121,'Copper Wrot'!A:L,5),IF(C121&lt;(MAX('Cast Copper'!A:A))+1,VLOOKUP(C121,'Cast Copper'!A:L,5),IF(C121&lt;(MAX('Press Copper Fittings'!A:A))+1,VLOOKUP(C121,'Press Copper Fittings'!A:J,4),IF(C121&lt;(MAX('Supply Stops'!A:A))+1,VLOOKUP(C121,'Supply Stops'!A:J,4),IF(C121&lt;(MAX('Supply Lines'!A:A))+1,VLOOKUP(C121,'Supply Lines'!A:J,4),IF(C121&lt;(MAX('CI Fittings'!A:A))+1,VLOOKUP(C121,'CI Fittings'!A:J,4),IF(C121&lt;(MAX('Steel Couplings'!A:A))+1,VLOOKUP(C121,'Steel Couplings'!A:J,4),IF(C121&lt;(MAX(NHC!A:A))+1,VLOOKUP(C121,NHC!A:J,4),IF(C121&lt;(MAX('Dielectric Unions'!A:A))+1,VLOOKUP(C121,'Dielectric Unions'!A:J,4),IF(C121&lt;(MAX('MI Fittings - XH'!A:A))+1,VLOOKUP(C121,'MI Fittings - XH'!A:J,4),IF(C121&lt;(MAX('Steel Nipples - XH'!A:A))+1,VLOOKUP(C121,'Steel Nipples - XH'!A:J,4),IF(C121&lt;(MAX('Copper Tubing '!A:A))+1,VLOOKUP(C121,'Copper Tubing '!A:J,4),IF(C121&lt;(MAX('PVC Pipe'!A:A))+1,VLOOKUP(C121,'PVC Pipe'!A:J,4),IF(C121&lt;(MAX('Steel Pipe'!A:A))+1,VLOOKUP(C121,'Steel Pipe'!A:J,4),"")))))))))))))))))))))))))))))))</f>
        <v/>
      </c>
      <c r="G121" s="1795"/>
      <c r="H121" s="504" t="str">
        <f>IF(C121&lt;(MAX('MI Fittings'!A:A))+1,VLOOKUP(C121,'MI Fittings'!A:K,8),IF(C121&lt;(MAX('CS Press Fittings'!A:A))+1,VLOOKUP(C121,'CS Press Fittings'!A:K,9),IF(C121&lt;(MAX('Steel Nipples'!A:A))+1,VLOOKUP(C121,'Steel Nipples'!A:K,8),IF(C121&lt;(MAX('Steel Cut Lengths'!A:A))+1,VLOOKUP(C121,'Steel Cut Lengths'!A:K,8),IF(C121&lt;(MAX('Pipe Hangers'!A:A))+1,VLOOKUP(C121,'Pipe Hangers'!A:J,8),IF(C121&lt;(MAX('Brass Nipples '!A:A))+1,VLOOKUP(C121,'Brass Nipples '!A:J,8),IF(C121&lt;(MAX('Brass Fittings '!A:A))+1,VLOOKUP(C121,'Brass Fittings '!A:J,8),IF(C121&lt;(MAX(Valves!A:A))+1,VLOOKUP(C121,Valves!A:J,8),IF(C121&lt;(MAX('PEX Tubing'!A:A))+1,VLOOKUP(C121,'PEX Tubing'!A:J,8),IF(C121&lt;(MAX('PEX Fittings - Brass'!A:A))+1,VLOOKUP(C121,'PEX Fittings - Brass'!A:J,8),IF(C121&lt;(MAX('PEX Fittings - EXPN Brass'!A:A))+1,VLOOKUP(C121,'PEX Fittings - EXPN Brass'!A:J,8),IF(C121&lt;(MAX('PEX Fittings - F1807 PPSU '!A:A))+1,VLOOKUP(C121,'PEX Fittings - F1807 PPSU '!A:J,8),IF(C121&lt;(MAX('PEX Fittings - F1960 EPPSU'!A:A))+1,VLOOKUP(C121,'PEX Fittings - F1960 EPPSU'!A:J,8),IF(C121&lt;(MAX('PEX Accessories'!A:A))+1,VLOOKUP(C121,'PEX Accessories'!A:J,8),IF(C121&lt;(MAX('PVC DWV'!A:A))+1,VLOOKUP(C121,'PVC DWV'!A:K,9),IF(C121&lt;(MAX('PVC SCH 40'!A:A))+1,VLOOKUP(C121,'PVC SCH 40'!A:K,10),IF(C121&lt;(MAX('Push Fittings'!A:A))+1,VLOOKUP(C121,'Push Fittings'!A:J,8),IF(C121&lt;(MAX('Copper Wrot'!A:A))+1,VLOOKUP(C121,'Copper Wrot'!A:L,10),IF(C121&lt;(MAX('Cast Copper'!A:A))+1,VLOOKUP(C121,'Cast Copper'!A:L,10),IF(C121&lt;(MAX('Press Copper Fittings'!A:A))+1,VLOOKUP(C121,'Press Copper Fittings'!A:J,8),IF(C121&lt;(MAX('Supply Stops'!A:A))+1,VLOOKUP(C121,'Supply Stops'!A:J,8),IF(C121&lt;(MAX('Supply Lines'!A:A))+1,VLOOKUP(C121,'Supply Lines'!A:J,8),IF(C121&lt;(MAX('CI Fittings'!A:A))+1,VLOOKUP(C121,'CI Fittings'!A:J,8),IF(C121&lt;(MAX('Steel Couplings'!A:A))+1,VLOOKUP(C121,'Steel Couplings'!A:J,8),IF(C121&lt;(MAX(NHC!A:A))+1,VLOOKUP(C121,NHC!A:J,8),IF(C121&lt;(MAX('Dielectric Unions'!A:A))+1,VLOOKUP(C121,'Dielectric Unions'!A:J,8),IF(C121&lt;(MAX('MI Fittings - XH'!A:A))+1,VLOOKUP(C121,'MI Fittings - XH'!A:J,8),IF(C121&lt;(MAX('Steel Nipples - XH'!A:A))+1,VLOOKUP(C121,'Steel Nipples - XH'!A:J,8),IF(C121&lt;(MAX('Copper Tubing '!A:A))+1,VLOOKUP(C121,'Copper Tubing '!A:J,8),IF(C121&lt;(MAX('PVC Pipe'!A:A))+1,VLOOKUP(C121,'PVC Pipe'!A:J,8),IF(C121&lt;(MAX('Steel Pipe'!A:A))+1,VLOOKUP(C121,'Steel Pipe'!A:J,8),"")))))))))))))))))))))))))))))))</f>
        <v/>
      </c>
      <c r="I121" s="1232">
        <f>IF(C121&lt;(MAX('MI Fittings'!A:A))+1,VLOOKUP(C121,'MI Fittings'!A:K,7),IF(C121&lt;(MAX('CS Press Fittings'!A:A))+1,VLOOKUP(C121,'CS Press Fittings'!A:K,8),IF(C121&lt;(MAX('Steel Nipples'!A:A))+1,VLOOKUP(C121,'Steel Nipples'!A:K,7),IF(C121&lt;(MAX('Steel Cut Lengths'!A:A))+1,VLOOKUP(C121,'Steel Cut Lengths'!A:K,7),IF(C121&lt;(MAX('Pipe Hangers'!A:A))+1,VLOOKUP(C121,'Pipe Hangers'!A:J,7),IF(C121&lt;(MAX('Brass Nipples '!A:A))+1,VLOOKUP(C121,'Brass Nipples '!A:J,7),IF(C121&lt;(MAX('Brass Fittings '!A:A))+1,VLOOKUP(C121,'Brass Fittings '!A:J,7),IF(C121&lt;(MAX(Valves!A:A))+1,VLOOKUP(C121,Valves!A:J,7),IF(C121&lt;(MAX('PEX Tubing'!A:A))+1,VLOOKUP(C121,'PEX Tubing'!A:J,7),IF(C121&lt;(MAX('PEX Fittings - Brass'!A:A))+1,VLOOKUP(C121,'PEX Fittings - Brass'!A:J,7),IF(C121&lt;(MAX('PEX Fittings - EXPN Brass'!A:A))+1,VLOOKUP(C121,'PEX Fittings - EXPN Brass'!A:J,7),IF(C121&lt;(MAX('PEX Fittings - F1807 PPSU '!A:A))+1,VLOOKUP(C121,'PEX Fittings - F1807 PPSU '!A:J,7),IF(C121&lt;(MAX('PEX Fittings - F1960 EPPSU'!A:A))+1,VLOOKUP(C121,'PEX Fittings - F1960 EPPSU'!A:J,7),IF(C121&lt;(MAX('PEX Accessories'!A:A))+1,VLOOKUP(C121,'PEX Accessories'!A:J,7),IF(C121&lt;(MAX('PVC DWV'!A:A))+1,VLOOKUP(C121,'PVC DWV'!A:K,8),IF(C121&lt;(MAX('PVC SCH 40'!A:A))+1,VLOOKUP(C121,'PVC SCH 40'!A:K,7),IF(C121&lt;(MAX('Push Fittings'!A:A))+1,VLOOKUP(C121,'Push Fittings'!A:J,7),IF(C121&lt;(MAX('Copper Wrot'!A:A))+1,VLOOKUP(C121,'Copper Wrot'!A:L,9),IF(C121&lt;(MAX('Cast Copper'!A:A))+1,VLOOKUP(C121,'Cast Copper'!A:L,9),IF(C121&lt;(MAX('Press Copper Fittings'!A:A))+1,VLOOKUP(C121,'Press Copper Fittings'!A:J,7),IF(C121&lt;(MAX('Supply Stops'!A:A))+1,VLOOKUP(C121,'Supply Stops'!A:J,7),IF(C121&lt;(MAX('Supply Lines'!A:A))+1,VLOOKUP(C121,'Supply Lines'!A:J,7),IF(C121&lt;(MAX('CI Fittings'!A:A))+1,VLOOKUP(C121,'CI Fittings'!A:J,7),IF(C121&lt;(MAX('Steel Couplings'!A:A))+1,VLOOKUP(C121,'Steel Couplings'!A:J,7),IF(C121&lt;(MAX(NHC!A:A))+1,VLOOKUP(C121,NHC!A:J,7),IF(C121&lt;(MAX('Dielectric Unions'!A:A))+1,VLOOKUP(C121,'Dielectric Unions'!A:J,7),IF(C121&lt;(MAX('MI Fittings - XH'!A:A))+1,VLOOKUP(C121,'MI Fittings - XH'!A:J,7),IF(C121&lt;(MAX('Steel Nipples - XH'!A:A))+1,VLOOKUP(C121,'Steel Nipples - XH'!A:J,7),IF(C121&lt;(MAX('Copper Tubing '!A:A))+1,VLOOKUP(C121,'Copper Tubing '!A:J,7),IF(C121&lt;(MAX('PVC Pipe'!A:A))+1,VLOOKUP(C121,'PVC Pipe'!A:J,7),IF(C121&lt;(MAX('Steel Pipe'!A:A))+1,VLOOKUP(C121,'Steel Pipe'!A:J,7),0)))))))))))))))))))))))))))))))</f>
        <v>0</v>
      </c>
      <c r="J121" s="1796">
        <f t="shared" si="1"/>
        <v>0</v>
      </c>
    </row>
    <row r="122" spans="3:10" ht="15" customHeight="1" thickTop="1" thickBot="1">
      <c r="C122" s="1234">
        <v>101</v>
      </c>
      <c r="D122" s="49" t="str">
        <f>IF(C122&lt;(MAX('MI Fittings'!A:A))+1,VLOOKUP(C122,'MI Fittings'!A:K,10),IF(C122&lt;(MAX('CS Press Fittings'!A:A))+1,VLOOKUP(C122,'CS Press Fittings'!A:K,11),IF(C122&lt;(MAX('Steel Nipples'!A:A))+1,VLOOKUP(C122,'Steel Nipples'!A:K,10),IF(C122&lt;(MAX('Steel Cut Lengths'!A:A))+1,VLOOKUP(C122,'Steel Cut Lengths'!A:K,10),IF(C122&lt;(MAX('Pipe Hangers'!A:A))+1,VLOOKUP(C122,'Pipe Hangers'!A:J,10),IF(C122&lt;(MAX('Brass Nipples '!A:A))+1,VLOOKUP(C122,'Brass Nipples '!A:J,10),IF(C122&lt;(MAX('Brass Fittings '!A:A))+1,VLOOKUP(C122,'Brass Fittings '!A:J,10),IF(C122&lt;(MAX(Valves!A:A))+1,VLOOKUP(C122,Valves!A:J,10),IF(C122&lt;(MAX('PEX Tubing'!A:A))+1,VLOOKUP(C122,'PEX Tubing'!A:J,9),IF(C122&lt;(MAX('PEX Fittings - Brass'!A:A))+1,VLOOKUP(C122,'PEX Fittings - Brass'!A:J,10),IF(C122&lt;(MAX('PEX Fittings - EXPN Brass'!A:A))+1,VLOOKUP(C122,'PEX Fittings - EXPN Brass'!A:J,10),IF(C122&lt;(MAX('PEX Fittings - F1807 PPSU '!A:A))+1,VLOOKUP(C122,'PEX Fittings - F1807 PPSU '!A:J,10),IF(C122&lt;(MAX('PEX Fittings - F1960 EPPSU'!A:A))+1,VLOOKUP(C122,'PEX Fittings - F1960 EPPSU'!A:J,10),IF(C122&lt;(MAX('PEX Accessories'!A:A))+1,VLOOKUP(C122,'PEX Accessories'!A:J,10),IF(C122&lt;(MAX('PVC DWV'!A:A))+1,VLOOKUP(C122,'PVC DWV'!A:K,11),IF(C122&lt;(MAX('PVC SCH 40'!A:A))+1,VLOOKUP(C122,'PVC SCH 40'!A:K,11),IF(C122&lt;(MAX('Push Fittings'!A:A))+1,VLOOKUP(C122,'Push Fittings'!A:J,10),IF(C122&lt;(MAX('Copper Wrot'!A:A))+1,VLOOKUP(C122,'Copper Wrot'!A:L,12),IF(C122&lt;(MAX('Cast Copper'!A:A))+1,VLOOKUP(C122,'Cast Copper'!A:L,12),IF(C122&lt;(MAX('Press Copper Fittings'!A:A))+1,VLOOKUP(C122,'Press Copper Fittings'!A:J,10),IF(C122&lt;(MAX('Supply Stops'!A:A))+1,VLOOKUP(C122,'Supply Stops'!A:J,10),IF(C122&lt;(MAX('Supply Lines'!A:A))+1,VLOOKUP(C122,'Supply Lines'!A:J,10),IF(C122&lt;(MAX('CI Fittings'!A:A))+1,VLOOKUP(C122,'CI Fittings'!A:J,10),IF(C122&lt;(MAX('Steel Couplings'!A:A))+1,VLOOKUP(C122,'Steel Couplings'!A:J,10),IF(C122&lt;(MAX(NHC!A:A))+1,VLOOKUP(C122,NHC!A:J,10),IF(C122&lt;(MAX('Dielectric Unions'!A:A))+1,VLOOKUP(C122,'Dielectric Unions'!A:J,10),IF(C122&lt;(MAX('MI Fittings - XH'!A:A))+1,VLOOKUP(C122,'MI Fittings - XH'!A:J,10),IF(C122&lt;(MAX('Steel Nipples - XH'!A:A))+1,VLOOKUP(C122,'Steel Nipples - XH'!A:J,10),IF(C122&lt;(MAX('Copper Tubing '!A:A))+1,VLOOKUP(C122,'Copper Tubing '!A:J,10),IF(C122&lt;(MAX('PVC Pipe'!A:A))+1,VLOOKUP(C122,'PVC Pipe'!A:J,10),IF(C122&lt;(MAX('Steel Pipe'!A:A))+1,VLOOKUP(C122,'Steel Pipe'!A:J,10),"")))))))))))))))))))))))))))))))</f>
        <v/>
      </c>
      <c r="E122" s="1231" t="str">
        <f>IF(C122&lt;(MAX('MI Fittings'!A:A))+1,VLOOKUP(C122,'MI Fittings'!A:K,3),IF(C122&lt;(MAX('CS Press Fittings'!A:A))+1,VLOOKUP(C122,'CS Press Fittings'!A:K,4),IF(C122&lt;(MAX('Steel Nipples'!A:A))+1,VLOOKUP(C122,'Steel Nipples'!A:K,3),IF(C122&lt;(MAX('Steel Cut Lengths'!A:A))+1,VLOOKUP(C122,'Steel Cut Lengths'!A:K,3),IF(C122&lt;(MAX('Pipe Hangers'!A:A))+1,VLOOKUP(C122,'Pipe Hangers'!A:J,3),IF(C122&lt;(MAX('Brass Nipples '!A:A))+1,VLOOKUP(C122,'Brass Nipples '!A:J,3),IF(C122&lt;(MAX('Brass Fittings '!A:A))+1,VLOOKUP(C122,'Brass Fittings '!A:J,3),IF(C122&lt;(MAX(Valves!A:A))+1,VLOOKUP(C122,Valves!A:J,3),IF(C122&lt;(MAX('PEX Tubing'!A:A))+1,VLOOKUP(C122,'PEX Tubing'!A:J,3),IF(C122&lt;(MAX('PEX Fittings - Brass'!A:A))+1,VLOOKUP(C122,'PEX Fittings - Brass'!A:J,3),IF(C122&lt;(MAX('PEX Fittings - EXPN Brass'!A:A))+1,VLOOKUP(C122,'PEX Fittings - EXPN Brass'!A:J,3),IF(C122&lt;(MAX('PEX Fittings - F1807 PPSU '!A:A))+1,VLOOKUP(C122,'PEX Fittings - F1807 PPSU '!A:J,3),IF(C122&lt;(MAX('PEX Fittings - F1960 EPPSU'!A:A))+1,VLOOKUP(C122,'PEX Fittings - F1960 EPPSU'!A:J,3),IF(C122&lt;(MAX('PEX Accessories'!A:A))+1,VLOOKUP(C122,'PEX Accessories'!A:J,3),IF(C122&lt;(MAX('PVC DWV'!A:A))+1,VLOOKUP(C122,'PVC DWV'!A:K,3),IF(C122&lt;(MAX('PVC SCH 40'!A:A))+1,VLOOKUP(C122,'PVC SCH 40'!A:K,3),IF(C122&lt;(MAX('Push Fittings'!A:A))+1,VLOOKUP(C122,'Push Fittings'!A:J,3),IF(C122&lt;(MAX('Copper Wrot'!A:A))+1,VLOOKUP(C122,'Copper Wrot'!A:L,3),IF(C122&lt;(MAX('Cast Copper'!A:A))+1,VLOOKUP(C122,'Cast Copper'!A:L,3),IF(C122&lt;(MAX('Cast Copper'!A:A))+1,VLOOKUP(C122,'Cast Copper'!A:L,3),IF(C122&lt;(MAX('Press Copper Fittings'!A:A))+1,VLOOKUP(C122,'Press Copper Fittings'!A:J,3),IF(C122&lt;(MAX('Supply Stops'!A:A))+1,VLOOKUP(C122,'Supply Stops'!A:J,3),IF(C122&lt;(MAX('Supply Lines'!A:A))+1,VLOOKUP(C122,'Supply Lines'!A:J,3),IF(C122&lt;(MAX('CI Fittings'!A:A))+1,VLOOKUP(C122,'CI Fittings'!A:J,3),IF(C122&lt;(MAX('Steel Couplings'!A:A))+1,VLOOKUP(C122,'Steel Couplings'!A:J,3),IF(C122&lt;(MAX(NHC!A:A))+1,VLOOKUP(C122,NHC!A:J,3),IF(C122&lt;(MAX('Dielectric Unions'!A:A))+1,VLOOKUP(C122,'Dielectric Unions'!A:J,3),IF(C122&lt;(MAX('MI Fittings - XH'!A:A))+1,VLOOKUP(C122,'MI Fittings - XH'!A:J,3),IF(C122&lt;(MAX('Steel Nipples - XH'!A:A))+1,VLOOKUP(C122,'Steel Nipples - XH'!A:J,3),IF(C122&lt;(MAX('Copper Tubing '!A:A))+1,VLOOKUP(C122,'Copper Tubing '!A:J,3),IF(C122&lt;(MAX('PVC Pipe'!A:A))+1,VLOOKUP(C122,'PVC Pipe'!A:J,3),IF(C122&lt;(MAX('Steel Pipe'!A:A))+1,VLOOKUP(C122,'Steel Pipe'!A:J,3),""))))))))))))))))))))))))))))))))</f>
        <v/>
      </c>
      <c r="F122" s="1794" t="str">
        <f>IF(C122&lt;(MAX('MI Fittings'!A:A))+1,VLOOKUP(C122,'MI Fittings'!A:K,4),IF(C122&lt;(MAX('CS Press Fittings'!A:A))+1,VLOOKUP(C122,'CS Press Fittings'!A:K,5),IF(C122&lt;(MAX('Steel Nipples'!A:A))+1,VLOOKUP(C122,'Steel Nipples'!A:K,4),IF(C122&lt;(MAX('Steel Cut Lengths'!A:A))+1,VLOOKUP(C122,'Steel Cut Lengths'!A:K,4),IF(C122&lt;(MAX('Pipe Hangers'!A:A))+1,VLOOKUP(C122,'Pipe Hangers'!A:J,4),IF(C122&lt;(MAX('Brass Nipples '!A:A))+1,VLOOKUP(C122,'Brass Nipples '!A:J,4),IF(C122&lt;(MAX('Brass Fittings '!A:A))+1,VLOOKUP(C122,'Brass Fittings '!A:J,4),IF(C122&lt;(MAX(Valves!A:A))+1,VLOOKUP(C122,Valves!A:J,4),IF(C122&lt;(MAX('PEX Tubing'!A:A))+1,VLOOKUP(C122,'PEX Tubing'!A:J,4),IF(C122&lt;(MAX('PEX Fittings - Brass'!A:A))+1,VLOOKUP(C122,'PEX Fittings - Brass'!A:J,4),IF(C122&lt;(MAX('PEX Fittings - EXPN Brass'!A:A))+1,VLOOKUP(C122,'PEX Fittings - EXPN Brass'!A:J,4),IF(C122&lt;(MAX('PEX Fittings - F1807 PPSU '!A:A))+1,VLOOKUP(C122,'PEX Fittings - F1807 PPSU '!A:J,4),IF(C122&lt;(MAX('PEX Fittings - F1960 EPPSU'!A:A))+1,VLOOKUP(C122,'PEX Fittings - F1960 EPPSU'!A:J,4),IF(C122&lt;(MAX('PEX Accessories'!A:A))+1,VLOOKUP(C122,'PEX Accessories'!A:J,4),IF(C122&lt;(MAX('PVC DWV'!A:A))+1,VLOOKUP(C122,'PVC DWV'!A:K,5),IF(C122&lt;(MAX('PVC SCH 40'!A:A))+1,VLOOKUP(C122,'PVC SCH 40'!A:K,5),IF(C122&lt;(MAX('Push Fittings'!A:A))+1,VLOOKUP(C122,'Push Fittings'!A:J,4),IF(C122&lt;(MAX('Copper Wrot'!A:A))+1,VLOOKUP(C122,'Copper Wrot'!A:L,5),IF(C122&lt;(MAX('Cast Copper'!A:A))+1,VLOOKUP(C122,'Cast Copper'!A:L,5),IF(C122&lt;(MAX('Press Copper Fittings'!A:A))+1,VLOOKUP(C122,'Press Copper Fittings'!A:J,4),IF(C122&lt;(MAX('Supply Stops'!A:A))+1,VLOOKUP(C122,'Supply Stops'!A:J,4),IF(C122&lt;(MAX('Supply Lines'!A:A))+1,VLOOKUP(C122,'Supply Lines'!A:J,4),IF(C122&lt;(MAX('CI Fittings'!A:A))+1,VLOOKUP(C122,'CI Fittings'!A:J,4),IF(C122&lt;(MAX('Steel Couplings'!A:A))+1,VLOOKUP(C122,'Steel Couplings'!A:J,4),IF(C122&lt;(MAX(NHC!A:A))+1,VLOOKUP(C122,NHC!A:J,4),IF(C122&lt;(MAX('Dielectric Unions'!A:A))+1,VLOOKUP(C122,'Dielectric Unions'!A:J,4),IF(C122&lt;(MAX('MI Fittings - XH'!A:A))+1,VLOOKUP(C122,'MI Fittings - XH'!A:J,4),IF(C122&lt;(MAX('Steel Nipples - XH'!A:A))+1,VLOOKUP(C122,'Steel Nipples - XH'!A:J,4),IF(C122&lt;(MAX('Copper Tubing '!A:A))+1,VLOOKUP(C122,'Copper Tubing '!A:J,4),IF(C122&lt;(MAX('PVC Pipe'!A:A))+1,VLOOKUP(C122,'PVC Pipe'!A:J,4),IF(C122&lt;(MAX('Steel Pipe'!A:A))+1,VLOOKUP(C122,'Steel Pipe'!A:J,4),"")))))))))))))))))))))))))))))))</f>
        <v/>
      </c>
      <c r="G122" s="1795"/>
      <c r="H122" s="504" t="str">
        <f>IF(C122&lt;(MAX('MI Fittings'!A:A))+1,VLOOKUP(C122,'MI Fittings'!A:K,8),IF(C122&lt;(MAX('CS Press Fittings'!A:A))+1,VLOOKUP(C122,'CS Press Fittings'!A:K,9),IF(C122&lt;(MAX('Steel Nipples'!A:A))+1,VLOOKUP(C122,'Steel Nipples'!A:K,8),IF(C122&lt;(MAX('Steel Cut Lengths'!A:A))+1,VLOOKUP(C122,'Steel Cut Lengths'!A:K,8),IF(C122&lt;(MAX('Pipe Hangers'!A:A))+1,VLOOKUP(C122,'Pipe Hangers'!A:J,8),IF(C122&lt;(MAX('Brass Nipples '!A:A))+1,VLOOKUP(C122,'Brass Nipples '!A:J,8),IF(C122&lt;(MAX('Brass Fittings '!A:A))+1,VLOOKUP(C122,'Brass Fittings '!A:J,8),IF(C122&lt;(MAX(Valves!A:A))+1,VLOOKUP(C122,Valves!A:J,8),IF(C122&lt;(MAX('PEX Tubing'!A:A))+1,VLOOKUP(C122,'PEX Tubing'!A:J,8),IF(C122&lt;(MAX('PEX Fittings - Brass'!A:A))+1,VLOOKUP(C122,'PEX Fittings - Brass'!A:J,8),IF(C122&lt;(MAX('PEX Fittings - EXPN Brass'!A:A))+1,VLOOKUP(C122,'PEX Fittings - EXPN Brass'!A:J,8),IF(C122&lt;(MAX('PEX Fittings - F1807 PPSU '!A:A))+1,VLOOKUP(C122,'PEX Fittings - F1807 PPSU '!A:J,8),IF(C122&lt;(MAX('PEX Fittings - F1960 EPPSU'!A:A))+1,VLOOKUP(C122,'PEX Fittings - F1960 EPPSU'!A:J,8),IF(C122&lt;(MAX('PEX Accessories'!A:A))+1,VLOOKUP(C122,'PEX Accessories'!A:J,8),IF(C122&lt;(MAX('PVC DWV'!A:A))+1,VLOOKUP(C122,'PVC DWV'!A:K,9),IF(C122&lt;(MAX('PVC SCH 40'!A:A))+1,VLOOKUP(C122,'PVC SCH 40'!A:K,10),IF(C122&lt;(MAX('Push Fittings'!A:A))+1,VLOOKUP(C122,'Push Fittings'!A:J,8),IF(C122&lt;(MAX('Copper Wrot'!A:A))+1,VLOOKUP(C122,'Copper Wrot'!A:L,10),IF(C122&lt;(MAX('Cast Copper'!A:A))+1,VLOOKUP(C122,'Cast Copper'!A:L,10),IF(C122&lt;(MAX('Press Copper Fittings'!A:A))+1,VLOOKUP(C122,'Press Copper Fittings'!A:J,8),IF(C122&lt;(MAX('Supply Stops'!A:A))+1,VLOOKUP(C122,'Supply Stops'!A:J,8),IF(C122&lt;(MAX('Supply Lines'!A:A))+1,VLOOKUP(C122,'Supply Lines'!A:J,8),IF(C122&lt;(MAX('CI Fittings'!A:A))+1,VLOOKUP(C122,'CI Fittings'!A:J,8),IF(C122&lt;(MAX('Steel Couplings'!A:A))+1,VLOOKUP(C122,'Steel Couplings'!A:J,8),IF(C122&lt;(MAX(NHC!A:A))+1,VLOOKUP(C122,NHC!A:J,8),IF(C122&lt;(MAX('Dielectric Unions'!A:A))+1,VLOOKUP(C122,'Dielectric Unions'!A:J,8),IF(C122&lt;(MAX('MI Fittings - XH'!A:A))+1,VLOOKUP(C122,'MI Fittings - XH'!A:J,8),IF(C122&lt;(MAX('Steel Nipples - XH'!A:A))+1,VLOOKUP(C122,'Steel Nipples - XH'!A:J,8),IF(C122&lt;(MAX('Copper Tubing '!A:A))+1,VLOOKUP(C122,'Copper Tubing '!A:J,8),IF(C122&lt;(MAX('PVC Pipe'!A:A))+1,VLOOKUP(C122,'PVC Pipe'!A:J,8),IF(C122&lt;(MAX('Steel Pipe'!A:A))+1,VLOOKUP(C122,'Steel Pipe'!A:J,8),"")))))))))))))))))))))))))))))))</f>
        <v/>
      </c>
      <c r="I122" s="1232">
        <f>IF(C122&lt;(MAX('MI Fittings'!A:A))+1,VLOOKUP(C122,'MI Fittings'!A:K,7),IF(C122&lt;(MAX('CS Press Fittings'!A:A))+1,VLOOKUP(C122,'CS Press Fittings'!A:K,8),IF(C122&lt;(MAX('Steel Nipples'!A:A))+1,VLOOKUP(C122,'Steel Nipples'!A:K,7),IF(C122&lt;(MAX('Steel Cut Lengths'!A:A))+1,VLOOKUP(C122,'Steel Cut Lengths'!A:K,7),IF(C122&lt;(MAX('Pipe Hangers'!A:A))+1,VLOOKUP(C122,'Pipe Hangers'!A:J,7),IF(C122&lt;(MAX('Brass Nipples '!A:A))+1,VLOOKUP(C122,'Brass Nipples '!A:J,7),IF(C122&lt;(MAX('Brass Fittings '!A:A))+1,VLOOKUP(C122,'Brass Fittings '!A:J,7),IF(C122&lt;(MAX(Valves!A:A))+1,VLOOKUP(C122,Valves!A:J,7),IF(C122&lt;(MAX('PEX Tubing'!A:A))+1,VLOOKUP(C122,'PEX Tubing'!A:J,7),IF(C122&lt;(MAX('PEX Fittings - Brass'!A:A))+1,VLOOKUP(C122,'PEX Fittings - Brass'!A:J,7),IF(C122&lt;(MAX('PEX Fittings - EXPN Brass'!A:A))+1,VLOOKUP(C122,'PEX Fittings - EXPN Brass'!A:J,7),IF(C122&lt;(MAX('PEX Fittings - F1807 PPSU '!A:A))+1,VLOOKUP(C122,'PEX Fittings - F1807 PPSU '!A:J,7),IF(C122&lt;(MAX('PEX Fittings - F1960 EPPSU'!A:A))+1,VLOOKUP(C122,'PEX Fittings - F1960 EPPSU'!A:J,7),IF(C122&lt;(MAX('PEX Accessories'!A:A))+1,VLOOKUP(C122,'PEX Accessories'!A:J,7),IF(C122&lt;(MAX('PVC DWV'!A:A))+1,VLOOKUP(C122,'PVC DWV'!A:K,8),IF(C122&lt;(MAX('PVC SCH 40'!A:A))+1,VLOOKUP(C122,'PVC SCH 40'!A:K,7),IF(C122&lt;(MAX('Push Fittings'!A:A))+1,VLOOKUP(C122,'Push Fittings'!A:J,7),IF(C122&lt;(MAX('Copper Wrot'!A:A))+1,VLOOKUP(C122,'Copper Wrot'!A:L,9),IF(C122&lt;(MAX('Cast Copper'!A:A))+1,VLOOKUP(C122,'Cast Copper'!A:L,9),IF(C122&lt;(MAX('Press Copper Fittings'!A:A))+1,VLOOKUP(C122,'Press Copper Fittings'!A:J,7),IF(C122&lt;(MAX('Supply Stops'!A:A))+1,VLOOKUP(C122,'Supply Stops'!A:J,7),IF(C122&lt;(MAX('Supply Lines'!A:A))+1,VLOOKUP(C122,'Supply Lines'!A:J,7),IF(C122&lt;(MAX('CI Fittings'!A:A))+1,VLOOKUP(C122,'CI Fittings'!A:J,7),IF(C122&lt;(MAX('Steel Couplings'!A:A))+1,VLOOKUP(C122,'Steel Couplings'!A:J,7),IF(C122&lt;(MAX(NHC!A:A))+1,VLOOKUP(C122,NHC!A:J,7),IF(C122&lt;(MAX('Dielectric Unions'!A:A))+1,VLOOKUP(C122,'Dielectric Unions'!A:J,7),IF(C122&lt;(MAX('MI Fittings - XH'!A:A))+1,VLOOKUP(C122,'MI Fittings - XH'!A:J,7),IF(C122&lt;(MAX('Steel Nipples - XH'!A:A))+1,VLOOKUP(C122,'Steel Nipples - XH'!A:J,7),IF(C122&lt;(MAX('Copper Tubing '!A:A))+1,VLOOKUP(C122,'Copper Tubing '!A:J,7),IF(C122&lt;(MAX('PVC Pipe'!A:A))+1,VLOOKUP(C122,'PVC Pipe'!A:J,7),IF(C122&lt;(MAX('Steel Pipe'!A:A))+1,VLOOKUP(C122,'Steel Pipe'!A:J,7),0)))))))))))))))))))))))))))))))</f>
        <v>0</v>
      </c>
      <c r="J122" s="1196">
        <f>IFERROR(I122*D122,0)</f>
        <v>0</v>
      </c>
    </row>
    <row r="123" spans="3:10" ht="15" customHeight="1" thickTop="1" thickBot="1">
      <c r="C123" s="1233">
        <v>102</v>
      </c>
      <c r="D123" s="49" t="str">
        <f>IF(C123&lt;(MAX('MI Fittings'!A:A))+1,VLOOKUP(C123,'MI Fittings'!A:K,10),IF(C123&lt;(MAX('CS Press Fittings'!A:A))+1,VLOOKUP(C123,'CS Press Fittings'!A:K,11),IF(C123&lt;(MAX('Steel Nipples'!A:A))+1,VLOOKUP(C123,'Steel Nipples'!A:K,10),IF(C123&lt;(MAX('Steel Cut Lengths'!A:A))+1,VLOOKUP(C123,'Steel Cut Lengths'!A:K,10),IF(C123&lt;(MAX('Pipe Hangers'!A:A))+1,VLOOKUP(C123,'Pipe Hangers'!A:J,10),IF(C123&lt;(MAX('Brass Nipples '!A:A))+1,VLOOKUP(C123,'Brass Nipples '!A:J,10),IF(C123&lt;(MAX('Brass Fittings '!A:A))+1,VLOOKUP(C123,'Brass Fittings '!A:J,10),IF(C123&lt;(MAX(Valves!A:A))+1,VLOOKUP(C123,Valves!A:J,10),IF(C123&lt;(MAX('PEX Tubing'!A:A))+1,VLOOKUP(C123,'PEX Tubing'!A:J,9),IF(C123&lt;(MAX('PEX Fittings - Brass'!A:A))+1,VLOOKUP(C123,'PEX Fittings - Brass'!A:J,10),IF(C123&lt;(MAX('PEX Fittings - EXPN Brass'!A:A))+1,VLOOKUP(C123,'PEX Fittings - EXPN Brass'!A:J,10),IF(C123&lt;(MAX('PEX Fittings - F1807 PPSU '!A:A))+1,VLOOKUP(C123,'PEX Fittings - F1807 PPSU '!A:J,10),IF(C123&lt;(MAX('PEX Fittings - F1960 EPPSU'!A:A))+1,VLOOKUP(C123,'PEX Fittings - F1960 EPPSU'!A:J,10),IF(C123&lt;(MAX('PEX Accessories'!A:A))+1,VLOOKUP(C123,'PEX Accessories'!A:J,10),IF(C123&lt;(MAX('PVC DWV'!A:A))+1,VLOOKUP(C123,'PVC DWV'!A:K,11),IF(C123&lt;(MAX('PVC SCH 40'!A:A))+1,VLOOKUP(C123,'PVC SCH 40'!A:K,11),IF(C123&lt;(MAX('Push Fittings'!A:A))+1,VLOOKUP(C123,'Push Fittings'!A:J,10),IF(C123&lt;(MAX('Copper Wrot'!A:A))+1,VLOOKUP(C123,'Copper Wrot'!A:L,12),IF(C123&lt;(MAX('Cast Copper'!A:A))+1,VLOOKUP(C123,'Cast Copper'!A:L,12),IF(C123&lt;(MAX('Press Copper Fittings'!A:A))+1,VLOOKUP(C123,'Press Copper Fittings'!A:J,10),IF(C123&lt;(MAX('Supply Stops'!A:A))+1,VLOOKUP(C123,'Supply Stops'!A:J,10),IF(C123&lt;(MAX('Supply Lines'!A:A))+1,VLOOKUP(C123,'Supply Lines'!A:J,10),IF(C123&lt;(MAX('CI Fittings'!A:A))+1,VLOOKUP(C123,'CI Fittings'!A:J,10),IF(C123&lt;(MAX('Steel Couplings'!A:A))+1,VLOOKUP(C123,'Steel Couplings'!A:J,10),IF(C123&lt;(MAX(NHC!A:A))+1,VLOOKUP(C123,NHC!A:J,10),IF(C123&lt;(MAX('Dielectric Unions'!A:A))+1,VLOOKUP(C123,'Dielectric Unions'!A:J,10),IF(C123&lt;(MAX('MI Fittings - XH'!A:A))+1,VLOOKUP(C123,'MI Fittings - XH'!A:J,10),IF(C123&lt;(MAX('Steel Nipples - XH'!A:A))+1,VLOOKUP(C123,'Steel Nipples - XH'!A:J,10),IF(C123&lt;(MAX('Copper Tubing '!A:A))+1,VLOOKUP(C123,'Copper Tubing '!A:J,10),IF(C123&lt;(MAX('PVC Pipe'!A:A))+1,VLOOKUP(C123,'PVC Pipe'!A:J,10),IF(C123&lt;(MAX('Steel Pipe'!A:A))+1,VLOOKUP(C123,'Steel Pipe'!A:J,10),"")))))))))))))))))))))))))))))))</f>
        <v/>
      </c>
      <c r="E123" s="1231" t="str">
        <f>IF(C123&lt;(MAX('MI Fittings'!A:A))+1,VLOOKUP(C123,'MI Fittings'!A:K,3),IF(C123&lt;(MAX('CS Press Fittings'!A:A))+1,VLOOKUP(C123,'CS Press Fittings'!A:K,4),IF(C123&lt;(MAX('Steel Nipples'!A:A))+1,VLOOKUP(C123,'Steel Nipples'!A:K,3),IF(C123&lt;(MAX('Steel Cut Lengths'!A:A))+1,VLOOKUP(C123,'Steel Cut Lengths'!A:K,3),IF(C123&lt;(MAX('Pipe Hangers'!A:A))+1,VLOOKUP(C123,'Pipe Hangers'!A:J,3),IF(C123&lt;(MAX('Brass Nipples '!A:A))+1,VLOOKUP(C123,'Brass Nipples '!A:J,3),IF(C123&lt;(MAX('Brass Fittings '!A:A))+1,VLOOKUP(C123,'Brass Fittings '!A:J,3),IF(C123&lt;(MAX(Valves!A:A))+1,VLOOKUP(C123,Valves!A:J,3),IF(C123&lt;(MAX('PEX Tubing'!A:A))+1,VLOOKUP(C123,'PEX Tubing'!A:J,3),IF(C123&lt;(MAX('PEX Fittings - Brass'!A:A))+1,VLOOKUP(C123,'PEX Fittings - Brass'!A:J,3),IF(C123&lt;(MAX('PEX Fittings - EXPN Brass'!A:A))+1,VLOOKUP(C123,'PEX Fittings - EXPN Brass'!A:J,3),IF(C123&lt;(MAX('PEX Fittings - F1807 PPSU '!A:A))+1,VLOOKUP(C123,'PEX Fittings - F1807 PPSU '!A:J,3),IF(C123&lt;(MAX('PEX Fittings - F1960 EPPSU'!A:A))+1,VLOOKUP(C123,'PEX Fittings - F1960 EPPSU'!A:J,3),IF(C123&lt;(MAX('PEX Accessories'!A:A))+1,VLOOKUP(C123,'PEX Accessories'!A:J,3),IF(C123&lt;(MAX('PVC DWV'!A:A))+1,VLOOKUP(C123,'PVC DWV'!A:K,3),IF(C123&lt;(MAX('PVC SCH 40'!A:A))+1,VLOOKUP(C123,'PVC SCH 40'!A:K,3),IF(C123&lt;(MAX('Push Fittings'!A:A))+1,VLOOKUP(C123,'Push Fittings'!A:J,3),IF(C123&lt;(MAX('Copper Wrot'!A:A))+1,VLOOKUP(C123,'Copper Wrot'!A:L,3),IF(C123&lt;(MAX('Cast Copper'!A:A))+1,VLOOKUP(C123,'Cast Copper'!A:L,3),IF(C123&lt;(MAX('Cast Copper'!A:A))+1,VLOOKUP(C123,'Cast Copper'!A:L,3),IF(C123&lt;(MAX('Press Copper Fittings'!A:A))+1,VLOOKUP(C123,'Press Copper Fittings'!A:J,3),IF(C123&lt;(MAX('Supply Stops'!A:A))+1,VLOOKUP(C123,'Supply Stops'!A:J,3),IF(C123&lt;(MAX('Supply Lines'!A:A))+1,VLOOKUP(C123,'Supply Lines'!A:J,3),IF(C123&lt;(MAX('CI Fittings'!A:A))+1,VLOOKUP(C123,'CI Fittings'!A:J,3),IF(C123&lt;(MAX('Steel Couplings'!A:A))+1,VLOOKUP(C123,'Steel Couplings'!A:J,3),IF(C123&lt;(MAX(NHC!A:A))+1,VLOOKUP(C123,NHC!A:J,3),IF(C123&lt;(MAX('Dielectric Unions'!A:A))+1,VLOOKUP(C123,'Dielectric Unions'!A:J,3),IF(C123&lt;(MAX('MI Fittings - XH'!A:A))+1,VLOOKUP(C123,'MI Fittings - XH'!A:J,3),IF(C123&lt;(MAX('Steel Nipples - XH'!A:A))+1,VLOOKUP(C123,'Steel Nipples - XH'!A:J,3),IF(C123&lt;(MAX('Copper Tubing '!A:A))+1,VLOOKUP(C123,'Copper Tubing '!A:J,3),IF(C123&lt;(MAX('PVC Pipe'!A:A))+1,VLOOKUP(C123,'PVC Pipe'!A:J,3),IF(C123&lt;(MAX('Steel Pipe'!A:A))+1,VLOOKUP(C123,'Steel Pipe'!A:J,3),""))))))))))))))))))))))))))))))))</f>
        <v/>
      </c>
      <c r="F123" s="1794" t="str">
        <f>IF(C123&lt;(MAX('MI Fittings'!A:A))+1,VLOOKUP(C123,'MI Fittings'!A:K,4),IF(C123&lt;(MAX('CS Press Fittings'!A:A))+1,VLOOKUP(C123,'CS Press Fittings'!A:K,5),IF(C123&lt;(MAX('Steel Nipples'!A:A))+1,VLOOKUP(C123,'Steel Nipples'!A:K,4),IF(C123&lt;(MAX('Steel Cut Lengths'!A:A))+1,VLOOKUP(C123,'Steel Cut Lengths'!A:K,4),IF(C123&lt;(MAX('Pipe Hangers'!A:A))+1,VLOOKUP(C123,'Pipe Hangers'!A:J,4),IF(C123&lt;(MAX('Brass Nipples '!A:A))+1,VLOOKUP(C123,'Brass Nipples '!A:J,4),IF(C123&lt;(MAX('Brass Fittings '!A:A))+1,VLOOKUP(C123,'Brass Fittings '!A:J,4),IF(C123&lt;(MAX(Valves!A:A))+1,VLOOKUP(C123,Valves!A:J,4),IF(C123&lt;(MAX('PEX Tubing'!A:A))+1,VLOOKUP(C123,'PEX Tubing'!A:J,4),IF(C123&lt;(MAX('PEX Fittings - Brass'!A:A))+1,VLOOKUP(C123,'PEX Fittings - Brass'!A:J,4),IF(C123&lt;(MAX('PEX Fittings - EXPN Brass'!A:A))+1,VLOOKUP(C123,'PEX Fittings - EXPN Brass'!A:J,4),IF(C123&lt;(MAX('PEX Fittings - F1807 PPSU '!A:A))+1,VLOOKUP(C123,'PEX Fittings - F1807 PPSU '!A:J,4),IF(C123&lt;(MAX('PEX Fittings - F1960 EPPSU'!A:A))+1,VLOOKUP(C123,'PEX Fittings - F1960 EPPSU'!A:J,4),IF(C123&lt;(MAX('PEX Accessories'!A:A))+1,VLOOKUP(C123,'PEX Accessories'!A:J,4),IF(C123&lt;(MAX('PVC DWV'!A:A))+1,VLOOKUP(C123,'PVC DWV'!A:K,5),IF(C123&lt;(MAX('PVC SCH 40'!A:A))+1,VLOOKUP(C123,'PVC SCH 40'!A:K,5),IF(C123&lt;(MAX('Push Fittings'!A:A))+1,VLOOKUP(C123,'Push Fittings'!A:J,4),IF(C123&lt;(MAX('Copper Wrot'!A:A))+1,VLOOKUP(C123,'Copper Wrot'!A:L,5),IF(C123&lt;(MAX('Cast Copper'!A:A))+1,VLOOKUP(C123,'Cast Copper'!A:L,5),IF(C123&lt;(MAX('Press Copper Fittings'!A:A))+1,VLOOKUP(C123,'Press Copper Fittings'!A:J,4),IF(C123&lt;(MAX('Supply Stops'!A:A))+1,VLOOKUP(C123,'Supply Stops'!A:J,4),IF(C123&lt;(MAX('Supply Lines'!A:A))+1,VLOOKUP(C123,'Supply Lines'!A:J,4),IF(C123&lt;(MAX('CI Fittings'!A:A))+1,VLOOKUP(C123,'CI Fittings'!A:J,4),IF(C123&lt;(MAX('Steel Couplings'!A:A))+1,VLOOKUP(C123,'Steel Couplings'!A:J,4),IF(C123&lt;(MAX(NHC!A:A))+1,VLOOKUP(C123,NHC!A:J,4),IF(C123&lt;(MAX('Dielectric Unions'!A:A))+1,VLOOKUP(C123,'Dielectric Unions'!A:J,4),IF(C123&lt;(MAX('MI Fittings - XH'!A:A))+1,VLOOKUP(C123,'MI Fittings - XH'!A:J,4),IF(C123&lt;(MAX('Steel Nipples - XH'!A:A))+1,VLOOKUP(C123,'Steel Nipples - XH'!A:J,4),IF(C123&lt;(MAX('Copper Tubing '!A:A))+1,VLOOKUP(C123,'Copper Tubing '!A:J,4),IF(C123&lt;(MAX('PVC Pipe'!A:A))+1,VLOOKUP(C123,'PVC Pipe'!A:J,4),IF(C123&lt;(MAX('Steel Pipe'!A:A))+1,VLOOKUP(C123,'Steel Pipe'!A:J,4),"")))))))))))))))))))))))))))))))</f>
        <v/>
      </c>
      <c r="G123" s="1795"/>
      <c r="H123" s="504" t="str">
        <f>IF(C123&lt;(MAX('MI Fittings'!A:A))+1,VLOOKUP(C123,'MI Fittings'!A:K,8),IF(C123&lt;(MAX('CS Press Fittings'!A:A))+1,VLOOKUP(C123,'CS Press Fittings'!A:K,9),IF(C123&lt;(MAX('Steel Nipples'!A:A))+1,VLOOKUP(C123,'Steel Nipples'!A:K,8),IF(C123&lt;(MAX('Steel Cut Lengths'!A:A))+1,VLOOKUP(C123,'Steel Cut Lengths'!A:K,8),IF(C123&lt;(MAX('Pipe Hangers'!A:A))+1,VLOOKUP(C123,'Pipe Hangers'!A:J,8),IF(C123&lt;(MAX('Brass Nipples '!A:A))+1,VLOOKUP(C123,'Brass Nipples '!A:J,8),IF(C123&lt;(MAX('Brass Fittings '!A:A))+1,VLOOKUP(C123,'Brass Fittings '!A:J,8),IF(C123&lt;(MAX(Valves!A:A))+1,VLOOKUP(C123,Valves!A:J,8),IF(C123&lt;(MAX('PEX Tubing'!A:A))+1,VLOOKUP(C123,'PEX Tubing'!A:J,8),IF(C123&lt;(MAX('PEX Fittings - Brass'!A:A))+1,VLOOKUP(C123,'PEX Fittings - Brass'!A:J,8),IF(C123&lt;(MAX('PEX Fittings - EXPN Brass'!A:A))+1,VLOOKUP(C123,'PEX Fittings - EXPN Brass'!A:J,8),IF(C123&lt;(MAX('PEX Fittings - F1807 PPSU '!A:A))+1,VLOOKUP(C123,'PEX Fittings - F1807 PPSU '!A:J,8),IF(C123&lt;(MAX('PEX Fittings - F1960 EPPSU'!A:A))+1,VLOOKUP(C123,'PEX Fittings - F1960 EPPSU'!A:J,8),IF(C123&lt;(MAX('PEX Accessories'!A:A))+1,VLOOKUP(C123,'PEX Accessories'!A:J,8),IF(C123&lt;(MAX('PVC DWV'!A:A))+1,VLOOKUP(C123,'PVC DWV'!A:K,9),IF(C123&lt;(MAX('PVC SCH 40'!A:A))+1,VLOOKUP(C123,'PVC SCH 40'!A:K,10),IF(C123&lt;(MAX('Push Fittings'!A:A))+1,VLOOKUP(C123,'Push Fittings'!A:J,8),IF(C123&lt;(MAX('Copper Wrot'!A:A))+1,VLOOKUP(C123,'Copper Wrot'!A:L,10),IF(C123&lt;(MAX('Cast Copper'!A:A))+1,VLOOKUP(C123,'Cast Copper'!A:L,10),IF(C123&lt;(MAX('Press Copper Fittings'!A:A))+1,VLOOKUP(C123,'Press Copper Fittings'!A:J,8),IF(C123&lt;(MAX('Supply Stops'!A:A))+1,VLOOKUP(C123,'Supply Stops'!A:J,8),IF(C123&lt;(MAX('Supply Lines'!A:A))+1,VLOOKUP(C123,'Supply Lines'!A:J,8),IF(C123&lt;(MAX('CI Fittings'!A:A))+1,VLOOKUP(C123,'CI Fittings'!A:J,8),IF(C123&lt;(MAX('Steel Couplings'!A:A))+1,VLOOKUP(C123,'Steel Couplings'!A:J,8),IF(C123&lt;(MAX(NHC!A:A))+1,VLOOKUP(C123,NHC!A:J,8),IF(C123&lt;(MAX('Dielectric Unions'!A:A))+1,VLOOKUP(C123,'Dielectric Unions'!A:J,8),IF(C123&lt;(MAX('MI Fittings - XH'!A:A))+1,VLOOKUP(C123,'MI Fittings - XH'!A:J,8),IF(C123&lt;(MAX('Steel Nipples - XH'!A:A))+1,VLOOKUP(C123,'Steel Nipples - XH'!A:J,8),IF(C123&lt;(MAX('Copper Tubing '!A:A))+1,VLOOKUP(C123,'Copper Tubing '!A:J,8),IF(C123&lt;(MAX('PVC Pipe'!A:A))+1,VLOOKUP(C123,'PVC Pipe'!A:J,8),IF(C123&lt;(MAX('Steel Pipe'!A:A))+1,VLOOKUP(C123,'Steel Pipe'!A:J,8),"")))))))))))))))))))))))))))))))</f>
        <v/>
      </c>
      <c r="I123" s="1232">
        <f>IF(C123&lt;(MAX('MI Fittings'!A:A))+1,VLOOKUP(C123,'MI Fittings'!A:K,7),IF(C123&lt;(MAX('CS Press Fittings'!A:A))+1,VLOOKUP(C123,'CS Press Fittings'!A:K,8),IF(C123&lt;(MAX('Steel Nipples'!A:A))+1,VLOOKUP(C123,'Steel Nipples'!A:K,7),IF(C123&lt;(MAX('Steel Cut Lengths'!A:A))+1,VLOOKUP(C123,'Steel Cut Lengths'!A:K,7),IF(C123&lt;(MAX('Pipe Hangers'!A:A))+1,VLOOKUP(C123,'Pipe Hangers'!A:J,7),IF(C123&lt;(MAX('Brass Nipples '!A:A))+1,VLOOKUP(C123,'Brass Nipples '!A:J,7),IF(C123&lt;(MAX('Brass Fittings '!A:A))+1,VLOOKUP(C123,'Brass Fittings '!A:J,7),IF(C123&lt;(MAX(Valves!A:A))+1,VLOOKUP(C123,Valves!A:J,7),IF(C123&lt;(MAX('PEX Tubing'!A:A))+1,VLOOKUP(C123,'PEX Tubing'!A:J,7),IF(C123&lt;(MAX('PEX Fittings - Brass'!A:A))+1,VLOOKUP(C123,'PEX Fittings - Brass'!A:J,7),IF(C123&lt;(MAX('PEX Fittings - EXPN Brass'!A:A))+1,VLOOKUP(C123,'PEX Fittings - EXPN Brass'!A:J,7),IF(C123&lt;(MAX('PEX Fittings - F1807 PPSU '!A:A))+1,VLOOKUP(C123,'PEX Fittings - F1807 PPSU '!A:J,7),IF(C123&lt;(MAX('PEX Fittings - F1960 EPPSU'!A:A))+1,VLOOKUP(C123,'PEX Fittings - F1960 EPPSU'!A:J,7),IF(C123&lt;(MAX('PEX Accessories'!A:A))+1,VLOOKUP(C123,'PEX Accessories'!A:J,7),IF(C123&lt;(MAX('PVC DWV'!A:A))+1,VLOOKUP(C123,'PVC DWV'!A:K,8),IF(C123&lt;(MAX('PVC SCH 40'!A:A))+1,VLOOKUP(C123,'PVC SCH 40'!A:K,7),IF(C123&lt;(MAX('Push Fittings'!A:A))+1,VLOOKUP(C123,'Push Fittings'!A:J,7),IF(C123&lt;(MAX('Copper Wrot'!A:A))+1,VLOOKUP(C123,'Copper Wrot'!A:L,9),IF(C123&lt;(MAX('Cast Copper'!A:A))+1,VLOOKUP(C123,'Cast Copper'!A:L,9),IF(C123&lt;(MAX('Press Copper Fittings'!A:A))+1,VLOOKUP(C123,'Press Copper Fittings'!A:J,7),IF(C123&lt;(MAX('Supply Stops'!A:A))+1,VLOOKUP(C123,'Supply Stops'!A:J,7),IF(C123&lt;(MAX('Supply Lines'!A:A))+1,VLOOKUP(C123,'Supply Lines'!A:J,7),IF(C123&lt;(MAX('CI Fittings'!A:A))+1,VLOOKUP(C123,'CI Fittings'!A:J,7),IF(C123&lt;(MAX('Steel Couplings'!A:A))+1,VLOOKUP(C123,'Steel Couplings'!A:J,7),IF(C123&lt;(MAX(NHC!A:A))+1,VLOOKUP(C123,NHC!A:J,7),IF(C123&lt;(MAX('Dielectric Unions'!A:A))+1,VLOOKUP(C123,'Dielectric Unions'!A:J,7),IF(C123&lt;(MAX('MI Fittings - XH'!A:A))+1,VLOOKUP(C123,'MI Fittings - XH'!A:J,7),IF(C123&lt;(MAX('Steel Nipples - XH'!A:A))+1,VLOOKUP(C123,'Steel Nipples - XH'!A:J,7),IF(C123&lt;(MAX('Copper Tubing '!A:A))+1,VLOOKUP(C123,'Copper Tubing '!A:J,7),IF(C123&lt;(MAX('PVC Pipe'!A:A))+1,VLOOKUP(C123,'PVC Pipe'!A:J,7),IF(C123&lt;(MAX('Steel Pipe'!A:A))+1,VLOOKUP(C123,'Steel Pipe'!A:J,7),0)))))))))))))))))))))))))))))))</f>
        <v>0</v>
      </c>
      <c r="J123" s="1196">
        <f t="shared" ref="J123:J186" si="2">IFERROR(I123*D123,0)</f>
        <v>0</v>
      </c>
    </row>
    <row r="124" spans="3:10" ht="15" customHeight="1" thickTop="1" thickBot="1">
      <c r="C124" s="1234">
        <v>103</v>
      </c>
      <c r="D124" s="49" t="str">
        <f>IF(C124&lt;(MAX('MI Fittings'!A:A))+1,VLOOKUP(C124,'MI Fittings'!A:K,10),IF(C124&lt;(MAX('CS Press Fittings'!A:A))+1,VLOOKUP(C124,'CS Press Fittings'!A:K,11),IF(C124&lt;(MAX('Steel Nipples'!A:A))+1,VLOOKUP(C124,'Steel Nipples'!A:K,10),IF(C124&lt;(MAX('Steel Cut Lengths'!A:A))+1,VLOOKUP(C124,'Steel Cut Lengths'!A:K,10),IF(C124&lt;(MAX('Pipe Hangers'!A:A))+1,VLOOKUP(C124,'Pipe Hangers'!A:J,10),IF(C124&lt;(MAX('Brass Nipples '!A:A))+1,VLOOKUP(C124,'Brass Nipples '!A:J,10),IF(C124&lt;(MAX('Brass Fittings '!A:A))+1,VLOOKUP(C124,'Brass Fittings '!A:J,10),IF(C124&lt;(MAX(Valves!A:A))+1,VLOOKUP(C124,Valves!A:J,10),IF(C124&lt;(MAX('PEX Tubing'!A:A))+1,VLOOKUP(C124,'PEX Tubing'!A:J,9),IF(C124&lt;(MAX('PEX Fittings - Brass'!A:A))+1,VLOOKUP(C124,'PEX Fittings - Brass'!A:J,10),IF(C124&lt;(MAX('PEX Fittings - EXPN Brass'!A:A))+1,VLOOKUP(C124,'PEX Fittings - EXPN Brass'!A:J,10),IF(C124&lt;(MAX('PEX Fittings - F1807 PPSU '!A:A))+1,VLOOKUP(C124,'PEX Fittings - F1807 PPSU '!A:J,10),IF(C124&lt;(MAX('PEX Fittings - F1960 EPPSU'!A:A))+1,VLOOKUP(C124,'PEX Fittings - F1960 EPPSU'!A:J,10),IF(C124&lt;(MAX('PEX Accessories'!A:A))+1,VLOOKUP(C124,'PEX Accessories'!A:J,10),IF(C124&lt;(MAX('PVC DWV'!A:A))+1,VLOOKUP(C124,'PVC DWV'!A:K,11),IF(C124&lt;(MAX('PVC SCH 40'!A:A))+1,VLOOKUP(C124,'PVC SCH 40'!A:K,11),IF(C124&lt;(MAX('Push Fittings'!A:A))+1,VLOOKUP(C124,'Push Fittings'!A:J,10),IF(C124&lt;(MAX('Copper Wrot'!A:A))+1,VLOOKUP(C124,'Copper Wrot'!A:L,12),IF(C124&lt;(MAX('Cast Copper'!A:A))+1,VLOOKUP(C124,'Cast Copper'!A:L,12),IF(C124&lt;(MAX('Press Copper Fittings'!A:A))+1,VLOOKUP(C124,'Press Copper Fittings'!A:J,10),IF(C124&lt;(MAX('Supply Stops'!A:A))+1,VLOOKUP(C124,'Supply Stops'!A:J,10),IF(C124&lt;(MAX('Supply Lines'!A:A))+1,VLOOKUP(C124,'Supply Lines'!A:J,10),IF(C124&lt;(MAX('CI Fittings'!A:A))+1,VLOOKUP(C124,'CI Fittings'!A:J,10),IF(C124&lt;(MAX('Steel Couplings'!A:A))+1,VLOOKUP(C124,'Steel Couplings'!A:J,10),IF(C124&lt;(MAX(NHC!A:A))+1,VLOOKUP(C124,NHC!A:J,10),IF(C124&lt;(MAX('Dielectric Unions'!A:A))+1,VLOOKUP(C124,'Dielectric Unions'!A:J,10),IF(C124&lt;(MAX('MI Fittings - XH'!A:A))+1,VLOOKUP(C124,'MI Fittings - XH'!A:J,10),IF(C124&lt;(MAX('Steel Nipples - XH'!A:A))+1,VLOOKUP(C124,'Steel Nipples - XH'!A:J,10),IF(C124&lt;(MAX('Copper Tubing '!A:A))+1,VLOOKUP(C124,'Copper Tubing '!A:J,10),IF(C124&lt;(MAX('PVC Pipe'!A:A))+1,VLOOKUP(C124,'PVC Pipe'!A:J,10),IF(C124&lt;(MAX('Steel Pipe'!A:A))+1,VLOOKUP(C124,'Steel Pipe'!A:J,10),"")))))))))))))))))))))))))))))))</f>
        <v/>
      </c>
      <c r="E124" s="1231" t="str">
        <f>IF(C124&lt;(MAX('MI Fittings'!A:A))+1,VLOOKUP(C124,'MI Fittings'!A:K,3),IF(C124&lt;(MAX('CS Press Fittings'!A:A))+1,VLOOKUP(C124,'CS Press Fittings'!A:K,4),IF(C124&lt;(MAX('Steel Nipples'!A:A))+1,VLOOKUP(C124,'Steel Nipples'!A:K,3),IF(C124&lt;(MAX('Steel Cut Lengths'!A:A))+1,VLOOKUP(C124,'Steel Cut Lengths'!A:K,3),IF(C124&lt;(MAX('Pipe Hangers'!A:A))+1,VLOOKUP(C124,'Pipe Hangers'!A:J,3),IF(C124&lt;(MAX('Brass Nipples '!A:A))+1,VLOOKUP(C124,'Brass Nipples '!A:J,3),IF(C124&lt;(MAX('Brass Fittings '!A:A))+1,VLOOKUP(C124,'Brass Fittings '!A:J,3),IF(C124&lt;(MAX(Valves!A:A))+1,VLOOKUP(C124,Valves!A:J,3),IF(C124&lt;(MAX('PEX Tubing'!A:A))+1,VLOOKUP(C124,'PEX Tubing'!A:J,3),IF(C124&lt;(MAX('PEX Fittings - Brass'!A:A))+1,VLOOKUP(C124,'PEX Fittings - Brass'!A:J,3),IF(C124&lt;(MAX('PEX Fittings - EXPN Brass'!A:A))+1,VLOOKUP(C124,'PEX Fittings - EXPN Brass'!A:J,3),IF(C124&lt;(MAX('PEX Fittings - F1807 PPSU '!A:A))+1,VLOOKUP(C124,'PEX Fittings - F1807 PPSU '!A:J,3),IF(C124&lt;(MAX('PEX Fittings - F1960 EPPSU'!A:A))+1,VLOOKUP(C124,'PEX Fittings - F1960 EPPSU'!A:J,3),IF(C124&lt;(MAX('PEX Accessories'!A:A))+1,VLOOKUP(C124,'PEX Accessories'!A:J,3),IF(C124&lt;(MAX('PVC DWV'!A:A))+1,VLOOKUP(C124,'PVC DWV'!A:K,3),IF(C124&lt;(MAX('PVC SCH 40'!A:A))+1,VLOOKUP(C124,'PVC SCH 40'!A:K,3),IF(C124&lt;(MAX('Push Fittings'!A:A))+1,VLOOKUP(C124,'Push Fittings'!A:J,3),IF(C124&lt;(MAX('Copper Wrot'!A:A))+1,VLOOKUP(C124,'Copper Wrot'!A:L,3),IF(C124&lt;(MAX('Cast Copper'!A:A))+1,VLOOKUP(C124,'Cast Copper'!A:L,3),IF(C124&lt;(MAX('Cast Copper'!A:A))+1,VLOOKUP(C124,'Cast Copper'!A:L,3),IF(C124&lt;(MAX('Press Copper Fittings'!A:A))+1,VLOOKUP(C124,'Press Copper Fittings'!A:J,3),IF(C124&lt;(MAX('Supply Stops'!A:A))+1,VLOOKUP(C124,'Supply Stops'!A:J,3),IF(C124&lt;(MAX('Supply Lines'!A:A))+1,VLOOKUP(C124,'Supply Lines'!A:J,3),IF(C124&lt;(MAX('CI Fittings'!A:A))+1,VLOOKUP(C124,'CI Fittings'!A:J,3),IF(C124&lt;(MAX('Steel Couplings'!A:A))+1,VLOOKUP(C124,'Steel Couplings'!A:J,3),IF(C124&lt;(MAX(NHC!A:A))+1,VLOOKUP(C124,NHC!A:J,3),IF(C124&lt;(MAX('Dielectric Unions'!A:A))+1,VLOOKUP(C124,'Dielectric Unions'!A:J,3),IF(C124&lt;(MAX('MI Fittings - XH'!A:A))+1,VLOOKUP(C124,'MI Fittings - XH'!A:J,3),IF(C124&lt;(MAX('Steel Nipples - XH'!A:A))+1,VLOOKUP(C124,'Steel Nipples - XH'!A:J,3),IF(C124&lt;(MAX('Copper Tubing '!A:A))+1,VLOOKUP(C124,'Copper Tubing '!A:J,3),IF(C124&lt;(MAX('PVC Pipe'!A:A))+1,VLOOKUP(C124,'PVC Pipe'!A:J,3),IF(C124&lt;(MAX('Steel Pipe'!A:A))+1,VLOOKUP(C124,'Steel Pipe'!A:J,3),""))))))))))))))))))))))))))))))))</f>
        <v/>
      </c>
      <c r="F124" s="1794" t="str">
        <f>IF(C124&lt;(MAX('MI Fittings'!A:A))+1,VLOOKUP(C124,'MI Fittings'!A:K,4),IF(C124&lt;(MAX('CS Press Fittings'!A:A))+1,VLOOKUP(C124,'CS Press Fittings'!A:K,5),IF(C124&lt;(MAX('Steel Nipples'!A:A))+1,VLOOKUP(C124,'Steel Nipples'!A:K,4),IF(C124&lt;(MAX('Steel Cut Lengths'!A:A))+1,VLOOKUP(C124,'Steel Cut Lengths'!A:K,4),IF(C124&lt;(MAX('Pipe Hangers'!A:A))+1,VLOOKUP(C124,'Pipe Hangers'!A:J,4),IF(C124&lt;(MAX('Brass Nipples '!A:A))+1,VLOOKUP(C124,'Brass Nipples '!A:J,4),IF(C124&lt;(MAX('Brass Fittings '!A:A))+1,VLOOKUP(C124,'Brass Fittings '!A:J,4),IF(C124&lt;(MAX(Valves!A:A))+1,VLOOKUP(C124,Valves!A:J,4),IF(C124&lt;(MAX('PEX Tubing'!A:A))+1,VLOOKUP(C124,'PEX Tubing'!A:J,4),IF(C124&lt;(MAX('PEX Fittings - Brass'!A:A))+1,VLOOKUP(C124,'PEX Fittings - Brass'!A:J,4),IF(C124&lt;(MAX('PEX Fittings - EXPN Brass'!A:A))+1,VLOOKUP(C124,'PEX Fittings - EXPN Brass'!A:J,4),IF(C124&lt;(MAX('PEX Fittings - F1807 PPSU '!A:A))+1,VLOOKUP(C124,'PEX Fittings - F1807 PPSU '!A:J,4),IF(C124&lt;(MAX('PEX Fittings - F1960 EPPSU'!A:A))+1,VLOOKUP(C124,'PEX Fittings - F1960 EPPSU'!A:J,4),IF(C124&lt;(MAX('PEX Accessories'!A:A))+1,VLOOKUP(C124,'PEX Accessories'!A:J,4),IF(C124&lt;(MAX('PVC DWV'!A:A))+1,VLOOKUP(C124,'PVC DWV'!A:K,5),IF(C124&lt;(MAX('PVC SCH 40'!A:A))+1,VLOOKUP(C124,'PVC SCH 40'!A:K,5),IF(C124&lt;(MAX('Push Fittings'!A:A))+1,VLOOKUP(C124,'Push Fittings'!A:J,4),IF(C124&lt;(MAX('Copper Wrot'!A:A))+1,VLOOKUP(C124,'Copper Wrot'!A:L,5),IF(C124&lt;(MAX('Cast Copper'!A:A))+1,VLOOKUP(C124,'Cast Copper'!A:L,5),IF(C124&lt;(MAX('Press Copper Fittings'!A:A))+1,VLOOKUP(C124,'Press Copper Fittings'!A:J,4),IF(C124&lt;(MAX('Supply Stops'!A:A))+1,VLOOKUP(C124,'Supply Stops'!A:J,4),IF(C124&lt;(MAX('Supply Lines'!A:A))+1,VLOOKUP(C124,'Supply Lines'!A:J,4),IF(C124&lt;(MAX('CI Fittings'!A:A))+1,VLOOKUP(C124,'CI Fittings'!A:J,4),IF(C124&lt;(MAX('Steel Couplings'!A:A))+1,VLOOKUP(C124,'Steel Couplings'!A:J,4),IF(C124&lt;(MAX(NHC!A:A))+1,VLOOKUP(C124,NHC!A:J,4),IF(C124&lt;(MAX('Dielectric Unions'!A:A))+1,VLOOKUP(C124,'Dielectric Unions'!A:J,4),IF(C124&lt;(MAX('MI Fittings - XH'!A:A))+1,VLOOKUP(C124,'MI Fittings - XH'!A:J,4),IF(C124&lt;(MAX('Steel Nipples - XH'!A:A))+1,VLOOKUP(C124,'Steel Nipples - XH'!A:J,4),IF(C124&lt;(MAX('Copper Tubing '!A:A))+1,VLOOKUP(C124,'Copper Tubing '!A:J,4),IF(C124&lt;(MAX('PVC Pipe'!A:A))+1,VLOOKUP(C124,'PVC Pipe'!A:J,4),IF(C124&lt;(MAX('Steel Pipe'!A:A))+1,VLOOKUP(C124,'Steel Pipe'!A:J,4),"")))))))))))))))))))))))))))))))</f>
        <v/>
      </c>
      <c r="G124" s="1795"/>
      <c r="H124" s="504" t="str">
        <f>IF(C124&lt;(MAX('MI Fittings'!A:A))+1,VLOOKUP(C124,'MI Fittings'!A:K,8),IF(C124&lt;(MAX('CS Press Fittings'!A:A))+1,VLOOKUP(C124,'CS Press Fittings'!A:K,9),IF(C124&lt;(MAX('Steel Nipples'!A:A))+1,VLOOKUP(C124,'Steel Nipples'!A:K,8),IF(C124&lt;(MAX('Steel Cut Lengths'!A:A))+1,VLOOKUP(C124,'Steel Cut Lengths'!A:K,8),IF(C124&lt;(MAX('Pipe Hangers'!A:A))+1,VLOOKUP(C124,'Pipe Hangers'!A:J,8),IF(C124&lt;(MAX('Brass Nipples '!A:A))+1,VLOOKUP(C124,'Brass Nipples '!A:J,8),IF(C124&lt;(MAX('Brass Fittings '!A:A))+1,VLOOKUP(C124,'Brass Fittings '!A:J,8),IF(C124&lt;(MAX(Valves!A:A))+1,VLOOKUP(C124,Valves!A:J,8),IF(C124&lt;(MAX('PEX Tubing'!A:A))+1,VLOOKUP(C124,'PEX Tubing'!A:J,8),IF(C124&lt;(MAX('PEX Fittings - Brass'!A:A))+1,VLOOKUP(C124,'PEX Fittings - Brass'!A:J,8),IF(C124&lt;(MAX('PEX Fittings - EXPN Brass'!A:A))+1,VLOOKUP(C124,'PEX Fittings - EXPN Brass'!A:J,8),IF(C124&lt;(MAX('PEX Fittings - F1807 PPSU '!A:A))+1,VLOOKUP(C124,'PEX Fittings - F1807 PPSU '!A:J,8),IF(C124&lt;(MAX('PEX Fittings - F1960 EPPSU'!A:A))+1,VLOOKUP(C124,'PEX Fittings - F1960 EPPSU'!A:J,8),IF(C124&lt;(MAX('PEX Accessories'!A:A))+1,VLOOKUP(C124,'PEX Accessories'!A:J,8),IF(C124&lt;(MAX('PVC DWV'!A:A))+1,VLOOKUP(C124,'PVC DWV'!A:K,9),IF(C124&lt;(MAX('PVC SCH 40'!A:A))+1,VLOOKUP(C124,'PVC SCH 40'!A:K,10),IF(C124&lt;(MAX('Push Fittings'!A:A))+1,VLOOKUP(C124,'Push Fittings'!A:J,8),IF(C124&lt;(MAX('Copper Wrot'!A:A))+1,VLOOKUP(C124,'Copper Wrot'!A:L,10),IF(C124&lt;(MAX('Cast Copper'!A:A))+1,VLOOKUP(C124,'Cast Copper'!A:L,10),IF(C124&lt;(MAX('Press Copper Fittings'!A:A))+1,VLOOKUP(C124,'Press Copper Fittings'!A:J,8),IF(C124&lt;(MAX('Supply Stops'!A:A))+1,VLOOKUP(C124,'Supply Stops'!A:J,8),IF(C124&lt;(MAX('Supply Lines'!A:A))+1,VLOOKUP(C124,'Supply Lines'!A:J,8),IF(C124&lt;(MAX('CI Fittings'!A:A))+1,VLOOKUP(C124,'CI Fittings'!A:J,8),IF(C124&lt;(MAX('Steel Couplings'!A:A))+1,VLOOKUP(C124,'Steel Couplings'!A:J,8),IF(C124&lt;(MAX(NHC!A:A))+1,VLOOKUP(C124,NHC!A:J,8),IF(C124&lt;(MAX('Dielectric Unions'!A:A))+1,VLOOKUP(C124,'Dielectric Unions'!A:J,8),IF(C124&lt;(MAX('MI Fittings - XH'!A:A))+1,VLOOKUP(C124,'MI Fittings - XH'!A:J,8),IF(C124&lt;(MAX('Steel Nipples - XH'!A:A))+1,VLOOKUP(C124,'Steel Nipples - XH'!A:J,8),IF(C124&lt;(MAX('Copper Tubing '!A:A))+1,VLOOKUP(C124,'Copper Tubing '!A:J,8),IF(C124&lt;(MAX('PVC Pipe'!A:A))+1,VLOOKUP(C124,'PVC Pipe'!A:J,8),IF(C124&lt;(MAX('Steel Pipe'!A:A))+1,VLOOKUP(C124,'Steel Pipe'!A:J,8),"")))))))))))))))))))))))))))))))</f>
        <v/>
      </c>
      <c r="I124" s="1232">
        <f>IF(C124&lt;(MAX('MI Fittings'!A:A))+1,VLOOKUP(C124,'MI Fittings'!A:K,7),IF(C124&lt;(MAX('CS Press Fittings'!A:A))+1,VLOOKUP(C124,'CS Press Fittings'!A:K,8),IF(C124&lt;(MAX('Steel Nipples'!A:A))+1,VLOOKUP(C124,'Steel Nipples'!A:K,7),IF(C124&lt;(MAX('Steel Cut Lengths'!A:A))+1,VLOOKUP(C124,'Steel Cut Lengths'!A:K,7),IF(C124&lt;(MAX('Pipe Hangers'!A:A))+1,VLOOKUP(C124,'Pipe Hangers'!A:J,7),IF(C124&lt;(MAX('Brass Nipples '!A:A))+1,VLOOKUP(C124,'Brass Nipples '!A:J,7),IF(C124&lt;(MAX('Brass Fittings '!A:A))+1,VLOOKUP(C124,'Brass Fittings '!A:J,7),IF(C124&lt;(MAX(Valves!A:A))+1,VLOOKUP(C124,Valves!A:J,7),IF(C124&lt;(MAX('PEX Tubing'!A:A))+1,VLOOKUP(C124,'PEX Tubing'!A:J,7),IF(C124&lt;(MAX('PEX Fittings - Brass'!A:A))+1,VLOOKUP(C124,'PEX Fittings - Brass'!A:J,7),IF(C124&lt;(MAX('PEX Fittings - EXPN Brass'!A:A))+1,VLOOKUP(C124,'PEX Fittings - EXPN Brass'!A:J,7),IF(C124&lt;(MAX('PEX Fittings - F1807 PPSU '!A:A))+1,VLOOKUP(C124,'PEX Fittings - F1807 PPSU '!A:J,7),IF(C124&lt;(MAX('PEX Fittings - F1960 EPPSU'!A:A))+1,VLOOKUP(C124,'PEX Fittings - F1960 EPPSU'!A:J,7),IF(C124&lt;(MAX('PEX Accessories'!A:A))+1,VLOOKUP(C124,'PEX Accessories'!A:J,7),IF(C124&lt;(MAX('PVC DWV'!A:A))+1,VLOOKUP(C124,'PVC DWV'!A:K,8),IF(C124&lt;(MAX('PVC SCH 40'!A:A))+1,VLOOKUP(C124,'PVC SCH 40'!A:K,7),IF(C124&lt;(MAX('Push Fittings'!A:A))+1,VLOOKUP(C124,'Push Fittings'!A:J,7),IF(C124&lt;(MAX('Copper Wrot'!A:A))+1,VLOOKUP(C124,'Copper Wrot'!A:L,9),IF(C124&lt;(MAX('Cast Copper'!A:A))+1,VLOOKUP(C124,'Cast Copper'!A:L,9),IF(C124&lt;(MAX('Press Copper Fittings'!A:A))+1,VLOOKUP(C124,'Press Copper Fittings'!A:J,7),IF(C124&lt;(MAX('Supply Stops'!A:A))+1,VLOOKUP(C124,'Supply Stops'!A:J,7),IF(C124&lt;(MAX('Supply Lines'!A:A))+1,VLOOKUP(C124,'Supply Lines'!A:J,7),IF(C124&lt;(MAX('CI Fittings'!A:A))+1,VLOOKUP(C124,'CI Fittings'!A:J,7),IF(C124&lt;(MAX('Steel Couplings'!A:A))+1,VLOOKUP(C124,'Steel Couplings'!A:J,7),IF(C124&lt;(MAX(NHC!A:A))+1,VLOOKUP(C124,NHC!A:J,7),IF(C124&lt;(MAX('Dielectric Unions'!A:A))+1,VLOOKUP(C124,'Dielectric Unions'!A:J,7),IF(C124&lt;(MAX('MI Fittings - XH'!A:A))+1,VLOOKUP(C124,'MI Fittings - XH'!A:J,7),IF(C124&lt;(MAX('Steel Nipples - XH'!A:A))+1,VLOOKUP(C124,'Steel Nipples - XH'!A:J,7),IF(C124&lt;(MAX('Copper Tubing '!A:A))+1,VLOOKUP(C124,'Copper Tubing '!A:J,7),IF(C124&lt;(MAX('PVC Pipe'!A:A))+1,VLOOKUP(C124,'PVC Pipe'!A:J,7),IF(C124&lt;(MAX('Steel Pipe'!A:A))+1,VLOOKUP(C124,'Steel Pipe'!A:J,7),0)))))))))))))))))))))))))))))))</f>
        <v>0</v>
      </c>
      <c r="J124" s="1196">
        <f t="shared" si="2"/>
        <v>0</v>
      </c>
    </row>
    <row r="125" spans="3:10" ht="15" customHeight="1" thickTop="1" thickBot="1">
      <c r="C125" s="1233">
        <v>104</v>
      </c>
      <c r="D125" s="49" t="str">
        <f>IF(C125&lt;(MAX('MI Fittings'!A:A))+1,VLOOKUP(C125,'MI Fittings'!A:K,10),IF(C125&lt;(MAX('CS Press Fittings'!A:A))+1,VLOOKUP(C125,'CS Press Fittings'!A:K,11),IF(C125&lt;(MAX('Steel Nipples'!A:A))+1,VLOOKUP(C125,'Steel Nipples'!A:K,10),IF(C125&lt;(MAX('Steel Cut Lengths'!A:A))+1,VLOOKUP(C125,'Steel Cut Lengths'!A:K,10),IF(C125&lt;(MAX('Pipe Hangers'!A:A))+1,VLOOKUP(C125,'Pipe Hangers'!A:J,10),IF(C125&lt;(MAX('Brass Nipples '!A:A))+1,VLOOKUP(C125,'Brass Nipples '!A:J,10),IF(C125&lt;(MAX('Brass Fittings '!A:A))+1,VLOOKUP(C125,'Brass Fittings '!A:J,10),IF(C125&lt;(MAX(Valves!A:A))+1,VLOOKUP(C125,Valves!A:J,10),IF(C125&lt;(MAX('PEX Tubing'!A:A))+1,VLOOKUP(C125,'PEX Tubing'!A:J,9),IF(C125&lt;(MAX('PEX Fittings - Brass'!A:A))+1,VLOOKUP(C125,'PEX Fittings - Brass'!A:J,10),IF(C125&lt;(MAX('PEX Fittings - EXPN Brass'!A:A))+1,VLOOKUP(C125,'PEX Fittings - EXPN Brass'!A:J,10),IF(C125&lt;(MAX('PEX Fittings - F1807 PPSU '!A:A))+1,VLOOKUP(C125,'PEX Fittings - F1807 PPSU '!A:J,10),IF(C125&lt;(MAX('PEX Fittings - F1960 EPPSU'!A:A))+1,VLOOKUP(C125,'PEX Fittings - F1960 EPPSU'!A:J,10),IF(C125&lt;(MAX('PEX Accessories'!A:A))+1,VLOOKUP(C125,'PEX Accessories'!A:J,10),IF(C125&lt;(MAX('PVC DWV'!A:A))+1,VLOOKUP(C125,'PVC DWV'!A:K,11),IF(C125&lt;(MAX('PVC SCH 40'!A:A))+1,VLOOKUP(C125,'PVC SCH 40'!A:K,11),IF(C125&lt;(MAX('Push Fittings'!A:A))+1,VLOOKUP(C125,'Push Fittings'!A:J,10),IF(C125&lt;(MAX('Copper Wrot'!A:A))+1,VLOOKUP(C125,'Copper Wrot'!A:L,12),IF(C125&lt;(MAX('Cast Copper'!A:A))+1,VLOOKUP(C125,'Cast Copper'!A:L,12),IF(C125&lt;(MAX('Press Copper Fittings'!A:A))+1,VLOOKUP(C125,'Press Copper Fittings'!A:J,10),IF(C125&lt;(MAX('Supply Stops'!A:A))+1,VLOOKUP(C125,'Supply Stops'!A:J,10),IF(C125&lt;(MAX('Supply Lines'!A:A))+1,VLOOKUP(C125,'Supply Lines'!A:J,10),IF(C125&lt;(MAX('CI Fittings'!A:A))+1,VLOOKUP(C125,'CI Fittings'!A:J,10),IF(C125&lt;(MAX('Steel Couplings'!A:A))+1,VLOOKUP(C125,'Steel Couplings'!A:J,10),IF(C125&lt;(MAX(NHC!A:A))+1,VLOOKUP(C125,NHC!A:J,10),IF(C125&lt;(MAX('Dielectric Unions'!A:A))+1,VLOOKUP(C125,'Dielectric Unions'!A:J,10),IF(C125&lt;(MAX('MI Fittings - XH'!A:A))+1,VLOOKUP(C125,'MI Fittings - XH'!A:J,10),IF(C125&lt;(MAX('Steel Nipples - XH'!A:A))+1,VLOOKUP(C125,'Steel Nipples - XH'!A:J,10),IF(C125&lt;(MAX('Copper Tubing '!A:A))+1,VLOOKUP(C125,'Copper Tubing '!A:J,10),IF(C125&lt;(MAX('PVC Pipe'!A:A))+1,VLOOKUP(C125,'PVC Pipe'!A:J,10),IF(C125&lt;(MAX('Steel Pipe'!A:A))+1,VLOOKUP(C125,'Steel Pipe'!A:J,10),"")))))))))))))))))))))))))))))))</f>
        <v/>
      </c>
      <c r="E125" s="1231" t="str">
        <f>IF(C125&lt;(MAX('MI Fittings'!A:A))+1,VLOOKUP(C125,'MI Fittings'!A:K,3),IF(C125&lt;(MAX('CS Press Fittings'!A:A))+1,VLOOKUP(C125,'CS Press Fittings'!A:K,4),IF(C125&lt;(MAX('Steel Nipples'!A:A))+1,VLOOKUP(C125,'Steel Nipples'!A:K,3),IF(C125&lt;(MAX('Steel Cut Lengths'!A:A))+1,VLOOKUP(C125,'Steel Cut Lengths'!A:K,3),IF(C125&lt;(MAX('Pipe Hangers'!A:A))+1,VLOOKUP(C125,'Pipe Hangers'!A:J,3),IF(C125&lt;(MAX('Brass Nipples '!A:A))+1,VLOOKUP(C125,'Brass Nipples '!A:J,3),IF(C125&lt;(MAX('Brass Fittings '!A:A))+1,VLOOKUP(C125,'Brass Fittings '!A:J,3),IF(C125&lt;(MAX(Valves!A:A))+1,VLOOKUP(C125,Valves!A:J,3),IF(C125&lt;(MAX('PEX Tubing'!A:A))+1,VLOOKUP(C125,'PEX Tubing'!A:J,3),IF(C125&lt;(MAX('PEX Fittings - Brass'!A:A))+1,VLOOKUP(C125,'PEX Fittings - Brass'!A:J,3),IF(C125&lt;(MAX('PEX Fittings - EXPN Brass'!A:A))+1,VLOOKUP(C125,'PEX Fittings - EXPN Brass'!A:J,3),IF(C125&lt;(MAX('PEX Fittings - F1807 PPSU '!A:A))+1,VLOOKUP(C125,'PEX Fittings - F1807 PPSU '!A:J,3),IF(C125&lt;(MAX('PEX Fittings - F1960 EPPSU'!A:A))+1,VLOOKUP(C125,'PEX Fittings - F1960 EPPSU'!A:J,3),IF(C125&lt;(MAX('PEX Accessories'!A:A))+1,VLOOKUP(C125,'PEX Accessories'!A:J,3),IF(C125&lt;(MAX('PVC DWV'!A:A))+1,VLOOKUP(C125,'PVC DWV'!A:K,3),IF(C125&lt;(MAX('PVC SCH 40'!A:A))+1,VLOOKUP(C125,'PVC SCH 40'!A:K,3),IF(C125&lt;(MAX('Push Fittings'!A:A))+1,VLOOKUP(C125,'Push Fittings'!A:J,3),IF(C125&lt;(MAX('Copper Wrot'!A:A))+1,VLOOKUP(C125,'Copper Wrot'!A:L,3),IF(C125&lt;(MAX('Cast Copper'!A:A))+1,VLOOKUP(C125,'Cast Copper'!A:L,3),IF(C125&lt;(MAX('Cast Copper'!A:A))+1,VLOOKUP(C125,'Cast Copper'!A:L,3),IF(C125&lt;(MAX('Press Copper Fittings'!A:A))+1,VLOOKUP(C125,'Press Copper Fittings'!A:J,3),IF(C125&lt;(MAX('Supply Stops'!A:A))+1,VLOOKUP(C125,'Supply Stops'!A:J,3),IF(C125&lt;(MAX('Supply Lines'!A:A))+1,VLOOKUP(C125,'Supply Lines'!A:J,3),IF(C125&lt;(MAX('CI Fittings'!A:A))+1,VLOOKUP(C125,'CI Fittings'!A:J,3),IF(C125&lt;(MAX('Steel Couplings'!A:A))+1,VLOOKUP(C125,'Steel Couplings'!A:J,3),IF(C125&lt;(MAX(NHC!A:A))+1,VLOOKUP(C125,NHC!A:J,3),IF(C125&lt;(MAX('Dielectric Unions'!A:A))+1,VLOOKUP(C125,'Dielectric Unions'!A:J,3),IF(C125&lt;(MAX('MI Fittings - XH'!A:A))+1,VLOOKUP(C125,'MI Fittings - XH'!A:J,3),IF(C125&lt;(MAX('Steel Nipples - XH'!A:A))+1,VLOOKUP(C125,'Steel Nipples - XH'!A:J,3),IF(C125&lt;(MAX('Copper Tubing '!A:A))+1,VLOOKUP(C125,'Copper Tubing '!A:J,3),IF(C125&lt;(MAX('PVC Pipe'!A:A))+1,VLOOKUP(C125,'PVC Pipe'!A:J,3),IF(C125&lt;(MAX('Steel Pipe'!A:A))+1,VLOOKUP(C125,'Steel Pipe'!A:J,3),""))))))))))))))))))))))))))))))))</f>
        <v/>
      </c>
      <c r="F125" s="1794" t="str">
        <f>IF(C125&lt;(MAX('MI Fittings'!A:A))+1,VLOOKUP(C125,'MI Fittings'!A:K,4),IF(C125&lt;(MAX('CS Press Fittings'!A:A))+1,VLOOKUP(C125,'CS Press Fittings'!A:K,5),IF(C125&lt;(MAX('Steel Nipples'!A:A))+1,VLOOKUP(C125,'Steel Nipples'!A:K,4),IF(C125&lt;(MAX('Steel Cut Lengths'!A:A))+1,VLOOKUP(C125,'Steel Cut Lengths'!A:K,4),IF(C125&lt;(MAX('Pipe Hangers'!A:A))+1,VLOOKUP(C125,'Pipe Hangers'!A:J,4),IF(C125&lt;(MAX('Brass Nipples '!A:A))+1,VLOOKUP(C125,'Brass Nipples '!A:J,4),IF(C125&lt;(MAX('Brass Fittings '!A:A))+1,VLOOKUP(C125,'Brass Fittings '!A:J,4),IF(C125&lt;(MAX(Valves!A:A))+1,VLOOKUP(C125,Valves!A:J,4),IF(C125&lt;(MAX('PEX Tubing'!A:A))+1,VLOOKUP(C125,'PEX Tubing'!A:J,4),IF(C125&lt;(MAX('PEX Fittings - Brass'!A:A))+1,VLOOKUP(C125,'PEX Fittings - Brass'!A:J,4),IF(C125&lt;(MAX('PEX Fittings - EXPN Brass'!A:A))+1,VLOOKUP(C125,'PEX Fittings - EXPN Brass'!A:J,4),IF(C125&lt;(MAX('PEX Fittings - F1807 PPSU '!A:A))+1,VLOOKUP(C125,'PEX Fittings - F1807 PPSU '!A:J,4),IF(C125&lt;(MAX('PEX Fittings - F1960 EPPSU'!A:A))+1,VLOOKUP(C125,'PEX Fittings - F1960 EPPSU'!A:J,4),IF(C125&lt;(MAX('PEX Accessories'!A:A))+1,VLOOKUP(C125,'PEX Accessories'!A:J,4),IF(C125&lt;(MAX('PVC DWV'!A:A))+1,VLOOKUP(C125,'PVC DWV'!A:K,5),IF(C125&lt;(MAX('PVC SCH 40'!A:A))+1,VLOOKUP(C125,'PVC SCH 40'!A:K,5),IF(C125&lt;(MAX('Push Fittings'!A:A))+1,VLOOKUP(C125,'Push Fittings'!A:J,4),IF(C125&lt;(MAX('Copper Wrot'!A:A))+1,VLOOKUP(C125,'Copper Wrot'!A:L,5),IF(C125&lt;(MAX('Cast Copper'!A:A))+1,VLOOKUP(C125,'Cast Copper'!A:L,5),IF(C125&lt;(MAX('Press Copper Fittings'!A:A))+1,VLOOKUP(C125,'Press Copper Fittings'!A:J,4),IF(C125&lt;(MAX('Supply Stops'!A:A))+1,VLOOKUP(C125,'Supply Stops'!A:J,4),IF(C125&lt;(MAX('Supply Lines'!A:A))+1,VLOOKUP(C125,'Supply Lines'!A:J,4),IF(C125&lt;(MAX('CI Fittings'!A:A))+1,VLOOKUP(C125,'CI Fittings'!A:J,4),IF(C125&lt;(MAX('Steel Couplings'!A:A))+1,VLOOKUP(C125,'Steel Couplings'!A:J,4),IF(C125&lt;(MAX(NHC!A:A))+1,VLOOKUP(C125,NHC!A:J,4),IF(C125&lt;(MAX('Dielectric Unions'!A:A))+1,VLOOKUP(C125,'Dielectric Unions'!A:J,4),IF(C125&lt;(MAX('MI Fittings - XH'!A:A))+1,VLOOKUP(C125,'MI Fittings - XH'!A:J,4),IF(C125&lt;(MAX('Steel Nipples - XH'!A:A))+1,VLOOKUP(C125,'Steel Nipples - XH'!A:J,4),IF(C125&lt;(MAX('Copper Tubing '!A:A))+1,VLOOKUP(C125,'Copper Tubing '!A:J,4),IF(C125&lt;(MAX('PVC Pipe'!A:A))+1,VLOOKUP(C125,'PVC Pipe'!A:J,4),IF(C125&lt;(MAX('Steel Pipe'!A:A))+1,VLOOKUP(C125,'Steel Pipe'!A:J,4),"")))))))))))))))))))))))))))))))</f>
        <v/>
      </c>
      <c r="G125" s="1795"/>
      <c r="H125" s="504" t="str">
        <f>IF(C125&lt;(MAX('MI Fittings'!A:A))+1,VLOOKUP(C125,'MI Fittings'!A:K,8),IF(C125&lt;(MAX('CS Press Fittings'!A:A))+1,VLOOKUP(C125,'CS Press Fittings'!A:K,9),IF(C125&lt;(MAX('Steel Nipples'!A:A))+1,VLOOKUP(C125,'Steel Nipples'!A:K,8),IF(C125&lt;(MAX('Steel Cut Lengths'!A:A))+1,VLOOKUP(C125,'Steel Cut Lengths'!A:K,8),IF(C125&lt;(MAX('Pipe Hangers'!A:A))+1,VLOOKUP(C125,'Pipe Hangers'!A:J,8),IF(C125&lt;(MAX('Brass Nipples '!A:A))+1,VLOOKUP(C125,'Brass Nipples '!A:J,8),IF(C125&lt;(MAX('Brass Fittings '!A:A))+1,VLOOKUP(C125,'Brass Fittings '!A:J,8),IF(C125&lt;(MAX(Valves!A:A))+1,VLOOKUP(C125,Valves!A:J,8),IF(C125&lt;(MAX('PEX Tubing'!A:A))+1,VLOOKUP(C125,'PEX Tubing'!A:J,8),IF(C125&lt;(MAX('PEX Fittings - Brass'!A:A))+1,VLOOKUP(C125,'PEX Fittings - Brass'!A:J,8),IF(C125&lt;(MAX('PEX Fittings - EXPN Brass'!A:A))+1,VLOOKUP(C125,'PEX Fittings - EXPN Brass'!A:J,8),IF(C125&lt;(MAX('PEX Fittings - F1807 PPSU '!A:A))+1,VLOOKUP(C125,'PEX Fittings - F1807 PPSU '!A:J,8),IF(C125&lt;(MAX('PEX Fittings - F1960 EPPSU'!A:A))+1,VLOOKUP(C125,'PEX Fittings - F1960 EPPSU'!A:J,8),IF(C125&lt;(MAX('PEX Accessories'!A:A))+1,VLOOKUP(C125,'PEX Accessories'!A:J,8),IF(C125&lt;(MAX('PVC DWV'!A:A))+1,VLOOKUP(C125,'PVC DWV'!A:K,9),IF(C125&lt;(MAX('PVC SCH 40'!A:A))+1,VLOOKUP(C125,'PVC SCH 40'!A:K,10),IF(C125&lt;(MAX('Push Fittings'!A:A))+1,VLOOKUP(C125,'Push Fittings'!A:J,8),IF(C125&lt;(MAX('Copper Wrot'!A:A))+1,VLOOKUP(C125,'Copper Wrot'!A:L,10),IF(C125&lt;(MAX('Cast Copper'!A:A))+1,VLOOKUP(C125,'Cast Copper'!A:L,10),IF(C125&lt;(MAX('Press Copper Fittings'!A:A))+1,VLOOKUP(C125,'Press Copper Fittings'!A:J,8),IF(C125&lt;(MAX('Supply Stops'!A:A))+1,VLOOKUP(C125,'Supply Stops'!A:J,8),IF(C125&lt;(MAX('Supply Lines'!A:A))+1,VLOOKUP(C125,'Supply Lines'!A:J,8),IF(C125&lt;(MAX('CI Fittings'!A:A))+1,VLOOKUP(C125,'CI Fittings'!A:J,8),IF(C125&lt;(MAX('Steel Couplings'!A:A))+1,VLOOKUP(C125,'Steel Couplings'!A:J,8),IF(C125&lt;(MAX(NHC!A:A))+1,VLOOKUP(C125,NHC!A:J,8),IF(C125&lt;(MAX('Dielectric Unions'!A:A))+1,VLOOKUP(C125,'Dielectric Unions'!A:J,8),IF(C125&lt;(MAX('MI Fittings - XH'!A:A))+1,VLOOKUP(C125,'MI Fittings - XH'!A:J,8),IF(C125&lt;(MAX('Steel Nipples - XH'!A:A))+1,VLOOKUP(C125,'Steel Nipples - XH'!A:J,8),IF(C125&lt;(MAX('Copper Tubing '!A:A))+1,VLOOKUP(C125,'Copper Tubing '!A:J,8),IF(C125&lt;(MAX('PVC Pipe'!A:A))+1,VLOOKUP(C125,'PVC Pipe'!A:J,8),IF(C125&lt;(MAX('Steel Pipe'!A:A))+1,VLOOKUP(C125,'Steel Pipe'!A:J,8),"")))))))))))))))))))))))))))))))</f>
        <v/>
      </c>
      <c r="I125" s="1232">
        <f>IF(C125&lt;(MAX('MI Fittings'!A:A))+1,VLOOKUP(C125,'MI Fittings'!A:K,7),IF(C125&lt;(MAX('CS Press Fittings'!A:A))+1,VLOOKUP(C125,'CS Press Fittings'!A:K,8),IF(C125&lt;(MAX('Steel Nipples'!A:A))+1,VLOOKUP(C125,'Steel Nipples'!A:K,7),IF(C125&lt;(MAX('Steel Cut Lengths'!A:A))+1,VLOOKUP(C125,'Steel Cut Lengths'!A:K,7),IF(C125&lt;(MAX('Pipe Hangers'!A:A))+1,VLOOKUP(C125,'Pipe Hangers'!A:J,7),IF(C125&lt;(MAX('Brass Nipples '!A:A))+1,VLOOKUP(C125,'Brass Nipples '!A:J,7),IF(C125&lt;(MAX('Brass Fittings '!A:A))+1,VLOOKUP(C125,'Brass Fittings '!A:J,7),IF(C125&lt;(MAX(Valves!A:A))+1,VLOOKUP(C125,Valves!A:J,7),IF(C125&lt;(MAX('PEX Tubing'!A:A))+1,VLOOKUP(C125,'PEX Tubing'!A:J,7),IF(C125&lt;(MAX('PEX Fittings - Brass'!A:A))+1,VLOOKUP(C125,'PEX Fittings - Brass'!A:J,7),IF(C125&lt;(MAX('PEX Fittings - EXPN Brass'!A:A))+1,VLOOKUP(C125,'PEX Fittings - EXPN Brass'!A:J,7),IF(C125&lt;(MAX('PEX Fittings - F1807 PPSU '!A:A))+1,VLOOKUP(C125,'PEX Fittings - F1807 PPSU '!A:J,7),IF(C125&lt;(MAX('PEX Fittings - F1960 EPPSU'!A:A))+1,VLOOKUP(C125,'PEX Fittings - F1960 EPPSU'!A:J,7),IF(C125&lt;(MAX('PEX Accessories'!A:A))+1,VLOOKUP(C125,'PEX Accessories'!A:J,7),IF(C125&lt;(MAX('PVC DWV'!A:A))+1,VLOOKUP(C125,'PVC DWV'!A:K,8),IF(C125&lt;(MAX('PVC SCH 40'!A:A))+1,VLOOKUP(C125,'PVC SCH 40'!A:K,7),IF(C125&lt;(MAX('Push Fittings'!A:A))+1,VLOOKUP(C125,'Push Fittings'!A:J,7),IF(C125&lt;(MAX('Copper Wrot'!A:A))+1,VLOOKUP(C125,'Copper Wrot'!A:L,9),IF(C125&lt;(MAX('Cast Copper'!A:A))+1,VLOOKUP(C125,'Cast Copper'!A:L,9),IF(C125&lt;(MAX('Press Copper Fittings'!A:A))+1,VLOOKUP(C125,'Press Copper Fittings'!A:J,7),IF(C125&lt;(MAX('Supply Stops'!A:A))+1,VLOOKUP(C125,'Supply Stops'!A:J,7),IF(C125&lt;(MAX('Supply Lines'!A:A))+1,VLOOKUP(C125,'Supply Lines'!A:J,7),IF(C125&lt;(MAX('CI Fittings'!A:A))+1,VLOOKUP(C125,'CI Fittings'!A:J,7),IF(C125&lt;(MAX('Steel Couplings'!A:A))+1,VLOOKUP(C125,'Steel Couplings'!A:J,7),IF(C125&lt;(MAX(NHC!A:A))+1,VLOOKUP(C125,NHC!A:J,7),IF(C125&lt;(MAX('Dielectric Unions'!A:A))+1,VLOOKUP(C125,'Dielectric Unions'!A:J,7),IF(C125&lt;(MAX('MI Fittings - XH'!A:A))+1,VLOOKUP(C125,'MI Fittings - XH'!A:J,7),IF(C125&lt;(MAX('Steel Nipples - XH'!A:A))+1,VLOOKUP(C125,'Steel Nipples - XH'!A:J,7),IF(C125&lt;(MAX('Copper Tubing '!A:A))+1,VLOOKUP(C125,'Copper Tubing '!A:J,7),IF(C125&lt;(MAX('PVC Pipe'!A:A))+1,VLOOKUP(C125,'PVC Pipe'!A:J,7),IF(C125&lt;(MAX('Steel Pipe'!A:A))+1,VLOOKUP(C125,'Steel Pipe'!A:J,7),0)))))))))))))))))))))))))))))))</f>
        <v>0</v>
      </c>
      <c r="J125" s="1196">
        <f t="shared" si="2"/>
        <v>0</v>
      </c>
    </row>
    <row r="126" spans="3:10" ht="15" customHeight="1" thickTop="1" thickBot="1">
      <c r="C126" s="1234">
        <v>105</v>
      </c>
      <c r="D126" s="49" t="str">
        <f>IF(C126&lt;(MAX('MI Fittings'!A:A))+1,VLOOKUP(C126,'MI Fittings'!A:K,10),IF(C126&lt;(MAX('CS Press Fittings'!A:A))+1,VLOOKUP(C126,'CS Press Fittings'!A:K,11),IF(C126&lt;(MAX('Steel Nipples'!A:A))+1,VLOOKUP(C126,'Steel Nipples'!A:K,10),IF(C126&lt;(MAX('Steel Cut Lengths'!A:A))+1,VLOOKUP(C126,'Steel Cut Lengths'!A:K,10),IF(C126&lt;(MAX('Pipe Hangers'!A:A))+1,VLOOKUP(C126,'Pipe Hangers'!A:J,10),IF(C126&lt;(MAX('Brass Nipples '!A:A))+1,VLOOKUP(C126,'Brass Nipples '!A:J,10),IF(C126&lt;(MAX('Brass Fittings '!A:A))+1,VLOOKUP(C126,'Brass Fittings '!A:J,10),IF(C126&lt;(MAX(Valves!A:A))+1,VLOOKUP(C126,Valves!A:J,10),IF(C126&lt;(MAX('PEX Tubing'!A:A))+1,VLOOKUP(C126,'PEX Tubing'!A:J,9),IF(C126&lt;(MAX('PEX Fittings - Brass'!A:A))+1,VLOOKUP(C126,'PEX Fittings - Brass'!A:J,10),IF(C126&lt;(MAX('PEX Fittings - EXPN Brass'!A:A))+1,VLOOKUP(C126,'PEX Fittings - EXPN Brass'!A:J,10),IF(C126&lt;(MAX('PEX Fittings - F1807 PPSU '!A:A))+1,VLOOKUP(C126,'PEX Fittings - F1807 PPSU '!A:J,10),IF(C126&lt;(MAX('PEX Fittings - F1960 EPPSU'!A:A))+1,VLOOKUP(C126,'PEX Fittings - F1960 EPPSU'!A:J,10),IF(C126&lt;(MAX('PEX Accessories'!A:A))+1,VLOOKUP(C126,'PEX Accessories'!A:J,10),IF(C126&lt;(MAX('PVC DWV'!A:A))+1,VLOOKUP(C126,'PVC DWV'!A:K,11),IF(C126&lt;(MAX('PVC SCH 40'!A:A))+1,VLOOKUP(C126,'PVC SCH 40'!A:K,11),IF(C126&lt;(MAX('Push Fittings'!A:A))+1,VLOOKUP(C126,'Push Fittings'!A:J,10),IF(C126&lt;(MAX('Copper Wrot'!A:A))+1,VLOOKUP(C126,'Copper Wrot'!A:L,12),IF(C126&lt;(MAX('Cast Copper'!A:A))+1,VLOOKUP(C126,'Cast Copper'!A:L,12),IF(C126&lt;(MAX('Press Copper Fittings'!A:A))+1,VLOOKUP(C126,'Press Copper Fittings'!A:J,10),IF(C126&lt;(MAX('Supply Stops'!A:A))+1,VLOOKUP(C126,'Supply Stops'!A:J,10),IF(C126&lt;(MAX('Supply Lines'!A:A))+1,VLOOKUP(C126,'Supply Lines'!A:J,10),IF(C126&lt;(MAX('CI Fittings'!A:A))+1,VLOOKUP(C126,'CI Fittings'!A:J,10),IF(C126&lt;(MAX('Steel Couplings'!A:A))+1,VLOOKUP(C126,'Steel Couplings'!A:J,10),IF(C126&lt;(MAX(NHC!A:A))+1,VLOOKUP(C126,NHC!A:J,10),IF(C126&lt;(MAX('Dielectric Unions'!A:A))+1,VLOOKUP(C126,'Dielectric Unions'!A:J,10),IF(C126&lt;(MAX('MI Fittings - XH'!A:A))+1,VLOOKUP(C126,'MI Fittings - XH'!A:J,10),IF(C126&lt;(MAX('Steel Nipples - XH'!A:A))+1,VLOOKUP(C126,'Steel Nipples - XH'!A:J,10),IF(C126&lt;(MAX('Copper Tubing '!A:A))+1,VLOOKUP(C126,'Copper Tubing '!A:J,10),IF(C126&lt;(MAX('PVC Pipe'!A:A))+1,VLOOKUP(C126,'PVC Pipe'!A:J,10),IF(C126&lt;(MAX('Steel Pipe'!A:A))+1,VLOOKUP(C126,'Steel Pipe'!A:J,10),"")))))))))))))))))))))))))))))))</f>
        <v/>
      </c>
      <c r="E126" s="1231" t="str">
        <f>IF(C126&lt;(MAX('MI Fittings'!A:A))+1,VLOOKUP(C126,'MI Fittings'!A:K,3),IF(C126&lt;(MAX('CS Press Fittings'!A:A))+1,VLOOKUP(C126,'CS Press Fittings'!A:K,4),IF(C126&lt;(MAX('Steel Nipples'!A:A))+1,VLOOKUP(C126,'Steel Nipples'!A:K,3),IF(C126&lt;(MAX('Steel Cut Lengths'!A:A))+1,VLOOKUP(C126,'Steel Cut Lengths'!A:K,3),IF(C126&lt;(MAX('Pipe Hangers'!A:A))+1,VLOOKUP(C126,'Pipe Hangers'!A:J,3),IF(C126&lt;(MAX('Brass Nipples '!A:A))+1,VLOOKUP(C126,'Brass Nipples '!A:J,3),IF(C126&lt;(MAX('Brass Fittings '!A:A))+1,VLOOKUP(C126,'Brass Fittings '!A:J,3),IF(C126&lt;(MAX(Valves!A:A))+1,VLOOKUP(C126,Valves!A:J,3),IF(C126&lt;(MAX('PEX Tubing'!A:A))+1,VLOOKUP(C126,'PEX Tubing'!A:J,3),IF(C126&lt;(MAX('PEX Fittings - Brass'!A:A))+1,VLOOKUP(C126,'PEX Fittings - Brass'!A:J,3),IF(C126&lt;(MAX('PEX Fittings - EXPN Brass'!A:A))+1,VLOOKUP(C126,'PEX Fittings - EXPN Brass'!A:J,3),IF(C126&lt;(MAX('PEX Fittings - F1807 PPSU '!A:A))+1,VLOOKUP(C126,'PEX Fittings - F1807 PPSU '!A:J,3),IF(C126&lt;(MAX('PEX Fittings - F1960 EPPSU'!A:A))+1,VLOOKUP(C126,'PEX Fittings - F1960 EPPSU'!A:J,3),IF(C126&lt;(MAX('PEX Accessories'!A:A))+1,VLOOKUP(C126,'PEX Accessories'!A:J,3),IF(C126&lt;(MAX('PVC DWV'!A:A))+1,VLOOKUP(C126,'PVC DWV'!A:K,3),IF(C126&lt;(MAX('PVC SCH 40'!A:A))+1,VLOOKUP(C126,'PVC SCH 40'!A:K,3),IF(C126&lt;(MAX('Push Fittings'!A:A))+1,VLOOKUP(C126,'Push Fittings'!A:J,3),IF(C126&lt;(MAX('Copper Wrot'!A:A))+1,VLOOKUP(C126,'Copper Wrot'!A:L,3),IF(C126&lt;(MAX('Cast Copper'!A:A))+1,VLOOKUP(C126,'Cast Copper'!A:L,3),IF(C126&lt;(MAX('Cast Copper'!A:A))+1,VLOOKUP(C126,'Cast Copper'!A:L,3),IF(C126&lt;(MAX('Press Copper Fittings'!A:A))+1,VLOOKUP(C126,'Press Copper Fittings'!A:J,3),IF(C126&lt;(MAX('Supply Stops'!A:A))+1,VLOOKUP(C126,'Supply Stops'!A:J,3),IF(C126&lt;(MAX('Supply Lines'!A:A))+1,VLOOKUP(C126,'Supply Lines'!A:J,3),IF(C126&lt;(MAX('CI Fittings'!A:A))+1,VLOOKUP(C126,'CI Fittings'!A:J,3),IF(C126&lt;(MAX('Steel Couplings'!A:A))+1,VLOOKUP(C126,'Steel Couplings'!A:J,3),IF(C126&lt;(MAX(NHC!A:A))+1,VLOOKUP(C126,NHC!A:J,3),IF(C126&lt;(MAX('Dielectric Unions'!A:A))+1,VLOOKUP(C126,'Dielectric Unions'!A:J,3),IF(C126&lt;(MAX('MI Fittings - XH'!A:A))+1,VLOOKUP(C126,'MI Fittings - XH'!A:J,3),IF(C126&lt;(MAX('Steel Nipples - XH'!A:A))+1,VLOOKUP(C126,'Steel Nipples - XH'!A:J,3),IF(C126&lt;(MAX('Copper Tubing '!A:A))+1,VLOOKUP(C126,'Copper Tubing '!A:J,3),IF(C126&lt;(MAX('PVC Pipe'!A:A))+1,VLOOKUP(C126,'PVC Pipe'!A:J,3),IF(C126&lt;(MAX('Steel Pipe'!A:A))+1,VLOOKUP(C126,'Steel Pipe'!A:J,3),""))))))))))))))))))))))))))))))))</f>
        <v/>
      </c>
      <c r="F126" s="1794" t="str">
        <f>IF(C126&lt;(MAX('MI Fittings'!A:A))+1,VLOOKUP(C126,'MI Fittings'!A:K,4),IF(C126&lt;(MAX('CS Press Fittings'!A:A))+1,VLOOKUP(C126,'CS Press Fittings'!A:K,5),IF(C126&lt;(MAX('Steel Nipples'!A:A))+1,VLOOKUP(C126,'Steel Nipples'!A:K,4),IF(C126&lt;(MAX('Steel Cut Lengths'!A:A))+1,VLOOKUP(C126,'Steel Cut Lengths'!A:K,4),IF(C126&lt;(MAX('Pipe Hangers'!A:A))+1,VLOOKUP(C126,'Pipe Hangers'!A:J,4),IF(C126&lt;(MAX('Brass Nipples '!A:A))+1,VLOOKUP(C126,'Brass Nipples '!A:J,4),IF(C126&lt;(MAX('Brass Fittings '!A:A))+1,VLOOKUP(C126,'Brass Fittings '!A:J,4),IF(C126&lt;(MAX(Valves!A:A))+1,VLOOKUP(C126,Valves!A:J,4),IF(C126&lt;(MAX('PEX Tubing'!A:A))+1,VLOOKUP(C126,'PEX Tubing'!A:J,4),IF(C126&lt;(MAX('PEX Fittings - Brass'!A:A))+1,VLOOKUP(C126,'PEX Fittings - Brass'!A:J,4),IF(C126&lt;(MAX('PEX Fittings - EXPN Brass'!A:A))+1,VLOOKUP(C126,'PEX Fittings - EXPN Brass'!A:J,4),IF(C126&lt;(MAX('PEX Fittings - F1807 PPSU '!A:A))+1,VLOOKUP(C126,'PEX Fittings - F1807 PPSU '!A:J,4),IF(C126&lt;(MAX('PEX Fittings - F1960 EPPSU'!A:A))+1,VLOOKUP(C126,'PEX Fittings - F1960 EPPSU'!A:J,4),IF(C126&lt;(MAX('PEX Accessories'!A:A))+1,VLOOKUP(C126,'PEX Accessories'!A:J,4),IF(C126&lt;(MAX('PVC DWV'!A:A))+1,VLOOKUP(C126,'PVC DWV'!A:K,5),IF(C126&lt;(MAX('PVC SCH 40'!A:A))+1,VLOOKUP(C126,'PVC SCH 40'!A:K,5),IF(C126&lt;(MAX('Push Fittings'!A:A))+1,VLOOKUP(C126,'Push Fittings'!A:J,4),IF(C126&lt;(MAX('Copper Wrot'!A:A))+1,VLOOKUP(C126,'Copper Wrot'!A:L,5),IF(C126&lt;(MAX('Cast Copper'!A:A))+1,VLOOKUP(C126,'Cast Copper'!A:L,5),IF(C126&lt;(MAX('Press Copper Fittings'!A:A))+1,VLOOKUP(C126,'Press Copper Fittings'!A:J,4),IF(C126&lt;(MAX('Supply Stops'!A:A))+1,VLOOKUP(C126,'Supply Stops'!A:J,4),IF(C126&lt;(MAX('Supply Lines'!A:A))+1,VLOOKUP(C126,'Supply Lines'!A:J,4),IF(C126&lt;(MAX('CI Fittings'!A:A))+1,VLOOKUP(C126,'CI Fittings'!A:J,4),IF(C126&lt;(MAX('Steel Couplings'!A:A))+1,VLOOKUP(C126,'Steel Couplings'!A:J,4),IF(C126&lt;(MAX(NHC!A:A))+1,VLOOKUP(C126,NHC!A:J,4),IF(C126&lt;(MAX('Dielectric Unions'!A:A))+1,VLOOKUP(C126,'Dielectric Unions'!A:J,4),IF(C126&lt;(MAX('MI Fittings - XH'!A:A))+1,VLOOKUP(C126,'MI Fittings - XH'!A:J,4),IF(C126&lt;(MAX('Steel Nipples - XH'!A:A))+1,VLOOKUP(C126,'Steel Nipples - XH'!A:J,4),IF(C126&lt;(MAX('Copper Tubing '!A:A))+1,VLOOKUP(C126,'Copper Tubing '!A:J,4),IF(C126&lt;(MAX('PVC Pipe'!A:A))+1,VLOOKUP(C126,'PVC Pipe'!A:J,4),IF(C126&lt;(MAX('Steel Pipe'!A:A))+1,VLOOKUP(C126,'Steel Pipe'!A:J,4),"")))))))))))))))))))))))))))))))</f>
        <v/>
      </c>
      <c r="G126" s="1795"/>
      <c r="H126" s="504" t="str">
        <f>IF(C126&lt;(MAX('MI Fittings'!A:A))+1,VLOOKUP(C126,'MI Fittings'!A:K,8),IF(C126&lt;(MAX('CS Press Fittings'!A:A))+1,VLOOKUP(C126,'CS Press Fittings'!A:K,9),IF(C126&lt;(MAX('Steel Nipples'!A:A))+1,VLOOKUP(C126,'Steel Nipples'!A:K,8),IF(C126&lt;(MAX('Steel Cut Lengths'!A:A))+1,VLOOKUP(C126,'Steel Cut Lengths'!A:K,8),IF(C126&lt;(MAX('Pipe Hangers'!A:A))+1,VLOOKUP(C126,'Pipe Hangers'!A:J,8),IF(C126&lt;(MAX('Brass Nipples '!A:A))+1,VLOOKUP(C126,'Brass Nipples '!A:J,8),IF(C126&lt;(MAX('Brass Fittings '!A:A))+1,VLOOKUP(C126,'Brass Fittings '!A:J,8),IF(C126&lt;(MAX(Valves!A:A))+1,VLOOKUP(C126,Valves!A:J,8),IF(C126&lt;(MAX('PEX Tubing'!A:A))+1,VLOOKUP(C126,'PEX Tubing'!A:J,8),IF(C126&lt;(MAX('PEX Fittings - Brass'!A:A))+1,VLOOKUP(C126,'PEX Fittings - Brass'!A:J,8),IF(C126&lt;(MAX('PEX Fittings - EXPN Brass'!A:A))+1,VLOOKUP(C126,'PEX Fittings - EXPN Brass'!A:J,8),IF(C126&lt;(MAX('PEX Fittings - F1807 PPSU '!A:A))+1,VLOOKUP(C126,'PEX Fittings - F1807 PPSU '!A:J,8),IF(C126&lt;(MAX('PEX Fittings - F1960 EPPSU'!A:A))+1,VLOOKUP(C126,'PEX Fittings - F1960 EPPSU'!A:J,8),IF(C126&lt;(MAX('PEX Accessories'!A:A))+1,VLOOKUP(C126,'PEX Accessories'!A:J,8),IF(C126&lt;(MAX('PVC DWV'!A:A))+1,VLOOKUP(C126,'PVC DWV'!A:K,9),IF(C126&lt;(MAX('PVC SCH 40'!A:A))+1,VLOOKUP(C126,'PVC SCH 40'!A:K,10),IF(C126&lt;(MAX('Push Fittings'!A:A))+1,VLOOKUP(C126,'Push Fittings'!A:J,8),IF(C126&lt;(MAX('Copper Wrot'!A:A))+1,VLOOKUP(C126,'Copper Wrot'!A:L,10),IF(C126&lt;(MAX('Cast Copper'!A:A))+1,VLOOKUP(C126,'Cast Copper'!A:L,10),IF(C126&lt;(MAX('Press Copper Fittings'!A:A))+1,VLOOKUP(C126,'Press Copper Fittings'!A:J,8),IF(C126&lt;(MAX('Supply Stops'!A:A))+1,VLOOKUP(C126,'Supply Stops'!A:J,8),IF(C126&lt;(MAX('Supply Lines'!A:A))+1,VLOOKUP(C126,'Supply Lines'!A:J,8),IF(C126&lt;(MAX('CI Fittings'!A:A))+1,VLOOKUP(C126,'CI Fittings'!A:J,8),IF(C126&lt;(MAX('Steel Couplings'!A:A))+1,VLOOKUP(C126,'Steel Couplings'!A:J,8),IF(C126&lt;(MAX(NHC!A:A))+1,VLOOKUP(C126,NHC!A:J,8),IF(C126&lt;(MAX('Dielectric Unions'!A:A))+1,VLOOKUP(C126,'Dielectric Unions'!A:J,8),IF(C126&lt;(MAX('MI Fittings - XH'!A:A))+1,VLOOKUP(C126,'MI Fittings - XH'!A:J,8),IF(C126&lt;(MAX('Steel Nipples - XH'!A:A))+1,VLOOKUP(C126,'Steel Nipples - XH'!A:J,8),IF(C126&lt;(MAX('Copper Tubing '!A:A))+1,VLOOKUP(C126,'Copper Tubing '!A:J,8),IF(C126&lt;(MAX('PVC Pipe'!A:A))+1,VLOOKUP(C126,'PVC Pipe'!A:J,8),IF(C126&lt;(MAX('Steel Pipe'!A:A))+1,VLOOKUP(C126,'Steel Pipe'!A:J,8),"")))))))))))))))))))))))))))))))</f>
        <v/>
      </c>
      <c r="I126" s="1232">
        <f>IF(C126&lt;(MAX('MI Fittings'!A:A))+1,VLOOKUP(C126,'MI Fittings'!A:K,7),IF(C126&lt;(MAX('CS Press Fittings'!A:A))+1,VLOOKUP(C126,'CS Press Fittings'!A:K,8),IF(C126&lt;(MAX('Steel Nipples'!A:A))+1,VLOOKUP(C126,'Steel Nipples'!A:K,7),IF(C126&lt;(MAX('Steel Cut Lengths'!A:A))+1,VLOOKUP(C126,'Steel Cut Lengths'!A:K,7),IF(C126&lt;(MAX('Pipe Hangers'!A:A))+1,VLOOKUP(C126,'Pipe Hangers'!A:J,7),IF(C126&lt;(MAX('Brass Nipples '!A:A))+1,VLOOKUP(C126,'Brass Nipples '!A:J,7),IF(C126&lt;(MAX('Brass Fittings '!A:A))+1,VLOOKUP(C126,'Brass Fittings '!A:J,7),IF(C126&lt;(MAX(Valves!A:A))+1,VLOOKUP(C126,Valves!A:J,7),IF(C126&lt;(MAX('PEX Tubing'!A:A))+1,VLOOKUP(C126,'PEX Tubing'!A:J,7),IF(C126&lt;(MAX('PEX Fittings - Brass'!A:A))+1,VLOOKUP(C126,'PEX Fittings - Brass'!A:J,7),IF(C126&lt;(MAX('PEX Fittings - EXPN Brass'!A:A))+1,VLOOKUP(C126,'PEX Fittings - EXPN Brass'!A:J,7),IF(C126&lt;(MAX('PEX Fittings - F1807 PPSU '!A:A))+1,VLOOKUP(C126,'PEX Fittings - F1807 PPSU '!A:J,7),IF(C126&lt;(MAX('PEX Fittings - F1960 EPPSU'!A:A))+1,VLOOKUP(C126,'PEX Fittings - F1960 EPPSU'!A:J,7),IF(C126&lt;(MAX('PEX Accessories'!A:A))+1,VLOOKUP(C126,'PEX Accessories'!A:J,7),IF(C126&lt;(MAX('PVC DWV'!A:A))+1,VLOOKUP(C126,'PVC DWV'!A:K,8),IF(C126&lt;(MAX('PVC SCH 40'!A:A))+1,VLOOKUP(C126,'PVC SCH 40'!A:K,7),IF(C126&lt;(MAX('Push Fittings'!A:A))+1,VLOOKUP(C126,'Push Fittings'!A:J,7),IF(C126&lt;(MAX('Copper Wrot'!A:A))+1,VLOOKUP(C126,'Copper Wrot'!A:L,9),IF(C126&lt;(MAX('Cast Copper'!A:A))+1,VLOOKUP(C126,'Cast Copper'!A:L,9),IF(C126&lt;(MAX('Press Copper Fittings'!A:A))+1,VLOOKUP(C126,'Press Copper Fittings'!A:J,7),IF(C126&lt;(MAX('Supply Stops'!A:A))+1,VLOOKUP(C126,'Supply Stops'!A:J,7),IF(C126&lt;(MAX('Supply Lines'!A:A))+1,VLOOKUP(C126,'Supply Lines'!A:J,7),IF(C126&lt;(MAX('CI Fittings'!A:A))+1,VLOOKUP(C126,'CI Fittings'!A:J,7),IF(C126&lt;(MAX('Steel Couplings'!A:A))+1,VLOOKUP(C126,'Steel Couplings'!A:J,7),IF(C126&lt;(MAX(NHC!A:A))+1,VLOOKUP(C126,NHC!A:J,7),IF(C126&lt;(MAX('Dielectric Unions'!A:A))+1,VLOOKUP(C126,'Dielectric Unions'!A:J,7),IF(C126&lt;(MAX('MI Fittings - XH'!A:A))+1,VLOOKUP(C126,'MI Fittings - XH'!A:J,7),IF(C126&lt;(MAX('Steel Nipples - XH'!A:A))+1,VLOOKUP(C126,'Steel Nipples - XH'!A:J,7),IF(C126&lt;(MAX('Copper Tubing '!A:A))+1,VLOOKUP(C126,'Copper Tubing '!A:J,7),IF(C126&lt;(MAX('PVC Pipe'!A:A))+1,VLOOKUP(C126,'PVC Pipe'!A:J,7),IF(C126&lt;(MAX('Steel Pipe'!A:A))+1,VLOOKUP(C126,'Steel Pipe'!A:J,7),0)))))))))))))))))))))))))))))))</f>
        <v>0</v>
      </c>
      <c r="J126" s="1196">
        <f t="shared" si="2"/>
        <v>0</v>
      </c>
    </row>
    <row r="127" spans="3:10" ht="15" customHeight="1" thickTop="1" thickBot="1">
      <c r="C127" s="1233">
        <v>106</v>
      </c>
      <c r="D127" s="49" t="str">
        <f>IF(C127&lt;(MAX('MI Fittings'!A:A))+1,VLOOKUP(C127,'MI Fittings'!A:K,10),IF(C127&lt;(MAX('CS Press Fittings'!A:A))+1,VLOOKUP(C127,'CS Press Fittings'!A:K,11),IF(C127&lt;(MAX('Steel Nipples'!A:A))+1,VLOOKUP(C127,'Steel Nipples'!A:K,10),IF(C127&lt;(MAX('Steel Cut Lengths'!A:A))+1,VLOOKUP(C127,'Steel Cut Lengths'!A:K,10),IF(C127&lt;(MAX('Pipe Hangers'!A:A))+1,VLOOKUP(C127,'Pipe Hangers'!A:J,10),IF(C127&lt;(MAX('Brass Nipples '!A:A))+1,VLOOKUP(C127,'Brass Nipples '!A:J,10),IF(C127&lt;(MAX('Brass Fittings '!A:A))+1,VLOOKUP(C127,'Brass Fittings '!A:J,10),IF(C127&lt;(MAX(Valves!A:A))+1,VLOOKUP(C127,Valves!A:J,10),IF(C127&lt;(MAX('PEX Tubing'!A:A))+1,VLOOKUP(C127,'PEX Tubing'!A:J,9),IF(C127&lt;(MAX('PEX Fittings - Brass'!A:A))+1,VLOOKUP(C127,'PEX Fittings - Brass'!A:J,10),IF(C127&lt;(MAX('PEX Fittings - EXPN Brass'!A:A))+1,VLOOKUP(C127,'PEX Fittings - EXPN Brass'!A:J,10),IF(C127&lt;(MAX('PEX Fittings - F1807 PPSU '!A:A))+1,VLOOKUP(C127,'PEX Fittings - F1807 PPSU '!A:J,10),IF(C127&lt;(MAX('PEX Fittings - F1960 EPPSU'!A:A))+1,VLOOKUP(C127,'PEX Fittings - F1960 EPPSU'!A:J,10),IF(C127&lt;(MAX('PEX Accessories'!A:A))+1,VLOOKUP(C127,'PEX Accessories'!A:J,10),IF(C127&lt;(MAX('PVC DWV'!A:A))+1,VLOOKUP(C127,'PVC DWV'!A:K,11),IF(C127&lt;(MAX('PVC SCH 40'!A:A))+1,VLOOKUP(C127,'PVC SCH 40'!A:K,11),IF(C127&lt;(MAX('Push Fittings'!A:A))+1,VLOOKUP(C127,'Push Fittings'!A:J,10),IF(C127&lt;(MAX('Copper Wrot'!A:A))+1,VLOOKUP(C127,'Copper Wrot'!A:L,12),IF(C127&lt;(MAX('Cast Copper'!A:A))+1,VLOOKUP(C127,'Cast Copper'!A:L,12),IF(C127&lt;(MAX('Press Copper Fittings'!A:A))+1,VLOOKUP(C127,'Press Copper Fittings'!A:J,10),IF(C127&lt;(MAX('Supply Stops'!A:A))+1,VLOOKUP(C127,'Supply Stops'!A:J,10),IF(C127&lt;(MAX('Supply Lines'!A:A))+1,VLOOKUP(C127,'Supply Lines'!A:J,10),IF(C127&lt;(MAX('CI Fittings'!A:A))+1,VLOOKUP(C127,'CI Fittings'!A:J,10),IF(C127&lt;(MAX('Steel Couplings'!A:A))+1,VLOOKUP(C127,'Steel Couplings'!A:J,10),IF(C127&lt;(MAX(NHC!A:A))+1,VLOOKUP(C127,NHC!A:J,10),IF(C127&lt;(MAX('Dielectric Unions'!A:A))+1,VLOOKUP(C127,'Dielectric Unions'!A:J,10),IF(C127&lt;(MAX('MI Fittings - XH'!A:A))+1,VLOOKUP(C127,'MI Fittings - XH'!A:J,10),IF(C127&lt;(MAX('Steel Nipples - XH'!A:A))+1,VLOOKUP(C127,'Steel Nipples - XH'!A:J,10),IF(C127&lt;(MAX('Copper Tubing '!A:A))+1,VLOOKUP(C127,'Copper Tubing '!A:J,10),IF(C127&lt;(MAX('PVC Pipe'!A:A))+1,VLOOKUP(C127,'PVC Pipe'!A:J,10),IF(C127&lt;(MAX('Steel Pipe'!A:A))+1,VLOOKUP(C127,'Steel Pipe'!A:J,10),"")))))))))))))))))))))))))))))))</f>
        <v/>
      </c>
      <c r="E127" s="1231" t="str">
        <f>IF(C127&lt;(MAX('MI Fittings'!A:A))+1,VLOOKUP(C127,'MI Fittings'!A:K,3),IF(C127&lt;(MAX('CS Press Fittings'!A:A))+1,VLOOKUP(C127,'CS Press Fittings'!A:K,4),IF(C127&lt;(MAX('Steel Nipples'!A:A))+1,VLOOKUP(C127,'Steel Nipples'!A:K,3),IF(C127&lt;(MAX('Steel Cut Lengths'!A:A))+1,VLOOKUP(C127,'Steel Cut Lengths'!A:K,3),IF(C127&lt;(MAX('Pipe Hangers'!A:A))+1,VLOOKUP(C127,'Pipe Hangers'!A:J,3),IF(C127&lt;(MAX('Brass Nipples '!A:A))+1,VLOOKUP(C127,'Brass Nipples '!A:J,3),IF(C127&lt;(MAX('Brass Fittings '!A:A))+1,VLOOKUP(C127,'Brass Fittings '!A:J,3),IF(C127&lt;(MAX(Valves!A:A))+1,VLOOKUP(C127,Valves!A:J,3),IF(C127&lt;(MAX('PEX Tubing'!A:A))+1,VLOOKUP(C127,'PEX Tubing'!A:J,3),IF(C127&lt;(MAX('PEX Fittings - Brass'!A:A))+1,VLOOKUP(C127,'PEX Fittings - Brass'!A:J,3),IF(C127&lt;(MAX('PEX Fittings - EXPN Brass'!A:A))+1,VLOOKUP(C127,'PEX Fittings - EXPN Brass'!A:J,3),IF(C127&lt;(MAX('PEX Fittings - F1807 PPSU '!A:A))+1,VLOOKUP(C127,'PEX Fittings - F1807 PPSU '!A:J,3),IF(C127&lt;(MAX('PEX Fittings - F1960 EPPSU'!A:A))+1,VLOOKUP(C127,'PEX Fittings - F1960 EPPSU'!A:J,3),IF(C127&lt;(MAX('PEX Accessories'!A:A))+1,VLOOKUP(C127,'PEX Accessories'!A:J,3),IF(C127&lt;(MAX('PVC DWV'!A:A))+1,VLOOKUP(C127,'PVC DWV'!A:K,3),IF(C127&lt;(MAX('PVC SCH 40'!A:A))+1,VLOOKUP(C127,'PVC SCH 40'!A:K,3),IF(C127&lt;(MAX('Push Fittings'!A:A))+1,VLOOKUP(C127,'Push Fittings'!A:J,3),IF(C127&lt;(MAX('Copper Wrot'!A:A))+1,VLOOKUP(C127,'Copper Wrot'!A:L,3),IF(C127&lt;(MAX('Cast Copper'!A:A))+1,VLOOKUP(C127,'Cast Copper'!A:L,3),IF(C127&lt;(MAX('Cast Copper'!A:A))+1,VLOOKUP(C127,'Cast Copper'!A:L,3),IF(C127&lt;(MAX('Press Copper Fittings'!A:A))+1,VLOOKUP(C127,'Press Copper Fittings'!A:J,3),IF(C127&lt;(MAX('Supply Stops'!A:A))+1,VLOOKUP(C127,'Supply Stops'!A:J,3),IF(C127&lt;(MAX('Supply Lines'!A:A))+1,VLOOKUP(C127,'Supply Lines'!A:J,3),IF(C127&lt;(MAX('CI Fittings'!A:A))+1,VLOOKUP(C127,'CI Fittings'!A:J,3),IF(C127&lt;(MAX('Steel Couplings'!A:A))+1,VLOOKUP(C127,'Steel Couplings'!A:J,3),IF(C127&lt;(MAX(NHC!A:A))+1,VLOOKUP(C127,NHC!A:J,3),IF(C127&lt;(MAX('Dielectric Unions'!A:A))+1,VLOOKUP(C127,'Dielectric Unions'!A:J,3),IF(C127&lt;(MAX('MI Fittings - XH'!A:A))+1,VLOOKUP(C127,'MI Fittings - XH'!A:J,3),IF(C127&lt;(MAX('Steel Nipples - XH'!A:A))+1,VLOOKUP(C127,'Steel Nipples - XH'!A:J,3),IF(C127&lt;(MAX('Copper Tubing '!A:A))+1,VLOOKUP(C127,'Copper Tubing '!A:J,3),IF(C127&lt;(MAX('PVC Pipe'!A:A))+1,VLOOKUP(C127,'PVC Pipe'!A:J,3),IF(C127&lt;(MAX('Steel Pipe'!A:A))+1,VLOOKUP(C127,'Steel Pipe'!A:J,3),""))))))))))))))))))))))))))))))))</f>
        <v/>
      </c>
      <c r="F127" s="1794" t="str">
        <f>IF(C127&lt;(MAX('MI Fittings'!A:A))+1,VLOOKUP(C127,'MI Fittings'!A:K,4),IF(C127&lt;(MAX('CS Press Fittings'!A:A))+1,VLOOKUP(C127,'CS Press Fittings'!A:K,5),IF(C127&lt;(MAX('Steel Nipples'!A:A))+1,VLOOKUP(C127,'Steel Nipples'!A:K,4),IF(C127&lt;(MAX('Steel Cut Lengths'!A:A))+1,VLOOKUP(C127,'Steel Cut Lengths'!A:K,4),IF(C127&lt;(MAX('Pipe Hangers'!A:A))+1,VLOOKUP(C127,'Pipe Hangers'!A:J,4),IF(C127&lt;(MAX('Brass Nipples '!A:A))+1,VLOOKUP(C127,'Brass Nipples '!A:J,4),IF(C127&lt;(MAX('Brass Fittings '!A:A))+1,VLOOKUP(C127,'Brass Fittings '!A:J,4),IF(C127&lt;(MAX(Valves!A:A))+1,VLOOKUP(C127,Valves!A:J,4),IF(C127&lt;(MAX('PEX Tubing'!A:A))+1,VLOOKUP(C127,'PEX Tubing'!A:J,4),IF(C127&lt;(MAX('PEX Fittings - Brass'!A:A))+1,VLOOKUP(C127,'PEX Fittings - Brass'!A:J,4),IF(C127&lt;(MAX('PEX Fittings - EXPN Brass'!A:A))+1,VLOOKUP(C127,'PEX Fittings - EXPN Brass'!A:J,4),IF(C127&lt;(MAX('PEX Fittings - F1807 PPSU '!A:A))+1,VLOOKUP(C127,'PEX Fittings - F1807 PPSU '!A:J,4),IF(C127&lt;(MAX('PEX Fittings - F1960 EPPSU'!A:A))+1,VLOOKUP(C127,'PEX Fittings - F1960 EPPSU'!A:J,4),IF(C127&lt;(MAX('PEX Accessories'!A:A))+1,VLOOKUP(C127,'PEX Accessories'!A:J,4),IF(C127&lt;(MAX('PVC DWV'!A:A))+1,VLOOKUP(C127,'PVC DWV'!A:K,5),IF(C127&lt;(MAX('PVC SCH 40'!A:A))+1,VLOOKUP(C127,'PVC SCH 40'!A:K,5),IF(C127&lt;(MAX('Push Fittings'!A:A))+1,VLOOKUP(C127,'Push Fittings'!A:J,4),IF(C127&lt;(MAX('Copper Wrot'!A:A))+1,VLOOKUP(C127,'Copper Wrot'!A:L,5),IF(C127&lt;(MAX('Cast Copper'!A:A))+1,VLOOKUP(C127,'Cast Copper'!A:L,5),IF(C127&lt;(MAX('Press Copper Fittings'!A:A))+1,VLOOKUP(C127,'Press Copper Fittings'!A:J,4),IF(C127&lt;(MAX('Supply Stops'!A:A))+1,VLOOKUP(C127,'Supply Stops'!A:J,4),IF(C127&lt;(MAX('Supply Lines'!A:A))+1,VLOOKUP(C127,'Supply Lines'!A:J,4),IF(C127&lt;(MAX('CI Fittings'!A:A))+1,VLOOKUP(C127,'CI Fittings'!A:J,4),IF(C127&lt;(MAX('Steel Couplings'!A:A))+1,VLOOKUP(C127,'Steel Couplings'!A:J,4),IF(C127&lt;(MAX(NHC!A:A))+1,VLOOKUP(C127,NHC!A:J,4),IF(C127&lt;(MAX('Dielectric Unions'!A:A))+1,VLOOKUP(C127,'Dielectric Unions'!A:J,4),IF(C127&lt;(MAX('MI Fittings - XH'!A:A))+1,VLOOKUP(C127,'MI Fittings - XH'!A:J,4),IF(C127&lt;(MAX('Steel Nipples - XH'!A:A))+1,VLOOKUP(C127,'Steel Nipples - XH'!A:J,4),IF(C127&lt;(MAX('Copper Tubing '!A:A))+1,VLOOKUP(C127,'Copper Tubing '!A:J,4),IF(C127&lt;(MAX('PVC Pipe'!A:A))+1,VLOOKUP(C127,'PVC Pipe'!A:J,4),IF(C127&lt;(MAX('Steel Pipe'!A:A))+1,VLOOKUP(C127,'Steel Pipe'!A:J,4),"")))))))))))))))))))))))))))))))</f>
        <v/>
      </c>
      <c r="G127" s="1795"/>
      <c r="H127" s="504" t="str">
        <f>IF(C127&lt;(MAX('MI Fittings'!A:A))+1,VLOOKUP(C127,'MI Fittings'!A:K,8),IF(C127&lt;(MAX('CS Press Fittings'!A:A))+1,VLOOKUP(C127,'CS Press Fittings'!A:K,9),IF(C127&lt;(MAX('Steel Nipples'!A:A))+1,VLOOKUP(C127,'Steel Nipples'!A:K,8),IF(C127&lt;(MAX('Steel Cut Lengths'!A:A))+1,VLOOKUP(C127,'Steel Cut Lengths'!A:K,8),IF(C127&lt;(MAX('Pipe Hangers'!A:A))+1,VLOOKUP(C127,'Pipe Hangers'!A:J,8),IF(C127&lt;(MAX('Brass Nipples '!A:A))+1,VLOOKUP(C127,'Brass Nipples '!A:J,8),IF(C127&lt;(MAX('Brass Fittings '!A:A))+1,VLOOKUP(C127,'Brass Fittings '!A:J,8),IF(C127&lt;(MAX(Valves!A:A))+1,VLOOKUP(C127,Valves!A:J,8),IF(C127&lt;(MAX('PEX Tubing'!A:A))+1,VLOOKUP(C127,'PEX Tubing'!A:J,8),IF(C127&lt;(MAX('PEX Fittings - Brass'!A:A))+1,VLOOKUP(C127,'PEX Fittings - Brass'!A:J,8),IF(C127&lt;(MAX('PEX Fittings - EXPN Brass'!A:A))+1,VLOOKUP(C127,'PEX Fittings - EXPN Brass'!A:J,8),IF(C127&lt;(MAX('PEX Fittings - F1807 PPSU '!A:A))+1,VLOOKUP(C127,'PEX Fittings - F1807 PPSU '!A:J,8),IF(C127&lt;(MAX('PEX Fittings - F1960 EPPSU'!A:A))+1,VLOOKUP(C127,'PEX Fittings - F1960 EPPSU'!A:J,8),IF(C127&lt;(MAX('PEX Accessories'!A:A))+1,VLOOKUP(C127,'PEX Accessories'!A:J,8),IF(C127&lt;(MAX('PVC DWV'!A:A))+1,VLOOKUP(C127,'PVC DWV'!A:K,9),IF(C127&lt;(MAX('PVC SCH 40'!A:A))+1,VLOOKUP(C127,'PVC SCH 40'!A:K,10),IF(C127&lt;(MAX('Push Fittings'!A:A))+1,VLOOKUP(C127,'Push Fittings'!A:J,8),IF(C127&lt;(MAX('Copper Wrot'!A:A))+1,VLOOKUP(C127,'Copper Wrot'!A:L,10),IF(C127&lt;(MAX('Cast Copper'!A:A))+1,VLOOKUP(C127,'Cast Copper'!A:L,10),IF(C127&lt;(MAX('Press Copper Fittings'!A:A))+1,VLOOKUP(C127,'Press Copper Fittings'!A:J,8),IF(C127&lt;(MAX('Supply Stops'!A:A))+1,VLOOKUP(C127,'Supply Stops'!A:J,8),IF(C127&lt;(MAX('Supply Lines'!A:A))+1,VLOOKUP(C127,'Supply Lines'!A:J,8),IF(C127&lt;(MAX('CI Fittings'!A:A))+1,VLOOKUP(C127,'CI Fittings'!A:J,8),IF(C127&lt;(MAX('Steel Couplings'!A:A))+1,VLOOKUP(C127,'Steel Couplings'!A:J,8),IF(C127&lt;(MAX(NHC!A:A))+1,VLOOKUP(C127,NHC!A:J,8),IF(C127&lt;(MAX('Dielectric Unions'!A:A))+1,VLOOKUP(C127,'Dielectric Unions'!A:J,8),IF(C127&lt;(MAX('MI Fittings - XH'!A:A))+1,VLOOKUP(C127,'MI Fittings - XH'!A:J,8),IF(C127&lt;(MAX('Steel Nipples - XH'!A:A))+1,VLOOKUP(C127,'Steel Nipples - XH'!A:J,8),IF(C127&lt;(MAX('Copper Tubing '!A:A))+1,VLOOKUP(C127,'Copper Tubing '!A:J,8),IF(C127&lt;(MAX('PVC Pipe'!A:A))+1,VLOOKUP(C127,'PVC Pipe'!A:J,8),IF(C127&lt;(MAX('Steel Pipe'!A:A))+1,VLOOKUP(C127,'Steel Pipe'!A:J,8),"")))))))))))))))))))))))))))))))</f>
        <v/>
      </c>
      <c r="I127" s="1232">
        <f>IF(C127&lt;(MAX('MI Fittings'!A:A))+1,VLOOKUP(C127,'MI Fittings'!A:K,7),IF(C127&lt;(MAX('CS Press Fittings'!A:A))+1,VLOOKUP(C127,'CS Press Fittings'!A:K,8),IF(C127&lt;(MAX('Steel Nipples'!A:A))+1,VLOOKUP(C127,'Steel Nipples'!A:K,7),IF(C127&lt;(MAX('Steel Cut Lengths'!A:A))+1,VLOOKUP(C127,'Steel Cut Lengths'!A:K,7),IF(C127&lt;(MAX('Pipe Hangers'!A:A))+1,VLOOKUP(C127,'Pipe Hangers'!A:J,7),IF(C127&lt;(MAX('Brass Nipples '!A:A))+1,VLOOKUP(C127,'Brass Nipples '!A:J,7),IF(C127&lt;(MAX('Brass Fittings '!A:A))+1,VLOOKUP(C127,'Brass Fittings '!A:J,7),IF(C127&lt;(MAX(Valves!A:A))+1,VLOOKUP(C127,Valves!A:J,7),IF(C127&lt;(MAX('PEX Tubing'!A:A))+1,VLOOKUP(C127,'PEX Tubing'!A:J,7),IF(C127&lt;(MAX('PEX Fittings - Brass'!A:A))+1,VLOOKUP(C127,'PEX Fittings - Brass'!A:J,7),IF(C127&lt;(MAX('PEX Fittings - EXPN Brass'!A:A))+1,VLOOKUP(C127,'PEX Fittings - EXPN Brass'!A:J,7),IF(C127&lt;(MAX('PEX Fittings - F1807 PPSU '!A:A))+1,VLOOKUP(C127,'PEX Fittings - F1807 PPSU '!A:J,7),IF(C127&lt;(MAX('PEX Fittings - F1960 EPPSU'!A:A))+1,VLOOKUP(C127,'PEX Fittings - F1960 EPPSU'!A:J,7),IF(C127&lt;(MAX('PEX Accessories'!A:A))+1,VLOOKUP(C127,'PEX Accessories'!A:J,7),IF(C127&lt;(MAX('PVC DWV'!A:A))+1,VLOOKUP(C127,'PVC DWV'!A:K,8),IF(C127&lt;(MAX('PVC SCH 40'!A:A))+1,VLOOKUP(C127,'PVC SCH 40'!A:K,7),IF(C127&lt;(MAX('Push Fittings'!A:A))+1,VLOOKUP(C127,'Push Fittings'!A:J,7),IF(C127&lt;(MAX('Copper Wrot'!A:A))+1,VLOOKUP(C127,'Copper Wrot'!A:L,9),IF(C127&lt;(MAX('Cast Copper'!A:A))+1,VLOOKUP(C127,'Cast Copper'!A:L,9),IF(C127&lt;(MAX('Press Copper Fittings'!A:A))+1,VLOOKUP(C127,'Press Copper Fittings'!A:J,7),IF(C127&lt;(MAX('Supply Stops'!A:A))+1,VLOOKUP(C127,'Supply Stops'!A:J,7),IF(C127&lt;(MAX('Supply Lines'!A:A))+1,VLOOKUP(C127,'Supply Lines'!A:J,7),IF(C127&lt;(MAX('CI Fittings'!A:A))+1,VLOOKUP(C127,'CI Fittings'!A:J,7),IF(C127&lt;(MAX('Steel Couplings'!A:A))+1,VLOOKUP(C127,'Steel Couplings'!A:J,7),IF(C127&lt;(MAX(NHC!A:A))+1,VLOOKUP(C127,NHC!A:J,7),IF(C127&lt;(MAX('Dielectric Unions'!A:A))+1,VLOOKUP(C127,'Dielectric Unions'!A:J,7),IF(C127&lt;(MAX('MI Fittings - XH'!A:A))+1,VLOOKUP(C127,'MI Fittings - XH'!A:J,7),IF(C127&lt;(MAX('Steel Nipples - XH'!A:A))+1,VLOOKUP(C127,'Steel Nipples - XH'!A:J,7),IF(C127&lt;(MAX('Copper Tubing '!A:A))+1,VLOOKUP(C127,'Copper Tubing '!A:J,7),IF(C127&lt;(MAX('PVC Pipe'!A:A))+1,VLOOKUP(C127,'PVC Pipe'!A:J,7),IF(C127&lt;(MAX('Steel Pipe'!A:A))+1,VLOOKUP(C127,'Steel Pipe'!A:J,7),0)))))))))))))))))))))))))))))))</f>
        <v>0</v>
      </c>
      <c r="J127" s="1196">
        <f t="shared" si="2"/>
        <v>0</v>
      </c>
    </row>
    <row r="128" spans="3:10" ht="15" customHeight="1" thickTop="1" thickBot="1">
      <c r="C128" s="1234">
        <v>107</v>
      </c>
      <c r="D128" s="49" t="str">
        <f>IF(C128&lt;(MAX('MI Fittings'!A:A))+1,VLOOKUP(C128,'MI Fittings'!A:K,10),IF(C128&lt;(MAX('CS Press Fittings'!A:A))+1,VLOOKUP(C128,'CS Press Fittings'!A:K,11),IF(C128&lt;(MAX('Steel Nipples'!A:A))+1,VLOOKUP(C128,'Steel Nipples'!A:K,10),IF(C128&lt;(MAX('Steel Cut Lengths'!A:A))+1,VLOOKUP(C128,'Steel Cut Lengths'!A:K,10),IF(C128&lt;(MAX('Pipe Hangers'!A:A))+1,VLOOKUP(C128,'Pipe Hangers'!A:J,10),IF(C128&lt;(MAX('Brass Nipples '!A:A))+1,VLOOKUP(C128,'Brass Nipples '!A:J,10),IF(C128&lt;(MAX('Brass Fittings '!A:A))+1,VLOOKUP(C128,'Brass Fittings '!A:J,10),IF(C128&lt;(MAX(Valves!A:A))+1,VLOOKUP(C128,Valves!A:J,10),IF(C128&lt;(MAX('PEX Tubing'!A:A))+1,VLOOKUP(C128,'PEX Tubing'!A:J,9),IF(C128&lt;(MAX('PEX Fittings - Brass'!A:A))+1,VLOOKUP(C128,'PEX Fittings - Brass'!A:J,10),IF(C128&lt;(MAX('PEX Fittings - EXPN Brass'!A:A))+1,VLOOKUP(C128,'PEX Fittings - EXPN Brass'!A:J,10),IF(C128&lt;(MAX('PEX Fittings - F1807 PPSU '!A:A))+1,VLOOKUP(C128,'PEX Fittings - F1807 PPSU '!A:J,10),IF(C128&lt;(MAX('PEX Fittings - F1960 EPPSU'!A:A))+1,VLOOKUP(C128,'PEX Fittings - F1960 EPPSU'!A:J,10),IF(C128&lt;(MAX('PEX Accessories'!A:A))+1,VLOOKUP(C128,'PEX Accessories'!A:J,10),IF(C128&lt;(MAX('PVC DWV'!A:A))+1,VLOOKUP(C128,'PVC DWV'!A:K,11),IF(C128&lt;(MAX('PVC SCH 40'!A:A))+1,VLOOKUP(C128,'PVC SCH 40'!A:K,11),IF(C128&lt;(MAX('Push Fittings'!A:A))+1,VLOOKUP(C128,'Push Fittings'!A:J,10),IF(C128&lt;(MAX('Copper Wrot'!A:A))+1,VLOOKUP(C128,'Copper Wrot'!A:L,12),IF(C128&lt;(MAX('Cast Copper'!A:A))+1,VLOOKUP(C128,'Cast Copper'!A:L,12),IF(C128&lt;(MAX('Press Copper Fittings'!A:A))+1,VLOOKUP(C128,'Press Copper Fittings'!A:J,10),IF(C128&lt;(MAX('Supply Stops'!A:A))+1,VLOOKUP(C128,'Supply Stops'!A:J,10),IF(C128&lt;(MAX('Supply Lines'!A:A))+1,VLOOKUP(C128,'Supply Lines'!A:J,10),IF(C128&lt;(MAX('CI Fittings'!A:A))+1,VLOOKUP(C128,'CI Fittings'!A:J,10),IF(C128&lt;(MAX('Steel Couplings'!A:A))+1,VLOOKUP(C128,'Steel Couplings'!A:J,10),IF(C128&lt;(MAX(NHC!A:A))+1,VLOOKUP(C128,NHC!A:J,10),IF(C128&lt;(MAX('Dielectric Unions'!A:A))+1,VLOOKUP(C128,'Dielectric Unions'!A:J,10),IF(C128&lt;(MAX('MI Fittings - XH'!A:A))+1,VLOOKUP(C128,'MI Fittings - XH'!A:J,10),IF(C128&lt;(MAX('Steel Nipples - XH'!A:A))+1,VLOOKUP(C128,'Steel Nipples - XH'!A:J,10),IF(C128&lt;(MAX('Copper Tubing '!A:A))+1,VLOOKUP(C128,'Copper Tubing '!A:J,10),IF(C128&lt;(MAX('PVC Pipe'!A:A))+1,VLOOKUP(C128,'PVC Pipe'!A:J,10),IF(C128&lt;(MAX('Steel Pipe'!A:A))+1,VLOOKUP(C128,'Steel Pipe'!A:J,10),"")))))))))))))))))))))))))))))))</f>
        <v/>
      </c>
      <c r="E128" s="1231" t="str">
        <f>IF(C128&lt;(MAX('MI Fittings'!A:A))+1,VLOOKUP(C128,'MI Fittings'!A:K,3),IF(C128&lt;(MAX('CS Press Fittings'!A:A))+1,VLOOKUP(C128,'CS Press Fittings'!A:K,4),IF(C128&lt;(MAX('Steel Nipples'!A:A))+1,VLOOKUP(C128,'Steel Nipples'!A:K,3),IF(C128&lt;(MAX('Steel Cut Lengths'!A:A))+1,VLOOKUP(C128,'Steel Cut Lengths'!A:K,3),IF(C128&lt;(MAX('Pipe Hangers'!A:A))+1,VLOOKUP(C128,'Pipe Hangers'!A:J,3),IF(C128&lt;(MAX('Brass Nipples '!A:A))+1,VLOOKUP(C128,'Brass Nipples '!A:J,3),IF(C128&lt;(MAX('Brass Fittings '!A:A))+1,VLOOKUP(C128,'Brass Fittings '!A:J,3),IF(C128&lt;(MAX(Valves!A:A))+1,VLOOKUP(C128,Valves!A:J,3),IF(C128&lt;(MAX('PEX Tubing'!A:A))+1,VLOOKUP(C128,'PEX Tubing'!A:J,3),IF(C128&lt;(MAX('PEX Fittings - Brass'!A:A))+1,VLOOKUP(C128,'PEX Fittings - Brass'!A:J,3),IF(C128&lt;(MAX('PEX Fittings - EXPN Brass'!A:A))+1,VLOOKUP(C128,'PEX Fittings - EXPN Brass'!A:J,3),IF(C128&lt;(MAX('PEX Fittings - F1807 PPSU '!A:A))+1,VLOOKUP(C128,'PEX Fittings - F1807 PPSU '!A:J,3),IF(C128&lt;(MAX('PEX Fittings - F1960 EPPSU'!A:A))+1,VLOOKUP(C128,'PEX Fittings - F1960 EPPSU'!A:J,3),IF(C128&lt;(MAX('PEX Accessories'!A:A))+1,VLOOKUP(C128,'PEX Accessories'!A:J,3),IF(C128&lt;(MAX('PVC DWV'!A:A))+1,VLOOKUP(C128,'PVC DWV'!A:K,3),IF(C128&lt;(MAX('PVC SCH 40'!A:A))+1,VLOOKUP(C128,'PVC SCH 40'!A:K,3),IF(C128&lt;(MAX('Push Fittings'!A:A))+1,VLOOKUP(C128,'Push Fittings'!A:J,3),IF(C128&lt;(MAX('Copper Wrot'!A:A))+1,VLOOKUP(C128,'Copper Wrot'!A:L,3),IF(C128&lt;(MAX('Cast Copper'!A:A))+1,VLOOKUP(C128,'Cast Copper'!A:L,3),IF(C128&lt;(MAX('Cast Copper'!A:A))+1,VLOOKUP(C128,'Cast Copper'!A:L,3),IF(C128&lt;(MAX('Press Copper Fittings'!A:A))+1,VLOOKUP(C128,'Press Copper Fittings'!A:J,3),IF(C128&lt;(MAX('Supply Stops'!A:A))+1,VLOOKUP(C128,'Supply Stops'!A:J,3),IF(C128&lt;(MAX('Supply Lines'!A:A))+1,VLOOKUP(C128,'Supply Lines'!A:J,3),IF(C128&lt;(MAX('CI Fittings'!A:A))+1,VLOOKUP(C128,'CI Fittings'!A:J,3),IF(C128&lt;(MAX('Steel Couplings'!A:A))+1,VLOOKUP(C128,'Steel Couplings'!A:J,3),IF(C128&lt;(MAX(NHC!A:A))+1,VLOOKUP(C128,NHC!A:J,3),IF(C128&lt;(MAX('Dielectric Unions'!A:A))+1,VLOOKUP(C128,'Dielectric Unions'!A:J,3),IF(C128&lt;(MAX('MI Fittings - XH'!A:A))+1,VLOOKUP(C128,'MI Fittings - XH'!A:J,3),IF(C128&lt;(MAX('Steel Nipples - XH'!A:A))+1,VLOOKUP(C128,'Steel Nipples - XH'!A:J,3),IF(C128&lt;(MAX('Copper Tubing '!A:A))+1,VLOOKUP(C128,'Copper Tubing '!A:J,3),IF(C128&lt;(MAX('PVC Pipe'!A:A))+1,VLOOKUP(C128,'PVC Pipe'!A:J,3),IF(C128&lt;(MAX('Steel Pipe'!A:A))+1,VLOOKUP(C128,'Steel Pipe'!A:J,3),""))))))))))))))))))))))))))))))))</f>
        <v/>
      </c>
      <c r="F128" s="1794" t="str">
        <f>IF(C128&lt;(MAX('MI Fittings'!A:A))+1,VLOOKUP(C128,'MI Fittings'!A:K,4),IF(C128&lt;(MAX('CS Press Fittings'!A:A))+1,VLOOKUP(C128,'CS Press Fittings'!A:K,5),IF(C128&lt;(MAX('Steel Nipples'!A:A))+1,VLOOKUP(C128,'Steel Nipples'!A:K,4),IF(C128&lt;(MAX('Steel Cut Lengths'!A:A))+1,VLOOKUP(C128,'Steel Cut Lengths'!A:K,4),IF(C128&lt;(MAX('Pipe Hangers'!A:A))+1,VLOOKUP(C128,'Pipe Hangers'!A:J,4),IF(C128&lt;(MAX('Brass Nipples '!A:A))+1,VLOOKUP(C128,'Brass Nipples '!A:J,4),IF(C128&lt;(MAX('Brass Fittings '!A:A))+1,VLOOKUP(C128,'Brass Fittings '!A:J,4),IF(C128&lt;(MAX(Valves!A:A))+1,VLOOKUP(C128,Valves!A:J,4),IF(C128&lt;(MAX('PEX Tubing'!A:A))+1,VLOOKUP(C128,'PEX Tubing'!A:J,4),IF(C128&lt;(MAX('PEX Fittings - Brass'!A:A))+1,VLOOKUP(C128,'PEX Fittings - Brass'!A:J,4),IF(C128&lt;(MAX('PEX Fittings - EXPN Brass'!A:A))+1,VLOOKUP(C128,'PEX Fittings - EXPN Brass'!A:J,4),IF(C128&lt;(MAX('PEX Fittings - F1807 PPSU '!A:A))+1,VLOOKUP(C128,'PEX Fittings - F1807 PPSU '!A:J,4),IF(C128&lt;(MAX('PEX Fittings - F1960 EPPSU'!A:A))+1,VLOOKUP(C128,'PEX Fittings - F1960 EPPSU'!A:J,4),IF(C128&lt;(MAX('PEX Accessories'!A:A))+1,VLOOKUP(C128,'PEX Accessories'!A:J,4),IF(C128&lt;(MAX('PVC DWV'!A:A))+1,VLOOKUP(C128,'PVC DWV'!A:K,5),IF(C128&lt;(MAX('PVC SCH 40'!A:A))+1,VLOOKUP(C128,'PVC SCH 40'!A:K,5),IF(C128&lt;(MAX('Push Fittings'!A:A))+1,VLOOKUP(C128,'Push Fittings'!A:J,4),IF(C128&lt;(MAX('Copper Wrot'!A:A))+1,VLOOKUP(C128,'Copper Wrot'!A:L,5),IF(C128&lt;(MAX('Cast Copper'!A:A))+1,VLOOKUP(C128,'Cast Copper'!A:L,5),IF(C128&lt;(MAX('Press Copper Fittings'!A:A))+1,VLOOKUP(C128,'Press Copper Fittings'!A:J,4),IF(C128&lt;(MAX('Supply Stops'!A:A))+1,VLOOKUP(C128,'Supply Stops'!A:J,4),IF(C128&lt;(MAX('Supply Lines'!A:A))+1,VLOOKUP(C128,'Supply Lines'!A:J,4),IF(C128&lt;(MAX('CI Fittings'!A:A))+1,VLOOKUP(C128,'CI Fittings'!A:J,4),IF(C128&lt;(MAX('Steel Couplings'!A:A))+1,VLOOKUP(C128,'Steel Couplings'!A:J,4),IF(C128&lt;(MAX(NHC!A:A))+1,VLOOKUP(C128,NHC!A:J,4),IF(C128&lt;(MAX('Dielectric Unions'!A:A))+1,VLOOKUP(C128,'Dielectric Unions'!A:J,4),IF(C128&lt;(MAX('MI Fittings - XH'!A:A))+1,VLOOKUP(C128,'MI Fittings - XH'!A:J,4),IF(C128&lt;(MAX('Steel Nipples - XH'!A:A))+1,VLOOKUP(C128,'Steel Nipples - XH'!A:J,4),IF(C128&lt;(MAX('Copper Tubing '!A:A))+1,VLOOKUP(C128,'Copper Tubing '!A:J,4),IF(C128&lt;(MAX('PVC Pipe'!A:A))+1,VLOOKUP(C128,'PVC Pipe'!A:J,4),IF(C128&lt;(MAX('Steel Pipe'!A:A))+1,VLOOKUP(C128,'Steel Pipe'!A:J,4),"")))))))))))))))))))))))))))))))</f>
        <v/>
      </c>
      <c r="G128" s="1795"/>
      <c r="H128" s="504" t="str">
        <f>IF(C128&lt;(MAX('MI Fittings'!A:A))+1,VLOOKUP(C128,'MI Fittings'!A:K,8),IF(C128&lt;(MAX('CS Press Fittings'!A:A))+1,VLOOKUP(C128,'CS Press Fittings'!A:K,9),IF(C128&lt;(MAX('Steel Nipples'!A:A))+1,VLOOKUP(C128,'Steel Nipples'!A:K,8),IF(C128&lt;(MAX('Steel Cut Lengths'!A:A))+1,VLOOKUP(C128,'Steel Cut Lengths'!A:K,8),IF(C128&lt;(MAX('Pipe Hangers'!A:A))+1,VLOOKUP(C128,'Pipe Hangers'!A:J,8),IF(C128&lt;(MAX('Brass Nipples '!A:A))+1,VLOOKUP(C128,'Brass Nipples '!A:J,8),IF(C128&lt;(MAX('Brass Fittings '!A:A))+1,VLOOKUP(C128,'Brass Fittings '!A:J,8),IF(C128&lt;(MAX(Valves!A:A))+1,VLOOKUP(C128,Valves!A:J,8),IF(C128&lt;(MAX('PEX Tubing'!A:A))+1,VLOOKUP(C128,'PEX Tubing'!A:J,8),IF(C128&lt;(MAX('PEX Fittings - Brass'!A:A))+1,VLOOKUP(C128,'PEX Fittings - Brass'!A:J,8),IF(C128&lt;(MAX('PEX Fittings - EXPN Brass'!A:A))+1,VLOOKUP(C128,'PEX Fittings - EXPN Brass'!A:J,8),IF(C128&lt;(MAX('PEX Fittings - F1807 PPSU '!A:A))+1,VLOOKUP(C128,'PEX Fittings - F1807 PPSU '!A:J,8),IF(C128&lt;(MAX('PEX Fittings - F1960 EPPSU'!A:A))+1,VLOOKUP(C128,'PEX Fittings - F1960 EPPSU'!A:J,8),IF(C128&lt;(MAX('PEX Accessories'!A:A))+1,VLOOKUP(C128,'PEX Accessories'!A:J,8),IF(C128&lt;(MAX('PVC DWV'!A:A))+1,VLOOKUP(C128,'PVC DWV'!A:K,9),IF(C128&lt;(MAX('PVC SCH 40'!A:A))+1,VLOOKUP(C128,'PVC SCH 40'!A:K,10),IF(C128&lt;(MAX('Push Fittings'!A:A))+1,VLOOKUP(C128,'Push Fittings'!A:J,8),IF(C128&lt;(MAX('Copper Wrot'!A:A))+1,VLOOKUP(C128,'Copper Wrot'!A:L,10),IF(C128&lt;(MAX('Cast Copper'!A:A))+1,VLOOKUP(C128,'Cast Copper'!A:L,10),IF(C128&lt;(MAX('Press Copper Fittings'!A:A))+1,VLOOKUP(C128,'Press Copper Fittings'!A:J,8),IF(C128&lt;(MAX('Supply Stops'!A:A))+1,VLOOKUP(C128,'Supply Stops'!A:J,8),IF(C128&lt;(MAX('Supply Lines'!A:A))+1,VLOOKUP(C128,'Supply Lines'!A:J,8),IF(C128&lt;(MAX('CI Fittings'!A:A))+1,VLOOKUP(C128,'CI Fittings'!A:J,8),IF(C128&lt;(MAX('Steel Couplings'!A:A))+1,VLOOKUP(C128,'Steel Couplings'!A:J,8),IF(C128&lt;(MAX(NHC!A:A))+1,VLOOKUP(C128,NHC!A:J,8),IF(C128&lt;(MAX('Dielectric Unions'!A:A))+1,VLOOKUP(C128,'Dielectric Unions'!A:J,8),IF(C128&lt;(MAX('MI Fittings - XH'!A:A))+1,VLOOKUP(C128,'MI Fittings - XH'!A:J,8),IF(C128&lt;(MAX('Steel Nipples - XH'!A:A))+1,VLOOKUP(C128,'Steel Nipples - XH'!A:J,8),IF(C128&lt;(MAX('Copper Tubing '!A:A))+1,VLOOKUP(C128,'Copper Tubing '!A:J,8),IF(C128&lt;(MAX('PVC Pipe'!A:A))+1,VLOOKUP(C128,'PVC Pipe'!A:J,8),IF(C128&lt;(MAX('Steel Pipe'!A:A))+1,VLOOKUP(C128,'Steel Pipe'!A:J,8),"")))))))))))))))))))))))))))))))</f>
        <v/>
      </c>
      <c r="I128" s="1232">
        <f>IF(C128&lt;(MAX('MI Fittings'!A:A))+1,VLOOKUP(C128,'MI Fittings'!A:K,7),IF(C128&lt;(MAX('CS Press Fittings'!A:A))+1,VLOOKUP(C128,'CS Press Fittings'!A:K,8),IF(C128&lt;(MAX('Steel Nipples'!A:A))+1,VLOOKUP(C128,'Steel Nipples'!A:K,7),IF(C128&lt;(MAX('Steel Cut Lengths'!A:A))+1,VLOOKUP(C128,'Steel Cut Lengths'!A:K,7),IF(C128&lt;(MAX('Pipe Hangers'!A:A))+1,VLOOKUP(C128,'Pipe Hangers'!A:J,7),IF(C128&lt;(MAX('Brass Nipples '!A:A))+1,VLOOKUP(C128,'Brass Nipples '!A:J,7),IF(C128&lt;(MAX('Brass Fittings '!A:A))+1,VLOOKUP(C128,'Brass Fittings '!A:J,7),IF(C128&lt;(MAX(Valves!A:A))+1,VLOOKUP(C128,Valves!A:J,7),IF(C128&lt;(MAX('PEX Tubing'!A:A))+1,VLOOKUP(C128,'PEX Tubing'!A:J,7),IF(C128&lt;(MAX('PEX Fittings - Brass'!A:A))+1,VLOOKUP(C128,'PEX Fittings - Brass'!A:J,7),IF(C128&lt;(MAX('PEX Fittings - EXPN Brass'!A:A))+1,VLOOKUP(C128,'PEX Fittings - EXPN Brass'!A:J,7),IF(C128&lt;(MAX('PEX Fittings - F1807 PPSU '!A:A))+1,VLOOKUP(C128,'PEX Fittings - F1807 PPSU '!A:J,7),IF(C128&lt;(MAX('PEX Fittings - F1960 EPPSU'!A:A))+1,VLOOKUP(C128,'PEX Fittings - F1960 EPPSU'!A:J,7),IF(C128&lt;(MAX('PEX Accessories'!A:A))+1,VLOOKUP(C128,'PEX Accessories'!A:J,7),IF(C128&lt;(MAX('PVC DWV'!A:A))+1,VLOOKUP(C128,'PVC DWV'!A:K,8),IF(C128&lt;(MAX('PVC SCH 40'!A:A))+1,VLOOKUP(C128,'PVC SCH 40'!A:K,7),IF(C128&lt;(MAX('Push Fittings'!A:A))+1,VLOOKUP(C128,'Push Fittings'!A:J,7),IF(C128&lt;(MAX('Copper Wrot'!A:A))+1,VLOOKUP(C128,'Copper Wrot'!A:L,9),IF(C128&lt;(MAX('Cast Copper'!A:A))+1,VLOOKUP(C128,'Cast Copper'!A:L,9),IF(C128&lt;(MAX('Press Copper Fittings'!A:A))+1,VLOOKUP(C128,'Press Copper Fittings'!A:J,7),IF(C128&lt;(MAX('Supply Stops'!A:A))+1,VLOOKUP(C128,'Supply Stops'!A:J,7),IF(C128&lt;(MAX('Supply Lines'!A:A))+1,VLOOKUP(C128,'Supply Lines'!A:J,7),IF(C128&lt;(MAX('CI Fittings'!A:A))+1,VLOOKUP(C128,'CI Fittings'!A:J,7),IF(C128&lt;(MAX('Steel Couplings'!A:A))+1,VLOOKUP(C128,'Steel Couplings'!A:J,7),IF(C128&lt;(MAX(NHC!A:A))+1,VLOOKUP(C128,NHC!A:J,7),IF(C128&lt;(MAX('Dielectric Unions'!A:A))+1,VLOOKUP(C128,'Dielectric Unions'!A:J,7),IF(C128&lt;(MAX('MI Fittings - XH'!A:A))+1,VLOOKUP(C128,'MI Fittings - XH'!A:J,7),IF(C128&lt;(MAX('Steel Nipples - XH'!A:A))+1,VLOOKUP(C128,'Steel Nipples - XH'!A:J,7),IF(C128&lt;(MAX('Copper Tubing '!A:A))+1,VLOOKUP(C128,'Copper Tubing '!A:J,7),IF(C128&lt;(MAX('PVC Pipe'!A:A))+1,VLOOKUP(C128,'PVC Pipe'!A:J,7),IF(C128&lt;(MAX('Steel Pipe'!A:A))+1,VLOOKUP(C128,'Steel Pipe'!A:J,7),0)))))))))))))))))))))))))))))))</f>
        <v>0</v>
      </c>
      <c r="J128" s="1196">
        <f t="shared" si="2"/>
        <v>0</v>
      </c>
    </row>
    <row r="129" spans="3:10" ht="15" customHeight="1" thickTop="1" thickBot="1">
      <c r="C129" s="1233">
        <v>108</v>
      </c>
      <c r="D129" s="49" t="str">
        <f>IF(C129&lt;(MAX('MI Fittings'!A:A))+1,VLOOKUP(C129,'MI Fittings'!A:K,10),IF(C129&lt;(MAX('CS Press Fittings'!A:A))+1,VLOOKUP(C129,'CS Press Fittings'!A:K,11),IF(C129&lt;(MAX('Steel Nipples'!A:A))+1,VLOOKUP(C129,'Steel Nipples'!A:K,10),IF(C129&lt;(MAX('Steel Cut Lengths'!A:A))+1,VLOOKUP(C129,'Steel Cut Lengths'!A:K,10),IF(C129&lt;(MAX('Pipe Hangers'!A:A))+1,VLOOKUP(C129,'Pipe Hangers'!A:J,10),IF(C129&lt;(MAX('Brass Nipples '!A:A))+1,VLOOKUP(C129,'Brass Nipples '!A:J,10),IF(C129&lt;(MAX('Brass Fittings '!A:A))+1,VLOOKUP(C129,'Brass Fittings '!A:J,10),IF(C129&lt;(MAX(Valves!A:A))+1,VLOOKUP(C129,Valves!A:J,10),IF(C129&lt;(MAX('PEX Tubing'!A:A))+1,VLOOKUP(C129,'PEX Tubing'!A:J,9),IF(C129&lt;(MAX('PEX Fittings - Brass'!A:A))+1,VLOOKUP(C129,'PEX Fittings - Brass'!A:J,10),IF(C129&lt;(MAX('PEX Fittings - EXPN Brass'!A:A))+1,VLOOKUP(C129,'PEX Fittings - EXPN Brass'!A:J,10),IF(C129&lt;(MAX('PEX Fittings - F1807 PPSU '!A:A))+1,VLOOKUP(C129,'PEX Fittings - F1807 PPSU '!A:J,10),IF(C129&lt;(MAX('PEX Fittings - F1960 EPPSU'!A:A))+1,VLOOKUP(C129,'PEX Fittings - F1960 EPPSU'!A:J,10),IF(C129&lt;(MAX('PEX Accessories'!A:A))+1,VLOOKUP(C129,'PEX Accessories'!A:J,10),IF(C129&lt;(MAX('PVC DWV'!A:A))+1,VLOOKUP(C129,'PVC DWV'!A:K,11),IF(C129&lt;(MAX('PVC SCH 40'!A:A))+1,VLOOKUP(C129,'PVC SCH 40'!A:K,11),IF(C129&lt;(MAX('Push Fittings'!A:A))+1,VLOOKUP(C129,'Push Fittings'!A:J,10),IF(C129&lt;(MAX('Copper Wrot'!A:A))+1,VLOOKUP(C129,'Copper Wrot'!A:L,12),IF(C129&lt;(MAX('Cast Copper'!A:A))+1,VLOOKUP(C129,'Cast Copper'!A:L,12),IF(C129&lt;(MAX('Press Copper Fittings'!A:A))+1,VLOOKUP(C129,'Press Copper Fittings'!A:J,10),IF(C129&lt;(MAX('Supply Stops'!A:A))+1,VLOOKUP(C129,'Supply Stops'!A:J,10),IF(C129&lt;(MAX('Supply Lines'!A:A))+1,VLOOKUP(C129,'Supply Lines'!A:J,10),IF(C129&lt;(MAX('CI Fittings'!A:A))+1,VLOOKUP(C129,'CI Fittings'!A:J,10),IF(C129&lt;(MAX('Steel Couplings'!A:A))+1,VLOOKUP(C129,'Steel Couplings'!A:J,10),IF(C129&lt;(MAX(NHC!A:A))+1,VLOOKUP(C129,NHC!A:J,10),IF(C129&lt;(MAX('Dielectric Unions'!A:A))+1,VLOOKUP(C129,'Dielectric Unions'!A:J,10),IF(C129&lt;(MAX('MI Fittings - XH'!A:A))+1,VLOOKUP(C129,'MI Fittings - XH'!A:J,10),IF(C129&lt;(MAX('Steel Nipples - XH'!A:A))+1,VLOOKUP(C129,'Steel Nipples - XH'!A:J,10),IF(C129&lt;(MAX('Copper Tubing '!A:A))+1,VLOOKUP(C129,'Copper Tubing '!A:J,10),IF(C129&lt;(MAX('PVC Pipe'!A:A))+1,VLOOKUP(C129,'PVC Pipe'!A:J,10),IF(C129&lt;(MAX('Steel Pipe'!A:A))+1,VLOOKUP(C129,'Steel Pipe'!A:J,10),"")))))))))))))))))))))))))))))))</f>
        <v/>
      </c>
      <c r="E129" s="1231" t="str">
        <f>IF(C129&lt;(MAX('MI Fittings'!A:A))+1,VLOOKUP(C129,'MI Fittings'!A:K,3),IF(C129&lt;(MAX('CS Press Fittings'!A:A))+1,VLOOKUP(C129,'CS Press Fittings'!A:K,4),IF(C129&lt;(MAX('Steel Nipples'!A:A))+1,VLOOKUP(C129,'Steel Nipples'!A:K,3),IF(C129&lt;(MAX('Steel Cut Lengths'!A:A))+1,VLOOKUP(C129,'Steel Cut Lengths'!A:K,3),IF(C129&lt;(MAX('Pipe Hangers'!A:A))+1,VLOOKUP(C129,'Pipe Hangers'!A:J,3),IF(C129&lt;(MAX('Brass Nipples '!A:A))+1,VLOOKUP(C129,'Brass Nipples '!A:J,3),IF(C129&lt;(MAX('Brass Fittings '!A:A))+1,VLOOKUP(C129,'Brass Fittings '!A:J,3),IF(C129&lt;(MAX(Valves!A:A))+1,VLOOKUP(C129,Valves!A:J,3),IF(C129&lt;(MAX('PEX Tubing'!A:A))+1,VLOOKUP(C129,'PEX Tubing'!A:J,3),IF(C129&lt;(MAX('PEX Fittings - Brass'!A:A))+1,VLOOKUP(C129,'PEX Fittings - Brass'!A:J,3),IF(C129&lt;(MAX('PEX Fittings - EXPN Brass'!A:A))+1,VLOOKUP(C129,'PEX Fittings - EXPN Brass'!A:J,3),IF(C129&lt;(MAX('PEX Fittings - F1807 PPSU '!A:A))+1,VLOOKUP(C129,'PEX Fittings - F1807 PPSU '!A:J,3),IF(C129&lt;(MAX('PEX Fittings - F1960 EPPSU'!A:A))+1,VLOOKUP(C129,'PEX Fittings - F1960 EPPSU'!A:J,3),IF(C129&lt;(MAX('PEX Accessories'!A:A))+1,VLOOKUP(C129,'PEX Accessories'!A:J,3),IF(C129&lt;(MAX('PVC DWV'!A:A))+1,VLOOKUP(C129,'PVC DWV'!A:K,3),IF(C129&lt;(MAX('PVC SCH 40'!A:A))+1,VLOOKUP(C129,'PVC SCH 40'!A:K,3),IF(C129&lt;(MAX('Push Fittings'!A:A))+1,VLOOKUP(C129,'Push Fittings'!A:J,3),IF(C129&lt;(MAX('Copper Wrot'!A:A))+1,VLOOKUP(C129,'Copper Wrot'!A:L,3),IF(C129&lt;(MAX('Cast Copper'!A:A))+1,VLOOKUP(C129,'Cast Copper'!A:L,3),IF(C129&lt;(MAX('Cast Copper'!A:A))+1,VLOOKUP(C129,'Cast Copper'!A:L,3),IF(C129&lt;(MAX('Press Copper Fittings'!A:A))+1,VLOOKUP(C129,'Press Copper Fittings'!A:J,3),IF(C129&lt;(MAX('Supply Stops'!A:A))+1,VLOOKUP(C129,'Supply Stops'!A:J,3),IF(C129&lt;(MAX('Supply Lines'!A:A))+1,VLOOKUP(C129,'Supply Lines'!A:J,3),IF(C129&lt;(MAX('CI Fittings'!A:A))+1,VLOOKUP(C129,'CI Fittings'!A:J,3),IF(C129&lt;(MAX('Steel Couplings'!A:A))+1,VLOOKUP(C129,'Steel Couplings'!A:J,3),IF(C129&lt;(MAX(NHC!A:A))+1,VLOOKUP(C129,NHC!A:J,3),IF(C129&lt;(MAX('Dielectric Unions'!A:A))+1,VLOOKUP(C129,'Dielectric Unions'!A:J,3),IF(C129&lt;(MAX('MI Fittings - XH'!A:A))+1,VLOOKUP(C129,'MI Fittings - XH'!A:J,3),IF(C129&lt;(MAX('Steel Nipples - XH'!A:A))+1,VLOOKUP(C129,'Steel Nipples - XH'!A:J,3),IF(C129&lt;(MAX('Copper Tubing '!A:A))+1,VLOOKUP(C129,'Copper Tubing '!A:J,3),IF(C129&lt;(MAX('PVC Pipe'!A:A))+1,VLOOKUP(C129,'PVC Pipe'!A:J,3),IF(C129&lt;(MAX('Steel Pipe'!A:A))+1,VLOOKUP(C129,'Steel Pipe'!A:J,3),""))))))))))))))))))))))))))))))))</f>
        <v/>
      </c>
      <c r="F129" s="1794" t="str">
        <f>IF(C129&lt;(MAX('MI Fittings'!A:A))+1,VLOOKUP(C129,'MI Fittings'!A:K,4),IF(C129&lt;(MAX('CS Press Fittings'!A:A))+1,VLOOKUP(C129,'CS Press Fittings'!A:K,5),IF(C129&lt;(MAX('Steel Nipples'!A:A))+1,VLOOKUP(C129,'Steel Nipples'!A:K,4),IF(C129&lt;(MAX('Steel Cut Lengths'!A:A))+1,VLOOKUP(C129,'Steel Cut Lengths'!A:K,4),IF(C129&lt;(MAX('Pipe Hangers'!A:A))+1,VLOOKUP(C129,'Pipe Hangers'!A:J,4),IF(C129&lt;(MAX('Brass Nipples '!A:A))+1,VLOOKUP(C129,'Brass Nipples '!A:J,4),IF(C129&lt;(MAX('Brass Fittings '!A:A))+1,VLOOKUP(C129,'Brass Fittings '!A:J,4),IF(C129&lt;(MAX(Valves!A:A))+1,VLOOKUP(C129,Valves!A:J,4),IF(C129&lt;(MAX('PEX Tubing'!A:A))+1,VLOOKUP(C129,'PEX Tubing'!A:J,4),IF(C129&lt;(MAX('PEX Fittings - Brass'!A:A))+1,VLOOKUP(C129,'PEX Fittings - Brass'!A:J,4),IF(C129&lt;(MAX('PEX Fittings - EXPN Brass'!A:A))+1,VLOOKUP(C129,'PEX Fittings - EXPN Brass'!A:J,4),IF(C129&lt;(MAX('PEX Fittings - F1807 PPSU '!A:A))+1,VLOOKUP(C129,'PEX Fittings - F1807 PPSU '!A:J,4),IF(C129&lt;(MAX('PEX Fittings - F1960 EPPSU'!A:A))+1,VLOOKUP(C129,'PEX Fittings - F1960 EPPSU'!A:J,4),IF(C129&lt;(MAX('PEX Accessories'!A:A))+1,VLOOKUP(C129,'PEX Accessories'!A:J,4),IF(C129&lt;(MAX('PVC DWV'!A:A))+1,VLOOKUP(C129,'PVC DWV'!A:K,5),IF(C129&lt;(MAX('PVC SCH 40'!A:A))+1,VLOOKUP(C129,'PVC SCH 40'!A:K,5),IF(C129&lt;(MAX('Push Fittings'!A:A))+1,VLOOKUP(C129,'Push Fittings'!A:J,4),IF(C129&lt;(MAX('Copper Wrot'!A:A))+1,VLOOKUP(C129,'Copper Wrot'!A:L,5),IF(C129&lt;(MAX('Cast Copper'!A:A))+1,VLOOKUP(C129,'Cast Copper'!A:L,5),IF(C129&lt;(MAX('Press Copper Fittings'!A:A))+1,VLOOKUP(C129,'Press Copper Fittings'!A:J,4),IF(C129&lt;(MAX('Supply Stops'!A:A))+1,VLOOKUP(C129,'Supply Stops'!A:J,4),IF(C129&lt;(MAX('Supply Lines'!A:A))+1,VLOOKUP(C129,'Supply Lines'!A:J,4),IF(C129&lt;(MAX('CI Fittings'!A:A))+1,VLOOKUP(C129,'CI Fittings'!A:J,4),IF(C129&lt;(MAX('Steel Couplings'!A:A))+1,VLOOKUP(C129,'Steel Couplings'!A:J,4),IF(C129&lt;(MAX(NHC!A:A))+1,VLOOKUP(C129,NHC!A:J,4),IF(C129&lt;(MAX('Dielectric Unions'!A:A))+1,VLOOKUP(C129,'Dielectric Unions'!A:J,4),IF(C129&lt;(MAX('MI Fittings - XH'!A:A))+1,VLOOKUP(C129,'MI Fittings - XH'!A:J,4),IF(C129&lt;(MAX('Steel Nipples - XH'!A:A))+1,VLOOKUP(C129,'Steel Nipples - XH'!A:J,4),IF(C129&lt;(MAX('Copper Tubing '!A:A))+1,VLOOKUP(C129,'Copper Tubing '!A:J,4),IF(C129&lt;(MAX('PVC Pipe'!A:A))+1,VLOOKUP(C129,'PVC Pipe'!A:J,4),IF(C129&lt;(MAX('Steel Pipe'!A:A))+1,VLOOKUP(C129,'Steel Pipe'!A:J,4),"")))))))))))))))))))))))))))))))</f>
        <v/>
      </c>
      <c r="G129" s="1795"/>
      <c r="H129" s="504" t="str">
        <f>IF(C129&lt;(MAX('MI Fittings'!A:A))+1,VLOOKUP(C129,'MI Fittings'!A:K,8),IF(C129&lt;(MAX('CS Press Fittings'!A:A))+1,VLOOKUP(C129,'CS Press Fittings'!A:K,9),IF(C129&lt;(MAX('Steel Nipples'!A:A))+1,VLOOKUP(C129,'Steel Nipples'!A:K,8),IF(C129&lt;(MAX('Steel Cut Lengths'!A:A))+1,VLOOKUP(C129,'Steel Cut Lengths'!A:K,8),IF(C129&lt;(MAX('Pipe Hangers'!A:A))+1,VLOOKUP(C129,'Pipe Hangers'!A:J,8),IF(C129&lt;(MAX('Brass Nipples '!A:A))+1,VLOOKUP(C129,'Brass Nipples '!A:J,8),IF(C129&lt;(MAX('Brass Fittings '!A:A))+1,VLOOKUP(C129,'Brass Fittings '!A:J,8),IF(C129&lt;(MAX(Valves!A:A))+1,VLOOKUP(C129,Valves!A:J,8),IF(C129&lt;(MAX('PEX Tubing'!A:A))+1,VLOOKUP(C129,'PEX Tubing'!A:J,8),IF(C129&lt;(MAX('PEX Fittings - Brass'!A:A))+1,VLOOKUP(C129,'PEX Fittings - Brass'!A:J,8),IF(C129&lt;(MAX('PEX Fittings - EXPN Brass'!A:A))+1,VLOOKUP(C129,'PEX Fittings - EXPN Brass'!A:J,8),IF(C129&lt;(MAX('PEX Fittings - F1807 PPSU '!A:A))+1,VLOOKUP(C129,'PEX Fittings - F1807 PPSU '!A:J,8),IF(C129&lt;(MAX('PEX Fittings - F1960 EPPSU'!A:A))+1,VLOOKUP(C129,'PEX Fittings - F1960 EPPSU'!A:J,8),IF(C129&lt;(MAX('PEX Accessories'!A:A))+1,VLOOKUP(C129,'PEX Accessories'!A:J,8),IF(C129&lt;(MAX('PVC DWV'!A:A))+1,VLOOKUP(C129,'PVC DWV'!A:K,9),IF(C129&lt;(MAX('PVC SCH 40'!A:A))+1,VLOOKUP(C129,'PVC SCH 40'!A:K,10),IF(C129&lt;(MAX('Push Fittings'!A:A))+1,VLOOKUP(C129,'Push Fittings'!A:J,8),IF(C129&lt;(MAX('Copper Wrot'!A:A))+1,VLOOKUP(C129,'Copper Wrot'!A:L,10),IF(C129&lt;(MAX('Cast Copper'!A:A))+1,VLOOKUP(C129,'Cast Copper'!A:L,10),IF(C129&lt;(MAX('Press Copper Fittings'!A:A))+1,VLOOKUP(C129,'Press Copper Fittings'!A:J,8),IF(C129&lt;(MAX('Supply Stops'!A:A))+1,VLOOKUP(C129,'Supply Stops'!A:J,8),IF(C129&lt;(MAX('Supply Lines'!A:A))+1,VLOOKUP(C129,'Supply Lines'!A:J,8),IF(C129&lt;(MAX('CI Fittings'!A:A))+1,VLOOKUP(C129,'CI Fittings'!A:J,8),IF(C129&lt;(MAX('Steel Couplings'!A:A))+1,VLOOKUP(C129,'Steel Couplings'!A:J,8),IF(C129&lt;(MAX(NHC!A:A))+1,VLOOKUP(C129,NHC!A:J,8),IF(C129&lt;(MAX('Dielectric Unions'!A:A))+1,VLOOKUP(C129,'Dielectric Unions'!A:J,8),IF(C129&lt;(MAX('MI Fittings - XH'!A:A))+1,VLOOKUP(C129,'MI Fittings - XH'!A:J,8),IF(C129&lt;(MAX('Steel Nipples - XH'!A:A))+1,VLOOKUP(C129,'Steel Nipples - XH'!A:J,8),IF(C129&lt;(MAX('Copper Tubing '!A:A))+1,VLOOKUP(C129,'Copper Tubing '!A:J,8),IF(C129&lt;(MAX('PVC Pipe'!A:A))+1,VLOOKUP(C129,'PVC Pipe'!A:J,8),IF(C129&lt;(MAX('Steel Pipe'!A:A))+1,VLOOKUP(C129,'Steel Pipe'!A:J,8),"")))))))))))))))))))))))))))))))</f>
        <v/>
      </c>
      <c r="I129" s="1232">
        <f>IF(C129&lt;(MAX('MI Fittings'!A:A))+1,VLOOKUP(C129,'MI Fittings'!A:K,7),IF(C129&lt;(MAX('CS Press Fittings'!A:A))+1,VLOOKUP(C129,'CS Press Fittings'!A:K,8),IF(C129&lt;(MAX('Steel Nipples'!A:A))+1,VLOOKUP(C129,'Steel Nipples'!A:K,7),IF(C129&lt;(MAX('Steel Cut Lengths'!A:A))+1,VLOOKUP(C129,'Steel Cut Lengths'!A:K,7),IF(C129&lt;(MAX('Pipe Hangers'!A:A))+1,VLOOKUP(C129,'Pipe Hangers'!A:J,7),IF(C129&lt;(MAX('Brass Nipples '!A:A))+1,VLOOKUP(C129,'Brass Nipples '!A:J,7),IF(C129&lt;(MAX('Brass Fittings '!A:A))+1,VLOOKUP(C129,'Brass Fittings '!A:J,7),IF(C129&lt;(MAX(Valves!A:A))+1,VLOOKUP(C129,Valves!A:J,7),IF(C129&lt;(MAX('PEX Tubing'!A:A))+1,VLOOKUP(C129,'PEX Tubing'!A:J,7),IF(C129&lt;(MAX('PEX Fittings - Brass'!A:A))+1,VLOOKUP(C129,'PEX Fittings - Brass'!A:J,7),IF(C129&lt;(MAX('PEX Fittings - EXPN Brass'!A:A))+1,VLOOKUP(C129,'PEX Fittings - EXPN Brass'!A:J,7),IF(C129&lt;(MAX('PEX Fittings - F1807 PPSU '!A:A))+1,VLOOKUP(C129,'PEX Fittings - F1807 PPSU '!A:J,7),IF(C129&lt;(MAX('PEX Fittings - F1960 EPPSU'!A:A))+1,VLOOKUP(C129,'PEX Fittings - F1960 EPPSU'!A:J,7),IF(C129&lt;(MAX('PEX Accessories'!A:A))+1,VLOOKUP(C129,'PEX Accessories'!A:J,7),IF(C129&lt;(MAX('PVC DWV'!A:A))+1,VLOOKUP(C129,'PVC DWV'!A:K,8),IF(C129&lt;(MAX('PVC SCH 40'!A:A))+1,VLOOKUP(C129,'PVC SCH 40'!A:K,7),IF(C129&lt;(MAX('Push Fittings'!A:A))+1,VLOOKUP(C129,'Push Fittings'!A:J,7),IF(C129&lt;(MAX('Copper Wrot'!A:A))+1,VLOOKUP(C129,'Copper Wrot'!A:L,9),IF(C129&lt;(MAX('Cast Copper'!A:A))+1,VLOOKUP(C129,'Cast Copper'!A:L,9),IF(C129&lt;(MAX('Press Copper Fittings'!A:A))+1,VLOOKUP(C129,'Press Copper Fittings'!A:J,7),IF(C129&lt;(MAX('Supply Stops'!A:A))+1,VLOOKUP(C129,'Supply Stops'!A:J,7),IF(C129&lt;(MAX('Supply Lines'!A:A))+1,VLOOKUP(C129,'Supply Lines'!A:J,7),IF(C129&lt;(MAX('CI Fittings'!A:A))+1,VLOOKUP(C129,'CI Fittings'!A:J,7),IF(C129&lt;(MAX('Steel Couplings'!A:A))+1,VLOOKUP(C129,'Steel Couplings'!A:J,7),IF(C129&lt;(MAX(NHC!A:A))+1,VLOOKUP(C129,NHC!A:J,7),IF(C129&lt;(MAX('Dielectric Unions'!A:A))+1,VLOOKUP(C129,'Dielectric Unions'!A:J,7),IF(C129&lt;(MAX('MI Fittings - XH'!A:A))+1,VLOOKUP(C129,'MI Fittings - XH'!A:J,7),IF(C129&lt;(MAX('Steel Nipples - XH'!A:A))+1,VLOOKUP(C129,'Steel Nipples - XH'!A:J,7),IF(C129&lt;(MAX('Copper Tubing '!A:A))+1,VLOOKUP(C129,'Copper Tubing '!A:J,7),IF(C129&lt;(MAX('PVC Pipe'!A:A))+1,VLOOKUP(C129,'PVC Pipe'!A:J,7),IF(C129&lt;(MAX('Steel Pipe'!A:A))+1,VLOOKUP(C129,'Steel Pipe'!A:J,7),0)))))))))))))))))))))))))))))))</f>
        <v>0</v>
      </c>
      <c r="J129" s="1196">
        <f t="shared" si="2"/>
        <v>0</v>
      </c>
    </row>
    <row r="130" spans="3:10" ht="15" customHeight="1" thickTop="1" thickBot="1">
      <c r="C130" s="1234">
        <v>109</v>
      </c>
      <c r="D130" s="49" t="str">
        <f>IF(C130&lt;(MAX('MI Fittings'!A:A))+1,VLOOKUP(C130,'MI Fittings'!A:K,10),IF(C130&lt;(MAX('CS Press Fittings'!A:A))+1,VLOOKUP(C130,'CS Press Fittings'!A:K,11),IF(C130&lt;(MAX('Steel Nipples'!A:A))+1,VLOOKUP(C130,'Steel Nipples'!A:K,10),IF(C130&lt;(MAX('Steel Cut Lengths'!A:A))+1,VLOOKUP(C130,'Steel Cut Lengths'!A:K,10),IF(C130&lt;(MAX('Pipe Hangers'!A:A))+1,VLOOKUP(C130,'Pipe Hangers'!A:J,10),IF(C130&lt;(MAX('Brass Nipples '!A:A))+1,VLOOKUP(C130,'Brass Nipples '!A:J,10),IF(C130&lt;(MAX('Brass Fittings '!A:A))+1,VLOOKUP(C130,'Brass Fittings '!A:J,10),IF(C130&lt;(MAX(Valves!A:A))+1,VLOOKUP(C130,Valves!A:J,10),IF(C130&lt;(MAX('PEX Tubing'!A:A))+1,VLOOKUP(C130,'PEX Tubing'!A:J,9),IF(C130&lt;(MAX('PEX Fittings - Brass'!A:A))+1,VLOOKUP(C130,'PEX Fittings - Brass'!A:J,10),IF(C130&lt;(MAX('PEX Fittings - EXPN Brass'!A:A))+1,VLOOKUP(C130,'PEX Fittings - EXPN Brass'!A:J,10),IF(C130&lt;(MAX('PEX Fittings - F1807 PPSU '!A:A))+1,VLOOKUP(C130,'PEX Fittings - F1807 PPSU '!A:J,10),IF(C130&lt;(MAX('PEX Fittings - F1960 EPPSU'!A:A))+1,VLOOKUP(C130,'PEX Fittings - F1960 EPPSU'!A:J,10),IF(C130&lt;(MAX('PEX Accessories'!A:A))+1,VLOOKUP(C130,'PEX Accessories'!A:J,10),IF(C130&lt;(MAX('PVC DWV'!A:A))+1,VLOOKUP(C130,'PVC DWV'!A:K,11),IF(C130&lt;(MAX('PVC SCH 40'!A:A))+1,VLOOKUP(C130,'PVC SCH 40'!A:K,11),IF(C130&lt;(MAX('Push Fittings'!A:A))+1,VLOOKUP(C130,'Push Fittings'!A:J,10),IF(C130&lt;(MAX('Copper Wrot'!A:A))+1,VLOOKUP(C130,'Copper Wrot'!A:L,12),IF(C130&lt;(MAX('Cast Copper'!A:A))+1,VLOOKUP(C130,'Cast Copper'!A:L,12),IF(C130&lt;(MAX('Press Copper Fittings'!A:A))+1,VLOOKUP(C130,'Press Copper Fittings'!A:J,10),IF(C130&lt;(MAX('Supply Stops'!A:A))+1,VLOOKUP(C130,'Supply Stops'!A:J,10),IF(C130&lt;(MAX('Supply Lines'!A:A))+1,VLOOKUP(C130,'Supply Lines'!A:J,10),IF(C130&lt;(MAX('CI Fittings'!A:A))+1,VLOOKUP(C130,'CI Fittings'!A:J,10),IF(C130&lt;(MAX('Steel Couplings'!A:A))+1,VLOOKUP(C130,'Steel Couplings'!A:J,10),IF(C130&lt;(MAX(NHC!A:A))+1,VLOOKUP(C130,NHC!A:J,10),IF(C130&lt;(MAX('Dielectric Unions'!A:A))+1,VLOOKUP(C130,'Dielectric Unions'!A:J,10),IF(C130&lt;(MAX('MI Fittings - XH'!A:A))+1,VLOOKUP(C130,'MI Fittings - XH'!A:J,10),IF(C130&lt;(MAX('Steel Nipples - XH'!A:A))+1,VLOOKUP(C130,'Steel Nipples - XH'!A:J,10),IF(C130&lt;(MAX('Copper Tubing '!A:A))+1,VLOOKUP(C130,'Copper Tubing '!A:J,10),IF(C130&lt;(MAX('PVC Pipe'!A:A))+1,VLOOKUP(C130,'PVC Pipe'!A:J,10),IF(C130&lt;(MAX('Steel Pipe'!A:A))+1,VLOOKUP(C130,'Steel Pipe'!A:J,10),"")))))))))))))))))))))))))))))))</f>
        <v/>
      </c>
      <c r="E130" s="1231" t="str">
        <f>IF(C130&lt;(MAX('MI Fittings'!A:A))+1,VLOOKUP(C130,'MI Fittings'!A:K,3),IF(C130&lt;(MAX('CS Press Fittings'!A:A))+1,VLOOKUP(C130,'CS Press Fittings'!A:K,4),IF(C130&lt;(MAX('Steel Nipples'!A:A))+1,VLOOKUP(C130,'Steel Nipples'!A:K,3),IF(C130&lt;(MAX('Steel Cut Lengths'!A:A))+1,VLOOKUP(C130,'Steel Cut Lengths'!A:K,3),IF(C130&lt;(MAX('Pipe Hangers'!A:A))+1,VLOOKUP(C130,'Pipe Hangers'!A:J,3),IF(C130&lt;(MAX('Brass Nipples '!A:A))+1,VLOOKUP(C130,'Brass Nipples '!A:J,3),IF(C130&lt;(MAX('Brass Fittings '!A:A))+1,VLOOKUP(C130,'Brass Fittings '!A:J,3),IF(C130&lt;(MAX(Valves!A:A))+1,VLOOKUP(C130,Valves!A:J,3),IF(C130&lt;(MAX('PEX Tubing'!A:A))+1,VLOOKUP(C130,'PEX Tubing'!A:J,3),IF(C130&lt;(MAX('PEX Fittings - Brass'!A:A))+1,VLOOKUP(C130,'PEX Fittings - Brass'!A:J,3),IF(C130&lt;(MAX('PEX Fittings - EXPN Brass'!A:A))+1,VLOOKUP(C130,'PEX Fittings - EXPN Brass'!A:J,3),IF(C130&lt;(MAX('PEX Fittings - F1807 PPSU '!A:A))+1,VLOOKUP(C130,'PEX Fittings - F1807 PPSU '!A:J,3),IF(C130&lt;(MAX('PEX Fittings - F1960 EPPSU'!A:A))+1,VLOOKUP(C130,'PEX Fittings - F1960 EPPSU'!A:J,3),IF(C130&lt;(MAX('PEX Accessories'!A:A))+1,VLOOKUP(C130,'PEX Accessories'!A:J,3),IF(C130&lt;(MAX('PVC DWV'!A:A))+1,VLOOKUP(C130,'PVC DWV'!A:K,3),IF(C130&lt;(MAX('PVC SCH 40'!A:A))+1,VLOOKUP(C130,'PVC SCH 40'!A:K,3),IF(C130&lt;(MAX('Push Fittings'!A:A))+1,VLOOKUP(C130,'Push Fittings'!A:J,3),IF(C130&lt;(MAX('Copper Wrot'!A:A))+1,VLOOKUP(C130,'Copper Wrot'!A:L,3),IF(C130&lt;(MAX('Cast Copper'!A:A))+1,VLOOKUP(C130,'Cast Copper'!A:L,3),IF(C130&lt;(MAX('Cast Copper'!A:A))+1,VLOOKUP(C130,'Cast Copper'!A:L,3),IF(C130&lt;(MAX('Press Copper Fittings'!A:A))+1,VLOOKUP(C130,'Press Copper Fittings'!A:J,3),IF(C130&lt;(MAX('Supply Stops'!A:A))+1,VLOOKUP(C130,'Supply Stops'!A:J,3),IF(C130&lt;(MAX('Supply Lines'!A:A))+1,VLOOKUP(C130,'Supply Lines'!A:J,3),IF(C130&lt;(MAX('CI Fittings'!A:A))+1,VLOOKUP(C130,'CI Fittings'!A:J,3),IF(C130&lt;(MAX('Steel Couplings'!A:A))+1,VLOOKUP(C130,'Steel Couplings'!A:J,3),IF(C130&lt;(MAX(NHC!A:A))+1,VLOOKUP(C130,NHC!A:J,3),IF(C130&lt;(MAX('Dielectric Unions'!A:A))+1,VLOOKUP(C130,'Dielectric Unions'!A:J,3),IF(C130&lt;(MAX('MI Fittings - XH'!A:A))+1,VLOOKUP(C130,'MI Fittings - XH'!A:J,3),IF(C130&lt;(MAX('Steel Nipples - XH'!A:A))+1,VLOOKUP(C130,'Steel Nipples - XH'!A:J,3),IF(C130&lt;(MAX('Copper Tubing '!A:A))+1,VLOOKUP(C130,'Copper Tubing '!A:J,3),IF(C130&lt;(MAX('PVC Pipe'!A:A))+1,VLOOKUP(C130,'PVC Pipe'!A:J,3),IF(C130&lt;(MAX('Steel Pipe'!A:A))+1,VLOOKUP(C130,'Steel Pipe'!A:J,3),""))))))))))))))))))))))))))))))))</f>
        <v/>
      </c>
      <c r="F130" s="1794" t="str">
        <f>IF(C130&lt;(MAX('MI Fittings'!A:A))+1,VLOOKUP(C130,'MI Fittings'!A:K,4),IF(C130&lt;(MAX('CS Press Fittings'!A:A))+1,VLOOKUP(C130,'CS Press Fittings'!A:K,5),IF(C130&lt;(MAX('Steel Nipples'!A:A))+1,VLOOKUP(C130,'Steel Nipples'!A:K,4),IF(C130&lt;(MAX('Steel Cut Lengths'!A:A))+1,VLOOKUP(C130,'Steel Cut Lengths'!A:K,4),IF(C130&lt;(MAX('Pipe Hangers'!A:A))+1,VLOOKUP(C130,'Pipe Hangers'!A:J,4),IF(C130&lt;(MAX('Brass Nipples '!A:A))+1,VLOOKUP(C130,'Brass Nipples '!A:J,4),IF(C130&lt;(MAX('Brass Fittings '!A:A))+1,VLOOKUP(C130,'Brass Fittings '!A:J,4),IF(C130&lt;(MAX(Valves!A:A))+1,VLOOKUP(C130,Valves!A:J,4),IF(C130&lt;(MAX('PEX Tubing'!A:A))+1,VLOOKUP(C130,'PEX Tubing'!A:J,4),IF(C130&lt;(MAX('PEX Fittings - Brass'!A:A))+1,VLOOKUP(C130,'PEX Fittings - Brass'!A:J,4),IF(C130&lt;(MAX('PEX Fittings - EXPN Brass'!A:A))+1,VLOOKUP(C130,'PEX Fittings - EXPN Brass'!A:J,4),IF(C130&lt;(MAX('PEX Fittings - F1807 PPSU '!A:A))+1,VLOOKUP(C130,'PEX Fittings - F1807 PPSU '!A:J,4),IF(C130&lt;(MAX('PEX Fittings - F1960 EPPSU'!A:A))+1,VLOOKUP(C130,'PEX Fittings - F1960 EPPSU'!A:J,4),IF(C130&lt;(MAX('PEX Accessories'!A:A))+1,VLOOKUP(C130,'PEX Accessories'!A:J,4),IF(C130&lt;(MAX('PVC DWV'!A:A))+1,VLOOKUP(C130,'PVC DWV'!A:K,5),IF(C130&lt;(MAX('PVC SCH 40'!A:A))+1,VLOOKUP(C130,'PVC SCH 40'!A:K,5),IF(C130&lt;(MAX('Push Fittings'!A:A))+1,VLOOKUP(C130,'Push Fittings'!A:J,4),IF(C130&lt;(MAX('Copper Wrot'!A:A))+1,VLOOKUP(C130,'Copper Wrot'!A:L,5),IF(C130&lt;(MAX('Cast Copper'!A:A))+1,VLOOKUP(C130,'Cast Copper'!A:L,5),IF(C130&lt;(MAX('Press Copper Fittings'!A:A))+1,VLOOKUP(C130,'Press Copper Fittings'!A:J,4),IF(C130&lt;(MAX('Supply Stops'!A:A))+1,VLOOKUP(C130,'Supply Stops'!A:J,4),IF(C130&lt;(MAX('Supply Lines'!A:A))+1,VLOOKUP(C130,'Supply Lines'!A:J,4),IF(C130&lt;(MAX('CI Fittings'!A:A))+1,VLOOKUP(C130,'CI Fittings'!A:J,4),IF(C130&lt;(MAX('Steel Couplings'!A:A))+1,VLOOKUP(C130,'Steel Couplings'!A:J,4),IF(C130&lt;(MAX(NHC!A:A))+1,VLOOKUP(C130,NHC!A:J,4),IF(C130&lt;(MAX('Dielectric Unions'!A:A))+1,VLOOKUP(C130,'Dielectric Unions'!A:J,4),IF(C130&lt;(MAX('MI Fittings - XH'!A:A))+1,VLOOKUP(C130,'MI Fittings - XH'!A:J,4),IF(C130&lt;(MAX('Steel Nipples - XH'!A:A))+1,VLOOKUP(C130,'Steel Nipples - XH'!A:J,4),IF(C130&lt;(MAX('Copper Tubing '!A:A))+1,VLOOKUP(C130,'Copper Tubing '!A:J,4),IF(C130&lt;(MAX('PVC Pipe'!A:A))+1,VLOOKUP(C130,'PVC Pipe'!A:J,4),IF(C130&lt;(MAX('Steel Pipe'!A:A))+1,VLOOKUP(C130,'Steel Pipe'!A:J,4),"")))))))))))))))))))))))))))))))</f>
        <v/>
      </c>
      <c r="G130" s="1795"/>
      <c r="H130" s="504" t="str">
        <f>IF(C130&lt;(MAX('MI Fittings'!A:A))+1,VLOOKUP(C130,'MI Fittings'!A:K,8),IF(C130&lt;(MAX('CS Press Fittings'!A:A))+1,VLOOKUP(C130,'CS Press Fittings'!A:K,9),IF(C130&lt;(MAX('Steel Nipples'!A:A))+1,VLOOKUP(C130,'Steel Nipples'!A:K,8),IF(C130&lt;(MAX('Steel Cut Lengths'!A:A))+1,VLOOKUP(C130,'Steel Cut Lengths'!A:K,8),IF(C130&lt;(MAX('Pipe Hangers'!A:A))+1,VLOOKUP(C130,'Pipe Hangers'!A:J,8),IF(C130&lt;(MAX('Brass Nipples '!A:A))+1,VLOOKUP(C130,'Brass Nipples '!A:J,8),IF(C130&lt;(MAX('Brass Fittings '!A:A))+1,VLOOKUP(C130,'Brass Fittings '!A:J,8),IF(C130&lt;(MAX(Valves!A:A))+1,VLOOKUP(C130,Valves!A:J,8),IF(C130&lt;(MAX('PEX Tubing'!A:A))+1,VLOOKUP(C130,'PEX Tubing'!A:J,8),IF(C130&lt;(MAX('PEX Fittings - Brass'!A:A))+1,VLOOKUP(C130,'PEX Fittings - Brass'!A:J,8),IF(C130&lt;(MAX('PEX Fittings - EXPN Brass'!A:A))+1,VLOOKUP(C130,'PEX Fittings - EXPN Brass'!A:J,8),IF(C130&lt;(MAX('PEX Fittings - F1807 PPSU '!A:A))+1,VLOOKUP(C130,'PEX Fittings - F1807 PPSU '!A:J,8),IF(C130&lt;(MAX('PEX Fittings - F1960 EPPSU'!A:A))+1,VLOOKUP(C130,'PEX Fittings - F1960 EPPSU'!A:J,8),IF(C130&lt;(MAX('PEX Accessories'!A:A))+1,VLOOKUP(C130,'PEX Accessories'!A:J,8),IF(C130&lt;(MAX('PVC DWV'!A:A))+1,VLOOKUP(C130,'PVC DWV'!A:K,9),IF(C130&lt;(MAX('PVC SCH 40'!A:A))+1,VLOOKUP(C130,'PVC SCH 40'!A:K,10),IF(C130&lt;(MAX('Push Fittings'!A:A))+1,VLOOKUP(C130,'Push Fittings'!A:J,8),IF(C130&lt;(MAX('Copper Wrot'!A:A))+1,VLOOKUP(C130,'Copper Wrot'!A:L,10),IF(C130&lt;(MAX('Cast Copper'!A:A))+1,VLOOKUP(C130,'Cast Copper'!A:L,10),IF(C130&lt;(MAX('Press Copper Fittings'!A:A))+1,VLOOKUP(C130,'Press Copper Fittings'!A:J,8),IF(C130&lt;(MAX('Supply Stops'!A:A))+1,VLOOKUP(C130,'Supply Stops'!A:J,8),IF(C130&lt;(MAX('Supply Lines'!A:A))+1,VLOOKUP(C130,'Supply Lines'!A:J,8),IF(C130&lt;(MAX('CI Fittings'!A:A))+1,VLOOKUP(C130,'CI Fittings'!A:J,8),IF(C130&lt;(MAX('Steel Couplings'!A:A))+1,VLOOKUP(C130,'Steel Couplings'!A:J,8),IF(C130&lt;(MAX(NHC!A:A))+1,VLOOKUP(C130,NHC!A:J,8),IF(C130&lt;(MAX('Dielectric Unions'!A:A))+1,VLOOKUP(C130,'Dielectric Unions'!A:J,8),IF(C130&lt;(MAX('MI Fittings - XH'!A:A))+1,VLOOKUP(C130,'MI Fittings - XH'!A:J,8),IF(C130&lt;(MAX('Steel Nipples - XH'!A:A))+1,VLOOKUP(C130,'Steel Nipples - XH'!A:J,8),IF(C130&lt;(MAX('Copper Tubing '!A:A))+1,VLOOKUP(C130,'Copper Tubing '!A:J,8),IF(C130&lt;(MAX('PVC Pipe'!A:A))+1,VLOOKUP(C130,'PVC Pipe'!A:J,8),IF(C130&lt;(MAX('Steel Pipe'!A:A))+1,VLOOKUP(C130,'Steel Pipe'!A:J,8),"")))))))))))))))))))))))))))))))</f>
        <v/>
      </c>
      <c r="I130" s="1232">
        <f>IF(C130&lt;(MAX('MI Fittings'!A:A))+1,VLOOKUP(C130,'MI Fittings'!A:K,7),IF(C130&lt;(MAX('CS Press Fittings'!A:A))+1,VLOOKUP(C130,'CS Press Fittings'!A:K,8),IF(C130&lt;(MAX('Steel Nipples'!A:A))+1,VLOOKUP(C130,'Steel Nipples'!A:K,7),IF(C130&lt;(MAX('Steel Cut Lengths'!A:A))+1,VLOOKUP(C130,'Steel Cut Lengths'!A:K,7),IF(C130&lt;(MAX('Pipe Hangers'!A:A))+1,VLOOKUP(C130,'Pipe Hangers'!A:J,7),IF(C130&lt;(MAX('Brass Nipples '!A:A))+1,VLOOKUP(C130,'Brass Nipples '!A:J,7),IF(C130&lt;(MAX('Brass Fittings '!A:A))+1,VLOOKUP(C130,'Brass Fittings '!A:J,7),IF(C130&lt;(MAX(Valves!A:A))+1,VLOOKUP(C130,Valves!A:J,7),IF(C130&lt;(MAX('PEX Tubing'!A:A))+1,VLOOKUP(C130,'PEX Tubing'!A:J,7),IF(C130&lt;(MAX('PEX Fittings - Brass'!A:A))+1,VLOOKUP(C130,'PEX Fittings - Brass'!A:J,7),IF(C130&lt;(MAX('PEX Fittings - EXPN Brass'!A:A))+1,VLOOKUP(C130,'PEX Fittings - EXPN Brass'!A:J,7),IF(C130&lt;(MAX('PEX Fittings - F1807 PPSU '!A:A))+1,VLOOKUP(C130,'PEX Fittings - F1807 PPSU '!A:J,7),IF(C130&lt;(MAX('PEX Fittings - F1960 EPPSU'!A:A))+1,VLOOKUP(C130,'PEX Fittings - F1960 EPPSU'!A:J,7),IF(C130&lt;(MAX('PEX Accessories'!A:A))+1,VLOOKUP(C130,'PEX Accessories'!A:J,7),IF(C130&lt;(MAX('PVC DWV'!A:A))+1,VLOOKUP(C130,'PVC DWV'!A:K,8),IF(C130&lt;(MAX('PVC SCH 40'!A:A))+1,VLOOKUP(C130,'PVC SCH 40'!A:K,7),IF(C130&lt;(MAX('Push Fittings'!A:A))+1,VLOOKUP(C130,'Push Fittings'!A:J,7),IF(C130&lt;(MAX('Copper Wrot'!A:A))+1,VLOOKUP(C130,'Copper Wrot'!A:L,9),IF(C130&lt;(MAX('Cast Copper'!A:A))+1,VLOOKUP(C130,'Cast Copper'!A:L,9),IF(C130&lt;(MAX('Press Copper Fittings'!A:A))+1,VLOOKUP(C130,'Press Copper Fittings'!A:J,7),IF(C130&lt;(MAX('Supply Stops'!A:A))+1,VLOOKUP(C130,'Supply Stops'!A:J,7),IF(C130&lt;(MAX('Supply Lines'!A:A))+1,VLOOKUP(C130,'Supply Lines'!A:J,7),IF(C130&lt;(MAX('CI Fittings'!A:A))+1,VLOOKUP(C130,'CI Fittings'!A:J,7),IF(C130&lt;(MAX('Steel Couplings'!A:A))+1,VLOOKUP(C130,'Steel Couplings'!A:J,7),IF(C130&lt;(MAX(NHC!A:A))+1,VLOOKUP(C130,NHC!A:J,7),IF(C130&lt;(MAX('Dielectric Unions'!A:A))+1,VLOOKUP(C130,'Dielectric Unions'!A:J,7),IF(C130&lt;(MAX('MI Fittings - XH'!A:A))+1,VLOOKUP(C130,'MI Fittings - XH'!A:J,7),IF(C130&lt;(MAX('Steel Nipples - XH'!A:A))+1,VLOOKUP(C130,'Steel Nipples - XH'!A:J,7),IF(C130&lt;(MAX('Copper Tubing '!A:A))+1,VLOOKUP(C130,'Copper Tubing '!A:J,7),IF(C130&lt;(MAX('PVC Pipe'!A:A))+1,VLOOKUP(C130,'PVC Pipe'!A:J,7),IF(C130&lt;(MAX('Steel Pipe'!A:A))+1,VLOOKUP(C130,'Steel Pipe'!A:J,7),0)))))))))))))))))))))))))))))))</f>
        <v>0</v>
      </c>
      <c r="J130" s="1196">
        <f t="shared" si="2"/>
        <v>0</v>
      </c>
    </row>
    <row r="131" spans="3:10" ht="15" customHeight="1" thickTop="1" thickBot="1">
      <c r="C131" s="1233">
        <v>110</v>
      </c>
      <c r="D131" s="49" t="str">
        <f>IF(C131&lt;(MAX('MI Fittings'!A:A))+1,VLOOKUP(C131,'MI Fittings'!A:K,10),IF(C131&lt;(MAX('CS Press Fittings'!A:A))+1,VLOOKUP(C131,'CS Press Fittings'!A:K,11),IF(C131&lt;(MAX('Steel Nipples'!A:A))+1,VLOOKUP(C131,'Steel Nipples'!A:K,10),IF(C131&lt;(MAX('Steel Cut Lengths'!A:A))+1,VLOOKUP(C131,'Steel Cut Lengths'!A:K,10),IF(C131&lt;(MAX('Pipe Hangers'!A:A))+1,VLOOKUP(C131,'Pipe Hangers'!A:J,10),IF(C131&lt;(MAX('Brass Nipples '!A:A))+1,VLOOKUP(C131,'Brass Nipples '!A:J,10),IF(C131&lt;(MAX('Brass Fittings '!A:A))+1,VLOOKUP(C131,'Brass Fittings '!A:J,10),IF(C131&lt;(MAX(Valves!A:A))+1,VLOOKUP(C131,Valves!A:J,10),IF(C131&lt;(MAX('PEX Tubing'!A:A))+1,VLOOKUP(C131,'PEX Tubing'!A:J,9),IF(C131&lt;(MAX('PEX Fittings - Brass'!A:A))+1,VLOOKUP(C131,'PEX Fittings - Brass'!A:J,10),IF(C131&lt;(MAX('PEX Fittings - EXPN Brass'!A:A))+1,VLOOKUP(C131,'PEX Fittings - EXPN Brass'!A:J,10),IF(C131&lt;(MAX('PEX Fittings - F1807 PPSU '!A:A))+1,VLOOKUP(C131,'PEX Fittings - F1807 PPSU '!A:J,10),IF(C131&lt;(MAX('PEX Fittings - F1960 EPPSU'!A:A))+1,VLOOKUP(C131,'PEX Fittings - F1960 EPPSU'!A:J,10),IF(C131&lt;(MAX('PEX Accessories'!A:A))+1,VLOOKUP(C131,'PEX Accessories'!A:J,10),IF(C131&lt;(MAX('PVC DWV'!A:A))+1,VLOOKUP(C131,'PVC DWV'!A:K,11),IF(C131&lt;(MAX('PVC SCH 40'!A:A))+1,VLOOKUP(C131,'PVC SCH 40'!A:K,11),IF(C131&lt;(MAX('Push Fittings'!A:A))+1,VLOOKUP(C131,'Push Fittings'!A:J,10),IF(C131&lt;(MAX('Copper Wrot'!A:A))+1,VLOOKUP(C131,'Copper Wrot'!A:L,12),IF(C131&lt;(MAX('Cast Copper'!A:A))+1,VLOOKUP(C131,'Cast Copper'!A:L,12),IF(C131&lt;(MAX('Press Copper Fittings'!A:A))+1,VLOOKUP(C131,'Press Copper Fittings'!A:J,10),IF(C131&lt;(MAX('Supply Stops'!A:A))+1,VLOOKUP(C131,'Supply Stops'!A:J,10),IF(C131&lt;(MAX('Supply Lines'!A:A))+1,VLOOKUP(C131,'Supply Lines'!A:J,10),IF(C131&lt;(MAX('CI Fittings'!A:A))+1,VLOOKUP(C131,'CI Fittings'!A:J,10),IF(C131&lt;(MAX('Steel Couplings'!A:A))+1,VLOOKUP(C131,'Steel Couplings'!A:J,10),IF(C131&lt;(MAX(NHC!A:A))+1,VLOOKUP(C131,NHC!A:J,10),IF(C131&lt;(MAX('Dielectric Unions'!A:A))+1,VLOOKUP(C131,'Dielectric Unions'!A:J,10),IF(C131&lt;(MAX('MI Fittings - XH'!A:A))+1,VLOOKUP(C131,'MI Fittings - XH'!A:J,10),IF(C131&lt;(MAX('Steel Nipples - XH'!A:A))+1,VLOOKUP(C131,'Steel Nipples - XH'!A:J,10),IF(C131&lt;(MAX('Copper Tubing '!A:A))+1,VLOOKUP(C131,'Copper Tubing '!A:J,10),IF(C131&lt;(MAX('PVC Pipe'!A:A))+1,VLOOKUP(C131,'PVC Pipe'!A:J,10),IF(C131&lt;(MAX('Steel Pipe'!A:A))+1,VLOOKUP(C131,'Steel Pipe'!A:J,10),"")))))))))))))))))))))))))))))))</f>
        <v/>
      </c>
      <c r="E131" s="1231" t="str">
        <f>IF(C131&lt;(MAX('MI Fittings'!A:A))+1,VLOOKUP(C131,'MI Fittings'!A:K,3),IF(C131&lt;(MAX('CS Press Fittings'!A:A))+1,VLOOKUP(C131,'CS Press Fittings'!A:K,4),IF(C131&lt;(MAX('Steel Nipples'!A:A))+1,VLOOKUP(C131,'Steel Nipples'!A:K,3),IF(C131&lt;(MAX('Steel Cut Lengths'!A:A))+1,VLOOKUP(C131,'Steel Cut Lengths'!A:K,3),IF(C131&lt;(MAX('Pipe Hangers'!A:A))+1,VLOOKUP(C131,'Pipe Hangers'!A:J,3),IF(C131&lt;(MAX('Brass Nipples '!A:A))+1,VLOOKUP(C131,'Brass Nipples '!A:J,3),IF(C131&lt;(MAX('Brass Fittings '!A:A))+1,VLOOKUP(C131,'Brass Fittings '!A:J,3),IF(C131&lt;(MAX(Valves!A:A))+1,VLOOKUP(C131,Valves!A:J,3),IF(C131&lt;(MAX('PEX Tubing'!A:A))+1,VLOOKUP(C131,'PEX Tubing'!A:J,3),IF(C131&lt;(MAX('PEX Fittings - Brass'!A:A))+1,VLOOKUP(C131,'PEX Fittings - Brass'!A:J,3),IF(C131&lt;(MAX('PEX Fittings - EXPN Brass'!A:A))+1,VLOOKUP(C131,'PEX Fittings - EXPN Brass'!A:J,3),IF(C131&lt;(MAX('PEX Fittings - F1807 PPSU '!A:A))+1,VLOOKUP(C131,'PEX Fittings - F1807 PPSU '!A:J,3),IF(C131&lt;(MAX('PEX Fittings - F1960 EPPSU'!A:A))+1,VLOOKUP(C131,'PEX Fittings - F1960 EPPSU'!A:J,3),IF(C131&lt;(MAX('PEX Accessories'!A:A))+1,VLOOKUP(C131,'PEX Accessories'!A:J,3),IF(C131&lt;(MAX('PVC DWV'!A:A))+1,VLOOKUP(C131,'PVC DWV'!A:K,3),IF(C131&lt;(MAX('PVC SCH 40'!A:A))+1,VLOOKUP(C131,'PVC SCH 40'!A:K,3),IF(C131&lt;(MAX('Push Fittings'!A:A))+1,VLOOKUP(C131,'Push Fittings'!A:J,3),IF(C131&lt;(MAX('Copper Wrot'!A:A))+1,VLOOKUP(C131,'Copper Wrot'!A:L,3),IF(C131&lt;(MAX('Cast Copper'!A:A))+1,VLOOKUP(C131,'Cast Copper'!A:L,3),IF(C131&lt;(MAX('Cast Copper'!A:A))+1,VLOOKUP(C131,'Cast Copper'!A:L,3),IF(C131&lt;(MAX('Press Copper Fittings'!A:A))+1,VLOOKUP(C131,'Press Copper Fittings'!A:J,3),IF(C131&lt;(MAX('Supply Stops'!A:A))+1,VLOOKUP(C131,'Supply Stops'!A:J,3),IF(C131&lt;(MAX('Supply Lines'!A:A))+1,VLOOKUP(C131,'Supply Lines'!A:J,3),IF(C131&lt;(MAX('CI Fittings'!A:A))+1,VLOOKUP(C131,'CI Fittings'!A:J,3),IF(C131&lt;(MAX('Steel Couplings'!A:A))+1,VLOOKUP(C131,'Steel Couplings'!A:J,3),IF(C131&lt;(MAX(NHC!A:A))+1,VLOOKUP(C131,NHC!A:J,3),IF(C131&lt;(MAX('Dielectric Unions'!A:A))+1,VLOOKUP(C131,'Dielectric Unions'!A:J,3),IF(C131&lt;(MAX('MI Fittings - XH'!A:A))+1,VLOOKUP(C131,'MI Fittings - XH'!A:J,3),IF(C131&lt;(MAX('Steel Nipples - XH'!A:A))+1,VLOOKUP(C131,'Steel Nipples - XH'!A:J,3),IF(C131&lt;(MAX('Copper Tubing '!A:A))+1,VLOOKUP(C131,'Copper Tubing '!A:J,3),IF(C131&lt;(MAX('PVC Pipe'!A:A))+1,VLOOKUP(C131,'PVC Pipe'!A:J,3),IF(C131&lt;(MAX('Steel Pipe'!A:A))+1,VLOOKUP(C131,'Steel Pipe'!A:J,3),""))))))))))))))))))))))))))))))))</f>
        <v/>
      </c>
      <c r="F131" s="1794" t="str">
        <f>IF(C131&lt;(MAX('MI Fittings'!A:A))+1,VLOOKUP(C131,'MI Fittings'!A:K,4),IF(C131&lt;(MAX('CS Press Fittings'!A:A))+1,VLOOKUP(C131,'CS Press Fittings'!A:K,5),IF(C131&lt;(MAX('Steel Nipples'!A:A))+1,VLOOKUP(C131,'Steel Nipples'!A:K,4),IF(C131&lt;(MAX('Steel Cut Lengths'!A:A))+1,VLOOKUP(C131,'Steel Cut Lengths'!A:K,4),IF(C131&lt;(MAX('Pipe Hangers'!A:A))+1,VLOOKUP(C131,'Pipe Hangers'!A:J,4),IF(C131&lt;(MAX('Brass Nipples '!A:A))+1,VLOOKUP(C131,'Brass Nipples '!A:J,4),IF(C131&lt;(MAX('Brass Fittings '!A:A))+1,VLOOKUP(C131,'Brass Fittings '!A:J,4),IF(C131&lt;(MAX(Valves!A:A))+1,VLOOKUP(C131,Valves!A:J,4),IF(C131&lt;(MAX('PEX Tubing'!A:A))+1,VLOOKUP(C131,'PEX Tubing'!A:J,4),IF(C131&lt;(MAX('PEX Fittings - Brass'!A:A))+1,VLOOKUP(C131,'PEX Fittings - Brass'!A:J,4),IF(C131&lt;(MAX('PEX Fittings - EXPN Brass'!A:A))+1,VLOOKUP(C131,'PEX Fittings - EXPN Brass'!A:J,4),IF(C131&lt;(MAX('PEX Fittings - F1807 PPSU '!A:A))+1,VLOOKUP(C131,'PEX Fittings - F1807 PPSU '!A:J,4),IF(C131&lt;(MAX('PEX Fittings - F1960 EPPSU'!A:A))+1,VLOOKUP(C131,'PEX Fittings - F1960 EPPSU'!A:J,4),IF(C131&lt;(MAX('PEX Accessories'!A:A))+1,VLOOKUP(C131,'PEX Accessories'!A:J,4),IF(C131&lt;(MAX('PVC DWV'!A:A))+1,VLOOKUP(C131,'PVC DWV'!A:K,5),IF(C131&lt;(MAX('PVC SCH 40'!A:A))+1,VLOOKUP(C131,'PVC SCH 40'!A:K,5),IF(C131&lt;(MAX('Push Fittings'!A:A))+1,VLOOKUP(C131,'Push Fittings'!A:J,4),IF(C131&lt;(MAX('Copper Wrot'!A:A))+1,VLOOKUP(C131,'Copper Wrot'!A:L,5),IF(C131&lt;(MAX('Cast Copper'!A:A))+1,VLOOKUP(C131,'Cast Copper'!A:L,5),IF(C131&lt;(MAX('Press Copper Fittings'!A:A))+1,VLOOKUP(C131,'Press Copper Fittings'!A:J,4),IF(C131&lt;(MAX('Supply Stops'!A:A))+1,VLOOKUP(C131,'Supply Stops'!A:J,4),IF(C131&lt;(MAX('Supply Lines'!A:A))+1,VLOOKUP(C131,'Supply Lines'!A:J,4),IF(C131&lt;(MAX('CI Fittings'!A:A))+1,VLOOKUP(C131,'CI Fittings'!A:J,4),IF(C131&lt;(MAX('Steel Couplings'!A:A))+1,VLOOKUP(C131,'Steel Couplings'!A:J,4),IF(C131&lt;(MAX(NHC!A:A))+1,VLOOKUP(C131,NHC!A:J,4),IF(C131&lt;(MAX('Dielectric Unions'!A:A))+1,VLOOKUP(C131,'Dielectric Unions'!A:J,4),IF(C131&lt;(MAX('MI Fittings - XH'!A:A))+1,VLOOKUP(C131,'MI Fittings - XH'!A:J,4),IF(C131&lt;(MAX('Steel Nipples - XH'!A:A))+1,VLOOKUP(C131,'Steel Nipples - XH'!A:J,4),IF(C131&lt;(MAX('Copper Tubing '!A:A))+1,VLOOKUP(C131,'Copper Tubing '!A:J,4),IF(C131&lt;(MAX('PVC Pipe'!A:A))+1,VLOOKUP(C131,'PVC Pipe'!A:J,4),IF(C131&lt;(MAX('Steel Pipe'!A:A))+1,VLOOKUP(C131,'Steel Pipe'!A:J,4),"")))))))))))))))))))))))))))))))</f>
        <v/>
      </c>
      <c r="G131" s="1795"/>
      <c r="H131" s="504" t="str">
        <f>IF(C131&lt;(MAX('MI Fittings'!A:A))+1,VLOOKUP(C131,'MI Fittings'!A:K,8),IF(C131&lt;(MAX('CS Press Fittings'!A:A))+1,VLOOKUP(C131,'CS Press Fittings'!A:K,9),IF(C131&lt;(MAX('Steel Nipples'!A:A))+1,VLOOKUP(C131,'Steel Nipples'!A:K,8),IF(C131&lt;(MAX('Steel Cut Lengths'!A:A))+1,VLOOKUP(C131,'Steel Cut Lengths'!A:K,8),IF(C131&lt;(MAX('Pipe Hangers'!A:A))+1,VLOOKUP(C131,'Pipe Hangers'!A:J,8),IF(C131&lt;(MAX('Brass Nipples '!A:A))+1,VLOOKUP(C131,'Brass Nipples '!A:J,8),IF(C131&lt;(MAX('Brass Fittings '!A:A))+1,VLOOKUP(C131,'Brass Fittings '!A:J,8),IF(C131&lt;(MAX(Valves!A:A))+1,VLOOKUP(C131,Valves!A:J,8),IF(C131&lt;(MAX('PEX Tubing'!A:A))+1,VLOOKUP(C131,'PEX Tubing'!A:J,8),IF(C131&lt;(MAX('PEX Fittings - Brass'!A:A))+1,VLOOKUP(C131,'PEX Fittings - Brass'!A:J,8),IF(C131&lt;(MAX('PEX Fittings - EXPN Brass'!A:A))+1,VLOOKUP(C131,'PEX Fittings - EXPN Brass'!A:J,8),IF(C131&lt;(MAX('PEX Fittings - F1807 PPSU '!A:A))+1,VLOOKUP(C131,'PEX Fittings - F1807 PPSU '!A:J,8),IF(C131&lt;(MAX('PEX Fittings - F1960 EPPSU'!A:A))+1,VLOOKUP(C131,'PEX Fittings - F1960 EPPSU'!A:J,8),IF(C131&lt;(MAX('PEX Accessories'!A:A))+1,VLOOKUP(C131,'PEX Accessories'!A:J,8),IF(C131&lt;(MAX('PVC DWV'!A:A))+1,VLOOKUP(C131,'PVC DWV'!A:K,9),IF(C131&lt;(MAX('PVC SCH 40'!A:A))+1,VLOOKUP(C131,'PVC SCH 40'!A:K,10),IF(C131&lt;(MAX('Push Fittings'!A:A))+1,VLOOKUP(C131,'Push Fittings'!A:J,8),IF(C131&lt;(MAX('Copper Wrot'!A:A))+1,VLOOKUP(C131,'Copper Wrot'!A:L,10),IF(C131&lt;(MAX('Cast Copper'!A:A))+1,VLOOKUP(C131,'Cast Copper'!A:L,10),IF(C131&lt;(MAX('Press Copper Fittings'!A:A))+1,VLOOKUP(C131,'Press Copper Fittings'!A:J,8),IF(C131&lt;(MAX('Supply Stops'!A:A))+1,VLOOKUP(C131,'Supply Stops'!A:J,8),IF(C131&lt;(MAX('Supply Lines'!A:A))+1,VLOOKUP(C131,'Supply Lines'!A:J,8),IF(C131&lt;(MAX('CI Fittings'!A:A))+1,VLOOKUP(C131,'CI Fittings'!A:J,8),IF(C131&lt;(MAX('Steel Couplings'!A:A))+1,VLOOKUP(C131,'Steel Couplings'!A:J,8),IF(C131&lt;(MAX(NHC!A:A))+1,VLOOKUP(C131,NHC!A:J,8),IF(C131&lt;(MAX('Dielectric Unions'!A:A))+1,VLOOKUP(C131,'Dielectric Unions'!A:J,8),IF(C131&lt;(MAX('MI Fittings - XH'!A:A))+1,VLOOKUP(C131,'MI Fittings - XH'!A:J,8),IF(C131&lt;(MAX('Steel Nipples - XH'!A:A))+1,VLOOKUP(C131,'Steel Nipples - XH'!A:J,8),IF(C131&lt;(MAX('Copper Tubing '!A:A))+1,VLOOKUP(C131,'Copper Tubing '!A:J,8),IF(C131&lt;(MAX('PVC Pipe'!A:A))+1,VLOOKUP(C131,'PVC Pipe'!A:J,8),IF(C131&lt;(MAX('Steel Pipe'!A:A))+1,VLOOKUP(C131,'Steel Pipe'!A:J,8),"")))))))))))))))))))))))))))))))</f>
        <v/>
      </c>
      <c r="I131" s="1232">
        <f>IF(C131&lt;(MAX('MI Fittings'!A:A))+1,VLOOKUP(C131,'MI Fittings'!A:K,7),IF(C131&lt;(MAX('CS Press Fittings'!A:A))+1,VLOOKUP(C131,'CS Press Fittings'!A:K,8),IF(C131&lt;(MAX('Steel Nipples'!A:A))+1,VLOOKUP(C131,'Steel Nipples'!A:K,7),IF(C131&lt;(MAX('Steel Cut Lengths'!A:A))+1,VLOOKUP(C131,'Steel Cut Lengths'!A:K,7),IF(C131&lt;(MAX('Pipe Hangers'!A:A))+1,VLOOKUP(C131,'Pipe Hangers'!A:J,7),IF(C131&lt;(MAX('Brass Nipples '!A:A))+1,VLOOKUP(C131,'Brass Nipples '!A:J,7),IF(C131&lt;(MAX('Brass Fittings '!A:A))+1,VLOOKUP(C131,'Brass Fittings '!A:J,7),IF(C131&lt;(MAX(Valves!A:A))+1,VLOOKUP(C131,Valves!A:J,7),IF(C131&lt;(MAX('PEX Tubing'!A:A))+1,VLOOKUP(C131,'PEX Tubing'!A:J,7),IF(C131&lt;(MAX('PEX Fittings - Brass'!A:A))+1,VLOOKUP(C131,'PEX Fittings - Brass'!A:J,7),IF(C131&lt;(MAX('PEX Fittings - EXPN Brass'!A:A))+1,VLOOKUP(C131,'PEX Fittings - EXPN Brass'!A:J,7),IF(C131&lt;(MAX('PEX Fittings - F1807 PPSU '!A:A))+1,VLOOKUP(C131,'PEX Fittings - F1807 PPSU '!A:J,7),IF(C131&lt;(MAX('PEX Fittings - F1960 EPPSU'!A:A))+1,VLOOKUP(C131,'PEX Fittings - F1960 EPPSU'!A:J,7),IF(C131&lt;(MAX('PEX Accessories'!A:A))+1,VLOOKUP(C131,'PEX Accessories'!A:J,7),IF(C131&lt;(MAX('PVC DWV'!A:A))+1,VLOOKUP(C131,'PVC DWV'!A:K,8),IF(C131&lt;(MAX('PVC SCH 40'!A:A))+1,VLOOKUP(C131,'PVC SCH 40'!A:K,7),IF(C131&lt;(MAX('Push Fittings'!A:A))+1,VLOOKUP(C131,'Push Fittings'!A:J,7),IF(C131&lt;(MAX('Copper Wrot'!A:A))+1,VLOOKUP(C131,'Copper Wrot'!A:L,9),IF(C131&lt;(MAX('Cast Copper'!A:A))+1,VLOOKUP(C131,'Cast Copper'!A:L,9),IF(C131&lt;(MAX('Press Copper Fittings'!A:A))+1,VLOOKUP(C131,'Press Copper Fittings'!A:J,7),IF(C131&lt;(MAX('Supply Stops'!A:A))+1,VLOOKUP(C131,'Supply Stops'!A:J,7),IF(C131&lt;(MAX('Supply Lines'!A:A))+1,VLOOKUP(C131,'Supply Lines'!A:J,7),IF(C131&lt;(MAX('CI Fittings'!A:A))+1,VLOOKUP(C131,'CI Fittings'!A:J,7),IF(C131&lt;(MAX('Steel Couplings'!A:A))+1,VLOOKUP(C131,'Steel Couplings'!A:J,7),IF(C131&lt;(MAX(NHC!A:A))+1,VLOOKUP(C131,NHC!A:J,7),IF(C131&lt;(MAX('Dielectric Unions'!A:A))+1,VLOOKUP(C131,'Dielectric Unions'!A:J,7),IF(C131&lt;(MAX('MI Fittings - XH'!A:A))+1,VLOOKUP(C131,'MI Fittings - XH'!A:J,7),IF(C131&lt;(MAX('Steel Nipples - XH'!A:A))+1,VLOOKUP(C131,'Steel Nipples - XH'!A:J,7),IF(C131&lt;(MAX('Copper Tubing '!A:A))+1,VLOOKUP(C131,'Copper Tubing '!A:J,7),IF(C131&lt;(MAX('PVC Pipe'!A:A))+1,VLOOKUP(C131,'PVC Pipe'!A:J,7),IF(C131&lt;(MAX('Steel Pipe'!A:A))+1,VLOOKUP(C131,'Steel Pipe'!A:J,7),0)))))))))))))))))))))))))))))))</f>
        <v>0</v>
      </c>
      <c r="J131" s="1196">
        <f t="shared" si="2"/>
        <v>0</v>
      </c>
    </row>
    <row r="132" spans="3:10" ht="15" customHeight="1" thickTop="1" thickBot="1">
      <c r="C132" s="1234">
        <v>111</v>
      </c>
      <c r="D132" s="49" t="str">
        <f>IF(C132&lt;(MAX('MI Fittings'!A:A))+1,VLOOKUP(C132,'MI Fittings'!A:K,10),IF(C132&lt;(MAX('CS Press Fittings'!A:A))+1,VLOOKUP(C132,'CS Press Fittings'!A:K,11),IF(C132&lt;(MAX('Steel Nipples'!A:A))+1,VLOOKUP(C132,'Steel Nipples'!A:K,10),IF(C132&lt;(MAX('Steel Cut Lengths'!A:A))+1,VLOOKUP(C132,'Steel Cut Lengths'!A:K,10),IF(C132&lt;(MAX('Pipe Hangers'!A:A))+1,VLOOKUP(C132,'Pipe Hangers'!A:J,10),IF(C132&lt;(MAX('Brass Nipples '!A:A))+1,VLOOKUP(C132,'Brass Nipples '!A:J,10),IF(C132&lt;(MAX('Brass Fittings '!A:A))+1,VLOOKUP(C132,'Brass Fittings '!A:J,10),IF(C132&lt;(MAX(Valves!A:A))+1,VLOOKUP(C132,Valves!A:J,10),IF(C132&lt;(MAX('PEX Tubing'!A:A))+1,VLOOKUP(C132,'PEX Tubing'!A:J,9),IF(C132&lt;(MAX('PEX Fittings - Brass'!A:A))+1,VLOOKUP(C132,'PEX Fittings - Brass'!A:J,10),IF(C132&lt;(MAX('PEX Fittings - EXPN Brass'!A:A))+1,VLOOKUP(C132,'PEX Fittings - EXPN Brass'!A:J,10),IF(C132&lt;(MAX('PEX Fittings - F1807 PPSU '!A:A))+1,VLOOKUP(C132,'PEX Fittings - F1807 PPSU '!A:J,10),IF(C132&lt;(MAX('PEX Fittings - F1960 EPPSU'!A:A))+1,VLOOKUP(C132,'PEX Fittings - F1960 EPPSU'!A:J,10),IF(C132&lt;(MAX('PEX Accessories'!A:A))+1,VLOOKUP(C132,'PEX Accessories'!A:J,10),IF(C132&lt;(MAX('PVC DWV'!A:A))+1,VLOOKUP(C132,'PVC DWV'!A:K,11),IF(C132&lt;(MAX('PVC SCH 40'!A:A))+1,VLOOKUP(C132,'PVC SCH 40'!A:K,11),IF(C132&lt;(MAX('Push Fittings'!A:A))+1,VLOOKUP(C132,'Push Fittings'!A:J,10),IF(C132&lt;(MAX('Copper Wrot'!A:A))+1,VLOOKUP(C132,'Copper Wrot'!A:L,12),IF(C132&lt;(MAX('Cast Copper'!A:A))+1,VLOOKUP(C132,'Cast Copper'!A:L,12),IF(C132&lt;(MAX('Press Copper Fittings'!A:A))+1,VLOOKUP(C132,'Press Copper Fittings'!A:J,10),IF(C132&lt;(MAX('Supply Stops'!A:A))+1,VLOOKUP(C132,'Supply Stops'!A:J,10),IF(C132&lt;(MAX('Supply Lines'!A:A))+1,VLOOKUP(C132,'Supply Lines'!A:J,10),IF(C132&lt;(MAX('CI Fittings'!A:A))+1,VLOOKUP(C132,'CI Fittings'!A:J,10),IF(C132&lt;(MAX('Steel Couplings'!A:A))+1,VLOOKUP(C132,'Steel Couplings'!A:J,10),IF(C132&lt;(MAX(NHC!A:A))+1,VLOOKUP(C132,NHC!A:J,10),IF(C132&lt;(MAX('Dielectric Unions'!A:A))+1,VLOOKUP(C132,'Dielectric Unions'!A:J,10),IF(C132&lt;(MAX('MI Fittings - XH'!A:A))+1,VLOOKUP(C132,'MI Fittings - XH'!A:J,10),IF(C132&lt;(MAX('Steel Nipples - XH'!A:A))+1,VLOOKUP(C132,'Steel Nipples - XH'!A:J,10),IF(C132&lt;(MAX('Copper Tubing '!A:A))+1,VLOOKUP(C132,'Copper Tubing '!A:J,10),IF(C132&lt;(MAX('PVC Pipe'!A:A))+1,VLOOKUP(C132,'PVC Pipe'!A:J,10),IF(C132&lt;(MAX('Steel Pipe'!A:A))+1,VLOOKUP(C132,'Steel Pipe'!A:J,10),"")))))))))))))))))))))))))))))))</f>
        <v/>
      </c>
      <c r="E132" s="1231" t="str">
        <f>IF(C132&lt;(MAX('MI Fittings'!A:A))+1,VLOOKUP(C132,'MI Fittings'!A:K,3),IF(C132&lt;(MAX('CS Press Fittings'!A:A))+1,VLOOKUP(C132,'CS Press Fittings'!A:K,4),IF(C132&lt;(MAX('Steel Nipples'!A:A))+1,VLOOKUP(C132,'Steel Nipples'!A:K,3),IF(C132&lt;(MAX('Steel Cut Lengths'!A:A))+1,VLOOKUP(C132,'Steel Cut Lengths'!A:K,3),IF(C132&lt;(MAX('Pipe Hangers'!A:A))+1,VLOOKUP(C132,'Pipe Hangers'!A:J,3),IF(C132&lt;(MAX('Brass Nipples '!A:A))+1,VLOOKUP(C132,'Brass Nipples '!A:J,3),IF(C132&lt;(MAX('Brass Fittings '!A:A))+1,VLOOKUP(C132,'Brass Fittings '!A:J,3),IF(C132&lt;(MAX(Valves!A:A))+1,VLOOKUP(C132,Valves!A:J,3),IF(C132&lt;(MAX('PEX Tubing'!A:A))+1,VLOOKUP(C132,'PEX Tubing'!A:J,3),IF(C132&lt;(MAX('PEX Fittings - Brass'!A:A))+1,VLOOKUP(C132,'PEX Fittings - Brass'!A:J,3),IF(C132&lt;(MAX('PEX Fittings - EXPN Brass'!A:A))+1,VLOOKUP(C132,'PEX Fittings - EXPN Brass'!A:J,3),IF(C132&lt;(MAX('PEX Fittings - F1807 PPSU '!A:A))+1,VLOOKUP(C132,'PEX Fittings - F1807 PPSU '!A:J,3),IF(C132&lt;(MAX('PEX Fittings - F1960 EPPSU'!A:A))+1,VLOOKUP(C132,'PEX Fittings - F1960 EPPSU'!A:J,3),IF(C132&lt;(MAX('PEX Accessories'!A:A))+1,VLOOKUP(C132,'PEX Accessories'!A:J,3),IF(C132&lt;(MAX('PVC DWV'!A:A))+1,VLOOKUP(C132,'PVC DWV'!A:K,3),IF(C132&lt;(MAX('PVC SCH 40'!A:A))+1,VLOOKUP(C132,'PVC SCH 40'!A:K,3),IF(C132&lt;(MAX('Push Fittings'!A:A))+1,VLOOKUP(C132,'Push Fittings'!A:J,3),IF(C132&lt;(MAX('Copper Wrot'!A:A))+1,VLOOKUP(C132,'Copper Wrot'!A:L,3),IF(C132&lt;(MAX('Cast Copper'!A:A))+1,VLOOKUP(C132,'Cast Copper'!A:L,3),IF(C132&lt;(MAX('Cast Copper'!A:A))+1,VLOOKUP(C132,'Cast Copper'!A:L,3),IF(C132&lt;(MAX('Press Copper Fittings'!A:A))+1,VLOOKUP(C132,'Press Copper Fittings'!A:J,3),IF(C132&lt;(MAX('Supply Stops'!A:A))+1,VLOOKUP(C132,'Supply Stops'!A:J,3),IF(C132&lt;(MAX('Supply Lines'!A:A))+1,VLOOKUP(C132,'Supply Lines'!A:J,3),IF(C132&lt;(MAX('CI Fittings'!A:A))+1,VLOOKUP(C132,'CI Fittings'!A:J,3),IF(C132&lt;(MAX('Steel Couplings'!A:A))+1,VLOOKUP(C132,'Steel Couplings'!A:J,3),IF(C132&lt;(MAX(NHC!A:A))+1,VLOOKUP(C132,NHC!A:J,3),IF(C132&lt;(MAX('Dielectric Unions'!A:A))+1,VLOOKUP(C132,'Dielectric Unions'!A:J,3),IF(C132&lt;(MAX('MI Fittings - XH'!A:A))+1,VLOOKUP(C132,'MI Fittings - XH'!A:J,3),IF(C132&lt;(MAX('Steel Nipples - XH'!A:A))+1,VLOOKUP(C132,'Steel Nipples - XH'!A:J,3),IF(C132&lt;(MAX('Copper Tubing '!A:A))+1,VLOOKUP(C132,'Copper Tubing '!A:J,3),IF(C132&lt;(MAX('PVC Pipe'!A:A))+1,VLOOKUP(C132,'PVC Pipe'!A:J,3),IF(C132&lt;(MAX('Steel Pipe'!A:A))+1,VLOOKUP(C132,'Steel Pipe'!A:J,3),""))))))))))))))))))))))))))))))))</f>
        <v/>
      </c>
      <c r="F132" s="1794" t="str">
        <f>IF(C132&lt;(MAX('MI Fittings'!A:A))+1,VLOOKUP(C132,'MI Fittings'!A:K,4),IF(C132&lt;(MAX('CS Press Fittings'!A:A))+1,VLOOKUP(C132,'CS Press Fittings'!A:K,5),IF(C132&lt;(MAX('Steel Nipples'!A:A))+1,VLOOKUP(C132,'Steel Nipples'!A:K,4),IF(C132&lt;(MAX('Steel Cut Lengths'!A:A))+1,VLOOKUP(C132,'Steel Cut Lengths'!A:K,4),IF(C132&lt;(MAX('Pipe Hangers'!A:A))+1,VLOOKUP(C132,'Pipe Hangers'!A:J,4),IF(C132&lt;(MAX('Brass Nipples '!A:A))+1,VLOOKUP(C132,'Brass Nipples '!A:J,4),IF(C132&lt;(MAX('Brass Fittings '!A:A))+1,VLOOKUP(C132,'Brass Fittings '!A:J,4),IF(C132&lt;(MAX(Valves!A:A))+1,VLOOKUP(C132,Valves!A:J,4),IF(C132&lt;(MAX('PEX Tubing'!A:A))+1,VLOOKUP(C132,'PEX Tubing'!A:J,4),IF(C132&lt;(MAX('PEX Fittings - Brass'!A:A))+1,VLOOKUP(C132,'PEX Fittings - Brass'!A:J,4),IF(C132&lt;(MAX('PEX Fittings - EXPN Brass'!A:A))+1,VLOOKUP(C132,'PEX Fittings - EXPN Brass'!A:J,4),IF(C132&lt;(MAX('PEX Fittings - F1807 PPSU '!A:A))+1,VLOOKUP(C132,'PEX Fittings - F1807 PPSU '!A:J,4),IF(C132&lt;(MAX('PEX Fittings - F1960 EPPSU'!A:A))+1,VLOOKUP(C132,'PEX Fittings - F1960 EPPSU'!A:J,4),IF(C132&lt;(MAX('PEX Accessories'!A:A))+1,VLOOKUP(C132,'PEX Accessories'!A:J,4),IF(C132&lt;(MAX('PVC DWV'!A:A))+1,VLOOKUP(C132,'PVC DWV'!A:K,5),IF(C132&lt;(MAX('PVC SCH 40'!A:A))+1,VLOOKUP(C132,'PVC SCH 40'!A:K,5),IF(C132&lt;(MAX('Push Fittings'!A:A))+1,VLOOKUP(C132,'Push Fittings'!A:J,4),IF(C132&lt;(MAX('Copper Wrot'!A:A))+1,VLOOKUP(C132,'Copper Wrot'!A:L,5),IF(C132&lt;(MAX('Cast Copper'!A:A))+1,VLOOKUP(C132,'Cast Copper'!A:L,5),IF(C132&lt;(MAX('Press Copper Fittings'!A:A))+1,VLOOKUP(C132,'Press Copper Fittings'!A:J,4),IF(C132&lt;(MAX('Supply Stops'!A:A))+1,VLOOKUP(C132,'Supply Stops'!A:J,4),IF(C132&lt;(MAX('Supply Lines'!A:A))+1,VLOOKUP(C132,'Supply Lines'!A:J,4),IF(C132&lt;(MAX('CI Fittings'!A:A))+1,VLOOKUP(C132,'CI Fittings'!A:J,4),IF(C132&lt;(MAX('Steel Couplings'!A:A))+1,VLOOKUP(C132,'Steel Couplings'!A:J,4),IF(C132&lt;(MAX(NHC!A:A))+1,VLOOKUP(C132,NHC!A:J,4),IF(C132&lt;(MAX('Dielectric Unions'!A:A))+1,VLOOKUP(C132,'Dielectric Unions'!A:J,4),IF(C132&lt;(MAX('MI Fittings - XH'!A:A))+1,VLOOKUP(C132,'MI Fittings - XH'!A:J,4),IF(C132&lt;(MAX('Steel Nipples - XH'!A:A))+1,VLOOKUP(C132,'Steel Nipples - XH'!A:J,4),IF(C132&lt;(MAX('Copper Tubing '!A:A))+1,VLOOKUP(C132,'Copper Tubing '!A:J,4),IF(C132&lt;(MAX('PVC Pipe'!A:A))+1,VLOOKUP(C132,'PVC Pipe'!A:J,4),IF(C132&lt;(MAX('Steel Pipe'!A:A))+1,VLOOKUP(C132,'Steel Pipe'!A:J,4),"")))))))))))))))))))))))))))))))</f>
        <v/>
      </c>
      <c r="G132" s="1795"/>
      <c r="H132" s="504" t="str">
        <f>IF(C132&lt;(MAX('MI Fittings'!A:A))+1,VLOOKUP(C132,'MI Fittings'!A:K,8),IF(C132&lt;(MAX('CS Press Fittings'!A:A))+1,VLOOKUP(C132,'CS Press Fittings'!A:K,9),IF(C132&lt;(MAX('Steel Nipples'!A:A))+1,VLOOKUP(C132,'Steel Nipples'!A:K,8),IF(C132&lt;(MAX('Steel Cut Lengths'!A:A))+1,VLOOKUP(C132,'Steel Cut Lengths'!A:K,8),IF(C132&lt;(MAX('Pipe Hangers'!A:A))+1,VLOOKUP(C132,'Pipe Hangers'!A:J,8),IF(C132&lt;(MAX('Brass Nipples '!A:A))+1,VLOOKUP(C132,'Brass Nipples '!A:J,8),IF(C132&lt;(MAX('Brass Fittings '!A:A))+1,VLOOKUP(C132,'Brass Fittings '!A:J,8),IF(C132&lt;(MAX(Valves!A:A))+1,VLOOKUP(C132,Valves!A:J,8),IF(C132&lt;(MAX('PEX Tubing'!A:A))+1,VLOOKUP(C132,'PEX Tubing'!A:J,8),IF(C132&lt;(MAX('PEX Fittings - Brass'!A:A))+1,VLOOKUP(C132,'PEX Fittings - Brass'!A:J,8),IF(C132&lt;(MAX('PEX Fittings - EXPN Brass'!A:A))+1,VLOOKUP(C132,'PEX Fittings - EXPN Brass'!A:J,8),IF(C132&lt;(MAX('PEX Fittings - F1807 PPSU '!A:A))+1,VLOOKUP(C132,'PEX Fittings - F1807 PPSU '!A:J,8),IF(C132&lt;(MAX('PEX Fittings - F1960 EPPSU'!A:A))+1,VLOOKUP(C132,'PEX Fittings - F1960 EPPSU'!A:J,8),IF(C132&lt;(MAX('PEX Accessories'!A:A))+1,VLOOKUP(C132,'PEX Accessories'!A:J,8),IF(C132&lt;(MAX('PVC DWV'!A:A))+1,VLOOKUP(C132,'PVC DWV'!A:K,9),IF(C132&lt;(MAX('PVC SCH 40'!A:A))+1,VLOOKUP(C132,'PVC SCH 40'!A:K,10),IF(C132&lt;(MAX('Push Fittings'!A:A))+1,VLOOKUP(C132,'Push Fittings'!A:J,8),IF(C132&lt;(MAX('Copper Wrot'!A:A))+1,VLOOKUP(C132,'Copper Wrot'!A:L,10),IF(C132&lt;(MAX('Cast Copper'!A:A))+1,VLOOKUP(C132,'Cast Copper'!A:L,10),IF(C132&lt;(MAX('Press Copper Fittings'!A:A))+1,VLOOKUP(C132,'Press Copper Fittings'!A:J,8),IF(C132&lt;(MAX('Supply Stops'!A:A))+1,VLOOKUP(C132,'Supply Stops'!A:J,8),IF(C132&lt;(MAX('Supply Lines'!A:A))+1,VLOOKUP(C132,'Supply Lines'!A:J,8),IF(C132&lt;(MAX('CI Fittings'!A:A))+1,VLOOKUP(C132,'CI Fittings'!A:J,8),IF(C132&lt;(MAX('Steel Couplings'!A:A))+1,VLOOKUP(C132,'Steel Couplings'!A:J,8),IF(C132&lt;(MAX(NHC!A:A))+1,VLOOKUP(C132,NHC!A:J,8),IF(C132&lt;(MAX('Dielectric Unions'!A:A))+1,VLOOKUP(C132,'Dielectric Unions'!A:J,8),IF(C132&lt;(MAX('MI Fittings - XH'!A:A))+1,VLOOKUP(C132,'MI Fittings - XH'!A:J,8),IF(C132&lt;(MAX('Steel Nipples - XH'!A:A))+1,VLOOKUP(C132,'Steel Nipples - XH'!A:J,8),IF(C132&lt;(MAX('Copper Tubing '!A:A))+1,VLOOKUP(C132,'Copper Tubing '!A:J,8),IF(C132&lt;(MAX('PVC Pipe'!A:A))+1,VLOOKUP(C132,'PVC Pipe'!A:J,8),IF(C132&lt;(MAX('Steel Pipe'!A:A))+1,VLOOKUP(C132,'Steel Pipe'!A:J,8),"")))))))))))))))))))))))))))))))</f>
        <v/>
      </c>
      <c r="I132" s="1232">
        <f>IF(C132&lt;(MAX('MI Fittings'!A:A))+1,VLOOKUP(C132,'MI Fittings'!A:K,7),IF(C132&lt;(MAX('CS Press Fittings'!A:A))+1,VLOOKUP(C132,'CS Press Fittings'!A:K,8),IF(C132&lt;(MAX('Steel Nipples'!A:A))+1,VLOOKUP(C132,'Steel Nipples'!A:K,7),IF(C132&lt;(MAX('Steel Cut Lengths'!A:A))+1,VLOOKUP(C132,'Steel Cut Lengths'!A:K,7),IF(C132&lt;(MAX('Pipe Hangers'!A:A))+1,VLOOKUP(C132,'Pipe Hangers'!A:J,7),IF(C132&lt;(MAX('Brass Nipples '!A:A))+1,VLOOKUP(C132,'Brass Nipples '!A:J,7),IF(C132&lt;(MAX('Brass Fittings '!A:A))+1,VLOOKUP(C132,'Brass Fittings '!A:J,7),IF(C132&lt;(MAX(Valves!A:A))+1,VLOOKUP(C132,Valves!A:J,7),IF(C132&lt;(MAX('PEX Tubing'!A:A))+1,VLOOKUP(C132,'PEX Tubing'!A:J,7),IF(C132&lt;(MAX('PEX Fittings - Brass'!A:A))+1,VLOOKUP(C132,'PEX Fittings - Brass'!A:J,7),IF(C132&lt;(MAX('PEX Fittings - EXPN Brass'!A:A))+1,VLOOKUP(C132,'PEX Fittings - EXPN Brass'!A:J,7),IF(C132&lt;(MAX('PEX Fittings - F1807 PPSU '!A:A))+1,VLOOKUP(C132,'PEX Fittings - F1807 PPSU '!A:J,7),IF(C132&lt;(MAX('PEX Fittings - F1960 EPPSU'!A:A))+1,VLOOKUP(C132,'PEX Fittings - F1960 EPPSU'!A:J,7),IF(C132&lt;(MAX('PEX Accessories'!A:A))+1,VLOOKUP(C132,'PEX Accessories'!A:J,7),IF(C132&lt;(MAX('PVC DWV'!A:A))+1,VLOOKUP(C132,'PVC DWV'!A:K,8),IF(C132&lt;(MAX('PVC SCH 40'!A:A))+1,VLOOKUP(C132,'PVC SCH 40'!A:K,7),IF(C132&lt;(MAX('Push Fittings'!A:A))+1,VLOOKUP(C132,'Push Fittings'!A:J,7),IF(C132&lt;(MAX('Copper Wrot'!A:A))+1,VLOOKUP(C132,'Copper Wrot'!A:L,9),IF(C132&lt;(MAX('Cast Copper'!A:A))+1,VLOOKUP(C132,'Cast Copper'!A:L,9),IF(C132&lt;(MAX('Press Copper Fittings'!A:A))+1,VLOOKUP(C132,'Press Copper Fittings'!A:J,7),IF(C132&lt;(MAX('Supply Stops'!A:A))+1,VLOOKUP(C132,'Supply Stops'!A:J,7),IF(C132&lt;(MAX('Supply Lines'!A:A))+1,VLOOKUP(C132,'Supply Lines'!A:J,7),IF(C132&lt;(MAX('CI Fittings'!A:A))+1,VLOOKUP(C132,'CI Fittings'!A:J,7),IF(C132&lt;(MAX('Steel Couplings'!A:A))+1,VLOOKUP(C132,'Steel Couplings'!A:J,7),IF(C132&lt;(MAX(NHC!A:A))+1,VLOOKUP(C132,NHC!A:J,7),IF(C132&lt;(MAX('Dielectric Unions'!A:A))+1,VLOOKUP(C132,'Dielectric Unions'!A:J,7),IF(C132&lt;(MAX('MI Fittings - XH'!A:A))+1,VLOOKUP(C132,'MI Fittings - XH'!A:J,7),IF(C132&lt;(MAX('Steel Nipples - XH'!A:A))+1,VLOOKUP(C132,'Steel Nipples - XH'!A:J,7),IF(C132&lt;(MAX('Copper Tubing '!A:A))+1,VLOOKUP(C132,'Copper Tubing '!A:J,7),IF(C132&lt;(MAX('PVC Pipe'!A:A))+1,VLOOKUP(C132,'PVC Pipe'!A:J,7),IF(C132&lt;(MAX('Steel Pipe'!A:A))+1,VLOOKUP(C132,'Steel Pipe'!A:J,7),0)))))))))))))))))))))))))))))))</f>
        <v>0</v>
      </c>
      <c r="J132" s="1196">
        <f t="shared" si="2"/>
        <v>0</v>
      </c>
    </row>
    <row r="133" spans="3:10" ht="15" customHeight="1" thickTop="1" thickBot="1">
      <c r="C133" s="1233">
        <v>112</v>
      </c>
      <c r="D133" s="49" t="str">
        <f>IF(C133&lt;(MAX('MI Fittings'!A:A))+1,VLOOKUP(C133,'MI Fittings'!A:K,10),IF(C133&lt;(MAX('CS Press Fittings'!A:A))+1,VLOOKUP(C133,'CS Press Fittings'!A:K,11),IF(C133&lt;(MAX('Steel Nipples'!A:A))+1,VLOOKUP(C133,'Steel Nipples'!A:K,10),IF(C133&lt;(MAX('Steel Cut Lengths'!A:A))+1,VLOOKUP(C133,'Steel Cut Lengths'!A:K,10),IF(C133&lt;(MAX('Pipe Hangers'!A:A))+1,VLOOKUP(C133,'Pipe Hangers'!A:J,10),IF(C133&lt;(MAX('Brass Nipples '!A:A))+1,VLOOKUP(C133,'Brass Nipples '!A:J,10),IF(C133&lt;(MAX('Brass Fittings '!A:A))+1,VLOOKUP(C133,'Brass Fittings '!A:J,10),IF(C133&lt;(MAX(Valves!A:A))+1,VLOOKUP(C133,Valves!A:J,10),IF(C133&lt;(MAX('PEX Tubing'!A:A))+1,VLOOKUP(C133,'PEX Tubing'!A:J,9),IF(C133&lt;(MAX('PEX Fittings - Brass'!A:A))+1,VLOOKUP(C133,'PEX Fittings - Brass'!A:J,10),IF(C133&lt;(MAX('PEX Fittings - EXPN Brass'!A:A))+1,VLOOKUP(C133,'PEX Fittings - EXPN Brass'!A:J,10),IF(C133&lt;(MAX('PEX Fittings - F1807 PPSU '!A:A))+1,VLOOKUP(C133,'PEX Fittings - F1807 PPSU '!A:J,10),IF(C133&lt;(MAX('PEX Fittings - F1960 EPPSU'!A:A))+1,VLOOKUP(C133,'PEX Fittings - F1960 EPPSU'!A:J,10),IF(C133&lt;(MAX('PEX Accessories'!A:A))+1,VLOOKUP(C133,'PEX Accessories'!A:J,10),IF(C133&lt;(MAX('PVC DWV'!A:A))+1,VLOOKUP(C133,'PVC DWV'!A:K,11),IF(C133&lt;(MAX('PVC SCH 40'!A:A))+1,VLOOKUP(C133,'PVC SCH 40'!A:K,11),IF(C133&lt;(MAX('Push Fittings'!A:A))+1,VLOOKUP(C133,'Push Fittings'!A:J,10),IF(C133&lt;(MAX('Copper Wrot'!A:A))+1,VLOOKUP(C133,'Copper Wrot'!A:L,12),IF(C133&lt;(MAX('Cast Copper'!A:A))+1,VLOOKUP(C133,'Cast Copper'!A:L,12),IF(C133&lt;(MAX('Press Copper Fittings'!A:A))+1,VLOOKUP(C133,'Press Copper Fittings'!A:J,10),IF(C133&lt;(MAX('Supply Stops'!A:A))+1,VLOOKUP(C133,'Supply Stops'!A:J,10),IF(C133&lt;(MAX('Supply Lines'!A:A))+1,VLOOKUP(C133,'Supply Lines'!A:J,10),IF(C133&lt;(MAX('CI Fittings'!A:A))+1,VLOOKUP(C133,'CI Fittings'!A:J,10),IF(C133&lt;(MAX('Steel Couplings'!A:A))+1,VLOOKUP(C133,'Steel Couplings'!A:J,10),IF(C133&lt;(MAX(NHC!A:A))+1,VLOOKUP(C133,NHC!A:J,10),IF(C133&lt;(MAX('Dielectric Unions'!A:A))+1,VLOOKUP(C133,'Dielectric Unions'!A:J,10),IF(C133&lt;(MAX('MI Fittings - XH'!A:A))+1,VLOOKUP(C133,'MI Fittings - XH'!A:J,10),IF(C133&lt;(MAX('Steel Nipples - XH'!A:A))+1,VLOOKUP(C133,'Steel Nipples - XH'!A:J,10),IF(C133&lt;(MAX('Copper Tubing '!A:A))+1,VLOOKUP(C133,'Copper Tubing '!A:J,10),IF(C133&lt;(MAX('PVC Pipe'!A:A))+1,VLOOKUP(C133,'PVC Pipe'!A:J,10),IF(C133&lt;(MAX('Steel Pipe'!A:A))+1,VLOOKUP(C133,'Steel Pipe'!A:J,10),"")))))))))))))))))))))))))))))))</f>
        <v/>
      </c>
      <c r="E133" s="1231" t="str">
        <f>IF(C133&lt;(MAX('MI Fittings'!A:A))+1,VLOOKUP(C133,'MI Fittings'!A:K,3),IF(C133&lt;(MAX('CS Press Fittings'!A:A))+1,VLOOKUP(C133,'CS Press Fittings'!A:K,4),IF(C133&lt;(MAX('Steel Nipples'!A:A))+1,VLOOKUP(C133,'Steel Nipples'!A:K,3),IF(C133&lt;(MAX('Steel Cut Lengths'!A:A))+1,VLOOKUP(C133,'Steel Cut Lengths'!A:K,3),IF(C133&lt;(MAX('Pipe Hangers'!A:A))+1,VLOOKUP(C133,'Pipe Hangers'!A:J,3),IF(C133&lt;(MAX('Brass Nipples '!A:A))+1,VLOOKUP(C133,'Brass Nipples '!A:J,3),IF(C133&lt;(MAX('Brass Fittings '!A:A))+1,VLOOKUP(C133,'Brass Fittings '!A:J,3),IF(C133&lt;(MAX(Valves!A:A))+1,VLOOKUP(C133,Valves!A:J,3),IF(C133&lt;(MAX('PEX Tubing'!A:A))+1,VLOOKUP(C133,'PEX Tubing'!A:J,3),IF(C133&lt;(MAX('PEX Fittings - Brass'!A:A))+1,VLOOKUP(C133,'PEX Fittings - Brass'!A:J,3),IF(C133&lt;(MAX('PEX Fittings - EXPN Brass'!A:A))+1,VLOOKUP(C133,'PEX Fittings - EXPN Brass'!A:J,3),IF(C133&lt;(MAX('PEX Fittings - F1807 PPSU '!A:A))+1,VLOOKUP(C133,'PEX Fittings - F1807 PPSU '!A:J,3),IF(C133&lt;(MAX('PEX Fittings - F1960 EPPSU'!A:A))+1,VLOOKUP(C133,'PEX Fittings - F1960 EPPSU'!A:J,3),IF(C133&lt;(MAX('PEX Accessories'!A:A))+1,VLOOKUP(C133,'PEX Accessories'!A:J,3),IF(C133&lt;(MAX('PVC DWV'!A:A))+1,VLOOKUP(C133,'PVC DWV'!A:K,3),IF(C133&lt;(MAX('PVC SCH 40'!A:A))+1,VLOOKUP(C133,'PVC SCH 40'!A:K,3),IF(C133&lt;(MAX('Push Fittings'!A:A))+1,VLOOKUP(C133,'Push Fittings'!A:J,3),IF(C133&lt;(MAX('Copper Wrot'!A:A))+1,VLOOKUP(C133,'Copper Wrot'!A:L,3),IF(C133&lt;(MAX('Cast Copper'!A:A))+1,VLOOKUP(C133,'Cast Copper'!A:L,3),IF(C133&lt;(MAX('Cast Copper'!A:A))+1,VLOOKUP(C133,'Cast Copper'!A:L,3),IF(C133&lt;(MAX('Press Copper Fittings'!A:A))+1,VLOOKUP(C133,'Press Copper Fittings'!A:J,3),IF(C133&lt;(MAX('Supply Stops'!A:A))+1,VLOOKUP(C133,'Supply Stops'!A:J,3),IF(C133&lt;(MAX('Supply Lines'!A:A))+1,VLOOKUP(C133,'Supply Lines'!A:J,3),IF(C133&lt;(MAX('CI Fittings'!A:A))+1,VLOOKUP(C133,'CI Fittings'!A:J,3),IF(C133&lt;(MAX('Steel Couplings'!A:A))+1,VLOOKUP(C133,'Steel Couplings'!A:J,3),IF(C133&lt;(MAX(NHC!A:A))+1,VLOOKUP(C133,NHC!A:J,3),IF(C133&lt;(MAX('Dielectric Unions'!A:A))+1,VLOOKUP(C133,'Dielectric Unions'!A:J,3),IF(C133&lt;(MAX('MI Fittings - XH'!A:A))+1,VLOOKUP(C133,'MI Fittings - XH'!A:J,3),IF(C133&lt;(MAX('Steel Nipples - XH'!A:A))+1,VLOOKUP(C133,'Steel Nipples - XH'!A:J,3),IF(C133&lt;(MAX('Copper Tubing '!A:A))+1,VLOOKUP(C133,'Copper Tubing '!A:J,3),IF(C133&lt;(MAX('PVC Pipe'!A:A))+1,VLOOKUP(C133,'PVC Pipe'!A:J,3),IF(C133&lt;(MAX('Steel Pipe'!A:A))+1,VLOOKUP(C133,'Steel Pipe'!A:J,3),""))))))))))))))))))))))))))))))))</f>
        <v/>
      </c>
      <c r="F133" s="1794" t="str">
        <f>IF(C133&lt;(MAX('MI Fittings'!A:A))+1,VLOOKUP(C133,'MI Fittings'!A:K,4),IF(C133&lt;(MAX('CS Press Fittings'!A:A))+1,VLOOKUP(C133,'CS Press Fittings'!A:K,5),IF(C133&lt;(MAX('Steel Nipples'!A:A))+1,VLOOKUP(C133,'Steel Nipples'!A:K,4),IF(C133&lt;(MAX('Steel Cut Lengths'!A:A))+1,VLOOKUP(C133,'Steel Cut Lengths'!A:K,4),IF(C133&lt;(MAX('Pipe Hangers'!A:A))+1,VLOOKUP(C133,'Pipe Hangers'!A:J,4),IF(C133&lt;(MAX('Brass Nipples '!A:A))+1,VLOOKUP(C133,'Brass Nipples '!A:J,4),IF(C133&lt;(MAX('Brass Fittings '!A:A))+1,VLOOKUP(C133,'Brass Fittings '!A:J,4),IF(C133&lt;(MAX(Valves!A:A))+1,VLOOKUP(C133,Valves!A:J,4),IF(C133&lt;(MAX('PEX Tubing'!A:A))+1,VLOOKUP(C133,'PEX Tubing'!A:J,4),IF(C133&lt;(MAX('PEX Fittings - Brass'!A:A))+1,VLOOKUP(C133,'PEX Fittings - Brass'!A:J,4),IF(C133&lt;(MAX('PEX Fittings - EXPN Brass'!A:A))+1,VLOOKUP(C133,'PEX Fittings - EXPN Brass'!A:J,4),IF(C133&lt;(MAX('PEX Fittings - F1807 PPSU '!A:A))+1,VLOOKUP(C133,'PEX Fittings - F1807 PPSU '!A:J,4),IF(C133&lt;(MAX('PEX Fittings - F1960 EPPSU'!A:A))+1,VLOOKUP(C133,'PEX Fittings - F1960 EPPSU'!A:J,4),IF(C133&lt;(MAX('PEX Accessories'!A:A))+1,VLOOKUP(C133,'PEX Accessories'!A:J,4),IF(C133&lt;(MAX('PVC DWV'!A:A))+1,VLOOKUP(C133,'PVC DWV'!A:K,5),IF(C133&lt;(MAX('PVC SCH 40'!A:A))+1,VLOOKUP(C133,'PVC SCH 40'!A:K,5),IF(C133&lt;(MAX('Push Fittings'!A:A))+1,VLOOKUP(C133,'Push Fittings'!A:J,4),IF(C133&lt;(MAX('Copper Wrot'!A:A))+1,VLOOKUP(C133,'Copper Wrot'!A:L,5),IF(C133&lt;(MAX('Cast Copper'!A:A))+1,VLOOKUP(C133,'Cast Copper'!A:L,5),IF(C133&lt;(MAX('Press Copper Fittings'!A:A))+1,VLOOKUP(C133,'Press Copper Fittings'!A:J,4),IF(C133&lt;(MAX('Supply Stops'!A:A))+1,VLOOKUP(C133,'Supply Stops'!A:J,4),IF(C133&lt;(MAX('Supply Lines'!A:A))+1,VLOOKUP(C133,'Supply Lines'!A:J,4),IF(C133&lt;(MAX('CI Fittings'!A:A))+1,VLOOKUP(C133,'CI Fittings'!A:J,4),IF(C133&lt;(MAX('Steel Couplings'!A:A))+1,VLOOKUP(C133,'Steel Couplings'!A:J,4),IF(C133&lt;(MAX(NHC!A:A))+1,VLOOKUP(C133,NHC!A:J,4),IF(C133&lt;(MAX('Dielectric Unions'!A:A))+1,VLOOKUP(C133,'Dielectric Unions'!A:J,4),IF(C133&lt;(MAX('MI Fittings - XH'!A:A))+1,VLOOKUP(C133,'MI Fittings - XH'!A:J,4),IF(C133&lt;(MAX('Steel Nipples - XH'!A:A))+1,VLOOKUP(C133,'Steel Nipples - XH'!A:J,4),IF(C133&lt;(MAX('Copper Tubing '!A:A))+1,VLOOKUP(C133,'Copper Tubing '!A:J,4),IF(C133&lt;(MAX('PVC Pipe'!A:A))+1,VLOOKUP(C133,'PVC Pipe'!A:J,4),IF(C133&lt;(MAX('Steel Pipe'!A:A))+1,VLOOKUP(C133,'Steel Pipe'!A:J,4),"")))))))))))))))))))))))))))))))</f>
        <v/>
      </c>
      <c r="G133" s="1795"/>
      <c r="H133" s="504" t="str">
        <f>IF(C133&lt;(MAX('MI Fittings'!A:A))+1,VLOOKUP(C133,'MI Fittings'!A:K,8),IF(C133&lt;(MAX('CS Press Fittings'!A:A))+1,VLOOKUP(C133,'CS Press Fittings'!A:K,9),IF(C133&lt;(MAX('Steel Nipples'!A:A))+1,VLOOKUP(C133,'Steel Nipples'!A:K,8),IF(C133&lt;(MAX('Steel Cut Lengths'!A:A))+1,VLOOKUP(C133,'Steel Cut Lengths'!A:K,8),IF(C133&lt;(MAX('Pipe Hangers'!A:A))+1,VLOOKUP(C133,'Pipe Hangers'!A:J,8),IF(C133&lt;(MAX('Brass Nipples '!A:A))+1,VLOOKUP(C133,'Brass Nipples '!A:J,8),IF(C133&lt;(MAX('Brass Fittings '!A:A))+1,VLOOKUP(C133,'Brass Fittings '!A:J,8),IF(C133&lt;(MAX(Valves!A:A))+1,VLOOKUP(C133,Valves!A:J,8),IF(C133&lt;(MAX('PEX Tubing'!A:A))+1,VLOOKUP(C133,'PEX Tubing'!A:J,8),IF(C133&lt;(MAX('PEX Fittings - Brass'!A:A))+1,VLOOKUP(C133,'PEX Fittings - Brass'!A:J,8),IF(C133&lt;(MAX('PEX Fittings - EXPN Brass'!A:A))+1,VLOOKUP(C133,'PEX Fittings - EXPN Brass'!A:J,8),IF(C133&lt;(MAX('PEX Fittings - F1807 PPSU '!A:A))+1,VLOOKUP(C133,'PEX Fittings - F1807 PPSU '!A:J,8),IF(C133&lt;(MAX('PEX Fittings - F1960 EPPSU'!A:A))+1,VLOOKUP(C133,'PEX Fittings - F1960 EPPSU'!A:J,8),IF(C133&lt;(MAX('PEX Accessories'!A:A))+1,VLOOKUP(C133,'PEX Accessories'!A:J,8),IF(C133&lt;(MAX('PVC DWV'!A:A))+1,VLOOKUP(C133,'PVC DWV'!A:K,9),IF(C133&lt;(MAX('PVC SCH 40'!A:A))+1,VLOOKUP(C133,'PVC SCH 40'!A:K,10),IF(C133&lt;(MAX('Push Fittings'!A:A))+1,VLOOKUP(C133,'Push Fittings'!A:J,8),IF(C133&lt;(MAX('Copper Wrot'!A:A))+1,VLOOKUP(C133,'Copper Wrot'!A:L,10),IF(C133&lt;(MAX('Cast Copper'!A:A))+1,VLOOKUP(C133,'Cast Copper'!A:L,10),IF(C133&lt;(MAX('Press Copper Fittings'!A:A))+1,VLOOKUP(C133,'Press Copper Fittings'!A:J,8),IF(C133&lt;(MAX('Supply Stops'!A:A))+1,VLOOKUP(C133,'Supply Stops'!A:J,8),IF(C133&lt;(MAX('Supply Lines'!A:A))+1,VLOOKUP(C133,'Supply Lines'!A:J,8),IF(C133&lt;(MAX('CI Fittings'!A:A))+1,VLOOKUP(C133,'CI Fittings'!A:J,8),IF(C133&lt;(MAX('Steel Couplings'!A:A))+1,VLOOKUP(C133,'Steel Couplings'!A:J,8),IF(C133&lt;(MAX(NHC!A:A))+1,VLOOKUP(C133,NHC!A:J,8),IF(C133&lt;(MAX('Dielectric Unions'!A:A))+1,VLOOKUP(C133,'Dielectric Unions'!A:J,8),IF(C133&lt;(MAX('MI Fittings - XH'!A:A))+1,VLOOKUP(C133,'MI Fittings - XH'!A:J,8),IF(C133&lt;(MAX('Steel Nipples - XH'!A:A))+1,VLOOKUP(C133,'Steel Nipples - XH'!A:J,8),IF(C133&lt;(MAX('Copper Tubing '!A:A))+1,VLOOKUP(C133,'Copper Tubing '!A:J,8),IF(C133&lt;(MAX('PVC Pipe'!A:A))+1,VLOOKUP(C133,'PVC Pipe'!A:J,8),IF(C133&lt;(MAX('Steel Pipe'!A:A))+1,VLOOKUP(C133,'Steel Pipe'!A:J,8),"")))))))))))))))))))))))))))))))</f>
        <v/>
      </c>
      <c r="I133" s="1232">
        <f>IF(C133&lt;(MAX('MI Fittings'!A:A))+1,VLOOKUP(C133,'MI Fittings'!A:K,7),IF(C133&lt;(MAX('CS Press Fittings'!A:A))+1,VLOOKUP(C133,'CS Press Fittings'!A:K,8),IF(C133&lt;(MAX('Steel Nipples'!A:A))+1,VLOOKUP(C133,'Steel Nipples'!A:K,7),IF(C133&lt;(MAX('Steel Cut Lengths'!A:A))+1,VLOOKUP(C133,'Steel Cut Lengths'!A:K,7),IF(C133&lt;(MAX('Pipe Hangers'!A:A))+1,VLOOKUP(C133,'Pipe Hangers'!A:J,7),IF(C133&lt;(MAX('Brass Nipples '!A:A))+1,VLOOKUP(C133,'Brass Nipples '!A:J,7),IF(C133&lt;(MAX('Brass Fittings '!A:A))+1,VLOOKUP(C133,'Brass Fittings '!A:J,7),IF(C133&lt;(MAX(Valves!A:A))+1,VLOOKUP(C133,Valves!A:J,7),IF(C133&lt;(MAX('PEX Tubing'!A:A))+1,VLOOKUP(C133,'PEX Tubing'!A:J,7),IF(C133&lt;(MAX('PEX Fittings - Brass'!A:A))+1,VLOOKUP(C133,'PEX Fittings - Brass'!A:J,7),IF(C133&lt;(MAX('PEX Fittings - EXPN Brass'!A:A))+1,VLOOKUP(C133,'PEX Fittings - EXPN Brass'!A:J,7),IF(C133&lt;(MAX('PEX Fittings - F1807 PPSU '!A:A))+1,VLOOKUP(C133,'PEX Fittings - F1807 PPSU '!A:J,7),IF(C133&lt;(MAX('PEX Fittings - F1960 EPPSU'!A:A))+1,VLOOKUP(C133,'PEX Fittings - F1960 EPPSU'!A:J,7),IF(C133&lt;(MAX('PEX Accessories'!A:A))+1,VLOOKUP(C133,'PEX Accessories'!A:J,7),IF(C133&lt;(MAX('PVC DWV'!A:A))+1,VLOOKUP(C133,'PVC DWV'!A:K,8),IF(C133&lt;(MAX('PVC SCH 40'!A:A))+1,VLOOKUP(C133,'PVC SCH 40'!A:K,7),IF(C133&lt;(MAX('Push Fittings'!A:A))+1,VLOOKUP(C133,'Push Fittings'!A:J,7),IF(C133&lt;(MAX('Copper Wrot'!A:A))+1,VLOOKUP(C133,'Copper Wrot'!A:L,9),IF(C133&lt;(MAX('Cast Copper'!A:A))+1,VLOOKUP(C133,'Cast Copper'!A:L,9),IF(C133&lt;(MAX('Press Copper Fittings'!A:A))+1,VLOOKUP(C133,'Press Copper Fittings'!A:J,7),IF(C133&lt;(MAX('Supply Stops'!A:A))+1,VLOOKUP(C133,'Supply Stops'!A:J,7),IF(C133&lt;(MAX('Supply Lines'!A:A))+1,VLOOKUP(C133,'Supply Lines'!A:J,7),IF(C133&lt;(MAX('CI Fittings'!A:A))+1,VLOOKUP(C133,'CI Fittings'!A:J,7),IF(C133&lt;(MAX('Steel Couplings'!A:A))+1,VLOOKUP(C133,'Steel Couplings'!A:J,7),IF(C133&lt;(MAX(NHC!A:A))+1,VLOOKUP(C133,NHC!A:J,7),IF(C133&lt;(MAX('Dielectric Unions'!A:A))+1,VLOOKUP(C133,'Dielectric Unions'!A:J,7),IF(C133&lt;(MAX('MI Fittings - XH'!A:A))+1,VLOOKUP(C133,'MI Fittings - XH'!A:J,7),IF(C133&lt;(MAX('Steel Nipples - XH'!A:A))+1,VLOOKUP(C133,'Steel Nipples - XH'!A:J,7),IF(C133&lt;(MAX('Copper Tubing '!A:A))+1,VLOOKUP(C133,'Copper Tubing '!A:J,7),IF(C133&lt;(MAX('PVC Pipe'!A:A))+1,VLOOKUP(C133,'PVC Pipe'!A:J,7),IF(C133&lt;(MAX('Steel Pipe'!A:A))+1,VLOOKUP(C133,'Steel Pipe'!A:J,7),0)))))))))))))))))))))))))))))))</f>
        <v>0</v>
      </c>
      <c r="J133" s="1196">
        <f t="shared" si="2"/>
        <v>0</v>
      </c>
    </row>
    <row r="134" spans="3:10" ht="15" customHeight="1" thickTop="1" thickBot="1">
      <c r="C134" s="1234">
        <v>113</v>
      </c>
      <c r="D134" s="49" t="str">
        <f>IF(C134&lt;(MAX('MI Fittings'!A:A))+1,VLOOKUP(C134,'MI Fittings'!A:K,10),IF(C134&lt;(MAX('CS Press Fittings'!A:A))+1,VLOOKUP(C134,'CS Press Fittings'!A:K,11),IF(C134&lt;(MAX('Steel Nipples'!A:A))+1,VLOOKUP(C134,'Steel Nipples'!A:K,10),IF(C134&lt;(MAX('Steel Cut Lengths'!A:A))+1,VLOOKUP(C134,'Steel Cut Lengths'!A:K,10),IF(C134&lt;(MAX('Pipe Hangers'!A:A))+1,VLOOKUP(C134,'Pipe Hangers'!A:J,10),IF(C134&lt;(MAX('Brass Nipples '!A:A))+1,VLOOKUP(C134,'Brass Nipples '!A:J,10),IF(C134&lt;(MAX('Brass Fittings '!A:A))+1,VLOOKUP(C134,'Brass Fittings '!A:J,10),IF(C134&lt;(MAX(Valves!A:A))+1,VLOOKUP(C134,Valves!A:J,10),IF(C134&lt;(MAX('PEX Tubing'!A:A))+1,VLOOKUP(C134,'PEX Tubing'!A:J,9),IF(C134&lt;(MAX('PEX Fittings - Brass'!A:A))+1,VLOOKUP(C134,'PEX Fittings - Brass'!A:J,10),IF(C134&lt;(MAX('PEX Fittings - EXPN Brass'!A:A))+1,VLOOKUP(C134,'PEX Fittings - EXPN Brass'!A:J,10),IF(C134&lt;(MAX('PEX Fittings - F1807 PPSU '!A:A))+1,VLOOKUP(C134,'PEX Fittings - F1807 PPSU '!A:J,10),IF(C134&lt;(MAX('PEX Fittings - F1960 EPPSU'!A:A))+1,VLOOKUP(C134,'PEX Fittings - F1960 EPPSU'!A:J,10),IF(C134&lt;(MAX('PEX Accessories'!A:A))+1,VLOOKUP(C134,'PEX Accessories'!A:J,10),IF(C134&lt;(MAX('PVC DWV'!A:A))+1,VLOOKUP(C134,'PVC DWV'!A:K,11),IF(C134&lt;(MAX('PVC SCH 40'!A:A))+1,VLOOKUP(C134,'PVC SCH 40'!A:K,11),IF(C134&lt;(MAX('Push Fittings'!A:A))+1,VLOOKUP(C134,'Push Fittings'!A:J,10),IF(C134&lt;(MAX('Copper Wrot'!A:A))+1,VLOOKUP(C134,'Copper Wrot'!A:L,12),IF(C134&lt;(MAX('Cast Copper'!A:A))+1,VLOOKUP(C134,'Cast Copper'!A:L,12),IF(C134&lt;(MAX('Press Copper Fittings'!A:A))+1,VLOOKUP(C134,'Press Copper Fittings'!A:J,10),IF(C134&lt;(MAX('Supply Stops'!A:A))+1,VLOOKUP(C134,'Supply Stops'!A:J,10),IF(C134&lt;(MAX('Supply Lines'!A:A))+1,VLOOKUP(C134,'Supply Lines'!A:J,10),IF(C134&lt;(MAX('CI Fittings'!A:A))+1,VLOOKUP(C134,'CI Fittings'!A:J,10),IF(C134&lt;(MAX('Steel Couplings'!A:A))+1,VLOOKUP(C134,'Steel Couplings'!A:J,10),IF(C134&lt;(MAX(NHC!A:A))+1,VLOOKUP(C134,NHC!A:J,10),IF(C134&lt;(MAX('Dielectric Unions'!A:A))+1,VLOOKUP(C134,'Dielectric Unions'!A:J,10),IF(C134&lt;(MAX('MI Fittings - XH'!A:A))+1,VLOOKUP(C134,'MI Fittings - XH'!A:J,10),IF(C134&lt;(MAX('Steel Nipples - XH'!A:A))+1,VLOOKUP(C134,'Steel Nipples - XH'!A:J,10),IF(C134&lt;(MAX('Copper Tubing '!A:A))+1,VLOOKUP(C134,'Copper Tubing '!A:J,10),IF(C134&lt;(MAX('PVC Pipe'!A:A))+1,VLOOKUP(C134,'PVC Pipe'!A:J,10),IF(C134&lt;(MAX('Steel Pipe'!A:A))+1,VLOOKUP(C134,'Steel Pipe'!A:J,10),"")))))))))))))))))))))))))))))))</f>
        <v/>
      </c>
      <c r="E134" s="1231" t="str">
        <f>IF(C134&lt;(MAX('MI Fittings'!A:A))+1,VLOOKUP(C134,'MI Fittings'!A:K,3),IF(C134&lt;(MAX('CS Press Fittings'!A:A))+1,VLOOKUP(C134,'CS Press Fittings'!A:K,4),IF(C134&lt;(MAX('Steel Nipples'!A:A))+1,VLOOKUP(C134,'Steel Nipples'!A:K,3),IF(C134&lt;(MAX('Steel Cut Lengths'!A:A))+1,VLOOKUP(C134,'Steel Cut Lengths'!A:K,3),IF(C134&lt;(MAX('Pipe Hangers'!A:A))+1,VLOOKUP(C134,'Pipe Hangers'!A:J,3),IF(C134&lt;(MAX('Brass Nipples '!A:A))+1,VLOOKUP(C134,'Brass Nipples '!A:J,3),IF(C134&lt;(MAX('Brass Fittings '!A:A))+1,VLOOKUP(C134,'Brass Fittings '!A:J,3),IF(C134&lt;(MAX(Valves!A:A))+1,VLOOKUP(C134,Valves!A:J,3),IF(C134&lt;(MAX('PEX Tubing'!A:A))+1,VLOOKUP(C134,'PEX Tubing'!A:J,3),IF(C134&lt;(MAX('PEX Fittings - Brass'!A:A))+1,VLOOKUP(C134,'PEX Fittings - Brass'!A:J,3),IF(C134&lt;(MAX('PEX Fittings - EXPN Brass'!A:A))+1,VLOOKUP(C134,'PEX Fittings - EXPN Brass'!A:J,3),IF(C134&lt;(MAX('PEX Fittings - F1807 PPSU '!A:A))+1,VLOOKUP(C134,'PEX Fittings - F1807 PPSU '!A:J,3),IF(C134&lt;(MAX('PEX Fittings - F1960 EPPSU'!A:A))+1,VLOOKUP(C134,'PEX Fittings - F1960 EPPSU'!A:J,3),IF(C134&lt;(MAX('PEX Accessories'!A:A))+1,VLOOKUP(C134,'PEX Accessories'!A:J,3),IF(C134&lt;(MAX('PVC DWV'!A:A))+1,VLOOKUP(C134,'PVC DWV'!A:K,3),IF(C134&lt;(MAX('PVC SCH 40'!A:A))+1,VLOOKUP(C134,'PVC SCH 40'!A:K,3),IF(C134&lt;(MAX('Push Fittings'!A:A))+1,VLOOKUP(C134,'Push Fittings'!A:J,3),IF(C134&lt;(MAX('Copper Wrot'!A:A))+1,VLOOKUP(C134,'Copper Wrot'!A:L,3),IF(C134&lt;(MAX('Cast Copper'!A:A))+1,VLOOKUP(C134,'Cast Copper'!A:L,3),IF(C134&lt;(MAX('Cast Copper'!A:A))+1,VLOOKUP(C134,'Cast Copper'!A:L,3),IF(C134&lt;(MAX('Press Copper Fittings'!A:A))+1,VLOOKUP(C134,'Press Copper Fittings'!A:J,3),IF(C134&lt;(MAX('Supply Stops'!A:A))+1,VLOOKUP(C134,'Supply Stops'!A:J,3),IF(C134&lt;(MAX('Supply Lines'!A:A))+1,VLOOKUP(C134,'Supply Lines'!A:J,3),IF(C134&lt;(MAX('CI Fittings'!A:A))+1,VLOOKUP(C134,'CI Fittings'!A:J,3),IF(C134&lt;(MAX('Steel Couplings'!A:A))+1,VLOOKUP(C134,'Steel Couplings'!A:J,3),IF(C134&lt;(MAX(NHC!A:A))+1,VLOOKUP(C134,NHC!A:J,3),IF(C134&lt;(MAX('Dielectric Unions'!A:A))+1,VLOOKUP(C134,'Dielectric Unions'!A:J,3),IF(C134&lt;(MAX('MI Fittings - XH'!A:A))+1,VLOOKUP(C134,'MI Fittings - XH'!A:J,3),IF(C134&lt;(MAX('Steel Nipples - XH'!A:A))+1,VLOOKUP(C134,'Steel Nipples - XH'!A:J,3),IF(C134&lt;(MAX('Copper Tubing '!A:A))+1,VLOOKUP(C134,'Copper Tubing '!A:J,3),IF(C134&lt;(MAX('PVC Pipe'!A:A))+1,VLOOKUP(C134,'PVC Pipe'!A:J,3),IF(C134&lt;(MAX('Steel Pipe'!A:A))+1,VLOOKUP(C134,'Steel Pipe'!A:J,3),""))))))))))))))))))))))))))))))))</f>
        <v/>
      </c>
      <c r="F134" s="1794" t="str">
        <f>IF(C134&lt;(MAX('MI Fittings'!A:A))+1,VLOOKUP(C134,'MI Fittings'!A:K,4),IF(C134&lt;(MAX('CS Press Fittings'!A:A))+1,VLOOKUP(C134,'CS Press Fittings'!A:K,5),IF(C134&lt;(MAX('Steel Nipples'!A:A))+1,VLOOKUP(C134,'Steel Nipples'!A:K,4),IF(C134&lt;(MAX('Steel Cut Lengths'!A:A))+1,VLOOKUP(C134,'Steel Cut Lengths'!A:K,4),IF(C134&lt;(MAX('Pipe Hangers'!A:A))+1,VLOOKUP(C134,'Pipe Hangers'!A:J,4),IF(C134&lt;(MAX('Brass Nipples '!A:A))+1,VLOOKUP(C134,'Brass Nipples '!A:J,4),IF(C134&lt;(MAX('Brass Fittings '!A:A))+1,VLOOKUP(C134,'Brass Fittings '!A:J,4),IF(C134&lt;(MAX(Valves!A:A))+1,VLOOKUP(C134,Valves!A:J,4),IF(C134&lt;(MAX('PEX Tubing'!A:A))+1,VLOOKUP(C134,'PEX Tubing'!A:J,4),IF(C134&lt;(MAX('PEX Fittings - Brass'!A:A))+1,VLOOKUP(C134,'PEX Fittings - Brass'!A:J,4),IF(C134&lt;(MAX('PEX Fittings - EXPN Brass'!A:A))+1,VLOOKUP(C134,'PEX Fittings - EXPN Brass'!A:J,4),IF(C134&lt;(MAX('PEX Fittings - F1807 PPSU '!A:A))+1,VLOOKUP(C134,'PEX Fittings - F1807 PPSU '!A:J,4),IF(C134&lt;(MAX('PEX Fittings - F1960 EPPSU'!A:A))+1,VLOOKUP(C134,'PEX Fittings - F1960 EPPSU'!A:J,4),IF(C134&lt;(MAX('PEX Accessories'!A:A))+1,VLOOKUP(C134,'PEX Accessories'!A:J,4),IF(C134&lt;(MAX('PVC DWV'!A:A))+1,VLOOKUP(C134,'PVC DWV'!A:K,5),IF(C134&lt;(MAX('PVC SCH 40'!A:A))+1,VLOOKUP(C134,'PVC SCH 40'!A:K,5),IF(C134&lt;(MAX('Push Fittings'!A:A))+1,VLOOKUP(C134,'Push Fittings'!A:J,4),IF(C134&lt;(MAX('Copper Wrot'!A:A))+1,VLOOKUP(C134,'Copper Wrot'!A:L,5),IF(C134&lt;(MAX('Cast Copper'!A:A))+1,VLOOKUP(C134,'Cast Copper'!A:L,5),IF(C134&lt;(MAX('Press Copper Fittings'!A:A))+1,VLOOKUP(C134,'Press Copper Fittings'!A:J,4),IF(C134&lt;(MAX('Supply Stops'!A:A))+1,VLOOKUP(C134,'Supply Stops'!A:J,4),IF(C134&lt;(MAX('Supply Lines'!A:A))+1,VLOOKUP(C134,'Supply Lines'!A:J,4),IF(C134&lt;(MAX('CI Fittings'!A:A))+1,VLOOKUP(C134,'CI Fittings'!A:J,4),IF(C134&lt;(MAX('Steel Couplings'!A:A))+1,VLOOKUP(C134,'Steel Couplings'!A:J,4),IF(C134&lt;(MAX(NHC!A:A))+1,VLOOKUP(C134,NHC!A:J,4),IF(C134&lt;(MAX('Dielectric Unions'!A:A))+1,VLOOKUP(C134,'Dielectric Unions'!A:J,4),IF(C134&lt;(MAX('MI Fittings - XH'!A:A))+1,VLOOKUP(C134,'MI Fittings - XH'!A:J,4),IF(C134&lt;(MAX('Steel Nipples - XH'!A:A))+1,VLOOKUP(C134,'Steel Nipples - XH'!A:J,4),IF(C134&lt;(MAX('Copper Tubing '!A:A))+1,VLOOKUP(C134,'Copper Tubing '!A:J,4),IF(C134&lt;(MAX('PVC Pipe'!A:A))+1,VLOOKUP(C134,'PVC Pipe'!A:J,4),IF(C134&lt;(MAX('Steel Pipe'!A:A))+1,VLOOKUP(C134,'Steel Pipe'!A:J,4),"")))))))))))))))))))))))))))))))</f>
        <v/>
      </c>
      <c r="G134" s="1795"/>
      <c r="H134" s="504" t="str">
        <f>IF(C134&lt;(MAX('MI Fittings'!A:A))+1,VLOOKUP(C134,'MI Fittings'!A:K,8),IF(C134&lt;(MAX('CS Press Fittings'!A:A))+1,VLOOKUP(C134,'CS Press Fittings'!A:K,9),IF(C134&lt;(MAX('Steel Nipples'!A:A))+1,VLOOKUP(C134,'Steel Nipples'!A:K,8),IF(C134&lt;(MAX('Steel Cut Lengths'!A:A))+1,VLOOKUP(C134,'Steel Cut Lengths'!A:K,8),IF(C134&lt;(MAX('Pipe Hangers'!A:A))+1,VLOOKUP(C134,'Pipe Hangers'!A:J,8),IF(C134&lt;(MAX('Brass Nipples '!A:A))+1,VLOOKUP(C134,'Brass Nipples '!A:J,8),IF(C134&lt;(MAX('Brass Fittings '!A:A))+1,VLOOKUP(C134,'Brass Fittings '!A:J,8),IF(C134&lt;(MAX(Valves!A:A))+1,VLOOKUP(C134,Valves!A:J,8),IF(C134&lt;(MAX('PEX Tubing'!A:A))+1,VLOOKUP(C134,'PEX Tubing'!A:J,8),IF(C134&lt;(MAX('PEX Fittings - Brass'!A:A))+1,VLOOKUP(C134,'PEX Fittings - Brass'!A:J,8),IF(C134&lt;(MAX('PEX Fittings - EXPN Brass'!A:A))+1,VLOOKUP(C134,'PEX Fittings - EXPN Brass'!A:J,8),IF(C134&lt;(MAX('PEX Fittings - F1807 PPSU '!A:A))+1,VLOOKUP(C134,'PEX Fittings - F1807 PPSU '!A:J,8),IF(C134&lt;(MAX('PEX Fittings - F1960 EPPSU'!A:A))+1,VLOOKUP(C134,'PEX Fittings - F1960 EPPSU'!A:J,8),IF(C134&lt;(MAX('PEX Accessories'!A:A))+1,VLOOKUP(C134,'PEX Accessories'!A:J,8),IF(C134&lt;(MAX('PVC DWV'!A:A))+1,VLOOKUP(C134,'PVC DWV'!A:K,9),IF(C134&lt;(MAX('PVC SCH 40'!A:A))+1,VLOOKUP(C134,'PVC SCH 40'!A:K,10),IF(C134&lt;(MAX('Push Fittings'!A:A))+1,VLOOKUP(C134,'Push Fittings'!A:J,8),IF(C134&lt;(MAX('Copper Wrot'!A:A))+1,VLOOKUP(C134,'Copper Wrot'!A:L,10),IF(C134&lt;(MAX('Cast Copper'!A:A))+1,VLOOKUP(C134,'Cast Copper'!A:L,10),IF(C134&lt;(MAX('Press Copper Fittings'!A:A))+1,VLOOKUP(C134,'Press Copper Fittings'!A:J,8),IF(C134&lt;(MAX('Supply Stops'!A:A))+1,VLOOKUP(C134,'Supply Stops'!A:J,8),IF(C134&lt;(MAX('Supply Lines'!A:A))+1,VLOOKUP(C134,'Supply Lines'!A:J,8),IF(C134&lt;(MAX('CI Fittings'!A:A))+1,VLOOKUP(C134,'CI Fittings'!A:J,8),IF(C134&lt;(MAX('Steel Couplings'!A:A))+1,VLOOKUP(C134,'Steel Couplings'!A:J,8),IF(C134&lt;(MAX(NHC!A:A))+1,VLOOKUP(C134,NHC!A:J,8),IF(C134&lt;(MAX('Dielectric Unions'!A:A))+1,VLOOKUP(C134,'Dielectric Unions'!A:J,8),IF(C134&lt;(MAX('MI Fittings - XH'!A:A))+1,VLOOKUP(C134,'MI Fittings - XH'!A:J,8),IF(C134&lt;(MAX('Steel Nipples - XH'!A:A))+1,VLOOKUP(C134,'Steel Nipples - XH'!A:J,8),IF(C134&lt;(MAX('Copper Tubing '!A:A))+1,VLOOKUP(C134,'Copper Tubing '!A:J,8),IF(C134&lt;(MAX('PVC Pipe'!A:A))+1,VLOOKUP(C134,'PVC Pipe'!A:J,8),IF(C134&lt;(MAX('Steel Pipe'!A:A))+1,VLOOKUP(C134,'Steel Pipe'!A:J,8),"")))))))))))))))))))))))))))))))</f>
        <v/>
      </c>
      <c r="I134" s="1232">
        <f>IF(C134&lt;(MAX('MI Fittings'!A:A))+1,VLOOKUP(C134,'MI Fittings'!A:K,7),IF(C134&lt;(MAX('CS Press Fittings'!A:A))+1,VLOOKUP(C134,'CS Press Fittings'!A:K,8),IF(C134&lt;(MAX('Steel Nipples'!A:A))+1,VLOOKUP(C134,'Steel Nipples'!A:K,7),IF(C134&lt;(MAX('Steel Cut Lengths'!A:A))+1,VLOOKUP(C134,'Steel Cut Lengths'!A:K,7),IF(C134&lt;(MAX('Pipe Hangers'!A:A))+1,VLOOKUP(C134,'Pipe Hangers'!A:J,7),IF(C134&lt;(MAX('Brass Nipples '!A:A))+1,VLOOKUP(C134,'Brass Nipples '!A:J,7),IF(C134&lt;(MAX('Brass Fittings '!A:A))+1,VLOOKUP(C134,'Brass Fittings '!A:J,7),IF(C134&lt;(MAX(Valves!A:A))+1,VLOOKUP(C134,Valves!A:J,7),IF(C134&lt;(MAX('PEX Tubing'!A:A))+1,VLOOKUP(C134,'PEX Tubing'!A:J,7),IF(C134&lt;(MAX('PEX Fittings - Brass'!A:A))+1,VLOOKUP(C134,'PEX Fittings - Brass'!A:J,7),IF(C134&lt;(MAX('PEX Fittings - EXPN Brass'!A:A))+1,VLOOKUP(C134,'PEX Fittings - EXPN Brass'!A:J,7),IF(C134&lt;(MAX('PEX Fittings - F1807 PPSU '!A:A))+1,VLOOKUP(C134,'PEX Fittings - F1807 PPSU '!A:J,7),IF(C134&lt;(MAX('PEX Fittings - F1960 EPPSU'!A:A))+1,VLOOKUP(C134,'PEX Fittings - F1960 EPPSU'!A:J,7),IF(C134&lt;(MAX('PEX Accessories'!A:A))+1,VLOOKUP(C134,'PEX Accessories'!A:J,7),IF(C134&lt;(MAX('PVC DWV'!A:A))+1,VLOOKUP(C134,'PVC DWV'!A:K,8),IF(C134&lt;(MAX('PVC SCH 40'!A:A))+1,VLOOKUP(C134,'PVC SCH 40'!A:K,7),IF(C134&lt;(MAX('Push Fittings'!A:A))+1,VLOOKUP(C134,'Push Fittings'!A:J,7),IF(C134&lt;(MAX('Copper Wrot'!A:A))+1,VLOOKUP(C134,'Copper Wrot'!A:L,9),IF(C134&lt;(MAX('Cast Copper'!A:A))+1,VLOOKUP(C134,'Cast Copper'!A:L,9),IF(C134&lt;(MAX('Press Copper Fittings'!A:A))+1,VLOOKUP(C134,'Press Copper Fittings'!A:J,7),IF(C134&lt;(MAX('Supply Stops'!A:A))+1,VLOOKUP(C134,'Supply Stops'!A:J,7),IF(C134&lt;(MAX('Supply Lines'!A:A))+1,VLOOKUP(C134,'Supply Lines'!A:J,7),IF(C134&lt;(MAX('CI Fittings'!A:A))+1,VLOOKUP(C134,'CI Fittings'!A:J,7),IF(C134&lt;(MAX('Steel Couplings'!A:A))+1,VLOOKUP(C134,'Steel Couplings'!A:J,7),IF(C134&lt;(MAX(NHC!A:A))+1,VLOOKUP(C134,NHC!A:J,7),IF(C134&lt;(MAX('Dielectric Unions'!A:A))+1,VLOOKUP(C134,'Dielectric Unions'!A:J,7),IF(C134&lt;(MAX('MI Fittings - XH'!A:A))+1,VLOOKUP(C134,'MI Fittings - XH'!A:J,7),IF(C134&lt;(MAX('Steel Nipples - XH'!A:A))+1,VLOOKUP(C134,'Steel Nipples - XH'!A:J,7),IF(C134&lt;(MAX('Copper Tubing '!A:A))+1,VLOOKUP(C134,'Copper Tubing '!A:J,7),IF(C134&lt;(MAX('PVC Pipe'!A:A))+1,VLOOKUP(C134,'PVC Pipe'!A:J,7),IF(C134&lt;(MAX('Steel Pipe'!A:A))+1,VLOOKUP(C134,'Steel Pipe'!A:J,7),0)))))))))))))))))))))))))))))))</f>
        <v>0</v>
      </c>
      <c r="J134" s="1196">
        <f t="shared" si="2"/>
        <v>0</v>
      </c>
    </row>
    <row r="135" spans="3:10" ht="15" customHeight="1" thickTop="1" thickBot="1">
      <c r="C135" s="1233">
        <v>114</v>
      </c>
      <c r="D135" s="49" t="str">
        <f>IF(C135&lt;(MAX('MI Fittings'!A:A))+1,VLOOKUP(C135,'MI Fittings'!A:K,10),IF(C135&lt;(MAX('CS Press Fittings'!A:A))+1,VLOOKUP(C135,'CS Press Fittings'!A:K,11),IF(C135&lt;(MAX('Steel Nipples'!A:A))+1,VLOOKUP(C135,'Steel Nipples'!A:K,10),IF(C135&lt;(MAX('Steel Cut Lengths'!A:A))+1,VLOOKUP(C135,'Steel Cut Lengths'!A:K,10),IF(C135&lt;(MAX('Pipe Hangers'!A:A))+1,VLOOKUP(C135,'Pipe Hangers'!A:J,10),IF(C135&lt;(MAX('Brass Nipples '!A:A))+1,VLOOKUP(C135,'Brass Nipples '!A:J,10),IF(C135&lt;(MAX('Brass Fittings '!A:A))+1,VLOOKUP(C135,'Brass Fittings '!A:J,10),IF(C135&lt;(MAX(Valves!A:A))+1,VLOOKUP(C135,Valves!A:J,10),IF(C135&lt;(MAX('PEX Tubing'!A:A))+1,VLOOKUP(C135,'PEX Tubing'!A:J,9),IF(C135&lt;(MAX('PEX Fittings - Brass'!A:A))+1,VLOOKUP(C135,'PEX Fittings - Brass'!A:J,10),IF(C135&lt;(MAX('PEX Fittings - EXPN Brass'!A:A))+1,VLOOKUP(C135,'PEX Fittings - EXPN Brass'!A:J,10),IF(C135&lt;(MAX('PEX Fittings - F1807 PPSU '!A:A))+1,VLOOKUP(C135,'PEX Fittings - F1807 PPSU '!A:J,10),IF(C135&lt;(MAX('PEX Fittings - F1960 EPPSU'!A:A))+1,VLOOKUP(C135,'PEX Fittings - F1960 EPPSU'!A:J,10),IF(C135&lt;(MAX('PEX Accessories'!A:A))+1,VLOOKUP(C135,'PEX Accessories'!A:J,10),IF(C135&lt;(MAX('PVC DWV'!A:A))+1,VLOOKUP(C135,'PVC DWV'!A:K,11),IF(C135&lt;(MAX('PVC SCH 40'!A:A))+1,VLOOKUP(C135,'PVC SCH 40'!A:K,11),IF(C135&lt;(MAX('Push Fittings'!A:A))+1,VLOOKUP(C135,'Push Fittings'!A:J,10),IF(C135&lt;(MAX('Copper Wrot'!A:A))+1,VLOOKUP(C135,'Copper Wrot'!A:L,12),IF(C135&lt;(MAX('Cast Copper'!A:A))+1,VLOOKUP(C135,'Cast Copper'!A:L,12),IF(C135&lt;(MAX('Press Copper Fittings'!A:A))+1,VLOOKUP(C135,'Press Copper Fittings'!A:J,10),IF(C135&lt;(MAX('Supply Stops'!A:A))+1,VLOOKUP(C135,'Supply Stops'!A:J,10),IF(C135&lt;(MAX('Supply Lines'!A:A))+1,VLOOKUP(C135,'Supply Lines'!A:J,10),IF(C135&lt;(MAX('CI Fittings'!A:A))+1,VLOOKUP(C135,'CI Fittings'!A:J,10),IF(C135&lt;(MAX('Steel Couplings'!A:A))+1,VLOOKUP(C135,'Steel Couplings'!A:J,10),IF(C135&lt;(MAX(NHC!A:A))+1,VLOOKUP(C135,NHC!A:J,10),IF(C135&lt;(MAX('Dielectric Unions'!A:A))+1,VLOOKUP(C135,'Dielectric Unions'!A:J,10),IF(C135&lt;(MAX('MI Fittings - XH'!A:A))+1,VLOOKUP(C135,'MI Fittings - XH'!A:J,10),IF(C135&lt;(MAX('Steel Nipples - XH'!A:A))+1,VLOOKUP(C135,'Steel Nipples - XH'!A:J,10),IF(C135&lt;(MAX('Copper Tubing '!A:A))+1,VLOOKUP(C135,'Copper Tubing '!A:J,10),IF(C135&lt;(MAX('PVC Pipe'!A:A))+1,VLOOKUP(C135,'PVC Pipe'!A:J,10),IF(C135&lt;(MAX('Steel Pipe'!A:A))+1,VLOOKUP(C135,'Steel Pipe'!A:J,10),"")))))))))))))))))))))))))))))))</f>
        <v/>
      </c>
      <c r="E135" s="1231" t="str">
        <f>IF(C135&lt;(MAX('MI Fittings'!A:A))+1,VLOOKUP(C135,'MI Fittings'!A:K,3),IF(C135&lt;(MAX('CS Press Fittings'!A:A))+1,VLOOKUP(C135,'CS Press Fittings'!A:K,4),IF(C135&lt;(MAX('Steel Nipples'!A:A))+1,VLOOKUP(C135,'Steel Nipples'!A:K,3),IF(C135&lt;(MAX('Steel Cut Lengths'!A:A))+1,VLOOKUP(C135,'Steel Cut Lengths'!A:K,3),IF(C135&lt;(MAX('Pipe Hangers'!A:A))+1,VLOOKUP(C135,'Pipe Hangers'!A:J,3),IF(C135&lt;(MAX('Brass Nipples '!A:A))+1,VLOOKUP(C135,'Brass Nipples '!A:J,3),IF(C135&lt;(MAX('Brass Fittings '!A:A))+1,VLOOKUP(C135,'Brass Fittings '!A:J,3),IF(C135&lt;(MAX(Valves!A:A))+1,VLOOKUP(C135,Valves!A:J,3),IF(C135&lt;(MAX('PEX Tubing'!A:A))+1,VLOOKUP(C135,'PEX Tubing'!A:J,3),IF(C135&lt;(MAX('PEX Fittings - Brass'!A:A))+1,VLOOKUP(C135,'PEX Fittings - Brass'!A:J,3),IF(C135&lt;(MAX('PEX Fittings - EXPN Brass'!A:A))+1,VLOOKUP(C135,'PEX Fittings - EXPN Brass'!A:J,3),IF(C135&lt;(MAX('PEX Fittings - F1807 PPSU '!A:A))+1,VLOOKUP(C135,'PEX Fittings - F1807 PPSU '!A:J,3),IF(C135&lt;(MAX('PEX Fittings - F1960 EPPSU'!A:A))+1,VLOOKUP(C135,'PEX Fittings - F1960 EPPSU'!A:J,3),IF(C135&lt;(MAX('PEX Accessories'!A:A))+1,VLOOKUP(C135,'PEX Accessories'!A:J,3),IF(C135&lt;(MAX('PVC DWV'!A:A))+1,VLOOKUP(C135,'PVC DWV'!A:K,3),IF(C135&lt;(MAX('PVC SCH 40'!A:A))+1,VLOOKUP(C135,'PVC SCH 40'!A:K,3),IF(C135&lt;(MAX('Push Fittings'!A:A))+1,VLOOKUP(C135,'Push Fittings'!A:J,3),IF(C135&lt;(MAX('Copper Wrot'!A:A))+1,VLOOKUP(C135,'Copper Wrot'!A:L,3),IF(C135&lt;(MAX('Cast Copper'!A:A))+1,VLOOKUP(C135,'Cast Copper'!A:L,3),IF(C135&lt;(MAX('Cast Copper'!A:A))+1,VLOOKUP(C135,'Cast Copper'!A:L,3),IF(C135&lt;(MAX('Press Copper Fittings'!A:A))+1,VLOOKUP(C135,'Press Copper Fittings'!A:J,3),IF(C135&lt;(MAX('Supply Stops'!A:A))+1,VLOOKUP(C135,'Supply Stops'!A:J,3),IF(C135&lt;(MAX('Supply Lines'!A:A))+1,VLOOKUP(C135,'Supply Lines'!A:J,3),IF(C135&lt;(MAX('CI Fittings'!A:A))+1,VLOOKUP(C135,'CI Fittings'!A:J,3),IF(C135&lt;(MAX('Steel Couplings'!A:A))+1,VLOOKUP(C135,'Steel Couplings'!A:J,3),IF(C135&lt;(MAX(NHC!A:A))+1,VLOOKUP(C135,NHC!A:J,3),IF(C135&lt;(MAX('Dielectric Unions'!A:A))+1,VLOOKUP(C135,'Dielectric Unions'!A:J,3),IF(C135&lt;(MAX('MI Fittings - XH'!A:A))+1,VLOOKUP(C135,'MI Fittings - XH'!A:J,3),IF(C135&lt;(MAX('Steel Nipples - XH'!A:A))+1,VLOOKUP(C135,'Steel Nipples - XH'!A:J,3),IF(C135&lt;(MAX('Copper Tubing '!A:A))+1,VLOOKUP(C135,'Copper Tubing '!A:J,3),IF(C135&lt;(MAX('PVC Pipe'!A:A))+1,VLOOKUP(C135,'PVC Pipe'!A:J,3),IF(C135&lt;(MAX('Steel Pipe'!A:A))+1,VLOOKUP(C135,'Steel Pipe'!A:J,3),""))))))))))))))))))))))))))))))))</f>
        <v/>
      </c>
      <c r="F135" s="1794" t="str">
        <f>IF(C135&lt;(MAX('MI Fittings'!A:A))+1,VLOOKUP(C135,'MI Fittings'!A:K,4),IF(C135&lt;(MAX('CS Press Fittings'!A:A))+1,VLOOKUP(C135,'CS Press Fittings'!A:K,5),IF(C135&lt;(MAX('Steel Nipples'!A:A))+1,VLOOKUP(C135,'Steel Nipples'!A:K,4),IF(C135&lt;(MAX('Steel Cut Lengths'!A:A))+1,VLOOKUP(C135,'Steel Cut Lengths'!A:K,4),IF(C135&lt;(MAX('Pipe Hangers'!A:A))+1,VLOOKUP(C135,'Pipe Hangers'!A:J,4),IF(C135&lt;(MAX('Brass Nipples '!A:A))+1,VLOOKUP(C135,'Brass Nipples '!A:J,4),IF(C135&lt;(MAX('Brass Fittings '!A:A))+1,VLOOKUP(C135,'Brass Fittings '!A:J,4),IF(C135&lt;(MAX(Valves!A:A))+1,VLOOKUP(C135,Valves!A:J,4),IF(C135&lt;(MAX('PEX Tubing'!A:A))+1,VLOOKUP(C135,'PEX Tubing'!A:J,4),IF(C135&lt;(MAX('PEX Fittings - Brass'!A:A))+1,VLOOKUP(C135,'PEX Fittings - Brass'!A:J,4),IF(C135&lt;(MAX('PEX Fittings - EXPN Brass'!A:A))+1,VLOOKUP(C135,'PEX Fittings - EXPN Brass'!A:J,4),IF(C135&lt;(MAX('PEX Fittings - F1807 PPSU '!A:A))+1,VLOOKUP(C135,'PEX Fittings - F1807 PPSU '!A:J,4),IF(C135&lt;(MAX('PEX Fittings - F1960 EPPSU'!A:A))+1,VLOOKUP(C135,'PEX Fittings - F1960 EPPSU'!A:J,4),IF(C135&lt;(MAX('PEX Accessories'!A:A))+1,VLOOKUP(C135,'PEX Accessories'!A:J,4),IF(C135&lt;(MAX('PVC DWV'!A:A))+1,VLOOKUP(C135,'PVC DWV'!A:K,5),IF(C135&lt;(MAX('PVC SCH 40'!A:A))+1,VLOOKUP(C135,'PVC SCH 40'!A:K,5),IF(C135&lt;(MAX('Push Fittings'!A:A))+1,VLOOKUP(C135,'Push Fittings'!A:J,4),IF(C135&lt;(MAX('Copper Wrot'!A:A))+1,VLOOKUP(C135,'Copper Wrot'!A:L,5),IF(C135&lt;(MAX('Cast Copper'!A:A))+1,VLOOKUP(C135,'Cast Copper'!A:L,5),IF(C135&lt;(MAX('Press Copper Fittings'!A:A))+1,VLOOKUP(C135,'Press Copper Fittings'!A:J,4),IF(C135&lt;(MAX('Supply Stops'!A:A))+1,VLOOKUP(C135,'Supply Stops'!A:J,4),IF(C135&lt;(MAX('Supply Lines'!A:A))+1,VLOOKUP(C135,'Supply Lines'!A:J,4),IF(C135&lt;(MAX('CI Fittings'!A:A))+1,VLOOKUP(C135,'CI Fittings'!A:J,4),IF(C135&lt;(MAX('Steel Couplings'!A:A))+1,VLOOKUP(C135,'Steel Couplings'!A:J,4),IF(C135&lt;(MAX(NHC!A:A))+1,VLOOKUP(C135,NHC!A:J,4),IF(C135&lt;(MAX('Dielectric Unions'!A:A))+1,VLOOKUP(C135,'Dielectric Unions'!A:J,4),IF(C135&lt;(MAX('MI Fittings - XH'!A:A))+1,VLOOKUP(C135,'MI Fittings - XH'!A:J,4),IF(C135&lt;(MAX('Steel Nipples - XH'!A:A))+1,VLOOKUP(C135,'Steel Nipples - XH'!A:J,4),IF(C135&lt;(MAX('Copper Tubing '!A:A))+1,VLOOKUP(C135,'Copper Tubing '!A:J,4),IF(C135&lt;(MAX('PVC Pipe'!A:A))+1,VLOOKUP(C135,'PVC Pipe'!A:J,4),IF(C135&lt;(MAX('Steel Pipe'!A:A))+1,VLOOKUP(C135,'Steel Pipe'!A:J,4),"")))))))))))))))))))))))))))))))</f>
        <v/>
      </c>
      <c r="G135" s="1795"/>
      <c r="H135" s="504" t="str">
        <f>IF(C135&lt;(MAX('MI Fittings'!A:A))+1,VLOOKUP(C135,'MI Fittings'!A:K,8),IF(C135&lt;(MAX('CS Press Fittings'!A:A))+1,VLOOKUP(C135,'CS Press Fittings'!A:K,9),IF(C135&lt;(MAX('Steel Nipples'!A:A))+1,VLOOKUP(C135,'Steel Nipples'!A:K,8),IF(C135&lt;(MAX('Steel Cut Lengths'!A:A))+1,VLOOKUP(C135,'Steel Cut Lengths'!A:K,8),IF(C135&lt;(MAX('Pipe Hangers'!A:A))+1,VLOOKUP(C135,'Pipe Hangers'!A:J,8),IF(C135&lt;(MAX('Brass Nipples '!A:A))+1,VLOOKUP(C135,'Brass Nipples '!A:J,8),IF(C135&lt;(MAX('Brass Fittings '!A:A))+1,VLOOKUP(C135,'Brass Fittings '!A:J,8),IF(C135&lt;(MAX(Valves!A:A))+1,VLOOKUP(C135,Valves!A:J,8),IF(C135&lt;(MAX('PEX Tubing'!A:A))+1,VLOOKUP(C135,'PEX Tubing'!A:J,8),IF(C135&lt;(MAX('PEX Fittings - Brass'!A:A))+1,VLOOKUP(C135,'PEX Fittings - Brass'!A:J,8),IF(C135&lt;(MAX('PEX Fittings - EXPN Brass'!A:A))+1,VLOOKUP(C135,'PEX Fittings - EXPN Brass'!A:J,8),IF(C135&lt;(MAX('PEX Fittings - F1807 PPSU '!A:A))+1,VLOOKUP(C135,'PEX Fittings - F1807 PPSU '!A:J,8),IF(C135&lt;(MAX('PEX Fittings - F1960 EPPSU'!A:A))+1,VLOOKUP(C135,'PEX Fittings - F1960 EPPSU'!A:J,8),IF(C135&lt;(MAX('PEX Accessories'!A:A))+1,VLOOKUP(C135,'PEX Accessories'!A:J,8),IF(C135&lt;(MAX('PVC DWV'!A:A))+1,VLOOKUP(C135,'PVC DWV'!A:K,9),IF(C135&lt;(MAX('PVC SCH 40'!A:A))+1,VLOOKUP(C135,'PVC SCH 40'!A:K,10),IF(C135&lt;(MAX('Push Fittings'!A:A))+1,VLOOKUP(C135,'Push Fittings'!A:J,8),IF(C135&lt;(MAX('Copper Wrot'!A:A))+1,VLOOKUP(C135,'Copper Wrot'!A:L,10),IF(C135&lt;(MAX('Cast Copper'!A:A))+1,VLOOKUP(C135,'Cast Copper'!A:L,10),IF(C135&lt;(MAX('Press Copper Fittings'!A:A))+1,VLOOKUP(C135,'Press Copper Fittings'!A:J,8),IF(C135&lt;(MAX('Supply Stops'!A:A))+1,VLOOKUP(C135,'Supply Stops'!A:J,8),IF(C135&lt;(MAX('Supply Lines'!A:A))+1,VLOOKUP(C135,'Supply Lines'!A:J,8),IF(C135&lt;(MAX('CI Fittings'!A:A))+1,VLOOKUP(C135,'CI Fittings'!A:J,8),IF(C135&lt;(MAX('Steel Couplings'!A:A))+1,VLOOKUP(C135,'Steel Couplings'!A:J,8),IF(C135&lt;(MAX(NHC!A:A))+1,VLOOKUP(C135,NHC!A:J,8),IF(C135&lt;(MAX('Dielectric Unions'!A:A))+1,VLOOKUP(C135,'Dielectric Unions'!A:J,8),IF(C135&lt;(MAX('MI Fittings - XH'!A:A))+1,VLOOKUP(C135,'MI Fittings - XH'!A:J,8),IF(C135&lt;(MAX('Steel Nipples - XH'!A:A))+1,VLOOKUP(C135,'Steel Nipples - XH'!A:J,8),IF(C135&lt;(MAX('Copper Tubing '!A:A))+1,VLOOKUP(C135,'Copper Tubing '!A:J,8),IF(C135&lt;(MAX('PVC Pipe'!A:A))+1,VLOOKUP(C135,'PVC Pipe'!A:J,8),IF(C135&lt;(MAX('Steel Pipe'!A:A))+1,VLOOKUP(C135,'Steel Pipe'!A:J,8),"")))))))))))))))))))))))))))))))</f>
        <v/>
      </c>
      <c r="I135" s="1232">
        <f>IF(C135&lt;(MAX('MI Fittings'!A:A))+1,VLOOKUP(C135,'MI Fittings'!A:K,7),IF(C135&lt;(MAX('CS Press Fittings'!A:A))+1,VLOOKUP(C135,'CS Press Fittings'!A:K,8),IF(C135&lt;(MAX('Steel Nipples'!A:A))+1,VLOOKUP(C135,'Steel Nipples'!A:K,7),IF(C135&lt;(MAX('Steel Cut Lengths'!A:A))+1,VLOOKUP(C135,'Steel Cut Lengths'!A:K,7),IF(C135&lt;(MAX('Pipe Hangers'!A:A))+1,VLOOKUP(C135,'Pipe Hangers'!A:J,7),IF(C135&lt;(MAX('Brass Nipples '!A:A))+1,VLOOKUP(C135,'Brass Nipples '!A:J,7),IF(C135&lt;(MAX('Brass Fittings '!A:A))+1,VLOOKUP(C135,'Brass Fittings '!A:J,7),IF(C135&lt;(MAX(Valves!A:A))+1,VLOOKUP(C135,Valves!A:J,7),IF(C135&lt;(MAX('PEX Tubing'!A:A))+1,VLOOKUP(C135,'PEX Tubing'!A:J,7),IF(C135&lt;(MAX('PEX Fittings - Brass'!A:A))+1,VLOOKUP(C135,'PEX Fittings - Brass'!A:J,7),IF(C135&lt;(MAX('PEX Fittings - EXPN Brass'!A:A))+1,VLOOKUP(C135,'PEX Fittings - EXPN Brass'!A:J,7),IF(C135&lt;(MAX('PEX Fittings - F1807 PPSU '!A:A))+1,VLOOKUP(C135,'PEX Fittings - F1807 PPSU '!A:J,7),IF(C135&lt;(MAX('PEX Fittings - F1960 EPPSU'!A:A))+1,VLOOKUP(C135,'PEX Fittings - F1960 EPPSU'!A:J,7),IF(C135&lt;(MAX('PEX Accessories'!A:A))+1,VLOOKUP(C135,'PEX Accessories'!A:J,7),IF(C135&lt;(MAX('PVC DWV'!A:A))+1,VLOOKUP(C135,'PVC DWV'!A:K,8),IF(C135&lt;(MAX('PVC SCH 40'!A:A))+1,VLOOKUP(C135,'PVC SCH 40'!A:K,7),IF(C135&lt;(MAX('Push Fittings'!A:A))+1,VLOOKUP(C135,'Push Fittings'!A:J,7),IF(C135&lt;(MAX('Copper Wrot'!A:A))+1,VLOOKUP(C135,'Copper Wrot'!A:L,9),IF(C135&lt;(MAX('Cast Copper'!A:A))+1,VLOOKUP(C135,'Cast Copper'!A:L,9),IF(C135&lt;(MAX('Press Copper Fittings'!A:A))+1,VLOOKUP(C135,'Press Copper Fittings'!A:J,7),IF(C135&lt;(MAX('Supply Stops'!A:A))+1,VLOOKUP(C135,'Supply Stops'!A:J,7),IF(C135&lt;(MAX('Supply Lines'!A:A))+1,VLOOKUP(C135,'Supply Lines'!A:J,7),IF(C135&lt;(MAX('CI Fittings'!A:A))+1,VLOOKUP(C135,'CI Fittings'!A:J,7),IF(C135&lt;(MAX('Steel Couplings'!A:A))+1,VLOOKUP(C135,'Steel Couplings'!A:J,7),IF(C135&lt;(MAX(NHC!A:A))+1,VLOOKUP(C135,NHC!A:J,7),IF(C135&lt;(MAX('Dielectric Unions'!A:A))+1,VLOOKUP(C135,'Dielectric Unions'!A:J,7),IF(C135&lt;(MAX('MI Fittings - XH'!A:A))+1,VLOOKUP(C135,'MI Fittings - XH'!A:J,7),IF(C135&lt;(MAX('Steel Nipples - XH'!A:A))+1,VLOOKUP(C135,'Steel Nipples - XH'!A:J,7),IF(C135&lt;(MAX('Copper Tubing '!A:A))+1,VLOOKUP(C135,'Copper Tubing '!A:J,7),IF(C135&lt;(MAX('PVC Pipe'!A:A))+1,VLOOKUP(C135,'PVC Pipe'!A:J,7),IF(C135&lt;(MAX('Steel Pipe'!A:A))+1,VLOOKUP(C135,'Steel Pipe'!A:J,7),0)))))))))))))))))))))))))))))))</f>
        <v>0</v>
      </c>
      <c r="J135" s="1196">
        <f t="shared" si="2"/>
        <v>0</v>
      </c>
    </row>
    <row r="136" spans="3:10" ht="15" customHeight="1" thickTop="1" thickBot="1">
      <c r="C136" s="1234">
        <v>115</v>
      </c>
      <c r="D136" s="49" t="str">
        <f>IF(C136&lt;(MAX('MI Fittings'!A:A))+1,VLOOKUP(C136,'MI Fittings'!A:K,10),IF(C136&lt;(MAX('CS Press Fittings'!A:A))+1,VLOOKUP(C136,'CS Press Fittings'!A:K,11),IF(C136&lt;(MAX('Steel Nipples'!A:A))+1,VLOOKUP(C136,'Steel Nipples'!A:K,10),IF(C136&lt;(MAX('Steel Cut Lengths'!A:A))+1,VLOOKUP(C136,'Steel Cut Lengths'!A:K,10),IF(C136&lt;(MAX('Pipe Hangers'!A:A))+1,VLOOKUP(C136,'Pipe Hangers'!A:J,10),IF(C136&lt;(MAX('Brass Nipples '!A:A))+1,VLOOKUP(C136,'Brass Nipples '!A:J,10),IF(C136&lt;(MAX('Brass Fittings '!A:A))+1,VLOOKUP(C136,'Brass Fittings '!A:J,10),IF(C136&lt;(MAX(Valves!A:A))+1,VLOOKUP(C136,Valves!A:J,10),IF(C136&lt;(MAX('PEX Tubing'!A:A))+1,VLOOKUP(C136,'PEX Tubing'!A:J,9),IF(C136&lt;(MAX('PEX Fittings - Brass'!A:A))+1,VLOOKUP(C136,'PEX Fittings - Brass'!A:J,10),IF(C136&lt;(MAX('PEX Fittings - EXPN Brass'!A:A))+1,VLOOKUP(C136,'PEX Fittings - EXPN Brass'!A:J,10),IF(C136&lt;(MAX('PEX Fittings - F1807 PPSU '!A:A))+1,VLOOKUP(C136,'PEX Fittings - F1807 PPSU '!A:J,10),IF(C136&lt;(MAX('PEX Fittings - F1960 EPPSU'!A:A))+1,VLOOKUP(C136,'PEX Fittings - F1960 EPPSU'!A:J,10),IF(C136&lt;(MAX('PEX Accessories'!A:A))+1,VLOOKUP(C136,'PEX Accessories'!A:J,10),IF(C136&lt;(MAX('PVC DWV'!A:A))+1,VLOOKUP(C136,'PVC DWV'!A:K,11),IF(C136&lt;(MAX('PVC SCH 40'!A:A))+1,VLOOKUP(C136,'PVC SCH 40'!A:K,11),IF(C136&lt;(MAX('Push Fittings'!A:A))+1,VLOOKUP(C136,'Push Fittings'!A:J,10),IF(C136&lt;(MAX('Copper Wrot'!A:A))+1,VLOOKUP(C136,'Copper Wrot'!A:L,12),IF(C136&lt;(MAX('Cast Copper'!A:A))+1,VLOOKUP(C136,'Cast Copper'!A:L,12),IF(C136&lt;(MAX('Press Copper Fittings'!A:A))+1,VLOOKUP(C136,'Press Copper Fittings'!A:J,10),IF(C136&lt;(MAX('Supply Stops'!A:A))+1,VLOOKUP(C136,'Supply Stops'!A:J,10),IF(C136&lt;(MAX('Supply Lines'!A:A))+1,VLOOKUP(C136,'Supply Lines'!A:J,10),IF(C136&lt;(MAX('CI Fittings'!A:A))+1,VLOOKUP(C136,'CI Fittings'!A:J,10),IF(C136&lt;(MAX('Steel Couplings'!A:A))+1,VLOOKUP(C136,'Steel Couplings'!A:J,10),IF(C136&lt;(MAX(NHC!A:A))+1,VLOOKUP(C136,NHC!A:J,10),IF(C136&lt;(MAX('Dielectric Unions'!A:A))+1,VLOOKUP(C136,'Dielectric Unions'!A:J,10),IF(C136&lt;(MAX('MI Fittings - XH'!A:A))+1,VLOOKUP(C136,'MI Fittings - XH'!A:J,10),IF(C136&lt;(MAX('Steel Nipples - XH'!A:A))+1,VLOOKUP(C136,'Steel Nipples - XH'!A:J,10),IF(C136&lt;(MAX('Copper Tubing '!A:A))+1,VLOOKUP(C136,'Copper Tubing '!A:J,10),IF(C136&lt;(MAX('PVC Pipe'!A:A))+1,VLOOKUP(C136,'PVC Pipe'!A:J,10),IF(C136&lt;(MAX('Steel Pipe'!A:A))+1,VLOOKUP(C136,'Steel Pipe'!A:J,10),"")))))))))))))))))))))))))))))))</f>
        <v/>
      </c>
      <c r="E136" s="1231" t="str">
        <f>IF(C136&lt;(MAX('MI Fittings'!A:A))+1,VLOOKUP(C136,'MI Fittings'!A:K,3),IF(C136&lt;(MAX('CS Press Fittings'!A:A))+1,VLOOKUP(C136,'CS Press Fittings'!A:K,4),IF(C136&lt;(MAX('Steel Nipples'!A:A))+1,VLOOKUP(C136,'Steel Nipples'!A:K,3),IF(C136&lt;(MAX('Steel Cut Lengths'!A:A))+1,VLOOKUP(C136,'Steel Cut Lengths'!A:K,3),IF(C136&lt;(MAX('Pipe Hangers'!A:A))+1,VLOOKUP(C136,'Pipe Hangers'!A:J,3),IF(C136&lt;(MAX('Brass Nipples '!A:A))+1,VLOOKUP(C136,'Brass Nipples '!A:J,3),IF(C136&lt;(MAX('Brass Fittings '!A:A))+1,VLOOKUP(C136,'Brass Fittings '!A:J,3),IF(C136&lt;(MAX(Valves!A:A))+1,VLOOKUP(C136,Valves!A:J,3),IF(C136&lt;(MAX('PEX Tubing'!A:A))+1,VLOOKUP(C136,'PEX Tubing'!A:J,3),IF(C136&lt;(MAX('PEX Fittings - Brass'!A:A))+1,VLOOKUP(C136,'PEX Fittings - Brass'!A:J,3),IF(C136&lt;(MAX('PEX Fittings - EXPN Brass'!A:A))+1,VLOOKUP(C136,'PEX Fittings - EXPN Brass'!A:J,3),IF(C136&lt;(MAX('PEX Fittings - F1807 PPSU '!A:A))+1,VLOOKUP(C136,'PEX Fittings - F1807 PPSU '!A:J,3),IF(C136&lt;(MAX('PEX Fittings - F1960 EPPSU'!A:A))+1,VLOOKUP(C136,'PEX Fittings - F1960 EPPSU'!A:J,3),IF(C136&lt;(MAX('PEX Accessories'!A:A))+1,VLOOKUP(C136,'PEX Accessories'!A:J,3),IF(C136&lt;(MAX('PVC DWV'!A:A))+1,VLOOKUP(C136,'PVC DWV'!A:K,3),IF(C136&lt;(MAX('PVC SCH 40'!A:A))+1,VLOOKUP(C136,'PVC SCH 40'!A:K,3),IF(C136&lt;(MAX('Push Fittings'!A:A))+1,VLOOKUP(C136,'Push Fittings'!A:J,3),IF(C136&lt;(MAX('Copper Wrot'!A:A))+1,VLOOKUP(C136,'Copper Wrot'!A:L,3),IF(C136&lt;(MAX('Cast Copper'!A:A))+1,VLOOKUP(C136,'Cast Copper'!A:L,3),IF(C136&lt;(MAX('Cast Copper'!A:A))+1,VLOOKUP(C136,'Cast Copper'!A:L,3),IF(C136&lt;(MAX('Press Copper Fittings'!A:A))+1,VLOOKUP(C136,'Press Copper Fittings'!A:J,3),IF(C136&lt;(MAX('Supply Stops'!A:A))+1,VLOOKUP(C136,'Supply Stops'!A:J,3),IF(C136&lt;(MAX('Supply Lines'!A:A))+1,VLOOKUP(C136,'Supply Lines'!A:J,3),IF(C136&lt;(MAX('CI Fittings'!A:A))+1,VLOOKUP(C136,'CI Fittings'!A:J,3),IF(C136&lt;(MAX('Steel Couplings'!A:A))+1,VLOOKUP(C136,'Steel Couplings'!A:J,3),IF(C136&lt;(MAX(NHC!A:A))+1,VLOOKUP(C136,NHC!A:J,3),IF(C136&lt;(MAX('Dielectric Unions'!A:A))+1,VLOOKUP(C136,'Dielectric Unions'!A:J,3),IF(C136&lt;(MAX('MI Fittings - XH'!A:A))+1,VLOOKUP(C136,'MI Fittings - XH'!A:J,3),IF(C136&lt;(MAX('Steel Nipples - XH'!A:A))+1,VLOOKUP(C136,'Steel Nipples - XH'!A:J,3),IF(C136&lt;(MAX('Copper Tubing '!A:A))+1,VLOOKUP(C136,'Copper Tubing '!A:J,3),IF(C136&lt;(MAX('PVC Pipe'!A:A))+1,VLOOKUP(C136,'PVC Pipe'!A:J,3),IF(C136&lt;(MAX('Steel Pipe'!A:A))+1,VLOOKUP(C136,'Steel Pipe'!A:J,3),""))))))))))))))))))))))))))))))))</f>
        <v/>
      </c>
      <c r="F136" s="1794" t="str">
        <f>IF(C136&lt;(MAX('MI Fittings'!A:A))+1,VLOOKUP(C136,'MI Fittings'!A:K,4),IF(C136&lt;(MAX('CS Press Fittings'!A:A))+1,VLOOKUP(C136,'CS Press Fittings'!A:K,5),IF(C136&lt;(MAX('Steel Nipples'!A:A))+1,VLOOKUP(C136,'Steel Nipples'!A:K,4),IF(C136&lt;(MAX('Steel Cut Lengths'!A:A))+1,VLOOKUP(C136,'Steel Cut Lengths'!A:K,4),IF(C136&lt;(MAX('Pipe Hangers'!A:A))+1,VLOOKUP(C136,'Pipe Hangers'!A:J,4),IF(C136&lt;(MAX('Brass Nipples '!A:A))+1,VLOOKUP(C136,'Brass Nipples '!A:J,4),IF(C136&lt;(MAX('Brass Fittings '!A:A))+1,VLOOKUP(C136,'Brass Fittings '!A:J,4),IF(C136&lt;(MAX(Valves!A:A))+1,VLOOKUP(C136,Valves!A:J,4),IF(C136&lt;(MAX('PEX Tubing'!A:A))+1,VLOOKUP(C136,'PEX Tubing'!A:J,4),IF(C136&lt;(MAX('PEX Fittings - Brass'!A:A))+1,VLOOKUP(C136,'PEX Fittings - Brass'!A:J,4),IF(C136&lt;(MAX('PEX Fittings - EXPN Brass'!A:A))+1,VLOOKUP(C136,'PEX Fittings - EXPN Brass'!A:J,4),IF(C136&lt;(MAX('PEX Fittings - F1807 PPSU '!A:A))+1,VLOOKUP(C136,'PEX Fittings - F1807 PPSU '!A:J,4),IF(C136&lt;(MAX('PEX Fittings - F1960 EPPSU'!A:A))+1,VLOOKUP(C136,'PEX Fittings - F1960 EPPSU'!A:J,4),IF(C136&lt;(MAX('PEX Accessories'!A:A))+1,VLOOKUP(C136,'PEX Accessories'!A:J,4),IF(C136&lt;(MAX('PVC DWV'!A:A))+1,VLOOKUP(C136,'PVC DWV'!A:K,5),IF(C136&lt;(MAX('PVC SCH 40'!A:A))+1,VLOOKUP(C136,'PVC SCH 40'!A:K,5),IF(C136&lt;(MAX('Push Fittings'!A:A))+1,VLOOKUP(C136,'Push Fittings'!A:J,4),IF(C136&lt;(MAX('Copper Wrot'!A:A))+1,VLOOKUP(C136,'Copper Wrot'!A:L,5),IF(C136&lt;(MAX('Cast Copper'!A:A))+1,VLOOKUP(C136,'Cast Copper'!A:L,5),IF(C136&lt;(MAX('Press Copper Fittings'!A:A))+1,VLOOKUP(C136,'Press Copper Fittings'!A:J,4),IF(C136&lt;(MAX('Supply Stops'!A:A))+1,VLOOKUP(C136,'Supply Stops'!A:J,4),IF(C136&lt;(MAX('Supply Lines'!A:A))+1,VLOOKUP(C136,'Supply Lines'!A:J,4),IF(C136&lt;(MAX('CI Fittings'!A:A))+1,VLOOKUP(C136,'CI Fittings'!A:J,4),IF(C136&lt;(MAX('Steel Couplings'!A:A))+1,VLOOKUP(C136,'Steel Couplings'!A:J,4),IF(C136&lt;(MAX(NHC!A:A))+1,VLOOKUP(C136,NHC!A:J,4),IF(C136&lt;(MAX('Dielectric Unions'!A:A))+1,VLOOKUP(C136,'Dielectric Unions'!A:J,4),IF(C136&lt;(MAX('MI Fittings - XH'!A:A))+1,VLOOKUP(C136,'MI Fittings - XH'!A:J,4),IF(C136&lt;(MAX('Steel Nipples - XH'!A:A))+1,VLOOKUP(C136,'Steel Nipples - XH'!A:J,4),IF(C136&lt;(MAX('Copper Tubing '!A:A))+1,VLOOKUP(C136,'Copper Tubing '!A:J,4),IF(C136&lt;(MAX('PVC Pipe'!A:A))+1,VLOOKUP(C136,'PVC Pipe'!A:J,4),IF(C136&lt;(MAX('Steel Pipe'!A:A))+1,VLOOKUP(C136,'Steel Pipe'!A:J,4),"")))))))))))))))))))))))))))))))</f>
        <v/>
      </c>
      <c r="G136" s="1795"/>
      <c r="H136" s="504" t="str">
        <f>IF(C136&lt;(MAX('MI Fittings'!A:A))+1,VLOOKUP(C136,'MI Fittings'!A:K,8),IF(C136&lt;(MAX('CS Press Fittings'!A:A))+1,VLOOKUP(C136,'CS Press Fittings'!A:K,9),IF(C136&lt;(MAX('Steel Nipples'!A:A))+1,VLOOKUP(C136,'Steel Nipples'!A:K,8),IF(C136&lt;(MAX('Steel Cut Lengths'!A:A))+1,VLOOKUP(C136,'Steel Cut Lengths'!A:K,8),IF(C136&lt;(MAX('Pipe Hangers'!A:A))+1,VLOOKUP(C136,'Pipe Hangers'!A:J,8),IF(C136&lt;(MAX('Brass Nipples '!A:A))+1,VLOOKUP(C136,'Brass Nipples '!A:J,8),IF(C136&lt;(MAX('Brass Fittings '!A:A))+1,VLOOKUP(C136,'Brass Fittings '!A:J,8),IF(C136&lt;(MAX(Valves!A:A))+1,VLOOKUP(C136,Valves!A:J,8),IF(C136&lt;(MAX('PEX Tubing'!A:A))+1,VLOOKUP(C136,'PEX Tubing'!A:J,8),IF(C136&lt;(MAX('PEX Fittings - Brass'!A:A))+1,VLOOKUP(C136,'PEX Fittings - Brass'!A:J,8),IF(C136&lt;(MAX('PEX Fittings - EXPN Brass'!A:A))+1,VLOOKUP(C136,'PEX Fittings - EXPN Brass'!A:J,8),IF(C136&lt;(MAX('PEX Fittings - F1807 PPSU '!A:A))+1,VLOOKUP(C136,'PEX Fittings - F1807 PPSU '!A:J,8),IF(C136&lt;(MAX('PEX Fittings - F1960 EPPSU'!A:A))+1,VLOOKUP(C136,'PEX Fittings - F1960 EPPSU'!A:J,8),IF(C136&lt;(MAX('PEX Accessories'!A:A))+1,VLOOKUP(C136,'PEX Accessories'!A:J,8),IF(C136&lt;(MAX('PVC DWV'!A:A))+1,VLOOKUP(C136,'PVC DWV'!A:K,9),IF(C136&lt;(MAX('PVC SCH 40'!A:A))+1,VLOOKUP(C136,'PVC SCH 40'!A:K,10),IF(C136&lt;(MAX('Push Fittings'!A:A))+1,VLOOKUP(C136,'Push Fittings'!A:J,8),IF(C136&lt;(MAX('Copper Wrot'!A:A))+1,VLOOKUP(C136,'Copper Wrot'!A:L,10),IF(C136&lt;(MAX('Cast Copper'!A:A))+1,VLOOKUP(C136,'Cast Copper'!A:L,10),IF(C136&lt;(MAX('Press Copper Fittings'!A:A))+1,VLOOKUP(C136,'Press Copper Fittings'!A:J,8),IF(C136&lt;(MAX('Supply Stops'!A:A))+1,VLOOKUP(C136,'Supply Stops'!A:J,8),IF(C136&lt;(MAX('Supply Lines'!A:A))+1,VLOOKUP(C136,'Supply Lines'!A:J,8),IF(C136&lt;(MAX('CI Fittings'!A:A))+1,VLOOKUP(C136,'CI Fittings'!A:J,8),IF(C136&lt;(MAX('Steel Couplings'!A:A))+1,VLOOKUP(C136,'Steel Couplings'!A:J,8),IF(C136&lt;(MAX(NHC!A:A))+1,VLOOKUP(C136,NHC!A:J,8),IF(C136&lt;(MAX('Dielectric Unions'!A:A))+1,VLOOKUP(C136,'Dielectric Unions'!A:J,8),IF(C136&lt;(MAX('MI Fittings - XH'!A:A))+1,VLOOKUP(C136,'MI Fittings - XH'!A:J,8),IF(C136&lt;(MAX('Steel Nipples - XH'!A:A))+1,VLOOKUP(C136,'Steel Nipples - XH'!A:J,8),IF(C136&lt;(MAX('Copper Tubing '!A:A))+1,VLOOKUP(C136,'Copper Tubing '!A:J,8),IF(C136&lt;(MAX('PVC Pipe'!A:A))+1,VLOOKUP(C136,'PVC Pipe'!A:J,8),IF(C136&lt;(MAX('Steel Pipe'!A:A))+1,VLOOKUP(C136,'Steel Pipe'!A:J,8),"")))))))))))))))))))))))))))))))</f>
        <v/>
      </c>
      <c r="I136" s="1232">
        <f>IF(C136&lt;(MAX('MI Fittings'!A:A))+1,VLOOKUP(C136,'MI Fittings'!A:K,7),IF(C136&lt;(MAX('CS Press Fittings'!A:A))+1,VLOOKUP(C136,'CS Press Fittings'!A:K,8),IF(C136&lt;(MAX('Steel Nipples'!A:A))+1,VLOOKUP(C136,'Steel Nipples'!A:K,7),IF(C136&lt;(MAX('Steel Cut Lengths'!A:A))+1,VLOOKUP(C136,'Steel Cut Lengths'!A:K,7),IF(C136&lt;(MAX('Pipe Hangers'!A:A))+1,VLOOKUP(C136,'Pipe Hangers'!A:J,7),IF(C136&lt;(MAX('Brass Nipples '!A:A))+1,VLOOKUP(C136,'Brass Nipples '!A:J,7),IF(C136&lt;(MAX('Brass Fittings '!A:A))+1,VLOOKUP(C136,'Brass Fittings '!A:J,7),IF(C136&lt;(MAX(Valves!A:A))+1,VLOOKUP(C136,Valves!A:J,7),IF(C136&lt;(MAX('PEX Tubing'!A:A))+1,VLOOKUP(C136,'PEX Tubing'!A:J,7),IF(C136&lt;(MAX('PEX Fittings - Brass'!A:A))+1,VLOOKUP(C136,'PEX Fittings - Brass'!A:J,7),IF(C136&lt;(MAX('PEX Fittings - EXPN Brass'!A:A))+1,VLOOKUP(C136,'PEX Fittings - EXPN Brass'!A:J,7),IF(C136&lt;(MAX('PEX Fittings - F1807 PPSU '!A:A))+1,VLOOKUP(C136,'PEX Fittings - F1807 PPSU '!A:J,7),IF(C136&lt;(MAX('PEX Fittings - F1960 EPPSU'!A:A))+1,VLOOKUP(C136,'PEX Fittings - F1960 EPPSU'!A:J,7),IF(C136&lt;(MAX('PEX Accessories'!A:A))+1,VLOOKUP(C136,'PEX Accessories'!A:J,7),IF(C136&lt;(MAX('PVC DWV'!A:A))+1,VLOOKUP(C136,'PVC DWV'!A:K,8),IF(C136&lt;(MAX('PVC SCH 40'!A:A))+1,VLOOKUP(C136,'PVC SCH 40'!A:K,7),IF(C136&lt;(MAX('Push Fittings'!A:A))+1,VLOOKUP(C136,'Push Fittings'!A:J,7),IF(C136&lt;(MAX('Copper Wrot'!A:A))+1,VLOOKUP(C136,'Copper Wrot'!A:L,9),IF(C136&lt;(MAX('Cast Copper'!A:A))+1,VLOOKUP(C136,'Cast Copper'!A:L,9),IF(C136&lt;(MAX('Press Copper Fittings'!A:A))+1,VLOOKUP(C136,'Press Copper Fittings'!A:J,7),IF(C136&lt;(MAX('Supply Stops'!A:A))+1,VLOOKUP(C136,'Supply Stops'!A:J,7),IF(C136&lt;(MAX('Supply Lines'!A:A))+1,VLOOKUP(C136,'Supply Lines'!A:J,7),IF(C136&lt;(MAX('CI Fittings'!A:A))+1,VLOOKUP(C136,'CI Fittings'!A:J,7),IF(C136&lt;(MAX('Steel Couplings'!A:A))+1,VLOOKUP(C136,'Steel Couplings'!A:J,7),IF(C136&lt;(MAX(NHC!A:A))+1,VLOOKUP(C136,NHC!A:J,7),IF(C136&lt;(MAX('Dielectric Unions'!A:A))+1,VLOOKUP(C136,'Dielectric Unions'!A:J,7),IF(C136&lt;(MAX('MI Fittings - XH'!A:A))+1,VLOOKUP(C136,'MI Fittings - XH'!A:J,7),IF(C136&lt;(MAX('Steel Nipples - XH'!A:A))+1,VLOOKUP(C136,'Steel Nipples - XH'!A:J,7),IF(C136&lt;(MAX('Copper Tubing '!A:A))+1,VLOOKUP(C136,'Copper Tubing '!A:J,7),IF(C136&lt;(MAX('PVC Pipe'!A:A))+1,VLOOKUP(C136,'PVC Pipe'!A:J,7),IF(C136&lt;(MAX('Steel Pipe'!A:A))+1,VLOOKUP(C136,'Steel Pipe'!A:J,7),0)))))))))))))))))))))))))))))))</f>
        <v>0</v>
      </c>
      <c r="J136" s="1196">
        <f t="shared" si="2"/>
        <v>0</v>
      </c>
    </row>
    <row r="137" spans="3:10" ht="15" customHeight="1" thickTop="1" thickBot="1">
      <c r="C137" s="1233">
        <v>116</v>
      </c>
      <c r="D137" s="49" t="str">
        <f>IF(C137&lt;(MAX('MI Fittings'!A:A))+1,VLOOKUP(C137,'MI Fittings'!A:K,10),IF(C137&lt;(MAX('CS Press Fittings'!A:A))+1,VLOOKUP(C137,'CS Press Fittings'!A:K,11),IF(C137&lt;(MAX('Steel Nipples'!A:A))+1,VLOOKUP(C137,'Steel Nipples'!A:K,10),IF(C137&lt;(MAX('Steel Cut Lengths'!A:A))+1,VLOOKUP(C137,'Steel Cut Lengths'!A:K,10),IF(C137&lt;(MAX('Pipe Hangers'!A:A))+1,VLOOKUP(C137,'Pipe Hangers'!A:J,10),IF(C137&lt;(MAX('Brass Nipples '!A:A))+1,VLOOKUP(C137,'Brass Nipples '!A:J,10),IF(C137&lt;(MAX('Brass Fittings '!A:A))+1,VLOOKUP(C137,'Brass Fittings '!A:J,10),IF(C137&lt;(MAX(Valves!A:A))+1,VLOOKUP(C137,Valves!A:J,10),IF(C137&lt;(MAX('PEX Tubing'!A:A))+1,VLOOKUP(C137,'PEX Tubing'!A:J,9),IF(C137&lt;(MAX('PEX Fittings - Brass'!A:A))+1,VLOOKUP(C137,'PEX Fittings - Brass'!A:J,10),IF(C137&lt;(MAX('PEX Fittings - EXPN Brass'!A:A))+1,VLOOKUP(C137,'PEX Fittings - EXPN Brass'!A:J,10),IF(C137&lt;(MAX('PEX Fittings - F1807 PPSU '!A:A))+1,VLOOKUP(C137,'PEX Fittings - F1807 PPSU '!A:J,10),IF(C137&lt;(MAX('PEX Fittings - F1960 EPPSU'!A:A))+1,VLOOKUP(C137,'PEX Fittings - F1960 EPPSU'!A:J,10),IF(C137&lt;(MAX('PEX Accessories'!A:A))+1,VLOOKUP(C137,'PEX Accessories'!A:J,10),IF(C137&lt;(MAX('PVC DWV'!A:A))+1,VLOOKUP(C137,'PVC DWV'!A:K,11),IF(C137&lt;(MAX('PVC SCH 40'!A:A))+1,VLOOKUP(C137,'PVC SCH 40'!A:K,11),IF(C137&lt;(MAX('Push Fittings'!A:A))+1,VLOOKUP(C137,'Push Fittings'!A:J,10),IF(C137&lt;(MAX('Copper Wrot'!A:A))+1,VLOOKUP(C137,'Copper Wrot'!A:L,12),IF(C137&lt;(MAX('Cast Copper'!A:A))+1,VLOOKUP(C137,'Cast Copper'!A:L,12),IF(C137&lt;(MAX('Press Copper Fittings'!A:A))+1,VLOOKUP(C137,'Press Copper Fittings'!A:J,10),IF(C137&lt;(MAX('Supply Stops'!A:A))+1,VLOOKUP(C137,'Supply Stops'!A:J,10),IF(C137&lt;(MAX('Supply Lines'!A:A))+1,VLOOKUP(C137,'Supply Lines'!A:J,10),IF(C137&lt;(MAX('CI Fittings'!A:A))+1,VLOOKUP(C137,'CI Fittings'!A:J,10),IF(C137&lt;(MAX('Steel Couplings'!A:A))+1,VLOOKUP(C137,'Steel Couplings'!A:J,10),IF(C137&lt;(MAX(NHC!A:A))+1,VLOOKUP(C137,NHC!A:J,10),IF(C137&lt;(MAX('Dielectric Unions'!A:A))+1,VLOOKUP(C137,'Dielectric Unions'!A:J,10),IF(C137&lt;(MAX('MI Fittings - XH'!A:A))+1,VLOOKUP(C137,'MI Fittings - XH'!A:J,10),IF(C137&lt;(MAX('Steel Nipples - XH'!A:A))+1,VLOOKUP(C137,'Steel Nipples - XH'!A:J,10),IF(C137&lt;(MAX('Copper Tubing '!A:A))+1,VLOOKUP(C137,'Copper Tubing '!A:J,10),IF(C137&lt;(MAX('PVC Pipe'!A:A))+1,VLOOKUP(C137,'PVC Pipe'!A:J,10),IF(C137&lt;(MAX('Steel Pipe'!A:A))+1,VLOOKUP(C137,'Steel Pipe'!A:J,10),"")))))))))))))))))))))))))))))))</f>
        <v/>
      </c>
      <c r="E137" s="1231" t="str">
        <f>IF(C137&lt;(MAX('MI Fittings'!A:A))+1,VLOOKUP(C137,'MI Fittings'!A:K,3),IF(C137&lt;(MAX('CS Press Fittings'!A:A))+1,VLOOKUP(C137,'CS Press Fittings'!A:K,4),IF(C137&lt;(MAX('Steel Nipples'!A:A))+1,VLOOKUP(C137,'Steel Nipples'!A:K,3),IF(C137&lt;(MAX('Steel Cut Lengths'!A:A))+1,VLOOKUP(C137,'Steel Cut Lengths'!A:K,3),IF(C137&lt;(MAX('Pipe Hangers'!A:A))+1,VLOOKUP(C137,'Pipe Hangers'!A:J,3),IF(C137&lt;(MAX('Brass Nipples '!A:A))+1,VLOOKUP(C137,'Brass Nipples '!A:J,3),IF(C137&lt;(MAX('Brass Fittings '!A:A))+1,VLOOKUP(C137,'Brass Fittings '!A:J,3),IF(C137&lt;(MAX(Valves!A:A))+1,VLOOKUP(C137,Valves!A:J,3),IF(C137&lt;(MAX('PEX Tubing'!A:A))+1,VLOOKUP(C137,'PEX Tubing'!A:J,3),IF(C137&lt;(MAX('PEX Fittings - Brass'!A:A))+1,VLOOKUP(C137,'PEX Fittings - Brass'!A:J,3),IF(C137&lt;(MAX('PEX Fittings - EXPN Brass'!A:A))+1,VLOOKUP(C137,'PEX Fittings - EXPN Brass'!A:J,3),IF(C137&lt;(MAX('PEX Fittings - F1807 PPSU '!A:A))+1,VLOOKUP(C137,'PEX Fittings - F1807 PPSU '!A:J,3),IF(C137&lt;(MAX('PEX Fittings - F1960 EPPSU'!A:A))+1,VLOOKUP(C137,'PEX Fittings - F1960 EPPSU'!A:J,3),IF(C137&lt;(MAX('PEX Accessories'!A:A))+1,VLOOKUP(C137,'PEX Accessories'!A:J,3),IF(C137&lt;(MAX('PVC DWV'!A:A))+1,VLOOKUP(C137,'PVC DWV'!A:K,3),IF(C137&lt;(MAX('PVC SCH 40'!A:A))+1,VLOOKUP(C137,'PVC SCH 40'!A:K,3),IF(C137&lt;(MAX('Push Fittings'!A:A))+1,VLOOKUP(C137,'Push Fittings'!A:J,3),IF(C137&lt;(MAX('Copper Wrot'!A:A))+1,VLOOKUP(C137,'Copper Wrot'!A:L,3),IF(C137&lt;(MAX('Cast Copper'!A:A))+1,VLOOKUP(C137,'Cast Copper'!A:L,3),IF(C137&lt;(MAX('Cast Copper'!A:A))+1,VLOOKUP(C137,'Cast Copper'!A:L,3),IF(C137&lt;(MAX('Press Copper Fittings'!A:A))+1,VLOOKUP(C137,'Press Copper Fittings'!A:J,3),IF(C137&lt;(MAX('Supply Stops'!A:A))+1,VLOOKUP(C137,'Supply Stops'!A:J,3),IF(C137&lt;(MAX('Supply Lines'!A:A))+1,VLOOKUP(C137,'Supply Lines'!A:J,3),IF(C137&lt;(MAX('CI Fittings'!A:A))+1,VLOOKUP(C137,'CI Fittings'!A:J,3),IF(C137&lt;(MAX('Steel Couplings'!A:A))+1,VLOOKUP(C137,'Steel Couplings'!A:J,3),IF(C137&lt;(MAX(NHC!A:A))+1,VLOOKUP(C137,NHC!A:J,3),IF(C137&lt;(MAX('Dielectric Unions'!A:A))+1,VLOOKUP(C137,'Dielectric Unions'!A:J,3),IF(C137&lt;(MAX('MI Fittings - XH'!A:A))+1,VLOOKUP(C137,'MI Fittings - XH'!A:J,3),IF(C137&lt;(MAX('Steel Nipples - XH'!A:A))+1,VLOOKUP(C137,'Steel Nipples - XH'!A:J,3),IF(C137&lt;(MAX('Copper Tubing '!A:A))+1,VLOOKUP(C137,'Copper Tubing '!A:J,3),IF(C137&lt;(MAX('PVC Pipe'!A:A))+1,VLOOKUP(C137,'PVC Pipe'!A:J,3),IF(C137&lt;(MAX('Steel Pipe'!A:A))+1,VLOOKUP(C137,'Steel Pipe'!A:J,3),""))))))))))))))))))))))))))))))))</f>
        <v/>
      </c>
      <c r="F137" s="1794" t="str">
        <f>IF(C137&lt;(MAX('MI Fittings'!A:A))+1,VLOOKUP(C137,'MI Fittings'!A:K,4),IF(C137&lt;(MAX('CS Press Fittings'!A:A))+1,VLOOKUP(C137,'CS Press Fittings'!A:K,5),IF(C137&lt;(MAX('Steel Nipples'!A:A))+1,VLOOKUP(C137,'Steel Nipples'!A:K,4),IF(C137&lt;(MAX('Steel Cut Lengths'!A:A))+1,VLOOKUP(C137,'Steel Cut Lengths'!A:K,4),IF(C137&lt;(MAX('Pipe Hangers'!A:A))+1,VLOOKUP(C137,'Pipe Hangers'!A:J,4),IF(C137&lt;(MAX('Brass Nipples '!A:A))+1,VLOOKUP(C137,'Brass Nipples '!A:J,4),IF(C137&lt;(MAX('Brass Fittings '!A:A))+1,VLOOKUP(C137,'Brass Fittings '!A:J,4),IF(C137&lt;(MAX(Valves!A:A))+1,VLOOKUP(C137,Valves!A:J,4),IF(C137&lt;(MAX('PEX Tubing'!A:A))+1,VLOOKUP(C137,'PEX Tubing'!A:J,4),IF(C137&lt;(MAX('PEX Fittings - Brass'!A:A))+1,VLOOKUP(C137,'PEX Fittings - Brass'!A:J,4),IF(C137&lt;(MAX('PEX Fittings - EXPN Brass'!A:A))+1,VLOOKUP(C137,'PEX Fittings - EXPN Brass'!A:J,4),IF(C137&lt;(MAX('PEX Fittings - F1807 PPSU '!A:A))+1,VLOOKUP(C137,'PEX Fittings - F1807 PPSU '!A:J,4),IF(C137&lt;(MAX('PEX Fittings - F1960 EPPSU'!A:A))+1,VLOOKUP(C137,'PEX Fittings - F1960 EPPSU'!A:J,4),IF(C137&lt;(MAX('PEX Accessories'!A:A))+1,VLOOKUP(C137,'PEX Accessories'!A:J,4),IF(C137&lt;(MAX('PVC DWV'!A:A))+1,VLOOKUP(C137,'PVC DWV'!A:K,5),IF(C137&lt;(MAX('PVC SCH 40'!A:A))+1,VLOOKUP(C137,'PVC SCH 40'!A:K,5),IF(C137&lt;(MAX('Push Fittings'!A:A))+1,VLOOKUP(C137,'Push Fittings'!A:J,4),IF(C137&lt;(MAX('Copper Wrot'!A:A))+1,VLOOKUP(C137,'Copper Wrot'!A:L,5),IF(C137&lt;(MAX('Cast Copper'!A:A))+1,VLOOKUP(C137,'Cast Copper'!A:L,5),IF(C137&lt;(MAX('Press Copper Fittings'!A:A))+1,VLOOKUP(C137,'Press Copper Fittings'!A:J,4),IF(C137&lt;(MAX('Supply Stops'!A:A))+1,VLOOKUP(C137,'Supply Stops'!A:J,4),IF(C137&lt;(MAX('Supply Lines'!A:A))+1,VLOOKUP(C137,'Supply Lines'!A:J,4),IF(C137&lt;(MAX('CI Fittings'!A:A))+1,VLOOKUP(C137,'CI Fittings'!A:J,4),IF(C137&lt;(MAX('Steel Couplings'!A:A))+1,VLOOKUP(C137,'Steel Couplings'!A:J,4),IF(C137&lt;(MAX(NHC!A:A))+1,VLOOKUP(C137,NHC!A:J,4),IF(C137&lt;(MAX('Dielectric Unions'!A:A))+1,VLOOKUP(C137,'Dielectric Unions'!A:J,4),IF(C137&lt;(MAX('MI Fittings - XH'!A:A))+1,VLOOKUP(C137,'MI Fittings - XH'!A:J,4),IF(C137&lt;(MAX('Steel Nipples - XH'!A:A))+1,VLOOKUP(C137,'Steel Nipples - XH'!A:J,4),IF(C137&lt;(MAX('Copper Tubing '!A:A))+1,VLOOKUP(C137,'Copper Tubing '!A:J,4),IF(C137&lt;(MAX('PVC Pipe'!A:A))+1,VLOOKUP(C137,'PVC Pipe'!A:J,4),IF(C137&lt;(MAX('Steel Pipe'!A:A))+1,VLOOKUP(C137,'Steel Pipe'!A:J,4),"")))))))))))))))))))))))))))))))</f>
        <v/>
      </c>
      <c r="G137" s="1795"/>
      <c r="H137" s="504" t="str">
        <f>IF(C137&lt;(MAX('MI Fittings'!A:A))+1,VLOOKUP(C137,'MI Fittings'!A:K,8),IF(C137&lt;(MAX('CS Press Fittings'!A:A))+1,VLOOKUP(C137,'CS Press Fittings'!A:K,9),IF(C137&lt;(MAX('Steel Nipples'!A:A))+1,VLOOKUP(C137,'Steel Nipples'!A:K,8),IF(C137&lt;(MAX('Steel Cut Lengths'!A:A))+1,VLOOKUP(C137,'Steel Cut Lengths'!A:K,8),IF(C137&lt;(MAX('Pipe Hangers'!A:A))+1,VLOOKUP(C137,'Pipe Hangers'!A:J,8),IF(C137&lt;(MAX('Brass Nipples '!A:A))+1,VLOOKUP(C137,'Brass Nipples '!A:J,8),IF(C137&lt;(MAX('Brass Fittings '!A:A))+1,VLOOKUP(C137,'Brass Fittings '!A:J,8),IF(C137&lt;(MAX(Valves!A:A))+1,VLOOKUP(C137,Valves!A:J,8),IF(C137&lt;(MAX('PEX Tubing'!A:A))+1,VLOOKUP(C137,'PEX Tubing'!A:J,8),IF(C137&lt;(MAX('PEX Fittings - Brass'!A:A))+1,VLOOKUP(C137,'PEX Fittings - Brass'!A:J,8),IF(C137&lt;(MAX('PEX Fittings - EXPN Brass'!A:A))+1,VLOOKUP(C137,'PEX Fittings - EXPN Brass'!A:J,8),IF(C137&lt;(MAX('PEX Fittings - F1807 PPSU '!A:A))+1,VLOOKUP(C137,'PEX Fittings - F1807 PPSU '!A:J,8),IF(C137&lt;(MAX('PEX Fittings - F1960 EPPSU'!A:A))+1,VLOOKUP(C137,'PEX Fittings - F1960 EPPSU'!A:J,8),IF(C137&lt;(MAX('PEX Accessories'!A:A))+1,VLOOKUP(C137,'PEX Accessories'!A:J,8),IF(C137&lt;(MAX('PVC DWV'!A:A))+1,VLOOKUP(C137,'PVC DWV'!A:K,9),IF(C137&lt;(MAX('PVC SCH 40'!A:A))+1,VLOOKUP(C137,'PVC SCH 40'!A:K,10),IF(C137&lt;(MAX('Push Fittings'!A:A))+1,VLOOKUP(C137,'Push Fittings'!A:J,8),IF(C137&lt;(MAX('Copper Wrot'!A:A))+1,VLOOKUP(C137,'Copper Wrot'!A:L,10),IF(C137&lt;(MAX('Cast Copper'!A:A))+1,VLOOKUP(C137,'Cast Copper'!A:L,10),IF(C137&lt;(MAX('Press Copper Fittings'!A:A))+1,VLOOKUP(C137,'Press Copper Fittings'!A:J,8),IF(C137&lt;(MAX('Supply Stops'!A:A))+1,VLOOKUP(C137,'Supply Stops'!A:J,8),IF(C137&lt;(MAX('Supply Lines'!A:A))+1,VLOOKUP(C137,'Supply Lines'!A:J,8),IF(C137&lt;(MAX('CI Fittings'!A:A))+1,VLOOKUP(C137,'CI Fittings'!A:J,8),IF(C137&lt;(MAX('Steel Couplings'!A:A))+1,VLOOKUP(C137,'Steel Couplings'!A:J,8),IF(C137&lt;(MAX(NHC!A:A))+1,VLOOKUP(C137,NHC!A:J,8),IF(C137&lt;(MAX('Dielectric Unions'!A:A))+1,VLOOKUP(C137,'Dielectric Unions'!A:J,8),IF(C137&lt;(MAX('MI Fittings - XH'!A:A))+1,VLOOKUP(C137,'MI Fittings - XH'!A:J,8),IF(C137&lt;(MAX('Steel Nipples - XH'!A:A))+1,VLOOKUP(C137,'Steel Nipples - XH'!A:J,8),IF(C137&lt;(MAX('Copper Tubing '!A:A))+1,VLOOKUP(C137,'Copper Tubing '!A:J,8),IF(C137&lt;(MAX('PVC Pipe'!A:A))+1,VLOOKUP(C137,'PVC Pipe'!A:J,8),IF(C137&lt;(MAX('Steel Pipe'!A:A))+1,VLOOKUP(C137,'Steel Pipe'!A:J,8),"")))))))))))))))))))))))))))))))</f>
        <v/>
      </c>
      <c r="I137" s="1232">
        <f>IF(C137&lt;(MAX('MI Fittings'!A:A))+1,VLOOKUP(C137,'MI Fittings'!A:K,7),IF(C137&lt;(MAX('CS Press Fittings'!A:A))+1,VLOOKUP(C137,'CS Press Fittings'!A:K,8),IF(C137&lt;(MAX('Steel Nipples'!A:A))+1,VLOOKUP(C137,'Steel Nipples'!A:K,7),IF(C137&lt;(MAX('Steel Cut Lengths'!A:A))+1,VLOOKUP(C137,'Steel Cut Lengths'!A:K,7),IF(C137&lt;(MAX('Pipe Hangers'!A:A))+1,VLOOKUP(C137,'Pipe Hangers'!A:J,7),IF(C137&lt;(MAX('Brass Nipples '!A:A))+1,VLOOKUP(C137,'Brass Nipples '!A:J,7),IF(C137&lt;(MAX('Brass Fittings '!A:A))+1,VLOOKUP(C137,'Brass Fittings '!A:J,7),IF(C137&lt;(MAX(Valves!A:A))+1,VLOOKUP(C137,Valves!A:J,7),IF(C137&lt;(MAX('PEX Tubing'!A:A))+1,VLOOKUP(C137,'PEX Tubing'!A:J,7),IF(C137&lt;(MAX('PEX Fittings - Brass'!A:A))+1,VLOOKUP(C137,'PEX Fittings - Brass'!A:J,7),IF(C137&lt;(MAX('PEX Fittings - EXPN Brass'!A:A))+1,VLOOKUP(C137,'PEX Fittings - EXPN Brass'!A:J,7),IF(C137&lt;(MAX('PEX Fittings - F1807 PPSU '!A:A))+1,VLOOKUP(C137,'PEX Fittings - F1807 PPSU '!A:J,7),IF(C137&lt;(MAX('PEX Fittings - F1960 EPPSU'!A:A))+1,VLOOKUP(C137,'PEX Fittings - F1960 EPPSU'!A:J,7),IF(C137&lt;(MAX('PEX Accessories'!A:A))+1,VLOOKUP(C137,'PEX Accessories'!A:J,7),IF(C137&lt;(MAX('PVC DWV'!A:A))+1,VLOOKUP(C137,'PVC DWV'!A:K,8),IF(C137&lt;(MAX('PVC SCH 40'!A:A))+1,VLOOKUP(C137,'PVC SCH 40'!A:K,7),IF(C137&lt;(MAX('Push Fittings'!A:A))+1,VLOOKUP(C137,'Push Fittings'!A:J,7),IF(C137&lt;(MAX('Copper Wrot'!A:A))+1,VLOOKUP(C137,'Copper Wrot'!A:L,9),IF(C137&lt;(MAX('Cast Copper'!A:A))+1,VLOOKUP(C137,'Cast Copper'!A:L,9),IF(C137&lt;(MAX('Press Copper Fittings'!A:A))+1,VLOOKUP(C137,'Press Copper Fittings'!A:J,7),IF(C137&lt;(MAX('Supply Stops'!A:A))+1,VLOOKUP(C137,'Supply Stops'!A:J,7),IF(C137&lt;(MAX('Supply Lines'!A:A))+1,VLOOKUP(C137,'Supply Lines'!A:J,7),IF(C137&lt;(MAX('CI Fittings'!A:A))+1,VLOOKUP(C137,'CI Fittings'!A:J,7),IF(C137&lt;(MAX('Steel Couplings'!A:A))+1,VLOOKUP(C137,'Steel Couplings'!A:J,7),IF(C137&lt;(MAX(NHC!A:A))+1,VLOOKUP(C137,NHC!A:J,7),IF(C137&lt;(MAX('Dielectric Unions'!A:A))+1,VLOOKUP(C137,'Dielectric Unions'!A:J,7),IF(C137&lt;(MAX('MI Fittings - XH'!A:A))+1,VLOOKUP(C137,'MI Fittings - XH'!A:J,7),IF(C137&lt;(MAX('Steel Nipples - XH'!A:A))+1,VLOOKUP(C137,'Steel Nipples - XH'!A:J,7),IF(C137&lt;(MAX('Copper Tubing '!A:A))+1,VLOOKUP(C137,'Copper Tubing '!A:J,7),IF(C137&lt;(MAX('PVC Pipe'!A:A))+1,VLOOKUP(C137,'PVC Pipe'!A:J,7),IF(C137&lt;(MAX('Steel Pipe'!A:A))+1,VLOOKUP(C137,'Steel Pipe'!A:J,7),0)))))))))))))))))))))))))))))))</f>
        <v>0</v>
      </c>
      <c r="J137" s="1196">
        <f t="shared" si="2"/>
        <v>0</v>
      </c>
    </row>
    <row r="138" spans="3:10" ht="15" customHeight="1" thickTop="1" thickBot="1">
      <c r="C138" s="1234">
        <v>117</v>
      </c>
      <c r="D138" s="49" t="str">
        <f>IF(C138&lt;(MAX('MI Fittings'!A:A))+1,VLOOKUP(C138,'MI Fittings'!A:K,10),IF(C138&lt;(MAX('CS Press Fittings'!A:A))+1,VLOOKUP(C138,'CS Press Fittings'!A:K,11),IF(C138&lt;(MAX('Steel Nipples'!A:A))+1,VLOOKUP(C138,'Steel Nipples'!A:K,10),IF(C138&lt;(MAX('Steel Cut Lengths'!A:A))+1,VLOOKUP(C138,'Steel Cut Lengths'!A:K,10),IF(C138&lt;(MAX('Pipe Hangers'!A:A))+1,VLOOKUP(C138,'Pipe Hangers'!A:J,10),IF(C138&lt;(MAX('Brass Nipples '!A:A))+1,VLOOKUP(C138,'Brass Nipples '!A:J,10),IF(C138&lt;(MAX('Brass Fittings '!A:A))+1,VLOOKUP(C138,'Brass Fittings '!A:J,10),IF(C138&lt;(MAX(Valves!A:A))+1,VLOOKUP(C138,Valves!A:J,10),IF(C138&lt;(MAX('PEX Tubing'!A:A))+1,VLOOKUP(C138,'PEX Tubing'!A:J,9),IF(C138&lt;(MAX('PEX Fittings - Brass'!A:A))+1,VLOOKUP(C138,'PEX Fittings - Brass'!A:J,10),IF(C138&lt;(MAX('PEX Fittings - EXPN Brass'!A:A))+1,VLOOKUP(C138,'PEX Fittings - EXPN Brass'!A:J,10),IF(C138&lt;(MAX('PEX Fittings - F1807 PPSU '!A:A))+1,VLOOKUP(C138,'PEX Fittings - F1807 PPSU '!A:J,10),IF(C138&lt;(MAX('PEX Fittings - F1960 EPPSU'!A:A))+1,VLOOKUP(C138,'PEX Fittings - F1960 EPPSU'!A:J,10),IF(C138&lt;(MAX('PEX Accessories'!A:A))+1,VLOOKUP(C138,'PEX Accessories'!A:J,10),IF(C138&lt;(MAX('PVC DWV'!A:A))+1,VLOOKUP(C138,'PVC DWV'!A:K,11),IF(C138&lt;(MAX('PVC SCH 40'!A:A))+1,VLOOKUP(C138,'PVC SCH 40'!A:K,11),IF(C138&lt;(MAX('Push Fittings'!A:A))+1,VLOOKUP(C138,'Push Fittings'!A:J,10),IF(C138&lt;(MAX('Copper Wrot'!A:A))+1,VLOOKUP(C138,'Copper Wrot'!A:L,12),IF(C138&lt;(MAX('Cast Copper'!A:A))+1,VLOOKUP(C138,'Cast Copper'!A:L,12),IF(C138&lt;(MAX('Press Copper Fittings'!A:A))+1,VLOOKUP(C138,'Press Copper Fittings'!A:J,10),IF(C138&lt;(MAX('Supply Stops'!A:A))+1,VLOOKUP(C138,'Supply Stops'!A:J,10),IF(C138&lt;(MAX('Supply Lines'!A:A))+1,VLOOKUP(C138,'Supply Lines'!A:J,10),IF(C138&lt;(MAX('CI Fittings'!A:A))+1,VLOOKUP(C138,'CI Fittings'!A:J,10),IF(C138&lt;(MAX('Steel Couplings'!A:A))+1,VLOOKUP(C138,'Steel Couplings'!A:J,10),IF(C138&lt;(MAX(NHC!A:A))+1,VLOOKUP(C138,NHC!A:J,10),IF(C138&lt;(MAX('Dielectric Unions'!A:A))+1,VLOOKUP(C138,'Dielectric Unions'!A:J,10),IF(C138&lt;(MAX('MI Fittings - XH'!A:A))+1,VLOOKUP(C138,'MI Fittings - XH'!A:J,10),IF(C138&lt;(MAX('Steel Nipples - XH'!A:A))+1,VLOOKUP(C138,'Steel Nipples - XH'!A:J,10),IF(C138&lt;(MAX('Copper Tubing '!A:A))+1,VLOOKUP(C138,'Copper Tubing '!A:J,10),IF(C138&lt;(MAX('PVC Pipe'!A:A))+1,VLOOKUP(C138,'PVC Pipe'!A:J,10),IF(C138&lt;(MAX('Steel Pipe'!A:A))+1,VLOOKUP(C138,'Steel Pipe'!A:J,10),"")))))))))))))))))))))))))))))))</f>
        <v/>
      </c>
      <c r="E138" s="1231" t="str">
        <f>IF(C138&lt;(MAX('MI Fittings'!A:A))+1,VLOOKUP(C138,'MI Fittings'!A:K,3),IF(C138&lt;(MAX('CS Press Fittings'!A:A))+1,VLOOKUP(C138,'CS Press Fittings'!A:K,4),IF(C138&lt;(MAX('Steel Nipples'!A:A))+1,VLOOKUP(C138,'Steel Nipples'!A:K,3),IF(C138&lt;(MAX('Steel Cut Lengths'!A:A))+1,VLOOKUP(C138,'Steel Cut Lengths'!A:K,3),IF(C138&lt;(MAX('Pipe Hangers'!A:A))+1,VLOOKUP(C138,'Pipe Hangers'!A:J,3),IF(C138&lt;(MAX('Brass Nipples '!A:A))+1,VLOOKUP(C138,'Brass Nipples '!A:J,3),IF(C138&lt;(MAX('Brass Fittings '!A:A))+1,VLOOKUP(C138,'Brass Fittings '!A:J,3),IF(C138&lt;(MAX(Valves!A:A))+1,VLOOKUP(C138,Valves!A:J,3),IF(C138&lt;(MAX('PEX Tubing'!A:A))+1,VLOOKUP(C138,'PEX Tubing'!A:J,3),IF(C138&lt;(MAX('PEX Fittings - Brass'!A:A))+1,VLOOKUP(C138,'PEX Fittings - Brass'!A:J,3),IF(C138&lt;(MAX('PEX Fittings - EXPN Brass'!A:A))+1,VLOOKUP(C138,'PEX Fittings - EXPN Brass'!A:J,3),IF(C138&lt;(MAX('PEX Fittings - F1807 PPSU '!A:A))+1,VLOOKUP(C138,'PEX Fittings - F1807 PPSU '!A:J,3),IF(C138&lt;(MAX('PEX Fittings - F1960 EPPSU'!A:A))+1,VLOOKUP(C138,'PEX Fittings - F1960 EPPSU'!A:J,3),IF(C138&lt;(MAX('PEX Accessories'!A:A))+1,VLOOKUP(C138,'PEX Accessories'!A:J,3),IF(C138&lt;(MAX('PVC DWV'!A:A))+1,VLOOKUP(C138,'PVC DWV'!A:K,3),IF(C138&lt;(MAX('PVC SCH 40'!A:A))+1,VLOOKUP(C138,'PVC SCH 40'!A:K,3),IF(C138&lt;(MAX('Push Fittings'!A:A))+1,VLOOKUP(C138,'Push Fittings'!A:J,3),IF(C138&lt;(MAX('Copper Wrot'!A:A))+1,VLOOKUP(C138,'Copper Wrot'!A:L,3),IF(C138&lt;(MAX('Cast Copper'!A:A))+1,VLOOKUP(C138,'Cast Copper'!A:L,3),IF(C138&lt;(MAX('Cast Copper'!A:A))+1,VLOOKUP(C138,'Cast Copper'!A:L,3),IF(C138&lt;(MAX('Press Copper Fittings'!A:A))+1,VLOOKUP(C138,'Press Copper Fittings'!A:J,3),IF(C138&lt;(MAX('Supply Stops'!A:A))+1,VLOOKUP(C138,'Supply Stops'!A:J,3),IF(C138&lt;(MAX('Supply Lines'!A:A))+1,VLOOKUP(C138,'Supply Lines'!A:J,3),IF(C138&lt;(MAX('CI Fittings'!A:A))+1,VLOOKUP(C138,'CI Fittings'!A:J,3),IF(C138&lt;(MAX('Steel Couplings'!A:A))+1,VLOOKUP(C138,'Steel Couplings'!A:J,3),IF(C138&lt;(MAX(NHC!A:A))+1,VLOOKUP(C138,NHC!A:J,3),IF(C138&lt;(MAX('Dielectric Unions'!A:A))+1,VLOOKUP(C138,'Dielectric Unions'!A:J,3),IF(C138&lt;(MAX('MI Fittings - XH'!A:A))+1,VLOOKUP(C138,'MI Fittings - XH'!A:J,3),IF(C138&lt;(MAX('Steel Nipples - XH'!A:A))+1,VLOOKUP(C138,'Steel Nipples - XH'!A:J,3),IF(C138&lt;(MAX('Copper Tubing '!A:A))+1,VLOOKUP(C138,'Copper Tubing '!A:J,3),IF(C138&lt;(MAX('PVC Pipe'!A:A))+1,VLOOKUP(C138,'PVC Pipe'!A:J,3),IF(C138&lt;(MAX('Steel Pipe'!A:A))+1,VLOOKUP(C138,'Steel Pipe'!A:J,3),""))))))))))))))))))))))))))))))))</f>
        <v/>
      </c>
      <c r="F138" s="1794" t="str">
        <f>IF(C138&lt;(MAX('MI Fittings'!A:A))+1,VLOOKUP(C138,'MI Fittings'!A:K,4),IF(C138&lt;(MAX('CS Press Fittings'!A:A))+1,VLOOKUP(C138,'CS Press Fittings'!A:K,5),IF(C138&lt;(MAX('Steel Nipples'!A:A))+1,VLOOKUP(C138,'Steel Nipples'!A:K,4),IF(C138&lt;(MAX('Steel Cut Lengths'!A:A))+1,VLOOKUP(C138,'Steel Cut Lengths'!A:K,4),IF(C138&lt;(MAX('Pipe Hangers'!A:A))+1,VLOOKUP(C138,'Pipe Hangers'!A:J,4),IF(C138&lt;(MAX('Brass Nipples '!A:A))+1,VLOOKUP(C138,'Brass Nipples '!A:J,4),IF(C138&lt;(MAX('Brass Fittings '!A:A))+1,VLOOKUP(C138,'Brass Fittings '!A:J,4),IF(C138&lt;(MAX(Valves!A:A))+1,VLOOKUP(C138,Valves!A:J,4),IF(C138&lt;(MAX('PEX Tubing'!A:A))+1,VLOOKUP(C138,'PEX Tubing'!A:J,4),IF(C138&lt;(MAX('PEX Fittings - Brass'!A:A))+1,VLOOKUP(C138,'PEX Fittings - Brass'!A:J,4),IF(C138&lt;(MAX('PEX Fittings - EXPN Brass'!A:A))+1,VLOOKUP(C138,'PEX Fittings - EXPN Brass'!A:J,4),IF(C138&lt;(MAX('PEX Fittings - F1807 PPSU '!A:A))+1,VLOOKUP(C138,'PEX Fittings - F1807 PPSU '!A:J,4),IF(C138&lt;(MAX('PEX Fittings - F1960 EPPSU'!A:A))+1,VLOOKUP(C138,'PEX Fittings - F1960 EPPSU'!A:J,4),IF(C138&lt;(MAX('PEX Accessories'!A:A))+1,VLOOKUP(C138,'PEX Accessories'!A:J,4),IF(C138&lt;(MAX('PVC DWV'!A:A))+1,VLOOKUP(C138,'PVC DWV'!A:K,5),IF(C138&lt;(MAX('PVC SCH 40'!A:A))+1,VLOOKUP(C138,'PVC SCH 40'!A:K,5),IF(C138&lt;(MAX('Push Fittings'!A:A))+1,VLOOKUP(C138,'Push Fittings'!A:J,4),IF(C138&lt;(MAX('Copper Wrot'!A:A))+1,VLOOKUP(C138,'Copper Wrot'!A:L,5),IF(C138&lt;(MAX('Cast Copper'!A:A))+1,VLOOKUP(C138,'Cast Copper'!A:L,5),IF(C138&lt;(MAX('Press Copper Fittings'!A:A))+1,VLOOKUP(C138,'Press Copper Fittings'!A:J,4),IF(C138&lt;(MAX('Supply Stops'!A:A))+1,VLOOKUP(C138,'Supply Stops'!A:J,4),IF(C138&lt;(MAX('Supply Lines'!A:A))+1,VLOOKUP(C138,'Supply Lines'!A:J,4),IF(C138&lt;(MAX('CI Fittings'!A:A))+1,VLOOKUP(C138,'CI Fittings'!A:J,4),IF(C138&lt;(MAX('Steel Couplings'!A:A))+1,VLOOKUP(C138,'Steel Couplings'!A:J,4),IF(C138&lt;(MAX(NHC!A:A))+1,VLOOKUP(C138,NHC!A:J,4),IF(C138&lt;(MAX('Dielectric Unions'!A:A))+1,VLOOKUP(C138,'Dielectric Unions'!A:J,4),IF(C138&lt;(MAX('MI Fittings - XH'!A:A))+1,VLOOKUP(C138,'MI Fittings - XH'!A:J,4),IF(C138&lt;(MAX('Steel Nipples - XH'!A:A))+1,VLOOKUP(C138,'Steel Nipples - XH'!A:J,4),IF(C138&lt;(MAX('Copper Tubing '!A:A))+1,VLOOKUP(C138,'Copper Tubing '!A:J,4),IF(C138&lt;(MAX('PVC Pipe'!A:A))+1,VLOOKUP(C138,'PVC Pipe'!A:J,4),IF(C138&lt;(MAX('Steel Pipe'!A:A))+1,VLOOKUP(C138,'Steel Pipe'!A:J,4),"")))))))))))))))))))))))))))))))</f>
        <v/>
      </c>
      <c r="G138" s="1795"/>
      <c r="H138" s="504" t="str">
        <f>IF(C138&lt;(MAX('MI Fittings'!A:A))+1,VLOOKUP(C138,'MI Fittings'!A:K,8),IF(C138&lt;(MAX('CS Press Fittings'!A:A))+1,VLOOKUP(C138,'CS Press Fittings'!A:K,9),IF(C138&lt;(MAX('Steel Nipples'!A:A))+1,VLOOKUP(C138,'Steel Nipples'!A:K,8),IF(C138&lt;(MAX('Steel Cut Lengths'!A:A))+1,VLOOKUP(C138,'Steel Cut Lengths'!A:K,8),IF(C138&lt;(MAX('Pipe Hangers'!A:A))+1,VLOOKUP(C138,'Pipe Hangers'!A:J,8),IF(C138&lt;(MAX('Brass Nipples '!A:A))+1,VLOOKUP(C138,'Brass Nipples '!A:J,8),IF(C138&lt;(MAX('Brass Fittings '!A:A))+1,VLOOKUP(C138,'Brass Fittings '!A:J,8),IF(C138&lt;(MAX(Valves!A:A))+1,VLOOKUP(C138,Valves!A:J,8),IF(C138&lt;(MAX('PEX Tubing'!A:A))+1,VLOOKUP(C138,'PEX Tubing'!A:J,8),IF(C138&lt;(MAX('PEX Fittings - Brass'!A:A))+1,VLOOKUP(C138,'PEX Fittings - Brass'!A:J,8),IF(C138&lt;(MAX('PEX Fittings - EXPN Brass'!A:A))+1,VLOOKUP(C138,'PEX Fittings - EXPN Brass'!A:J,8),IF(C138&lt;(MAX('PEX Fittings - F1807 PPSU '!A:A))+1,VLOOKUP(C138,'PEX Fittings - F1807 PPSU '!A:J,8),IF(C138&lt;(MAX('PEX Fittings - F1960 EPPSU'!A:A))+1,VLOOKUP(C138,'PEX Fittings - F1960 EPPSU'!A:J,8),IF(C138&lt;(MAX('PEX Accessories'!A:A))+1,VLOOKUP(C138,'PEX Accessories'!A:J,8),IF(C138&lt;(MAX('PVC DWV'!A:A))+1,VLOOKUP(C138,'PVC DWV'!A:K,9),IF(C138&lt;(MAX('PVC SCH 40'!A:A))+1,VLOOKUP(C138,'PVC SCH 40'!A:K,10),IF(C138&lt;(MAX('Push Fittings'!A:A))+1,VLOOKUP(C138,'Push Fittings'!A:J,8),IF(C138&lt;(MAX('Copper Wrot'!A:A))+1,VLOOKUP(C138,'Copper Wrot'!A:L,10),IF(C138&lt;(MAX('Cast Copper'!A:A))+1,VLOOKUP(C138,'Cast Copper'!A:L,10),IF(C138&lt;(MAX('Press Copper Fittings'!A:A))+1,VLOOKUP(C138,'Press Copper Fittings'!A:J,8),IF(C138&lt;(MAX('Supply Stops'!A:A))+1,VLOOKUP(C138,'Supply Stops'!A:J,8),IF(C138&lt;(MAX('Supply Lines'!A:A))+1,VLOOKUP(C138,'Supply Lines'!A:J,8),IF(C138&lt;(MAX('CI Fittings'!A:A))+1,VLOOKUP(C138,'CI Fittings'!A:J,8),IF(C138&lt;(MAX('Steel Couplings'!A:A))+1,VLOOKUP(C138,'Steel Couplings'!A:J,8),IF(C138&lt;(MAX(NHC!A:A))+1,VLOOKUP(C138,NHC!A:J,8),IF(C138&lt;(MAX('Dielectric Unions'!A:A))+1,VLOOKUP(C138,'Dielectric Unions'!A:J,8),IF(C138&lt;(MAX('MI Fittings - XH'!A:A))+1,VLOOKUP(C138,'MI Fittings - XH'!A:J,8),IF(C138&lt;(MAX('Steel Nipples - XH'!A:A))+1,VLOOKUP(C138,'Steel Nipples - XH'!A:J,8),IF(C138&lt;(MAX('Copper Tubing '!A:A))+1,VLOOKUP(C138,'Copper Tubing '!A:J,8),IF(C138&lt;(MAX('PVC Pipe'!A:A))+1,VLOOKUP(C138,'PVC Pipe'!A:J,8),IF(C138&lt;(MAX('Steel Pipe'!A:A))+1,VLOOKUP(C138,'Steel Pipe'!A:J,8),"")))))))))))))))))))))))))))))))</f>
        <v/>
      </c>
      <c r="I138" s="1232">
        <f>IF(C138&lt;(MAX('MI Fittings'!A:A))+1,VLOOKUP(C138,'MI Fittings'!A:K,7),IF(C138&lt;(MAX('CS Press Fittings'!A:A))+1,VLOOKUP(C138,'CS Press Fittings'!A:K,8),IF(C138&lt;(MAX('Steel Nipples'!A:A))+1,VLOOKUP(C138,'Steel Nipples'!A:K,7),IF(C138&lt;(MAX('Steel Cut Lengths'!A:A))+1,VLOOKUP(C138,'Steel Cut Lengths'!A:K,7),IF(C138&lt;(MAX('Pipe Hangers'!A:A))+1,VLOOKUP(C138,'Pipe Hangers'!A:J,7),IF(C138&lt;(MAX('Brass Nipples '!A:A))+1,VLOOKUP(C138,'Brass Nipples '!A:J,7),IF(C138&lt;(MAX('Brass Fittings '!A:A))+1,VLOOKUP(C138,'Brass Fittings '!A:J,7),IF(C138&lt;(MAX(Valves!A:A))+1,VLOOKUP(C138,Valves!A:J,7),IF(C138&lt;(MAX('PEX Tubing'!A:A))+1,VLOOKUP(C138,'PEX Tubing'!A:J,7),IF(C138&lt;(MAX('PEX Fittings - Brass'!A:A))+1,VLOOKUP(C138,'PEX Fittings - Brass'!A:J,7),IF(C138&lt;(MAX('PEX Fittings - EXPN Brass'!A:A))+1,VLOOKUP(C138,'PEX Fittings - EXPN Brass'!A:J,7),IF(C138&lt;(MAX('PEX Fittings - F1807 PPSU '!A:A))+1,VLOOKUP(C138,'PEX Fittings - F1807 PPSU '!A:J,7),IF(C138&lt;(MAX('PEX Fittings - F1960 EPPSU'!A:A))+1,VLOOKUP(C138,'PEX Fittings - F1960 EPPSU'!A:J,7),IF(C138&lt;(MAX('PEX Accessories'!A:A))+1,VLOOKUP(C138,'PEX Accessories'!A:J,7),IF(C138&lt;(MAX('PVC DWV'!A:A))+1,VLOOKUP(C138,'PVC DWV'!A:K,8),IF(C138&lt;(MAX('PVC SCH 40'!A:A))+1,VLOOKUP(C138,'PVC SCH 40'!A:K,7),IF(C138&lt;(MAX('Push Fittings'!A:A))+1,VLOOKUP(C138,'Push Fittings'!A:J,7),IF(C138&lt;(MAX('Copper Wrot'!A:A))+1,VLOOKUP(C138,'Copper Wrot'!A:L,9),IF(C138&lt;(MAX('Cast Copper'!A:A))+1,VLOOKUP(C138,'Cast Copper'!A:L,9),IF(C138&lt;(MAX('Press Copper Fittings'!A:A))+1,VLOOKUP(C138,'Press Copper Fittings'!A:J,7),IF(C138&lt;(MAX('Supply Stops'!A:A))+1,VLOOKUP(C138,'Supply Stops'!A:J,7),IF(C138&lt;(MAX('Supply Lines'!A:A))+1,VLOOKUP(C138,'Supply Lines'!A:J,7),IF(C138&lt;(MAX('CI Fittings'!A:A))+1,VLOOKUP(C138,'CI Fittings'!A:J,7),IF(C138&lt;(MAX('Steel Couplings'!A:A))+1,VLOOKUP(C138,'Steel Couplings'!A:J,7),IF(C138&lt;(MAX(NHC!A:A))+1,VLOOKUP(C138,NHC!A:J,7),IF(C138&lt;(MAX('Dielectric Unions'!A:A))+1,VLOOKUP(C138,'Dielectric Unions'!A:J,7),IF(C138&lt;(MAX('MI Fittings - XH'!A:A))+1,VLOOKUP(C138,'MI Fittings - XH'!A:J,7),IF(C138&lt;(MAX('Steel Nipples - XH'!A:A))+1,VLOOKUP(C138,'Steel Nipples - XH'!A:J,7),IF(C138&lt;(MAX('Copper Tubing '!A:A))+1,VLOOKUP(C138,'Copper Tubing '!A:J,7),IF(C138&lt;(MAX('PVC Pipe'!A:A))+1,VLOOKUP(C138,'PVC Pipe'!A:J,7),IF(C138&lt;(MAX('Steel Pipe'!A:A))+1,VLOOKUP(C138,'Steel Pipe'!A:J,7),0)))))))))))))))))))))))))))))))</f>
        <v>0</v>
      </c>
      <c r="J138" s="1196">
        <f t="shared" si="2"/>
        <v>0</v>
      </c>
    </row>
    <row r="139" spans="3:10" ht="15" customHeight="1" thickTop="1" thickBot="1">
      <c r="C139" s="1233">
        <v>118</v>
      </c>
      <c r="D139" s="49" t="str">
        <f>IF(C139&lt;(MAX('MI Fittings'!A:A))+1,VLOOKUP(C139,'MI Fittings'!A:K,10),IF(C139&lt;(MAX('CS Press Fittings'!A:A))+1,VLOOKUP(C139,'CS Press Fittings'!A:K,11),IF(C139&lt;(MAX('Steel Nipples'!A:A))+1,VLOOKUP(C139,'Steel Nipples'!A:K,10),IF(C139&lt;(MAX('Steel Cut Lengths'!A:A))+1,VLOOKUP(C139,'Steel Cut Lengths'!A:K,10),IF(C139&lt;(MAX('Pipe Hangers'!A:A))+1,VLOOKUP(C139,'Pipe Hangers'!A:J,10),IF(C139&lt;(MAX('Brass Nipples '!A:A))+1,VLOOKUP(C139,'Brass Nipples '!A:J,10),IF(C139&lt;(MAX('Brass Fittings '!A:A))+1,VLOOKUP(C139,'Brass Fittings '!A:J,10),IF(C139&lt;(MAX(Valves!A:A))+1,VLOOKUP(C139,Valves!A:J,10),IF(C139&lt;(MAX('PEX Tubing'!A:A))+1,VLOOKUP(C139,'PEX Tubing'!A:J,9),IF(C139&lt;(MAX('PEX Fittings - Brass'!A:A))+1,VLOOKUP(C139,'PEX Fittings - Brass'!A:J,10),IF(C139&lt;(MAX('PEX Fittings - EXPN Brass'!A:A))+1,VLOOKUP(C139,'PEX Fittings - EXPN Brass'!A:J,10),IF(C139&lt;(MAX('PEX Fittings - F1807 PPSU '!A:A))+1,VLOOKUP(C139,'PEX Fittings - F1807 PPSU '!A:J,10),IF(C139&lt;(MAX('PEX Fittings - F1960 EPPSU'!A:A))+1,VLOOKUP(C139,'PEX Fittings - F1960 EPPSU'!A:J,10),IF(C139&lt;(MAX('PEX Accessories'!A:A))+1,VLOOKUP(C139,'PEX Accessories'!A:J,10),IF(C139&lt;(MAX('PVC DWV'!A:A))+1,VLOOKUP(C139,'PVC DWV'!A:K,11),IF(C139&lt;(MAX('PVC SCH 40'!A:A))+1,VLOOKUP(C139,'PVC SCH 40'!A:K,11),IF(C139&lt;(MAX('Push Fittings'!A:A))+1,VLOOKUP(C139,'Push Fittings'!A:J,10),IF(C139&lt;(MAX('Copper Wrot'!A:A))+1,VLOOKUP(C139,'Copper Wrot'!A:L,12),IF(C139&lt;(MAX('Cast Copper'!A:A))+1,VLOOKUP(C139,'Cast Copper'!A:L,12),IF(C139&lt;(MAX('Press Copper Fittings'!A:A))+1,VLOOKUP(C139,'Press Copper Fittings'!A:J,10),IF(C139&lt;(MAX('Supply Stops'!A:A))+1,VLOOKUP(C139,'Supply Stops'!A:J,10),IF(C139&lt;(MAX('Supply Lines'!A:A))+1,VLOOKUP(C139,'Supply Lines'!A:J,10),IF(C139&lt;(MAX('CI Fittings'!A:A))+1,VLOOKUP(C139,'CI Fittings'!A:J,10),IF(C139&lt;(MAX('Steel Couplings'!A:A))+1,VLOOKUP(C139,'Steel Couplings'!A:J,10),IF(C139&lt;(MAX(NHC!A:A))+1,VLOOKUP(C139,NHC!A:J,10),IF(C139&lt;(MAX('Dielectric Unions'!A:A))+1,VLOOKUP(C139,'Dielectric Unions'!A:J,10),IF(C139&lt;(MAX('MI Fittings - XH'!A:A))+1,VLOOKUP(C139,'MI Fittings - XH'!A:J,10),IF(C139&lt;(MAX('Steel Nipples - XH'!A:A))+1,VLOOKUP(C139,'Steel Nipples - XH'!A:J,10),IF(C139&lt;(MAX('Copper Tubing '!A:A))+1,VLOOKUP(C139,'Copper Tubing '!A:J,10),IF(C139&lt;(MAX('PVC Pipe'!A:A))+1,VLOOKUP(C139,'PVC Pipe'!A:J,10),IF(C139&lt;(MAX('Steel Pipe'!A:A))+1,VLOOKUP(C139,'Steel Pipe'!A:J,10),"")))))))))))))))))))))))))))))))</f>
        <v/>
      </c>
      <c r="E139" s="1231" t="str">
        <f>IF(C139&lt;(MAX('MI Fittings'!A:A))+1,VLOOKUP(C139,'MI Fittings'!A:K,3),IF(C139&lt;(MAX('CS Press Fittings'!A:A))+1,VLOOKUP(C139,'CS Press Fittings'!A:K,4),IF(C139&lt;(MAX('Steel Nipples'!A:A))+1,VLOOKUP(C139,'Steel Nipples'!A:K,3),IF(C139&lt;(MAX('Steel Cut Lengths'!A:A))+1,VLOOKUP(C139,'Steel Cut Lengths'!A:K,3),IF(C139&lt;(MAX('Pipe Hangers'!A:A))+1,VLOOKUP(C139,'Pipe Hangers'!A:J,3),IF(C139&lt;(MAX('Brass Nipples '!A:A))+1,VLOOKUP(C139,'Brass Nipples '!A:J,3),IF(C139&lt;(MAX('Brass Fittings '!A:A))+1,VLOOKUP(C139,'Brass Fittings '!A:J,3),IF(C139&lt;(MAX(Valves!A:A))+1,VLOOKUP(C139,Valves!A:J,3),IF(C139&lt;(MAX('PEX Tubing'!A:A))+1,VLOOKUP(C139,'PEX Tubing'!A:J,3),IF(C139&lt;(MAX('PEX Fittings - Brass'!A:A))+1,VLOOKUP(C139,'PEX Fittings - Brass'!A:J,3),IF(C139&lt;(MAX('PEX Fittings - EXPN Brass'!A:A))+1,VLOOKUP(C139,'PEX Fittings - EXPN Brass'!A:J,3),IF(C139&lt;(MAX('PEX Fittings - F1807 PPSU '!A:A))+1,VLOOKUP(C139,'PEX Fittings - F1807 PPSU '!A:J,3),IF(C139&lt;(MAX('PEX Fittings - F1960 EPPSU'!A:A))+1,VLOOKUP(C139,'PEX Fittings - F1960 EPPSU'!A:J,3),IF(C139&lt;(MAX('PEX Accessories'!A:A))+1,VLOOKUP(C139,'PEX Accessories'!A:J,3),IF(C139&lt;(MAX('PVC DWV'!A:A))+1,VLOOKUP(C139,'PVC DWV'!A:K,3),IF(C139&lt;(MAX('PVC SCH 40'!A:A))+1,VLOOKUP(C139,'PVC SCH 40'!A:K,3),IF(C139&lt;(MAX('Push Fittings'!A:A))+1,VLOOKUP(C139,'Push Fittings'!A:J,3),IF(C139&lt;(MAX('Copper Wrot'!A:A))+1,VLOOKUP(C139,'Copper Wrot'!A:L,3),IF(C139&lt;(MAX('Cast Copper'!A:A))+1,VLOOKUP(C139,'Cast Copper'!A:L,3),IF(C139&lt;(MAX('Cast Copper'!A:A))+1,VLOOKUP(C139,'Cast Copper'!A:L,3),IF(C139&lt;(MAX('Press Copper Fittings'!A:A))+1,VLOOKUP(C139,'Press Copper Fittings'!A:J,3),IF(C139&lt;(MAX('Supply Stops'!A:A))+1,VLOOKUP(C139,'Supply Stops'!A:J,3),IF(C139&lt;(MAX('Supply Lines'!A:A))+1,VLOOKUP(C139,'Supply Lines'!A:J,3),IF(C139&lt;(MAX('CI Fittings'!A:A))+1,VLOOKUP(C139,'CI Fittings'!A:J,3),IF(C139&lt;(MAX('Steel Couplings'!A:A))+1,VLOOKUP(C139,'Steel Couplings'!A:J,3),IF(C139&lt;(MAX(NHC!A:A))+1,VLOOKUP(C139,NHC!A:J,3),IF(C139&lt;(MAX('Dielectric Unions'!A:A))+1,VLOOKUP(C139,'Dielectric Unions'!A:J,3),IF(C139&lt;(MAX('MI Fittings - XH'!A:A))+1,VLOOKUP(C139,'MI Fittings - XH'!A:J,3),IF(C139&lt;(MAX('Steel Nipples - XH'!A:A))+1,VLOOKUP(C139,'Steel Nipples - XH'!A:J,3),IF(C139&lt;(MAX('Copper Tubing '!A:A))+1,VLOOKUP(C139,'Copper Tubing '!A:J,3),IF(C139&lt;(MAX('PVC Pipe'!A:A))+1,VLOOKUP(C139,'PVC Pipe'!A:J,3),IF(C139&lt;(MAX('Steel Pipe'!A:A))+1,VLOOKUP(C139,'Steel Pipe'!A:J,3),""))))))))))))))))))))))))))))))))</f>
        <v/>
      </c>
      <c r="F139" s="1794" t="str">
        <f>IF(C139&lt;(MAX('MI Fittings'!A:A))+1,VLOOKUP(C139,'MI Fittings'!A:K,4),IF(C139&lt;(MAX('CS Press Fittings'!A:A))+1,VLOOKUP(C139,'CS Press Fittings'!A:K,5),IF(C139&lt;(MAX('Steel Nipples'!A:A))+1,VLOOKUP(C139,'Steel Nipples'!A:K,4),IF(C139&lt;(MAX('Steel Cut Lengths'!A:A))+1,VLOOKUP(C139,'Steel Cut Lengths'!A:K,4),IF(C139&lt;(MAX('Pipe Hangers'!A:A))+1,VLOOKUP(C139,'Pipe Hangers'!A:J,4),IF(C139&lt;(MAX('Brass Nipples '!A:A))+1,VLOOKUP(C139,'Brass Nipples '!A:J,4),IF(C139&lt;(MAX('Brass Fittings '!A:A))+1,VLOOKUP(C139,'Brass Fittings '!A:J,4),IF(C139&lt;(MAX(Valves!A:A))+1,VLOOKUP(C139,Valves!A:J,4),IF(C139&lt;(MAX('PEX Tubing'!A:A))+1,VLOOKUP(C139,'PEX Tubing'!A:J,4),IF(C139&lt;(MAX('PEX Fittings - Brass'!A:A))+1,VLOOKUP(C139,'PEX Fittings - Brass'!A:J,4),IF(C139&lt;(MAX('PEX Fittings - EXPN Brass'!A:A))+1,VLOOKUP(C139,'PEX Fittings - EXPN Brass'!A:J,4),IF(C139&lt;(MAX('PEX Fittings - F1807 PPSU '!A:A))+1,VLOOKUP(C139,'PEX Fittings - F1807 PPSU '!A:J,4),IF(C139&lt;(MAX('PEX Fittings - F1960 EPPSU'!A:A))+1,VLOOKUP(C139,'PEX Fittings - F1960 EPPSU'!A:J,4),IF(C139&lt;(MAX('PEX Accessories'!A:A))+1,VLOOKUP(C139,'PEX Accessories'!A:J,4),IF(C139&lt;(MAX('PVC DWV'!A:A))+1,VLOOKUP(C139,'PVC DWV'!A:K,5),IF(C139&lt;(MAX('PVC SCH 40'!A:A))+1,VLOOKUP(C139,'PVC SCH 40'!A:K,5),IF(C139&lt;(MAX('Push Fittings'!A:A))+1,VLOOKUP(C139,'Push Fittings'!A:J,4),IF(C139&lt;(MAX('Copper Wrot'!A:A))+1,VLOOKUP(C139,'Copper Wrot'!A:L,5),IF(C139&lt;(MAX('Cast Copper'!A:A))+1,VLOOKUP(C139,'Cast Copper'!A:L,5),IF(C139&lt;(MAX('Press Copper Fittings'!A:A))+1,VLOOKUP(C139,'Press Copper Fittings'!A:J,4),IF(C139&lt;(MAX('Supply Stops'!A:A))+1,VLOOKUP(C139,'Supply Stops'!A:J,4),IF(C139&lt;(MAX('Supply Lines'!A:A))+1,VLOOKUP(C139,'Supply Lines'!A:J,4),IF(C139&lt;(MAX('CI Fittings'!A:A))+1,VLOOKUP(C139,'CI Fittings'!A:J,4),IF(C139&lt;(MAX('Steel Couplings'!A:A))+1,VLOOKUP(C139,'Steel Couplings'!A:J,4),IF(C139&lt;(MAX(NHC!A:A))+1,VLOOKUP(C139,NHC!A:J,4),IF(C139&lt;(MAX('Dielectric Unions'!A:A))+1,VLOOKUP(C139,'Dielectric Unions'!A:J,4),IF(C139&lt;(MAX('MI Fittings - XH'!A:A))+1,VLOOKUP(C139,'MI Fittings - XH'!A:J,4),IF(C139&lt;(MAX('Steel Nipples - XH'!A:A))+1,VLOOKUP(C139,'Steel Nipples - XH'!A:J,4),IF(C139&lt;(MAX('Copper Tubing '!A:A))+1,VLOOKUP(C139,'Copper Tubing '!A:J,4),IF(C139&lt;(MAX('PVC Pipe'!A:A))+1,VLOOKUP(C139,'PVC Pipe'!A:J,4),IF(C139&lt;(MAX('Steel Pipe'!A:A))+1,VLOOKUP(C139,'Steel Pipe'!A:J,4),"")))))))))))))))))))))))))))))))</f>
        <v/>
      </c>
      <c r="G139" s="1795"/>
      <c r="H139" s="504" t="str">
        <f>IF(C139&lt;(MAX('MI Fittings'!A:A))+1,VLOOKUP(C139,'MI Fittings'!A:K,8),IF(C139&lt;(MAX('CS Press Fittings'!A:A))+1,VLOOKUP(C139,'CS Press Fittings'!A:K,9),IF(C139&lt;(MAX('Steel Nipples'!A:A))+1,VLOOKUP(C139,'Steel Nipples'!A:K,8),IF(C139&lt;(MAX('Steel Cut Lengths'!A:A))+1,VLOOKUP(C139,'Steel Cut Lengths'!A:K,8),IF(C139&lt;(MAX('Pipe Hangers'!A:A))+1,VLOOKUP(C139,'Pipe Hangers'!A:J,8),IF(C139&lt;(MAX('Brass Nipples '!A:A))+1,VLOOKUP(C139,'Brass Nipples '!A:J,8),IF(C139&lt;(MAX('Brass Fittings '!A:A))+1,VLOOKUP(C139,'Brass Fittings '!A:J,8),IF(C139&lt;(MAX(Valves!A:A))+1,VLOOKUP(C139,Valves!A:J,8),IF(C139&lt;(MAX('PEX Tubing'!A:A))+1,VLOOKUP(C139,'PEX Tubing'!A:J,8),IF(C139&lt;(MAX('PEX Fittings - Brass'!A:A))+1,VLOOKUP(C139,'PEX Fittings - Brass'!A:J,8),IF(C139&lt;(MAX('PEX Fittings - EXPN Brass'!A:A))+1,VLOOKUP(C139,'PEX Fittings - EXPN Brass'!A:J,8),IF(C139&lt;(MAX('PEX Fittings - F1807 PPSU '!A:A))+1,VLOOKUP(C139,'PEX Fittings - F1807 PPSU '!A:J,8),IF(C139&lt;(MAX('PEX Fittings - F1960 EPPSU'!A:A))+1,VLOOKUP(C139,'PEX Fittings - F1960 EPPSU'!A:J,8),IF(C139&lt;(MAX('PEX Accessories'!A:A))+1,VLOOKUP(C139,'PEX Accessories'!A:J,8),IF(C139&lt;(MAX('PVC DWV'!A:A))+1,VLOOKUP(C139,'PVC DWV'!A:K,9),IF(C139&lt;(MAX('PVC SCH 40'!A:A))+1,VLOOKUP(C139,'PVC SCH 40'!A:K,10),IF(C139&lt;(MAX('Push Fittings'!A:A))+1,VLOOKUP(C139,'Push Fittings'!A:J,8),IF(C139&lt;(MAX('Copper Wrot'!A:A))+1,VLOOKUP(C139,'Copper Wrot'!A:L,10),IF(C139&lt;(MAX('Cast Copper'!A:A))+1,VLOOKUP(C139,'Cast Copper'!A:L,10),IF(C139&lt;(MAX('Press Copper Fittings'!A:A))+1,VLOOKUP(C139,'Press Copper Fittings'!A:J,8),IF(C139&lt;(MAX('Supply Stops'!A:A))+1,VLOOKUP(C139,'Supply Stops'!A:J,8),IF(C139&lt;(MAX('Supply Lines'!A:A))+1,VLOOKUP(C139,'Supply Lines'!A:J,8),IF(C139&lt;(MAX('CI Fittings'!A:A))+1,VLOOKUP(C139,'CI Fittings'!A:J,8),IF(C139&lt;(MAX('Steel Couplings'!A:A))+1,VLOOKUP(C139,'Steel Couplings'!A:J,8),IF(C139&lt;(MAX(NHC!A:A))+1,VLOOKUP(C139,NHC!A:J,8),IF(C139&lt;(MAX('Dielectric Unions'!A:A))+1,VLOOKUP(C139,'Dielectric Unions'!A:J,8),IF(C139&lt;(MAX('MI Fittings - XH'!A:A))+1,VLOOKUP(C139,'MI Fittings - XH'!A:J,8),IF(C139&lt;(MAX('Steel Nipples - XH'!A:A))+1,VLOOKUP(C139,'Steel Nipples - XH'!A:J,8),IF(C139&lt;(MAX('Copper Tubing '!A:A))+1,VLOOKUP(C139,'Copper Tubing '!A:J,8),IF(C139&lt;(MAX('PVC Pipe'!A:A))+1,VLOOKUP(C139,'PVC Pipe'!A:J,8),IF(C139&lt;(MAX('Steel Pipe'!A:A))+1,VLOOKUP(C139,'Steel Pipe'!A:J,8),"")))))))))))))))))))))))))))))))</f>
        <v/>
      </c>
      <c r="I139" s="1232">
        <f>IF(C139&lt;(MAX('MI Fittings'!A:A))+1,VLOOKUP(C139,'MI Fittings'!A:K,7),IF(C139&lt;(MAX('CS Press Fittings'!A:A))+1,VLOOKUP(C139,'CS Press Fittings'!A:K,8),IF(C139&lt;(MAX('Steel Nipples'!A:A))+1,VLOOKUP(C139,'Steel Nipples'!A:K,7),IF(C139&lt;(MAX('Steel Cut Lengths'!A:A))+1,VLOOKUP(C139,'Steel Cut Lengths'!A:K,7),IF(C139&lt;(MAX('Pipe Hangers'!A:A))+1,VLOOKUP(C139,'Pipe Hangers'!A:J,7),IF(C139&lt;(MAX('Brass Nipples '!A:A))+1,VLOOKUP(C139,'Brass Nipples '!A:J,7),IF(C139&lt;(MAX('Brass Fittings '!A:A))+1,VLOOKUP(C139,'Brass Fittings '!A:J,7),IF(C139&lt;(MAX(Valves!A:A))+1,VLOOKUP(C139,Valves!A:J,7),IF(C139&lt;(MAX('PEX Tubing'!A:A))+1,VLOOKUP(C139,'PEX Tubing'!A:J,7),IF(C139&lt;(MAX('PEX Fittings - Brass'!A:A))+1,VLOOKUP(C139,'PEX Fittings - Brass'!A:J,7),IF(C139&lt;(MAX('PEX Fittings - EXPN Brass'!A:A))+1,VLOOKUP(C139,'PEX Fittings - EXPN Brass'!A:J,7),IF(C139&lt;(MAX('PEX Fittings - F1807 PPSU '!A:A))+1,VLOOKUP(C139,'PEX Fittings - F1807 PPSU '!A:J,7),IF(C139&lt;(MAX('PEX Fittings - F1960 EPPSU'!A:A))+1,VLOOKUP(C139,'PEX Fittings - F1960 EPPSU'!A:J,7),IF(C139&lt;(MAX('PEX Accessories'!A:A))+1,VLOOKUP(C139,'PEX Accessories'!A:J,7),IF(C139&lt;(MAX('PVC DWV'!A:A))+1,VLOOKUP(C139,'PVC DWV'!A:K,8),IF(C139&lt;(MAX('PVC SCH 40'!A:A))+1,VLOOKUP(C139,'PVC SCH 40'!A:K,7),IF(C139&lt;(MAX('Push Fittings'!A:A))+1,VLOOKUP(C139,'Push Fittings'!A:J,7),IF(C139&lt;(MAX('Copper Wrot'!A:A))+1,VLOOKUP(C139,'Copper Wrot'!A:L,9),IF(C139&lt;(MAX('Cast Copper'!A:A))+1,VLOOKUP(C139,'Cast Copper'!A:L,9),IF(C139&lt;(MAX('Press Copper Fittings'!A:A))+1,VLOOKUP(C139,'Press Copper Fittings'!A:J,7),IF(C139&lt;(MAX('Supply Stops'!A:A))+1,VLOOKUP(C139,'Supply Stops'!A:J,7),IF(C139&lt;(MAX('Supply Lines'!A:A))+1,VLOOKUP(C139,'Supply Lines'!A:J,7),IF(C139&lt;(MAX('CI Fittings'!A:A))+1,VLOOKUP(C139,'CI Fittings'!A:J,7),IF(C139&lt;(MAX('Steel Couplings'!A:A))+1,VLOOKUP(C139,'Steel Couplings'!A:J,7),IF(C139&lt;(MAX(NHC!A:A))+1,VLOOKUP(C139,NHC!A:J,7),IF(C139&lt;(MAX('Dielectric Unions'!A:A))+1,VLOOKUP(C139,'Dielectric Unions'!A:J,7),IF(C139&lt;(MAX('MI Fittings - XH'!A:A))+1,VLOOKUP(C139,'MI Fittings - XH'!A:J,7),IF(C139&lt;(MAX('Steel Nipples - XH'!A:A))+1,VLOOKUP(C139,'Steel Nipples - XH'!A:J,7),IF(C139&lt;(MAX('Copper Tubing '!A:A))+1,VLOOKUP(C139,'Copper Tubing '!A:J,7),IF(C139&lt;(MAX('PVC Pipe'!A:A))+1,VLOOKUP(C139,'PVC Pipe'!A:J,7),IF(C139&lt;(MAX('Steel Pipe'!A:A))+1,VLOOKUP(C139,'Steel Pipe'!A:J,7),0)))))))))))))))))))))))))))))))</f>
        <v>0</v>
      </c>
      <c r="J139" s="1196">
        <f t="shared" si="2"/>
        <v>0</v>
      </c>
    </row>
    <row r="140" spans="3:10" ht="15" customHeight="1" thickTop="1" thickBot="1">
      <c r="C140" s="1234">
        <v>119</v>
      </c>
      <c r="D140" s="49" t="str">
        <f>IF(C140&lt;(MAX('MI Fittings'!A:A))+1,VLOOKUP(C140,'MI Fittings'!A:K,10),IF(C140&lt;(MAX('CS Press Fittings'!A:A))+1,VLOOKUP(C140,'CS Press Fittings'!A:K,11),IF(C140&lt;(MAX('Steel Nipples'!A:A))+1,VLOOKUP(C140,'Steel Nipples'!A:K,10),IF(C140&lt;(MAX('Steel Cut Lengths'!A:A))+1,VLOOKUP(C140,'Steel Cut Lengths'!A:K,10),IF(C140&lt;(MAX('Pipe Hangers'!A:A))+1,VLOOKUP(C140,'Pipe Hangers'!A:J,10),IF(C140&lt;(MAX('Brass Nipples '!A:A))+1,VLOOKUP(C140,'Brass Nipples '!A:J,10),IF(C140&lt;(MAX('Brass Fittings '!A:A))+1,VLOOKUP(C140,'Brass Fittings '!A:J,10),IF(C140&lt;(MAX(Valves!A:A))+1,VLOOKUP(C140,Valves!A:J,10),IF(C140&lt;(MAX('PEX Tubing'!A:A))+1,VLOOKUP(C140,'PEX Tubing'!A:J,9),IF(C140&lt;(MAX('PEX Fittings - Brass'!A:A))+1,VLOOKUP(C140,'PEX Fittings - Brass'!A:J,10),IF(C140&lt;(MAX('PEX Fittings - EXPN Brass'!A:A))+1,VLOOKUP(C140,'PEX Fittings - EXPN Brass'!A:J,10),IF(C140&lt;(MAX('PEX Fittings - F1807 PPSU '!A:A))+1,VLOOKUP(C140,'PEX Fittings - F1807 PPSU '!A:J,10),IF(C140&lt;(MAX('PEX Fittings - F1960 EPPSU'!A:A))+1,VLOOKUP(C140,'PEX Fittings - F1960 EPPSU'!A:J,10),IF(C140&lt;(MAX('PEX Accessories'!A:A))+1,VLOOKUP(C140,'PEX Accessories'!A:J,10),IF(C140&lt;(MAX('PVC DWV'!A:A))+1,VLOOKUP(C140,'PVC DWV'!A:K,11),IF(C140&lt;(MAX('PVC SCH 40'!A:A))+1,VLOOKUP(C140,'PVC SCH 40'!A:K,11),IF(C140&lt;(MAX('Push Fittings'!A:A))+1,VLOOKUP(C140,'Push Fittings'!A:J,10),IF(C140&lt;(MAX('Copper Wrot'!A:A))+1,VLOOKUP(C140,'Copper Wrot'!A:L,12),IF(C140&lt;(MAX('Cast Copper'!A:A))+1,VLOOKUP(C140,'Cast Copper'!A:L,12),IF(C140&lt;(MAX('Press Copper Fittings'!A:A))+1,VLOOKUP(C140,'Press Copper Fittings'!A:J,10),IF(C140&lt;(MAX('Supply Stops'!A:A))+1,VLOOKUP(C140,'Supply Stops'!A:J,10),IF(C140&lt;(MAX('Supply Lines'!A:A))+1,VLOOKUP(C140,'Supply Lines'!A:J,10),IF(C140&lt;(MAX('CI Fittings'!A:A))+1,VLOOKUP(C140,'CI Fittings'!A:J,10),IF(C140&lt;(MAX('Steel Couplings'!A:A))+1,VLOOKUP(C140,'Steel Couplings'!A:J,10),IF(C140&lt;(MAX(NHC!A:A))+1,VLOOKUP(C140,NHC!A:J,10),IF(C140&lt;(MAX('Dielectric Unions'!A:A))+1,VLOOKUP(C140,'Dielectric Unions'!A:J,10),IF(C140&lt;(MAX('MI Fittings - XH'!A:A))+1,VLOOKUP(C140,'MI Fittings - XH'!A:J,10),IF(C140&lt;(MAX('Steel Nipples - XH'!A:A))+1,VLOOKUP(C140,'Steel Nipples - XH'!A:J,10),IF(C140&lt;(MAX('Copper Tubing '!A:A))+1,VLOOKUP(C140,'Copper Tubing '!A:J,10),IF(C140&lt;(MAX('PVC Pipe'!A:A))+1,VLOOKUP(C140,'PVC Pipe'!A:J,10),IF(C140&lt;(MAX('Steel Pipe'!A:A))+1,VLOOKUP(C140,'Steel Pipe'!A:J,10),"")))))))))))))))))))))))))))))))</f>
        <v/>
      </c>
      <c r="E140" s="1231" t="str">
        <f>IF(C140&lt;(MAX('MI Fittings'!A:A))+1,VLOOKUP(C140,'MI Fittings'!A:K,3),IF(C140&lt;(MAX('CS Press Fittings'!A:A))+1,VLOOKUP(C140,'CS Press Fittings'!A:K,4),IF(C140&lt;(MAX('Steel Nipples'!A:A))+1,VLOOKUP(C140,'Steel Nipples'!A:K,3),IF(C140&lt;(MAX('Steel Cut Lengths'!A:A))+1,VLOOKUP(C140,'Steel Cut Lengths'!A:K,3),IF(C140&lt;(MAX('Pipe Hangers'!A:A))+1,VLOOKUP(C140,'Pipe Hangers'!A:J,3),IF(C140&lt;(MAX('Brass Nipples '!A:A))+1,VLOOKUP(C140,'Brass Nipples '!A:J,3),IF(C140&lt;(MAX('Brass Fittings '!A:A))+1,VLOOKUP(C140,'Brass Fittings '!A:J,3),IF(C140&lt;(MAX(Valves!A:A))+1,VLOOKUP(C140,Valves!A:J,3),IF(C140&lt;(MAX('PEX Tubing'!A:A))+1,VLOOKUP(C140,'PEX Tubing'!A:J,3),IF(C140&lt;(MAX('PEX Fittings - Brass'!A:A))+1,VLOOKUP(C140,'PEX Fittings - Brass'!A:J,3),IF(C140&lt;(MAX('PEX Fittings - EXPN Brass'!A:A))+1,VLOOKUP(C140,'PEX Fittings - EXPN Brass'!A:J,3),IF(C140&lt;(MAX('PEX Fittings - F1807 PPSU '!A:A))+1,VLOOKUP(C140,'PEX Fittings - F1807 PPSU '!A:J,3),IF(C140&lt;(MAX('PEX Fittings - F1960 EPPSU'!A:A))+1,VLOOKUP(C140,'PEX Fittings - F1960 EPPSU'!A:J,3),IF(C140&lt;(MAX('PEX Accessories'!A:A))+1,VLOOKUP(C140,'PEX Accessories'!A:J,3),IF(C140&lt;(MAX('PVC DWV'!A:A))+1,VLOOKUP(C140,'PVC DWV'!A:K,3),IF(C140&lt;(MAX('PVC SCH 40'!A:A))+1,VLOOKUP(C140,'PVC SCH 40'!A:K,3),IF(C140&lt;(MAX('Push Fittings'!A:A))+1,VLOOKUP(C140,'Push Fittings'!A:J,3),IF(C140&lt;(MAX('Copper Wrot'!A:A))+1,VLOOKUP(C140,'Copper Wrot'!A:L,3),IF(C140&lt;(MAX('Cast Copper'!A:A))+1,VLOOKUP(C140,'Cast Copper'!A:L,3),IF(C140&lt;(MAX('Cast Copper'!A:A))+1,VLOOKUP(C140,'Cast Copper'!A:L,3),IF(C140&lt;(MAX('Press Copper Fittings'!A:A))+1,VLOOKUP(C140,'Press Copper Fittings'!A:J,3),IF(C140&lt;(MAX('Supply Stops'!A:A))+1,VLOOKUP(C140,'Supply Stops'!A:J,3),IF(C140&lt;(MAX('Supply Lines'!A:A))+1,VLOOKUP(C140,'Supply Lines'!A:J,3),IF(C140&lt;(MAX('CI Fittings'!A:A))+1,VLOOKUP(C140,'CI Fittings'!A:J,3),IF(C140&lt;(MAX('Steel Couplings'!A:A))+1,VLOOKUP(C140,'Steel Couplings'!A:J,3),IF(C140&lt;(MAX(NHC!A:A))+1,VLOOKUP(C140,NHC!A:J,3),IF(C140&lt;(MAX('Dielectric Unions'!A:A))+1,VLOOKUP(C140,'Dielectric Unions'!A:J,3),IF(C140&lt;(MAX('MI Fittings - XH'!A:A))+1,VLOOKUP(C140,'MI Fittings - XH'!A:J,3),IF(C140&lt;(MAX('Steel Nipples - XH'!A:A))+1,VLOOKUP(C140,'Steel Nipples - XH'!A:J,3),IF(C140&lt;(MAX('Copper Tubing '!A:A))+1,VLOOKUP(C140,'Copper Tubing '!A:J,3),IF(C140&lt;(MAX('PVC Pipe'!A:A))+1,VLOOKUP(C140,'PVC Pipe'!A:J,3),IF(C140&lt;(MAX('Steel Pipe'!A:A))+1,VLOOKUP(C140,'Steel Pipe'!A:J,3),""))))))))))))))))))))))))))))))))</f>
        <v/>
      </c>
      <c r="F140" s="1794" t="str">
        <f>IF(C140&lt;(MAX('MI Fittings'!A:A))+1,VLOOKUP(C140,'MI Fittings'!A:K,4),IF(C140&lt;(MAX('CS Press Fittings'!A:A))+1,VLOOKUP(C140,'CS Press Fittings'!A:K,5),IF(C140&lt;(MAX('Steel Nipples'!A:A))+1,VLOOKUP(C140,'Steel Nipples'!A:K,4),IF(C140&lt;(MAX('Steel Cut Lengths'!A:A))+1,VLOOKUP(C140,'Steel Cut Lengths'!A:K,4),IF(C140&lt;(MAX('Pipe Hangers'!A:A))+1,VLOOKUP(C140,'Pipe Hangers'!A:J,4),IF(C140&lt;(MAX('Brass Nipples '!A:A))+1,VLOOKUP(C140,'Brass Nipples '!A:J,4),IF(C140&lt;(MAX('Brass Fittings '!A:A))+1,VLOOKUP(C140,'Brass Fittings '!A:J,4),IF(C140&lt;(MAX(Valves!A:A))+1,VLOOKUP(C140,Valves!A:J,4),IF(C140&lt;(MAX('PEX Tubing'!A:A))+1,VLOOKUP(C140,'PEX Tubing'!A:J,4),IF(C140&lt;(MAX('PEX Fittings - Brass'!A:A))+1,VLOOKUP(C140,'PEX Fittings - Brass'!A:J,4),IF(C140&lt;(MAX('PEX Fittings - EXPN Brass'!A:A))+1,VLOOKUP(C140,'PEX Fittings - EXPN Brass'!A:J,4),IF(C140&lt;(MAX('PEX Fittings - F1807 PPSU '!A:A))+1,VLOOKUP(C140,'PEX Fittings - F1807 PPSU '!A:J,4),IF(C140&lt;(MAX('PEX Fittings - F1960 EPPSU'!A:A))+1,VLOOKUP(C140,'PEX Fittings - F1960 EPPSU'!A:J,4),IF(C140&lt;(MAX('PEX Accessories'!A:A))+1,VLOOKUP(C140,'PEX Accessories'!A:J,4),IF(C140&lt;(MAX('PVC DWV'!A:A))+1,VLOOKUP(C140,'PVC DWV'!A:K,5),IF(C140&lt;(MAX('PVC SCH 40'!A:A))+1,VLOOKUP(C140,'PVC SCH 40'!A:K,5),IF(C140&lt;(MAX('Push Fittings'!A:A))+1,VLOOKUP(C140,'Push Fittings'!A:J,4),IF(C140&lt;(MAX('Copper Wrot'!A:A))+1,VLOOKUP(C140,'Copper Wrot'!A:L,5),IF(C140&lt;(MAX('Cast Copper'!A:A))+1,VLOOKUP(C140,'Cast Copper'!A:L,5),IF(C140&lt;(MAX('Press Copper Fittings'!A:A))+1,VLOOKUP(C140,'Press Copper Fittings'!A:J,4),IF(C140&lt;(MAX('Supply Stops'!A:A))+1,VLOOKUP(C140,'Supply Stops'!A:J,4),IF(C140&lt;(MAX('Supply Lines'!A:A))+1,VLOOKUP(C140,'Supply Lines'!A:J,4),IF(C140&lt;(MAX('CI Fittings'!A:A))+1,VLOOKUP(C140,'CI Fittings'!A:J,4),IF(C140&lt;(MAX('Steel Couplings'!A:A))+1,VLOOKUP(C140,'Steel Couplings'!A:J,4),IF(C140&lt;(MAX(NHC!A:A))+1,VLOOKUP(C140,NHC!A:J,4),IF(C140&lt;(MAX('Dielectric Unions'!A:A))+1,VLOOKUP(C140,'Dielectric Unions'!A:J,4),IF(C140&lt;(MAX('MI Fittings - XH'!A:A))+1,VLOOKUP(C140,'MI Fittings - XH'!A:J,4),IF(C140&lt;(MAX('Steel Nipples - XH'!A:A))+1,VLOOKUP(C140,'Steel Nipples - XH'!A:J,4),IF(C140&lt;(MAX('Copper Tubing '!A:A))+1,VLOOKUP(C140,'Copper Tubing '!A:J,4),IF(C140&lt;(MAX('PVC Pipe'!A:A))+1,VLOOKUP(C140,'PVC Pipe'!A:J,4),IF(C140&lt;(MAX('Steel Pipe'!A:A))+1,VLOOKUP(C140,'Steel Pipe'!A:J,4),"")))))))))))))))))))))))))))))))</f>
        <v/>
      </c>
      <c r="G140" s="1795"/>
      <c r="H140" s="504" t="str">
        <f>IF(C140&lt;(MAX('MI Fittings'!A:A))+1,VLOOKUP(C140,'MI Fittings'!A:K,8),IF(C140&lt;(MAX('CS Press Fittings'!A:A))+1,VLOOKUP(C140,'CS Press Fittings'!A:K,9),IF(C140&lt;(MAX('Steel Nipples'!A:A))+1,VLOOKUP(C140,'Steel Nipples'!A:K,8),IF(C140&lt;(MAX('Steel Cut Lengths'!A:A))+1,VLOOKUP(C140,'Steel Cut Lengths'!A:K,8),IF(C140&lt;(MAX('Pipe Hangers'!A:A))+1,VLOOKUP(C140,'Pipe Hangers'!A:J,8),IF(C140&lt;(MAX('Brass Nipples '!A:A))+1,VLOOKUP(C140,'Brass Nipples '!A:J,8),IF(C140&lt;(MAX('Brass Fittings '!A:A))+1,VLOOKUP(C140,'Brass Fittings '!A:J,8),IF(C140&lt;(MAX(Valves!A:A))+1,VLOOKUP(C140,Valves!A:J,8),IF(C140&lt;(MAX('PEX Tubing'!A:A))+1,VLOOKUP(C140,'PEX Tubing'!A:J,8),IF(C140&lt;(MAX('PEX Fittings - Brass'!A:A))+1,VLOOKUP(C140,'PEX Fittings - Brass'!A:J,8),IF(C140&lt;(MAX('PEX Fittings - EXPN Brass'!A:A))+1,VLOOKUP(C140,'PEX Fittings - EXPN Brass'!A:J,8),IF(C140&lt;(MAX('PEX Fittings - F1807 PPSU '!A:A))+1,VLOOKUP(C140,'PEX Fittings - F1807 PPSU '!A:J,8),IF(C140&lt;(MAX('PEX Fittings - F1960 EPPSU'!A:A))+1,VLOOKUP(C140,'PEX Fittings - F1960 EPPSU'!A:J,8),IF(C140&lt;(MAX('PEX Accessories'!A:A))+1,VLOOKUP(C140,'PEX Accessories'!A:J,8),IF(C140&lt;(MAX('PVC DWV'!A:A))+1,VLOOKUP(C140,'PVC DWV'!A:K,9),IF(C140&lt;(MAX('PVC SCH 40'!A:A))+1,VLOOKUP(C140,'PVC SCH 40'!A:K,10),IF(C140&lt;(MAX('Push Fittings'!A:A))+1,VLOOKUP(C140,'Push Fittings'!A:J,8),IF(C140&lt;(MAX('Copper Wrot'!A:A))+1,VLOOKUP(C140,'Copper Wrot'!A:L,10),IF(C140&lt;(MAX('Cast Copper'!A:A))+1,VLOOKUP(C140,'Cast Copper'!A:L,10),IF(C140&lt;(MAX('Press Copper Fittings'!A:A))+1,VLOOKUP(C140,'Press Copper Fittings'!A:J,8),IF(C140&lt;(MAX('Supply Stops'!A:A))+1,VLOOKUP(C140,'Supply Stops'!A:J,8),IF(C140&lt;(MAX('Supply Lines'!A:A))+1,VLOOKUP(C140,'Supply Lines'!A:J,8),IF(C140&lt;(MAX('CI Fittings'!A:A))+1,VLOOKUP(C140,'CI Fittings'!A:J,8),IF(C140&lt;(MAX('Steel Couplings'!A:A))+1,VLOOKUP(C140,'Steel Couplings'!A:J,8),IF(C140&lt;(MAX(NHC!A:A))+1,VLOOKUP(C140,NHC!A:J,8),IF(C140&lt;(MAX('Dielectric Unions'!A:A))+1,VLOOKUP(C140,'Dielectric Unions'!A:J,8),IF(C140&lt;(MAX('MI Fittings - XH'!A:A))+1,VLOOKUP(C140,'MI Fittings - XH'!A:J,8),IF(C140&lt;(MAX('Steel Nipples - XH'!A:A))+1,VLOOKUP(C140,'Steel Nipples - XH'!A:J,8),IF(C140&lt;(MAX('Copper Tubing '!A:A))+1,VLOOKUP(C140,'Copper Tubing '!A:J,8),IF(C140&lt;(MAX('PVC Pipe'!A:A))+1,VLOOKUP(C140,'PVC Pipe'!A:J,8),IF(C140&lt;(MAX('Steel Pipe'!A:A))+1,VLOOKUP(C140,'Steel Pipe'!A:J,8),"")))))))))))))))))))))))))))))))</f>
        <v/>
      </c>
      <c r="I140" s="1232">
        <f>IF(C140&lt;(MAX('MI Fittings'!A:A))+1,VLOOKUP(C140,'MI Fittings'!A:K,7),IF(C140&lt;(MAX('CS Press Fittings'!A:A))+1,VLOOKUP(C140,'CS Press Fittings'!A:K,8),IF(C140&lt;(MAX('Steel Nipples'!A:A))+1,VLOOKUP(C140,'Steel Nipples'!A:K,7),IF(C140&lt;(MAX('Steel Cut Lengths'!A:A))+1,VLOOKUP(C140,'Steel Cut Lengths'!A:K,7),IF(C140&lt;(MAX('Pipe Hangers'!A:A))+1,VLOOKUP(C140,'Pipe Hangers'!A:J,7),IF(C140&lt;(MAX('Brass Nipples '!A:A))+1,VLOOKUP(C140,'Brass Nipples '!A:J,7),IF(C140&lt;(MAX('Brass Fittings '!A:A))+1,VLOOKUP(C140,'Brass Fittings '!A:J,7),IF(C140&lt;(MAX(Valves!A:A))+1,VLOOKUP(C140,Valves!A:J,7),IF(C140&lt;(MAX('PEX Tubing'!A:A))+1,VLOOKUP(C140,'PEX Tubing'!A:J,7),IF(C140&lt;(MAX('PEX Fittings - Brass'!A:A))+1,VLOOKUP(C140,'PEX Fittings - Brass'!A:J,7),IF(C140&lt;(MAX('PEX Fittings - EXPN Brass'!A:A))+1,VLOOKUP(C140,'PEX Fittings - EXPN Brass'!A:J,7),IF(C140&lt;(MAX('PEX Fittings - F1807 PPSU '!A:A))+1,VLOOKUP(C140,'PEX Fittings - F1807 PPSU '!A:J,7),IF(C140&lt;(MAX('PEX Fittings - F1960 EPPSU'!A:A))+1,VLOOKUP(C140,'PEX Fittings - F1960 EPPSU'!A:J,7),IF(C140&lt;(MAX('PEX Accessories'!A:A))+1,VLOOKUP(C140,'PEX Accessories'!A:J,7),IF(C140&lt;(MAX('PVC DWV'!A:A))+1,VLOOKUP(C140,'PVC DWV'!A:K,8),IF(C140&lt;(MAX('PVC SCH 40'!A:A))+1,VLOOKUP(C140,'PVC SCH 40'!A:K,7),IF(C140&lt;(MAX('Push Fittings'!A:A))+1,VLOOKUP(C140,'Push Fittings'!A:J,7),IF(C140&lt;(MAX('Copper Wrot'!A:A))+1,VLOOKUP(C140,'Copper Wrot'!A:L,9),IF(C140&lt;(MAX('Cast Copper'!A:A))+1,VLOOKUP(C140,'Cast Copper'!A:L,9),IF(C140&lt;(MAX('Press Copper Fittings'!A:A))+1,VLOOKUP(C140,'Press Copper Fittings'!A:J,7),IF(C140&lt;(MAX('Supply Stops'!A:A))+1,VLOOKUP(C140,'Supply Stops'!A:J,7),IF(C140&lt;(MAX('Supply Lines'!A:A))+1,VLOOKUP(C140,'Supply Lines'!A:J,7),IF(C140&lt;(MAX('CI Fittings'!A:A))+1,VLOOKUP(C140,'CI Fittings'!A:J,7),IF(C140&lt;(MAX('Steel Couplings'!A:A))+1,VLOOKUP(C140,'Steel Couplings'!A:J,7),IF(C140&lt;(MAX(NHC!A:A))+1,VLOOKUP(C140,NHC!A:J,7),IF(C140&lt;(MAX('Dielectric Unions'!A:A))+1,VLOOKUP(C140,'Dielectric Unions'!A:J,7),IF(C140&lt;(MAX('MI Fittings - XH'!A:A))+1,VLOOKUP(C140,'MI Fittings - XH'!A:J,7),IF(C140&lt;(MAX('Steel Nipples - XH'!A:A))+1,VLOOKUP(C140,'Steel Nipples - XH'!A:J,7),IF(C140&lt;(MAX('Copper Tubing '!A:A))+1,VLOOKUP(C140,'Copper Tubing '!A:J,7),IF(C140&lt;(MAX('PVC Pipe'!A:A))+1,VLOOKUP(C140,'PVC Pipe'!A:J,7),IF(C140&lt;(MAX('Steel Pipe'!A:A))+1,VLOOKUP(C140,'Steel Pipe'!A:J,7),0)))))))))))))))))))))))))))))))</f>
        <v>0</v>
      </c>
      <c r="J140" s="1196">
        <f t="shared" si="2"/>
        <v>0</v>
      </c>
    </row>
    <row r="141" spans="3:10" ht="15" customHeight="1" thickTop="1" thickBot="1">
      <c r="C141" s="1233">
        <v>120</v>
      </c>
      <c r="D141" s="49" t="str">
        <f>IF(C141&lt;(MAX('MI Fittings'!A:A))+1,VLOOKUP(C141,'MI Fittings'!A:K,10),IF(C141&lt;(MAX('CS Press Fittings'!A:A))+1,VLOOKUP(C141,'CS Press Fittings'!A:K,11),IF(C141&lt;(MAX('Steel Nipples'!A:A))+1,VLOOKUP(C141,'Steel Nipples'!A:K,10),IF(C141&lt;(MAX('Steel Cut Lengths'!A:A))+1,VLOOKUP(C141,'Steel Cut Lengths'!A:K,10),IF(C141&lt;(MAX('Pipe Hangers'!A:A))+1,VLOOKUP(C141,'Pipe Hangers'!A:J,10),IF(C141&lt;(MAX('Brass Nipples '!A:A))+1,VLOOKUP(C141,'Brass Nipples '!A:J,10),IF(C141&lt;(MAX('Brass Fittings '!A:A))+1,VLOOKUP(C141,'Brass Fittings '!A:J,10),IF(C141&lt;(MAX(Valves!A:A))+1,VLOOKUP(C141,Valves!A:J,10),IF(C141&lt;(MAX('PEX Tubing'!A:A))+1,VLOOKUP(C141,'PEX Tubing'!A:J,9),IF(C141&lt;(MAX('PEX Fittings - Brass'!A:A))+1,VLOOKUP(C141,'PEX Fittings - Brass'!A:J,10),IF(C141&lt;(MAX('PEX Fittings - EXPN Brass'!A:A))+1,VLOOKUP(C141,'PEX Fittings - EXPN Brass'!A:J,10),IF(C141&lt;(MAX('PEX Fittings - F1807 PPSU '!A:A))+1,VLOOKUP(C141,'PEX Fittings - F1807 PPSU '!A:J,10),IF(C141&lt;(MAX('PEX Fittings - F1960 EPPSU'!A:A))+1,VLOOKUP(C141,'PEX Fittings - F1960 EPPSU'!A:J,10),IF(C141&lt;(MAX('PEX Accessories'!A:A))+1,VLOOKUP(C141,'PEX Accessories'!A:J,10),IF(C141&lt;(MAX('PVC DWV'!A:A))+1,VLOOKUP(C141,'PVC DWV'!A:K,11),IF(C141&lt;(MAX('PVC SCH 40'!A:A))+1,VLOOKUP(C141,'PVC SCH 40'!A:K,11),IF(C141&lt;(MAX('Push Fittings'!A:A))+1,VLOOKUP(C141,'Push Fittings'!A:J,10),IF(C141&lt;(MAX('Copper Wrot'!A:A))+1,VLOOKUP(C141,'Copper Wrot'!A:L,12),IF(C141&lt;(MAX('Cast Copper'!A:A))+1,VLOOKUP(C141,'Cast Copper'!A:L,12),IF(C141&lt;(MAX('Press Copper Fittings'!A:A))+1,VLOOKUP(C141,'Press Copper Fittings'!A:J,10),IF(C141&lt;(MAX('Supply Stops'!A:A))+1,VLOOKUP(C141,'Supply Stops'!A:J,10),IF(C141&lt;(MAX('Supply Lines'!A:A))+1,VLOOKUP(C141,'Supply Lines'!A:J,10),IF(C141&lt;(MAX('CI Fittings'!A:A))+1,VLOOKUP(C141,'CI Fittings'!A:J,10),IF(C141&lt;(MAX('Steel Couplings'!A:A))+1,VLOOKUP(C141,'Steel Couplings'!A:J,10),IF(C141&lt;(MAX(NHC!A:A))+1,VLOOKUP(C141,NHC!A:J,10),IF(C141&lt;(MAX('Dielectric Unions'!A:A))+1,VLOOKUP(C141,'Dielectric Unions'!A:J,10),IF(C141&lt;(MAX('MI Fittings - XH'!A:A))+1,VLOOKUP(C141,'MI Fittings - XH'!A:J,10),IF(C141&lt;(MAX('Steel Nipples - XH'!A:A))+1,VLOOKUP(C141,'Steel Nipples - XH'!A:J,10),IF(C141&lt;(MAX('Copper Tubing '!A:A))+1,VLOOKUP(C141,'Copper Tubing '!A:J,10),IF(C141&lt;(MAX('PVC Pipe'!A:A))+1,VLOOKUP(C141,'PVC Pipe'!A:J,10),IF(C141&lt;(MAX('Steel Pipe'!A:A))+1,VLOOKUP(C141,'Steel Pipe'!A:J,10),"")))))))))))))))))))))))))))))))</f>
        <v/>
      </c>
      <c r="E141" s="1231" t="str">
        <f>IF(C141&lt;(MAX('MI Fittings'!A:A))+1,VLOOKUP(C141,'MI Fittings'!A:K,3),IF(C141&lt;(MAX('CS Press Fittings'!A:A))+1,VLOOKUP(C141,'CS Press Fittings'!A:K,4),IF(C141&lt;(MAX('Steel Nipples'!A:A))+1,VLOOKUP(C141,'Steel Nipples'!A:K,3),IF(C141&lt;(MAX('Steel Cut Lengths'!A:A))+1,VLOOKUP(C141,'Steel Cut Lengths'!A:K,3),IF(C141&lt;(MAX('Pipe Hangers'!A:A))+1,VLOOKUP(C141,'Pipe Hangers'!A:J,3),IF(C141&lt;(MAX('Brass Nipples '!A:A))+1,VLOOKUP(C141,'Brass Nipples '!A:J,3),IF(C141&lt;(MAX('Brass Fittings '!A:A))+1,VLOOKUP(C141,'Brass Fittings '!A:J,3),IF(C141&lt;(MAX(Valves!A:A))+1,VLOOKUP(C141,Valves!A:J,3),IF(C141&lt;(MAX('PEX Tubing'!A:A))+1,VLOOKUP(C141,'PEX Tubing'!A:J,3),IF(C141&lt;(MAX('PEX Fittings - Brass'!A:A))+1,VLOOKUP(C141,'PEX Fittings - Brass'!A:J,3),IF(C141&lt;(MAX('PEX Fittings - EXPN Brass'!A:A))+1,VLOOKUP(C141,'PEX Fittings - EXPN Brass'!A:J,3),IF(C141&lt;(MAX('PEX Fittings - F1807 PPSU '!A:A))+1,VLOOKUP(C141,'PEX Fittings - F1807 PPSU '!A:J,3),IF(C141&lt;(MAX('PEX Fittings - F1960 EPPSU'!A:A))+1,VLOOKUP(C141,'PEX Fittings - F1960 EPPSU'!A:J,3),IF(C141&lt;(MAX('PEX Accessories'!A:A))+1,VLOOKUP(C141,'PEX Accessories'!A:J,3),IF(C141&lt;(MAX('PVC DWV'!A:A))+1,VLOOKUP(C141,'PVC DWV'!A:K,3),IF(C141&lt;(MAX('PVC SCH 40'!A:A))+1,VLOOKUP(C141,'PVC SCH 40'!A:K,3),IF(C141&lt;(MAX('Push Fittings'!A:A))+1,VLOOKUP(C141,'Push Fittings'!A:J,3),IF(C141&lt;(MAX('Copper Wrot'!A:A))+1,VLOOKUP(C141,'Copper Wrot'!A:L,3),IF(C141&lt;(MAX('Cast Copper'!A:A))+1,VLOOKUP(C141,'Cast Copper'!A:L,3),IF(C141&lt;(MAX('Cast Copper'!A:A))+1,VLOOKUP(C141,'Cast Copper'!A:L,3),IF(C141&lt;(MAX('Press Copper Fittings'!A:A))+1,VLOOKUP(C141,'Press Copper Fittings'!A:J,3),IF(C141&lt;(MAX('Supply Stops'!A:A))+1,VLOOKUP(C141,'Supply Stops'!A:J,3),IF(C141&lt;(MAX('Supply Lines'!A:A))+1,VLOOKUP(C141,'Supply Lines'!A:J,3),IF(C141&lt;(MAX('CI Fittings'!A:A))+1,VLOOKUP(C141,'CI Fittings'!A:J,3),IF(C141&lt;(MAX('Steel Couplings'!A:A))+1,VLOOKUP(C141,'Steel Couplings'!A:J,3),IF(C141&lt;(MAX(NHC!A:A))+1,VLOOKUP(C141,NHC!A:J,3),IF(C141&lt;(MAX('Dielectric Unions'!A:A))+1,VLOOKUP(C141,'Dielectric Unions'!A:J,3),IF(C141&lt;(MAX('MI Fittings - XH'!A:A))+1,VLOOKUP(C141,'MI Fittings - XH'!A:J,3),IF(C141&lt;(MAX('Steel Nipples - XH'!A:A))+1,VLOOKUP(C141,'Steel Nipples - XH'!A:J,3),IF(C141&lt;(MAX('Copper Tubing '!A:A))+1,VLOOKUP(C141,'Copper Tubing '!A:J,3),IF(C141&lt;(MAX('PVC Pipe'!A:A))+1,VLOOKUP(C141,'PVC Pipe'!A:J,3),IF(C141&lt;(MAX('Steel Pipe'!A:A))+1,VLOOKUP(C141,'Steel Pipe'!A:J,3),""))))))))))))))))))))))))))))))))</f>
        <v/>
      </c>
      <c r="F141" s="1794" t="str">
        <f>IF(C141&lt;(MAX('MI Fittings'!A:A))+1,VLOOKUP(C141,'MI Fittings'!A:K,4),IF(C141&lt;(MAX('CS Press Fittings'!A:A))+1,VLOOKUP(C141,'CS Press Fittings'!A:K,5),IF(C141&lt;(MAX('Steel Nipples'!A:A))+1,VLOOKUP(C141,'Steel Nipples'!A:K,4),IF(C141&lt;(MAX('Steel Cut Lengths'!A:A))+1,VLOOKUP(C141,'Steel Cut Lengths'!A:K,4),IF(C141&lt;(MAX('Pipe Hangers'!A:A))+1,VLOOKUP(C141,'Pipe Hangers'!A:J,4),IF(C141&lt;(MAX('Brass Nipples '!A:A))+1,VLOOKUP(C141,'Brass Nipples '!A:J,4),IF(C141&lt;(MAX('Brass Fittings '!A:A))+1,VLOOKUP(C141,'Brass Fittings '!A:J,4),IF(C141&lt;(MAX(Valves!A:A))+1,VLOOKUP(C141,Valves!A:J,4),IF(C141&lt;(MAX('PEX Tubing'!A:A))+1,VLOOKUP(C141,'PEX Tubing'!A:J,4),IF(C141&lt;(MAX('PEX Fittings - Brass'!A:A))+1,VLOOKUP(C141,'PEX Fittings - Brass'!A:J,4),IF(C141&lt;(MAX('PEX Fittings - EXPN Brass'!A:A))+1,VLOOKUP(C141,'PEX Fittings - EXPN Brass'!A:J,4),IF(C141&lt;(MAX('PEX Fittings - F1807 PPSU '!A:A))+1,VLOOKUP(C141,'PEX Fittings - F1807 PPSU '!A:J,4),IF(C141&lt;(MAX('PEX Fittings - F1960 EPPSU'!A:A))+1,VLOOKUP(C141,'PEX Fittings - F1960 EPPSU'!A:J,4),IF(C141&lt;(MAX('PEX Accessories'!A:A))+1,VLOOKUP(C141,'PEX Accessories'!A:J,4),IF(C141&lt;(MAX('PVC DWV'!A:A))+1,VLOOKUP(C141,'PVC DWV'!A:K,5),IF(C141&lt;(MAX('PVC SCH 40'!A:A))+1,VLOOKUP(C141,'PVC SCH 40'!A:K,5),IF(C141&lt;(MAX('Push Fittings'!A:A))+1,VLOOKUP(C141,'Push Fittings'!A:J,4),IF(C141&lt;(MAX('Copper Wrot'!A:A))+1,VLOOKUP(C141,'Copper Wrot'!A:L,5),IF(C141&lt;(MAX('Cast Copper'!A:A))+1,VLOOKUP(C141,'Cast Copper'!A:L,5),IF(C141&lt;(MAX('Press Copper Fittings'!A:A))+1,VLOOKUP(C141,'Press Copper Fittings'!A:J,4),IF(C141&lt;(MAX('Supply Stops'!A:A))+1,VLOOKUP(C141,'Supply Stops'!A:J,4),IF(C141&lt;(MAX('Supply Lines'!A:A))+1,VLOOKUP(C141,'Supply Lines'!A:J,4),IF(C141&lt;(MAX('CI Fittings'!A:A))+1,VLOOKUP(C141,'CI Fittings'!A:J,4),IF(C141&lt;(MAX('Steel Couplings'!A:A))+1,VLOOKUP(C141,'Steel Couplings'!A:J,4),IF(C141&lt;(MAX(NHC!A:A))+1,VLOOKUP(C141,NHC!A:J,4),IF(C141&lt;(MAX('Dielectric Unions'!A:A))+1,VLOOKUP(C141,'Dielectric Unions'!A:J,4),IF(C141&lt;(MAX('MI Fittings - XH'!A:A))+1,VLOOKUP(C141,'MI Fittings - XH'!A:J,4),IF(C141&lt;(MAX('Steel Nipples - XH'!A:A))+1,VLOOKUP(C141,'Steel Nipples - XH'!A:J,4),IF(C141&lt;(MAX('Copper Tubing '!A:A))+1,VLOOKUP(C141,'Copper Tubing '!A:J,4),IF(C141&lt;(MAX('PVC Pipe'!A:A))+1,VLOOKUP(C141,'PVC Pipe'!A:J,4),IF(C141&lt;(MAX('Steel Pipe'!A:A))+1,VLOOKUP(C141,'Steel Pipe'!A:J,4),"")))))))))))))))))))))))))))))))</f>
        <v/>
      </c>
      <c r="G141" s="1795"/>
      <c r="H141" s="504" t="str">
        <f>IF(C141&lt;(MAX('MI Fittings'!A:A))+1,VLOOKUP(C141,'MI Fittings'!A:K,8),IF(C141&lt;(MAX('CS Press Fittings'!A:A))+1,VLOOKUP(C141,'CS Press Fittings'!A:K,9),IF(C141&lt;(MAX('Steel Nipples'!A:A))+1,VLOOKUP(C141,'Steel Nipples'!A:K,8),IF(C141&lt;(MAX('Steel Cut Lengths'!A:A))+1,VLOOKUP(C141,'Steel Cut Lengths'!A:K,8),IF(C141&lt;(MAX('Pipe Hangers'!A:A))+1,VLOOKUP(C141,'Pipe Hangers'!A:J,8),IF(C141&lt;(MAX('Brass Nipples '!A:A))+1,VLOOKUP(C141,'Brass Nipples '!A:J,8),IF(C141&lt;(MAX('Brass Fittings '!A:A))+1,VLOOKUP(C141,'Brass Fittings '!A:J,8),IF(C141&lt;(MAX(Valves!A:A))+1,VLOOKUP(C141,Valves!A:J,8),IF(C141&lt;(MAX('PEX Tubing'!A:A))+1,VLOOKUP(C141,'PEX Tubing'!A:J,8),IF(C141&lt;(MAX('PEX Fittings - Brass'!A:A))+1,VLOOKUP(C141,'PEX Fittings - Brass'!A:J,8),IF(C141&lt;(MAX('PEX Fittings - EXPN Brass'!A:A))+1,VLOOKUP(C141,'PEX Fittings - EXPN Brass'!A:J,8),IF(C141&lt;(MAX('PEX Fittings - F1807 PPSU '!A:A))+1,VLOOKUP(C141,'PEX Fittings - F1807 PPSU '!A:J,8),IF(C141&lt;(MAX('PEX Fittings - F1960 EPPSU'!A:A))+1,VLOOKUP(C141,'PEX Fittings - F1960 EPPSU'!A:J,8),IF(C141&lt;(MAX('PEX Accessories'!A:A))+1,VLOOKUP(C141,'PEX Accessories'!A:J,8),IF(C141&lt;(MAX('PVC DWV'!A:A))+1,VLOOKUP(C141,'PVC DWV'!A:K,9),IF(C141&lt;(MAX('PVC SCH 40'!A:A))+1,VLOOKUP(C141,'PVC SCH 40'!A:K,10),IF(C141&lt;(MAX('Push Fittings'!A:A))+1,VLOOKUP(C141,'Push Fittings'!A:J,8),IF(C141&lt;(MAX('Copper Wrot'!A:A))+1,VLOOKUP(C141,'Copper Wrot'!A:L,10),IF(C141&lt;(MAX('Cast Copper'!A:A))+1,VLOOKUP(C141,'Cast Copper'!A:L,10),IF(C141&lt;(MAX('Press Copper Fittings'!A:A))+1,VLOOKUP(C141,'Press Copper Fittings'!A:J,8),IF(C141&lt;(MAX('Supply Stops'!A:A))+1,VLOOKUP(C141,'Supply Stops'!A:J,8),IF(C141&lt;(MAX('Supply Lines'!A:A))+1,VLOOKUP(C141,'Supply Lines'!A:J,8),IF(C141&lt;(MAX('CI Fittings'!A:A))+1,VLOOKUP(C141,'CI Fittings'!A:J,8),IF(C141&lt;(MAX('Steel Couplings'!A:A))+1,VLOOKUP(C141,'Steel Couplings'!A:J,8),IF(C141&lt;(MAX(NHC!A:A))+1,VLOOKUP(C141,NHC!A:J,8),IF(C141&lt;(MAX('Dielectric Unions'!A:A))+1,VLOOKUP(C141,'Dielectric Unions'!A:J,8),IF(C141&lt;(MAX('MI Fittings - XH'!A:A))+1,VLOOKUP(C141,'MI Fittings - XH'!A:J,8),IF(C141&lt;(MAX('Steel Nipples - XH'!A:A))+1,VLOOKUP(C141,'Steel Nipples - XH'!A:J,8),IF(C141&lt;(MAX('Copper Tubing '!A:A))+1,VLOOKUP(C141,'Copper Tubing '!A:J,8),IF(C141&lt;(MAX('PVC Pipe'!A:A))+1,VLOOKUP(C141,'PVC Pipe'!A:J,8),IF(C141&lt;(MAX('Steel Pipe'!A:A))+1,VLOOKUP(C141,'Steel Pipe'!A:J,8),"")))))))))))))))))))))))))))))))</f>
        <v/>
      </c>
      <c r="I141" s="1232">
        <f>IF(C141&lt;(MAX('MI Fittings'!A:A))+1,VLOOKUP(C141,'MI Fittings'!A:K,7),IF(C141&lt;(MAX('CS Press Fittings'!A:A))+1,VLOOKUP(C141,'CS Press Fittings'!A:K,8),IF(C141&lt;(MAX('Steel Nipples'!A:A))+1,VLOOKUP(C141,'Steel Nipples'!A:K,7),IF(C141&lt;(MAX('Steel Cut Lengths'!A:A))+1,VLOOKUP(C141,'Steel Cut Lengths'!A:K,7),IF(C141&lt;(MAX('Pipe Hangers'!A:A))+1,VLOOKUP(C141,'Pipe Hangers'!A:J,7),IF(C141&lt;(MAX('Brass Nipples '!A:A))+1,VLOOKUP(C141,'Brass Nipples '!A:J,7),IF(C141&lt;(MAX('Brass Fittings '!A:A))+1,VLOOKUP(C141,'Brass Fittings '!A:J,7),IF(C141&lt;(MAX(Valves!A:A))+1,VLOOKUP(C141,Valves!A:J,7),IF(C141&lt;(MAX('PEX Tubing'!A:A))+1,VLOOKUP(C141,'PEX Tubing'!A:J,7),IF(C141&lt;(MAX('PEX Fittings - Brass'!A:A))+1,VLOOKUP(C141,'PEX Fittings - Brass'!A:J,7),IF(C141&lt;(MAX('PEX Fittings - EXPN Brass'!A:A))+1,VLOOKUP(C141,'PEX Fittings - EXPN Brass'!A:J,7),IF(C141&lt;(MAX('PEX Fittings - F1807 PPSU '!A:A))+1,VLOOKUP(C141,'PEX Fittings - F1807 PPSU '!A:J,7),IF(C141&lt;(MAX('PEX Fittings - F1960 EPPSU'!A:A))+1,VLOOKUP(C141,'PEX Fittings - F1960 EPPSU'!A:J,7),IF(C141&lt;(MAX('PEX Accessories'!A:A))+1,VLOOKUP(C141,'PEX Accessories'!A:J,7),IF(C141&lt;(MAX('PVC DWV'!A:A))+1,VLOOKUP(C141,'PVC DWV'!A:K,8),IF(C141&lt;(MAX('PVC SCH 40'!A:A))+1,VLOOKUP(C141,'PVC SCH 40'!A:K,7),IF(C141&lt;(MAX('Push Fittings'!A:A))+1,VLOOKUP(C141,'Push Fittings'!A:J,7),IF(C141&lt;(MAX('Copper Wrot'!A:A))+1,VLOOKUP(C141,'Copper Wrot'!A:L,9),IF(C141&lt;(MAX('Cast Copper'!A:A))+1,VLOOKUP(C141,'Cast Copper'!A:L,9),IF(C141&lt;(MAX('Press Copper Fittings'!A:A))+1,VLOOKUP(C141,'Press Copper Fittings'!A:J,7),IF(C141&lt;(MAX('Supply Stops'!A:A))+1,VLOOKUP(C141,'Supply Stops'!A:J,7),IF(C141&lt;(MAX('Supply Lines'!A:A))+1,VLOOKUP(C141,'Supply Lines'!A:J,7),IF(C141&lt;(MAX('CI Fittings'!A:A))+1,VLOOKUP(C141,'CI Fittings'!A:J,7),IF(C141&lt;(MAX('Steel Couplings'!A:A))+1,VLOOKUP(C141,'Steel Couplings'!A:J,7),IF(C141&lt;(MAX(NHC!A:A))+1,VLOOKUP(C141,NHC!A:J,7),IF(C141&lt;(MAX('Dielectric Unions'!A:A))+1,VLOOKUP(C141,'Dielectric Unions'!A:J,7),IF(C141&lt;(MAX('MI Fittings - XH'!A:A))+1,VLOOKUP(C141,'MI Fittings - XH'!A:J,7),IF(C141&lt;(MAX('Steel Nipples - XH'!A:A))+1,VLOOKUP(C141,'Steel Nipples - XH'!A:J,7),IF(C141&lt;(MAX('Copper Tubing '!A:A))+1,VLOOKUP(C141,'Copper Tubing '!A:J,7),IF(C141&lt;(MAX('PVC Pipe'!A:A))+1,VLOOKUP(C141,'PVC Pipe'!A:J,7),IF(C141&lt;(MAX('Steel Pipe'!A:A))+1,VLOOKUP(C141,'Steel Pipe'!A:J,7),0)))))))))))))))))))))))))))))))</f>
        <v>0</v>
      </c>
      <c r="J141" s="1196">
        <f t="shared" si="2"/>
        <v>0</v>
      </c>
    </row>
    <row r="142" spans="3:10" ht="15" customHeight="1" thickTop="1" thickBot="1">
      <c r="C142" s="1234">
        <v>121</v>
      </c>
      <c r="D142" s="49" t="str">
        <f>IF(C142&lt;(MAX('MI Fittings'!A:A))+1,VLOOKUP(C142,'MI Fittings'!A:K,10),IF(C142&lt;(MAX('CS Press Fittings'!A:A))+1,VLOOKUP(C142,'CS Press Fittings'!A:K,11),IF(C142&lt;(MAX('Steel Nipples'!A:A))+1,VLOOKUP(C142,'Steel Nipples'!A:K,10),IF(C142&lt;(MAX('Steel Cut Lengths'!A:A))+1,VLOOKUP(C142,'Steel Cut Lengths'!A:K,10),IF(C142&lt;(MAX('Pipe Hangers'!A:A))+1,VLOOKUP(C142,'Pipe Hangers'!A:J,10),IF(C142&lt;(MAX('Brass Nipples '!A:A))+1,VLOOKUP(C142,'Brass Nipples '!A:J,10),IF(C142&lt;(MAX('Brass Fittings '!A:A))+1,VLOOKUP(C142,'Brass Fittings '!A:J,10),IF(C142&lt;(MAX(Valves!A:A))+1,VLOOKUP(C142,Valves!A:J,10),IF(C142&lt;(MAX('PEX Tubing'!A:A))+1,VLOOKUP(C142,'PEX Tubing'!A:J,9),IF(C142&lt;(MAX('PEX Fittings - Brass'!A:A))+1,VLOOKUP(C142,'PEX Fittings - Brass'!A:J,10),IF(C142&lt;(MAX('PEX Fittings - EXPN Brass'!A:A))+1,VLOOKUP(C142,'PEX Fittings - EXPN Brass'!A:J,10),IF(C142&lt;(MAX('PEX Fittings - F1807 PPSU '!A:A))+1,VLOOKUP(C142,'PEX Fittings - F1807 PPSU '!A:J,10),IF(C142&lt;(MAX('PEX Fittings - F1960 EPPSU'!A:A))+1,VLOOKUP(C142,'PEX Fittings - F1960 EPPSU'!A:J,10),IF(C142&lt;(MAX('PEX Accessories'!A:A))+1,VLOOKUP(C142,'PEX Accessories'!A:J,10),IF(C142&lt;(MAX('PVC DWV'!A:A))+1,VLOOKUP(C142,'PVC DWV'!A:K,11),IF(C142&lt;(MAX('PVC SCH 40'!A:A))+1,VLOOKUP(C142,'PVC SCH 40'!A:K,11),IF(C142&lt;(MAX('Push Fittings'!A:A))+1,VLOOKUP(C142,'Push Fittings'!A:J,10),IF(C142&lt;(MAX('Copper Wrot'!A:A))+1,VLOOKUP(C142,'Copper Wrot'!A:L,12),IF(C142&lt;(MAX('Cast Copper'!A:A))+1,VLOOKUP(C142,'Cast Copper'!A:L,12),IF(C142&lt;(MAX('Press Copper Fittings'!A:A))+1,VLOOKUP(C142,'Press Copper Fittings'!A:J,10),IF(C142&lt;(MAX('Supply Stops'!A:A))+1,VLOOKUP(C142,'Supply Stops'!A:J,10),IF(C142&lt;(MAX('Supply Lines'!A:A))+1,VLOOKUP(C142,'Supply Lines'!A:J,10),IF(C142&lt;(MAX('CI Fittings'!A:A))+1,VLOOKUP(C142,'CI Fittings'!A:J,10),IF(C142&lt;(MAX('Steel Couplings'!A:A))+1,VLOOKUP(C142,'Steel Couplings'!A:J,10),IF(C142&lt;(MAX(NHC!A:A))+1,VLOOKUP(C142,NHC!A:J,10),IF(C142&lt;(MAX('Dielectric Unions'!A:A))+1,VLOOKUP(C142,'Dielectric Unions'!A:J,10),IF(C142&lt;(MAX('MI Fittings - XH'!A:A))+1,VLOOKUP(C142,'MI Fittings - XH'!A:J,10),IF(C142&lt;(MAX('Steel Nipples - XH'!A:A))+1,VLOOKUP(C142,'Steel Nipples - XH'!A:J,10),IF(C142&lt;(MAX('Copper Tubing '!A:A))+1,VLOOKUP(C142,'Copper Tubing '!A:J,10),IF(C142&lt;(MAX('PVC Pipe'!A:A))+1,VLOOKUP(C142,'PVC Pipe'!A:J,10),IF(C142&lt;(MAX('Steel Pipe'!A:A))+1,VLOOKUP(C142,'Steel Pipe'!A:J,10),"")))))))))))))))))))))))))))))))</f>
        <v/>
      </c>
      <c r="E142" s="1231" t="str">
        <f>IF(C142&lt;(MAX('MI Fittings'!A:A))+1,VLOOKUP(C142,'MI Fittings'!A:K,3),IF(C142&lt;(MAX('CS Press Fittings'!A:A))+1,VLOOKUP(C142,'CS Press Fittings'!A:K,4),IF(C142&lt;(MAX('Steel Nipples'!A:A))+1,VLOOKUP(C142,'Steel Nipples'!A:K,3),IF(C142&lt;(MAX('Steel Cut Lengths'!A:A))+1,VLOOKUP(C142,'Steel Cut Lengths'!A:K,3),IF(C142&lt;(MAX('Pipe Hangers'!A:A))+1,VLOOKUP(C142,'Pipe Hangers'!A:J,3),IF(C142&lt;(MAX('Brass Nipples '!A:A))+1,VLOOKUP(C142,'Brass Nipples '!A:J,3),IF(C142&lt;(MAX('Brass Fittings '!A:A))+1,VLOOKUP(C142,'Brass Fittings '!A:J,3),IF(C142&lt;(MAX(Valves!A:A))+1,VLOOKUP(C142,Valves!A:J,3),IF(C142&lt;(MAX('PEX Tubing'!A:A))+1,VLOOKUP(C142,'PEX Tubing'!A:J,3),IF(C142&lt;(MAX('PEX Fittings - Brass'!A:A))+1,VLOOKUP(C142,'PEX Fittings - Brass'!A:J,3),IF(C142&lt;(MAX('PEX Fittings - EXPN Brass'!A:A))+1,VLOOKUP(C142,'PEX Fittings - EXPN Brass'!A:J,3),IF(C142&lt;(MAX('PEX Fittings - F1807 PPSU '!A:A))+1,VLOOKUP(C142,'PEX Fittings - F1807 PPSU '!A:J,3),IF(C142&lt;(MAX('PEX Fittings - F1960 EPPSU'!A:A))+1,VLOOKUP(C142,'PEX Fittings - F1960 EPPSU'!A:J,3),IF(C142&lt;(MAX('PEX Accessories'!A:A))+1,VLOOKUP(C142,'PEX Accessories'!A:J,3),IF(C142&lt;(MAX('PVC DWV'!A:A))+1,VLOOKUP(C142,'PVC DWV'!A:K,3),IF(C142&lt;(MAX('PVC SCH 40'!A:A))+1,VLOOKUP(C142,'PVC SCH 40'!A:K,3),IF(C142&lt;(MAX('Push Fittings'!A:A))+1,VLOOKUP(C142,'Push Fittings'!A:J,3),IF(C142&lt;(MAX('Copper Wrot'!A:A))+1,VLOOKUP(C142,'Copper Wrot'!A:L,3),IF(C142&lt;(MAX('Cast Copper'!A:A))+1,VLOOKUP(C142,'Cast Copper'!A:L,3),IF(C142&lt;(MAX('Cast Copper'!A:A))+1,VLOOKUP(C142,'Cast Copper'!A:L,3),IF(C142&lt;(MAX('Press Copper Fittings'!A:A))+1,VLOOKUP(C142,'Press Copper Fittings'!A:J,3),IF(C142&lt;(MAX('Supply Stops'!A:A))+1,VLOOKUP(C142,'Supply Stops'!A:J,3),IF(C142&lt;(MAX('Supply Lines'!A:A))+1,VLOOKUP(C142,'Supply Lines'!A:J,3),IF(C142&lt;(MAX('CI Fittings'!A:A))+1,VLOOKUP(C142,'CI Fittings'!A:J,3),IF(C142&lt;(MAX('Steel Couplings'!A:A))+1,VLOOKUP(C142,'Steel Couplings'!A:J,3),IF(C142&lt;(MAX(NHC!A:A))+1,VLOOKUP(C142,NHC!A:J,3),IF(C142&lt;(MAX('Dielectric Unions'!A:A))+1,VLOOKUP(C142,'Dielectric Unions'!A:J,3),IF(C142&lt;(MAX('MI Fittings - XH'!A:A))+1,VLOOKUP(C142,'MI Fittings - XH'!A:J,3),IF(C142&lt;(MAX('Steel Nipples - XH'!A:A))+1,VLOOKUP(C142,'Steel Nipples - XH'!A:J,3),IF(C142&lt;(MAX('Copper Tubing '!A:A))+1,VLOOKUP(C142,'Copper Tubing '!A:J,3),IF(C142&lt;(MAX('PVC Pipe'!A:A))+1,VLOOKUP(C142,'PVC Pipe'!A:J,3),IF(C142&lt;(MAX('Steel Pipe'!A:A))+1,VLOOKUP(C142,'Steel Pipe'!A:J,3),""))))))))))))))))))))))))))))))))</f>
        <v/>
      </c>
      <c r="F142" s="1794" t="str">
        <f>IF(C142&lt;(MAX('MI Fittings'!A:A))+1,VLOOKUP(C142,'MI Fittings'!A:K,4),IF(C142&lt;(MAX('CS Press Fittings'!A:A))+1,VLOOKUP(C142,'CS Press Fittings'!A:K,5),IF(C142&lt;(MAX('Steel Nipples'!A:A))+1,VLOOKUP(C142,'Steel Nipples'!A:K,4),IF(C142&lt;(MAX('Steel Cut Lengths'!A:A))+1,VLOOKUP(C142,'Steel Cut Lengths'!A:K,4),IF(C142&lt;(MAX('Pipe Hangers'!A:A))+1,VLOOKUP(C142,'Pipe Hangers'!A:J,4),IF(C142&lt;(MAX('Brass Nipples '!A:A))+1,VLOOKUP(C142,'Brass Nipples '!A:J,4),IF(C142&lt;(MAX('Brass Fittings '!A:A))+1,VLOOKUP(C142,'Brass Fittings '!A:J,4),IF(C142&lt;(MAX(Valves!A:A))+1,VLOOKUP(C142,Valves!A:J,4),IF(C142&lt;(MAX('PEX Tubing'!A:A))+1,VLOOKUP(C142,'PEX Tubing'!A:J,4),IF(C142&lt;(MAX('PEX Fittings - Brass'!A:A))+1,VLOOKUP(C142,'PEX Fittings - Brass'!A:J,4),IF(C142&lt;(MAX('PEX Fittings - EXPN Brass'!A:A))+1,VLOOKUP(C142,'PEX Fittings - EXPN Brass'!A:J,4),IF(C142&lt;(MAX('PEX Fittings - F1807 PPSU '!A:A))+1,VLOOKUP(C142,'PEX Fittings - F1807 PPSU '!A:J,4),IF(C142&lt;(MAX('PEX Fittings - F1960 EPPSU'!A:A))+1,VLOOKUP(C142,'PEX Fittings - F1960 EPPSU'!A:J,4),IF(C142&lt;(MAX('PEX Accessories'!A:A))+1,VLOOKUP(C142,'PEX Accessories'!A:J,4),IF(C142&lt;(MAX('PVC DWV'!A:A))+1,VLOOKUP(C142,'PVC DWV'!A:K,5),IF(C142&lt;(MAX('PVC SCH 40'!A:A))+1,VLOOKUP(C142,'PVC SCH 40'!A:K,5),IF(C142&lt;(MAX('Push Fittings'!A:A))+1,VLOOKUP(C142,'Push Fittings'!A:J,4),IF(C142&lt;(MAX('Copper Wrot'!A:A))+1,VLOOKUP(C142,'Copper Wrot'!A:L,5),IF(C142&lt;(MAX('Cast Copper'!A:A))+1,VLOOKUP(C142,'Cast Copper'!A:L,5),IF(C142&lt;(MAX('Press Copper Fittings'!A:A))+1,VLOOKUP(C142,'Press Copper Fittings'!A:J,4),IF(C142&lt;(MAX('Supply Stops'!A:A))+1,VLOOKUP(C142,'Supply Stops'!A:J,4),IF(C142&lt;(MAX('Supply Lines'!A:A))+1,VLOOKUP(C142,'Supply Lines'!A:J,4),IF(C142&lt;(MAX('CI Fittings'!A:A))+1,VLOOKUP(C142,'CI Fittings'!A:J,4),IF(C142&lt;(MAX('Steel Couplings'!A:A))+1,VLOOKUP(C142,'Steel Couplings'!A:J,4),IF(C142&lt;(MAX(NHC!A:A))+1,VLOOKUP(C142,NHC!A:J,4),IF(C142&lt;(MAX('Dielectric Unions'!A:A))+1,VLOOKUP(C142,'Dielectric Unions'!A:J,4),IF(C142&lt;(MAX('MI Fittings - XH'!A:A))+1,VLOOKUP(C142,'MI Fittings - XH'!A:J,4),IF(C142&lt;(MAX('Steel Nipples - XH'!A:A))+1,VLOOKUP(C142,'Steel Nipples - XH'!A:J,4),IF(C142&lt;(MAX('Copper Tubing '!A:A))+1,VLOOKUP(C142,'Copper Tubing '!A:J,4),IF(C142&lt;(MAX('PVC Pipe'!A:A))+1,VLOOKUP(C142,'PVC Pipe'!A:J,4),IF(C142&lt;(MAX('Steel Pipe'!A:A))+1,VLOOKUP(C142,'Steel Pipe'!A:J,4),"")))))))))))))))))))))))))))))))</f>
        <v/>
      </c>
      <c r="G142" s="1795"/>
      <c r="H142" s="504" t="str">
        <f>IF(C142&lt;(MAX('MI Fittings'!A:A))+1,VLOOKUP(C142,'MI Fittings'!A:K,8),IF(C142&lt;(MAX('CS Press Fittings'!A:A))+1,VLOOKUP(C142,'CS Press Fittings'!A:K,9),IF(C142&lt;(MAX('Steel Nipples'!A:A))+1,VLOOKUP(C142,'Steel Nipples'!A:K,8),IF(C142&lt;(MAX('Steel Cut Lengths'!A:A))+1,VLOOKUP(C142,'Steel Cut Lengths'!A:K,8),IF(C142&lt;(MAX('Pipe Hangers'!A:A))+1,VLOOKUP(C142,'Pipe Hangers'!A:J,8),IF(C142&lt;(MAX('Brass Nipples '!A:A))+1,VLOOKUP(C142,'Brass Nipples '!A:J,8),IF(C142&lt;(MAX('Brass Fittings '!A:A))+1,VLOOKUP(C142,'Brass Fittings '!A:J,8),IF(C142&lt;(MAX(Valves!A:A))+1,VLOOKUP(C142,Valves!A:J,8),IF(C142&lt;(MAX('PEX Tubing'!A:A))+1,VLOOKUP(C142,'PEX Tubing'!A:J,8),IF(C142&lt;(MAX('PEX Fittings - Brass'!A:A))+1,VLOOKUP(C142,'PEX Fittings - Brass'!A:J,8),IF(C142&lt;(MAX('PEX Fittings - EXPN Brass'!A:A))+1,VLOOKUP(C142,'PEX Fittings - EXPN Brass'!A:J,8),IF(C142&lt;(MAX('PEX Fittings - F1807 PPSU '!A:A))+1,VLOOKUP(C142,'PEX Fittings - F1807 PPSU '!A:J,8),IF(C142&lt;(MAX('PEX Fittings - F1960 EPPSU'!A:A))+1,VLOOKUP(C142,'PEX Fittings - F1960 EPPSU'!A:J,8),IF(C142&lt;(MAX('PEX Accessories'!A:A))+1,VLOOKUP(C142,'PEX Accessories'!A:J,8),IF(C142&lt;(MAX('PVC DWV'!A:A))+1,VLOOKUP(C142,'PVC DWV'!A:K,9),IF(C142&lt;(MAX('PVC SCH 40'!A:A))+1,VLOOKUP(C142,'PVC SCH 40'!A:K,10),IF(C142&lt;(MAX('Push Fittings'!A:A))+1,VLOOKUP(C142,'Push Fittings'!A:J,8),IF(C142&lt;(MAX('Copper Wrot'!A:A))+1,VLOOKUP(C142,'Copper Wrot'!A:L,10),IF(C142&lt;(MAX('Cast Copper'!A:A))+1,VLOOKUP(C142,'Cast Copper'!A:L,10),IF(C142&lt;(MAX('Press Copper Fittings'!A:A))+1,VLOOKUP(C142,'Press Copper Fittings'!A:J,8),IF(C142&lt;(MAX('Supply Stops'!A:A))+1,VLOOKUP(C142,'Supply Stops'!A:J,8),IF(C142&lt;(MAX('Supply Lines'!A:A))+1,VLOOKUP(C142,'Supply Lines'!A:J,8),IF(C142&lt;(MAX('CI Fittings'!A:A))+1,VLOOKUP(C142,'CI Fittings'!A:J,8),IF(C142&lt;(MAX('Steel Couplings'!A:A))+1,VLOOKUP(C142,'Steel Couplings'!A:J,8),IF(C142&lt;(MAX(NHC!A:A))+1,VLOOKUP(C142,NHC!A:J,8),IF(C142&lt;(MAX('Dielectric Unions'!A:A))+1,VLOOKUP(C142,'Dielectric Unions'!A:J,8),IF(C142&lt;(MAX('MI Fittings - XH'!A:A))+1,VLOOKUP(C142,'MI Fittings - XH'!A:J,8),IF(C142&lt;(MAX('Steel Nipples - XH'!A:A))+1,VLOOKUP(C142,'Steel Nipples - XH'!A:J,8),IF(C142&lt;(MAX('Copper Tubing '!A:A))+1,VLOOKUP(C142,'Copper Tubing '!A:J,8),IF(C142&lt;(MAX('PVC Pipe'!A:A))+1,VLOOKUP(C142,'PVC Pipe'!A:J,8),IF(C142&lt;(MAX('Steel Pipe'!A:A))+1,VLOOKUP(C142,'Steel Pipe'!A:J,8),"")))))))))))))))))))))))))))))))</f>
        <v/>
      </c>
      <c r="I142" s="1232">
        <f>IF(C142&lt;(MAX('MI Fittings'!A:A))+1,VLOOKUP(C142,'MI Fittings'!A:K,7),IF(C142&lt;(MAX('CS Press Fittings'!A:A))+1,VLOOKUP(C142,'CS Press Fittings'!A:K,8),IF(C142&lt;(MAX('Steel Nipples'!A:A))+1,VLOOKUP(C142,'Steel Nipples'!A:K,7),IF(C142&lt;(MAX('Steel Cut Lengths'!A:A))+1,VLOOKUP(C142,'Steel Cut Lengths'!A:K,7),IF(C142&lt;(MAX('Pipe Hangers'!A:A))+1,VLOOKUP(C142,'Pipe Hangers'!A:J,7),IF(C142&lt;(MAX('Brass Nipples '!A:A))+1,VLOOKUP(C142,'Brass Nipples '!A:J,7),IF(C142&lt;(MAX('Brass Fittings '!A:A))+1,VLOOKUP(C142,'Brass Fittings '!A:J,7),IF(C142&lt;(MAX(Valves!A:A))+1,VLOOKUP(C142,Valves!A:J,7),IF(C142&lt;(MAX('PEX Tubing'!A:A))+1,VLOOKUP(C142,'PEX Tubing'!A:J,7),IF(C142&lt;(MAX('PEX Fittings - Brass'!A:A))+1,VLOOKUP(C142,'PEX Fittings - Brass'!A:J,7),IF(C142&lt;(MAX('PEX Fittings - EXPN Brass'!A:A))+1,VLOOKUP(C142,'PEX Fittings - EXPN Brass'!A:J,7),IF(C142&lt;(MAX('PEX Fittings - F1807 PPSU '!A:A))+1,VLOOKUP(C142,'PEX Fittings - F1807 PPSU '!A:J,7),IF(C142&lt;(MAX('PEX Fittings - F1960 EPPSU'!A:A))+1,VLOOKUP(C142,'PEX Fittings - F1960 EPPSU'!A:J,7),IF(C142&lt;(MAX('PEX Accessories'!A:A))+1,VLOOKUP(C142,'PEX Accessories'!A:J,7),IF(C142&lt;(MAX('PVC DWV'!A:A))+1,VLOOKUP(C142,'PVC DWV'!A:K,8),IF(C142&lt;(MAX('PVC SCH 40'!A:A))+1,VLOOKUP(C142,'PVC SCH 40'!A:K,7),IF(C142&lt;(MAX('Push Fittings'!A:A))+1,VLOOKUP(C142,'Push Fittings'!A:J,7),IF(C142&lt;(MAX('Copper Wrot'!A:A))+1,VLOOKUP(C142,'Copper Wrot'!A:L,9),IF(C142&lt;(MAX('Cast Copper'!A:A))+1,VLOOKUP(C142,'Cast Copper'!A:L,9),IF(C142&lt;(MAX('Press Copper Fittings'!A:A))+1,VLOOKUP(C142,'Press Copper Fittings'!A:J,7),IF(C142&lt;(MAX('Supply Stops'!A:A))+1,VLOOKUP(C142,'Supply Stops'!A:J,7),IF(C142&lt;(MAX('Supply Lines'!A:A))+1,VLOOKUP(C142,'Supply Lines'!A:J,7),IF(C142&lt;(MAX('CI Fittings'!A:A))+1,VLOOKUP(C142,'CI Fittings'!A:J,7),IF(C142&lt;(MAX('Steel Couplings'!A:A))+1,VLOOKUP(C142,'Steel Couplings'!A:J,7),IF(C142&lt;(MAX(NHC!A:A))+1,VLOOKUP(C142,NHC!A:J,7),IF(C142&lt;(MAX('Dielectric Unions'!A:A))+1,VLOOKUP(C142,'Dielectric Unions'!A:J,7),IF(C142&lt;(MAX('MI Fittings - XH'!A:A))+1,VLOOKUP(C142,'MI Fittings - XH'!A:J,7),IF(C142&lt;(MAX('Steel Nipples - XH'!A:A))+1,VLOOKUP(C142,'Steel Nipples - XH'!A:J,7),IF(C142&lt;(MAX('Copper Tubing '!A:A))+1,VLOOKUP(C142,'Copper Tubing '!A:J,7),IF(C142&lt;(MAX('PVC Pipe'!A:A))+1,VLOOKUP(C142,'PVC Pipe'!A:J,7),IF(C142&lt;(MAX('Steel Pipe'!A:A))+1,VLOOKUP(C142,'Steel Pipe'!A:J,7),0)))))))))))))))))))))))))))))))</f>
        <v>0</v>
      </c>
      <c r="J142" s="1196">
        <f t="shared" si="2"/>
        <v>0</v>
      </c>
    </row>
    <row r="143" spans="3:10" ht="15" customHeight="1" thickTop="1" thickBot="1">
      <c r="C143" s="1233">
        <v>122</v>
      </c>
      <c r="D143" s="49" t="str">
        <f>IF(C143&lt;(MAX('MI Fittings'!A:A))+1,VLOOKUP(C143,'MI Fittings'!A:K,10),IF(C143&lt;(MAX('CS Press Fittings'!A:A))+1,VLOOKUP(C143,'CS Press Fittings'!A:K,11),IF(C143&lt;(MAX('Steel Nipples'!A:A))+1,VLOOKUP(C143,'Steel Nipples'!A:K,10),IF(C143&lt;(MAX('Steel Cut Lengths'!A:A))+1,VLOOKUP(C143,'Steel Cut Lengths'!A:K,10),IF(C143&lt;(MAX('Pipe Hangers'!A:A))+1,VLOOKUP(C143,'Pipe Hangers'!A:J,10),IF(C143&lt;(MAX('Brass Nipples '!A:A))+1,VLOOKUP(C143,'Brass Nipples '!A:J,10),IF(C143&lt;(MAX('Brass Fittings '!A:A))+1,VLOOKUP(C143,'Brass Fittings '!A:J,10),IF(C143&lt;(MAX(Valves!A:A))+1,VLOOKUP(C143,Valves!A:J,10),IF(C143&lt;(MAX('PEX Tubing'!A:A))+1,VLOOKUP(C143,'PEX Tubing'!A:J,9),IF(C143&lt;(MAX('PEX Fittings - Brass'!A:A))+1,VLOOKUP(C143,'PEX Fittings - Brass'!A:J,10),IF(C143&lt;(MAX('PEX Fittings - EXPN Brass'!A:A))+1,VLOOKUP(C143,'PEX Fittings - EXPN Brass'!A:J,10),IF(C143&lt;(MAX('PEX Fittings - F1807 PPSU '!A:A))+1,VLOOKUP(C143,'PEX Fittings - F1807 PPSU '!A:J,10),IF(C143&lt;(MAX('PEX Fittings - F1960 EPPSU'!A:A))+1,VLOOKUP(C143,'PEX Fittings - F1960 EPPSU'!A:J,10),IF(C143&lt;(MAX('PEX Accessories'!A:A))+1,VLOOKUP(C143,'PEX Accessories'!A:J,10),IF(C143&lt;(MAX('PVC DWV'!A:A))+1,VLOOKUP(C143,'PVC DWV'!A:K,11),IF(C143&lt;(MAX('PVC SCH 40'!A:A))+1,VLOOKUP(C143,'PVC SCH 40'!A:K,11),IF(C143&lt;(MAX('Push Fittings'!A:A))+1,VLOOKUP(C143,'Push Fittings'!A:J,10),IF(C143&lt;(MAX('Copper Wrot'!A:A))+1,VLOOKUP(C143,'Copper Wrot'!A:L,12),IF(C143&lt;(MAX('Cast Copper'!A:A))+1,VLOOKUP(C143,'Cast Copper'!A:L,12),IF(C143&lt;(MAX('Press Copper Fittings'!A:A))+1,VLOOKUP(C143,'Press Copper Fittings'!A:J,10),IF(C143&lt;(MAX('Supply Stops'!A:A))+1,VLOOKUP(C143,'Supply Stops'!A:J,10),IF(C143&lt;(MAX('Supply Lines'!A:A))+1,VLOOKUP(C143,'Supply Lines'!A:J,10),IF(C143&lt;(MAX('CI Fittings'!A:A))+1,VLOOKUP(C143,'CI Fittings'!A:J,10),IF(C143&lt;(MAX('Steel Couplings'!A:A))+1,VLOOKUP(C143,'Steel Couplings'!A:J,10),IF(C143&lt;(MAX(NHC!A:A))+1,VLOOKUP(C143,NHC!A:J,10),IF(C143&lt;(MAX('Dielectric Unions'!A:A))+1,VLOOKUP(C143,'Dielectric Unions'!A:J,10),IF(C143&lt;(MAX('MI Fittings - XH'!A:A))+1,VLOOKUP(C143,'MI Fittings - XH'!A:J,10),IF(C143&lt;(MAX('Steel Nipples - XH'!A:A))+1,VLOOKUP(C143,'Steel Nipples - XH'!A:J,10),IF(C143&lt;(MAX('Copper Tubing '!A:A))+1,VLOOKUP(C143,'Copper Tubing '!A:J,10),IF(C143&lt;(MAX('PVC Pipe'!A:A))+1,VLOOKUP(C143,'PVC Pipe'!A:J,10),IF(C143&lt;(MAX('Steel Pipe'!A:A))+1,VLOOKUP(C143,'Steel Pipe'!A:J,10),"")))))))))))))))))))))))))))))))</f>
        <v/>
      </c>
      <c r="E143" s="1231" t="str">
        <f>IF(C143&lt;(MAX('MI Fittings'!A:A))+1,VLOOKUP(C143,'MI Fittings'!A:K,3),IF(C143&lt;(MAX('CS Press Fittings'!A:A))+1,VLOOKUP(C143,'CS Press Fittings'!A:K,4),IF(C143&lt;(MAX('Steel Nipples'!A:A))+1,VLOOKUP(C143,'Steel Nipples'!A:K,3),IF(C143&lt;(MAX('Steel Cut Lengths'!A:A))+1,VLOOKUP(C143,'Steel Cut Lengths'!A:K,3),IF(C143&lt;(MAX('Pipe Hangers'!A:A))+1,VLOOKUP(C143,'Pipe Hangers'!A:J,3),IF(C143&lt;(MAX('Brass Nipples '!A:A))+1,VLOOKUP(C143,'Brass Nipples '!A:J,3),IF(C143&lt;(MAX('Brass Fittings '!A:A))+1,VLOOKUP(C143,'Brass Fittings '!A:J,3),IF(C143&lt;(MAX(Valves!A:A))+1,VLOOKUP(C143,Valves!A:J,3),IF(C143&lt;(MAX('PEX Tubing'!A:A))+1,VLOOKUP(C143,'PEX Tubing'!A:J,3),IF(C143&lt;(MAX('PEX Fittings - Brass'!A:A))+1,VLOOKUP(C143,'PEX Fittings - Brass'!A:J,3),IF(C143&lt;(MAX('PEX Fittings - EXPN Brass'!A:A))+1,VLOOKUP(C143,'PEX Fittings - EXPN Brass'!A:J,3),IF(C143&lt;(MAX('PEX Fittings - F1807 PPSU '!A:A))+1,VLOOKUP(C143,'PEX Fittings - F1807 PPSU '!A:J,3),IF(C143&lt;(MAX('PEX Fittings - F1960 EPPSU'!A:A))+1,VLOOKUP(C143,'PEX Fittings - F1960 EPPSU'!A:J,3),IF(C143&lt;(MAX('PEX Accessories'!A:A))+1,VLOOKUP(C143,'PEX Accessories'!A:J,3),IF(C143&lt;(MAX('PVC DWV'!A:A))+1,VLOOKUP(C143,'PVC DWV'!A:K,3),IF(C143&lt;(MAX('PVC SCH 40'!A:A))+1,VLOOKUP(C143,'PVC SCH 40'!A:K,3),IF(C143&lt;(MAX('Push Fittings'!A:A))+1,VLOOKUP(C143,'Push Fittings'!A:J,3),IF(C143&lt;(MAX('Copper Wrot'!A:A))+1,VLOOKUP(C143,'Copper Wrot'!A:L,3),IF(C143&lt;(MAX('Cast Copper'!A:A))+1,VLOOKUP(C143,'Cast Copper'!A:L,3),IF(C143&lt;(MAX('Cast Copper'!A:A))+1,VLOOKUP(C143,'Cast Copper'!A:L,3),IF(C143&lt;(MAX('Press Copper Fittings'!A:A))+1,VLOOKUP(C143,'Press Copper Fittings'!A:J,3),IF(C143&lt;(MAX('Supply Stops'!A:A))+1,VLOOKUP(C143,'Supply Stops'!A:J,3),IF(C143&lt;(MAX('Supply Lines'!A:A))+1,VLOOKUP(C143,'Supply Lines'!A:J,3),IF(C143&lt;(MAX('CI Fittings'!A:A))+1,VLOOKUP(C143,'CI Fittings'!A:J,3),IF(C143&lt;(MAX('Steel Couplings'!A:A))+1,VLOOKUP(C143,'Steel Couplings'!A:J,3),IF(C143&lt;(MAX(NHC!A:A))+1,VLOOKUP(C143,NHC!A:J,3),IF(C143&lt;(MAX('Dielectric Unions'!A:A))+1,VLOOKUP(C143,'Dielectric Unions'!A:J,3),IF(C143&lt;(MAX('MI Fittings - XH'!A:A))+1,VLOOKUP(C143,'MI Fittings - XH'!A:J,3),IF(C143&lt;(MAX('Steel Nipples - XH'!A:A))+1,VLOOKUP(C143,'Steel Nipples - XH'!A:J,3),IF(C143&lt;(MAX('Copper Tubing '!A:A))+1,VLOOKUP(C143,'Copper Tubing '!A:J,3),IF(C143&lt;(MAX('PVC Pipe'!A:A))+1,VLOOKUP(C143,'PVC Pipe'!A:J,3),IF(C143&lt;(MAX('Steel Pipe'!A:A))+1,VLOOKUP(C143,'Steel Pipe'!A:J,3),""))))))))))))))))))))))))))))))))</f>
        <v/>
      </c>
      <c r="F143" s="1794" t="str">
        <f>IF(C143&lt;(MAX('MI Fittings'!A:A))+1,VLOOKUP(C143,'MI Fittings'!A:K,4),IF(C143&lt;(MAX('CS Press Fittings'!A:A))+1,VLOOKUP(C143,'CS Press Fittings'!A:K,5),IF(C143&lt;(MAX('Steel Nipples'!A:A))+1,VLOOKUP(C143,'Steel Nipples'!A:K,4),IF(C143&lt;(MAX('Steel Cut Lengths'!A:A))+1,VLOOKUP(C143,'Steel Cut Lengths'!A:K,4),IF(C143&lt;(MAX('Pipe Hangers'!A:A))+1,VLOOKUP(C143,'Pipe Hangers'!A:J,4),IF(C143&lt;(MAX('Brass Nipples '!A:A))+1,VLOOKUP(C143,'Brass Nipples '!A:J,4),IF(C143&lt;(MAX('Brass Fittings '!A:A))+1,VLOOKUP(C143,'Brass Fittings '!A:J,4),IF(C143&lt;(MAX(Valves!A:A))+1,VLOOKUP(C143,Valves!A:J,4),IF(C143&lt;(MAX('PEX Tubing'!A:A))+1,VLOOKUP(C143,'PEX Tubing'!A:J,4),IF(C143&lt;(MAX('PEX Fittings - Brass'!A:A))+1,VLOOKUP(C143,'PEX Fittings - Brass'!A:J,4),IF(C143&lt;(MAX('PEX Fittings - EXPN Brass'!A:A))+1,VLOOKUP(C143,'PEX Fittings - EXPN Brass'!A:J,4),IF(C143&lt;(MAX('PEX Fittings - F1807 PPSU '!A:A))+1,VLOOKUP(C143,'PEX Fittings - F1807 PPSU '!A:J,4),IF(C143&lt;(MAX('PEX Fittings - F1960 EPPSU'!A:A))+1,VLOOKUP(C143,'PEX Fittings - F1960 EPPSU'!A:J,4),IF(C143&lt;(MAX('PEX Accessories'!A:A))+1,VLOOKUP(C143,'PEX Accessories'!A:J,4),IF(C143&lt;(MAX('PVC DWV'!A:A))+1,VLOOKUP(C143,'PVC DWV'!A:K,5),IF(C143&lt;(MAX('PVC SCH 40'!A:A))+1,VLOOKUP(C143,'PVC SCH 40'!A:K,5),IF(C143&lt;(MAX('Push Fittings'!A:A))+1,VLOOKUP(C143,'Push Fittings'!A:J,4),IF(C143&lt;(MAX('Copper Wrot'!A:A))+1,VLOOKUP(C143,'Copper Wrot'!A:L,5),IF(C143&lt;(MAX('Cast Copper'!A:A))+1,VLOOKUP(C143,'Cast Copper'!A:L,5),IF(C143&lt;(MAX('Press Copper Fittings'!A:A))+1,VLOOKUP(C143,'Press Copper Fittings'!A:J,4),IF(C143&lt;(MAX('Supply Stops'!A:A))+1,VLOOKUP(C143,'Supply Stops'!A:J,4),IF(C143&lt;(MAX('Supply Lines'!A:A))+1,VLOOKUP(C143,'Supply Lines'!A:J,4),IF(C143&lt;(MAX('CI Fittings'!A:A))+1,VLOOKUP(C143,'CI Fittings'!A:J,4),IF(C143&lt;(MAX('Steel Couplings'!A:A))+1,VLOOKUP(C143,'Steel Couplings'!A:J,4),IF(C143&lt;(MAX(NHC!A:A))+1,VLOOKUP(C143,NHC!A:J,4),IF(C143&lt;(MAX('Dielectric Unions'!A:A))+1,VLOOKUP(C143,'Dielectric Unions'!A:J,4),IF(C143&lt;(MAX('MI Fittings - XH'!A:A))+1,VLOOKUP(C143,'MI Fittings - XH'!A:J,4),IF(C143&lt;(MAX('Steel Nipples - XH'!A:A))+1,VLOOKUP(C143,'Steel Nipples - XH'!A:J,4),IF(C143&lt;(MAX('Copper Tubing '!A:A))+1,VLOOKUP(C143,'Copper Tubing '!A:J,4),IF(C143&lt;(MAX('PVC Pipe'!A:A))+1,VLOOKUP(C143,'PVC Pipe'!A:J,4),IF(C143&lt;(MAX('Steel Pipe'!A:A))+1,VLOOKUP(C143,'Steel Pipe'!A:J,4),"")))))))))))))))))))))))))))))))</f>
        <v/>
      </c>
      <c r="G143" s="1795"/>
      <c r="H143" s="504" t="str">
        <f>IF(C143&lt;(MAX('MI Fittings'!A:A))+1,VLOOKUP(C143,'MI Fittings'!A:K,8),IF(C143&lt;(MAX('CS Press Fittings'!A:A))+1,VLOOKUP(C143,'CS Press Fittings'!A:K,9),IF(C143&lt;(MAX('Steel Nipples'!A:A))+1,VLOOKUP(C143,'Steel Nipples'!A:K,8),IF(C143&lt;(MAX('Steel Cut Lengths'!A:A))+1,VLOOKUP(C143,'Steel Cut Lengths'!A:K,8),IF(C143&lt;(MAX('Pipe Hangers'!A:A))+1,VLOOKUP(C143,'Pipe Hangers'!A:J,8),IF(C143&lt;(MAX('Brass Nipples '!A:A))+1,VLOOKUP(C143,'Brass Nipples '!A:J,8),IF(C143&lt;(MAX('Brass Fittings '!A:A))+1,VLOOKUP(C143,'Brass Fittings '!A:J,8),IF(C143&lt;(MAX(Valves!A:A))+1,VLOOKUP(C143,Valves!A:J,8),IF(C143&lt;(MAX('PEX Tubing'!A:A))+1,VLOOKUP(C143,'PEX Tubing'!A:J,8),IF(C143&lt;(MAX('PEX Fittings - Brass'!A:A))+1,VLOOKUP(C143,'PEX Fittings - Brass'!A:J,8),IF(C143&lt;(MAX('PEX Fittings - EXPN Brass'!A:A))+1,VLOOKUP(C143,'PEX Fittings - EXPN Brass'!A:J,8),IF(C143&lt;(MAX('PEX Fittings - F1807 PPSU '!A:A))+1,VLOOKUP(C143,'PEX Fittings - F1807 PPSU '!A:J,8),IF(C143&lt;(MAX('PEX Fittings - F1960 EPPSU'!A:A))+1,VLOOKUP(C143,'PEX Fittings - F1960 EPPSU'!A:J,8),IF(C143&lt;(MAX('PEX Accessories'!A:A))+1,VLOOKUP(C143,'PEX Accessories'!A:J,8),IF(C143&lt;(MAX('PVC DWV'!A:A))+1,VLOOKUP(C143,'PVC DWV'!A:K,9),IF(C143&lt;(MAX('PVC SCH 40'!A:A))+1,VLOOKUP(C143,'PVC SCH 40'!A:K,10),IF(C143&lt;(MAX('Push Fittings'!A:A))+1,VLOOKUP(C143,'Push Fittings'!A:J,8),IF(C143&lt;(MAX('Copper Wrot'!A:A))+1,VLOOKUP(C143,'Copper Wrot'!A:L,10),IF(C143&lt;(MAX('Cast Copper'!A:A))+1,VLOOKUP(C143,'Cast Copper'!A:L,10),IF(C143&lt;(MAX('Press Copper Fittings'!A:A))+1,VLOOKUP(C143,'Press Copper Fittings'!A:J,8),IF(C143&lt;(MAX('Supply Stops'!A:A))+1,VLOOKUP(C143,'Supply Stops'!A:J,8),IF(C143&lt;(MAX('Supply Lines'!A:A))+1,VLOOKUP(C143,'Supply Lines'!A:J,8),IF(C143&lt;(MAX('CI Fittings'!A:A))+1,VLOOKUP(C143,'CI Fittings'!A:J,8),IF(C143&lt;(MAX('Steel Couplings'!A:A))+1,VLOOKUP(C143,'Steel Couplings'!A:J,8),IF(C143&lt;(MAX(NHC!A:A))+1,VLOOKUP(C143,NHC!A:J,8),IF(C143&lt;(MAX('Dielectric Unions'!A:A))+1,VLOOKUP(C143,'Dielectric Unions'!A:J,8),IF(C143&lt;(MAX('MI Fittings - XH'!A:A))+1,VLOOKUP(C143,'MI Fittings - XH'!A:J,8),IF(C143&lt;(MAX('Steel Nipples - XH'!A:A))+1,VLOOKUP(C143,'Steel Nipples - XH'!A:J,8),IF(C143&lt;(MAX('Copper Tubing '!A:A))+1,VLOOKUP(C143,'Copper Tubing '!A:J,8),IF(C143&lt;(MAX('PVC Pipe'!A:A))+1,VLOOKUP(C143,'PVC Pipe'!A:J,8),IF(C143&lt;(MAX('Steel Pipe'!A:A))+1,VLOOKUP(C143,'Steel Pipe'!A:J,8),"")))))))))))))))))))))))))))))))</f>
        <v/>
      </c>
      <c r="I143" s="1232">
        <f>IF(C143&lt;(MAX('MI Fittings'!A:A))+1,VLOOKUP(C143,'MI Fittings'!A:K,7),IF(C143&lt;(MAX('CS Press Fittings'!A:A))+1,VLOOKUP(C143,'CS Press Fittings'!A:K,8),IF(C143&lt;(MAX('Steel Nipples'!A:A))+1,VLOOKUP(C143,'Steel Nipples'!A:K,7),IF(C143&lt;(MAX('Steel Cut Lengths'!A:A))+1,VLOOKUP(C143,'Steel Cut Lengths'!A:K,7),IF(C143&lt;(MAX('Pipe Hangers'!A:A))+1,VLOOKUP(C143,'Pipe Hangers'!A:J,7),IF(C143&lt;(MAX('Brass Nipples '!A:A))+1,VLOOKUP(C143,'Brass Nipples '!A:J,7),IF(C143&lt;(MAX('Brass Fittings '!A:A))+1,VLOOKUP(C143,'Brass Fittings '!A:J,7),IF(C143&lt;(MAX(Valves!A:A))+1,VLOOKUP(C143,Valves!A:J,7),IF(C143&lt;(MAX('PEX Tubing'!A:A))+1,VLOOKUP(C143,'PEX Tubing'!A:J,7),IF(C143&lt;(MAX('PEX Fittings - Brass'!A:A))+1,VLOOKUP(C143,'PEX Fittings - Brass'!A:J,7),IF(C143&lt;(MAX('PEX Fittings - EXPN Brass'!A:A))+1,VLOOKUP(C143,'PEX Fittings - EXPN Brass'!A:J,7),IF(C143&lt;(MAX('PEX Fittings - F1807 PPSU '!A:A))+1,VLOOKUP(C143,'PEX Fittings - F1807 PPSU '!A:J,7),IF(C143&lt;(MAX('PEX Fittings - F1960 EPPSU'!A:A))+1,VLOOKUP(C143,'PEX Fittings - F1960 EPPSU'!A:J,7),IF(C143&lt;(MAX('PEX Accessories'!A:A))+1,VLOOKUP(C143,'PEX Accessories'!A:J,7),IF(C143&lt;(MAX('PVC DWV'!A:A))+1,VLOOKUP(C143,'PVC DWV'!A:K,8),IF(C143&lt;(MAX('PVC SCH 40'!A:A))+1,VLOOKUP(C143,'PVC SCH 40'!A:K,7),IF(C143&lt;(MAX('Push Fittings'!A:A))+1,VLOOKUP(C143,'Push Fittings'!A:J,7),IF(C143&lt;(MAX('Copper Wrot'!A:A))+1,VLOOKUP(C143,'Copper Wrot'!A:L,9),IF(C143&lt;(MAX('Cast Copper'!A:A))+1,VLOOKUP(C143,'Cast Copper'!A:L,9),IF(C143&lt;(MAX('Press Copper Fittings'!A:A))+1,VLOOKUP(C143,'Press Copper Fittings'!A:J,7),IF(C143&lt;(MAX('Supply Stops'!A:A))+1,VLOOKUP(C143,'Supply Stops'!A:J,7),IF(C143&lt;(MAX('Supply Lines'!A:A))+1,VLOOKUP(C143,'Supply Lines'!A:J,7),IF(C143&lt;(MAX('CI Fittings'!A:A))+1,VLOOKUP(C143,'CI Fittings'!A:J,7),IF(C143&lt;(MAX('Steel Couplings'!A:A))+1,VLOOKUP(C143,'Steel Couplings'!A:J,7),IF(C143&lt;(MAX(NHC!A:A))+1,VLOOKUP(C143,NHC!A:J,7),IF(C143&lt;(MAX('Dielectric Unions'!A:A))+1,VLOOKUP(C143,'Dielectric Unions'!A:J,7),IF(C143&lt;(MAX('MI Fittings - XH'!A:A))+1,VLOOKUP(C143,'MI Fittings - XH'!A:J,7),IF(C143&lt;(MAX('Steel Nipples - XH'!A:A))+1,VLOOKUP(C143,'Steel Nipples - XH'!A:J,7),IF(C143&lt;(MAX('Copper Tubing '!A:A))+1,VLOOKUP(C143,'Copper Tubing '!A:J,7),IF(C143&lt;(MAX('PVC Pipe'!A:A))+1,VLOOKUP(C143,'PVC Pipe'!A:J,7),IF(C143&lt;(MAX('Steel Pipe'!A:A))+1,VLOOKUP(C143,'Steel Pipe'!A:J,7),0)))))))))))))))))))))))))))))))</f>
        <v>0</v>
      </c>
      <c r="J143" s="1196">
        <f t="shared" si="2"/>
        <v>0</v>
      </c>
    </row>
    <row r="144" spans="3:10" ht="15" customHeight="1" thickTop="1" thickBot="1">
      <c r="C144" s="1234">
        <v>123</v>
      </c>
      <c r="D144" s="49" t="str">
        <f>IF(C144&lt;(MAX('MI Fittings'!A:A))+1,VLOOKUP(C144,'MI Fittings'!A:K,10),IF(C144&lt;(MAX('CS Press Fittings'!A:A))+1,VLOOKUP(C144,'CS Press Fittings'!A:K,11),IF(C144&lt;(MAX('Steel Nipples'!A:A))+1,VLOOKUP(C144,'Steel Nipples'!A:K,10),IF(C144&lt;(MAX('Steel Cut Lengths'!A:A))+1,VLOOKUP(C144,'Steel Cut Lengths'!A:K,10),IF(C144&lt;(MAX('Pipe Hangers'!A:A))+1,VLOOKUP(C144,'Pipe Hangers'!A:J,10),IF(C144&lt;(MAX('Brass Nipples '!A:A))+1,VLOOKUP(C144,'Brass Nipples '!A:J,10),IF(C144&lt;(MAX('Brass Fittings '!A:A))+1,VLOOKUP(C144,'Brass Fittings '!A:J,10),IF(C144&lt;(MAX(Valves!A:A))+1,VLOOKUP(C144,Valves!A:J,10),IF(C144&lt;(MAX('PEX Tubing'!A:A))+1,VLOOKUP(C144,'PEX Tubing'!A:J,9),IF(C144&lt;(MAX('PEX Fittings - Brass'!A:A))+1,VLOOKUP(C144,'PEX Fittings - Brass'!A:J,10),IF(C144&lt;(MAX('PEX Fittings - EXPN Brass'!A:A))+1,VLOOKUP(C144,'PEX Fittings - EXPN Brass'!A:J,10),IF(C144&lt;(MAX('PEX Fittings - F1807 PPSU '!A:A))+1,VLOOKUP(C144,'PEX Fittings - F1807 PPSU '!A:J,10),IF(C144&lt;(MAX('PEX Fittings - F1960 EPPSU'!A:A))+1,VLOOKUP(C144,'PEX Fittings - F1960 EPPSU'!A:J,10),IF(C144&lt;(MAX('PEX Accessories'!A:A))+1,VLOOKUP(C144,'PEX Accessories'!A:J,10),IF(C144&lt;(MAX('PVC DWV'!A:A))+1,VLOOKUP(C144,'PVC DWV'!A:K,11),IF(C144&lt;(MAX('PVC SCH 40'!A:A))+1,VLOOKUP(C144,'PVC SCH 40'!A:K,11),IF(C144&lt;(MAX('Push Fittings'!A:A))+1,VLOOKUP(C144,'Push Fittings'!A:J,10),IF(C144&lt;(MAX('Copper Wrot'!A:A))+1,VLOOKUP(C144,'Copper Wrot'!A:L,12),IF(C144&lt;(MAX('Cast Copper'!A:A))+1,VLOOKUP(C144,'Cast Copper'!A:L,12),IF(C144&lt;(MAX('Press Copper Fittings'!A:A))+1,VLOOKUP(C144,'Press Copper Fittings'!A:J,10),IF(C144&lt;(MAX('Supply Stops'!A:A))+1,VLOOKUP(C144,'Supply Stops'!A:J,10),IF(C144&lt;(MAX('Supply Lines'!A:A))+1,VLOOKUP(C144,'Supply Lines'!A:J,10),IF(C144&lt;(MAX('CI Fittings'!A:A))+1,VLOOKUP(C144,'CI Fittings'!A:J,10),IF(C144&lt;(MAX('Steel Couplings'!A:A))+1,VLOOKUP(C144,'Steel Couplings'!A:J,10),IF(C144&lt;(MAX(NHC!A:A))+1,VLOOKUP(C144,NHC!A:J,10),IF(C144&lt;(MAX('Dielectric Unions'!A:A))+1,VLOOKUP(C144,'Dielectric Unions'!A:J,10),IF(C144&lt;(MAX('MI Fittings - XH'!A:A))+1,VLOOKUP(C144,'MI Fittings - XH'!A:J,10),IF(C144&lt;(MAX('Steel Nipples - XH'!A:A))+1,VLOOKUP(C144,'Steel Nipples - XH'!A:J,10),IF(C144&lt;(MAX('Copper Tubing '!A:A))+1,VLOOKUP(C144,'Copper Tubing '!A:J,10),IF(C144&lt;(MAX('PVC Pipe'!A:A))+1,VLOOKUP(C144,'PVC Pipe'!A:J,10),IF(C144&lt;(MAX('Steel Pipe'!A:A))+1,VLOOKUP(C144,'Steel Pipe'!A:J,10),"")))))))))))))))))))))))))))))))</f>
        <v/>
      </c>
      <c r="E144" s="1231" t="str">
        <f>IF(C144&lt;(MAX('MI Fittings'!A:A))+1,VLOOKUP(C144,'MI Fittings'!A:K,3),IF(C144&lt;(MAX('CS Press Fittings'!A:A))+1,VLOOKUP(C144,'CS Press Fittings'!A:K,4),IF(C144&lt;(MAX('Steel Nipples'!A:A))+1,VLOOKUP(C144,'Steel Nipples'!A:K,3),IF(C144&lt;(MAX('Steel Cut Lengths'!A:A))+1,VLOOKUP(C144,'Steel Cut Lengths'!A:K,3),IF(C144&lt;(MAX('Pipe Hangers'!A:A))+1,VLOOKUP(C144,'Pipe Hangers'!A:J,3),IF(C144&lt;(MAX('Brass Nipples '!A:A))+1,VLOOKUP(C144,'Brass Nipples '!A:J,3),IF(C144&lt;(MAX('Brass Fittings '!A:A))+1,VLOOKUP(C144,'Brass Fittings '!A:J,3),IF(C144&lt;(MAX(Valves!A:A))+1,VLOOKUP(C144,Valves!A:J,3),IF(C144&lt;(MAX('PEX Tubing'!A:A))+1,VLOOKUP(C144,'PEX Tubing'!A:J,3),IF(C144&lt;(MAX('PEX Fittings - Brass'!A:A))+1,VLOOKUP(C144,'PEX Fittings - Brass'!A:J,3),IF(C144&lt;(MAX('PEX Fittings - EXPN Brass'!A:A))+1,VLOOKUP(C144,'PEX Fittings - EXPN Brass'!A:J,3),IF(C144&lt;(MAX('PEX Fittings - F1807 PPSU '!A:A))+1,VLOOKUP(C144,'PEX Fittings - F1807 PPSU '!A:J,3),IF(C144&lt;(MAX('PEX Fittings - F1960 EPPSU'!A:A))+1,VLOOKUP(C144,'PEX Fittings - F1960 EPPSU'!A:J,3),IF(C144&lt;(MAX('PEX Accessories'!A:A))+1,VLOOKUP(C144,'PEX Accessories'!A:J,3),IF(C144&lt;(MAX('PVC DWV'!A:A))+1,VLOOKUP(C144,'PVC DWV'!A:K,3),IF(C144&lt;(MAX('PVC SCH 40'!A:A))+1,VLOOKUP(C144,'PVC SCH 40'!A:K,3),IF(C144&lt;(MAX('Push Fittings'!A:A))+1,VLOOKUP(C144,'Push Fittings'!A:J,3),IF(C144&lt;(MAX('Copper Wrot'!A:A))+1,VLOOKUP(C144,'Copper Wrot'!A:L,3),IF(C144&lt;(MAX('Cast Copper'!A:A))+1,VLOOKUP(C144,'Cast Copper'!A:L,3),IF(C144&lt;(MAX('Cast Copper'!A:A))+1,VLOOKUP(C144,'Cast Copper'!A:L,3),IF(C144&lt;(MAX('Press Copper Fittings'!A:A))+1,VLOOKUP(C144,'Press Copper Fittings'!A:J,3),IF(C144&lt;(MAX('Supply Stops'!A:A))+1,VLOOKUP(C144,'Supply Stops'!A:J,3),IF(C144&lt;(MAX('Supply Lines'!A:A))+1,VLOOKUP(C144,'Supply Lines'!A:J,3),IF(C144&lt;(MAX('CI Fittings'!A:A))+1,VLOOKUP(C144,'CI Fittings'!A:J,3),IF(C144&lt;(MAX('Steel Couplings'!A:A))+1,VLOOKUP(C144,'Steel Couplings'!A:J,3),IF(C144&lt;(MAX(NHC!A:A))+1,VLOOKUP(C144,NHC!A:J,3),IF(C144&lt;(MAX('Dielectric Unions'!A:A))+1,VLOOKUP(C144,'Dielectric Unions'!A:J,3),IF(C144&lt;(MAX('MI Fittings - XH'!A:A))+1,VLOOKUP(C144,'MI Fittings - XH'!A:J,3),IF(C144&lt;(MAX('Steel Nipples - XH'!A:A))+1,VLOOKUP(C144,'Steel Nipples - XH'!A:J,3),IF(C144&lt;(MAX('Copper Tubing '!A:A))+1,VLOOKUP(C144,'Copper Tubing '!A:J,3),IF(C144&lt;(MAX('PVC Pipe'!A:A))+1,VLOOKUP(C144,'PVC Pipe'!A:J,3),IF(C144&lt;(MAX('Steel Pipe'!A:A))+1,VLOOKUP(C144,'Steel Pipe'!A:J,3),""))))))))))))))))))))))))))))))))</f>
        <v/>
      </c>
      <c r="F144" s="1794" t="str">
        <f>IF(C144&lt;(MAX('MI Fittings'!A:A))+1,VLOOKUP(C144,'MI Fittings'!A:K,4),IF(C144&lt;(MAX('CS Press Fittings'!A:A))+1,VLOOKUP(C144,'CS Press Fittings'!A:K,5),IF(C144&lt;(MAX('Steel Nipples'!A:A))+1,VLOOKUP(C144,'Steel Nipples'!A:K,4),IF(C144&lt;(MAX('Steel Cut Lengths'!A:A))+1,VLOOKUP(C144,'Steel Cut Lengths'!A:K,4),IF(C144&lt;(MAX('Pipe Hangers'!A:A))+1,VLOOKUP(C144,'Pipe Hangers'!A:J,4),IF(C144&lt;(MAX('Brass Nipples '!A:A))+1,VLOOKUP(C144,'Brass Nipples '!A:J,4),IF(C144&lt;(MAX('Brass Fittings '!A:A))+1,VLOOKUP(C144,'Brass Fittings '!A:J,4),IF(C144&lt;(MAX(Valves!A:A))+1,VLOOKUP(C144,Valves!A:J,4),IF(C144&lt;(MAX('PEX Tubing'!A:A))+1,VLOOKUP(C144,'PEX Tubing'!A:J,4),IF(C144&lt;(MAX('PEX Fittings - Brass'!A:A))+1,VLOOKUP(C144,'PEX Fittings - Brass'!A:J,4),IF(C144&lt;(MAX('PEX Fittings - EXPN Brass'!A:A))+1,VLOOKUP(C144,'PEX Fittings - EXPN Brass'!A:J,4),IF(C144&lt;(MAX('PEX Fittings - F1807 PPSU '!A:A))+1,VLOOKUP(C144,'PEX Fittings - F1807 PPSU '!A:J,4),IF(C144&lt;(MAX('PEX Fittings - F1960 EPPSU'!A:A))+1,VLOOKUP(C144,'PEX Fittings - F1960 EPPSU'!A:J,4),IF(C144&lt;(MAX('PEX Accessories'!A:A))+1,VLOOKUP(C144,'PEX Accessories'!A:J,4),IF(C144&lt;(MAX('PVC DWV'!A:A))+1,VLOOKUP(C144,'PVC DWV'!A:K,5),IF(C144&lt;(MAX('PVC SCH 40'!A:A))+1,VLOOKUP(C144,'PVC SCH 40'!A:K,5),IF(C144&lt;(MAX('Push Fittings'!A:A))+1,VLOOKUP(C144,'Push Fittings'!A:J,4),IF(C144&lt;(MAX('Copper Wrot'!A:A))+1,VLOOKUP(C144,'Copper Wrot'!A:L,5),IF(C144&lt;(MAX('Cast Copper'!A:A))+1,VLOOKUP(C144,'Cast Copper'!A:L,5),IF(C144&lt;(MAX('Press Copper Fittings'!A:A))+1,VLOOKUP(C144,'Press Copper Fittings'!A:J,4),IF(C144&lt;(MAX('Supply Stops'!A:A))+1,VLOOKUP(C144,'Supply Stops'!A:J,4),IF(C144&lt;(MAX('Supply Lines'!A:A))+1,VLOOKUP(C144,'Supply Lines'!A:J,4),IF(C144&lt;(MAX('CI Fittings'!A:A))+1,VLOOKUP(C144,'CI Fittings'!A:J,4),IF(C144&lt;(MAX('Steel Couplings'!A:A))+1,VLOOKUP(C144,'Steel Couplings'!A:J,4),IF(C144&lt;(MAX(NHC!A:A))+1,VLOOKUP(C144,NHC!A:J,4),IF(C144&lt;(MAX('Dielectric Unions'!A:A))+1,VLOOKUP(C144,'Dielectric Unions'!A:J,4),IF(C144&lt;(MAX('MI Fittings - XH'!A:A))+1,VLOOKUP(C144,'MI Fittings - XH'!A:J,4),IF(C144&lt;(MAX('Steel Nipples - XH'!A:A))+1,VLOOKUP(C144,'Steel Nipples - XH'!A:J,4),IF(C144&lt;(MAX('Copper Tubing '!A:A))+1,VLOOKUP(C144,'Copper Tubing '!A:J,4),IF(C144&lt;(MAX('PVC Pipe'!A:A))+1,VLOOKUP(C144,'PVC Pipe'!A:J,4),IF(C144&lt;(MAX('Steel Pipe'!A:A))+1,VLOOKUP(C144,'Steel Pipe'!A:J,4),"")))))))))))))))))))))))))))))))</f>
        <v/>
      </c>
      <c r="G144" s="1795"/>
      <c r="H144" s="504" t="str">
        <f>IF(C144&lt;(MAX('MI Fittings'!A:A))+1,VLOOKUP(C144,'MI Fittings'!A:K,8),IF(C144&lt;(MAX('CS Press Fittings'!A:A))+1,VLOOKUP(C144,'CS Press Fittings'!A:K,9),IF(C144&lt;(MAX('Steel Nipples'!A:A))+1,VLOOKUP(C144,'Steel Nipples'!A:K,8),IF(C144&lt;(MAX('Steel Cut Lengths'!A:A))+1,VLOOKUP(C144,'Steel Cut Lengths'!A:K,8),IF(C144&lt;(MAX('Pipe Hangers'!A:A))+1,VLOOKUP(C144,'Pipe Hangers'!A:J,8),IF(C144&lt;(MAX('Brass Nipples '!A:A))+1,VLOOKUP(C144,'Brass Nipples '!A:J,8),IF(C144&lt;(MAX('Brass Fittings '!A:A))+1,VLOOKUP(C144,'Brass Fittings '!A:J,8),IF(C144&lt;(MAX(Valves!A:A))+1,VLOOKUP(C144,Valves!A:J,8),IF(C144&lt;(MAX('PEX Tubing'!A:A))+1,VLOOKUP(C144,'PEX Tubing'!A:J,8),IF(C144&lt;(MAX('PEX Fittings - Brass'!A:A))+1,VLOOKUP(C144,'PEX Fittings - Brass'!A:J,8),IF(C144&lt;(MAX('PEX Fittings - EXPN Brass'!A:A))+1,VLOOKUP(C144,'PEX Fittings - EXPN Brass'!A:J,8),IF(C144&lt;(MAX('PEX Fittings - F1807 PPSU '!A:A))+1,VLOOKUP(C144,'PEX Fittings - F1807 PPSU '!A:J,8),IF(C144&lt;(MAX('PEX Fittings - F1960 EPPSU'!A:A))+1,VLOOKUP(C144,'PEX Fittings - F1960 EPPSU'!A:J,8),IF(C144&lt;(MAX('PEX Accessories'!A:A))+1,VLOOKUP(C144,'PEX Accessories'!A:J,8),IF(C144&lt;(MAX('PVC DWV'!A:A))+1,VLOOKUP(C144,'PVC DWV'!A:K,9),IF(C144&lt;(MAX('PVC SCH 40'!A:A))+1,VLOOKUP(C144,'PVC SCH 40'!A:K,10),IF(C144&lt;(MAX('Push Fittings'!A:A))+1,VLOOKUP(C144,'Push Fittings'!A:J,8),IF(C144&lt;(MAX('Copper Wrot'!A:A))+1,VLOOKUP(C144,'Copper Wrot'!A:L,10),IF(C144&lt;(MAX('Cast Copper'!A:A))+1,VLOOKUP(C144,'Cast Copper'!A:L,10),IF(C144&lt;(MAX('Press Copper Fittings'!A:A))+1,VLOOKUP(C144,'Press Copper Fittings'!A:J,8),IF(C144&lt;(MAX('Supply Stops'!A:A))+1,VLOOKUP(C144,'Supply Stops'!A:J,8),IF(C144&lt;(MAX('Supply Lines'!A:A))+1,VLOOKUP(C144,'Supply Lines'!A:J,8),IF(C144&lt;(MAX('CI Fittings'!A:A))+1,VLOOKUP(C144,'CI Fittings'!A:J,8),IF(C144&lt;(MAX('Steel Couplings'!A:A))+1,VLOOKUP(C144,'Steel Couplings'!A:J,8),IF(C144&lt;(MAX(NHC!A:A))+1,VLOOKUP(C144,NHC!A:J,8),IF(C144&lt;(MAX('Dielectric Unions'!A:A))+1,VLOOKUP(C144,'Dielectric Unions'!A:J,8),IF(C144&lt;(MAX('MI Fittings - XH'!A:A))+1,VLOOKUP(C144,'MI Fittings - XH'!A:J,8),IF(C144&lt;(MAX('Steel Nipples - XH'!A:A))+1,VLOOKUP(C144,'Steel Nipples - XH'!A:J,8),IF(C144&lt;(MAX('Copper Tubing '!A:A))+1,VLOOKUP(C144,'Copper Tubing '!A:J,8),IF(C144&lt;(MAX('PVC Pipe'!A:A))+1,VLOOKUP(C144,'PVC Pipe'!A:J,8),IF(C144&lt;(MAX('Steel Pipe'!A:A))+1,VLOOKUP(C144,'Steel Pipe'!A:J,8),"")))))))))))))))))))))))))))))))</f>
        <v/>
      </c>
      <c r="I144" s="1232">
        <f>IF(C144&lt;(MAX('MI Fittings'!A:A))+1,VLOOKUP(C144,'MI Fittings'!A:K,7),IF(C144&lt;(MAX('CS Press Fittings'!A:A))+1,VLOOKUP(C144,'CS Press Fittings'!A:K,8),IF(C144&lt;(MAX('Steel Nipples'!A:A))+1,VLOOKUP(C144,'Steel Nipples'!A:K,7),IF(C144&lt;(MAX('Steel Cut Lengths'!A:A))+1,VLOOKUP(C144,'Steel Cut Lengths'!A:K,7),IF(C144&lt;(MAX('Pipe Hangers'!A:A))+1,VLOOKUP(C144,'Pipe Hangers'!A:J,7),IF(C144&lt;(MAX('Brass Nipples '!A:A))+1,VLOOKUP(C144,'Brass Nipples '!A:J,7),IF(C144&lt;(MAX('Brass Fittings '!A:A))+1,VLOOKUP(C144,'Brass Fittings '!A:J,7),IF(C144&lt;(MAX(Valves!A:A))+1,VLOOKUP(C144,Valves!A:J,7),IF(C144&lt;(MAX('PEX Tubing'!A:A))+1,VLOOKUP(C144,'PEX Tubing'!A:J,7),IF(C144&lt;(MAX('PEX Fittings - Brass'!A:A))+1,VLOOKUP(C144,'PEX Fittings - Brass'!A:J,7),IF(C144&lt;(MAX('PEX Fittings - EXPN Brass'!A:A))+1,VLOOKUP(C144,'PEX Fittings - EXPN Brass'!A:J,7),IF(C144&lt;(MAX('PEX Fittings - F1807 PPSU '!A:A))+1,VLOOKUP(C144,'PEX Fittings - F1807 PPSU '!A:J,7),IF(C144&lt;(MAX('PEX Fittings - F1960 EPPSU'!A:A))+1,VLOOKUP(C144,'PEX Fittings - F1960 EPPSU'!A:J,7),IF(C144&lt;(MAX('PEX Accessories'!A:A))+1,VLOOKUP(C144,'PEX Accessories'!A:J,7),IF(C144&lt;(MAX('PVC DWV'!A:A))+1,VLOOKUP(C144,'PVC DWV'!A:K,8),IF(C144&lt;(MAX('PVC SCH 40'!A:A))+1,VLOOKUP(C144,'PVC SCH 40'!A:K,7),IF(C144&lt;(MAX('Push Fittings'!A:A))+1,VLOOKUP(C144,'Push Fittings'!A:J,7),IF(C144&lt;(MAX('Copper Wrot'!A:A))+1,VLOOKUP(C144,'Copper Wrot'!A:L,9),IF(C144&lt;(MAX('Cast Copper'!A:A))+1,VLOOKUP(C144,'Cast Copper'!A:L,9),IF(C144&lt;(MAX('Press Copper Fittings'!A:A))+1,VLOOKUP(C144,'Press Copper Fittings'!A:J,7),IF(C144&lt;(MAX('Supply Stops'!A:A))+1,VLOOKUP(C144,'Supply Stops'!A:J,7),IF(C144&lt;(MAX('Supply Lines'!A:A))+1,VLOOKUP(C144,'Supply Lines'!A:J,7),IF(C144&lt;(MAX('CI Fittings'!A:A))+1,VLOOKUP(C144,'CI Fittings'!A:J,7),IF(C144&lt;(MAX('Steel Couplings'!A:A))+1,VLOOKUP(C144,'Steel Couplings'!A:J,7),IF(C144&lt;(MAX(NHC!A:A))+1,VLOOKUP(C144,NHC!A:J,7),IF(C144&lt;(MAX('Dielectric Unions'!A:A))+1,VLOOKUP(C144,'Dielectric Unions'!A:J,7),IF(C144&lt;(MAX('MI Fittings - XH'!A:A))+1,VLOOKUP(C144,'MI Fittings - XH'!A:J,7),IF(C144&lt;(MAX('Steel Nipples - XH'!A:A))+1,VLOOKUP(C144,'Steel Nipples - XH'!A:J,7),IF(C144&lt;(MAX('Copper Tubing '!A:A))+1,VLOOKUP(C144,'Copper Tubing '!A:J,7),IF(C144&lt;(MAX('PVC Pipe'!A:A))+1,VLOOKUP(C144,'PVC Pipe'!A:J,7),IF(C144&lt;(MAX('Steel Pipe'!A:A))+1,VLOOKUP(C144,'Steel Pipe'!A:J,7),0)))))))))))))))))))))))))))))))</f>
        <v>0</v>
      </c>
      <c r="J144" s="1196">
        <f t="shared" si="2"/>
        <v>0</v>
      </c>
    </row>
    <row r="145" spans="3:10" ht="15" customHeight="1" thickTop="1" thickBot="1">
      <c r="C145" s="1233">
        <v>124</v>
      </c>
      <c r="D145" s="49" t="str">
        <f>IF(C145&lt;(MAX('MI Fittings'!A:A))+1,VLOOKUP(C145,'MI Fittings'!A:K,10),IF(C145&lt;(MAX('CS Press Fittings'!A:A))+1,VLOOKUP(C145,'CS Press Fittings'!A:K,11),IF(C145&lt;(MAX('Steel Nipples'!A:A))+1,VLOOKUP(C145,'Steel Nipples'!A:K,10),IF(C145&lt;(MAX('Steel Cut Lengths'!A:A))+1,VLOOKUP(C145,'Steel Cut Lengths'!A:K,10),IF(C145&lt;(MAX('Pipe Hangers'!A:A))+1,VLOOKUP(C145,'Pipe Hangers'!A:J,10),IF(C145&lt;(MAX('Brass Nipples '!A:A))+1,VLOOKUP(C145,'Brass Nipples '!A:J,10),IF(C145&lt;(MAX('Brass Fittings '!A:A))+1,VLOOKUP(C145,'Brass Fittings '!A:J,10),IF(C145&lt;(MAX(Valves!A:A))+1,VLOOKUP(C145,Valves!A:J,10),IF(C145&lt;(MAX('PEX Tubing'!A:A))+1,VLOOKUP(C145,'PEX Tubing'!A:J,9),IF(C145&lt;(MAX('PEX Fittings - Brass'!A:A))+1,VLOOKUP(C145,'PEX Fittings - Brass'!A:J,10),IF(C145&lt;(MAX('PEX Fittings - EXPN Brass'!A:A))+1,VLOOKUP(C145,'PEX Fittings - EXPN Brass'!A:J,10),IF(C145&lt;(MAX('PEX Fittings - F1807 PPSU '!A:A))+1,VLOOKUP(C145,'PEX Fittings - F1807 PPSU '!A:J,10),IF(C145&lt;(MAX('PEX Fittings - F1960 EPPSU'!A:A))+1,VLOOKUP(C145,'PEX Fittings - F1960 EPPSU'!A:J,10),IF(C145&lt;(MAX('PEX Accessories'!A:A))+1,VLOOKUP(C145,'PEX Accessories'!A:J,10),IF(C145&lt;(MAX('PVC DWV'!A:A))+1,VLOOKUP(C145,'PVC DWV'!A:K,11),IF(C145&lt;(MAX('PVC SCH 40'!A:A))+1,VLOOKUP(C145,'PVC SCH 40'!A:K,11),IF(C145&lt;(MAX('Push Fittings'!A:A))+1,VLOOKUP(C145,'Push Fittings'!A:J,10),IF(C145&lt;(MAX('Copper Wrot'!A:A))+1,VLOOKUP(C145,'Copper Wrot'!A:L,12),IF(C145&lt;(MAX('Cast Copper'!A:A))+1,VLOOKUP(C145,'Cast Copper'!A:L,12),IF(C145&lt;(MAX('Press Copper Fittings'!A:A))+1,VLOOKUP(C145,'Press Copper Fittings'!A:J,10),IF(C145&lt;(MAX('Supply Stops'!A:A))+1,VLOOKUP(C145,'Supply Stops'!A:J,10),IF(C145&lt;(MAX('Supply Lines'!A:A))+1,VLOOKUP(C145,'Supply Lines'!A:J,10),IF(C145&lt;(MAX('CI Fittings'!A:A))+1,VLOOKUP(C145,'CI Fittings'!A:J,10),IF(C145&lt;(MAX('Steel Couplings'!A:A))+1,VLOOKUP(C145,'Steel Couplings'!A:J,10),IF(C145&lt;(MAX(NHC!A:A))+1,VLOOKUP(C145,NHC!A:J,10),IF(C145&lt;(MAX('Dielectric Unions'!A:A))+1,VLOOKUP(C145,'Dielectric Unions'!A:J,10),IF(C145&lt;(MAX('MI Fittings - XH'!A:A))+1,VLOOKUP(C145,'MI Fittings - XH'!A:J,10),IF(C145&lt;(MAX('Steel Nipples - XH'!A:A))+1,VLOOKUP(C145,'Steel Nipples - XH'!A:J,10),IF(C145&lt;(MAX('Copper Tubing '!A:A))+1,VLOOKUP(C145,'Copper Tubing '!A:J,10),IF(C145&lt;(MAX('PVC Pipe'!A:A))+1,VLOOKUP(C145,'PVC Pipe'!A:J,10),IF(C145&lt;(MAX('Steel Pipe'!A:A))+1,VLOOKUP(C145,'Steel Pipe'!A:J,10),"")))))))))))))))))))))))))))))))</f>
        <v/>
      </c>
      <c r="E145" s="1231" t="str">
        <f>IF(C145&lt;(MAX('MI Fittings'!A:A))+1,VLOOKUP(C145,'MI Fittings'!A:K,3),IF(C145&lt;(MAX('CS Press Fittings'!A:A))+1,VLOOKUP(C145,'CS Press Fittings'!A:K,4),IF(C145&lt;(MAX('Steel Nipples'!A:A))+1,VLOOKUP(C145,'Steel Nipples'!A:K,3),IF(C145&lt;(MAX('Steel Cut Lengths'!A:A))+1,VLOOKUP(C145,'Steel Cut Lengths'!A:K,3),IF(C145&lt;(MAX('Pipe Hangers'!A:A))+1,VLOOKUP(C145,'Pipe Hangers'!A:J,3),IF(C145&lt;(MAX('Brass Nipples '!A:A))+1,VLOOKUP(C145,'Brass Nipples '!A:J,3),IF(C145&lt;(MAX('Brass Fittings '!A:A))+1,VLOOKUP(C145,'Brass Fittings '!A:J,3),IF(C145&lt;(MAX(Valves!A:A))+1,VLOOKUP(C145,Valves!A:J,3),IF(C145&lt;(MAX('PEX Tubing'!A:A))+1,VLOOKUP(C145,'PEX Tubing'!A:J,3),IF(C145&lt;(MAX('PEX Fittings - Brass'!A:A))+1,VLOOKUP(C145,'PEX Fittings - Brass'!A:J,3),IF(C145&lt;(MAX('PEX Fittings - EXPN Brass'!A:A))+1,VLOOKUP(C145,'PEX Fittings - EXPN Brass'!A:J,3),IF(C145&lt;(MAX('PEX Fittings - F1807 PPSU '!A:A))+1,VLOOKUP(C145,'PEX Fittings - F1807 PPSU '!A:J,3),IF(C145&lt;(MAX('PEX Fittings - F1960 EPPSU'!A:A))+1,VLOOKUP(C145,'PEX Fittings - F1960 EPPSU'!A:J,3),IF(C145&lt;(MAX('PEX Accessories'!A:A))+1,VLOOKUP(C145,'PEX Accessories'!A:J,3),IF(C145&lt;(MAX('PVC DWV'!A:A))+1,VLOOKUP(C145,'PVC DWV'!A:K,3),IF(C145&lt;(MAX('PVC SCH 40'!A:A))+1,VLOOKUP(C145,'PVC SCH 40'!A:K,3),IF(C145&lt;(MAX('Push Fittings'!A:A))+1,VLOOKUP(C145,'Push Fittings'!A:J,3),IF(C145&lt;(MAX('Copper Wrot'!A:A))+1,VLOOKUP(C145,'Copper Wrot'!A:L,3),IF(C145&lt;(MAX('Cast Copper'!A:A))+1,VLOOKUP(C145,'Cast Copper'!A:L,3),IF(C145&lt;(MAX('Cast Copper'!A:A))+1,VLOOKUP(C145,'Cast Copper'!A:L,3),IF(C145&lt;(MAX('Press Copper Fittings'!A:A))+1,VLOOKUP(C145,'Press Copper Fittings'!A:J,3),IF(C145&lt;(MAX('Supply Stops'!A:A))+1,VLOOKUP(C145,'Supply Stops'!A:J,3),IF(C145&lt;(MAX('Supply Lines'!A:A))+1,VLOOKUP(C145,'Supply Lines'!A:J,3),IF(C145&lt;(MAX('CI Fittings'!A:A))+1,VLOOKUP(C145,'CI Fittings'!A:J,3),IF(C145&lt;(MAX('Steel Couplings'!A:A))+1,VLOOKUP(C145,'Steel Couplings'!A:J,3),IF(C145&lt;(MAX(NHC!A:A))+1,VLOOKUP(C145,NHC!A:J,3),IF(C145&lt;(MAX('Dielectric Unions'!A:A))+1,VLOOKUP(C145,'Dielectric Unions'!A:J,3),IF(C145&lt;(MAX('MI Fittings - XH'!A:A))+1,VLOOKUP(C145,'MI Fittings - XH'!A:J,3),IF(C145&lt;(MAX('Steel Nipples - XH'!A:A))+1,VLOOKUP(C145,'Steel Nipples - XH'!A:J,3),IF(C145&lt;(MAX('Copper Tubing '!A:A))+1,VLOOKUP(C145,'Copper Tubing '!A:J,3),IF(C145&lt;(MAX('PVC Pipe'!A:A))+1,VLOOKUP(C145,'PVC Pipe'!A:J,3),IF(C145&lt;(MAX('Steel Pipe'!A:A))+1,VLOOKUP(C145,'Steel Pipe'!A:J,3),""))))))))))))))))))))))))))))))))</f>
        <v/>
      </c>
      <c r="F145" s="1794" t="str">
        <f>IF(C145&lt;(MAX('MI Fittings'!A:A))+1,VLOOKUP(C145,'MI Fittings'!A:K,4),IF(C145&lt;(MAX('CS Press Fittings'!A:A))+1,VLOOKUP(C145,'CS Press Fittings'!A:K,5),IF(C145&lt;(MAX('Steel Nipples'!A:A))+1,VLOOKUP(C145,'Steel Nipples'!A:K,4),IF(C145&lt;(MAX('Steel Cut Lengths'!A:A))+1,VLOOKUP(C145,'Steel Cut Lengths'!A:K,4),IF(C145&lt;(MAX('Pipe Hangers'!A:A))+1,VLOOKUP(C145,'Pipe Hangers'!A:J,4),IF(C145&lt;(MAX('Brass Nipples '!A:A))+1,VLOOKUP(C145,'Brass Nipples '!A:J,4),IF(C145&lt;(MAX('Brass Fittings '!A:A))+1,VLOOKUP(C145,'Brass Fittings '!A:J,4),IF(C145&lt;(MAX(Valves!A:A))+1,VLOOKUP(C145,Valves!A:J,4),IF(C145&lt;(MAX('PEX Tubing'!A:A))+1,VLOOKUP(C145,'PEX Tubing'!A:J,4),IF(C145&lt;(MAX('PEX Fittings - Brass'!A:A))+1,VLOOKUP(C145,'PEX Fittings - Brass'!A:J,4),IF(C145&lt;(MAX('PEX Fittings - EXPN Brass'!A:A))+1,VLOOKUP(C145,'PEX Fittings - EXPN Brass'!A:J,4),IF(C145&lt;(MAX('PEX Fittings - F1807 PPSU '!A:A))+1,VLOOKUP(C145,'PEX Fittings - F1807 PPSU '!A:J,4),IF(C145&lt;(MAX('PEX Fittings - F1960 EPPSU'!A:A))+1,VLOOKUP(C145,'PEX Fittings - F1960 EPPSU'!A:J,4),IF(C145&lt;(MAX('PEX Accessories'!A:A))+1,VLOOKUP(C145,'PEX Accessories'!A:J,4),IF(C145&lt;(MAX('PVC DWV'!A:A))+1,VLOOKUP(C145,'PVC DWV'!A:K,5),IF(C145&lt;(MAX('PVC SCH 40'!A:A))+1,VLOOKUP(C145,'PVC SCH 40'!A:K,5),IF(C145&lt;(MAX('Push Fittings'!A:A))+1,VLOOKUP(C145,'Push Fittings'!A:J,4),IF(C145&lt;(MAX('Copper Wrot'!A:A))+1,VLOOKUP(C145,'Copper Wrot'!A:L,5),IF(C145&lt;(MAX('Cast Copper'!A:A))+1,VLOOKUP(C145,'Cast Copper'!A:L,5),IF(C145&lt;(MAX('Press Copper Fittings'!A:A))+1,VLOOKUP(C145,'Press Copper Fittings'!A:J,4),IF(C145&lt;(MAX('Supply Stops'!A:A))+1,VLOOKUP(C145,'Supply Stops'!A:J,4),IF(C145&lt;(MAX('Supply Lines'!A:A))+1,VLOOKUP(C145,'Supply Lines'!A:J,4),IF(C145&lt;(MAX('CI Fittings'!A:A))+1,VLOOKUP(C145,'CI Fittings'!A:J,4),IF(C145&lt;(MAX('Steel Couplings'!A:A))+1,VLOOKUP(C145,'Steel Couplings'!A:J,4),IF(C145&lt;(MAX(NHC!A:A))+1,VLOOKUP(C145,NHC!A:J,4),IF(C145&lt;(MAX('Dielectric Unions'!A:A))+1,VLOOKUP(C145,'Dielectric Unions'!A:J,4),IF(C145&lt;(MAX('MI Fittings - XH'!A:A))+1,VLOOKUP(C145,'MI Fittings - XH'!A:J,4),IF(C145&lt;(MAX('Steel Nipples - XH'!A:A))+1,VLOOKUP(C145,'Steel Nipples - XH'!A:J,4),IF(C145&lt;(MAX('Copper Tubing '!A:A))+1,VLOOKUP(C145,'Copper Tubing '!A:J,4),IF(C145&lt;(MAX('PVC Pipe'!A:A))+1,VLOOKUP(C145,'PVC Pipe'!A:J,4),IF(C145&lt;(MAX('Steel Pipe'!A:A))+1,VLOOKUP(C145,'Steel Pipe'!A:J,4),"")))))))))))))))))))))))))))))))</f>
        <v/>
      </c>
      <c r="G145" s="1795"/>
      <c r="H145" s="504" t="str">
        <f>IF(C145&lt;(MAX('MI Fittings'!A:A))+1,VLOOKUP(C145,'MI Fittings'!A:K,8),IF(C145&lt;(MAX('CS Press Fittings'!A:A))+1,VLOOKUP(C145,'CS Press Fittings'!A:K,9),IF(C145&lt;(MAX('Steel Nipples'!A:A))+1,VLOOKUP(C145,'Steel Nipples'!A:K,8),IF(C145&lt;(MAX('Steel Cut Lengths'!A:A))+1,VLOOKUP(C145,'Steel Cut Lengths'!A:K,8),IF(C145&lt;(MAX('Pipe Hangers'!A:A))+1,VLOOKUP(C145,'Pipe Hangers'!A:J,8),IF(C145&lt;(MAX('Brass Nipples '!A:A))+1,VLOOKUP(C145,'Brass Nipples '!A:J,8),IF(C145&lt;(MAX('Brass Fittings '!A:A))+1,VLOOKUP(C145,'Brass Fittings '!A:J,8),IF(C145&lt;(MAX(Valves!A:A))+1,VLOOKUP(C145,Valves!A:J,8),IF(C145&lt;(MAX('PEX Tubing'!A:A))+1,VLOOKUP(C145,'PEX Tubing'!A:J,8),IF(C145&lt;(MAX('PEX Fittings - Brass'!A:A))+1,VLOOKUP(C145,'PEX Fittings - Brass'!A:J,8),IF(C145&lt;(MAX('PEX Fittings - EXPN Brass'!A:A))+1,VLOOKUP(C145,'PEX Fittings - EXPN Brass'!A:J,8),IF(C145&lt;(MAX('PEX Fittings - F1807 PPSU '!A:A))+1,VLOOKUP(C145,'PEX Fittings - F1807 PPSU '!A:J,8),IF(C145&lt;(MAX('PEX Fittings - F1960 EPPSU'!A:A))+1,VLOOKUP(C145,'PEX Fittings - F1960 EPPSU'!A:J,8),IF(C145&lt;(MAX('PEX Accessories'!A:A))+1,VLOOKUP(C145,'PEX Accessories'!A:J,8),IF(C145&lt;(MAX('PVC DWV'!A:A))+1,VLOOKUP(C145,'PVC DWV'!A:K,9),IF(C145&lt;(MAX('PVC SCH 40'!A:A))+1,VLOOKUP(C145,'PVC SCH 40'!A:K,10),IF(C145&lt;(MAX('Push Fittings'!A:A))+1,VLOOKUP(C145,'Push Fittings'!A:J,8),IF(C145&lt;(MAX('Copper Wrot'!A:A))+1,VLOOKUP(C145,'Copper Wrot'!A:L,10),IF(C145&lt;(MAX('Cast Copper'!A:A))+1,VLOOKUP(C145,'Cast Copper'!A:L,10),IF(C145&lt;(MAX('Press Copper Fittings'!A:A))+1,VLOOKUP(C145,'Press Copper Fittings'!A:J,8),IF(C145&lt;(MAX('Supply Stops'!A:A))+1,VLOOKUP(C145,'Supply Stops'!A:J,8),IF(C145&lt;(MAX('Supply Lines'!A:A))+1,VLOOKUP(C145,'Supply Lines'!A:J,8),IF(C145&lt;(MAX('CI Fittings'!A:A))+1,VLOOKUP(C145,'CI Fittings'!A:J,8),IF(C145&lt;(MAX('Steel Couplings'!A:A))+1,VLOOKUP(C145,'Steel Couplings'!A:J,8),IF(C145&lt;(MAX(NHC!A:A))+1,VLOOKUP(C145,NHC!A:J,8),IF(C145&lt;(MAX('Dielectric Unions'!A:A))+1,VLOOKUP(C145,'Dielectric Unions'!A:J,8),IF(C145&lt;(MAX('MI Fittings - XH'!A:A))+1,VLOOKUP(C145,'MI Fittings - XH'!A:J,8),IF(C145&lt;(MAX('Steel Nipples - XH'!A:A))+1,VLOOKUP(C145,'Steel Nipples - XH'!A:J,8),IF(C145&lt;(MAX('Copper Tubing '!A:A))+1,VLOOKUP(C145,'Copper Tubing '!A:J,8),IF(C145&lt;(MAX('PVC Pipe'!A:A))+1,VLOOKUP(C145,'PVC Pipe'!A:J,8),IF(C145&lt;(MAX('Steel Pipe'!A:A))+1,VLOOKUP(C145,'Steel Pipe'!A:J,8),"")))))))))))))))))))))))))))))))</f>
        <v/>
      </c>
      <c r="I145" s="1232">
        <f>IF(C145&lt;(MAX('MI Fittings'!A:A))+1,VLOOKUP(C145,'MI Fittings'!A:K,7),IF(C145&lt;(MAX('CS Press Fittings'!A:A))+1,VLOOKUP(C145,'CS Press Fittings'!A:K,8),IF(C145&lt;(MAX('Steel Nipples'!A:A))+1,VLOOKUP(C145,'Steel Nipples'!A:K,7),IF(C145&lt;(MAX('Steel Cut Lengths'!A:A))+1,VLOOKUP(C145,'Steel Cut Lengths'!A:K,7),IF(C145&lt;(MAX('Pipe Hangers'!A:A))+1,VLOOKUP(C145,'Pipe Hangers'!A:J,7),IF(C145&lt;(MAX('Brass Nipples '!A:A))+1,VLOOKUP(C145,'Brass Nipples '!A:J,7),IF(C145&lt;(MAX('Brass Fittings '!A:A))+1,VLOOKUP(C145,'Brass Fittings '!A:J,7),IF(C145&lt;(MAX(Valves!A:A))+1,VLOOKUP(C145,Valves!A:J,7),IF(C145&lt;(MAX('PEX Tubing'!A:A))+1,VLOOKUP(C145,'PEX Tubing'!A:J,7),IF(C145&lt;(MAX('PEX Fittings - Brass'!A:A))+1,VLOOKUP(C145,'PEX Fittings - Brass'!A:J,7),IF(C145&lt;(MAX('PEX Fittings - EXPN Brass'!A:A))+1,VLOOKUP(C145,'PEX Fittings - EXPN Brass'!A:J,7),IF(C145&lt;(MAX('PEX Fittings - F1807 PPSU '!A:A))+1,VLOOKUP(C145,'PEX Fittings - F1807 PPSU '!A:J,7),IF(C145&lt;(MAX('PEX Fittings - F1960 EPPSU'!A:A))+1,VLOOKUP(C145,'PEX Fittings - F1960 EPPSU'!A:J,7),IF(C145&lt;(MAX('PEX Accessories'!A:A))+1,VLOOKUP(C145,'PEX Accessories'!A:J,7),IF(C145&lt;(MAX('PVC DWV'!A:A))+1,VLOOKUP(C145,'PVC DWV'!A:K,8),IF(C145&lt;(MAX('PVC SCH 40'!A:A))+1,VLOOKUP(C145,'PVC SCH 40'!A:K,7),IF(C145&lt;(MAX('Push Fittings'!A:A))+1,VLOOKUP(C145,'Push Fittings'!A:J,7),IF(C145&lt;(MAX('Copper Wrot'!A:A))+1,VLOOKUP(C145,'Copper Wrot'!A:L,9),IF(C145&lt;(MAX('Cast Copper'!A:A))+1,VLOOKUP(C145,'Cast Copper'!A:L,9),IF(C145&lt;(MAX('Press Copper Fittings'!A:A))+1,VLOOKUP(C145,'Press Copper Fittings'!A:J,7),IF(C145&lt;(MAX('Supply Stops'!A:A))+1,VLOOKUP(C145,'Supply Stops'!A:J,7),IF(C145&lt;(MAX('Supply Lines'!A:A))+1,VLOOKUP(C145,'Supply Lines'!A:J,7),IF(C145&lt;(MAX('CI Fittings'!A:A))+1,VLOOKUP(C145,'CI Fittings'!A:J,7),IF(C145&lt;(MAX('Steel Couplings'!A:A))+1,VLOOKUP(C145,'Steel Couplings'!A:J,7),IF(C145&lt;(MAX(NHC!A:A))+1,VLOOKUP(C145,NHC!A:J,7),IF(C145&lt;(MAX('Dielectric Unions'!A:A))+1,VLOOKUP(C145,'Dielectric Unions'!A:J,7),IF(C145&lt;(MAX('MI Fittings - XH'!A:A))+1,VLOOKUP(C145,'MI Fittings - XH'!A:J,7),IF(C145&lt;(MAX('Steel Nipples - XH'!A:A))+1,VLOOKUP(C145,'Steel Nipples - XH'!A:J,7),IF(C145&lt;(MAX('Copper Tubing '!A:A))+1,VLOOKUP(C145,'Copper Tubing '!A:J,7),IF(C145&lt;(MAX('PVC Pipe'!A:A))+1,VLOOKUP(C145,'PVC Pipe'!A:J,7),IF(C145&lt;(MAX('Steel Pipe'!A:A))+1,VLOOKUP(C145,'Steel Pipe'!A:J,7),0)))))))))))))))))))))))))))))))</f>
        <v>0</v>
      </c>
      <c r="J145" s="1196">
        <f t="shared" si="2"/>
        <v>0</v>
      </c>
    </row>
    <row r="146" spans="3:10" ht="15" customHeight="1" thickTop="1" thickBot="1">
      <c r="C146" s="1234">
        <v>125</v>
      </c>
      <c r="D146" s="49" t="str">
        <f>IF(C146&lt;(MAX('MI Fittings'!A:A))+1,VLOOKUP(C146,'MI Fittings'!A:K,10),IF(C146&lt;(MAX('CS Press Fittings'!A:A))+1,VLOOKUP(C146,'CS Press Fittings'!A:K,11),IF(C146&lt;(MAX('Steel Nipples'!A:A))+1,VLOOKUP(C146,'Steel Nipples'!A:K,10),IF(C146&lt;(MAX('Steel Cut Lengths'!A:A))+1,VLOOKUP(C146,'Steel Cut Lengths'!A:K,10),IF(C146&lt;(MAX('Pipe Hangers'!A:A))+1,VLOOKUP(C146,'Pipe Hangers'!A:J,10),IF(C146&lt;(MAX('Brass Nipples '!A:A))+1,VLOOKUP(C146,'Brass Nipples '!A:J,10),IF(C146&lt;(MAX('Brass Fittings '!A:A))+1,VLOOKUP(C146,'Brass Fittings '!A:J,10),IF(C146&lt;(MAX(Valves!A:A))+1,VLOOKUP(C146,Valves!A:J,10),IF(C146&lt;(MAX('PEX Tubing'!A:A))+1,VLOOKUP(C146,'PEX Tubing'!A:J,9),IF(C146&lt;(MAX('PEX Fittings - Brass'!A:A))+1,VLOOKUP(C146,'PEX Fittings - Brass'!A:J,10),IF(C146&lt;(MAX('PEX Fittings - EXPN Brass'!A:A))+1,VLOOKUP(C146,'PEX Fittings - EXPN Brass'!A:J,10),IF(C146&lt;(MAX('PEX Fittings - F1807 PPSU '!A:A))+1,VLOOKUP(C146,'PEX Fittings - F1807 PPSU '!A:J,10),IF(C146&lt;(MAX('PEX Fittings - F1960 EPPSU'!A:A))+1,VLOOKUP(C146,'PEX Fittings - F1960 EPPSU'!A:J,10),IF(C146&lt;(MAX('PEX Accessories'!A:A))+1,VLOOKUP(C146,'PEX Accessories'!A:J,10),IF(C146&lt;(MAX('PVC DWV'!A:A))+1,VLOOKUP(C146,'PVC DWV'!A:K,11),IF(C146&lt;(MAX('PVC SCH 40'!A:A))+1,VLOOKUP(C146,'PVC SCH 40'!A:K,11),IF(C146&lt;(MAX('Push Fittings'!A:A))+1,VLOOKUP(C146,'Push Fittings'!A:J,10),IF(C146&lt;(MAX('Copper Wrot'!A:A))+1,VLOOKUP(C146,'Copper Wrot'!A:L,12),IF(C146&lt;(MAX('Cast Copper'!A:A))+1,VLOOKUP(C146,'Cast Copper'!A:L,12),IF(C146&lt;(MAX('Press Copper Fittings'!A:A))+1,VLOOKUP(C146,'Press Copper Fittings'!A:J,10),IF(C146&lt;(MAX('Supply Stops'!A:A))+1,VLOOKUP(C146,'Supply Stops'!A:J,10),IF(C146&lt;(MAX('Supply Lines'!A:A))+1,VLOOKUP(C146,'Supply Lines'!A:J,10),IF(C146&lt;(MAX('CI Fittings'!A:A))+1,VLOOKUP(C146,'CI Fittings'!A:J,10),IF(C146&lt;(MAX('Steel Couplings'!A:A))+1,VLOOKUP(C146,'Steel Couplings'!A:J,10),IF(C146&lt;(MAX(NHC!A:A))+1,VLOOKUP(C146,NHC!A:J,10),IF(C146&lt;(MAX('Dielectric Unions'!A:A))+1,VLOOKUP(C146,'Dielectric Unions'!A:J,10),IF(C146&lt;(MAX('MI Fittings - XH'!A:A))+1,VLOOKUP(C146,'MI Fittings - XH'!A:J,10),IF(C146&lt;(MAX('Steel Nipples - XH'!A:A))+1,VLOOKUP(C146,'Steel Nipples - XH'!A:J,10),IF(C146&lt;(MAX('Copper Tubing '!A:A))+1,VLOOKUP(C146,'Copper Tubing '!A:J,10),IF(C146&lt;(MAX('PVC Pipe'!A:A))+1,VLOOKUP(C146,'PVC Pipe'!A:J,10),IF(C146&lt;(MAX('Steel Pipe'!A:A))+1,VLOOKUP(C146,'Steel Pipe'!A:J,10),"")))))))))))))))))))))))))))))))</f>
        <v/>
      </c>
      <c r="E146" s="1231" t="str">
        <f>IF(C146&lt;(MAX('MI Fittings'!A:A))+1,VLOOKUP(C146,'MI Fittings'!A:K,3),IF(C146&lt;(MAX('CS Press Fittings'!A:A))+1,VLOOKUP(C146,'CS Press Fittings'!A:K,4),IF(C146&lt;(MAX('Steel Nipples'!A:A))+1,VLOOKUP(C146,'Steel Nipples'!A:K,3),IF(C146&lt;(MAX('Steel Cut Lengths'!A:A))+1,VLOOKUP(C146,'Steel Cut Lengths'!A:K,3),IF(C146&lt;(MAX('Pipe Hangers'!A:A))+1,VLOOKUP(C146,'Pipe Hangers'!A:J,3),IF(C146&lt;(MAX('Brass Nipples '!A:A))+1,VLOOKUP(C146,'Brass Nipples '!A:J,3),IF(C146&lt;(MAX('Brass Fittings '!A:A))+1,VLOOKUP(C146,'Brass Fittings '!A:J,3),IF(C146&lt;(MAX(Valves!A:A))+1,VLOOKUP(C146,Valves!A:J,3),IF(C146&lt;(MAX('PEX Tubing'!A:A))+1,VLOOKUP(C146,'PEX Tubing'!A:J,3),IF(C146&lt;(MAX('PEX Fittings - Brass'!A:A))+1,VLOOKUP(C146,'PEX Fittings - Brass'!A:J,3),IF(C146&lt;(MAX('PEX Fittings - EXPN Brass'!A:A))+1,VLOOKUP(C146,'PEX Fittings - EXPN Brass'!A:J,3),IF(C146&lt;(MAX('PEX Fittings - F1807 PPSU '!A:A))+1,VLOOKUP(C146,'PEX Fittings - F1807 PPSU '!A:J,3),IF(C146&lt;(MAX('PEX Fittings - F1960 EPPSU'!A:A))+1,VLOOKUP(C146,'PEX Fittings - F1960 EPPSU'!A:J,3),IF(C146&lt;(MAX('PEX Accessories'!A:A))+1,VLOOKUP(C146,'PEX Accessories'!A:J,3),IF(C146&lt;(MAX('PVC DWV'!A:A))+1,VLOOKUP(C146,'PVC DWV'!A:K,3),IF(C146&lt;(MAX('PVC SCH 40'!A:A))+1,VLOOKUP(C146,'PVC SCH 40'!A:K,3),IF(C146&lt;(MAX('Push Fittings'!A:A))+1,VLOOKUP(C146,'Push Fittings'!A:J,3),IF(C146&lt;(MAX('Copper Wrot'!A:A))+1,VLOOKUP(C146,'Copper Wrot'!A:L,3),IF(C146&lt;(MAX('Cast Copper'!A:A))+1,VLOOKUP(C146,'Cast Copper'!A:L,3),IF(C146&lt;(MAX('Cast Copper'!A:A))+1,VLOOKUP(C146,'Cast Copper'!A:L,3),IF(C146&lt;(MAX('Press Copper Fittings'!A:A))+1,VLOOKUP(C146,'Press Copper Fittings'!A:J,3),IF(C146&lt;(MAX('Supply Stops'!A:A))+1,VLOOKUP(C146,'Supply Stops'!A:J,3),IF(C146&lt;(MAX('Supply Lines'!A:A))+1,VLOOKUP(C146,'Supply Lines'!A:J,3),IF(C146&lt;(MAX('CI Fittings'!A:A))+1,VLOOKUP(C146,'CI Fittings'!A:J,3),IF(C146&lt;(MAX('Steel Couplings'!A:A))+1,VLOOKUP(C146,'Steel Couplings'!A:J,3),IF(C146&lt;(MAX(NHC!A:A))+1,VLOOKUP(C146,NHC!A:J,3),IF(C146&lt;(MAX('Dielectric Unions'!A:A))+1,VLOOKUP(C146,'Dielectric Unions'!A:J,3),IF(C146&lt;(MAX('MI Fittings - XH'!A:A))+1,VLOOKUP(C146,'MI Fittings - XH'!A:J,3),IF(C146&lt;(MAX('Steel Nipples - XH'!A:A))+1,VLOOKUP(C146,'Steel Nipples - XH'!A:J,3),IF(C146&lt;(MAX('Copper Tubing '!A:A))+1,VLOOKUP(C146,'Copper Tubing '!A:J,3),IF(C146&lt;(MAX('PVC Pipe'!A:A))+1,VLOOKUP(C146,'PVC Pipe'!A:J,3),IF(C146&lt;(MAX('Steel Pipe'!A:A))+1,VLOOKUP(C146,'Steel Pipe'!A:J,3),""))))))))))))))))))))))))))))))))</f>
        <v/>
      </c>
      <c r="F146" s="1794" t="str">
        <f>IF(C146&lt;(MAX('MI Fittings'!A:A))+1,VLOOKUP(C146,'MI Fittings'!A:K,4),IF(C146&lt;(MAX('CS Press Fittings'!A:A))+1,VLOOKUP(C146,'CS Press Fittings'!A:K,5),IF(C146&lt;(MAX('Steel Nipples'!A:A))+1,VLOOKUP(C146,'Steel Nipples'!A:K,4),IF(C146&lt;(MAX('Steel Cut Lengths'!A:A))+1,VLOOKUP(C146,'Steel Cut Lengths'!A:K,4),IF(C146&lt;(MAX('Pipe Hangers'!A:A))+1,VLOOKUP(C146,'Pipe Hangers'!A:J,4),IF(C146&lt;(MAX('Brass Nipples '!A:A))+1,VLOOKUP(C146,'Brass Nipples '!A:J,4),IF(C146&lt;(MAX('Brass Fittings '!A:A))+1,VLOOKUP(C146,'Brass Fittings '!A:J,4),IF(C146&lt;(MAX(Valves!A:A))+1,VLOOKUP(C146,Valves!A:J,4),IF(C146&lt;(MAX('PEX Tubing'!A:A))+1,VLOOKUP(C146,'PEX Tubing'!A:J,4),IF(C146&lt;(MAX('PEX Fittings - Brass'!A:A))+1,VLOOKUP(C146,'PEX Fittings - Brass'!A:J,4),IF(C146&lt;(MAX('PEX Fittings - EXPN Brass'!A:A))+1,VLOOKUP(C146,'PEX Fittings - EXPN Brass'!A:J,4),IF(C146&lt;(MAX('PEX Fittings - F1807 PPSU '!A:A))+1,VLOOKUP(C146,'PEX Fittings - F1807 PPSU '!A:J,4),IF(C146&lt;(MAX('PEX Fittings - F1960 EPPSU'!A:A))+1,VLOOKUP(C146,'PEX Fittings - F1960 EPPSU'!A:J,4),IF(C146&lt;(MAX('PEX Accessories'!A:A))+1,VLOOKUP(C146,'PEX Accessories'!A:J,4),IF(C146&lt;(MAX('PVC DWV'!A:A))+1,VLOOKUP(C146,'PVC DWV'!A:K,5),IF(C146&lt;(MAX('PVC SCH 40'!A:A))+1,VLOOKUP(C146,'PVC SCH 40'!A:K,5),IF(C146&lt;(MAX('Push Fittings'!A:A))+1,VLOOKUP(C146,'Push Fittings'!A:J,4),IF(C146&lt;(MAX('Copper Wrot'!A:A))+1,VLOOKUP(C146,'Copper Wrot'!A:L,5),IF(C146&lt;(MAX('Cast Copper'!A:A))+1,VLOOKUP(C146,'Cast Copper'!A:L,5),IF(C146&lt;(MAX('Press Copper Fittings'!A:A))+1,VLOOKUP(C146,'Press Copper Fittings'!A:J,4),IF(C146&lt;(MAX('Supply Stops'!A:A))+1,VLOOKUP(C146,'Supply Stops'!A:J,4),IF(C146&lt;(MAX('Supply Lines'!A:A))+1,VLOOKUP(C146,'Supply Lines'!A:J,4),IF(C146&lt;(MAX('CI Fittings'!A:A))+1,VLOOKUP(C146,'CI Fittings'!A:J,4),IF(C146&lt;(MAX('Steel Couplings'!A:A))+1,VLOOKUP(C146,'Steel Couplings'!A:J,4),IF(C146&lt;(MAX(NHC!A:A))+1,VLOOKUP(C146,NHC!A:J,4),IF(C146&lt;(MAX('Dielectric Unions'!A:A))+1,VLOOKUP(C146,'Dielectric Unions'!A:J,4),IF(C146&lt;(MAX('MI Fittings - XH'!A:A))+1,VLOOKUP(C146,'MI Fittings - XH'!A:J,4),IF(C146&lt;(MAX('Steel Nipples - XH'!A:A))+1,VLOOKUP(C146,'Steel Nipples - XH'!A:J,4),IF(C146&lt;(MAX('Copper Tubing '!A:A))+1,VLOOKUP(C146,'Copper Tubing '!A:J,4),IF(C146&lt;(MAX('PVC Pipe'!A:A))+1,VLOOKUP(C146,'PVC Pipe'!A:J,4),IF(C146&lt;(MAX('Steel Pipe'!A:A))+1,VLOOKUP(C146,'Steel Pipe'!A:J,4),"")))))))))))))))))))))))))))))))</f>
        <v/>
      </c>
      <c r="G146" s="1795"/>
      <c r="H146" s="504" t="str">
        <f>IF(C146&lt;(MAX('MI Fittings'!A:A))+1,VLOOKUP(C146,'MI Fittings'!A:K,8),IF(C146&lt;(MAX('CS Press Fittings'!A:A))+1,VLOOKUP(C146,'CS Press Fittings'!A:K,9),IF(C146&lt;(MAX('Steel Nipples'!A:A))+1,VLOOKUP(C146,'Steel Nipples'!A:K,8),IF(C146&lt;(MAX('Steel Cut Lengths'!A:A))+1,VLOOKUP(C146,'Steel Cut Lengths'!A:K,8),IF(C146&lt;(MAX('Pipe Hangers'!A:A))+1,VLOOKUP(C146,'Pipe Hangers'!A:J,8),IF(C146&lt;(MAX('Brass Nipples '!A:A))+1,VLOOKUP(C146,'Brass Nipples '!A:J,8),IF(C146&lt;(MAX('Brass Fittings '!A:A))+1,VLOOKUP(C146,'Brass Fittings '!A:J,8),IF(C146&lt;(MAX(Valves!A:A))+1,VLOOKUP(C146,Valves!A:J,8),IF(C146&lt;(MAX('PEX Tubing'!A:A))+1,VLOOKUP(C146,'PEX Tubing'!A:J,8),IF(C146&lt;(MAX('PEX Fittings - Brass'!A:A))+1,VLOOKUP(C146,'PEX Fittings - Brass'!A:J,8),IF(C146&lt;(MAX('PEX Fittings - EXPN Brass'!A:A))+1,VLOOKUP(C146,'PEX Fittings - EXPN Brass'!A:J,8),IF(C146&lt;(MAX('PEX Fittings - F1807 PPSU '!A:A))+1,VLOOKUP(C146,'PEX Fittings - F1807 PPSU '!A:J,8),IF(C146&lt;(MAX('PEX Fittings - F1960 EPPSU'!A:A))+1,VLOOKUP(C146,'PEX Fittings - F1960 EPPSU'!A:J,8),IF(C146&lt;(MAX('PEX Accessories'!A:A))+1,VLOOKUP(C146,'PEX Accessories'!A:J,8),IF(C146&lt;(MAX('PVC DWV'!A:A))+1,VLOOKUP(C146,'PVC DWV'!A:K,9),IF(C146&lt;(MAX('PVC SCH 40'!A:A))+1,VLOOKUP(C146,'PVC SCH 40'!A:K,10),IF(C146&lt;(MAX('Push Fittings'!A:A))+1,VLOOKUP(C146,'Push Fittings'!A:J,8),IF(C146&lt;(MAX('Copper Wrot'!A:A))+1,VLOOKUP(C146,'Copper Wrot'!A:L,10),IF(C146&lt;(MAX('Cast Copper'!A:A))+1,VLOOKUP(C146,'Cast Copper'!A:L,10),IF(C146&lt;(MAX('Press Copper Fittings'!A:A))+1,VLOOKUP(C146,'Press Copper Fittings'!A:J,8),IF(C146&lt;(MAX('Supply Stops'!A:A))+1,VLOOKUP(C146,'Supply Stops'!A:J,8),IF(C146&lt;(MAX('Supply Lines'!A:A))+1,VLOOKUP(C146,'Supply Lines'!A:J,8),IF(C146&lt;(MAX('CI Fittings'!A:A))+1,VLOOKUP(C146,'CI Fittings'!A:J,8),IF(C146&lt;(MAX('Steel Couplings'!A:A))+1,VLOOKUP(C146,'Steel Couplings'!A:J,8),IF(C146&lt;(MAX(NHC!A:A))+1,VLOOKUP(C146,NHC!A:J,8),IF(C146&lt;(MAX('Dielectric Unions'!A:A))+1,VLOOKUP(C146,'Dielectric Unions'!A:J,8),IF(C146&lt;(MAX('MI Fittings - XH'!A:A))+1,VLOOKUP(C146,'MI Fittings - XH'!A:J,8),IF(C146&lt;(MAX('Steel Nipples - XH'!A:A))+1,VLOOKUP(C146,'Steel Nipples - XH'!A:J,8),IF(C146&lt;(MAX('Copper Tubing '!A:A))+1,VLOOKUP(C146,'Copper Tubing '!A:J,8),IF(C146&lt;(MAX('PVC Pipe'!A:A))+1,VLOOKUP(C146,'PVC Pipe'!A:J,8),IF(C146&lt;(MAX('Steel Pipe'!A:A))+1,VLOOKUP(C146,'Steel Pipe'!A:J,8),"")))))))))))))))))))))))))))))))</f>
        <v/>
      </c>
      <c r="I146" s="1232">
        <f>IF(C146&lt;(MAX('MI Fittings'!A:A))+1,VLOOKUP(C146,'MI Fittings'!A:K,7),IF(C146&lt;(MAX('CS Press Fittings'!A:A))+1,VLOOKUP(C146,'CS Press Fittings'!A:K,8),IF(C146&lt;(MAX('Steel Nipples'!A:A))+1,VLOOKUP(C146,'Steel Nipples'!A:K,7),IF(C146&lt;(MAX('Steel Cut Lengths'!A:A))+1,VLOOKUP(C146,'Steel Cut Lengths'!A:K,7),IF(C146&lt;(MAX('Pipe Hangers'!A:A))+1,VLOOKUP(C146,'Pipe Hangers'!A:J,7),IF(C146&lt;(MAX('Brass Nipples '!A:A))+1,VLOOKUP(C146,'Brass Nipples '!A:J,7),IF(C146&lt;(MAX('Brass Fittings '!A:A))+1,VLOOKUP(C146,'Brass Fittings '!A:J,7),IF(C146&lt;(MAX(Valves!A:A))+1,VLOOKUP(C146,Valves!A:J,7),IF(C146&lt;(MAX('PEX Tubing'!A:A))+1,VLOOKUP(C146,'PEX Tubing'!A:J,7),IF(C146&lt;(MAX('PEX Fittings - Brass'!A:A))+1,VLOOKUP(C146,'PEX Fittings - Brass'!A:J,7),IF(C146&lt;(MAX('PEX Fittings - EXPN Brass'!A:A))+1,VLOOKUP(C146,'PEX Fittings - EXPN Brass'!A:J,7),IF(C146&lt;(MAX('PEX Fittings - F1807 PPSU '!A:A))+1,VLOOKUP(C146,'PEX Fittings - F1807 PPSU '!A:J,7),IF(C146&lt;(MAX('PEX Fittings - F1960 EPPSU'!A:A))+1,VLOOKUP(C146,'PEX Fittings - F1960 EPPSU'!A:J,7),IF(C146&lt;(MAX('PEX Accessories'!A:A))+1,VLOOKUP(C146,'PEX Accessories'!A:J,7),IF(C146&lt;(MAX('PVC DWV'!A:A))+1,VLOOKUP(C146,'PVC DWV'!A:K,8),IF(C146&lt;(MAX('PVC SCH 40'!A:A))+1,VLOOKUP(C146,'PVC SCH 40'!A:K,7),IF(C146&lt;(MAX('Push Fittings'!A:A))+1,VLOOKUP(C146,'Push Fittings'!A:J,7),IF(C146&lt;(MAX('Copper Wrot'!A:A))+1,VLOOKUP(C146,'Copper Wrot'!A:L,9),IF(C146&lt;(MAX('Cast Copper'!A:A))+1,VLOOKUP(C146,'Cast Copper'!A:L,9),IF(C146&lt;(MAX('Press Copper Fittings'!A:A))+1,VLOOKUP(C146,'Press Copper Fittings'!A:J,7),IF(C146&lt;(MAX('Supply Stops'!A:A))+1,VLOOKUP(C146,'Supply Stops'!A:J,7),IF(C146&lt;(MAX('Supply Lines'!A:A))+1,VLOOKUP(C146,'Supply Lines'!A:J,7),IF(C146&lt;(MAX('CI Fittings'!A:A))+1,VLOOKUP(C146,'CI Fittings'!A:J,7),IF(C146&lt;(MAX('Steel Couplings'!A:A))+1,VLOOKUP(C146,'Steel Couplings'!A:J,7),IF(C146&lt;(MAX(NHC!A:A))+1,VLOOKUP(C146,NHC!A:J,7),IF(C146&lt;(MAX('Dielectric Unions'!A:A))+1,VLOOKUP(C146,'Dielectric Unions'!A:J,7),IF(C146&lt;(MAX('MI Fittings - XH'!A:A))+1,VLOOKUP(C146,'MI Fittings - XH'!A:J,7),IF(C146&lt;(MAX('Steel Nipples - XH'!A:A))+1,VLOOKUP(C146,'Steel Nipples - XH'!A:J,7),IF(C146&lt;(MAX('Copper Tubing '!A:A))+1,VLOOKUP(C146,'Copper Tubing '!A:J,7),IF(C146&lt;(MAX('PVC Pipe'!A:A))+1,VLOOKUP(C146,'PVC Pipe'!A:J,7),IF(C146&lt;(MAX('Steel Pipe'!A:A))+1,VLOOKUP(C146,'Steel Pipe'!A:J,7),0)))))))))))))))))))))))))))))))</f>
        <v>0</v>
      </c>
      <c r="J146" s="1196">
        <f t="shared" si="2"/>
        <v>0</v>
      </c>
    </row>
    <row r="147" spans="3:10" ht="15" customHeight="1" thickTop="1" thickBot="1">
      <c r="C147" s="1233">
        <v>126</v>
      </c>
      <c r="D147" s="49" t="str">
        <f>IF(C147&lt;(MAX('MI Fittings'!A:A))+1,VLOOKUP(C147,'MI Fittings'!A:K,10),IF(C147&lt;(MAX('CS Press Fittings'!A:A))+1,VLOOKUP(C147,'CS Press Fittings'!A:K,11),IF(C147&lt;(MAX('Steel Nipples'!A:A))+1,VLOOKUP(C147,'Steel Nipples'!A:K,10),IF(C147&lt;(MAX('Steel Cut Lengths'!A:A))+1,VLOOKUP(C147,'Steel Cut Lengths'!A:K,10),IF(C147&lt;(MAX('Pipe Hangers'!A:A))+1,VLOOKUP(C147,'Pipe Hangers'!A:J,10),IF(C147&lt;(MAX('Brass Nipples '!A:A))+1,VLOOKUP(C147,'Brass Nipples '!A:J,10),IF(C147&lt;(MAX('Brass Fittings '!A:A))+1,VLOOKUP(C147,'Brass Fittings '!A:J,10),IF(C147&lt;(MAX(Valves!A:A))+1,VLOOKUP(C147,Valves!A:J,10),IF(C147&lt;(MAX('PEX Tubing'!A:A))+1,VLOOKUP(C147,'PEX Tubing'!A:J,9),IF(C147&lt;(MAX('PEX Fittings - Brass'!A:A))+1,VLOOKUP(C147,'PEX Fittings - Brass'!A:J,10),IF(C147&lt;(MAX('PEX Fittings - EXPN Brass'!A:A))+1,VLOOKUP(C147,'PEX Fittings - EXPN Brass'!A:J,10),IF(C147&lt;(MAX('PEX Fittings - F1807 PPSU '!A:A))+1,VLOOKUP(C147,'PEX Fittings - F1807 PPSU '!A:J,10),IF(C147&lt;(MAX('PEX Fittings - F1960 EPPSU'!A:A))+1,VLOOKUP(C147,'PEX Fittings - F1960 EPPSU'!A:J,10),IF(C147&lt;(MAX('PEX Accessories'!A:A))+1,VLOOKUP(C147,'PEX Accessories'!A:J,10),IF(C147&lt;(MAX('PVC DWV'!A:A))+1,VLOOKUP(C147,'PVC DWV'!A:K,11),IF(C147&lt;(MAX('PVC SCH 40'!A:A))+1,VLOOKUP(C147,'PVC SCH 40'!A:K,11),IF(C147&lt;(MAX('Push Fittings'!A:A))+1,VLOOKUP(C147,'Push Fittings'!A:J,10),IF(C147&lt;(MAX('Copper Wrot'!A:A))+1,VLOOKUP(C147,'Copper Wrot'!A:L,12),IF(C147&lt;(MAX('Cast Copper'!A:A))+1,VLOOKUP(C147,'Cast Copper'!A:L,12),IF(C147&lt;(MAX('Press Copper Fittings'!A:A))+1,VLOOKUP(C147,'Press Copper Fittings'!A:J,10),IF(C147&lt;(MAX('Supply Stops'!A:A))+1,VLOOKUP(C147,'Supply Stops'!A:J,10),IF(C147&lt;(MAX('Supply Lines'!A:A))+1,VLOOKUP(C147,'Supply Lines'!A:J,10),IF(C147&lt;(MAX('CI Fittings'!A:A))+1,VLOOKUP(C147,'CI Fittings'!A:J,10),IF(C147&lt;(MAX('Steel Couplings'!A:A))+1,VLOOKUP(C147,'Steel Couplings'!A:J,10),IF(C147&lt;(MAX(NHC!A:A))+1,VLOOKUP(C147,NHC!A:J,10),IF(C147&lt;(MAX('Dielectric Unions'!A:A))+1,VLOOKUP(C147,'Dielectric Unions'!A:J,10),IF(C147&lt;(MAX('MI Fittings - XH'!A:A))+1,VLOOKUP(C147,'MI Fittings - XH'!A:J,10),IF(C147&lt;(MAX('Steel Nipples - XH'!A:A))+1,VLOOKUP(C147,'Steel Nipples - XH'!A:J,10),IF(C147&lt;(MAX('Copper Tubing '!A:A))+1,VLOOKUP(C147,'Copper Tubing '!A:J,10),IF(C147&lt;(MAX('PVC Pipe'!A:A))+1,VLOOKUP(C147,'PVC Pipe'!A:J,10),IF(C147&lt;(MAX('Steel Pipe'!A:A))+1,VLOOKUP(C147,'Steel Pipe'!A:J,10),"")))))))))))))))))))))))))))))))</f>
        <v/>
      </c>
      <c r="E147" s="1231" t="str">
        <f>IF(C147&lt;(MAX('MI Fittings'!A:A))+1,VLOOKUP(C147,'MI Fittings'!A:K,3),IF(C147&lt;(MAX('CS Press Fittings'!A:A))+1,VLOOKUP(C147,'CS Press Fittings'!A:K,4),IF(C147&lt;(MAX('Steel Nipples'!A:A))+1,VLOOKUP(C147,'Steel Nipples'!A:K,3),IF(C147&lt;(MAX('Steel Cut Lengths'!A:A))+1,VLOOKUP(C147,'Steel Cut Lengths'!A:K,3),IF(C147&lt;(MAX('Pipe Hangers'!A:A))+1,VLOOKUP(C147,'Pipe Hangers'!A:J,3),IF(C147&lt;(MAX('Brass Nipples '!A:A))+1,VLOOKUP(C147,'Brass Nipples '!A:J,3),IF(C147&lt;(MAX('Brass Fittings '!A:A))+1,VLOOKUP(C147,'Brass Fittings '!A:J,3),IF(C147&lt;(MAX(Valves!A:A))+1,VLOOKUP(C147,Valves!A:J,3),IF(C147&lt;(MAX('PEX Tubing'!A:A))+1,VLOOKUP(C147,'PEX Tubing'!A:J,3),IF(C147&lt;(MAX('PEX Fittings - Brass'!A:A))+1,VLOOKUP(C147,'PEX Fittings - Brass'!A:J,3),IF(C147&lt;(MAX('PEX Fittings - EXPN Brass'!A:A))+1,VLOOKUP(C147,'PEX Fittings - EXPN Brass'!A:J,3),IF(C147&lt;(MAX('PEX Fittings - F1807 PPSU '!A:A))+1,VLOOKUP(C147,'PEX Fittings - F1807 PPSU '!A:J,3),IF(C147&lt;(MAX('PEX Fittings - F1960 EPPSU'!A:A))+1,VLOOKUP(C147,'PEX Fittings - F1960 EPPSU'!A:J,3),IF(C147&lt;(MAX('PEX Accessories'!A:A))+1,VLOOKUP(C147,'PEX Accessories'!A:J,3),IF(C147&lt;(MAX('PVC DWV'!A:A))+1,VLOOKUP(C147,'PVC DWV'!A:K,3),IF(C147&lt;(MAX('PVC SCH 40'!A:A))+1,VLOOKUP(C147,'PVC SCH 40'!A:K,3),IF(C147&lt;(MAX('Push Fittings'!A:A))+1,VLOOKUP(C147,'Push Fittings'!A:J,3),IF(C147&lt;(MAX('Copper Wrot'!A:A))+1,VLOOKUP(C147,'Copper Wrot'!A:L,3),IF(C147&lt;(MAX('Cast Copper'!A:A))+1,VLOOKUP(C147,'Cast Copper'!A:L,3),IF(C147&lt;(MAX('Cast Copper'!A:A))+1,VLOOKUP(C147,'Cast Copper'!A:L,3),IF(C147&lt;(MAX('Press Copper Fittings'!A:A))+1,VLOOKUP(C147,'Press Copper Fittings'!A:J,3),IF(C147&lt;(MAX('Supply Stops'!A:A))+1,VLOOKUP(C147,'Supply Stops'!A:J,3),IF(C147&lt;(MAX('Supply Lines'!A:A))+1,VLOOKUP(C147,'Supply Lines'!A:J,3),IF(C147&lt;(MAX('CI Fittings'!A:A))+1,VLOOKUP(C147,'CI Fittings'!A:J,3),IF(C147&lt;(MAX('Steel Couplings'!A:A))+1,VLOOKUP(C147,'Steel Couplings'!A:J,3),IF(C147&lt;(MAX(NHC!A:A))+1,VLOOKUP(C147,NHC!A:J,3),IF(C147&lt;(MAX('Dielectric Unions'!A:A))+1,VLOOKUP(C147,'Dielectric Unions'!A:J,3),IF(C147&lt;(MAX('MI Fittings - XH'!A:A))+1,VLOOKUP(C147,'MI Fittings - XH'!A:J,3),IF(C147&lt;(MAX('Steel Nipples - XH'!A:A))+1,VLOOKUP(C147,'Steel Nipples - XH'!A:J,3),IF(C147&lt;(MAX('Copper Tubing '!A:A))+1,VLOOKUP(C147,'Copper Tubing '!A:J,3),IF(C147&lt;(MAX('PVC Pipe'!A:A))+1,VLOOKUP(C147,'PVC Pipe'!A:J,3),IF(C147&lt;(MAX('Steel Pipe'!A:A))+1,VLOOKUP(C147,'Steel Pipe'!A:J,3),""))))))))))))))))))))))))))))))))</f>
        <v/>
      </c>
      <c r="F147" s="1794" t="str">
        <f>IF(C147&lt;(MAX('MI Fittings'!A:A))+1,VLOOKUP(C147,'MI Fittings'!A:K,4),IF(C147&lt;(MAX('CS Press Fittings'!A:A))+1,VLOOKUP(C147,'CS Press Fittings'!A:K,5),IF(C147&lt;(MAX('Steel Nipples'!A:A))+1,VLOOKUP(C147,'Steel Nipples'!A:K,4),IF(C147&lt;(MAX('Steel Cut Lengths'!A:A))+1,VLOOKUP(C147,'Steel Cut Lengths'!A:K,4),IF(C147&lt;(MAX('Pipe Hangers'!A:A))+1,VLOOKUP(C147,'Pipe Hangers'!A:J,4),IF(C147&lt;(MAX('Brass Nipples '!A:A))+1,VLOOKUP(C147,'Brass Nipples '!A:J,4),IF(C147&lt;(MAX('Brass Fittings '!A:A))+1,VLOOKUP(C147,'Brass Fittings '!A:J,4),IF(C147&lt;(MAX(Valves!A:A))+1,VLOOKUP(C147,Valves!A:J,4),IF(C147&lt;(MAX('PEX Tubing'!A:A))+1,VLOOKUP(C147,'PEX Tubing'!A:J,4),IF(C147&lt;(MAX('PEX Fittings - Brass'!A:A))+1,VLOOKUP(C147,'PEX Fittings - Brass'!A:J,4),IF(C147&lt;(MAX('PEX Fittings - EXPN Brass'!A:A))+1,VLOOKUP(C147,'PEX Fittings - EXPN Brass'!A:J,4),IF(C147&lt;(MAX('PEX Fittings - F1807 PPSU '!A:A))+1,VLOOKUP(C147,'PEX Fittings - F1807 PPSU '!A:J,4),IF(C147&lt;(MAX('PEX Fittings - F1960 EPPSU'!A:A))+1,VLOOKUP(C147,'PEX Fittings - F1960 EPPSU'!A:J,4),IF(C147&lt;(MAX('PEX Accessories'!A:A))+1,VLOOKUP(C147,'PEX Accessories'!A:J,4),IF(C147&lt;(MAX('PVC DWV'!A:A))+1,VLOOKUP(C147,'PVC DWV'!A:K,5),IF(C147&lt;(MAX('PVC SCH 40'!A:A))+1,VLOOKUP(C147,'PVC SCH 40'!A:K,5),IF(C147&lt;(MAX('Push Fittings'!A:A))+1,VLOOKUP(C147,'Push Fittings'!A:J,4),IF(C147&lt;(MAX('Copper Wrot'!A:A))+1,VLOOKUP(C147,'Copper Wrot'!A:L,5),IF(C147&lt;(MAX('Cast Copper'!A:A))+1,VLOOKUP(C147,'Cast Copper'!A:L,5),IF(C147&lt;(MAX('Press Copper Fittings'!A:A))+1,VLOOKUP(C147,'Press Copper Fittings'!A:J,4),IF(C147&lt;(MAX('Supply Stops'!A:A))+1,VLOOKUP(C147,'Supply Stops'!A:J,4),IF(C147&lt;(MAX('Supply Lines'!A:A))+1,VLOOKUP(C147,'Supply Lines'!A:J,4),IF(C147&lt;(MAX('CI Fittings'!A:A))+1,VLOOKUP(C147,'CI Fittings'!A:J,4),IF(C147&lt;(MAX('Steel Couplings'!A:A))+1,VLOOKUP(C147,'Steel Couplings'!A:J,4),IF(C147&lt;(MAX(NHC!A:A))+1,VLOOKUP(C147,NHC!A:J,4),IF(C147&lt;(MAX('Dielectric Unions'!A:A))+1,VLOOKUP(C147,'Dielectric Unions'!A:J,4),IF(C147&lt;(MAX('MI Fittings - XH'!A:A))+1,VLOOKUP(C147,'MI Fittings - XH'!A:J,4),IF(C147&lt;(MAX('Steel Nipples - XH'!A:A))+1,VLOOKUP(C147,'Steel Nipples - XH'!A:J,4),IF(C147&lt;(MAX('Copper Tubing '!A:A))+1,VLOOKUP(C147,'Copper Tubing '!A:J,4),IF(C147&lt;(MAX('PVC Pipe'!A:A))+1,VLOOKUP(C147,'PVC Pipe'!A:J,4),IF(C147&lt;(MAX('Steel Pipe'!A:A))+1,VLOOKUP(C147,'Steel Pipe'!A:J,4),"")))))))))))))))))))))))))))))))</f>
        <v/>
      </c>
      <c r="G147" s="1795"/>
      <c r="H147" s="504" t="str">
        <f>IF(C147&lt;(MAX('MI Fittings'!A:A))+1,VLOOKUP(C147,'MI Fittings'!A:K,8),IF(C147&lt;(MAX('CS Press Fittings'!A:A))+1,VLOOKUP(C147,'CS Press Fittings'!A:K,9),IF(C147&lt;(MAX('Steel Nipples'!A:A))+1,VLOOKUP(C147,'Steel Nipples'!A:K,8),IF(C147&lt;(MAX('Steel Cut Lengths'!A:A))+1,VLOOKUP(C147,'Steel Cut Lengths'!A:K,8),IF(C147&lt;(MAX('Pipe Hangers'!A:A))+1,VLOOKUP(C147,'Pipe Hangers'!A:J,8),IF(C147&lt;(MAX('Brass Nipples '!A:A))+1,VLOOKUP(C147,'Brass Nipples '!A:J,8),IF(C147&lt;(MAX('Brass Fittings '!A:A))+1,VLOOKUP(C147,'Brass Fittings '!A:J,8),IF(C147&lt;(MAX(Valves!A:A))+1,VLOOKUP(C147,Valves!A:J,8),IF(C147&lt;(MAX('PEX Tubing'!A:A))+1,VLOOKUP(C147,'PEX Tubing'!A:J,8),IF(C147&lt;(MAX('PEX Fittings - Brass'!A:A))+1,VLOOKUP(C147,'PEX Fittings - Brass'!A:J,8),IF(C147&lt;(MAX('PEX Fittings - EXPN Brass'!A:A))+1,VLOOKUP(C147,'PEX Fittings - EXPN Brass'!A:J,8),IF(C147&lt;(MAX('PEX Fittings - F1807 PPSU '!A:A))+1,VLOOKUP(C147,'PEX Fittings - F1807 PPSU '!A:J,8),IF(C147&lt;(MAX('PEX Fittings - F1960 EPPSU'!A:A))+1,VLOOKUP(C147,'PEX Fittings - F1960 EPPSU'!A:J,8),IF(C147&lt;(MAX('PEX Accessories'!A:A))+1,VLOOKUP(C147,'PEX Accessories'!A:J,8),IF(C147&lt;(MAX('PVC DWV'!A:A))+1,VLOOKUP(C147,'PVC DWV'!A:K,9),IF(C147&lt;(MAX('PVC SCH 40'!A:A))+1,VLOOKUP(C147,'PVC SCH 40'!A:K,10),IF(C147&lt;(MAX('Push Fittings'!A:A))+1,VLOOKUP(C147,'Push Fittings'!A:J,8),IF(C147&lt;(MAX('Copper Wrot'!A:A))+1,VLOOKUP(C147,'Copper Wrot'!A:L,10),IF(C147&lt;(MAX('Cast Copper'!A:A))+1,VLOOKUP(C147,'Cast Copper'!A:L,10),IF(C147&lt;(MAX('Press Copper Fittings'!A:A))+1,VLOOKUP(C147,'Press Copper Fittings'!A:J,8),IF(C147&lt;(MAX('Supply Stops'!A:A))+1,VLOOKUP(C147,'Supply Stops'!A:J,8),IF(C147&lt;(MAX('Supply Lines'!A:A))+1,VLOOKUP(C147,'Supply Lines'!A:J,8),IF(C147&lt;(MAX('CI Fittings'!A:A))+1,VLOOKUP(C147,'CI Fittings'!A:J,8),IF(C147&lt;(MAX('Steel Couplings'!A:A))+1,VLOOKUP(C147,'Steel Couplings'!A:J,8),IF(C147&lt;(MAX(NHC!A:A))+1,VLOOKUP(C147,NHC!A:J,8),IF(C147&lt;(MAX('Dielectric Unions'!A:A))+1,VLOOKUP(C147,'Dielectric Unions'!A:J,8),IF(C147&lt;(MAX('MI Fittings - XH'!A:A))+1,VLOOKUP(C147,'MI Fittings - XH'!A:J,8),IF(C147&lt;(MAX('Steel Nipples - XH'!A:A))+1,VLOOKUP(C147,'Steel Nipples - XH'!A:J,8),IF(C147&lt;(MAX('Copper Tubing '!A:A))+1,VLOOKUP(C147,'Copper Tubing '!A:J,8),IF(C147&lt;(MAX('PVC Pipe'!A:A))+1,VLOOKUP(C147,'PVC Pipe'!A:J,8),IF(C147&lt;(MAX('Steel Pipe'!A:A))+1,VLOOKUP(C147,'Steel Pipe'!A:J,8),"")))))))))))))))))))))))))))))))</f>
        <v/>
      </c>
      <c r="I147" s="1232">
        <f>IF(C147&lt;(MAX('MI Fittings'!A:A))+1,VLOOKUP(C147,'MI Fittings'!A:K,7),IF(C147&lt;(MAX('CS Press Fittings'!A:A))+1,VLOOKUP(C147,'CS Press Fittings'!A:K,8),IF(C147&lt;(MAX('Steel Nipples'!A:A))+1,VLOOKUP(C147,'Steel Nipples'!A:K,7),IF(C147&lt;(MAX('Steel Cut Lengths'!A:A))+1,VLOOKUP(C147,'Steel Cut Lengths'!A:K,7),IF(C147&lt;(MAX('Pipe Hangers'!A:A))+1,VLOOKUP(C147,'Pipe Hangers'!A:J,7),IF(C147&lt;(MAX('Brass Nipples '!A:A))+1,VLOOKUP(C147,'Brass Nipples '!A:J,7),IF(C147&lt;(MAX('Brass Fittings '!A:A))+1,VLOOKUP(C147,'Brass Fittings '!A:J,7),IF(C147&lt;(MAX(Valves!A:A))+1,VLOOKUP(C147,Valves!A:J,7),IF(C147&lt;(MAX('PEX Tubing'!A:A))+1,VLOOKUP(C147,'PEX Tubing'!A:J,7),IF(C147&lt;(MAX('PEX Fittings - Brass'!A:A))+1,VLOOKUP(C147,'PEX Fittings - Brass'!A:J,7),IF(C147&lt;(MAX('PEX Fittings - EXPN Brass'!A:A))+1,VLOOKUP(C147,'PEX Fittings - EXPN Brass'!A:J,7),IF(C147&lt;(MAX('PEX Fittings - F1807 PPSU '!A:A))+1,VLOOKUP(C147,'PEX Fittings - F1807 PPSU '!A:J,7),IF(C147&lt;(MAX('PEX Fittings - F1960 EPPSU'!A:A))+1,VLOOKUP(C147,'PEX Fittings - F1960 EPPSU'!A:J,7),IF(C147&lt;(MAX('PEX Accessories'!A:A))+1,VLOOKUP(C147,'PEX Accessories'!A:J,7),IF(C147&lt;(MAX('PVC DWV'!A:A))+1,VLOOKUP(C147,'PVC DWV'!A:K,8),IF(C147&lt;(MAX('PVC SCH 40'!A:A))+1,VLOOKUP(C147,'PVC SCH 40'!A:K,7),IF(C147&lt;(MAX('Push Fittings'!A:A))+1,VLOOKUP(C147,'Push Fittings'!A:J,7),IF(C147&lt;(MAX('Copper Wrot'!A:A))+1,VLOOKUP(C147,'Copper Wrot'!A:L,9),IF(C147&lt;(MAX('Cast Copper'!A:A))+1,VLOOKUP(C147,'Cast Copper'!A:L,9),IF(C147&lt;(MAX('Press Copper Fittings'!A:A))+1,VLOOKUP(C147,'Press Copper Fittings'!A:J,7),IF(C147&lt;(MAX('Supply Stops'!A:A))+1,VLOOKUP(C147,'Supply Stops'!A:J,7),IF(C147&lt;(MAX('Supply Lines'!A:A))+1,VLOOKUP(C147,'Supply Lines'!A:J,7),IF(C147&lt;(MAX('CI Fittings'!A:A))+1,VLOOKUP(C147,'CI Fittings'!A:J,7),IF(C147&lt;(MAX('Steel Couplings'!A:A))+1,VLOOKUP(C147,'Steel Couplings'!A:J,7),IF(C147&lt;(MAX(NHC!A:A))+1,VLOOKUP(C147,NHC!A:J,7),IF(C147&lt;(MAX('Dielectric Unions'!A:A))+1,VLOOKUP(C147,'Dielectric Unions'!A:J,7),IF(C147&lt;(MAX('MI Fittings - XH'!A:A))+1,VLOOKUP(C147,'MI Fittings - XH'!A:J,7),IF(C147&lt;(MAX('Steel Nipples - XH'!A:A))+1,VLOOKUP(C147,'Steel Nipples - XH'!A:J,7),IF(C147&lt;(MAX('Copper Tubing '!A:A))+1,VLOOKUP(C147,'Copper Tubing '!A:J,7),IF(C147&lt;(MAX('PVC Pipe'!A:A))+1,VLOOKUP(C147,'PVC Pipe'!A:J,7),IF(C147&lt;(MAX('Steel Pipe'!A:A))+1,VLOOKUP(C147,'Steel Pipe'!A:J,7),0)))))))))))))))))))))))))))))))</f>
        <v>0</v>
      </c>
      <c r="J147" s="1196">
        <f t="shared" si="2"/>
        <v>0</v>
      </c>
    </row>
    <row r="148" spans="3:10" ht="15" customHeight="1" thickTop="1" thickBot="1">
      <c r="C148" s="1234">
        <v>127</v>
      </c>
      <c r="D148" s="49" t="str">
        <f>IF(C148&lt;(MAX('MI Fittings'!A:A))+1,VLOOKUP(C148,'MI Fittings'!A:K,10),IF(C148&lt;(MAX('CS Press Fittings'!A:A))+1,VLOOKUP(C148,'CS Press Fittings'!A:K,11),IF(C148&lt;(MAX('Steel Nipples'!A:A))+1,VLOOKUP(C148,'Steel Nipples'!A:K,10),IF(C148&lt;(MAX('Steel Cut Lengths'!A:A))+1,VLOOKUP(C148,'Steel Cut Lengths'!A:K,10),IF(C148&lt;(MAX('Pipe Hangers'!A:A))+1,VLOOKUP(C148,'Pipe Hangers'!A:J,10),IF(C148&lt;(MAX('Brass Nipples '!A:A))+1,VLOOKUP(C148,'Brass Nipples '!A:J,10),IF(C148&lt;(MAX('Brass Fittings '!A:A))+1,VLOOKUP(C148,'Brass Fittings '!A:J,10),IF(C148&lt;(MAX(Valves!A:A))+1,VLOOKUP(C148,Valves!A:J,10),IF(C148&lt;(MAX('PEX Tubing'!A:A))+1,VLOOKUP(C148,'PEX Tubing'!A:J,9),IF(C148&lt;(MAX('PEX Fittings - Brass'!A:A))+1,VLOOKUP(C148,'PEX Fittings - Brass'!A:J,10),IF(C148&lt;(MAX('PEX Fittings - EXPN Brass'!A:A))+1,VLOOKUP(C148,'PEX Fittings - EXPN Brass'!A:J,10),IF(C148&lt;(MAX('PEX Fittings - F1807 PPSU '!A:A))+1,VLOOKUP(C148,'PEX Fittings - F1807 PPSU '!A:J,10),IF(C148&lt;(MAX('PEX Fittings - F1960 EPPSU'!A:A))+1,VLOOKUP(C148,'PEX Fittings - F1960 EPPSU'!A:J,10),IF(C148&lt;(MAX('PEX Accessories'!A:A))+1,VLOOKUP(C148,'PEX Accessories'!A:J,10),IF(C148&lt;(MAX('PVC DWV'!A:A))+1,VLOOKUP(C148,'PVC DWV'!A:K,11),IF(C148&lt;(MAX('PVC SCH 40'!A:A))+1,VLOOKUP(C148,'PVC SCH 40'!A:K,11),IF(C148&lt;(MAX('Push Fittings'!A:A))+1,VLOOKUP(C148,'Push Fittings'!A:J,10),IF(C148&lt;(MAX('Copper Wrot'!A:A))+1,VLOOKUP(C148,'Copper Wrot'!A:L,12),IF(C148&lt;(MAX('Cast Copper'!A:A))+1,VLOOKUP(C148,'Cast Copper'!A:L,12),IF(C148&lt;(MAX('Press Copper Fittings'!A:A))+1,VLOOKUP(C148,'Press Copper Fittings'!A:J,10),IF(C148&lt;(MAX('Supply Stops'!A:A))+1,VLOOKUP(C148,'Supply Stops'!A:J,10),IF(C148&lt;(MAX('Supply Lines'!A:A))+1,VLOOKUP(C148,'Supply Lines'!A:J,10),IF(C148&lt;(MAX('CI Fittings'!A:A))+1,VLOOKUP(C148,'CI Fittings'!A:J,10),IF(C148&lt;(MAX('Steel Couplings'!A:A))+1,VLOOKUP(C148,'Steel Couplings'!A:J,10),IF(C148&lt;(MAX(NHC!A:A))+1,VLOOKUP(C148,NHC!A:J,10),IF(C148&lt;(MAX('Dielectric Unions'!A:A))+1,VLOOKUP(C148,'Dielectric Unions'!A:J,10),IF(C148&lt;(MAX('MI Fittings - XH'!A:A))+1,VLOOKUP(C148,'MI Fittings - XH'!A:J,10),IF(C148&lt;(MAX('Steel Nipples - XH'!A:A))+1,VLOOKUP(C148,'Steel Nipples - XH'!A:J,10),IF(C148&lt;(MAX('Copper Tubing '!A:A))+1,VLOOKUP(C148,'Copper Tubing '!A:J,10),IF(C148&lt;(MAX('PVC Pipe'!A:A))+1,VLOOKUP(C148,'PVC Pipe'!A:J,10),IF(C148&lt;(MAX('Steel Pipe'!A:A))+1,VLOOKUP(C148,'Steel Pipe'!A:J,10),"")))))))))))))))))))))))))))))))</f>
        <v/>
      </c>
      <c r="E148" s="1231" t="str">
        <f>IF(C148&lt;(MAX('MI Fittings'!A:A))+1,VLOOKUP(C148,'MI Fittings'!A:K,3),IF(C148&lt;(MAX('CS Press Fittings'!A:A))+1,VLOOKUP(C148,'CS Press Fittings'!A:K,4),IF(C148&lt;(MAX('Steel Nipples'!A:A))+1,VLOOKUP(C148,'Steel Nipples'!A:K,3),IF(C148&lt;(MAX('Steel Cut Lengths'!A:A))+1,VLOOKUP(C148,'Steel Cut Lengths'!A:K,3),IF(C148&lt;(MAX('Pipe Hangers'!A:A))+1,VLOOKUP(C148,'Pipe Hangers'!A:J,3),IF(C148&lt;(MAX('Brass Nipples '!A:A))+1,VLOOKUP(C148,'Brass Nipples '!A:J,3),IF(C148&lt;(MAX('Brass Fittings '!A:A))+1,VLOOKUP(C148,'Brass Fittings '!A:J,3),IF(C148&lt;(MAX(Valves!A:A))+1,VLOOKUP(C148,Valves!A:J,3),IF(C148&lt;(MAX('PEX Tubing'!A:A))+1,VLOOKUP(C148,'PEX Tubing'!A:J,3),IF(C148&lt;(MAX('PEX Fittings - Brass'!A:A))+1,VLOOKUP(C148,'PEX Fittings - Brass'!A:J,3),IF(C148&lt;(MAX('PEX Fittings - EXPN Brass'!A:A))+1,VLOOKUP(C148,'PEX Fittings - EXPN Brass'!A:J,3),IF(C148&lt;(MAX('PEX Fittings - F1807 PPSU '!A:A))+1,VLOOKUP(C148,'PEX Fittings - F1807 PPSU '!A:J,3),IF(C148&lt;(MAX('PEX Fittings - F1960 EPPSU'!A:A))+1,VLOOKUP(C148,'PEX Fittings - F1960 EPPSU'!A:J,3),IF(C148&lt;(MAX('PEX Accessories'!A:A))+1,VLOOKUP(C148,'PEX Accessories'!A:J,3),IF(C148&lt;(MAX('PVC DWV'!A:A))+1,VLOOKUP(C148,'PVC DWV'!A:K,3),IF(C148&lt;(MAX('PVC SCH 40'!A:A))+1,VLOOKUP(C148,'PVC SCH 40'!A:K,3),IF(C148&lt;(MAX('Push Fittings'!A:A))+1,VLOOKUP(C148,'Push Fittings'!A:J,3),IF(C148&lt;(MAX('Copper Wrot'!A:A))+1,VLOOKUP(C148,'Copper Wrot'!A:L,3),IF(C148&lt;(MAX('Cast Copper'!A:A))+1,VLOOKUP(C148,'Cast Copper'!A:L,3),IF(C148&lt;(MAX('Cast Copper'!A:A))+1,VLOOKUP(C148,'Cast Copper'!A:L,3),IF(C148&lt;(MAX('Press Copper Fittings'!A:A))+1,VLOOKUP(C148,'Press Copper Fittings'!A:J,3),IF(C148&lt;(MAX('Supply Stops'!A:A))+1,VLOOKUP(C148,'Supply Stops'!A:J,3),IF(C148&lt;(MAX('Supply Lines'!A:A))+1,VLOOKUP(C148,'Supply Lines'!A:J,3),IF(C148&lt;(MAX('CI Fittings'!A:A))+1,VLOOKUP(C148,'CI Fittings'!A:J,3),IF(C148&lt;(MAX('Steel Couplings'!A:A))+1,VLOOKUP(C148,'Steel Couplings'!A:J,3),IF(C148&lt;(MAX(NHC!A:A))+1,VLOOKUP(C148,NHC!A:J,3),IF(C148&lt;(MAX('Dielectric Unions'!A:A))+1,VLOOKUP(C148,'Dielectric Unions'!A:J,3),IF(C148&lt;(MAX('MI Fittings - XH'!A:A))+1,VLOOKUP(C148,'MI Fittings - XH'!A:J,3),IF(C148&lt;(MAX('Steel Nipples - XH'!A:A))+1,VLOOKUP(C148,'Steel Nipples - XH'!A:J,3),IF(C148&lt;(MAX('Copper Tubing '!A:A))+1,VLOOKUP(C148,'Copper Tubing '!A:J,3),IF(C148&lt;(MAX('PVC Pipe'!A:A))+1,VLOOKUP(C148,'PVC Pipe'!A:J,3),IF(C148&lt;(MAX('Steel Pipe'!A:A))+1,VLOOKUP(C148,'Steel Pipe'!A:J,3),""))))))))))))))))))))))))))))))))</f>
        <v/>
      </c>
      <c r="F148" s="1794" t="str">
        <f>IF(C148&lt;(MAX('MI Fittings'!A:A))+1,VLOOKUP(C148,'MI Fittings'!A:K,4),IF(C148&lt;(MAX('CS Press Fittings'!A:A))+1,VLOOKUP(C148,'CS Press Fittings'!A:K,5),IF(C148&lt;(MAX('Steel Nipples'!A:A))+1,VLOOKUP(C148,'Steel Nipples'!A:K,4),IF(C148&lt;(MAX('Steel Cut Lengths'!A:A))+1,VLOOKUP(C148,'Steel Cut Lengths'!A:K,4),IF(C148&lt;(MAX('Pipe Hangers'!A:A))+1,VLOOKUP(C148,'Pipe Hangers'!A:J,4),IF(C148&lt;(MAX('Brass Nipples '!A:A))+1,VLOOKUP(C148,'Brass Nipples '!A:J,4),IF(C148&lt;(MAX('Brass Fittings '!A:A))+1,VLOOKUP(C148,'Brass Fittings '!A:J,4),IF(C148&lt;(MAX(Valves!A:A))+1,VLOOKUP(C148,Valves!A:J,4),IF(C148&lt;(MAX('PEX Tubing'!A:A))+1,VLOOKUP(C148,'PEX Tubing'!A:J,4),IF(C148&lt;(MAX('PEX Fittings - Brass'!A:A))+1,VLOOKUP(C148,'PEX Fittings - Brass'!A:J,4),IF(C148&lt;(MAX('PEX Fittings - EXPN Brass'!A:A))+1,VLOOKUP(C148,'PEX Fittings - EXPN Brass'!A:J,4),IF(C148&lt;(MAX('PEX Fittings - F1807 PPSU '!A:A))+1,VLOOKUP(C148,'PEX Fittings - F1807 PPSU '!A:J,4),IF(C148&lt;(MAX('PEX Fittings - F1960 EPPSU'!A:A))+1,VLOOKUP(C148,'PEX Fittings - F1960 EPPSU'!A:J,4),IF(C148&lt;(MAX('PEX Accessories'!A:A))+1,VLOOKUP(C148,'PEX Accessories'!A:J,4),IF(C148&lt;(MAX('PVC DWV'!A:A))+1,VLOOKUP(C148,'PVC DWV'!A:K,5),IF(C148&lt;(MAX('PVC SCH 40'!A:A))+1,VLOOKUP(C148,'PVC SCH 40'!A:K,5),IF(C148&lt;(MAX('Push Fittings'!A:A))+1,VLOOKUP(C148,'Push Fittings'!A:J,4),IF(C148&lt;(MAX('Copper Wrot'!A:A))+1,VLOOKUP(C148,'Copper Wrot'!A:L,5),IF(C148&lt;(MAX('Cast Copper'!A:A))+1,VLOOKUP(C148,'Cast Copper'!A:L,5),IF(C148&lt;(MAX('Press Copper Fittings'!A:A))+1,VLOOKUP(C148,'Press Copper Fittings'!A:J,4),IF(C148&lt;(MAX('Supply Stops'!A:A))+1,VLOOKUP(C148,'Supply Stops'!A:J,4),IF(C148&lt;(MAX('Supply Lines'!A:A))+1,VLOOKUP(C148,'Supply Lines'!A:J,4),IF(C148&lt;(MAX('CI Fittings'!A:A))+1,VLOOKUP(C148,'CI Fittings'!A:J,4),IF(C148&lt;(MAX('Steel Couplings'!A:A))+1,VLOOKUP(C148,'Steel Couplings'!A:J,4),IF(C148&lt;(MAX(NHC!A:A))+1,VLOOKUP(C148,NHC!A:J,4),IF(C148&lt;(MAX('Dielectric Unions'!A:A))+1,VLOOKUP(C148,'Dielectric Unions'!A:J,4),IF(C148&lt;(MAX('MI Fittings - XH'!A:A))+1,VLOOKUP(C148,'MI Fittings - XH'!A:J,4),IF(C148&lt;(MAX('Steel Nipples - XH'!A:A))+1,VLOOKUP(C148,'Steel Nipples - XH'!A:J,4),IF(C148&lt;(MAX('Copper Tubing '!A:A))+1,VLOOKUP(C148,'Copper Tubing '!A:J,4),IF(C148&lt;(MAX('PVC Pipe'!A:A))+1,VLOOKUP(C148,'PVC Pipe'!A:J,4),IF(C148&lt;(MAX('Steel Pipe'!A:A))+1,VLOOKUP(C148,'Steel Pipe'!A:J,4),"")))))))))))))))))))))))))))))))</f>
        <v/>
      </c>
      <c r="G148" s="1795"/>
      <c r="H148" s="504" t="str">
        <f>IF(C148&lt;(MAX('MI Fittings'!A:A))+1,VLOOKUP(C148,'MI Fittings'!A:K,8),IF(C148&lt;(MAX('CS Press Fittings'!A:A))+1,VLOOKUP(C148,'CS Press Fittings'!A:K,9),IF(C148&lt;(MAX('Steel Nipples'!A:A))+1,VLOOKUP(C148,'Steel Nipples'!A:K,8),IF(C148&lt;(MAX('Steel Cut Lengths'!A:A))+1,VLOOKUP(C148,'Steel Cut Lengths'!A:K,8),IF(C148&lt;(MAX('Pipe Hangers'!A:A))+1,VLOOKUP(C148,'Pipe Hangers'!A:J,8),IF(C148&lt;(MAX('Brass Nipples '!A:A))+1,VLOOKUP(C148,'Brass Nipples '!A:J,8),IF(C148&lt;(MAX('Brass Fittings '!A:A))+1,VLOOKUP(C148,'Brass Fittings '!A:J,8),IF(C148&lt;(MAX(Valves!A:A))+1,VLOOKUP(C148,Valves!A:J,8),IF(C148&lt;(MAX('PEX Tubing'!A:A))+1,VLOOKUP(C148,'PEX Tubing'!A:J,8),IF(C148&lt;(MAX('PEX Fittings - Brass'!A:A))+1,VLOOKUP(C148,'PEX Fittings - Brass'!A:J,8),IF(C148&lt;(MAX('PEX Fittings - EXPN Brass'!A:A))+1,VLOOKUP(C148,'PEX Fittings - EXPN Brass'!A:J,8),IF(C148&lt;(MAX('PEX Fittings - F1807 PPSU '!A:A))+1,VLOOKUP(C148,'PEX Fittings - F1807 PPSU '!A:J,8),IF(C148&lt;(MAX('PEX Fittings - F1960 EPPSU'!A:A))+1,VLOOKUP(C148,'PEX Fittings - F1960 EPPSU'!A:J,8),IF(C148&lt;(MAX('PEX Accessories'!A:A))+1,VLOOKUP(C148,'PEX Accessories'!A:J,8),IF(C148&lt;(MAX('PVC DWV'!A:A))+1,VLOOKUP(C148,'PVC DWV'!A:K,9),IF(C148&lt;(MAX('PVC SCH 40'!A:A))+1,VLOOKUP(C148,'PVC SCH 40'!A:K,10),IF(C148&lt;(MAX('Push Fittings'!A:A))+1,VLOOKUP(C148,'Push Fittings'!A:J,8),IF(C148&lt;(MAX('Copper Wrot'!A:A))+1,VLOOKUP(C148,'Copper Wrot'!A:L,10),IF(C148&lt;(MAX('Cast Copper'!A:A))+1,VLOOKUP(C148,'Cast Copper'!A:L,10),IF(C148&lt;(MAX('Press Copper Fittings'!A:A))+1,VLOOKUP(C148,'Press Copper Fittings'!A:J,8),IF(C148&lt;(MAX('Supply Stops'!A:A))+1,VLOOKUP(C148,'Supply Stops'!A:J,8),IF(C148&lt;(MAX('Supply Lines'!A:A))+1,VLOOKUP(C148,'Supply Lines'!A:J,8),IF(C148&lt;(MAX('CI Fittings'!A:A))+1,VLOOKUP(C148,'CI Fittings'!A:J,8),IF(C148&lt;(MAX('Steel Couplings'!A:A))+1,VLOOKUP(C148,'Steel Couplings'!A:J,8),IF(C148&lt;(MAX(NHC!A:A))+1,VLOOKUP(C148,NHC!A:J,8),IF(C148&lt;(MAX('Dielectric Unions'!A:A))+1,VLOOKUP(C148,'Dielectric Unions'!A:J,8),IF(C148&lt;(MAX('MI Fittings - XH'!A:A))+1,VLOOKUP(C148,'MI Fittings - XH'!A:J,8),IF(C148&lt;(MAX('Steel Nipples - XH'!A:A))+1,VLOOKUP(C148,'Steel Nipples - XH'!A:J,8),IF(C148&lt;(MAX('Copper Tubing '!A:A))+1,VLOOKUP(C148,'Copper Tubing '!A:J,8),IF(C148&lt;(MAX('PVC Pipe'!A:A))+1,VLOOKUP(C148,'PVC Pipe'!A:J,8),IF(C148&lt;(MAX('Steel Pipe'!A:A))+1,VLOOKUP(C148,'Steel Pipe'!A:J,8),"")))))))))))))))))))))))))))))))</f>
        <v/>
      </c>
      <c r="I148" s="1232">
        <f>IF(C148&lt;(MAX('MI Fittings'!A:A))+1,VLOOKUP(C148,'MI Fittings'!A:K,7),IF(C148&lt;(MAX('CS Press Fittings'!A:A))+1,VLOOKUP(C148,'CS Press Fittings'!A:K,8),IF(C148&lt;(MAX('Steel Nipples'!A:A))+1,VLOOKUP(C148,'Steel Nipples'!A:K,7),IF(C148&lt;(MAX('Steel Cut Lengths'!A:A))+1,VLOOKUP(C148,'Steel Cut Lengths'!A:K,7),IF(C148&lt;(MAX('Pipe Hangers'!A:A))+1,VLOOKUP(C148,'Pipe Hangers'!A:J,7),IF(C148&lt;(MAX('Brass Nipples '!A:A))+1,VLOOKUP(C148,'Brass Nipples '!A:J,7),IF(C148&lt;(MAX('Brass Fittings '!A:A))+1,VLOOKUP(C148,'Brass Fittings '!A:J,7),IF(C148&lt;(MAX(Valves!A:A))+1,VLOOKUP(C148,Valves!A:J,7),IF(C148&lt;(MAX('PEX Tubing'!A:A))+1,VLOOKUP(C148,'PEX Tubing'!A:J,7),IF(C148&lt;(MAX('PEX Fittings - Brass'!A:A))+1,VLOOKUP(C148,'PEX Fittings - Brass'!A:J,7),IF(C148&lt;(MAX('PEX Fittings - EXPN Brass'!A:A))+1,VLOOKUP(C148,'PEX Fittings - EXPN Brass'!A:J,7),IF(C148&lt;(MAX('PEX Fittings - F1807 PPSU '!A:A))+1,VLOOKUP(C148,'PEX Fittings - F1807 PPSU '!A:J,7),IF(C148&lt;(MAX('PEX Fittings - F1960 EPPSU'!A:A))+1,VLOOKUP(C148,'PEX Fittings - F1960 EPPSU'!A:J,7),IF(C148&lt;(MAX('PEX Accessories'!A:A))+1,VLOOKUP(C148,'PEX Accessories'!A:J,7),IF(C148&lt;(MAX('PVC DWV'!A:A))+1,VLOOKUP(C148,'PVC DWV'!A:K,8),IF(C148&lt;(MAX('PVC SCH 40'!A:A))+1,VLOOKUP(C148,'PVC SCH 40'!A:K,7),IF(C148&lt;(MAX('Push Fittings'!A:A))+1,VLOOKUP(C148,'Push Fittings'!A:J,7),IF(C148&lt;(MAX('Copper Wrot'!A:A))+1,VLOOKUP(C148,'Copper Wrot'!A:L,9),IF(C148&lt;(MAX('Cast Copper'!A:A))+1,VLOOKUP(C148,'Cast Copper'!A:L,9),IF(C148&lt;(MAX('Press Copper Fittings'!A:A))+1,VLOOKUP(C148,'Press Copper Fittings'!A:J,7),IF(C148&lt;(MAX('Supply Stops'!A:A))+1,VLOOKUP(C148,'Supply Stops'!A:J,7),IF(C148&lt;(MAX('Supply Lines'!A:A))+1,VLOOKUP(C148,'Supply Lines'!A:J,7),IF(C148&lt;(MAX('CI Fittings'!A:A))+1,VLOOKUP(C148,'CI Fittings'!A:J,7),IF(C148&lt;(MAX('Steel Couplings'!A:A))+1,VLOOKUP(C148,'Steel Couplings'!A:J,7),IF(C148&lt;(MAX(NHC!A:A))+1,VLOOKUP(C148,NHC!A:J,7),IF(C148&lt;(MAX('Dielectric Unions'!A:A))+1,VLOOKUP(C148,'Dielectric Unions'!A:J,7),IF(C148&lt;(MAX('MI Fittings - XH'!A:A))+1,VLOOKUP(C148,'MI Fittings - XH'!A:J,7),IF(C148&lt;(MAX('Steel Nipples - XH'!A:A))+1,VLOOKUP(C148,'Steel Nipples - XH'!A:J,7),IF(C148&lt;(MAX('Copper Tubing '!A:A))+1,VLOOKUP(C148,'Copper Tubing '!A:J,7),IF(C148&lt;(MAX('PVC Pipe'!A:A))+1,VLOOKUP(C148,'PVC Pipe'!A:J,7),IF(C148&lt;(MAX('Steel Pipe'!A:A))+1,VLOOKUP(C148,'Steel Pipe'!A:J,7),0)))))))))))))))))))))))))))))))</f>
        <v>0</v>
      </c>
      <c r="J148" s="1196">
        <f t="shared" si="2"/>
        <v>0</v>
      </c>
    </row>
    <row r="149" spans="3:10" ht="15" customHeight="1" thickTop="1" thickBot="1">
      <c r="C149" s="1233">
        <v>128</v>
      </c>
      <c r="D149" s="49" t="str">
        <f>IF(C149&lt;(MAX('MI Fittings'!A:A))+1,VLOOKUP(C149,'MI Fittings'!A:K,10),IF(C149&lt;(MAX('CS Press Fittings'!A:A))+1,VLOOKUP(C149,'CS Press Fittings'!A:K,11),IF(C149&lt;(MAX('Steel Nipples'!A:A))+1,VLOOKUP(C149,'Steel Nipples'!A:K,10),IF(C149&lt;(MAX('Steel Cut Lengths'!A:A))+1,VLOOKUP(C149,'Steel Cut Lengths'!A:K,10),IF(C149&lt;(MAX('Pipe Hangers'!A:A))+1,VLOOKUP(C149,'Pipe Hangers'!A:J,10),IF(C149&lt;(MAX('Brass Nipples '!A:A))+1,VLOOKUP(C149,'Brass Nipples '!A:J,10),IF(C149&lt;(MAX('Brass Fittings '!A:A))+1,VLOOKUP(C149,'Brass Fittings '!A:J,10),IF(C149&lt;(MAX(Valves!A:A))+1,VLOOKUP(C149,Valves!A:J,10),IF(C149&lt;(MAX('PEX Tubing'!A:A))+1,VLOOKUP(C149,'PEX Tubing'!A:J,9),IF(C149&lt;(MAX('PEX Fittings - Brass'!A:A))+1,VLOOKUP(C149,'PEX Fittings - Brass'!A:J,10),IF(C149&lt;(MAX('PEX Fittings - EXPN Brass'!A:A))+1,VLOOKUP(C149,'PEX Fittings - EXPN Brass'!A:J,10),IF(C149&lt;(MAX('PEX Fittings - F1807 PPSU '!A:A))+1,VLOOKUP(C149,'PEX Fittings - F1807 PPSU '!A:J,10),IF(C149&lt;(MAX('PEX Fittings - F1960 EPPSU'!A:A))+1,VLOOKUP(C149,'PEX Fittings - F1960 EPPSU'!A:J,10),IF(C149&lt;(MAX('PEX Accessories'!A:A))+1,VLOOKUP(C149,'PEX Accessories'!A:J,10),IF(C149&lt;(MAX('PVC DWV'!A:A))+1,VLOOKUP(C149,'PVC DWV'!A:K,11),IF(C149&lt;(MAX('PVC SCH 40'!A:A))+1,VLOOKUP(C149,'PVC SCH 40'!A:K,11),IF(C149&lt;(MAX('Push Fittings'!A:A))+1,VLOOKUP(C149,'Push Fittings'!A:J,10),IF(C149&lt;(MAX('Copper Wrot'!A:A))+1,VLOOKUP(C149,'Copper Wrot'!A:L,12),IF(C149&lt;(MAX('Cast Copper'!A:A))+1,VLOOKUP(C149,'Cast Copper'!A:L,12),IF(C149&lt;(MAX('Press Copper Fittings'!A:A))+1,VLOOKUP(C149,'Press Copper Fittings'!A:J,10),IF(C149&lt;(MAX('Supply Stops'!A:A))+1,VLOOKUP(C149,'Supply Stops'!A:J,10),IF(C149&lt;(MAX('Supply Lines'!A:A))+1,VLOOKUP(C149,'Supply Lines'!A:J,10),IF(C149&lt;(MAX('CI Fittings'!A:A))+1,VLOOKUP(C149,'CI Fittings'!A:J,10),IF(C149&lt;(MAX('Steel Couplings'!A:A))+1,VLOOKUP(C149,'Steel Couplings'!A:J,10),IF(C149&lt;(MAX(NHC!A:A))+1,VLOOKUP(C149,NHC!A:J,10),IF(C149&lt;(MAX('Dielectric Unions'!A:A))+1,VLOOKUP(C149,'Dielectric Unions'!A:J,10),IF(C149&lt;(MAX('MI Fittings - XH'!A:A))+1,VLOOKUP(C149,'MI Fittings - XH'!A:J,10),IF(C149&lt;(MAX('Steel Nipples - XH'!A:A))+1,VLOOKUP(C149,'Steel Nipples - XH'!A:J,10),IF(C149&lt;(MAX('Copper Tubing '!A:A))+1,VLOOKUP(C149,'Copper Tubing '!A:J,10),IF(C149&lt;(MAX('PVC Pipe'!A:A))+1,VLOOKUP(C149,'PVC Pipe'!A:J,10),IF(C149&lt;(MAX('Steel Pipe'!A:A))+1,VLOOKUP(C149,'Steel Pipe'!A:J,10),"")))))))))))))))))))))))))))))))</f>
        <v/>
      </c>
      <c r="E149" s="1231" t="str">
        <f>IF(C149&lt;(MAX('MI Fittings'!A:A))+1,VLOOKUP(C149,'MI Fittings'!A:K,3),IF(C149&lt;(MAX('CS Press Fittings'!A:A))+1,VLOOKUP(C149,'CS Press Fittings'!A:K,4),IF(C149&lt;(MAX('Steel Nipples'!A:A))+1,VLOOKUP(C149,'Steel Nipples'!A:K,3),IF(C149&lt;(MAX('Steel Cut Lengths'!A:A))+1,VLOOKUP(C149,'Steel Cut Lengths'!A:K,3),IF(C149&lt;(MAX('Pipe Hangers'!A:A))+1,VLOOKUP(C149,'Pipe Hangers'!A:J,3),IF(C149&lt;(MAX('Brass Nipples '!A:A))+1,VLOOKUP(C149,'Brass Nipples '!A:J,3),IF(C149&lt;(MAX('Brass Fittings '!A:A))+1,VLOOKUP(C149,'Brass Fittings '!A:J,3),IF(C149&lt;(MAX(Valves!A:A))+1,VLOOKUP(C149,Valves!A:J,3),IF(C149&lt;(MAX('PEX Tubing'!A:A))+1,VLOOKUP(C149,'PEX Tubing'!A:J,3),IF(C149&lt;(MAX('PEX Fittings - Brass'!A:A))+1,VLOOKUP(C149,'PEX Fittings - Brass'!A:J,3),IF(C149&lt;(MAX('PEX Fittings - EXPN Brass'!A:A))+1,VLOOKUP(C149,'PEX Fittings - EXPN Brass'!A:J,3),IF(C149&lt;(MAX('PEX Fittings - F1807 PPSU '!A:A))+1,VLOOKUP(C149,'PEX Fittings - F1807 PPSU '!A:J,3),IF(C149&lt;(MAX('PEX Fittings - F1960 EPPSU'!A:A))+1,VLOOKUP(C149,'PEX Fittings - F1960 EPPSU'!A:J,3),IF(C149&lt;(MAX('PEX Accessories'!A:A))+1,VLOOKUP(C149,'PEX Accessories'!A:J,3),IF(C149&lt;(MAX('PVC DWV'!A:A))+1,VLOOKUP(C149,'PVC DWV'!A:K,3),IF(C149&lt;(MAX('PVC SCH 40'!A:A))+1,VLOOKUP(C149,'PVC SCH 40'!A:K,3),IF(C149&lt;(MAX('Push Fittings'!A:A))+1,VLOOKUP(C149,'Push Fittings'!A:J,3),IF(C149&lt;(MAX('Copper Wrot'!A:A))+1,VLOOKUP(C149,'Copper Wrot'!A:L,3),IF(C149&lt;(MAX('Cast Copper'!A:A))+1,VLOOKUP(C149,'Cast Copper'!A:L,3),IF(C149&lt;(MAX('Cast Copper'!A:A))+1,VLOOKUP(C149,'Cast Copper'!A:L,3),IF(C149&lt;(MAX('Press Copper Fittings'!A:A))+1,VLOOKUP(C149,'Press Copper Fittings'!A:J,3),IF(C149&lt;(MAX('Supply Stops'!A:A))+1,VLOOKUP(C149,'Supply Stops'!A:J,3),IF(C149&lt;(MAX('Supply Lines'!A:A))+1,VLOOKUP(C149,'Supply Lines'!A:J,3),IF(C149&lt;(MAX('CI Fittings'!A:A))+1,VLOOKUP(C149,'CI Fittings'!A:J,3),IF(C149&lt;(MAX('Steel Couplings'!A:A))+1,VLOOKUP(C149,'Steel Couplings'!A:J,3),IF(C149&lt;(MAX(NHC!A:A))+1,VLOOKUP(C149,NHC!A:J,3),IF(C149&lt;(MAX('Dielectric Unions'!A:A))+1,VLOOKUP(C149,'Dielectric Unions'!A:J,3),IF(C149&lt;(MAX('MI Fittings - XH'!A:A))+1,VLOOKUP(C149,'MI Fittings - XH'!A:J,3),IF(C149&lt;(MAX('Steel Nipples - XH'!A:A))+1,VLOOKUP(C149,'Steel Nipples - XH'!A:J,3),IF(C149&lt;(MAX('Copper Tubing '!A:A))+1,VLOOKUP(C149,'Copper Tubing '!A:J,3),IF(C149&lt;(MAX('PVC Pipe'!A:A))+1,VLOOKUP(C149,'PVC Pipe'!A:J,3),IF(C149&lt;(MAX('Steel Pipe'!A:A))+1,VLOOKUP(C149,'Steel Pipe'!A:J,3),""))))))))))))))))))))))))))))))))</f>
        <v/>
      </c>
      <c r="F149" s="1794" t="str">
        <f>IF(C149&lt;(MAX('MI Fittings'!A:A))+1,VLOOKUP(C149,'MI Fittings'!A:K,4),IF(C149&lt;(MAX('CS Press Fittings'!A:A))+1,VLOOKUP(C149,'CS Press Fittings'!A:K,5),IF(C149&lt;(MAX('Steel Nipples'!A:A))+1,VLOOKUP(C149,'Steel Nipples'!A:K,4),IF(C149&lt;(MAX('Steel Cut Lengths'!A:A))+1,VLOOKUP(C149,'Steel Cut Lengths'!A:K,4),IF(C149&lt;(MAX('Pipe Hangers'!A:A))+1,VLOOKUP(C149,'Pipe Hangers'!A:J,4),IF(C149&lt;(MAX('Brass Nipples '!A:A))+1,VLOOKUP(C149,'Brass Nipples '!A:J,4),IF(C149&lt;(MAX('Brass Fittings '!A:A))+1,VLOOKUP(C149,'Brass Fittings '!A:J,4),IF(C149&lt;(MAX(Valves!A:A))+1,VLOOKUP(C149,Valves!A:J,4),IF(C149&lt;(MAX('PEX Tubing'!A:A))+1,VLOOKUP(C149,'PEX Tubing'!A:J,4),IF(C149&lt;(MAX('PEX Fittings - Brass'!A:A))+1,VLOOKUP(C149,'PEX Fittings - Brass'!A:J,4),IF(C149&lt;(MAX('PEX Fittings - EXPN Brass'!A:A))+1,VLOOKUP(C149,'PEX Fittings - EXPN Brass'!A:J,4),IF(C149&lt;(MAX('PEX Fittings - F1807 PPSU '!A:A))+1,VLOOKUP(C149,'PEX Fittings - F1807 PPSU '!A:J,4),IF(C149&lt;(MAX('PEX Fittings - F1960 EPPSU'!A:A))+1,VLOOKUP(C149,'PEX Fittings - F1960 EPPSU'!A:J,4),IF(C149&lt;(MAX('PEX Accessories'!A:A))+1,VLOOKUP(C149,'PEX Accessories'!A:J,4),IF(C149&lt;(MAX('PVC DWV'!A:A))+1,VLOOKUP(C149,'PVC DWV'!A:K,5),IF(C149&lt;(MAX('PVC SCH 40'!A:A))+1,VLOOKUP(C149,'PVC SCH 40'!A:K,5),IF(C149&lt;(MAX('Push Fittings'!A:A))+1,VLOOKUP(C149,'Push Fittings'!A:J,4),IF(C149&lt;(MAX('Copper Wrot'!A:A))+1,VLOOKUP(C149,'Copper Wrot'!A:L,5),IF(C149&lt;(MAX('Cast Copper'!A:A))+1,VLOOKUP(C149,'Cast Copper'!A:L,5),IF(C149&lt;(MAX('Press Copper Fittings'!A:A))+1,VLOOKUP(C149,'Press Copper Fittings'!A:J,4),IF(C149&lt;(MAX('Supply Stops'!A:A))+1,VLOOKUP(C149,'Supply Stops'!A:J,4),IF(C149&lt;(MAX('Supply Lines'!A:A))+1,VLOOKUP(C149,'Supply Lines'!A:J,4),IF(C149&lt;(MAX('CI Fittings'!A:A))+1,VLOOKUP(C149,'CI Fittings'!A:J,4),IF(C149&lt;(MAX('Steel Couplings'!A:A))+1,VLOOKUP(C149,'Steel Couplings'!A:J,4),IF(C149&lt;(MAX(NHC!A:A))+1,VLOOKUP(C149,NHC!A:J,4),IF(C149&lt;(MAX('Dielectric Unions'!A:A))+1,VLOOKUP(C149,'Dielectric Unions'!A:J,4),IF(C149&lt;(MAX('MI Fittings - XH'!A:A))+1,VLOOKUP(C149,'MI Fittings - XH'!A:J,4),IF(C149&lt;(MAX('Steel Nipples - XH'!A:A))+1,VLOOKUP(C149,'Steel Nipples - XH'!A:J,4),IF(C149&lt;(MAX('Copper Tubing '!A:A))+1,VLOOKUP(C149,'Copper Tubing '!A:J,4),IF(C149&lt;(MAX('PVC Pipe'!A:A))+1,VLOOKUP(C149,'PVC Pipe'!A:J,4),IF(C149&lt;(MAX('Steel Pipe'!A:A))+1,VLOOKUP(C149,'Steel Pipe'!A:J,4),"")))))))))))))))))))))))))))))))</f>
        <v/>
      </c>
      <c r="G149" s="1795"/>
      <c r="H149" s="504" t="str">
        <f>IF(C149&lt;(MAX('MI Fittings'!A:A))+1,VLOOKUP(C149,'MI Fittings'!A:K,8),IF(C149&lt;(MAX('CS Press Fittings'!A:A))+1,VLOOKUP(C149,'CS Press Fittings'!A:K,9),IF(C149&lt;(MAX('Steel Nipples'!A:A))+1,VLOOKUP(C149,'Steel Nipples'!A:K,8),IF(C149&lt;(MAX('Steel Cut Lengths'!A:A))+1,VLOOKUP(C149,'Steel Cut Lengths'!A:K,8),IF(C149&lt;(MAX('Pipe Hangers'!A:A))+1,VLOOKUP(C149,'Pipe Hangers'!A:J,8),IF(C149&lt;(MAX('Brass Nipples '!A:A))+1,VLOOKUP(C149,'Brass Nipples '!A:J,8),IF(C149&lt;(MAX('Brass Fittings '!A:A))+1,VLOOKUP(C149,'Brass Fittings '!A:J,8),IF(C149&lt;(MAX(Valves!A:A))+1,VLOOKUP(C149,Valves!A:J,8),IF(C149&lt;(MAX('PEX Tubing'!A:A))+1,VLOOKUP(C149,'PEX Tubing'!A:J,8),IF(C149&lt;(MAX('PEX Fittings - Brass'!A:A))+1,VLOOKUP(C149,'PEX Fittings - Brass'!A:J,8),IF(C149&lt;(MAX('PEX Fittings - EXPN Brass'!A:A))+1,VLOOKUP(C149,'PEX Fittings - EXPN Brass'!A:J,8),IF(C149&lt;(MAX('PEX Fittings - F1807 PPSU '!A:A))+1,VLOOKUP(C149,'PEX Fittings - F1807 PPSU '!A:J,8),IF(C149&lt;(MAX('PEX Fittings - F1960 EPPSU'!A:A))+1,VLOOKUP(C149,'PEX Fittings - F1960 EPPSU'!A:J,8),IF(C149&lt;(MAX('PEX Accessories'!A:A))+1,VLOOKUP(C149,'PEX Accessories'!A:J,8),IF(C149&lt;(MAX('PVC DWV'!A:A))+1,VLOOKUP(C149,'PVC DWV'!A:K,9),IF(C149&lt;(MAX('PVC SCH 40'!A:A))+1,VLOOKUP(C149,'PVC SCH 40'!A:K,10),IF(C149&lt;(MAX('Push Fittings'!A:A))+1,VLOOKUP(C149,'Push Fittings'!A:J,8),IF(C149&lt;(MAX('Copper Wrot'!A:A))+1,VLOOKUP(C149,'Copper Wrot'!A:L,10),IF(C149&lt;(MAX('Cast Copper'!A:A))+1,VLOOKUP(C149,'Cast Copper'!A:L,10),IF(C149&lt;(MAX('Press Copper Fittings'!A:A))+1,VLOOKUP(C149,'Press Copper Fittings'!A:J,8),IF(C149&lt;(MAX('Supply Stops'!A:A))+1,VLOOKUP(C149,'Supply Stops'!A:J,8),IF(C149&lt;(MAX('Supply Lines'!A:A))+1,VLOOKUP(C149,'Supply Lines'!A:J,8),IF(C149&lt;(MAX('CI Fittings'!A:A))+1,VLOOKUP(C149,'CI Fittings'!A:J,8),IF(C149&lt;(MAX('Steel Couplings'!A:A))+1,VLOOKUP(C149,'Steel Couplings'!A:J,8),IF(C149&lt;(MAX(NHC!A:A))+1,VLOOKUP(C149,NHC!A:J,8),IF(C149&lt;(MAX('Dielectric Unions'!A:A))+1,VLOOKUP(C149,'Dielectric Unions'!A:J,8),IF(C149&lt;(MAX('MI Fittings - XH'!A:A))+1,VLOOKUP(C149,'MI Fittings - XH'!A:J,8),IF(C149&lt;(MAX('Steel Nipples - XH'!A:A))+1,VLOOKUP(C149,'Steel Nipples - XH'!A:J,8),IF(C149&lt;(MAX('Copper Tubing '!A:A))+1,VLOOKUP(C149,'Copper Tubing '!A:J,8),IF(C149&lt;(MAX('PVC Pipe'!A:A))+1,VLOOKUP(C149,'PVC Pipe'!A:J,8),IF(C149&lt;(MAX('Steel Pipe'!A:A))+1,VLOOKUP(C149,'Steel Pipe'!A:J,8),"")))))))))))))))))))))))))))))))</f>
        <v/>
      </c>
      <c r="I149" s="1232">
        <f>IF(C149&lt;(MAX('MI Fittings'!A:A))+1,VLOOKUP(C149,'MI Fittings'!A:K,7),IF(C149&lt;(MAX('CS Press Fittings'!A:A))+1,VLOOKUP(C149,'CS Press Fittings'!A:K,8),IF(C149&lt;(MAX('Steel Nipples'!A:A))+1,VLOOKUP(C149,'Steel Nipples'!A:K,7),IF(C149&lt;(MAX('Steel Cut Lengths'!A:A))+1,VLOOKUP(C149,'Steel Cut Lengths'!A:K,7),IF(C149&lt;(MAX('Pipe Hangers'!A:A))+1,VLOOKUP(C149,'Pipe Hangers'!A:J,7),IF(C149&lt;(MAX('Brass Nipples '!A:A))+1,VLOOKUP(C149,'Brass Nipples '!A:J,7),IF(C149&lt;(MAX('Brass Fittings '!A:A))+1,VLOOKUP(C149,'Brass Fittings '!A:J,7),IF(C149&lt;(MAX(Valves!A:A))+1,VLOOKUP(C149,Valves!A:J,7),IF(C149&lt;(MAX('PEX Tubing'!A:A))+1,VLOOKUP(C149,'PEX Tubing'!A:J,7),IF(C149&lt;(MAX('PEX Fittings - Brass'!A:A))+1,VLOOKUP(C149,'PEX Fittings - Brass'!A:J,7),IF(C149&lt;(MAX('PEX Fittings - EXPN Brass'!A:A))+1,VLOOKUP(C149,'PEX Fittings - EXPN Brass'!A:J,7),IF(C149&lt;(MAX('PEX Fittings - F1807 PPSU '!A:A))+1,VLOOKUP(C149,'PEX Fittings - F1807 PPSU '!A:J,7),IF(C149&lt;(MAX('PEX Fittings - F1960 EPPSU'!A:A))+1,VLOOKUP(C149,'PEX Fittings - F1960 EPPSU'!A:J,7),IF(C149&lt;(MAX('PEX Accessories'!A:A))+1,VLOOKUP(C149,'PEX Accessories'!A:J,7),IF(C149&lt;(MAX('PVC DWV'!A:A))+1,VLOOKUP(C149,'PVC DWV'!A:K,8),IF(C149&lt;(MAX('PVC SCH 40'!A:A))+1,VLOOKUP(C149,'PVC SCH 40'!A:K,7),IF(C149&lt;(MAX('Push Fittings'!A:A))+1,VLOOKUP(C149,'Push Fittings'!A:J,7),IF(C149&lt;(MAX('Copper Wrot'!A:A))+1,VLOOKUP(C149,'Copper Wrot'!A:L,9),IF(C149&lt;(MAX('Cast Copper'!A:A))+1,VLOOKUP(C149,'Cast Copper'!A:L,9),IF(C149&lt;(MAX('Press Copper Fittings'!A:A))+1,VLOOKUP(C149,'Press Copper Fittings'!A:J,7),IF(C149&lt;(MAX('Supply Stops'!A:A))+1,VLOOKUP(C149,'Supply Stops'!A:J,7),IF(C149&lt;(MAX('Supply Lines'!A:A))+1,VLOOKUP(C149,'Supply Lines'!A:J,7),IF(C149&lt;(MAX('CI Fittings'!A:A))+1,VLOOKUP(C149,'CI Fittings'!A:J,7),IF(C149&lt;(MAX('Steel Couplings'!A:A))+1,VLOOKUP(C149,'Steel Couplings'!A:J,7),IF(C149&lt;(MAX(NHC!A:A))+1,VLOOKUP(C149,NHC!A:J,7),IF(C149&lt;(MAX('Dielectric Unions'!A:A))+1,VLOOKUP(C149,'Dielectric Unions'!A:J,7),IF(C149&lt;(MAX('MI Fittings - XH'!A:A))+1,VLOOKUP(C149,'MI Fittings - XH'!A:J,7),IF(C149&lt;(MAX('Steel Nipples - XH'!A:A))+1,VLOOKUP(C149,'Steel Nipples - XH'!A:J,7),IF(C149&lt;(MAX('Copper Tubing '!A:A))+1,VLOOKUP(C149,'Copper Tubing '!A:J,7),IF(C149&lt;(MAX('PVC Pipe'!A:A))+1,VLOOKUP(C149,'PVC Pipe'!A:J,7),IF(C149&lt;(MAX('Steel Pipe'!A:A))+1,VLOOKUP(C149,'Steel Pipe'!A:J,7),0)))))))))))))))))))))))))))))))</f>
        <v>0</v>
      </c>
      <c r="J149" s="1196">
        <f t="shared" si="2"/>
        <v>0</v>
      </c>
    </row>
    <row r="150" spans="3:10" ht="15" customHeight="1" thickTop="1" thickBot="1">
      <c r="C150" s="1234">
        <v>129</v>
      </c>
      <c r="D150" s="49" t="str">
        <f>IF(C150&lt;(MAX('MI Fittings'!A:A))+1,VLOOKUP(C150,'MI Fittings'!A:K,10),IF(C150&lt;(MAX('CS Press Fittings'!A:A))+1,VLOOKUP(C150,'CS Press Fittings'!A:K,11),IF(C150&lt;(MAX('Steel Nipples'!A:A))+1,VLOOKUP(C150,'Steel Nipples'!A:K,10),IF(C150&lt;(MAX('Steel Cut Lengths'!A:A))+1,VLOOKUP(C150,'Steel Cut Lengths'!A:K,10),IF(C150&lt;(MAX('Pipe Hangers'!A:A))+1,VLOOKUP(C150,'Pipe Hangers'!A:J,10),IF(C150&lt;(MAX('Brass Nipples '!A:A))+1,VLOOKUP(C150,'Brass Nipples '!A:J,10),IF(C150&lt;(MAX('Brass Fittings '!A:A))+1,VLOOKUP(C150,'Brass Fittings '!A:J,10),IF(C150&lt;(MAX(Valves!A:A))+1,VLOOKUP(C150,Valves!A:J,10),IF(C150&lt;(MAX('PEX Tubing'!A:A))+1,VLOOKUP(C150,'PEX Tubing'!A:J,9),IF(C150&lt;(MAX('PEX Fittings - Brass'!A:A))+1,VLOOKUP(C150,'PEX Fittings - Brass'!A:J,10),IF(C150&lt;(MAX('PEX Fittings - EXPN Brass'!A:A))+1,VLOOKUP(C150,'PEX Fittings - EXPN Brass'!A:J,10),IF(C150&lt;(MAX('PEX Fittings - F1807 PPSU '!A:A))+1,VLOOKUP(C150,'PEX Fittings - F1807 PPSU '!A:J,10),IF(C150&lt;(MAX('PEX Fittings - F1960 EPPSU'!A:A))+1,VLOOKUP(C150,'PEX Fittings - F1960 EPPSU'!A:J,10),IF(C150&lt;(MAX('PEX Accessories'!A:A))+1,VLOOKUP(C150,'PEX Accessories'!A:J,10),IF(C150&lt;(MAX('PVC DWV'!A:A))+1,VLOOKUP(C150,'PVC DWV'!A:K,11),IF(C150&lt;(MAX('PVC SCH 40'!A:A))+1,VLOOKUP(C150,'PVC SCH 40'!A:K,11),IF(C150&lt;(MAX('Push Fittings'!A:A))+1,VLOOKUP(C150,'Push Fittings'!A:J,10),IF(C150&lt;(MAX('Copper Wrot'!A:A))+1,VLOOKUP(C150,'Copper Wrot'!A:L,12),IF(C150&lt;(MAX('Cast Copper'!A:A))+1,VLOOKUP(C150,'Cast Copper'!A:L,12),IF(C150&lt;(MAX('Press Copper Fittings'!A:A))+1,VLOOKUP(C150,'Press Copper Fittings'!A:J,10),IF(C150&lt;(MAX('Supply Stops'!A:A))+1,VLOOKUP(C150,'Supply Stops'!A:J,10),IF(C150&lt;(MAX('Supply Lines'!A:A))+1,VLOOKUP(C150,'Supply Lines'!A:J,10),IF(C150&lt;(MAX('CI Fittings'!A:A))+1,VLOOKUP(C150,'CI Fittings'!A:J,10),IF(C150&lt;(MAX('Steel Couplings'!A:A))+1,VLOOKUP(C150,'Steel Couplings'!A:J,10),IF(C150&lt;(MAX(NHC!A:A))+1,VLOOKUP(C150,NHC!A:J,10),IF(C150&lt;(MAX('Dielectric Unions'!A:A))+1,VLOOKUP(C150,'Dielectric Unions'!A:J,10),IF(C150&lt;(MAX('MI Fittings - XH'!A:A))+1,VLOOKUP(C150,'MI Fittings - XH'!A:J,10),IF(C150&lt;(MAX('Steel Nipples - XH'!A:A))+1,VLOOKUP(C150,'Steel Nipples - XH'!A:J,10),IF(C150&lt;(MAX('Copper Tubing '!A:A))+1,VLOOKUP(C150,'Copper Tubing '!A:J,10),IF(C150&lt;(MAX('PVC Pipe'!A:A))+1,VLOOKUP(C150,'PVC Pipe'!A:J,10),IF(C150&lt;(MAX('Steel Pipe'!A:A))+1,VLOOKUP(C150,'Steel Pipe'!A:J,10),"")))))))))))))))))))))))))))))))</f>
        <v/>
      </c>
      <c r="E150" s="1231" t="str">
        <f>IF(C150&lt;(MAX('MI Fittings'!A:A))+1,VLOOKUP(C150,'MI Fittings'!A:K,3),IF(C150&lt;(MAX('CS Press Fittings'!A:A))+1,VLOOKUP(C150,'CS Press Fittings'!A:K,4),IF(C150&lt;(MAX('Steel Nipples'!A:A))+1,VLOOKUP(C150,'Steel Nipples'!A:K,3),IF(C150&lt;(MAX('Steel Cut Lengths'!A:A))+1,VLOOKUP(C150,'Steel Cut Lengths'!A:K,3),IF(C150&lt;(MAX('Pipe Hangers'!A:A))+1,VLOOKUP(C150,'Pipe Hangers'!A:J,3),IF(C150&lt;(MAX('Brass Nipples '!A:A))+1,VLOOKUP(C150,'Brass Nipples '!A:J,3),IF(C150&lt;(MAX('Brass Fittings '!A:A))+1,VLOOKUP(C150,'Brass Fittings '!A:J,3),IF(C150&lt;(MAX(Valves!A:A))+1,VLOOKUP(C150,Valves!A:J,3),IF(C150&lt;(MAX('PEX Tubing'!A:A))+1,VLOOKUP(C150,'PEX Tubing'!A:J,3),IF(C150&lt;(MAX('PEX Fittings - Brass'!A:A))+1,VLOOKUP(C150,'PEX Fittings - Brass'!A:J,3),IF(C150&lt;(MAX('PEX Fittings - EXPN Brass'!A:A))+1,VLOOKUP(C150,'PEX Fittings - EXPN Brass'!A:J,3),IF(C150&lt;(MAX('PEX Fittings - F1807 PPSU '!A:A))+1,VLOOKUP(C150,'PEX Fittings - F1807 PPSU '!A:J,3),IF(C150&lt;(MAX('PEX Fittings - F1960 EPPSU'!A:A))+1,VLOOKUP(C150,'PEX Fittings - F1960 EPPSU'!A:J,3),IF(C150&lt;(MAX('PEX Accessories'!A:A))+1,VLOOKUP(C150,'PEX Accessories'!A:J,3),IF(C150&lt;(MAX('PVC DWV'!A:A))+1,VLOOKUP(C150,'PVC DWV'!A:K,3),IF(C150&lt;(MAX('PVC SCH 40'!A:A))+1,VLOOKUP(C150,'PVC SCH 40'!A:K,3),IF(C150&lt;(MAX('Push Fittings'!A:A))+1,VLOOKUP(C150,'Push Fittings'!A:J,3),IF(C150&lt;(MAX('Copper Wrot'!A:A))+1,VLOOKUP(C150,'Copper Wrot'!A:L,3),IF(C150&lt;(MAX('Cast Copper'!A:A))+1,VLOOKUP(C150,'Cast Copper'!A:L,3),IF(C150&lt;(MAX('Cast Copper'!A:A))+1,VLOOKUP(C150,'Cast Copper'!A:L,3),IF(C150&lt;(MAX('Press Copper Fittings'!A:A))+1,VLOOKUP(C150,'Press Copper Fittings'!A:J,3),IF(C150&lt;(MAX('Supply Stops'!A:A))+1,VLOOKUP(C150,'Supply Stops'!A:J,3),IF(C150&lt;(MAX('Supply Lines'!A:A))+1,VLOOKUP(C150,'Supply Lines'!A:J,3),IF(C150&lt;(MAX('CI Fittings'!A:A))+1,VLOOKUP(C150,'CI Fittings'!A:J,3),IF(C150&lt;(MAX('Steel Couplings'!A:A))+1,VLOOKUP(C150,'Steel Couplings'!A:J,3),IF(C150&lt;(MAX(NHC!A:A))+1,VLOOKUP(C150,NHC!A:J,3),IF(C150&lt;(MAX('Dielectric Unions'!A:A))+1,VLOOKUP(C150,'Dielectric Unions'!A:J,3),IF(C150&lt;(MAX('MI Fittings - XH'!A:A))+1,VLOOKUP(C150,'MI Fittings - XH'!A:J,3),IF(C150&lt;(MAX('Steel Nipples - XH'!A:A))+1,VLOOKUP(C150,'Steel Nipples - XH'!A:J,3),IF(C150&lt;(MAX('Copper Tubing '!A:A))+1,VLOOKUP(C150,'Copper Tubing '!A:J,3),IF(C150&lt;(MAX('PVC Pipe'!A:A))+1,VLOOKUP(C150,'PVC Pipe'!A:J,3),IF(C150&lt;(MAX('Steel Pipe'!A:A))+1,VLOOKUP(C150,'Steel Pipe'!A:J,3),""))))))))))))))))))))))))))))))))</f>
        <v/>
      </c>
      <c r="F150" s="1794" t="str">
        <f>IF(C150&lt;(MAX('MI Fittings'!A:A))+1,VLOOKUP(C150,'MI Fittings'!A:K,4),IF(C150&lt;(MAX('CS Press Fittings'!A:A))+1,VLOOKUP(C150,'CS Press Fittings'!A:K,5),IF(C150&lt;(MAX('Steel Nipples'!A:A))+1,VLOOKUP(C150,'Steel Nipples'!A:K,4),IF(C150&lt;(MAX('Steel Cut Lengths'!A:A))+1,VLOOKUP(C150,'Steel Cut Lengths'!A:K,4),IF(C150&lt;(MAX('Pipe Hangers'!A:A))+1,VLOOKUP(C150,'Pipe Hangers'!A:J,4),IF(C150&lt;(MAX('Brass Nipples '!A:A))+1,VLOOKUP(C150,'Brass Nipples '!A:J,4),IF(C150&lt;(MAX('Brass Fittings '!A:A))+1,VLOOKUP(C150,'Brass Fittings '!A:J,4),IF(C150&lt;(MAX(Valves!A:A))+1,VLOOKUP(C150,Valves!A:J,4),IF(C150&lt;(MAX('PEX Tubing'!A:A))+1,VLOOKUP(C150,'PEX Tubing'!A:J,4),IF(C150&lt;(MAX('PEX Fittings - Brass'!A:A))+1,VLOOKUP(C150,'PEX Fittings - Brass'!A:J,4),IF(C150&lt;(MAX('PEX Fittings - EXPN Brass'!A:A))+1,VLOOKUP(C150,'PEX Fittings - EXPN Brass'!A:J,4),IF(C150&lt;(MAX('PEX Fittings - F1807 PPSU '!A:A))+1,VLOOKUP(C150,'PEX Fittings - F1807 PPSU '!A:J,4),IF(C150&lt;(MAX('PEX Fittings - F1960 EPPSU'!A:A))+1,VLOOKUP(C150,'PEX Fittings - F1960 EPPSU'!A:J,4),IF(C150&lt;(MAX('PEX Accessories'!A:A))+1,VLOOKUP(C150,'PEX Accessories'!A:J,4),IF(C150&lt;(MAX('PVC DWV'!A:A))+1,VLOOKUP(C150,'PVC DWV'!A:K,5),IF(C150&lt;(MAX('PVC SCH 40'!A:A))+1,VLOOKUP(C150,'PVC SCH 40'!A:K,5),IF(C150&lt;(MAX('Push Fittings'!A:A))+1,VLOOKUP(C150,'Push Fittings'!A:J,4),IF(C150&lt;(MAX('Copper Wrot'!A:A))+1,VLOOKUP(C150,'Copper Wrot'!A:L,5),IF(C150&lt;(MAX('Cast Copper'!A:A))+1,VLOOKUP(C150,'Cast Copper'!A:L,5),IF(C150&lt;(MAX('Press Copper Fittings'!A:A))+1,VLOOKUP(C150,'Press Copper Fittings'!A:J,4),IF(C150&lt;(MAX('Supply Stops'!A:A))+1,VLOOKUP(C150,'Supply Stops'!A:J,4),IF(C150&lt;(MAX('Supply Lines'!A:A))+1,VLOOKUP(C150,'Supply Lines'!A:J,4),IF(C150&lt;(MAX('CI Fittings'!A:A))+1,VLOOKUP(C150,'CI Fittings'!A:J,4),IF(C150&lt;(MAX('Steel Couplings'!A:A))+1,VLOOKUP(C150,'Steel Couplings'!A:J,4),IF(C150&lt;(MAX(NHC!A:A))+1,VLOOKUP(C150,NHC!A:J,4),IF(C150&lt;(MAX('Dielectric Unions'!A:A))+1,VLOOKUP(C150,'Dielectric Unions'!A:J,4),IF(C150&lt;(MAX('MI Fittings - XH'!A:A))+1,VLOOKUP(C150,'MI Fittings - XH'!A:J,4),IF(C150&lt;(MAX('Steel Nipples - XH'!A:A))+1,VLOOKUP(C150,'Steel Nipples - XH'!A:J,4),IF(C150&lt;(MAX('Copper Tubing '!A:A))+1,VLOOKUP(C150,'Copper Tubing '!A:J,4),IF(C150&lt;(MAX('PVC Pipe'!A:A))+1,VLOOKUP(C150,'PVC Pipe'!A:J,4),IF(C150&lt;(MAX('Steel Pipe'!A:A))+1,VLOOKUP(C150,'Steel Pipe'!A:J,4),"")))))))))))))))))))))))))))))))</f>
        <v/>
      </c>
      <c r="G150" s="1795"/>
      <c r="H150" s="504" t="str">
        <f>IF(C150&lt;(MAX('MI Fittings'!A:A))+1,VLOOKUP(C150,'MI Fittings'!A:K,8),IF(C150&lt;(MAX('CS Press Fittings'!A:A))+1,VLOOKUP(C150,'CS Press Fittings'!A:K,9),IF(C150&lt;(MAX('Steel Nipples'!A:A))+1,VLOOKUP(C150,'Steel Nipples'!A:K,8),IF(C150&lt;(MAX('Steel Cut Lengths'!A:A))+1,VLOOKUP(C150,'Steel Cut Lengths'!A:K,8),IF(C150&lt;(MAX('Pipe Hangers'!A:A))+1,VLOOKUP(C150,'Pipe Hangers'!A:J,8),IF(C150&lt;(MAX('Brass Nipples '!A:A))+1,VLOOKUP(C150,'Brass Nipples '!A:J,8),IF(C150&lt;(MAX('Brass Fittings '!A:A))+1,VLOOKUP(C150,'Brass Fittings '!A:J,8),IF(C150&lt;(MAX(Valves!A:A))+1,VLOOKUP(C150,Valves!A:J,8),IF(C150&lt;(MAX('PEX Tubing'!A:A))+1,VLOOKUP(C150,'PEX Tubing'!A:J,8),IF(C150&lt;(MAX('PEX Fittings - Brass'!A:A))+1,VLOOKUP(C150,'PEX Fittings - Brass'!A:J,8),IF(C150&lt;(MAX('PEX Fittings - EXPN Brass'!A:A))+1,VLOOKUP(C150,'PEX Fittings - EXPN Brass'!A:J,8),IF(C150&lt;(MAX('PEX Fittings - F1807 PPSU '!A:A))+1,VLOOKUP(C150,'PEX Fittings - F1807 PPSU '!A:J,8),IF(C150&lt;(MAX('PEX Fittings - F1960 EPPSU'!A:A))+1,VLOOKUP(C150,'PEX Fittings - F1960 EPPSU'!A:J,8),IF(C150&lt;(MAX('PEX Accessories'!A:A))+1,VLOOKUP(C150,'PEX Accessories'!A:J,8),IF(C150&lt;(MAX('PVC DWV'!A:A))+1,VLOOKUP(C150,'PVC DWV'!A:K,9),IF(C150&lt;(MAX('PVC SCH 40'!A:A))+1,VLOOKUP(C150,'PVC SCH 40'!A:K,10),IF(C150&lt;(MAX('Push Fittings'!A:A))+1,VLOOKUP(C150,'Push Fittings'!A:J,8),IF(C150&lt;(MAX('Copper Wrot'!A:A))+1,VLOOKUP(C150,'Copper Wrot'!A:L,10),IF(C150&lt;(MAX('Cast Copper'!A:A))+1,VLOOKUP(C150,'Cast Copper'!A:L,10),IF(C150&lt;(MAX('Press Copper Fittings'!A:A))+1,VLOOKUP(C150,'Press Copper Fittings'!A:J,8),IF(C150&lt;(MAX('Supply Stops'!A:A))+1,VLOOKUP(C150,'Supply Stops'!A:J,8),IF(C150&lt;(MAX('Supply Lines'!A:A))+1,VLOOKUP(C150,'Supply Lines'!A:J,8),IF(C150&lt;(MAX('CI Fittings'!A:A))+1,VLOOKUP(C150,'CI Fittings'!A:J,8),IF(C150&lt;(MAX('Steel Couplings'!A:A))+1,VLOOKUP(C150,'Steel Couplings'!A:J,8),IF(C150&lt;(MAX(NHC!A:A))+1,VLOOKUP(C150,NHC!A:J,8),IF(C150&lt;(MAX('Dielectric Unions'!A:A))+1,VLOOKUP(C150,'Dielectric Unions'!A:J,8),IF(C150&lt;(MAX('MI Fittings - XH'!A:A))+1,VLOOKUP(C150,'MI Fittings - XH'!A:J,8),IF(C150&lt;(MAX('Steel Nipples - XH'!A:A))+1,VLOOKUP(C150,'Steel Nipples - XH'!A:J,8),IF(C150&lt;(MAX('Copper Tubing '!A:A))+1,VLOOKUP(C150,'Copper Tubing '!A:J,8),IF(C150&lt;(MAX('PVC Pipe'!A:A))+1,VLOOKUP(C150,'PVC Pipe'!A:J,8),IF(C150&lt;(MAX('Steel Pipe'!A:A))+1,VLOOKUP(C150,'Steel Pipe'!A:J,8),"")))))))))))))))))))))))))))))))</f>
        <v/>
      </c>
      <c r="I150" s="1232">
        <f>IF(C150&lt;(MAX('MI Fittings'!A:A))+1,VLOOKUP(C150,'MI Fittings'!A:K,7),IF(C150&lt;(MAX('CS Press Fittings'!A:A))+1,VLOOKUP(C150,'CS Press Fittings'!A:K,8),IF(C150&lt;(MAX('Steel Nipples'!A:A))+1,VLOOKUP(C150,'Steel Nipples'!A:K,7),IF(C150&lt;(MAX('Steel Cut Lengths'!A:A))+1,VLOOKUP(C150,'Steel Cut Lengths'!A:K,7),IF(C150&lt;(MAX('Pipe Hangers'!A:A))+1,VLOOKUP(C150,'Pipe Hangers'!A:J,7),IF(C150&lt;(MAX('Brass Nipples '!A:A))+1,VLOOKUP(C150,'Brass Nipples '!A:J,7),IF(C150&lt;(MAX('Brass Fittings '!A:A))+1,VLOOKUP(C150,'Brass Fittings '!A:J,7),IF(C150&lt;(MAX(Valves!A:A))+1,VLOOKUP(C150,Valves!A:J,7),IF(C150&lt;(MAX('PEX Tubing'!A:A))+1,VLOOKUP(C150,'PEX Tubing'!A:J,7),IF(C150&lt;(MAX('PEX Fittings - Brass'!A:A))+1,VLOOKUP(C150,'PEX Fittings - Brass'!A:J,7),IF(C150&lt;(MAX('PEX Fittings - EXPN Brass'!A:A))+1,VLOOKUP(C150,'PEX Fittings - EXPN Brass'!A:J,7),IF(C150&lt;(MAX('PEX Fittings - F1807 PPSU '!A:A))+1,VLOOKUP(C150,'PEX Fittings - F1807 PPSU '!A:J,7),IF(C150&lt;(MAX('PEX Fittings - F1960 EPPSU'!A:A))+1,VLOOKUP(C150,'PEX Fittings - F1960 EPPSU'!A:J,7),IF(C150&lt;(MAX('PEX Accessories'!A:A))+1,VLOOKUP(C150,'PEX Accessories'!A:J,7),IF(C150&lt;(MAX('PVC DWV'!A:A))+1,VLOOKUP(C150,'PVC DWV'!A:K,8),IF(C150&lt;(MAX('PVC SCH 40'!A:A))+1,VLOOKUP(C150,'PVC SCH 40'!A:K,7),IF(C150&lt;(MAX('Push Fittings'!A:A))+1,VLOOKUP(C150,'Push Fittings'!A:J,7),IF(C150&lt;(MAX('Copper Wrot'!A:A))+1,VLOOKUP(C150,'Copper Wrot'!A:L,9),IF(C150&lt;(MAX('Cast Copper'!A:A))+1,VLOOKUP(C150,'Cast Copper'!A:L,9),IF(C150&lt;(MAX('Press Copper Fittings'!A:A))+1,VLOOKUP(C150,'Press Copper Fittings'!A:J,7),IF(C150&lt;(MAX('Supply Stops'!A:A))+1,VLOOKUP(C150,'Supply Stops'!A:J,7),IF(C150&lt;(MAX('Supply Lines'!A:A))+1,VLOOKUP(C150,'Supply Lines'!A:J,7),IF(C150&lt;(MAX('CI Fittings'!A:A))+1,VLOOKUP(C150,'CI Fittings'!A:J,7),IF(C150&lt;(MAX('Steel Couplings'!A:A))+1,VLOOKUP(C150,'Steel Couplings'!A:J,7),IF(C150&lt;(MAX(NHC!A:A))+1,VLOOKUP(C150,NHC!A:J,7),IF(C150&lt;(MAX('Dielectric Unions'!A:A))+1,VLOOKUP(C150,'Dielectric Unions'!A:J,7),IF(C150&lt;(MAX('MI Fittings - XH'!A:A))+1,VLOOKUP(C150,'MI Fittings - XH'!A:J,7),IF(C150&lt;(MAX('Steel Nipples - XH'!A:A))+1,VLOOKUP(C150,'Steel Nipples - XH'!A:J,7),IF(C150&lt;(MAX('Copper Tubing '!A:A))+1,VLOOKUP(C150,'Copper Tubing '!A:J,7),IF(C150&lt;(MAX('PVC Pipe'!A:A))+1,VLOOKUP(C150,'PVC Pipe'!A:J,7),IF(C150&lt;(MAX('Steel Pipe'!A:A))+1,VLOOKUP(C150,'Steel Pipe'!A:J,7),0)))))))))))))))))))))))))))))))</f>
        <v>0</v>
      </c>
      <c r="J150" s="1196">
        <f t="shared" si="2"/>
        <v>0</v>
      </c>
    </row>
    <row r="151" spans="3:10" ht="15" customHeight="1" thickTop="1" thickBot="1">
      <c r="C151" s="1233">
        <v>130</v>
      </c>
      <c r="D151" s="49" t="str">
        <f>IF(C151&lt;(MAX('MI Fittings'!A:A))+1,VLOOKUP(C151,'MI Fittings'!A:K,10),IF(C151&lt;(MAX('CS Press Fittings'!A:A))+1,VLOOKUP(C151,'CS Press Fittings'!A:K,11),IF(C151&lt;(MAX('Steel Nipples'!A:A))+1,VLOOKUP(C151,'Steel Nipples'!A:K,10),IF(C151&lt;(MAX('Steel Cut Lengths'!A:A))+1,VLOOKUP(C151,'Steel Cut Lengths'!A:K,10),IF(C151&lt;(MAX('Pipe Hangers'!A:A))+1,VLOOKUP(C151,'Pipe Hangers'!A:J,10),IF(C151&lt;(MAX('Brass Nipples '!A:A))+1,VLOOKUP(C151,'Brass Nipples '!A:J,10),IF(C151&lt;(MAX('Brass Fittings '!A:A))+1,VLOOKUP(C151,'Brass Fittings '!A:J,10),IF(C151&lt;(MAX(Valves!A:A))+1,VLOOKUP(C151,Valves!A:J,10),IF(C151&lt;(MAX('PEX Tubing'!A:A))+1,VLOOKUP(C151,'PEX Tubing'!A:J,9),IF(C151&lt;(MAX('PEX Fittings - Brass'!A:A))+1,VLOOKUP(C151,'PEX Fittings - Brass'!A:J,10),IF(C151&lt;(MAX('PEX Fittings - EXPN Brass'!A:A))+1,VLOOKUP(C151,'PEX Fittings - EXPN Brass'!A:J,10),IF(C151&lt;(MAX('PEX Fittings - F1807 PPSU '!A:A))+1,VLOOKUP(C151,'PEX Fittings - F1807 PPSU '!A:J,10),IF(C151&lt;(MAX('PEX Fittings - F1960 EPPSU'!A:A))+1,VLOOKUP(C151,'PEX Fittings - F1960 EPPSU'!A:J,10),IF(C151&lt;(MAX('PEX Accessories'!A:A))+1,VLOOKUP(C151,'PEX Accessories'!A:J,10),IF(C151&lt;(MAX('PVC DWV'!A:A))+1,VLOOKUP(C151,'PVC DWV'!A:K,11),IF(C151&lt;(MAX('PVC SCH 40'!A:A))+1,VLOOKUP(C151,'PVC SCH 40'!A:K,11),IF(C151&lt;(MAX('Push Fittings'!A:A))+1,VLOOKUP(C151,'Push Fittings'!A:J,10),IF(C151&lt;(MAX('Copper Wrot'!A:A))+1,VLOOKUP(C151,'Copper Wrot'!A:L,12),IF(C151&lt;(MAX('Cast Copper'!A:A))+1,VLOOKUP(C151,'Cast Copper'!A:L,12),IF(C151&lt;(MAX('Press Copper Fittings'!A:A))+1,VLOOKUP(C151,'Press Copper Fittings'!A:J,10),IF(C151&lt;(MAX('Supply Stops'!A:A))+1,VLOOKUP(C151,'Supply Stops'!A:J,10),IF(C151&lt;(MAX('Supply Lines'!A:A))+1,VLOOKUP(C151,'Supply Lines'!A:J,10),IF(C151&lt;(MAX('CI Fittings'!A:A))+1,VLOOKUP(C151,'CI Fittings'!A:J,10),IF(C151&lt;(MAX('Steel Couplings'!A:A))+1,VLOOKUP(C151,'Steel Couplings'!A:J,10),IF(C151&lt;(MAX(NHC!A:A))+1,VLOOKUP(C151,NHC!A:J,10),IF(C151&lt;(MAX('Dielectric Unions'!A:A))+1,VLOOKUP(C151,'Dielectric Unions'!A:J,10),IF(C151&lt;(MAX('MI Fittings - XH'!A:A))+1,VLOOKUP(C151,'MI Fittings - XH'!A:J,10),IF(C151&lt;(MAX('Steel Nipples - XH'!A:A))+1,VLOOKUP(C151,'Steel Nipples - XH'!A:J,10),IF(C151&lt;(MAX('Copper Tubing '!A:A))+1,VLOOKUP(C151,'Copper Tubing '!A:J,10),IF(C151&lt;(MAX('PVC Pipe'!A:A))+1,VLOOKUP(C151,'PVC Pipe'!A:J,10),IF(C151&lt;(MAX('Steel Pipe'!A:A))+1,VLOOKUP(C151,'Steel Pipe'!A:J,10),"")))))))))))))))))))))))))))))))</f>
        <v/>
      </c>
      <c r="E151" s="1231" t="str">
        <f>IF(C151&lt;(MAX('MI Fittings'!A:A))+1,VLOOKUP(C151,'MI Fittings'!A:K,3),IF(C151&lt;(MAX('CS Press Fittings'!A:A))+1,VLOOKUP(C151,'CS Press Fittings'!A:K,4),IF(C151&lt;(MAX('Steel Nipples'!A:A))+1,VLOOKUP(C151,'Steel Nipples'!A:K,3),IF(C151&lt;(MAX('Steel Cut Lengths'!A:A))+1,VLOOKUP(C151,'Steel Cut Lengths'!A:K,3),IF(C151&lt;(MAX('Pipe Hangers'!A:A))+1,VLOOKUP(C151,'Pipe Hangers'!A:J,3),IF(C151&lt;(MAX('Brass Nipples '!A:A))+1,VLOOKUP(C151,'Brass Nipples '!A:J,3),IF(C151&lt;(MAX('Brass Fittings '!A:A))+1,VLOOKUP(C151,'Brass Fittings '!A:J,3),IF(C151&lt;(MAX(Valves!A:A))+1,VLOOKUP(C151,Valves!A:J,3),IF(C151&lt;(MAX('PEX Tubing'!A:A))+1,VLOOKUP(C151,'PEX Tubing'!A:J,3),IF(C151&lt;(MAX('PEX Fittings - Brass'!A:A))+1,VLOOKUP(C151,'PEX Fittings - Brass'!A:J,3),IF(C151&lt;(MAX('PEX Fittings - EXPN Brass'!A:A))+1,VLOOKUP(C151,'PEX Fittings - EXPN Brass'!A:J,3),IF(C151&lt;(MAX('PEX Fittings - F1807 PPSU '!A:A))+1,VLOOKUP(C151,'PEX Fittings - F1807 PPSU '!A:J,3),IF(C151&lt;(MAX('PEX Fittings - F1960 EPPSU'!A:A))+1,VLOOKUP(C151,'PEX Fittings - F1960 EPPSU'!A:J,3),IF(C151&lt;(MAX('PEX Accessories'!A:A))+1,VLOOKUP(C151,'PEX Accessories'!A:J,3),IF(C151&lt;(MAX('PVC DWV'!A:A))+1,VLOOKUP(C151,'PVC DWV'!A:K,3),IF(C151&lt;(MAX('PVC SCH 40'!A:A))+1,VLOOKUP(C151,'PVC SCH 40'!A:K,3),IF(C151&lt;(MAX('Push Fittings'!A:A))+1,VLOOKUP(C151,'Push Fittings'!A:J,3),IF(C151&lt;(MAX('Copper Wrot'!A:A))+1,VLOOKUP(C151,'Copper Wrot'!A:L,3),IF(C151&lt;(MAX('Cast Copper'!A:A))+1,VLOOKUP(C151,'Cast Copper'!A:L,3),IF(C151&lt;(MAX('Cast Copper'!A:A))+1,VLOOKUP(C151,'Cast Copper'!A:L,3),IF(C151&lt;(MAX('Press Copper Fittings'!A:A))+1,VLOOKUP(C151,'Press Copper Fittings'!A:J,3),IF(C151&lt;(MAX('Supply Stops'!A:A))+1,VLOOKUP(C151,'Supply Stops'!A:J,3),IF(C151&lt;(MAX('Supply Lines'!A:A))+1,VLOOKUP(C151,'Supply Lines'!A:J,3),IF(C151&lt;(MAX('CI Fittings'!A:A))+1,VLOOKUP(C151,'CI Fittings'!A:J,3),IF(C151&lt;(MAX('Steel Couplings'!A:A))+1,VLOOKUP(C151,'Steel Couplings'!A:J,3),IF(C151&lt;(MAX(NHC!A:A))+1,VLOOKUP(C151,NHC!A:J,3),IF(C151&lt;(MAX('Dielectric Unions'!A:A))+1,VLOOKUP(C151,'Dielectric Unions'!A:J,3),IF(C151&lt;(MAX('MI Fittings - XH'!A:A))+1,VLOOKUP(C151,'MI Fittings - XH'!A:J,3),IF(C151&lt;(MAX('Steel Nipples - XH'!A:A))+1,VLOOKUP(C151,'Steel Nipples - XH'!A:J,3),IF(C151&lt;(MAX('Copper Tubing '!A:A))+1,VLOOKUP(C151,'Copper Tubing '!A:J,3),IF(C151&lt;(MAX('PVC Pipe'!A:A))+1,VLOOKUP(C151,'PVC Pipe'!A:J,3),IF(C151&lt;(MAX('Steel Pipe'!A:A))+1,VLOOKUP(C151,'Steel Pipe'!A:J,3),""))))))))))))))))))))))))))))))))</f>
        <v/>
      </c>
      <c r="F151" s="1794" t="str">
        <f>IF(C151&lt;(MAX('MI Fittings'!A:A))+1,VLOOKUP(C151,'MI Fittings'!A:K,4),IF(C151&lt;(MAX('CS Press Fittings'!A:A))+1,VLOOKUP(C151,'CS Press Fittings'!A:K,5),IF(C151&lt;(MAX('Steel Nipples'!A:A))+1,VLOOKUP(C151,'Steel Nipples'!A:K,4),IF(C151&lt;(MAX('Steel Cut Lengths'!A:A))+1,VLOOKUP(C151,'Steel Cut Lengths'!A:K,4),IF(C151&lt;(MAX('Pipe Hangers'!A:A))+1,VLOOKUP(C151,'Pipe Hangers'!A:J,4),IF(C151&lt;(MAX('Brass Nipples '!A:A))+1,VLOOKUP(C151,'Brass Nipples '!A:J,4),IF(C151&lt;(MAX('Brass Fittings '!A:A))+1,VLOOKUP(C151,'Brass Fittings '!A:J,4),IF(C151&lt;(MAX(Valves!A:A))+1,VLOOKUP(C151,Valves!A:J,4),IF(C151&lt;(MAX('PEX Tubing'!A:A))+1,VLOOKUP(C151,'PEX Tubing'!A:J,4),IF(C151&lt;(MAX('PEX Fittings - Brass'!A:A))+1,VLOOKUP(C151,'PEX Fittings - Brass'!A:J,4),IF(C151&lt;(MAX('PEX Fittings - EXPN Brass'!A:A))+1,VLOOKUP(C151,'PEX Fittings - EXPN Brass'!A:J,4),IF(C151&lt;(MAX('PEX Fittings - F1807 PPSU '!A:A))+1,VLOOKUP(C151,'PEX Fittings - F1807 PPSU '!A:J,4),IF(C151&lt;(MAX('PEX Fittings - F1960 EPPSU'!A:A))+1,VLOOKUP(C151,'PEX Fittings - F1960 EPPSU'!A:J,4),IF(C151&lt;(MAX('PEX Accessories'!A:A))+1,VLOOKUP(C151,'PEX Accessories'!A:J,4),IF(C151&lt;(MAX('PVC DWV'!A:A))+1,VLOOKUP(C151,'PVC DWV'!A:K,5),IF(C151&lt;(MAX('PVC SCH 40'!A:A))+1,VLOOKUP(C151,'PVC SCH 40'!A:K,5),IF(C151&lt;(MAX('Push Fittings'!A:A))+1,VLOOKUP(C151,'Push Fittings'!A:J,4),IF(C151&lt;(MAX('Copper Wrot'!A:A))+1,VLOOKUP(C151,'Copper Wrot'!A:L,5),IF(C151&lt;(MAX('Cast Copper'!A:A))+1,VLOOKUP(C151,'Cast Copper'!A:L,5),IF(C151&lt;(MAX('Press Copper Fittings'!A:A))+1,VLOOKUP(C151,'Press Copper Fittings'!A:J,4),IF(C151&lt;(MAX('Supply Stops'!A:A))+1,VLOOKUP(C151,'Supply Stops'!A:J,4),IF(C151&lt;(MAX('Supply Lines'!A:A))+1,VLOOKUP(C151,'Supply Lines'!A:J,4),IF(C151&lt;(MAX('CI Fittings'!A:A))+1,VLOOKUP(C151,'CI Fittings'!A:J,4),IF(C151&lt;(MAX('Steel Couplings'!A:A))+1,VLOOKUP(C151,'Steel Couplings'!A:J,4),IF(C151&lt;(MAX(NHC!A:A))+1,VLOOKUP(C151,NHC!A:J,4),IF(C151&lt;(MAX('Dielectric Unions'!A:A))+1,VLOOKUP(C151,'Dielectric Unions'!A:J,4),IF(C151&lt;(MAX('MI Fittings - XH'!A:A))+1,VLOOKUP(C151,'MI Fittings - XH'!A:J,4),IF(C151&lt;(MAX('Steel Nipples - XH'!A:A))+1,VLOOKUP(C151,'Steel Nipples - XH'!A:J,4),IF(C151&lt;(MAX('Copper Tubing '!A:A))+1,VLOOKUP(C151,'Copper Tubing '!A:J,4),IF(C151&lt;(MAX('PVC Pipe'!A:A))+1,VLOOKUP(C151,'PVC Pipe'!A:J,4),IF(C151&lt;(MAX('Steel Pipe'!A:A))+1,VLOOKUP(C151,'Steel Pipe'!A:J,4),"")))))))))))))))))))))))))))))))</f>
        <v/>
      </c>
      <c r="G151" s="1795"/>
      <c r="H151" s="504" t="str">
        <f>IF(C151&lt;(MAX('MI Fittings'!A:A))+1,VLOOKUP(C151,'MI Fittings'!A:K,8),IF(C151&lt;(MAX('CS Press Fittings'!A:A))+1,VLOOKUP(C151,'CS Press Fittings'!A:K,9),IF(C151&lt;(MAX('Steel Nipples'!A:A))+1,VLOOKUP(C151,'Steel Nipples'!A:K,8),IF(C151&lt;(MAX('Steel Cut Lengths'!A:A))+1,VLOOKUP(C151,'Steel Cut Lengths'!A:K,8),IF(C151&lt;(MAX('Pipe Hangers'!A:A))+1,VLOOKUP(C151,'Pipe Hangers'!A:J,8),IF(C151&lt;(MAX('Brass Nipples '!A:A))+1,VLOOKUP(C151,'Brass Nipples '!A:J,8),IF(C151&lt;(MAX('Brass Fittings '!A:A))+1,VLOOKUP(C151,'Brass Fittings '!A:J,8),IF(C151&lt;(MAX(Valves!A:A))+1,VLOOKUP(C151,Valves!A:J,8),IF(C151&lt;(MAX('PEX Tubing'!A:A))+1,VLOOKUP(C151,'PEX Tubing'!A:J,8),IF(C151&lt;(MAX('PEX Fittings - Brass'!A:A))+1,VLOOKUP(C151,'PEX Fittings - Brass'!A:J,8),IF(C151&lt;(MAX('PEX Fittings - EXPN Brass'!A:A))+1,VLOOKUP(C151,'PEX Fittings - EXPN Brass'!A:J,8),IF(C151&lt;(MAX('PEX Fittings - F1807 PPSU '!A:A))+1,VLOOKUP(C151,'PEX Fittings - F1807 PPSU '!A:J,8),IF(C151&lt;(MAX('PEX Fittings - F1960 EPPSU'!A:A))+1,VLOOKUP(C151,'PEX Fittings - F1960 EPPSU'!A:J,8),IF(C151&lt;(MAX('PEX Accessories'!A:A))+1,VLOOKUP(C151,'PEX Accessories'!A:J,8),IF(C151&lt;(MAX('PVC DWV'!A:A))+1,VLOOKUP(C151,'PVC DWV'!A:K,9),IF(C151&lt;(MAX('PVC SCH 40'!A:A))+1,VLOOKUP(C151,'PVC SCH 40'!A:K,10),IF(C151&lt;(MAX('Push Fittings'!A:A))+1,VLOOKUP(C151,'Push Fittings'!A:J,8),IF(C151&lt;(MAX('Copper Wrot'!A:A))+1,VLOOKUP(C151,'Copper Wrot'!A:L,10),IF(C151&lt;(MAX('Cast Copper'!A:A))+1,VLOOKUP(C151,'Cast Copper'!A:L,10),IF(C151&lt;(MAX('Press Copper Fittings'!A:A))+1,VLOOKUP(C151,'Press Copper Fittings'!A:J,8),IF(C151&lt;(MAX('Supply Stops'!A:A))+1,VLOOKUP(C151,'Supply Stops'!A:J,8),IF(C151&lt;(MAX('Supply Lines'!A:A))+1,VLOOKUP(C151,'Supply Lines'!A:J,8),IF(C151&lt;(MAX('CI Fittings'!A:A))+1,VLOOKUP(C151,'CI Fittings'!A:J,8),IF(C151&lt;(MAX('Steel Couplings'!A:A))+1,VLOOKUP(C151,'Steel Couplings'!A:J,8),IF(C151&lt;(MAX(NHC!A:A))+1,VLOOKUP(C151,NHC!A:J,8),IF(C151&lt;(MAX('Dielectric Unions'!A:A))+1,VLOOKUP(C151,'Dielectric Unions'!A:J,8),IF(C151&lt;(MAX('MI Fittings - XH'!A:A))+1,VLOOKUP(C151,'MI Fittings - XH'!A:J,8),IF(C151&lt;(MAX('Steel Nipples - XH'!A:A))+1,VLOOKUP(C151,'Steel Nipples - XH'!A:J,8),IF(C151&lt;(MAX('Copper Tubing '!A:A))+1,VLOOKUP(C151,'Copper Tubing '!A:J,8),IF(C151&lt;(MAX('PVC Pipe'!A:A))+1,VLOOKUP(C151,'PVC Pipe'!A:J,8),IF(C151&lt;(MAX('Steel Pipe'!A:A))+1,VLOOKUP(C151,'Steel Pipe'!A:J,8),"")))))))))))))))))))))))))))))))</f>
        <v/>
      </c>
      <c r="I151" s="1232">
        <f>IF(C151&lt;(MAX('MI Fittings'!A:A))+1,VLOOKUP(C151,'MI Fittings'!A:K,7),IF(C151&lt;(MAX('CS Press Fittings'!A:A))+1,VLOOKUP(C151,'CS Press Fittings'!A:K,8),IF(C151&lt;(MAX('Steel Nipples'!A:A))+1,VLOOKUP(C151,'Steel Nipples'!A:K,7),IF(C151&lt;(MAX('Steel Cut Lengths'!A:A))+1,VLOOKUP(C151,'Steel Cut Lengths'!A:K,7),IF(C151&lt;(MAX('Pipe Hangers'!A:A))+1,VLOOKUP(C151,'Pipe Hangers'!A:J,7),IF(C151&lt;(MAX('Brass Nipples '!A:A))+1,VLOOKUP(C151,'Brass Nipples '!A:J,7),IF(C151&lt;(MAX('Brass Fittings '!A:A))+1,VLOOKUP(C151,'Brass Fittings '!A:J,7),IF(C151&lt;(MAX(Valves!A:A))+1,VLOOKUP(C151,Valves!A:J,7),IF(C151&lt;(MAX('PEX Tubing'!A:A))+1,VLOOKUP(C151,'PEX Tubing'!A:J,7),IF(C151&lt;(MAX('PEX Fittings - Brass'!A:A))+1,VLOOKUP(C151,'PEX Fittings - Brass'!A:J,7),IF(C151&lt;(MAX('PEX Fittings - EXPN Brass'!A:A))+1,VLOOKUP(C151,'PEX Fittings - EXPN Brass'!A:J,7),IF(C151&lt;(MAX('PEX Fittings - F1807 PPSU '!A:A))+1,VLOOKUP(C151,'PEX Fittings - F1807 PPSU '!A:J,7),IF(C151&lt;(MAX('PEX Fittings - F1960 EPPSU'!A:A))+1,VLOOKUP(C151,'PEX Fittings - F1960 EPPSU'!A:J,7),IF(C151&lt;(MAX('PEX Accessories'!A:A))+1,VLOOKUP(C151,'PEX Accessories'!A:J,7),IF(C151&lt;(MAX('PVC DWV'!A:A))+1,VLOOKUP(C151,'PVC DWV'!A:K,8),IF(C151&lt;(MAX('PVC SCH 40'!A:A))+1,VLOOKUP(C151,'PVC SCH 40'!A:K,7),IF(C151&lt;(MAX('Push Fittings'!A:A))+1,VLOOKUP(C151,'Push Fittings'!A:J,7),IF(C151&lt;(MAX('Copper Wrot'!A:A))+1,VLOOKUP(C151,'Copper Wrot'!A:L,9),IF(C151&lt;(MAX('Cast Copper'!A:A))+1,VLOOKUP(C151,'Cast Copper'!A:L,9),IF(C151&lt;(MAX('Press Copper Fittings'!A:A))+1,VLOOKUP(C151,'Press Copper Fittings'!A:J,7),IF(C151&lt;(MAX('Supply Stops'!A:A))+1,VLOOKUP(C151,'Supply Stops'!A:J,7),IF(C151&lt;(MAX('Supply Lines'!A:A))+1,VLOOKUP(C151,'Supply Lines'!A:J,7),IF(C151&lt;(MAX('CI Fittings'!A:A))+1,VLOOKUP(C151,'CI Fittings'!A:J,7),IF(C151&lt;(MAX('Steel Couplings'!A:A))+1,VLOOKUP(C151,'Steel Couplings'!A:J,7),IF(C151&lt;(MAX(NHC!A:A))+1,VLOOKUP(C151,NHC!A:J,7),IF(C151&lt;(MAX('Dielectric Unions'!A:A))+1,VLOOKUP(C151,'Dielectric Unions'!A:J,7),IF(C151&lt;(MAX('MI Fittings - XH'!A:A))+1,VLOOKUP(C151,'MI Fittings - XH'!A:J,7),IF(C151&lt;(MAX('Steel Nipples - XH'!A:A))+1,VLOOKUP(C151,'Steel Nipples - XH'!A:J,7),IF(C151&lt;(MAX('Copper Tubing '!A:A))+1,VLOOKUP(C151,'Copper Tubing '!A:J,7),IF(C151&lt;(MAX('PVC Pipe'!A:A))+1,VLOOKUP(C151,'PVC Pipe'!A:J,7),IF(C151&lt;(MAX('Steel Pipe'!A:A))+1,VLOOKUP(C151,'Steel Pipe'!A:J,7),0)))))))))))))))))))))))))))))))</f>
        <v>0</v>
      </c>
      <c r="J151" s="1196">
        <f t="shared" si="2"/>
        <v>0</v>
      </c>
    </row>
    <row r="152" spans="3:10" ht="15" customHeight="1" thickTop="1" thickBot="1">
      <c r="C152" s="1234">
        <v>131</v>
      </c>
      <c r="D152" s="49" t="str">
        <f>IF(C152&lt;(MAX('MI Fittings'!A:A))+1,VLOOKUP(C152,'MI Fittings'!A:K,10),IF(C152&lt;(MAX('CS Press Fittings'!A:A))+1,VLOOKUP(C152,'CS Press Fittings'!A:K,11),IF(C152&lt;(MAX('Steel Nipples'!A:A))+1,VLOOKUP(C152,'Steel Nipples'!A:K,10),IF(C152&lt;(MAX('Steel Cut Lengths'!A:A))+1,VLOOKUP(C152,'Steel Cut Lengths'!A:K,10),IF(C152&lt;(MAX('Pipe Hangers'!A:A))+1,VLOOKUP(C152,'Pipe Hangers'!A:J,10),IF(C152&lt;(MAX('Brass Nipples '!A:A))+1,VLOOKUP(C152,'Brass Nipples '!A:J,10),IF(C152&lt;(MAX('Brass Fittings '!A:A))+1,VLOOKUP(C152,'Brass Fittings '!A:J,10),IF(C152&lt;(MAX(Valves!A:A))+1,VLOOKUP(C152,Valves!A:J,10),IF(C152&lt;(MAX('PEX Tubing'!A:A))+1,VLOOKUP(C152,'PEX Tubing'!A:J,9),IF(C152&lt;(MAX('PEX Fittings - Brass'!A:A))+1,VLOOKUP(C152,'PEX Fittings - Brass'!A:J,10),IF(C152&lt;(MAX('PEX Fittings - EXPN Brass'!A:A))+1,VLOOKUP(C152,'PEX Fittings - EXPN Brass'!A:J,10),IF(C152&lt;(MAX('PEX Fittings - F1807 PPSU '!A:A))+1,VLOOKUP(C152,'PEX Fittings - F1807 PPSU '!A:J,10),IF(C152&lt;(MAX('PEX Fittings - F1960 EPPSU'!A:A))+1,VLOOKUP(C152,'PEX Fittings - F1960 EPPSU'!A:J,10),IF(C152&lt;(MAX('PEX Accessories'!A:A))+1,VLOOKUP(C152,'PEX Accessories'!A:J,10),IF(C152&lt;(MAX('PVC DWV'!A:A))+1,VLOOKUP(C152,'PVC DWV'!A:K,11),IF(C152&lt;(MAX('PVC SCH 40'!A:A))+1,VLOOKUP(C152,'PVC SCH 40'!A:K,11),IF(C152&lt;(MAX('Push Fittings'!A:A))+1,VLOOKUP(C152,'Push Fittings'!A:J,10),IF(C152&lt;(MAX('Copper Wrot'!A:A))+1,VLOOKUP(C152,'Copper Wrot'!A:L,12),IF(C152&lt;(MAX('Cast Copper'!A:A))+1,VLOOKUP(C152,'Cast Copper'!A:L,12),IF(C152&lt;(MAX('Press Copper Fittings'!A:A))+1,VLOOKUP(C152,'Press Copper Fittings'!A:J,10),IF(C152&lt;(MAX('Supply Stops'!A:A))+1,VLOOKUP(C152,'Supply Stops'!A:J,10),IF(C152&lt;(MAX('Supply Lines'!A:A))+1,VLOOKUP(C152,'Supply Lines'!A:J,10),IF(C152&lt;(MAX('CI Fittings'!A:A))+1,VLOOKUP(C152,'CI Fittings'!A:J,10),IF(C152&lt;(MAX('Steel Couplings'!A:A))+1,VLOOKUP(C152,'Steel Couplings'!A:J,10),IF(C152&lt;(MAX(NHC!A:A))+1,VLOOKUP(C152,NHC!A:J,10),IF(C152&lt;(MAX('Dielectric Unions'!A:A))+1,VLOOKUP(C152,'Dielectric Unions'!A:J,10),IF(C152&lt;(MAX('MI Fittings - XH'!A:A))+1,VLOOKUP(C152,'MI Fittings - XH'!A:J,10),IF(C152&lt;(MAX('Steel Nipples - XH'!A:A))+1,VLOOKUP(C152,'Steel Nipples - XH'!A:J,10),IF(C152&lt;(MAX('Copper Tubing '!A:A))+1,VLOOKUP(C152,'Copper Tubing '!A:J,10),IF(C152&lt;(MAX('PVC Pipe'!A:A))+1,VLOOKUP(C152,'PVC Pipe'!A:J,10),IF(C152&lt;(MAX('Steel Pipe'!A:A))+1,VLOOKUP(C152,'Steel Pipe'!A:J,10),"")))))))))))))))))))))))))))))))</f>
        <v/>
      </c>
      <c r="E152" s="1231" t="str">
        <f>IF(C152&lt;(MAX('MI Fittings'!A:A))+1,VLOOKUP(C152,'MI Fittings'!A:K,3),IF(C152&lt;(MAX('CS Press Fittings'!A:A))+1,VLOOKUP(C152,'CS Press Fittings'!A:K,4),IF(C152&lt;(MAX('Steel Nipples'!A:A))+1,VLOOKUP(C152,'Steel Nipples'!A:K,3),IF(C152&lt;(MAX('Steel Cut Lengths'!A:A))+1,VLOOKUP(C152,'Steel Cut Lengths'!A:K,3),IF(C152&lt;(MAX('Pipe Hangers'!A:A))+1,VLOOKUP(C152,'Pipe Hangers'!A:J,3),IF(C152&lt;(MAX('Brass Nipples '!A:A))+1,VLOOKUP(C152,'Brass Nipples '!A:J,3),IF(C152&lt;(MAX('Brass Fittings '!A:A))+1,VLOOKUP(C152,'Brass Fittings '!A:J,3),IF(C152&lt;(MAX(Valves!A:A))+1,VLOOKUP(C152,Valves!A:J,3),IF(C152&lt;(MAX('PEX Tubing'!A:A))+1,VLOOKUP(C152,'PEX Tubing'!A:J,3),IF(C152&lt;(MAX('PEX Fittings - Brass'!A:A))+1,VLOOKUP(C152,'PEX Fittings - Brass'!A:J,3),IF(C152&lt;(MAX('PEX Fittings - EXPN Brass'!A:A))+1,VLOOKUP(C152,'PEX Fittings - EXPN Brass'!A:J,3),IF(C152&lt;(MAX('PEX Fittings - F1807 PPSU '!A:A))+1,VLOOKUP(C152,'PEX Fittings - F1807 PPSU '!A:J,3),IF(C152&lt;(MAX('PEX Fittings - F1960 EPPSU'!A:A))+1,VLOOKUP(C152,'PEX Fittings - F1960 EPPSU'!A:J,3),IF(C152&lt;(MAX('PEX Accessories'!A:A))+1,VLOOKUP(C152,'PEX Accessories'!A:J,3),IF(C152&lt;(MAX('PVC DWV'!A:A))+1,VLOOKUP(C152,'PVC DWV'!A:K,3),IF(C152&lt;(MAX('PVC SCH 40'!A:A))+1,VLOOKUP(C152,'PVC SCH 40'!A:K,3),IF(C152&lt;(MAX('Push Fittings'!A:A))+1,VLOOKUP(C152,'Push Fittings'!A:J,3),IF(C152&lt;(MAX('Copper Wrot'!A:A))+1,VLOOKUP(C152,'Copper Wrot'!A:L,3),IF(C152&lt;(MAX('Cast Copper'!A:A))+1,VLOOKUP(C152,'Cast Copper'!A:L,3),IF(C152&lt;(MAX('Cast Copper'!A:A))+1,VLOOKUP(C152,'Cast Copper'!A:L,3),IF(C152&lt;(MAX('Press Copper Fittings'!A:A))+1,VLOOKUP(C152,'Press Copper Fittings'!A:J,3),IF(C152&lt;(MAX('Supply Stops'!A:A))+1,VLOOKUP(C152,'Supply Stops'!A:J,3),IF(C152&lt;(MAX('Supply Lines'!A:A))+1,VLOOKUP(C152,'Supply Lines'!A:J,3),IF(C152&lt;(MAX('CI Fittings'!A:A))+1,VLOOKUP(C152,'CI Fittings'!A:J,3),IF(C152&lt;(MAX('Steel Couplings'!A:A))+1,VLOOKUP(C152,'Steel Couplings'!A:J,3),IF(C152&lt;(MAX(NHC!A:A))+1,VLOOKUP(C152,NHC!A:J,3),IF(C152&lt;(MAX('Dielectric Unions'!A:A))+1,VLOOKUP(C152,'Dielectric Unions'!A:J,3),IF(C152&lt;(MAX('MI Fittings - XH'!A:A))+1,VLOOKUP(C152,'MI Fittings - XH'!A:J,3),IF(C152&lt;(MAX('Steel Nipples - XH'!A:A))+1,VLOOKUP(C152,'Steel Nipples - XH'!A:J,3),IF(C152&lt;(MAX('Copper Tubing '!A:A))+1,VLOOKUP(C152,'Copper Tubing '!A:J,3),IF(C152&lt;(MAX('PVC Pipe'!A:A))+1,VLOOKUP(C152,'PVC Pipe'!A:J,3),IF(C152&lt;(MAX('Steel Pipe'!A:A))+1,VLOOKUP(C152,'Steel Pipe'!A:J,3),""))))))))))))))))))))))))))))))))</f>
        <v/>
      </c>
      <c r="F152" s="1794" t="str">
        <f>IF(C152&lt;(MAX('MI Fittings'!A:A))+1,VLOOKUP(C152,'MI Fittings'!A:K,4),IF(C152&lt;(MAX('CS Press Fittings'!A:A))+1,VLOOKUP(C152,'CS Press Fittings'!A:K,5),IF(C152&lt;(MAX('Steel Nipples'!A:A))+1,VLOOKUP(C152,'Steel Nipples'!A:K,4),IF(C152&lt;(MAX('Steel Cut Lengths'!A:A))+1,VLOOKUP(C152,'Steel Cut Lengths'!A:K,4),IF(C152&lt;(MAX('Pipe Hangers'!A:A))+1,VLOOKUP(C152,'Pipe Hangers'!A:J,4),IF(C152&lt;(MAX('Brass Nipples '!A:A))+1,VLOOKUP(C152,'Brass Nipples '!A:J,4),IF(C152&lt;(MAX('Brass Fittings '!A:A))+1,VLOOKUP(C152,'Brass Fittings '!A:J,4),IF(C152&lt;(MAX(Valves!A:A))+1,VLOOKUP(C152,Valves!A:J,4),IF(C152&lt;(MAX('PEX Tubing'!A:A))+1,VLOOKUP(C152,'PEX Tubing'!A:J,4),IF(C152&lt;(MAX('PEX Fittings - Brass'!A:A))+1,VLOOKUP(C152,'PEX Fittings - Brass'!A:J,4),IF(C152&lt;(MAX('PEX Fittings - EXPN Brass'!A:A))+1,VLOOKUP(C152,'PEX Fittings - EXPN Brass'!A:J,4),IF(C152&lt;(MAX('PEX Fittings - F1807 PPSU '!A:A))+1,VLOOKUP(C152,'PEX Fittings - F1807 PPSU '!A:J,4),IF(C152&lt;(MAX('PEX Fittings - F1960 EPPSU'!A:A))+1,VLOOKUP(C152,'PEX Fittings - F1960 EPPSU'!A:J,4),IF(C152&lt;(MAX('PEX Accessories'!A:A))+1,VLOOKUP(C152,'PEX Accessories'!A:J,4),IF(C152&lt;(MAX('PVC DWV'!A:A))+1,VLOOKUP(C152,'PVC DWV'!A:K,5),IF(C152&lt;(MAX('PVC SCH 40'!A:A))+1,VLOOKUP(C152,'PVC SCH 40'!A:K,5),IF(C152&lt;(MAX('Push Fittings'!A:A))+1,VLOOKUP(C152,'Push Fittings'!A:J,4),IF(C152&lt;(MAX('Copper Wrot'!A:A))+1,VLOOKUP(C152,'Copper Wrot'!A:L,5),IF(C152&lt;(MAX('Cast Copper'!A:A))+1,VLOOKUP(C152,'Cast Copper'!A:L,5),IF(C152&lt;(MAX('Press Copper Fittings'!A:A))+1,VLOOKUP(C152,'Press Copper Fittings'!A:J,4),IF(C152&lt;(MAX('Supply Stops'!A:A))+1,VLOOKUP(C152,'Supply Stops'!A:J,4),IF(C152&lt;(MAX('Supply Lines'!A:A))+1,VLOOKUP(C152,'Supply Lines'!A:J,4),IF(C152&lt;(MAX('CI Fittings'!A:A))+1,VLOOKUP(C152,'CI Fittings'!A:J,4),IF(C152&lt;(MAX('Steel Couplings'!A:A))+1,VLOOKUP(C152,'Steel Couplings'!A:J,4),IF(C152&lt;(MAX(NHC!A:A))+1,VLOOKUP(C152,NHC!A:J,4),IF(C152&lt;(MAX('Dielectric Unions'!A:A))+1,VLOOKUP(C152,'Dielectric Unions'!A:J,4),IF(C152&lt;(MAX('MI Fittings - XH'!A:A))+1,VLOOKUP(C152,'MI Fittings - XH'!A:J,4),IF(C152&lt;(MAX('Steel Nipples - XH'!A:A))+1,VLOOKUP(C152,'Steel Nipples - XH'!A:J,4),IF(C152&lt;(MAX('Copper Tubing '!A:A))+1,VLOOKUP(C152,'Copper Tubing '!A:J,4),IF(C152&lt;(MAX('PVC Pipe'!A:A))+1,VLOOKUP(C152,'PVC Pipe'!A:J,4),IF(C152&lt;(MAX('Steel Pipe'!A:A))+1,VLOOKUP(C152,'Steel Pipe'!A:J,4),"")))))))))))))))))))))))))))))))</f>
        <v/>
      </c>
      <c r="G152" s="1795"/>
      <c r="H152" s="504" t="str">
        <f>IF(C152&lt;(MAX('MI Fittings'!A:A))+1,VLOOKUP(C152,'MI Fittings'!A:K,8),IF(C152&lt;(MAX('CS Press Fittings'!A:A))+1,VLOOKUP(C152,'CS Press Fittings'!A:K,9),IF(C152&lt;(MAX('Steel Nipples'!A:A))+1,VLOOKUP(C152,'Steel Nipples'!A:K,8),IF(C152&lt;(MAX('Steel Cut Lengths'!A:A))+1,VLOOKUP(C152,'Steel Cut Lengths'!A:K,8),IF(C152&lt;(MAX('Pipe Hangers'!A:A))+1,VLOOKUP(C152,'Pipe Hangers'!A:J,8),IF(C152&lt;(MAX('Brass Nipples '!A:A))+1,VLOOKUP(C152,'Brass Nipples '!A:J,8),IF(C152&lt;(MAX('Brass Fittings '!A:A))+1,VLOOKUP(C152,'Brass Fittings '!A:J,8),IF(C152&lt;(MAX(Valves!A:A))+1,VLOOKUP(C152,Valves!A:J,8),IF(C152&lt;(MAX('PEX Tubing'!A:A))+1,VLOOKUP(C152,'PEX Tubing'!A:J,8),IF(C152&lt;(MAX('PEX Fittings - Brass'!A:A))+1,VLOOKUP(C152,'PEX Fittings - Brass'!A:J,8),IF(C152&lt;(MAX('PEX Fittings - EXPN Brass'!A:A))+1,VLOOKUP(C152,'PEX Fittings - EXPN Brass'!A:J,8),IF(C152&lt;(MAX('PEX Fittings - F1807 PPSU '!A:A))+1,VLOOKUP(C152,'PEX Fittings - F1807 PPSU '!A:J,8),IF(C152&lt;(MAX('PEX Fittings - F1960 EPPSU'!A:A))+1,VLOOKUP(C152,'PEX Fittings - F1960 EPPSU'!A:J,8),IF(C152&lt;(MAX('PEX Accessories'!A:A))+1,VLOOKUP(C152,'PEX Accessories'!A:J,8),IF(C152&lt;(MAX('PVC DWV'!A:A))+1,VLOOKUP(C152,'PVC DWV'!A:K,9),IF(C152&lt;(MAX('PVC SCH 40'!A:A))+1,VLOOKUP(C152,'PVC SCH 40'!A:K,10),IF(C152&lt;(MAX('Push Fittings'!A:A))+1,VLOOKUP(C152,'Push Fittings'!A:J,8),IF(C152&lt;(MAX('Copper Wrot'!A:A))+1,VLOOKUP(C152,'Copper Wrot'!A:L,10),IF(C152&lt;(MAX('Cast Copper'!A:A))+1,VLOOKUP(C152,'Cast Copper'!A:L,10),IF(C152&lt;(MAX('Press Copper Fittings'!A:A))+1,VLOOKUP(C152,'Press Copper Fittings'!A:J,8),IF(C152&lt;(MAX('Supply Stops'!A:A))+1,VLOOKUP(C152,'Supply Stops'!A:J,8),IF(C152&lt;(MAX('Supply Lines'!A:A))+1,VLOOKUP(C152,'Supply Lines'!A:J,8),IF(C152&lt;(MAX('CI Fittings'!A:A))+1,VLOOKUP(C152,'CI Fittings'!A:J,8),IF(C152&lt;(MAX('Steel Couplings'!A:A))+1,VLOOKUP(C152,'Steel Couplings'!A:J,8),IF(C152&lt;(MAX(NHC!A:A))+1,VLOOKUP(C152,NHC!A:J,8),IF(C152&lt;(MAX('Dielectric Unions'!A:A))+1,VLOOKUP(C152,'Dielectric Unions'!A:J,8),IF(C152&lt;(MAX('MI Fittings - XH'!A:A))+1,VLOOKUP(C152,'MI Fittings - XH'!A:J,8),IF(C152&lt;(MAX('Steel Nipples - XH'!A:A))+1,VLOOKUP(C152,'Steel Nipples - XH'!A:J,8),IF(C152&lt;(MAX('Copper Tubing '!A:A))+1,VLOOKUP(C152,'Copper Tubing '!A:J,8),IF(C152&lt;(MAX('PVC Pipe'!A:A))+1,VLOOKUP(C152,'PVC Pipe'!A:J,8),IF(C152&lt;(MAX('Steel Pipe'!A:A))+1,VLOOKUP(C152,'Steel Pipe'!A:J,8),"")))))))))))))))))))))))))))))))</f>
        <v/>
      </c>
      <c r="I152" s="1232">
        <f>IF(C152&lt;(MAX('MI Fittings'!A:A))+1,VLOOKUP(C152,'MI Fittings'!A:K,7),IF(C152&lt;(MAX('CS Press Fittings'!A:A))+1,VLOOKUP(C152,'CS Press Fittings'!A:K,8),IF(C152&lt;(MAX('Steel Nipples'!A:A))+1,VLOOKUP(C152,'Steel Nipples'!A:K,7),IF(C152&lt;(MAX('Steel Cut Lengths'!A:A))+1,VLOOKUP(C152,'Steel Cut Lengths'!A:K,7),IF(C152&lt;(MAX('Pipe Hangers'!A:A))+1,VLOOKUP(C152,'Pipe Hangers'!A:J,7),IF(C152&lt;(MAX('Brass Nipples '!A:A))+1,VLOOKUP(C152,'Brass Nipples '!A:J,7),IF(C152&lt;(MAX('Brass Fittings '!A:A))+1,VLOOKUP(C152,'Brass Fittings '!A:J,7),IF(C152&lt;(MAX(Valves!A:A))+1,VLOOKUP(C152,Valves!A:J,7),IF(C152&lt;(MAX('PEX Tubing'!A:A))+1,VLOOKUP(C152,'PEX Tubing'!A:J,7),IF(C152&lt;(MAX('PEX Fittings - Brass'!A:A))+1,VLOOKUP(C152,'PEX Fittings - Brass'!A:J,7),IF(C152&lt;(MAX('PEX Fittings - EXPN Brass'!A:A))+1,VLOOKUP(C152,'PEX Fittings - EXPN Brass'!A:J,7),IF(C152&lt;(MAX('PEX Fittings - F1807 PPSU '!A:A))+1,VLOOKUP(C152,'PEX Fittings - F1807 PPSU '!A:J,7),IF(C152&lt;(MAX('PEX Fittings - F1960 EPPSU'!A:A))+1,VLOOKUP(C152,'PEX Fittings - F1960 EPPSU'!A:J,7),IF(C152&lt;(MAX('PEX Accessories'!A:A))+1,VLOOKUP(C152,'PEX Accessories'!A:J,7),IF(C152&lt;(MAX('PVC DWV'!A:A))+1,VLOOKUP(C152,'PVC DWV'!A:K,8),IF(C152&lt;(MAX('PVC SCH 40'!A:A))+1,VLOOKUP(C152,'PVC SCH 40'!A:K,7),IF(C152&lt;(MAX('Push Fittings'!A:A))+1,VLOOKUP(C152,'Push Fittings'!A:J,7),IF(C152&lt;(MAX('Copper Wrot'!A:A))+1,VLOOKUP(C152,'Copper Wrot'!A:L,9),IF(C152&lt;(MAX('Cast Copper'!A:A))+1,VLOOKUP(C152,'Cast Copper'!A:L,9),IF(C152&lt;(MAX('Press Copper Fittings'!A:A))+1,VLOOKUP(C152,'Press Copper Fittings'!A:J,7),IF(C152&lt;(MAX('Supply Stops'!A:A))+1,VLOOKUP(C152,'Supply Stops'!A:J,7),IF(C152&lt;(MAX('Supply Lines'!A:A))+1,VLOOKUP(C152,'Supply Lines'!A:J,7),IF(C152&lt;(MAX('CI Fittings'!A:A))+1,VLOOKUP(C152,'CI Fittings'!A:J,7),IF(C152&lt;(MAX('Steel Couplings'!A:A))+1,VLOOKUP(C152,'Steel Couplings'!A:J,7),IF(C152&lt;(MAX(NHC!A:A))+1,VLOOKUP(C152,NHC!A:J,7),IF(C152&lt;(MAX('Dielectric Unions'!A:A))+1,VLOOKUP(C152,'Dielectric Unions'!A:J,7),IF(C152&lt;(MAX('MI Fittings - XH'!A:A))+1,VLOOKUP(C152,'MI Fittings - XH'!A:J,7),IF(C152&lt;(MAX('Steel Nipples - XH'!A:A))+1,VLOOKUP(C152,'Steel Nipples - XH'!A:J,7),IF(C152&lt;(MAX('Copper Tubing '!A:A))+1,VLOOKUP(C152,'Copper Tubing '!A:J,7),IF(C152&lt;(MAX('PVC Pipe'!A:A))+1,VLOOKUP(C152,'PVC Pipe'!A:J,7),IF(C152&lt;(MAX('Steel Pipe'!A:A))+1,VLOOKUP(C152,'Steel Pipe'!A:J,7),0)))))))))))))))))))))))))))))))</f>
        <v>0</v>
      </c>
      <c r="J152" s="1196">
        <f t="shared" si="2"/>
        <v>0</v>
      </c>
    </row>
    <row r="153" spans="3:10" ht="15" customHeight="1" thickTop="1" thickBot="1">
      <c r="C153" s="1233">
        <v>132</v>
      </c>
      <c r="D153" s="49" t="str">
        <f>IF(C153&lt;(MAX('MI Fittings'!A:A))+1,VLOOKUP(C153,'MI Fittings'!A:K,10),IF(C153&lt;(MAX('CS Press Fittings'!A:A))+1,VLOOKUP(C153,'CS Press Fittings'!A:K,11),IF(C153&lt;(MAX('Steel Nipples'!A:A))+1,VLOOKUP(C153,'Steel Nipples'!A:K,10),IF(C153&lt;(MAX('Steel Cut Lengths'!A:A))+1,VLOOKUP(C153,'Steel Cut Lengths'!A:K,10),IF(C153&lt;(MAX('Pipe Hangers'!A:A))+1,VLOOKUP(C153,'Pipe Hangers'!A:J,10),IF(C153&lt;(MAX('Brass Nipples '!A:A))+1,VLOOKUP(C153,'Brass Nipples '!A:J,10),IF(C153&lt;(MAX('Brass Fittings '!A:A))+1,VLOOKUP(C153,'Brass Fittings '!A:J,10),IF(C153&lt;(MAX(Valves!A:A))+1,VLOOKUP(C153,Valves!A:J,10),IF(C153&lt;(MAX('PEX Tubing'!A:A))+1,VLOOKUP(C153,'PEX Tubing'!A:J,9),IF(C153&lt;(MAX('PEX Fittings - Brass'!A:A))+1,VLOOKUP(C153,'PEX Fittings - Brass'!A:J,10),IF(C153&lt;(MAX('PEX Fittings - EXPN Brass'!A:A))+1,VLOOKUP(C153,'PEX Fittings - EXPN Brass'!A:J,10),IF(C153&lt;(MAX('PEX Fittings - F1807 PPSU '!A:A))+1,VLOOKUP(C153,'PEX Fittings - F1807 PPSU '!A:J,10),IF(C153&lt;(MAX('PEX Fittings - F1960 EPPSU'!A:A))+1,VLOOKUP(C153,'PEX Fittings - F1960 EPPSU'!A:J,10),IF(C153&lt;(MAX('PEX Accessories'!A:A))+1,VLOOKUP(C153,'PEX Accessories'!A:J,10),IF(C153&lt;(MAX('PVC DWV'!A:A))+1,VLOOKUP(C153,'PVC DWV'!A:K,11),IF(C153&lt;(MAX('PVC SCH 40'!A:A))+1,VLOOKUP(C153,'PVC SCH 40'!A:K,11),IF(C153&lt;(MAX('Push Fittings'!A:A))+1,VLOOKUP(C153,'Push Fittings'!A:J,10),IF(C153&lt;(MAX('Copper Wrot'!A:A))+1,VLOOKUP(C153,'Copper Wrot'!A:L,12),IF(C153&lt;(MAX('Cast Copper'!A:A))+1,VLOOKUP(C153,'Cast Copper'!A:L,12),IF(C153&lt;(MAX('Press Copper Fittings'!A:A))+1,VLOOKUP(C153,'Press Copper Fittings'!A:J,10),IF(C153&lt;(MAX('Supply Stops'!A:A))+1,VLOOKUP(C153,'Supply Stops'!A:J,10),IF(C153&lt;(MAX('Supply Lines'!A:A))+1,VLOOKUP(C153,'Supply Lines'!A:J,10),IF(C153&lt;(MAX('CI Fittings'!A:A))+1,VLOOKUP(C153,'CI Fittings'!A:J,10),IF(C153&lt;(MAX('Steel Couplings'!A:A))+1,VLOOKUP(C153,'Steel Couplings'!A:J,10),IF(C153&lt;(MAX(NHC!A:A))+1,VLOOKUP(C153,NHC!A:J,10),IF(C153&lt;(MAX('Dielectric Unions'!A:A))+1,VLOOKUP(C153,'Dielectric Unions'!A:J,10),IF(C153&lt;(MAX('MI Fittings - XH'!A:A))+1,VLOOKUP(C153,'MI Fittings - XH'!A:J,10),IF(C153&lt;(MAX('Steel Nipples - XH'!A:A))+1,VLOOKUP(C153,'Steel Nipples - XH'!A:J,10),IF(C153&lt;(MAX('Copper Tubing '!A:A))+1,VLOOKUP(C153,'Copper Tubing '!A:J,10),IF(C153&lt;(MAX('PVC Pipe'!A:A))+1,VLOOKUP(C153,'PVC Pipe'!A:J,10),IF(C153&lt;(MAX('Steel Pipe'!A:A))+1,VLOOKUP(C153,'Steel Pipe'!A:J,10),"")))))))))))))))))))))))))))))))</f>
        <v/>
      </c>
      <c r="E153" s="1231" t="str">
        <f>IF(C153&lt;(MAX('MI Fittings'!A:A))+1,VLOOKUP(C153,'MI Fittings'!A:K,3),IF(C153&lt;(MAX('CS Press Fittings'!A:A))+1,VLOOKUP(C153,'CS Press Fittings'!A:K,4),IF(C153&lt;(MAX('Steel Nipples'!A:A))+1,VLOOKUP(C153,'Steel Nipples'!A:K,3),IF(C153&lt;(MAX('Steel Cut Lengths'!A:A))+1,VLOOKUP(C153,'Steel Cut Lengths'!A:K,3),IF(C153&lt;(MAX('Pipe Hangers'!A:A))+1,VLOOKUP(C153,'Pipe Hangers'!A:J,3),IF(C153&lt;(MAX('Brass Nipples '!A:A))+1,VLOOKUP(C153,'Brass Nipples '!A:J,3),IF(C153&lt;(MAX('Brass Fittings '!A:A))+1,VLOOKUP(C153,'Brass Fittings '!A:J,3),IF(C153&lt;(MAX(Valves!A:A))+1,VLOOKUP(C153,Valves!A:J,3),IF(C153&lt;(MAX('PEX Tubing'!A:A))+1,VLOOKUP(C153,'PEX Tubing'!A:J,3),IF(C153&lt;(MAX('PEX Fittings - Brass'!A:A))+1,VLOOKUP(C153,'PEX Fittings - Brass'!A:J,3),IF(C153&lt;(MAX('PEX Fittings - EXPN Brass'!A:A))+1,VLOOKUP(C153,'PEX Fittings - EXPN Brass'!A:J,3),IF(C153&lt;(MAX('PEX Fittings - F1807 PPSU '!A:A))+1,VLOOKUP(C153,'PEX Fittings - F1807 PPSU '!A:J,3),IF(C153&lt;(MAX('PEX Fittings - F1960 EPPSU'!A:A))+1,VLOOKUP(C153,'PEX Fittings - F1960 EPPSU'!A:J,3),IF(C153&lt;(MAX('PEX Accessories'!A:A))+1,VLOOKUP(C153,'PEX Accessories'!A:J,3),IF(C153&lt;(MAX('PVC DWV'!A:A))+1,VLOOKUP(C153,'PVC DWV'!A:K,3),IF(C153&lt;(MAX('PVC SCH 40'!A:A))+1,VLOOKUP(C153,'PVC SCH 40'!A:K,3),IF(C153&lt;(MAX('Push Fittings'!A:A))+1,VLOOKUP(C153,'Push Fittings'!A:J,3),IF(C153&lt;(MAX('Copper Wrot'!A:A))+1,VLOOKUP(C153,'Copper Wrot'!A:L,3),IF(C153&lt;(MAX('Cast Copper'!A:A))+1,VLOOKUP(C153,'Cast Copper'!A:L,3),IF(C153&lt;(MAX('Cast Copper'!A:A))+1,VLOOKUP(C153,'Cast Copper'!A:L,3),IF(C153&lt;(MAX('Press Copper Fittings'!A:A))+1,VLOOKUP(C153,'Press Copper Fittings'!A:J,3),IF(C153&lt;(MAX('Supply Stops'!A:A))+1,VLOOKUP(C153,'Supply Stops'!A:J,3),IF(C153&lt;(MAX('Supply Lines'!A:A))+1,VLOOKUP(C153,'Supply Lines'!A:J,3),IF(C153&lt;(MAX('CI Fittings'!A:A))+1,VLOOKUP(C153,'CI Fittings'!A:J,3),IF(C153&lt;(MAX('Steel Couplings'!A:A))+1,VLOOKUP(C153,'Steel Couplings'!A:J,3),IF(C153&lt;(MAX(NHC!A:A))+1,VLOOKUP(C153,NHC!A:J,3),IF(C153&lt;(MAX('Dielectric Unions'!A:A))+1,VLOOKUP(C153,'Dielectric Unions'!A:J,3),IF(C153&lt;(MAX('MI Fittings - XH'!A:A))+1,VLOOKUP(C153,'MI Fittings - XH'!A:J,3),IF(C153&lt;(MAX('Steel Nipples - XH'!A:A))+1,VLOOKUP(C153,'Steel Nipples - XH'!A:J,3),IF(C153&lt;(MAX('Copper Tubing '!A:A))+1,VLOOKUP(C153,'Copper Tubing '!A:J,3),IF(C153&lt;(MAX('PVC Pipe'!A:A))+1,VLOOKUP(C153,'PVC Pipe'!A:J,3),IF(C153&lt;(MAX('Steel Pipe'!A:A))+1,VLOOKUP(C153,'Steel Pipe'!A:J,3),""))))))))))))))))))))))))))))))))</f>
        <v/>
      </c>
      <c r="F153" s="1794" t="str">
        <f>IF(C153&lt;(MAX('MI Fittings'!A:A))+1,VLOOKUP(C153,'MI Fittings'!A:K,4),IF(C153&lt;(MAX('CS Press Fittings'!A:A))+1,VLOOKUP(C153,'CS Press Fittings'!A:K,5),IF(C153&lt;(MAX('Steel Nipples'!A:A))+1,VLOOKUP(C153,'Steel Nipples'!A:K,4),IF(C153&lt;(MAX('Steel Cut Lengths'!A:A))+1,VLOOKUP(C153,'Steel Cut Lengths'!A:K,4),IF(C153&lt;(MAX('Pipe Hangers'!A:A))+1,VLOOKUP(C153,'Pipe Hangers'!A:J,4),IF(C153&lt;(MAX('Brass Nipples '!A:A))+1,VLOOKUP(C153,'Brass Nipples '!A:J,4),IF(C153&lt;(MAX('Brass Fittings '!A:A))+1,VLOOKUP(C153,'Brass Fittings '!A:J,4),IF(C153&lt;(MAX(Valves!A:A))+1,VLOOKUP(C153,Valves!A:J,4),IF(C153&lt;(MAX('PEX Tubing'!A:A))+1,VLOOKUP(C153,'PEX Tubing'!A:J,4),IF(C153&lt;(MAX('PEX Fittings - Brass'!A:A))+1,VLOOKUP(C153,'PEX Fittings - Brass'!A:J,4),IF(C153&lt;(MAX('PEX Fittings - EXPN Brass'!A:A))+1,VLOOKUP(C153,'PEX Fittings - EXPN Brass'!A:J,4),IF(C153&lt;(MAX('PEX Fittings - F1807 PPSU '!A:A))+1,VLOOKUP(C153,'PEX Fittings - F1807 PPSU '!A:J,4),IF(C153&lt;(MAX('PEX Fittings - F1960 EPPSU'!A:A))+1,VLOOKUP(C153,'PEX Fittings - F1960 EPPSU'!A:J,4),IF(C153&lt;(MAX('PEX Accessories'!A:A))+1,VLOOKUP(C153,'PEX Accessories'!A:J,4),IF(C153&lt;(MAX('PVC DWV'!A:A))+1,VLOOKUP(C153,'PVC DWV'!A:K,5),IF(C153&lt;(MAX('PVC SCH 40'!A:A))+1,VLOOKUP(C153,'PVC SCH 40'!A:K,5),IF(C153&lt;(MAX('Push Fittings'!A:A))+1,VLOOKUP(C153,'Push Fittings'!A:J,4),IF(C153&lt;(MAX('Copper Wrot'!A:A))+1,VLOOKUP(C153,'Copper Wrot'!A:L,5),IF(C153&lt;(MAX('Cast Copper'!A:A))+1,VLOOKUP(C153,'Cast Copper'!A:L,5),IF(C153&lt;(MAX('Press Copper Fittings'!A:A))+1,VLOOKUP(C153,'Press Copper Fittings'!A:J,4),IF(C153&lt;(MAX('Supply Stops'!A:A))+1,VLOOKUP(C153,'Supply Stops'!A:J,4),IF(C153&lt;(MAX('Supply Lines'!A:A))+1,VLOOKUP(C153,'Supply Lines'!A:J,4),IF(C153&lt;(MAX('CI Fittings'!A:A))+1,VLOOKUP(C153,'CI Fittings'!A:J,4),IF(C153&lt;(MAX('Steel Couplings'!A:A))+1,VLOOKUP(C153,'Steel Couplings'!A:J,4),IF(C153&lt;(MAX(NHC!A:A))+1,VLOOKUP(C153,NHC!A:J,4),IF(C153&lt;(MAX('Dielectric Unions'!A:A))+1,VLOOKUP(C153,'Dielectric Unions'!A:J,4),IF(C153&lt;(MAX('MI Fittings - XH'!A:A))+1,VLOOKUP(C153,'MI Fittings - XH'!A:J,4),IF(C153&lt;(MAX('Steel Nipples - XH'!A:A))+1,VLOOKUP(C153,'Steel Nipples - XH'!A:J,4),IF(C153&lt;(MAX('Copper Tubing '!A:A))+1,VLOOKUP(C153,'Copper Tubing '!A:J,4),IF(C153&lt;(MAX('PVC Pipe'!A:A))+1,VLOOKUP(C153,'PVC Pipe'!A:J,4),IF(C153&lt;(MAX('Steel Pipe'!A:A))+1,VLOOKUP(C153,'Steel Pipe'!A:J,4),"")))))))))))))))))))))))))))))))</f>
        <v/>
      </c>
      <c r="G153" s="1795"/>
      <c r="H153" s="504" t="str">
        <f>IF(C153&lt;(MAX('MI Fittings'!A:A))+1,VLOOKUP(C153,'MI Fittings'!A:K,8),IF(C153&lt;(MAX('CS Press Fittings'!A:A))+1,VLOOKUP(C153,'CS Press Fittings'!A:K,9),IF(C153&lt;(MAX('Steel Nipples'!A:A))+1,VLOOKUP(C153,'Steel Nipples'!A:K,8),IF(C153&lt;(MAX('Steel Cut Lengths'!A:A))+1,VLOOKUP(C153,'Steel Cut Lengths'!A:K,8),IF(C153&lt;(MAX('Pipe Hangers'!A:A))+1,VLOOKUP(C153,'Pipe Hangers'!A:J,8),IF(C153&lt;(MAX('Brass Nipples '!A:A))+1,VLOOKUP(C153,'Brass Nipples '!A:J,8),IF(C153&lt;(MAX('Brass Fittings '!A:A))+1,VLOOKUP(C153,'Brass Fittings '!A:J,8),IF(C153&lt;(MAX(Valves!A:A))+1,VLOOKUP(C153,Valves!A:J,8),IF(C153&lt;(MAX('PEX Tubing'!A:A))+1,VLOOKUP(C153,'PEX Tubing'!A:J,8),IF(C153&lt;(MAX('PEX Fittings - Brass'!A:A))+1,VLOOKUP(C153,'PEX Fittings - Brass'!A:J,8),IF(C153&lt;(MAX('PEX Fittings - EXPN Brass'!A:A))+1,VLOOKUP(C153,'PEX Fittings - EXPN Brass'!A:J,8),IF(C153&lt;(MAX('PEX Fittings - F1807 PPSU '!A:A))+1,VLOOKUP(C153,'PEX Fittings - F1807 PPSU '!A:J,8),IF(C153&lt;(MAX('PEX Fittings - F1960 EPPSU'!A:A))+1,VLOOKUP(C153,'PEX Fittings - F1960 EPPSU'!A:J,8),IF(C153&lt;(MAX('PEX Accessories'!A:A))+1,VLOOKUP(C153,'PEX Accessories'!A:J,8),IF(C153&lt;(MAX('PVC DWV'!A:A))+1,VLOOKUP(C153,'PVC DWV'!A:K,9),IF(C153&lt;(MAX('PVC SCH 40'!A:A))+1,VLOOKUP(C153,'PVC SCH 40'!A:K,10),IF(C153&lt;(MAX('Push Fittings'!A:A))+1,VLOOKUP(C153,'Push Fittings'!A:J,8),IF(C153&lt;(MAX('Copper Wrot'!A:A))+1,VLOOKUP(C153,'Copper Wrot'!A:L,10),IF(C153&lt;(MAX('Cast Copper'!A:A))+1,VLOOKUP(C153,'Cast Copper'!A:L,10),IF(C153&lt;(MAX('Press Copper Fittings'!A:A))+1,VLOOKUP(C153,'Press Copper Fittings'!A:J,8),IF(C153&lt;(MAX('Supply Stops'!A:A))+1,VLOOKUP(C153,'Supply Stops'!A:J,8),IF(C153&lt;(MAX('Supply Lines'!A:A))+1,VLOOKUP(C153,'Supply Lines'!A:J,8),IF(C153&lt;(MAX('CI Fittings'!A:A))+1,VLOOKUP(C153,'CI Fittings'!A:J,8),IF(C153&lt;(MAX('Steel Couplings'!A:A))+1,VLOOKUP(C153,'Steel Couplings'!A:J,8),IF(C153&lt;(MAX(NHC!A:A))+1,VLOOKUP(C153,NHC!A:J,8),IF(C153&lt;(MAX('Dielectric Unions'!A:A))+1,VLOOKUP(C153,'Dielectric Unions'!A:J,8),IF(C153&lt;(MAX('MI Fittings - XH'!A:A))+1,VLOOKUP(C153,'MI Fittings - XH'!A:J,8),IF(C153&lt;(MAX('Steel Nipples - XH'!A:A))+1,VLOOKUP(C153,'Steel Nipples - XH'!A:J,8),IF(C153&lt;(MAX('Copper Tubing '!A:A))+1,VLOOKUP(C153,'Copper Tubing '!A:J,8),IF(C153&lt;(MAX('PVC Pipe'!A:A))+1,VLOOKUP(C153,'PVC Pipe'!A:J,8),IF(C153&lt;(MAX('Steel Pipe'!A:A))+1,VLOOKUP(C153,'Steel Pipe'!A:J,8),"")))))))))))))))))))))))))))))))</f>
        <v/>
      </c>
      <c r="I153" s="1232">
        <f>IF(C153&lt;(MAX('MI Fittings'!A:A))+1,VLOOKUP(C153,'MI Fittings'!A:K,7),IF(C153&lt;(MAX('CS Press Fittings'!A:A))+1,VLOOKUP(C153,'CS Press Fittings'!A:K,8),IF(C153&lt;(MAX('Steel Nipples'!A:A))+1,VLOOKUP(C153,'Steel Nipples'!A:K,7),IF(C153&lt;(MAX('Steel Cut Lengths'!A:A))+1,VLOOKUP(C153,'Steel Cut Lengths'!A:K,7),IF(C153&lt;(MAX('Pipe Hangers'!A:A))+1,VLOOKUP(C153,'Pipe Hangers'!A:J,7),IF(C153&lt;(MAX('Brass Nipples '!A:A))+1,VLOOKUP(C153,'Brass Nipples '!A:J,7),IF(C153&lt;(MAX('Brass Fittings '!A:A))+1,VLOOKUP(C153,'Brass Fittings '!A:J,7),IF(C153&lt;(MAX(Valves!A:A))+1,VLOOKUP(C153,Valves!A:J,7),IF(C153&lt;(MAX('PEX Tubing'!A:A))+1,VLOOKUP(C153,'PEX Tubing'!A:J,7),IF(C153&lt;(MAX('PEX Fittings - Brass'!A:A))+1,VLOOKUP(C153,'PEX Fittings - Brass'!A:J,7),IF(C153&lt;(MAX('PEX Fittings - EXPN Brass'!A:A))+1,VLOOKUP(C153,'PEX Fittings - EXPN Brass'!A:J,7),IF(C153&lt;(MAX('PEX Fittings - F1807 PPSU '!A:A))+1,VLOOKUP(C153,'PEX Fittings - F1807 PPSU '!A:J,7),IF(C153&lt;(MAX('PEX Fittings - F1960 EPPSU'!A:A))+1,VLOOKUP(C153,'PEX Fittings - F1960 EPPSU'!A:J,7),IF(C153&lt;(MAX('PEX Accessories'!A:A))+1,VLOOKUP(C153,'PEX Accessories'!A:J,7),IF(C153&lt;(MAX('PVC DWV'!A:A))+1,VLOOKUP(C153,'PVC DWV'!A:K,8),IF(C153&lt;(MAX('PVC SCH 40'!A:A))+1,VLOOKUP(C153,'PVC SCH 40'!A:K,7),IF(C153&lt;(MAX('Push Fittings'!A:A))+1,VLOOKUP(C153,'Push Fittings'!A:J,7),IF(C153&lt;(MAX('Copper Wrot'!A:A))+1,VLOOKUP(C153,'Copper Wrot'!A:L,9),IF(C153&lt;(MAX('Cast Copper'!A:A))+1,VLOOKUP(C153,'Cast Copper'!A:L,9),IF(C153&lt;(MAX('Press Copper Fittings'!A:A))+1,VLOOKUP(C153,'Press Copper Fittings'!A:J,7),IF(C153&lt;(MAX('Supply Stops'!A:A))+1,VLOOKUP(C153,'Supply Stops'!A:J,7),IF(C153&lt;(MAX('Supply Lines'!A:A))+1,VLOOKUP(C153,'Supply Lines'!A:J,7),IF(C153&lt;(MAX('CI Fittings'!A:A))+1,VLOOKUP(C153,'CI Fittings'!A:J,7),IF(C153&lt;(MAX('Steel Couplings'!A:A))+1,VLOOKUP(C153,'Steel Couplings'!A:J,7),IF(C153&lt;(MAX(NHC!A:A))+1,VLOOKUP(C153,NHC!A:J,7),IF(C153&lt;(MAX('Dielectric Unions'!A:A))+1,VLOOKUP(C153,'Dielectric Unions'!A:J,7),IF(C153&lt;(MAX('MI Fittings - XH'!A:A))+1,VLOOKUP(C153,'MI Fittings - XH'!A:J,7),IF(C153&lt;(MAX('Steel Nipples - XH'!A:A))+1,VLOOKUP(C153,'Steel Nipples - XH'!A:J,7),IF(C153&lt;(MAX('Copper Tubing '!A:A))+1,VLOOKUP(C153,'Copper Tubing '!A:J,7),IF(C153&lt;(MAX('PVC Pipe'!A:A))+1,VLOOKUP(C153,'PVC Pipe'!A:J,7),IF(C153&lt;(MAX('Steel Pipe'!A:A))+1,VLOOKUP(C153,'Steel Pipe'!A:J,7),0)))))))))))))))))))))))))))))))</f>
        <v>0</v>
      </c>
      <c r="J153" s="1196">
        <f t="shared" si="2"/>
        <v>0</v>
      </c>
    </row>
    <row r="154" spans="3:10" ht="15" customHeight="1" thickTop="1" thickBot="1">
      <c r="C154" s="1234">
        <v>133</v>
      </c>
      <c r="D154" s="49" t="str">
        <f>IF(C154&lt;(MAX('MI Fittings'!A:A))+1,VLOOKUP(C154,'MI Fittings'!A:K,10),IF(C154&lt;(MAX('CS Press Fittings'!A:A))+1,VLOOKUP(C154,'CS Press Fittings'!A:K,11),IF(C154&lt;(MAX('Steel Nipples'!A:A))+1,VLOOKUP(C154,'Steel Nipples'!A:K,10),IF(C154&lt;(MAX('Steel Cut Lengths'!A:A))+1,VLOOKUP(C154,'Steel Cut Lengths'!A:K,10),IF(C154&lt;(MAX('Pipe Hangers'!A:A))+1,VLOOKUP(C154,'Pipe Hangers'!A:J,10),IF(C154&lt;(MAX('Brass Nipples '!A:A))+1,VLOOKUP(C154,'Brass Nipples '!A:J,10),IF(C154&lt;(MAX('Brass Fittings '!A:A))+1,VLOOKUP(C154,'Brass Fittings '!A:J,10),IF(C154&lt;(MAX(Valves!A:A))+1,VLOOKUP(C154,Valves!A:J,10),IF(C154&lt;(MAX('PEX Tubing'!A:A))+1,VLOOKUP(C154,'PEX Tubing'!A:J,9),IF(C154&lt;(MAX('PEX Fittings - Brass'!A:A))+1,VLOOKUP(C154,'PEX Fittings - Brass'!A:J,10),IF(C154&lt;(MAX('PEX Fittings - EXPN Brass'!A:A))+1,VLOOKUP(C154,'PEX Fittings - EXPN Brass'!A:J,10),IF(C154&lt;(MAX('PEX Fittings - F1807 PPSU '!A:A))+1,VLOOKUP(C154,'PEX Fittings - F1807 PPSU '!A:J,10),IF(C154&lt;(MAX('PEX Fittings - F1960 EPPSU'!A:A))+1,VLOOKUP(C154,'PEX Fittings - F1960 EPPSU'!A:J,10),IF(C154&lt;(MAX('PEX Accessories'!A:A))+1,VLOOKUP(C154,'PEX Accessories'!A:J,10),IF(C154&lt;(MAX('PVC DWV'!A:A))+1,VLOOKUP(C154,'PVC DWV'!A:K,11),IF(C154&lt;(MAX('PVC SCH 40'!A:A))+1,VLOOKUP(C154,'PVC SCH 40'!A:K,11),IF(C154&lt;(MAX('Push Fittings'!A:A))+1,VLOOKUP(C154,'Push Fittings'!A:J,10),IF(C154&lt;(MAX('Copper Wrot'!A:A))+1,VLOOKUP(C154,'Copper Wrot'!A:L,12),IF(C154&lt;(MAX('Cast Copper'!A:A))+1,VLOOKUP(C154,'Cast Copper'!A:L,12),IF(C154&lt;(MAX('Press Copper Fittings'!A:A))+1,VLOOKUP(C154,'Press Copper Fittings'!A:J,10),IF(C154&lt;(MAX('Supply Stops'!A:A))+1,VLOOKUP(C154,'Supply Stops'!A:J,10),IF(C154&lt;(MAX('Supply Lines'!A:A))+1,VLOOKUP(C154,'Supply Lines'!A:J,10),IF(C154&lt;(MAX('CI Fittings'!A:A))+1,VLOOKUP(C154,'CI Fittings'!A:J,10),IF(C154&lt;(MAX('Steel Couplings'!A:A))+1,VLOOKUP(C154,'Steel Couplings'!A:J,10),IF(C154&lt;(MAX(NHC!A:A))+1,VLOOKUP(C154,NHC!A:J,10),IF(C154&lt;(MAX('Dielectric Unions'!A:A))+1,VLOOKUP(C154,'Dielectric Unions'!A:J,10),IF(C154&lt;(MAX('MI Fittings - XH'!A:A))+1,VLOOKUP(C154,'MI Fittings - XH'!A:J,10),IF(C154&lt;(MAX('Steel Nipples - XH'!A:A))+1,VLOOKUP(C154,'Steel Nipples - XH'!A:J,10),IF(C154&lt;(MAX('Copper Tubing '!A:A))+1,VLOOKUP(C154,'Copper Tubing '!A:J,10),IF(C154&lt;(MAX('PVC Pipe'!A:A))+1,VLOOKUP(C154,'PVC Pipe'!A:J,10),IF(C154&lt;(MAX('Steel Pipe'!A:A))+1,VLOOKUP(C154,'Steel Pipe'!A:J,10),"")))))))))))))))))))))))))))))))</f>
        <v/>
      </c>
      <c r="E154" s="1231" t="str">
        <f>IF(C154&lt;(MAX('MI Fittings'!A:A))+1,VLOOKUP(C154,'MI Fittings'!A:K,3),IF(C154&lt;(MAX('CS Press Fittings'!A:A))+1,VLOOKUP(C154,'CS Press Fittings'!A:K,4),IF(C154&lt;(MAX('Steel Nipples'!A:A))+1,VLOOKUP(C154,'Steel Nipples'!A:K,3),IF(C154&lt;(MAX('Steel Cut Lengths'!A:A))+1,VLOOKUP(C154,'Steel Cut Lengths'!A:K,3),IF(C154&lt;(MAX('Pipe Hangers'!A:A))+1,VLOOKUP(C154,'Pipe Hangers'!A:J,3),IF(C154&lt;(MAX('Brass Nipples '!A:A))+1,VLOOKUP(C154,'Brass Nipples '!A:J,3),IF(C154&lt;(MAX('Brass Fittings '!A:A))+1,VLOOKUP(C154,'Brass Fittings '!A:J,3),IF(C154&lt;(MAX(Valves!A:A))+1,VLOOKUP(C154,Valves!A:J,3),IF(C154&lt;(MAX('PEX Tubing'!A:A))+1,VLOOKUP(C154,'PEX Tubing'!A:J,3),IF(C154&lt;(MAX('PEX Fittings - Brass'!A:A))+1,VLOOKUP(C154,'PEX Fittings - Brass'!A:J,3),IF(C154&lt;(MAX('PEX Fittings - EXPN Brass'!A:A))+1,VLOOKUP(C154,'PEX Fittings - EXPN Brass'!A:J,3),IF(C154&lt;(MAX('PEX Fittings - F1807 PPSU '!A:A))+1,VLOOKUP(C154,'PEX Fittings - F1807 PPSU '!A:J,3),IF(C154&lt;(MAX('PEX Fittings - F1960 EPPSU'!A:A))+1,VLOOKUP(C154,'PEX Fittings - F1960 EPPSU'!A:J,3),IF(C154&lt;(MAX('PEX Accessories'!A:A))+1,VLOOKUP(C154,'PEX Accessories'!A:J,3),IF(C154&lt;(MAX('PVC DWV'!A:A))+1,VLOOKUP(C154,'PVC DWV'!A:K,3),IF(C154&lt;(MAX('PVC SCH 40'!A:A))+1,VLOOKUP(C154,'PVC SCH 40'!A:K,3),IF(C154&lt;(MAX('Push Fittings'!A:A))+1,VLOOKUP(C154,'Push Fittings'!A:J,3),IF(C154&lt;(MAX('Copper Wrot'!A:A))+1,VLOOKUP(C154,'Copper Wrot'!A:L,3),IF(C154&lt;(MAX('Cast Copper'!A:A))+1,VLOOKUP(C154,'Cast Copper'!A:L,3),IF(C154&lt;(MAX('Cast Copper'!A:A))+1,VLOOKUP(C154,'Cast Copper'!A:L,3),IF(C154&lt;(MAX('Press Copper Fittings'!A:A))+1,VLOOKUP(C154,'Press Copper Fittings'!A:J,3),IF(C154&lt;(MAX('Supply Stops'!A:A))+1,VLOOKUP(C154,'Supply Stops'!A:J,3),IF(C154&lt;(MAX('Supply Lines'!A:A))+1,VLOOKUP(C154,'Supply Lines'!A:J,3),IF(C154&lt;(MAX('CI Fittings'!A:A))+1,VLOOKUP(C154,'CI Fittings'!A:J,3),IF(C154&lt;(MAX('Steel Couplings'!A:A))+1,VLOOKUP(C154,'Steel Couplings'!A:J,3),IF(C154&lt;(MAX(NHC!A:A))+1,VLOOKUP(C154,NHC!A:J,3),IF(C154&lt;(MAX('Dielectric Unions'!A:A))+1,VLOOKUP(C154,'Dielectric Unions'!A:J,3),IF(C154&lt;(MAX('MI Fittings - XH'!A:A))+1,VLOOKUP(C154,'MI Fittings - XH'!A:J,3),IF(C154&lt;(MAX('Steel Nipples - XH'!A:A))+1,VLOOKUP(C154,'Steel Nipples - XH'!A:J,3),IF(C154&lt;(MAX('Copper Tubing '!A:A))+1,VLOOKUP(C154,'Copper Tubing '!A:J,3),IF(C154&lt;(MAX('PVC Pipe'!A:A))+1,VLOOKUP(C154,'PVC Pipe'!A:J,3),IF(C154&lt;(MAX('Steel Pipe'!A:A))+1,VLOOKUP(C154,'Steel Pipe'!A:J,3),""))))))))))))))))))))))))))))))))</f>
        <v/>
      </c>
      <c r="F154" s="1794" t="str">
        <f>IF(C154&lt;(MAX('MI Fittings'!A:A))+1,VLOOKUP(C154,'MI Fittings'!A:K,4),IF(C154&lt;(MAX('CS Press Fittings'!A:A))+1,VLOOKUP(C154,'CS Press Fittings'!A:K,5),IF(C154&lt;(MAX('Steel Nipples'!A:A))+1,VLOOKUP(C154,'Steel Nipples'!A:K,4),IF(C154&lt;(MAX('Steel Cut Lengths'!A:A))+1,VLOOKUP(C154,'Steel Cut Lengths'!A:K,4),IF(C154&lt;(MAX('Pipe Hangers'!A:A))+1,VLOOKUP(C154,'Pipe Hangers'!A:J,4),IF(C154&lt;(MAX('Brass Nipples '!A:A))+1,VLOOKUP(C154,'Brass Nipples '!A:J,4),IF(C154&lt;(MAX('Brass Fittings '!A:A))+1,VLOOKUP(C154,'Brass Fittings '!A:J,4),IF(C154&lt;(MAX(Valves!A:A))+1,VLOOKUP(C154,Valves!A:J,4),IF(C154&lt;(MAX('PEX Tubing'!A:A))+1,VLOOKUP(C154,'PEX Tubing'!A:J,4),IF(C154&lt;(MAX('PEX Fittings - Brass'!A:A))+1,VLOOKUP(C154,'PEX Fittings - Brass'!A:J,4),IF(C154&lt;(MAX('PEX Fittings - EXPN Brass'!A:A))+1,VLOOKUP(C154,'PEX Fittings - EXPN Brass'!A:J,4),IF(C154&lt;(MAX('PEX Fittings - F1807 PPSU '!A:A))+1,VLOOKUP(C154,'PEX Fittings - F1807 PPSU '!A:J,4),IF(C154&lt;(MAX('PEX Fittings - F1960 EPPSU'!A:A))+1,VLOOKUP(C154,'PEX Fittings - F1960 EPPSU'!A:J,4),IF(C154&lt;(MAX('PEX Accessories'!A:A))+1,VLOOKUP(C154,'PEX Accessories'!A:J,4),IF(C154&lt;(MAX('PVC DWV'!A:A))+1,VLOOKUP(C154,'PVC DWV'!A:K,5),IF(C154&lt;(MAX('PVC SCH 40'!A:A))+1,VLOOKUP(C154,'PVC SCH 40'!A:K,5),IF(C154&lt;(MAX('Push Fittings'!A:A))+1,VLOOKUP(C154,'Push Fittings'!A:J,4),IF(C154&lt;(MAX('Copper Wrot'!A:A))+1,VLOOKUP(C154,'Copper Wrot'!A:L,5),IF(C154&lt;(MAX('Cast Copper'!A:A))+1,VLOOKUP(C154,'Cast Copper'!A:L,5),IF(C154&lt;(MAX('Press Copper Fittings'!A:A))+1,VLOOKUP(C154,'Press Copper Fittings'!A:J,4),IF(C154&lt;(MAX('Supply Stops'!A:A))+1,VLOOKUP(C154,'Supply Stops'!A:J,4),IF(C154&lt;(MAX('Supply Lines'!A:A))+1,VLOOKUP(C154,'Supply Lines'!A:J,4),IF(C154&lt;(MAX('CI Fittings'!A:A))+1,VLOOKUP(C154,'CI Fittings'!A:J,4),IF(C154&lt;(MAX('Steel Couplings'!A:A))+1,VLOOKUP(C154,'Steel Couplings'!A:J,4),IF(C154&lt;(MAX(NHC!A:A))+1,VLOOKUP(C154,NHC!A:J,4),IF(C154&lt;(MAX('Dielectric Unions'!A:A))+1,VLOOKUP(C154,'Dielectric Unions'!A:J,4),IF(C154&lt;(MAX('MI Fittings - XH'!A:A))+1,VLOOKUP(C154,'MI Fittings - XH'!A:J,4),IF(C154&lt;(MAX('Steel Nipples - XH'!A:A))+1,VLOOKUP(C154,'Steel Nipples - XH'!A:J,4),IF(C154&lt;(MAX('Copper Tubing '!A:A))+1,VLOOKUP(C154,'Copper Tubing '!A:J,4),IF(C154&lt;(MAX('PVC Pipe'!A:A))+1,VLOOKUP(C154,'PVC Pipe'!A:J,4),IF(C154&lt;(MAX('Steel Pipe'!A:A))+1,VLOOKUP(C154,'Steel Pipe'!A:J,4),"")))))))))))))))))))))))))))))))</f>
        <v/>
      </c>
      <c r="G154" s="1795"/>
      <c r="H154" s="504" t="str">
        <f>IF(C154&lt;(MAX('MI Fittings'!A:A))+1,VLOOKUP(C154,'MI Fittings'!A:K,8),IF(C154&lt;(MAX('CS Press Fittings'!A:A))+1,VLOOKUP(C154,'CS Press Fittings'!A:K,9),IF(C154&lt;(MAX('Steel Nipples'!A:A))+1,VLOOKUP(C154,'Steel Nipples'!A:K,8),IF(C154&lt;(MAX('Steel Cut Lengths'!A:A))+1,VLOOKUP(C154,'Steel Cut Lengths'!A:K,8),IF(C154&lt;(MAX('Pipe Hangers'!A:A))+1,VLOOKUP(C154,'Pipe Hangers'!A:J,8),IF(C154&lt;(MAX('Brass Nipples '!A:A))+1,VLOOKUP(C154,'Brass Nipples '!A:J,8),IF(C154&lt;(MAX('Brass Fittings '!A:A))+1,VLOOKUP(C154,'Brass Fittings '!A:J,8),IF(C154&lt;(MAX(Valves!A:A))+1,VLOOKUP(C154,Valves!A:J,8),IF(C154&lt;(MAX('PEX Tubing'!A:A))+1,VLOOKUP(C154,'PEX Tubing'!A:J,8),IF(C154&lt;(MAX('PEX Fittings - Brass'!A:A))+1,VLOOKUP(C154,'PEX Fittings - Brass'!A:J,8),IF(C154&lt;(MAX('PEX Fittings - EXPN Brass'!A:A))+1,VLOOKUP(C154,'PEX Fittings - EXPN Brass'!A:J,8),IF(C154&lt;(MAX('PEX Fittings - F1807 PPSU '!A:A))+1,VLOOKUP(C154,'PEX Fittings - F1807 PPSU '!A:J,8),IF(C154&lt;(MAX('PEX Fittings - F1960 EPPSU'!A:A))+1,VLOOKUP(C154,'PEX Fittings - F1960 EPPSU'!A:J,8),IF(C154&lt;(MAX('PEX Accessories'!A:A))+1,VLOOKUP(C154,'PEX Accessories'!A:J,8),IF(C154&lt;(MAX('PVC DWV'!A:A))+1,VLOOKUP(C154,'PVC DWV'!A:K,9),IF(C154&lt;(MAX('PVC SCH 40'!A:A))+1,VLOOKUP(C154,'PVC SCH 40'!A:K,10),IF(C154&lt;(MAX('Push Fittings'!A:A))+1,VLOOKUP(C154,'Push Fittings'!A:J,8),IF(C154&lt;(MAX('Copper Wrot'!A:A))+1,VLOOKUP(C154,'Copper Wrot'!A:L,10),IF(C154&lt;(MAX('Cast Copper'!A:A))+1,VLOOKUP(C154,'Cast Copper'!A:L,10),IF(C154&lt;(MAX('Press Copper Fittings'!A:A))+1,VLOOKUP(C154,'Press Copper Fittings'!A:J,8),IF(C154&lt;(MAX('Supply Stops'!A:A))+1,VLOOKUP(C154,'Supply Stops'!A:J,8),IF(C154&lt;(MAX('Supply Lines'!A:A))+1,VLOOKUP(C154,'Supply Lines'!A:J,8),IF(C154&lt;(MAX('CI Fittings'!A:A))+1,VLOOKUP(C154,'CI Fittings'!A:J,8),IF(C154&lt;(MAX('Steel Couplings'!A:A))+1,VLOOKUP(C154,'Steel Couplings'!A:J,8),IF(C154&lt;(MAX(NHC!A:A))+1,VLOOKUP(C154,NHC!A:J,8),IF(C154&lt;(MAX('Dielectric Unions'!A:A))+1,VLOOKUP(C154,'Dielectric Unions'!A:J,8),IF(C154&lt;(MAX('MI Fittings - XH'!A:A))+1,VLOOKUP(C154,'MI Fittings - XH'!A:J,8),IF(C154&lt;(MAX('Steel Nipples - XH'!A:A))+1,VLOOKUP(C154,'Steel Nipples - XH'!A:J,8),IF(C154&lt;(MAX('Copper Tubing '!A:A))+1,VLOOKUP(C154,'Copper Tubing '!A:J,8),IF(C154&lt;(MAX('PVC Pipe'!A:A))+1,VLOOKUP(C154,'PVC Pipe'!A:J,8),IF(C154&lt;(MAX('Steel Pipe'!A:A))+1,VLOOKUP(C154,'Steel Pipe'!A:J,8),"")))))))))))))))))))))))))))))))</f>
        <v/>
      </c>
      <c r="I154" s="1232">
        <f>IF(C154&lt;(MAX('MI Fittings'!A:A))+1,VLOOKUP(C154,'MI Fittings'!A:K,7),IF(C154&lt;(MAX('CS Press Fittings'!A:A))+1,VLOOKUP(C154,'CS Press Fittings'!A:K,8),IF(C154&lt;(MAX('Steel Nipples'!A:A))+1,VLOOKUP(C154,'Steel Nipples'!A:K,7),IF(C154&lt;(MAX('Steel Cut Lengths'!A:A))+1,VLOOKUP(C154,'Steel Cut Lengths'!A:K,7),IF(C154&lt;(MAX('Pipe Hangers'!A:A))+1,VLOOKUP(C154,'Pipe Hangers'!A:J,7),IF(C154&lt;(MAX('Brass Nipples '!A:A))+1,VLOOKUP(C154,'Brass Nipples '!A:J,7),IF(C154&lt;(MAX('Brass Fittings '!A:A))+1,VLOOKUP(C154,'Brass Fittings '!A:J,7),IF(C154&lt;(MAX(Valves!A:A))+1,VLOOKUP(C154,Valves!A:J,7),IF(C154&lt;(MAX('PEX Tubing'!A:A))+1,VLOOKUP(C154,'PEX Tubing'!A:J,7),IF(C154&lt;(MAX('PEX Fittings - Brass'!A:A))+1,VLOOKUP(C154,'PEX Fittings - Brass'!A:J,7),IF(C154&lt;(MAX('PEX Fittings - EXPN Brass'!A:A))+1,VLOOKUP(C154,'PEX Fittings - EXPN Brass'!A:J,7),IF(C154&lt;(MAX('PEX Fittings - F1807 PPSU '!A:A))+1,VLOOKUP(C154,'PEX Fittings - F1807 PPSU '!A:J,7),IF(C154&lt;(MAX('PEX Fittings - F1960 EPPSU'!A:A))+1,VLOOKUP(C154,'PEX Fittings - F1960 EPPSU'!A:J,7),IF(C154&lt;(MAX('PEX Accessories'!A:A))+1,VLOOKUP(C154,'PEX Accessories'!A:J,7),IF(C154&lt;(MAX('PVC DWV'!A:A))+1,VLOOKUP(C154,'PVC DWV'!A:K,8),IF(C154&lt;(MAX('PVC SCH 40'!A:A))+1,VLOOKUP(C154,'PVC SCH 40'!A:K,7),IF(C154&lt;(MAX('Push Fittings'!A:A))+1,VLOOKUP(C154,'Push Fittings'!A:J,7),IF(C154&lt;(MAX('Copper Wrot'!A:A))+1,VLOOKUP(C154,'Copper Wrot'!A:L,9),IF(C154&lt;(MAX('Cast Copper'!A:A))+1,VLOOKUP(C154,'Cast Copper'!A:L,9),IF(C154&lt;(MAX('Press Copper Fittings'!A:A))+1,VLOOKUP(C154,'Press Copper Fittings'!A:J,7),IF(C154&lt;(MAX('Supply Stops'!A:A))+1,VLOOKUP(C154,'Supply Stops'!A:J,7),IF(C154&lt;(MAX('Supply Lines'!A:A))+1,VLOOKUP(C154,'Supply Lines'!A:J,7),IF(C154&lt;(MAX('CI Fittings'!A:A))+1,VLOOKUP(C154,'CI Fittings'!A:J,7),IF(C154&lt;(MAX('Steel Couplings'!A:A))+1,VLOOKUP(C154,'Steel Couplings'!A:J,7),IF(C154&lt;(MAX(NHC!A:A))+1,VLOOKUP(C154,NHC!A:J,7),IF(C154&lt;(MAX('Dielectric Unions'!A:A))+1,VLOOKUP(C154,'Dielectric Unions'!A:J,7),IF(C154&lt;(MAX('MI Fittings - XH'!A:A))+1,VLOOKUP(C154,'MI Fittings - XH'!A:J,7),IF(C154&lt;(MAX('Steel Nipples - XH'!A:A))+1,VLOOKUP(C154,'Steel Nipples - XH'!A:J,7),IF(C154&lt;(MAX('Copper Tubing '!A:A))+1,VLOOKUP(C154,'Copper Tubing '!A:J,7),IF(C154&lt;(MAX('PVC Pipe'!A:A))+1,VLOOKUP(C154,'PVC Pipe'!A:J,7),IF(C154&lt;(MAX('Steel Pipe'!A:A))+1,VLOOKUP(C154,'Steel Pipe'!A:J,7),0)))))))))))))))))))))))))))))))</f>
        <v>0</v>
      </c>
      <c r="J154" s="1196">
        <f t="shared" si="2"/>
        <v>0</v>
      </c>
    </row>
    <row r="155" spans="3:10" ht="15" customHeight="1" thickTop="1" thickBot="1">
      <c r="C155" s="1233">
        <v>134</v>
      </c>
      <c r="D155" s="49" t="str">
        <f>IF(C155&lt;(MAX('MI Fittings'!A:A))+1,VLOOKUP(C155,'MI Fittings'!A:K,10),IF(C155&lt;(MAX('CS Press Fittings'!A:A))+1,VLOOKUP(C155,'CS Press Fittings'!A:K,11),IF(C155&lt;(MAX('Steel Nipples'!A:A))+1,VLOOKUP(C155,'Steel Nipples'!A:K,10),IF(C155&lt;(MAX('Steel Cut Lengths'!A:A))+1,VLOOKUP(C155,'Steel Cut Lengths'!A:K,10),IF(C155&lt;(MAX('Pipe Hangers'!A:A))+1,VLOOKUP(C155,'Pipe Hangers'!A:J,10),IF(C155&lt;(MAX('Brass Nipples '!A:A))+1,VLOOKUP(C155,'Brass Nipples '!A:J,10),IF(C155&lt;(MAX('Brass Fittings '!A:A))+1,VLOOKUP(C155,'Brass Fittings '!A:J,10),IF(C155&lt;(MAX(Valves!A:A))+1,VLOOKUP(C155,Valves!A:J,10),IF(C155&lt;(MAX('PEX Tubing'!A:A))+1,VLOOKUP(C155,'PEX Tubing'!A:J,9),IF(C155&lt;(MAX('PEX Fittings - Brass'!A:A))+1,VLOOKUP(C155,'PEX Fittings - Brass'!A:J,10),IF(C155&lt;(MAX('PEX Fittings - EXPN Brass'!A:A))+1,VLOOKUP(C155,'PEX Fittings - EXPN Brass'!A:J,10),IF(C155&lt;(MAX('PEX Fittings - F1807 PPSU '!A:A))+1,VLOOKUP(C155,'PEX Fittings - F1807 PPSU '!A:J,10),IF(C155&lt;(MAX('PEX Fittings - F1960 EPPSU'!A:A))+1,VLOOKUP(C155,'PEX Fittings - F1960 EPPSU'!A:J,10),IF(C155&lt;(MAX('PEX Accessories'!A:A))+1,VLOOKUP(C155,'PEX Accessories'!A:J,10),IF(C155&lt;(MAX('PVC DWV'!A:A))+1,VLOOKUP(C155,'PVC DWV'!A:K,11),IF(C155&lt;(MAX('PVC SCH 40'!A:A))+1,VLOOKUP(C155,'PVC SCH 40'!A:K,11),IF(C155&lt;(MAX('Push Fittings'!A:A))+1,VLOOKUP(C155,'Push Fittings'!A:J,10),IF(C155&lt;(MAX('Copper Wrot'!A:A))+1,VLOOKUP(C155,'Copper Wrot'!A:L,12),IF(C155&lt;(MAX('Cast Copper'!A:A))+1,VLOOKUP(C155,'Cast Copper'!A:L,12),IF(C155&lt;(MAX('Press Copper Fittings'!A:A))+1,VLOOKUP(C155,'Press Copper Fittings'!A:J,10),IF(C155&lt;(MAX('Supply Stops'!A:A))+1,VLOOKUP(C155,'Supply Stops'!A:J,10),IF(C155&lt;(MAX('Supply Lines'!A:A))+1,VLOOKUP(C155,'Supply Lines'!A:J,10),IF(C155&lt;(MAX('CI Fittings'!A:A))+1,VLOOKUP(C155,'CI Fittings'!A:J,10),IF(C155&lt;(MAX('Steel Couplings'!A:A))+1,VLOOKUP(C155,'Steel Couplings'!A:J,10),IF(C155&lt;(MAX(NHC!A:A))+1,VLOOKUP(C155,NHC!A:J,10),IF(C155&lt;(MAX('Dielectric Unions'!A:A))+1,VLOOKUP(C155,'Dielectric Unions'!A:J,10),IF(C155&lt;(MAX('MI Fittings - XH'!A:A))+1,VLOOKUP(C155,'MI Fittings - XH'!A:J,10),IF(C155&lt;(MAX('Steel Nipples - XH'!A:A))+1,VLOOKUP(C155,'Steel Nipples - XH'!A:J,10),IF(C155&lt;(MAX('Copper Tubing '!A:A))+1,VLOOKUP(C155,'Copper Tubing '!A:J,10),IF(C155&lt;(MAX('PVC Pipe'!A:A))+1,VLOOKUP(C155,'PVC Pipe'!A:J,10),IF(C155&lt;(MAX('Steel Pipe'!A:A))+1,VLOOKUP(C155,'Steel Pipe'!A:J,10),"")))))))))))))))))))))))))))))))</f>
        <v/>
      </c>
      <c r="E155" s="1231" t="str">
        <f>IF(C155&lt;(MAX('MI Fittings'!A:A))+1,VLOOKUP(C155,'MI Fittings'!A:K,3),IF(C155&lt;(MAX('CS Press Fittings'!A:A))+1,VLOOKUP(C155,'CS Press Fittings'!A:K,4),IF(C155&lt;(MAX('Steel Nipples'!A:A))+1,VLOOKUP(C155,'Steel Nipples'!A:K,3),IF(C155&lt;(MAX('Steel Cut Lengths'!A:A))+1,VLOOKUP(C155,'Steel Cut Lengths'!A:K,3),IF(C155&lt;(MAX('Pipe Hangers'!A:A))+1,VLOOKUP(C155,'Pipe Hangers'!A:J,3),IF(C155&lt;(MAX('Brass Nipples '!A:A))+1,VLOOKUP(C155,'Brass Nipples '!A:J,3),IF(C155&lt;(MAX('Brass Fittings '!A:A))+1,VLOOKUP(C155,'Brass Fittings '!A:J,3),IF(C155&lt;(MAX(Valves!A:A))+1,VLOOKUP(C155,Valves!A:J,3),IF(C155&lt;(MAX('PEX Tubing'!A:A))+1,VLOOKUP(C155,'PEX Tubing'!A:J,3),IF(C155&lt;(MAX('PEX Fittings - Brass'!A:A))+1,VLOOKUP(C155,'PEX Fittings - Brass'!A:J,3),IF(C155&lt;(MAX('PEX Fittings - EXPN Brass'!A:A))+1,VLOOKUP(C155,'PEX Fittings - EXPN Brass'!A:J,3),IF(C155&lt;(MAX('PEX Fittings - F1807 PPSU '!A:A))+1,VLOOKUP(C155,'PEX Fittings - F1807 PPSU '!A:J,3),IF(C155&lt;(MAX('PEX Fittings - F1960 EPPSU'!A:A))+1,VLOOKUP(C155,'PEX Fittings - F1960 EPPSU'!A:J,3),IF(C155&lt;(MAX('PEX Accessories'!A:A))+1,VLOOKUP(C155,'PEX Accessories'!A:J,3),IF(C155&lt;(MAX('PVC DWV'!A:A))+1,VLOOKUP(C155,'PVC DWV'!A:K,3),IF(C155&lt;(MAX('PVC SCH 40'!A:A))+1,VLOOKUP(C155,'PVC SCH 40'!A:K,3),IF(C155&lt;(MAX('Push Fittings'!A:A))+1,VLOOKUP(C155,'Push Fittings'!A:J,3),IF(C155&lt;(MAX('Copper Wrot'!A:A))+1,VLOOKUP(C155,'Copper Wrot'!A:L,3),IF(C155&lt;(MAX('Cast Copper'!A:A))+1,VLOOKUP(C155,'Cast Copper'!A:L,3),IF(C155&lt;(MAX('Cast Copper'!A:A))+1,VLOOKUP(C155,'Cast Copper'!A:L,3),IF(C155&lt;(MAX('Press Copper Fittings'!A:A))+1,VLOOKUP(C155,'Press Copper Fittings'!A:J,3),IF(C155&lt;(MAX('Supply Stops'!A:A))+1,VLOOKUP(C155,'Supply Stops'!A:J,3),IF(C155&lt;(MAX('Supply Lines'!A:A))+1,VLOOKUP(C155,'Supply Lines'!A:J,3),IF(C155&lt;(MAX('CI Fittings'!A:A))+1,VLOOKUP(C155,'CI Fittings'!A:J,3),IF(C155&lt;(MAX('Steel Couplings'!A:A))+1,VLOOKUP(C155,'Steel Couplings'!A:J,3),IF(C155&lt;(MAX(NHC!A:A))+1,VLOOKUP(C155,NHC!A:J,3),IF(C155&lt;(MAX('Dielectric Unions'!A:A))+1,VLOOKUP(C155,'Dielectric Unions'!A:J,3),IF(C155&lt;(MAX('MI Fittings - XH'!A:A))+1,VLOOKUP(C155,'MI Fittings - XH'!A:J,3),IF(C155&lt;(MAX('Steel Nipples - XH'!A:A))+1,VLOOKUP(C155,'Steel Nipples - XH'!A:J,3),IF(C155&lt;(MAX('Copper Tubing '!A:A))+1,VLOOKUP(C155,'Copper Tubing '!A:J,3),IF(C155&lt;(MAX('PVC Pipe'!A:A))+1,VLOOKUP(C155,'PVC Pipe'!A:J,3),IF(C155&lt;(MAX('Steel Pipe'!A:A))+1,VLOOKUP(C155,'Steel Pipe'!A:J,3),""))))))))))))))))))))))))))))))))</f>
        <v/>
      </c>
      <c r="F155" s="1794" t="str">
        <f>IF(C155&lt;(MAX('MI Fittings'!A:A))+1,VLOOKUP(C155,'MI Fittings'!A:K,4),IF(C155&lt;(MAX('CS Press Fittings'!A:A))+1,VLOOKUP(C155,'CS Press Fittings'!A:K,5),IF(C155&lt;(MAX('Steel Nipples'!A:A))+1,VLOOKUP(C155,'Steel Nipples'!A:K,4),IF(C155&lt;(MAX('Steel Cut Lengths'!A:A))+1,VLOOKUP(C155,'Steel Cut Lengths'!A:K,4),IF(C155&lt;(MAX('Pipe Hangers'!A:A))+1,VLOOKUP(C155,'Pipe Hangers'!A:J,4),IF(C155&lt;(MAX('Brass Nipples '!A:A))+1,VLOOKUP(C155,'Brass Nipples '!A:J,4),IF(C155&lt;(MAX('Brass Fittings '!A:A))+1,VLOOKUP(C155,'Brass Fittings '!A:J,4),IF(C155&lt;(MAX(Valves!A:A))+1,VLOOKUP(C155,Valves!A:J,4),IF(C155&lt;(MAX('PEX Tubing'!A:A))+1,VLOOKUP(C155,'PEX Tubing'!A:J,4),IF(C155&lt;(MAX('PEX Fittings - Brass'!A:A))+1,VLOOKUP(C155,'PEX Fittings - Brass'!A:J,4),IF(C155&lt;(MAX('PEX Fittings - EXPN Brass'!A:A))+1,VLOOKUP(C155,'PEX Fittings - EXPN Brass'!A:J,4),IF(C155&lt;(MAX('PEX Fittings - F1807 PPSU '!A:A))+1,VLOOKUP(C155,'PEX Fittings - F1807 PPSU '!A:J,4),IF(C155&lt;(MAX('PEX Fittings - F1960 EPPSU'!A:A))+1,VLOOKUP(C155,'PEX Fittings - F1960 EPPSU'!A:J,4),IF(C155&lt;(MAX('PEX Accessories'!A:A))+1,VLOOKUP(C155,'PEX Accessories'!A:J,4),IF(C155&lt;(MAX('PVC DWV'!A:A))+1,VLOOKUP(C155,'PVC DWV'!A:K,5),IF(C155&lt;(MAX('PVC SCH 40'!A:A))+1,VLOOKUP(C155,'PVC SCH 40'!A:K,5),IF(C155&lt;(MAX('Push Fittings'!A:A))+1,VLOOKUP(C155,'Push Fittings'!A:J,4),IF(C155&lt;(MAX('Copper Wrot'!A:A))+1,VLOOKUP(C155,'Copper Wrot'!A:L,5),IF(C155&lt;(MAX('Cast Copper'!A:A))+1,VLOOKUP(C155,'Cast Copper'!A:L,5),IF(C155&lt;(MAX('Press Copper Fittings'!A:A))+1,VLOOKUP(C155,'Press Copper Fittings'!A:J,4),IF(C155&lt;(MAX('Supply Stops'!A:A))+1,VLOOKUP(C155,'Supply Stops'!A:J,4),IF(C155&lt;(MAX('Supply Lines'!A:A))+1,VLOOKUP(C155,'Supply Lines'!A:J,4),IF(C155&lt;(MAX('CI Fittings'!A:A))+1,VLOOKUP(C155,'CI Fittings'!A:J,4),IF(C155&lt;(MAX('Steel Couplings'!A:A))+1,VLOOKUP(C155,'Steel Couplings'!A:J,4),IF(C155&lt;(MAX(NHC!A:A))+1,VLOOKUP(C155,NHC!A:J,4),IF(C155&lt;(MAX('Dielectric Unions'!A:A))+1,VLOOKUP(C155,'Dielectric Unions'!A:J,4),IF(C155&lt;(MAX('MI Fittings - XH'!A:A))+1,VLOOKUP(C155,'MI Fittings - XH'!A:J,4),IF(C155&lt;(MAX('Steel Nipples - XH'!A:A))+1,VLOOKUP(C155,'Steel Nipples - XH'!A:J,4),IF(C155&lt;(MAX('Copper Tubing '!A:A))+1,VLOOKUP(C155,'Copper Tubing '!A:J,4),IF(C155&lt;(MAX('PVC Pipe'!A:A))+1,VLOOKUP(C155,'PVC Pipe'!A:J,4),IF(C155&lt;(MAX('Steel Pipe'!A:A))+1,VLOOKUP(C155,'Steel Pipe'!A:J,4),"")))))))))))))))))))))))))))))))</f>
        <v/>
      </c>
      <c r="G155" s="1795"/>
      <c r="H155" s="504" t="str">
        <f>IF(C155&lt;(MAX('MI Fittings'!A:A))+1,VLOOKUP(C155,'MI Fittings'!A:K,8),IF(C155&lt;(MAX('CS Press Fittings'!A:A))+1,VLOOKUP(C155,'CS Press Fittings'!A:K,9),IF(C155&lt;(MAX('Steel Nipples'!A:A))+1,VLOOKUP(C155,'Steel Nipples'!A:K,8),IF(C155&lt;(MAX('Steel Cut Lengths'!A:A))+1,VLOOKUP(C155,'Steel Cut Lengths'!A:K,8),IF(C155&lt;(MAX('Pipe Hangers'!A:A))+1,VLOOKUP(C155,'Pipe Hangers'!A:J,8),IF(C155&lt;(MAX('Brass Nipples '!A:A))+1,VLOOKUP(C155,'Brass Nipples '!A:J,8),IF(C155&lt;(MAX('Brass Fittings '!A:A))+1,VLOOKUP(C155,'Brass Fittings '!A:J,8),IF(C155&lt;(MAX(Valves!A:A))+1,VLOOKUP(C155,Valves!A:J,8),IF(C155&lt;(MAX('PEX Tubing'!A:A))+1,VLOOKUP(C155,'PEX Tubing'!A:J,8),IF(C155&lt;(MAX('PEX Fittings - Brass'!A:A))+1,VLOOKUP(C155,'PEX Fittings - Brass'!A:J,8),IF(C155&lt;(MAX('PEX Fittings - EXPN Brass'!A:A))+1,VLOOKUP(C155,'PEX Fittings - EXPN Brass'!A:J,8),IF(C155&lt;(MAX('PEX Fittings - F1807 PPSU '!A:A))+1,VLOOKUP(C155,'PEX Fittings - F1807 PPSU '!A:J,8),IF(C155&lt;(MAX('PEX Fittings - F1960 EPPSU'!A:A))+1,VLOOKUP(C155,'PEX Fittings - F1960 EPPSU'!A:J,8),IF(C155&lt;(MAX('PEX Accessories'!A:A))+1,VLOOKUP(C155,'PEX Accessories'!A:J,8),IF(C155&lt;(MAX('PVC DWV'!A:A))+1,VLOOKUP(C155,'PVC DWV'!A:K,9),IF(C155&lt;(MAX('PVC SCH 40'!A:A))+1,VLOOKUP(C155,'PVC SCH 40'!A:K,10),IF(C155&lt;(MAX('Push Fittings'!A:A))+1,VLOOKUP(C155,'Push Fittings'!A:J,8),IF(C155&lt;(MAX('Copper Wrot'!A:A))+1,VLOOKUP(C155,'Copper Wrot'!A:L,10),IF(C155&lt;(MAX('Cast Copper'!A:A))+1,VLOOKUP(C155,'Cast Copper'!A:L,10),IF(C155&lt;(MAX('Press Copper Fittings'!A:A))+1,VLOOKUP(C155,'Press Copper Fittings'!A:J,8),IF(C155&lt;(MAX('Supply Stops'!A:A))+1,VLOOKUP(C155,'Supply Stops'!A:J,8),IF(C155&lt;(MAX('Supply Lines'!A:A))+1,VLOOKUP(C155,'Supply Lines'!A:J,8),IF(C155&lt;(MAX('CI Fittings'!A:A))+1,VLOOKUP(C155,'CI Fittings'!A:J,8),IF(C155&lt;(MAX('Steel Couplings'!A:A))+1,VLOOKUP(C155,'Steel Couplings'!A:J,8),IF(C155&lt;(MAX(NHC!A:A))+1,VLOOKUP(C155,NHC!A:J,8),IF(C155&lt;(MAX('Dielectric Unions'!A:A))+1,VLOOKUP(C155,'Dielectric Unions'!A:J,8),IF(C155&lt;(MAX('MI Fittings - XH'!A:A))+1,VLOOKUP(C155,'MI Fittings - XH'!A:J,8),IF(C155&lt;(MAX('Steel Nipples - XH'!A:A))+1,VLOOKUP(C155,'Steel Nipples - XH'!A:J,8),IF(C155&lt;(MAX('Copper Tubing '!A:A))+1,VLOOKUP(C155,'Copper Tubing '!A:J,8),IF(C155&lt;(MAX('PVC Pipe'!A:A))+1,VLOOKUP(C155,'PVC Pipe'!A:J,8),IF(C155&lt;(MAX('Steel Pipe'!A:A))+1,VLOOKUP(C155,'Steel Pipe'!A:J,8),"")))))))))))))))))))))))))))))))</f>
        <v/>
      </c>
      <c r="I155" s="1232">
        <f>IF(C155&lt;(MAX('MI Fittings'!A:A))+1,VLOOKUP(C155,'MI Fittings'!A:K,7),IF(C155&lt;(MAX('CS Press Fittings'!A:A))+1,VLOOKUP(C155,'CS Press Fittings'!A:K,8),IF(C155&lt;(MAX('Steel Nipples'!A:A))+1,VLOOKUP(C155,'Steel Nipples'!A:K,7),IF(C155&lt;(MAX('Steel Cut Lengths'!A:A))+1,VLOOKUP(C155,'Steel Cut Lengths'!A:K,7),IF(C155&lt;(MAX('Pipe Hangers'!A:A))+1,VLOOKUP(C155,'Pipe Hangers'!A:J,7),IF(C155&lt;(MAX('Brass Nipples '!A:A))+1,VLOOKUP(C155,'Brass Nipples '!A:J,7),IF(C155&lt;(MAX('Brass Fittings '!A:A))+1,VLOOKUP(C155,'Brass Fittings '!A:J,7),IF(C155&lt;(MAX(Valves!A:A))+1,VLOOKUP(C155,Valves!A:J,7),IF(C155&lt;(MAX('PEX Tubing'!A:A))+1,VLOOKUP(C155,'PEX Tubing'!A:J,7),IF(C155&lt;(MAX('PEX Fittings - Brass'!A:A))+1,VLOOKUP(C155,'PEX Fittings - Brass'!A:J,7),IF(C155&lt;(MAX('PEX Fittings - EXPN Brass'!A:A))+1,VLOOKUP(C155,'PEX Fittings - EXPN Brass'!A:J,7),IF(C155&lt;(MAX('PEX Fittings - F1807 PPSU '!A:A))+1,VLOOKUP(C155,'PEX Fittings - F1807 PPSU '!A:J,7),IF(C155&lt;(MAX('PEX Fittings - F1960 EPPSU'!A:A))+1,VLOOKUP(C155,'PEX Fittings - F1960 EPPSU'!A:J,7),IF(C155&lt;(MAX('PEX Accessories'!A:A))+1,VLOOKUP(C155,'PEX Accessories'!A:J,7),IF(C155&lt;(MAX('PVC DWV'!A:A))+1,VLOOKUP(C155,'PVC DWV'!A:K,8),IF(C155&lt;(MAX('PVC SCH 40'!A:A))+1,VLOOKUP(C155,'PVC SCH 40'!A:K,7),IF(C155&lt;(MAX('Push Fittings'!A:A))+1,VLOOKUP(C155,'Push Fittings'!A:J,7),IF(C155&lt;(MAX('Copper Wrot'!A:A))+1,VLOOKUP(C155,'Copper Wrot'!A:L,9),IF(C155&lt;(MAX('Cast Copper'!A:A))+1,VLOOKUP(C155,'Cast Copper'!A:L,9),IF(C155&lt;(MAX('Press Copper Fittings'!A:A))+1,VLOOKUP(C155,'Press Copper Fittings'!A:J,7),IF(C155&lt;(MAX('Supply Stops'!A:A))+1,VLOOKUP(C155,'Supply Stops'!A:J,7),IF(C155&lt;(MAX('Supply Lines'!A:A))+1,VLOOKUP(C155,'Supply Lines'!A:J,7),IF(C155&lt;(MAX('CI Fittings'!A:A))+1,VLOOKUP(C155,'CI Fittings'!A:J,7),IF(C155&lt;(MAX('Steel Couplings'!A:A))+1,VLOOKUP(C155,'Steel Couplings'!A:J,7),IF(C155&lt;(MAX(NHC!A:A))+1,VLOOKUP(C155,NHC!A:J,7),IF(C155&lt;(MAX('Dielectric Unions'!A:A))+1,VLOOKUP(C155,'Dielectric Unions'!A:J,7),IF(C155&lt;(MAX('MI Fittings - XH'!A:A))+1,VLOOKUP(C155,'MI Fittings - XH'!A:J,7),IF(C155&lt;(MAX('Steel Nipples - XH'!A:A))+1,VLOOKUP(C155,'Steel Nipples - XH'!A:J,7),IF(C155&lt;(MAX('Copper Tubing '!A:A))+1,VLOOKUP(C155,'Copper Tubing '!A:J,7),IF(C155&lt;(MAX('PVC Pipe'!A:A))+1,VLOOKUP(C155,'PVC Pipe'!A:J,7),IF(C155&lt;(MAX('Steel Pipe'!A:A))+1,VLOOKUP(C155,'Steel Pipe'!A:J,7),0)))))))))))))))))))))))))))))))</f>
        <v>0</v>
      </c>
      <c r="J155" s="1196">
        <f t="shared" si="2"/>
        <v>0</v>
      </c>
    </row>
    <row r="156" spans="3:10" ht="15" customHeight="1" thickTop="1" thickBot="1">
      <c r="C156" s="1234">
        <v>135</v>
      </c>
      <c r="D156" s="49" t="str">
        <f>IF(C156&lt;(MAX('MI Fittings'!A:A))+1,VLOOKUP(C156,'MI Fittings'!A:K,10),IF(C156&lt;(MAX('CS Press Fittings'!A:A))+1,VLOOKUP(C156,'CS Press Fittings'!A:K,11),IF(C156&lt;(MAX('Steel Nipples'!A:A))+1,VLOOKUP(C156,'Steel Nipples'!A:K,10),IF(C156&lt;(MAX('Steel Cut Lengths'!A:A))+1,VLOOKUP(C156,'Steel Cut Lengths'!A:K,10),IF(C156&lt;(MAX('Pipe Hangers'!A:A))+1,VLOOKUP(C156,'Pipe Hangers'!A:J,10),IF(C156&lt;(MAX('Brass Nipples '!A:A))+1,VLOOKUP(C156,'Brass Nipples '!A:J,10),IF(C156&lt;(MAX('Brass Fittings '!A:A))+1,VLOOKUP(C156,'Brass Fittings '!A:J,10),IF(C156&lt;(MAX(Valves!A:A))+1,VLOOKUP(C156,Valves!A:J,10),IF(C156&lt;(MAX('PEX Tubing'!A:A))+1,VLOOKUP(C156,'PEX Tubing'!A:J,9),IF(C156&lt;(MAX('PEX Fittings - Brass'!A:A))+1,VLOOKUP(C156,'PEX Fittings - Brass'!A:J,10),IF(C156&lt;(MAX('PEX Fittings - EXPN Brass'!A:A))+1,VLOOKUP(C156,'PEX Fittings - EXPN Brass'!A:J,10),IF(C156&lt;(MAX('PEX Fittings - F1807 PPSU '!A:A))+1,VLOOKUP(C156,'PEX Fittings - F1807 PPSU '!A:J,10),IF(C156&lt;(MAX('PEX Fittings - F1960 EPPSU'!A:A))+1,VLOOKUP(C156,'PEX Fittings - F1960 EPPSU'!A:J,10),IF(C156&lt;(MAX('PEX Accessories'!A:A))+1,VLOOKUP(C156,'PEX Accessories'!A:J,10),IF(C156&lt;(MAX('PVC DWV'!A:A))+1,VLOOKUP(C156,'PVC DWV'!A:K,11),IF(C156&lt;(MAX('PVC SCH 40'!A:A))+1,VLOOKUP(C156,'PVC SCH 40'!A:K,11),IF(C156&lt;(MAX('Push Fittings'!A:A))+1,VLOOKUP(C156,'Push Fittings'!A:J,10),IF(C156&lt;(MAX('Copper Wrot'!A:A))+1,VLOOKUP(C156,'Copper Wrot'!A:L,12),IF(C156&lt;(MAX('Cast Copper'!A:A))+1,VLOOKUP(C156,'Cast Copper'!A:L,12),IF(C156&lt;(MAX('Press Copper Fittings'!A:A))+1,VLOOKUP(C156,'Press Copper Fittings'!A:J,10),IF(C156&lt;(MAX('Supply Stops'!A:A))+1,VLOOKUP(C156,'Supply Stops'!A:J,10),IF(C156&lt;(MAX('Supply Lines'!A:A))+1,VLOOKUP(C156,'Supply Lines'!A:J,10),IF(C156&lt;(MAX('CI Fittings'!A:A))+1,VLOOKUP(C156,'CI Fittings'!A:J,10),IF(C156&lt;(MAX('Steel Couplings'!A:A))+1,VLOOKUP(C156,'Steel Couplings'!A:J,10),IF(C156&lt;(MAX(NHC!A:A))+1,VLOOKUP(C156,NHC!A:J,10),IF(C156&lt;(MAX('Dielectric Unions'!A:A))+1,VLOOKUP(C156,'Dielectric Unions'!A:J,10),IF(C156&lt;(MAX('MI Fittings - XH'!A:A))+1,VLOOKUP(C156,'MI Fittings - XH'!A:J,10),IF(C156&lt;(MAX('Steel Nipples - XH'!A:A))+1,VLOOKUP(C156,'Steel Nipples - XH'!A:J,10),IF(C156&lt;(MAX('Copper Tubing '!A:A))+1,VLOOKUP(C156,'Copper Tubing '!A:J,10),IF(C156&lt;(MAX('PVC Pipe'!A:A))+1,VLOOKUP(C156,'PVC Pipe'!A:J,10),IF(C156&lt;(MAX('Steel Pipe'!A:A))+1,VLOOKUP(C156,'Steel Pipe'!A:J,10),"")))))))))))))))))))))))))))))))</f>
        <v/>
      </c>
      <c r="E156" s="1231" t="str">
        <f>IF(C156&lt;(MAX('MI Fittings'!A:A))+1,VLOOKUP(C156,'MI Fittings'!A:K,3),IF(C156&lt;(MAX('CS Press Fittings'!A:A))+1,VLOOKUP(C156,'CS Press Fittings'!A:K,4),IF(C156&lt;(MAX('Steel Nipples'!A:A))+1,VLOOKUP(C156,'Steel Nipples'!A:K,3),IF(C156&lt;(MAX('Steel Cut Lengths'!A:A))+1,VLOOKUP(C156,'Steel Cut Lengths'!A:K,3),IF(C156&lt;(MAX('Pipe Hangers'!A:A))+1,VLOOKUP(C156,'Pipe Hangers'!A:J,3),IF(C156&lt;(MAX('Brass Nipples '!A:A))+1,VLOOKUP(C156,'Brass Nipples '!A:J,3),IF(C156&lt;(MAX('Brass Fittings '!A:A))+1,VLOOKUP(C156,'Brass Fittings '!A:J,3),IF(C156&lt;(MAX(Valves!A:A))+1,VLOOKUP(C156,Valves!A:J,3),IF(C156&lt;(MAX('PEX Tubing'!A:A))+1,VLOOKUP(C156,'PEX Tubing'!A:J,3),IF(C156&lt;(MAX('PEX Fittings - Brass'!A:A))+1,VLOOKUP(C156,'PEX Fittings - Brass'!A:J,3),IF(C156&lt;(MAX('PEX Fittings - EXPN Brass'!A:A))+1,VLOOKUP(C156,'PEX Fittings - EXPN Brass'!A:J,3),IF(C156&lt;(MAX('PEX Fittings - F1807 PPSU '!A:A))+1,VLOOKUP(C156,'PEX Fittings - F1807 PPSU '!A:J,3),IF(C156&lt;(MAX('PEX Fittings - F1960 EPPSU'!A:A))+1,VLOOKUP(C156,'PEX Fittings - F1960 EPPSU'!A:J,3),IF(C156&lt;(MAX('PEX Accessories'!A:A))+1,VLOOKUP(C156,'PEX Accessories'!A:J,3),IF(C156&lt;(MAX('PVC DWV'!A:A))+1,VLOOKUP(C156,'PVC DWV'!A:K,3),IF(C156&lt;(MAX('PVC SCH 40'!A:A))+1,VLOOKUP(C156,'PVC SCH 40'!A:K,3),IF(C156&lt;(MAX('Push Fittings'!A:A))+1,VLOOKUP(C156,'Push Fittings'!A:J,3),IF(C156&lt;(MAX('Copper Wrot'!A:A))+1,VLOOKUP(C156,'Copper Wrot'!A:L,3),IF(C156&lt;(MAX('Cast Copper'!A:A))+1,VLOOKUP(C156,'Cast Copper'!A:L,3),IF(C156&lt;(MAX('Cast Copper'!A:A))+1,VLOOKUP(C156,'Cast Copper'!A:L,3),IF(C156&lt;(MAX('Press Copper Fittings'!A:A))+1,VLOOKUP(C156,'Press Copper Fittings'!A:J,3),IF(C156&lt;(MAX('Supply Stops'!A:A))+1,VLOOKUP(C156,'Supply Stops'!A:J,3),IF(C156&lt;(MAX('Supply Lines'!A:A))+1,VLOOKUP(C156,'Supply Lines'!A:J,3),IF(C156&lt;(MAX('CI Fittings'!A:A))+1,VLOOKUP(C156,'CI Fittings'!A:J,3),IF(C156&lt;(MAX('Steel Couplings'!A:A))+1,VLOOKUP(C156,'Steel Couplings'!A:J,3),IF(C156&lt;(MAX(NHC!A:A))+1,VLOOKUP(C156,NHC!A:J,3),IF(C156&lt;(MAX('Dielectric Unions'!A:A))+1,VLOOKUP(C156,'Dielectric Unions'!A:J,3),IF(C156&lt;(MAX('MI Fittings - XH'!A:A))+1,VLOOKUP(C156,'MI Fittings - XH'!A:J,3),IF(C156&lt;(MAX('Steel Nipples - XH'!A:A))+1,VLOOKUP(C156,'Steel Nipples - XH'!A:J,3),IF(C156&lt;(MAX('Copper Tubing '!A:A))+1,VLOOKUP(C156,'Copper Tubing '!A:J,3),IF(C156&lt;(MAX('PVC Pipe'!A:A))+1,VLOOKUP(C156,'PVC Pipe'!A:J,3),IF(C156&lt;(MAX('Steel Pipe'!A:A))+1,VLOOKUP(C156,'Steel Pipe'!A:J,3),""))))))))))))))))))))))))))))))))</f>
        <v/>
      </c>
      <c r="F156" s="1794" t="str">
        <f>IF(C156&lt;(MAX('MI Fittings'!A:A))+1,VLOOKUP(C156,'MI Fittings'!A:K,4),IF(C156&lt;(MAX('CS Press Fittings'!A:A))+1,VLOOKUP(C156,'CS Press Fittings'!A:K,5),IF(C156&lt;(MAX('Steel Nipples'!A:A))+1,VLOOKUP(C156,'Steel Nipples'!A:K,4),IF(C156&lt;(MAX('Steel Cut Lengths'!A:A))+1,VLOOKUP(C156,'Steel Cut Lengths'!A:K,4),IF(C156&lt;(MAX('Pipe Hangers'!A:A))+1,VLOOKUP(C156,'Pipe Hangers'!A:J,4),IF(C156&lt;(MAX('Brass Nipples '!A:A))+1,VLOOKUP(C156,'Brass Nipples '!A:J,4),IF(C156&lt;(MAX('Brass Fittings '!A:A))+1,VLOOKUP(C156,'Brass Fittings '!A:J,4),IF(C156&lt;(MAX(Valves!A:A))+1,VLOOKUP(C156,Valves!A:J,4),IF(C156&lt;(MAX('PEX Tubing'!A:A))+1,VLOOKUP(C156,'PEX Tubing'!A:J,4),IF(C156&lt;(MAX('PEX Fittings - Brass'!A:A))+1,VLOOKUP(C156,'PEX Fittings - Brass'!A:J,4),IF(C156&lt;(MAX('PEX Fittings - EXPN Brass'!A:A))+1,VLOOKUP(C156,'PEX Fittings - EXPN Brass'!A:J,4),IF(C156&lt;(MAX('PEX Fittings - F1807 PPSU '!A:A))+1,VLOOKUP(C156,'PEX Fittings - F1807 PPSU '!A:J,4),IF(C156&lt;(MAX('PEX Fittings - F1960 EPPSU'!A:A))+1,VLOOKUP(C156,'PEX Fittings - F1960 EPPSU'!A:J,4),IF(C156&lt;(MAX('PEX Accessories'!A:A))+1,VLOOKUP(C156,'PEX Accessories'!A:J,4),IF(C156&lt;(MAX('PVC DWV'!A:A))+1,VLOOKUP(C156,'PVC DWV'!A:K,5),IF(C156&lt;(MAX('PVC SCH 40'!A:A))+1,VLOOKUP(C156,'PVC SCH 40'!A:K,5),IF(C156&lt;(MAX('Push Fittings'!A:A))+1,VLOOKUP(C156,'Push Fittings'!A:J,4),IF(C156&lt;(MAX('Copper Wrot'!A:A))+1,VLOOKUP(C156,'Copper Wrot'!A:L,5),IF(C156&lt;(MAX('Cast Copper'!A:A))+1,VLOOKUP(C156,'Cast Copper'!A:L,5),IF(C156&lt;(MAX('Press Copper Fittings'!A:A))+1,VLOOKUP(C156,'Press Copper Fittings'!A:J,4),IF(C156&lt;(MAX('Supply Stops'!A:A))+1,VLOOKUP(C156,'Supply Stops'!A:J,4),IF(C156&lt;(MAX('Supply Lines'!A:A))+1,VLOOKUP(C156,'Supply Lines'!A:J,4),IF(C156&lt;(MAX('CI Fittings'!A:A))+1,VLOOKUP(C156,'CI Fittings'!A:J,4),IF(C156&lt;(MAX('Steel Couplings'!A:A))+1,VLOOKUP(C156,'Steel Couplings'!A:J,4),IF(C156&lt;(MAX(NHC!A:A))+1,VLOOKUP(C156,NHC!A:J,4),IF(C156&lt;(MAX('Dielectric Unions'!A:A))+1,VLOOKUP(C156,'Dielectric Unions'!A:J,4),IF(C156&lt;(MAX('MI Fittings - XH'!A:A))+1,VLOOKUP(C156,'MI Fittings - XH'!A:J,4),IF(C156&lt;(MAX('Steel Nipples - XH'!A:A))+1,VLOOKUP(C156,'Steel Nipples - XH'!A:J,4),IF(C156&lt;(MAX('Copper Tubing '!A:A))+1,VLOOKUP(C156,'Copper Tubing '!A:J,4),IF(C156&lt;(MAX('PVC Pipe'!A:A))+1,VLOOKUP(C156,'PVC Pipe'!A:J,4),IF(C156&lt;(MAX('Steel Pipe'!A:A))+1,VLOOKUP(C156,'Steel Pipe'!A:J,4),"")))))))))))))))))))))))))))))))</f>
        <v/>
      </c>
      <c r="G156" s="1795"/>
      <c r="H156" s="504" t="str">
        <f>IF(C156&lt;(MAX('MI Fittings'!A:A))+1,VLOOKUP(C156,'MI Fittings'!A:K,8),IF(C156&lt;(MAX('CS Press Fittings'!A:A))+1,VLOOKUP(C156,'CS Press Fittings'!A:K,9),IF(C156&lt;(MAX('Steel Nipples'!A:A))+1,VLOOKUP(C156,'Steel Nipples'!A:K,8),IF(C156&lt;(MAX('Steel Cut Lengths'!A:A))+1,VLOOKUP(C156,'Steel Cut Lengths'!A:K,8),IF(C156&lt;(MAX('Pipe Hangers'!A:A))+1,VLOOKUP(C156,'Pipe Hangers'!A:J,8),IF(C156&lt;(MAX('Brass Nipples '!A:A))+1,VLOOKUP(C156,'Brass Nipples '!A:J,8),IF(C156&lt;(MAX('Brass Fittings '!A:A))+1,VLOOKUP(C156,'Brass Fittings '!A:J,8),IF(C156&lt;(MAX(Valves!A:A))+1,VLOOKUP(C156,Valves!A:J,8),IF(C156&lt;(MAX('PEX Tubing'!A:A))+1,VLOOKUP(C156,'PEX Tubing'!A:J,8),IF(C156&lt;(MAX('PEX Fittings - Brass'!A:A))+1,VLOOKUP(C156,'PEX Fittings - Brass'!A:J,8),IF(C156&lt;(MAX('PEX Fittings - EXPN Brass'!A:A))+1,VLOOKUP(C156,'PEX Fittings - EXPN Brass'!A:J,8),IF(C156&lt;(MAX('PEX Fittings - F1807 PPSU '!A:A))+1,VLOOKUP(C156,'PEX Fittings - F1807 PPSU '!A:J,8),IF(C156&lt;(MAX('PEX Fittings - F1960 EPPSU'!A:A))+1,VLOOKUP(C156,'PEX Fittings - F1960 EPPSU'!A:J,8),IF(C156&lt;(MAX('PEX Accessories'!A:A))+1,VLOOKUP(C156,'PEX Accessories'!A:J,8),IF(C156&lt;(MAX('PVC DWV'!A:A))+1,VLOOKUP(C156,'PVC DWV'!A:K,9),IF(C156&lt;(MAX('PVC SCH 40'!A:A))+1,VLOOKUP(C156,'PVC SCH 40'!A:K,10),IF(C156&lt;(MAX('Push Fittings'!A:A))+1,VLOOKUP(C156,'Push Fittings'!A:J,8),IF(C156&lt;(MAX('Copper Wrot'!A:A))+1,VLOOKUP(C156,'Copper Wrot'!A:L,10),IF(C156&lt;(MAX('Cast Copper'!A:A))+1,VLOOKUP(C156,'Cast Copper'!A:L,10),IF(C156&lt;(MAX('Press Copper Fittings'!A:A))+1,VLOOKUP(C156,'Press Copper Fittings'!A:J,8),IF(C156&lt;(MAX('Supply Stops'!A:A))+1,VLOOKUP(C156,'Supply Stops'!A:J,8),IF(C156&lt;(MAX('Supply Lines'!A:A))+1,VLOOKUP(C156,'Supply Lines'!A:J,8),IF(C156&lt;(MAX('CI Fittings'!A:A))+1,VLOOKUP(C156,'CI Fittings'!A:J,8),IF(C156&lt;(MAX('Steel Couplings'!A:A))+1,VLOOKUP(C156,'Steel Couplings'!A:J,8),IF(C156&lt;(MAX(NHC!A:A))+1,VLOOKUP(C156,NHC!A:J,8),IF(C156&lt;(MAX('Dielectric Unions'!A:A))+1,VLOOKUP(C156,'Dielectric Unions'!A:J,8),IF(C156&lt;(MAX('MI Fittings - XH'!A:A))+1,VLOOKUP(C156,'MI Fittings - XH'!A:J,8),IF(C156&lt;(MAX('Steel Nipples - XH'!A:A))+1,VLOOKUP(C156,'Steel Nipples - XH'!A:J,8),IF(C156&lt;(MAX('Copper Tubing '!A:A))+1,VLOOKUP(C156,'Copper Tubing '!A:J,8),IF(C156&lt;(MAX('PVC Pipe'!A:A))+1,VLOOKUP(C156,'PVC Pipe'!A:J,8),IF(C156&lt;(MAX('Steel Pipe'!A:A))+1,VLOOKUP(C156,'Steel Pipe'!A:J,8),"")))))))))))))))))))))))))))))))</f>
        <v/>
      </c>
      <c r="I156" s="1232">
        <f>IF(C156&lt;(MAX('MI Fittings'!A:A))+1,VLOOKUP(C156,'MI Fittings'!A:K,7),IF(C156&lt;(MAX('CS Press Fittings'!A:A))+1,VLOOKUP(C156,'CS Press Fittings'!A:K,8),IF(C156&lt;(MAX('Steel Nipples'!A:A))+1,VLOOKUP(C156,'Steel Nipples'!A:K,7),IF(C156&lt;(MAX('Steel Cut Lengths'!A:A))+1,VLOOKUP(C156,'Steel Cut Lengths'!A:K,7),IF(C156&lt;(MAX('Pipe Hangers'!A:A))+1,VLOOKUP(C156,'Pipe Hangers'!A:J,7),IF(C156&lt;(MAX('Brass Nipples '!A:A))+1,VLOOKUP(C156,'Brass Nipples '!A:J,7),IF(C156&lt;(MAX('Brass Fittings '!A:A))+1,VLOOKUP(C156,'Brass Fittings '!A:J,7),IF(C156&lt;(MAX(Valves!A:A))+1,VLOOKUP(C156,Valves!A:J,7),IF(C156&lt;(MAX('PEX Tubing'!A:A))+1,VLOOKUP(C156,'PEX Tubing'!A:J,7),IF(C156&lt;(MAX('PEX Fittings - Brass'!A:A))+1,VLOOKUP(C156,'PEX Fittings - Brass'!A:J,7),IF(C156&lt;(MAX('PEX Fittings - EXPN Brass'!A:A))+1,VLOOKUP(C156,'PEX Fittings - EXPN Brass'!A:J,7),IF(C156&lt;(MAX('PEX Fittings - F1807 PPSU '!A:A))+1,VLOOKUP(C156,'PEX Fittings - F1807 PPSU '!A:J,7),IF(C156&lt;(MAX('PEX Fittings - F1960 EPPSU'!A:A))+1,VLOOKUP(C156,'PEX Fittings - F1960 EPPSU'!A:J,7),IF(C156&lt;(MAX('PEX Accessories'!A:A))+1,VLOOKUP(C156,'PEX Accessories'!A:J,7),IF(C156&lt;(MAX('PVC DWV'!A:A))+1,VLOOKUP(C156,'PVC DWV'!A:K,8),IF(C156&lt;(MAX('PVC SCH 40'!A:A))+1,VLOOKUP(C156,'PVC SCH 40'!A:K,7),IF(C156&lt;(MAX('Push Fittings'!A:A))+1,VLOOKUP(C156,'Push Fittings'!A:J,7),IF(C156&lt;(MAX('Copper Wrot'!A:A))+1,VLOOKUP(C156,'Copper Wrot'!A:L,9),IF(C156&lt;(MAX('Cast Copper'!A:A))+1,VLOOKUP(C156,'Cast Copper'!A:L,9),IF(C156&lt;(MAX('Press Copper Fittings'!A:A))+1,VLOOKUP(C156,'Press Copper Fittings'!A:J,7),IF(C156&lt;(MAX('Supply Stops'!A:A))+1,VLOOKUP(C156,'Supply Stops'!A:J,7),IF(C156&lt;(MAX('Supply Lines'!A:A))+1,VLOOKUP(C156,'Supply Lines'!A:J,7),IF(C156&lt;(MAX('CI Fittings'!A:A))+1,VLOOKUP(C156,'CI Fittings'!A:J,7),IF(C156&lt;(MAX('Steel Couplings'!A:A))+1,VLOOKUP(C156,'Steel Couplings'!A:J,7),IF(C156&lt;(MAX(NHC!A:A))+1,VLOOKUP(C156,NHC!A:J,7),IF(C156&lt;(MAX('Dielectric Unions'!A:A))+1,VLOOKUP(C156,'Dielectric Unions'!A:J,7),IF(C156&lt;(MAX('MI Fittings - XH'!A:A))+1,VLOOKUP(C156,'MI Fittings - XH'!A:J,7),IF(C156&lt;(MAX('Steel Nipples - XH'!A:A))+1,VLOOKUP(C156,'Steel Nipples - XH'!A:J,7),IF(C156&lt;(MAX('Copper Tubing '!A:A))+1,VLOOKUP(C156,'Copper Tubing '!A:J,7),IF(C156&lt;(MAX('PVC Pipe'!A:A))+1,VLOOKUP(C156,'PVC Pipe'!A:J,7),IF(C156&lt;(MAX('Steel Pipe'!A:A))+1,VLOOKUP(C156,'Steel Pipe'!A:J,7),0)))))))))))))))))))))))))))))))</f>
        <v>0</v>
      </c>
      <c r="J156" s="1196">
        <f t="shared" si="2"/>
        <v>0</v>
      </c>
    </row>
    <row r="157" spans="3:10" ht="15" customHeight="1" thickTop="1" thickBot="1">
      <c r="C157" s="1233">
        <v>136</v>
      </c>
      <c r="D157" s="49" t="str">
        <f>IF(C157&lt;(MAX('MI Fittings'!A:A))+1,VLOOKUP(C157,'MI Fittings'!A:K,10),IF(C157&lt;(MAX('CS Press Fittings'!A:A))+1,VLOOKUP(C157,'CS Press Fittings'!A:K,11),IF(C157&lt;(MAX('Steel Nipples'!A:A))+1,VLOOKUP(C157,'Steel Nipples'!A:K,10),IF(C157&lt;(MAX('Steel Cut Lengths'!A:A))+1,VLOOKUP(C157,'Steel Cut Lengths'!A:K,10),IF(C157&lt;(MAX('Pipe Hangers'!A:A))+1,VLOOKUP(C157,'Pipe Hangers'!A:J,10),IF(C157&lt;(MAX('Brass Nipples '!A:A))+1,VLOOKUP(C157,'Brass Nipples '!A:J,10),IF(C157&lt;(MAX('Brass Fittings '!A:A))+1,VLOOKUP(C157,'Brass Fittings '!A:J,10),IF(C157&lt;(MAX(Valves!A:A))+1,VLOOKUP(C157,Valves!A:J,10),IF(C157&lt;(MAX('PEX Tubing'!A:A))+1,VLOOKUP(C157,'PEX Tubing'!A:J,9),IF(C157&lt;(MAX('PEX Fittings - Brass'!A:A))+1,VLOOKUP(C157,'PEX Fittings - Brass'!A:J,10),IF(C157&lt;(MAX('PEX Fittings - EXPN Brass'!A:A))+1,VLOOKUP(C157,'PEX Fittings - EXPN Brass'!A:J,10),IF(C157&lt;(MAX('PEX Fittings - F1807 PPSU '!A:A))+1,VLOOKUP(C157,'PEX Fittings - F1807 PPSU '!A:J,10),IF(C157&lt;(MAX('PEX Fittings - F1960 EPPSU'!A:A))+1,VLOOKUP(C157,'PEX Fittings - F1960 EPPSU'!A:J,10),IF(C157&lt;(MAX('PEX Accessories'!A:A))+1,VLOOKUP(C157,'PEX Accessories'!A:J,10),IF(C157&lt;(MAX('PVC DWV'!A:A))+1,VLOOKUP(C157,'PVC DWV'!A:K,11),IF(C157&lt;(MAX('PVC SCH 40'!A:A))+1,VLOOKUP(C157,'PVC SCH 40'!A:K,11),IF(C157&lt;(MAX('Push Fittings'!A:A))+1,VLOOKUP(C157,'Push Fittings'!A:J,10),IF(C157&lt;(MAX('Copper Wrot'!A:A))+1,VLOOKUP(C157,'Copper Wrot'!A:L,12),IF(C157&lt;(MAX('Cast Copper'!A:A))+1,VLOOKUP(C157,'Cast Copper'!A:L,12),IF(C157&lt;(MAX('Press Copper Fittings'!A:A))+1,VLOOKUP(C157,'Press Copper Fittings'!A:J,10),IF(C157&lt;(MAX('Supply Stops'!A:A))+1,VLOOKUP(C157,'Supply Stops'!A:J,10),IF(C157&lt;(MAX('Supply Lines'!A:A))+1,VLOOKUP(C157,'Supply Lines'!A:J,10),IF(C157&lt;(MAX('CI Fittings'!A:A))+1,VLOOKUP(C157,'CI Fittings'!A:J,10),IF(C157&lt;(MAX('Steel Couplings'!A:A))+1,VLOOKUP(C157,'Steel Couplings'!A:J,10),IF(C157&lt;(MAX(NHC!A:A))+1,VLOOKUP(C157,NHC!A:J,10),IF(C157&lt;(MAX('Dielectric Unions'!A:A))+1,VLOOKUP(C157,'Dielectric Unions'!A:J,10),IF(C157&lt;(MAX('MI Fittings - XH'!A:A))+1,VLOOKUP(C157,'MI Fittings - XH'!A:J,10),IF(C157&lt;(MAX('Steel Nipples - XH'!A:A))+1,VLOOKUP(C157,'Steel Nipples - XH'!A:J,10),IF(C157&lt;(MAX('Copper Tubing '!A:A))+1,VLOOKUP(C157,'Copper Tubing '!A:J,10),IF(C157&lt;(MAX('PVC Pipe'!A:A))+1,VLOOKUP(C157,'PVC Pipe'!A:J,10),IF(C157&lt;(MAX('Steel Pipe'!A:A))+1,VLOOKUP(C157,'Steel Pipe'!A:J,10),"")))))))))))))))))))))))))))))))</f>
        <v/>
      </c>
      <c r="E157" s="1231" t="str">
        <f>IF(C157&lt;(MAX('MI Fittings'!A:A))+1,VLOOKUP(C157,'MI Fittings'!A:K,3),IF(C157&lt;(MAX('CS Press Fittings'!A:A))+1,VLOOKUP(C157,'CS Press Fittings'!A:K,4),IF(C157&lt;(MAX('Steel Nipples'!A:A))+1,VLOOKUP(C157,'Steel Nipples'!A:K,3),IF(C157&lt;(MAX('Steel Cut Lengths'!A:A))+1,VLOOKUP(C157,'Steel Cut Lengths'!A:K,3),IF(C157&lt;(MAX('Pipe Hangers'!A:A))+1,VLOOKUP(C157,'Pipe Hangers'!A:J,3),IF(C157&lt;(MAX('Brass Nipples '!A:A))+1,VLOOKUP(C157,'Brass Nipples '!A:J,3),IF(C157&lt;(MAX('Brass Fittings '!A:A))+1,VLOOKUP(C157,'Brass Fittings '!A:J,3),IF(C157&lt;(MAX(Valves!A:A))+1,VLOOKUP(C157,Valves!A:J,3),IF(C157&lt;(MAX('PEX Tubing'!A:A))+1,VLOOKUP(C157,'PEX Tubing'!A:J,3),IF(C157&lt;(MAX('PEX Fittings - Brass'!A:A))+1,VLOOKUP(C157,'PEX Fittings - Brass'!A:J,3),IF(C157&lt;(MAX('PEX Fittings - EXPN Brass'!A:A))+1,VLOOKUP(C157,'PEX Fittings - EXPN Brass'!A:J,3),IF(C157&lt;(MAX('PEX Fittings - F1807 PPSU '!A:A))+1,VLOOKUP(C157,'PEX Fittings - F1807 PPSU '!A:J,3),IF(C157&lt;(MAX('PEX Fittings - F1960 EPPSU'!A:A))+1,VLOOKUP(C157,'PEX Fittings - F1960 EPPSU'!A:J,3),IF(C157&lt;(MAX('PEX Accessories'!A:A))+1,VLOOKUP(C157,'PEX Accessories'!A:J,3),IF(C157&lt;(MAX('PVC DWV'!A:A))+1,VLOOKUP(C157,'PVC DWV'!A:K,3),IF(C157&lt;(MAX('PVC SCH 40'!A:A))+1,VLOOKUP(C157,'PVC SCH 40'!A:K,3),IF(C157&lt;(MAX('Push Fittings'!A:A))+1,VLOOKUP(C157,'Push Fittings'!A:J,3),IF(C157&lt;(MAX('Copper Wrot'!A:A))+1,VLOOKUP(C157,'Copper Wrot'!A:L,3),IF(C157&lt;(MAX('Cast Copper'!A:A))+1,VLOOKUP(C157,'Cast Copper'!A:L,3),IF(C157&lt;(MAX('Cast Copper'!A:A))+1,VLOOKUP(C157,'Cast Copper'!A:L,3),IF(C157&lt;(MAX('Press Copper Fittings'!A:A))+1,VLOOKUP(C157,'Press Copper Fittings'!A:J,3),IF(C157&lt;(MAX('Supply Stops'!A:A))+1,VLOOKUP(C157,'Supply Stops'!A:J,3),IF(C157&lt;(MAX('Supply Lines'!A:A))+1,VLOOKUP(C157,'Supply Lines'!A:J,3),IF(C157&lt;(MAX('CI Fittings'!A:A))+1,VLOOKUP(C157,'CI Fittings'!A:J,3),IF(C157&lt;(MAX('Steel Couplings'!A:A))+1,VLOOKUP(C157,'Steel Couplings'!A:J,3),IF(C157&lt;(MAX(NHC!A:A))+1,VLOOKUP(C157,NHC!A:J,3),IF(C157&lt;(MAX('Dielectric Unions'!A:A))+1,VLOOKUP(C157,'Dielectric Unions'!A:J,3),IF(C157&lt;(MAX('MI Fittings - XH'!A:A))+1,VLOOKUP(C157,'MI Fittings - XH'!A:J,3),IF(C157&lt;(MAX('Steel Nipples - XH'!A:A))+1,VLOOKUP(C157,'Steel Nipples - XH'!A:J,3),IF(C157&lt;(MAX('Copper Tubing '!A:A))+1,VLOOKUP(C157,'Copper Tubing '!A:J,3),IF(C157&lt;(MAX('PVC Pipe'!A:A))+1,VLOOKUP(C157,'PVC Pipe'!A:J,3),IF(C157&lt;(MAX('Steel Pipe'!A:A))+1,VLOOKUP(C157,'Steel Pipe'!A:J,3),""))))))))))))))))))))))))))))))))</f>
        <v/>
      </c>
      <c r="F157" s="1794" t="str">
        <f>IF(C157&lt;(MAX('MI Fittings'!A:A))+1,VLOOKUP(C157,'MI Fittings'!A:K,4),IF(C157&lt;(MAX('CS Press Fittings'!A:A))+1,VLOOKUP(C157,'CS Press Fittings'!A:K,5),IF(C157&lt;(MAX('Steel Nipples'!A:A))+1,VLOOKUP(C157,'Steel Nipples'!A:K,4),IF(C157&lt;(MAX('Steel Cut Lengths'!A:A))+1,VLOOKUP(C157,'Steel Cut Lengths'!A:K,4),IF(C157&lt;(MAX('Pipe Hangers'!A:A))+1,VLOOKUP(C157,'Pipe Hangers'!A:J,4),IF(C157&lt;(MAX('Brass Nipples '!A:A))+1,VLOOKUP(C157,'Brass Nipples '!A:J,4),IF(C157&lt;(MAX('Brass Fittings '!A:A))+1,VLOOKUP(C157,'Brass Fittings '!A:J,4),IF(C157&lt;(MAX(Valves!A:A))+1,VLOOKUP(C157,Valves!A:J,4),IF(C157&lt;(MAX('PEX Tubing'!A:A))+1,VLOOKUP(C157,'PEX Tubing'!A:J,4),IF(C157&lt;(MAX('PEX Fittings - Brass'!A:A))+1,VLOOKUP(C157,'PEX Fittings - Brass'!A:J,4),IF(C157&lt;(MAX('PEX Fittings - EXPN Brass'!A:A))+1,VLOOKUP(C157,'PEX Fittings - EXPN Brass'!A:J,4),IF(C157&lt;(MAX('PEX Fittings - F1807 PPSU '!A:A))+1,VLOOKUP(C157,'PEX Fittings - F1807 PPSU '!A:J,4),IF(C157&lt;(MAX('PEX Fittings - F1960 EPPSU'!A:A))+1,VLOOKUP(C157,'PEX Fittings - F1960 EPPSU'!A:J,4),IF(C157&lt;(MAX('PEX Accessories'!A:A))+1,VLOOKUP(C157,'PEX Accessories'!A:J,4),IF(C157&lt;(MAX('PVC DWV'!A:A))+1,VLOOKUP(C157,'PVC DWV'!A:K,5),IF(C157&lt;(MAX('PVC SCH 40'!A:A))+1,VLOOKUP(C157,'PVC SCH 40'!A:K,5),IF(C157&lt;(MAX('Push Fittings'!A:A))+1,VLOOKUP(C157,'Push Fittings'!A:J,4),IF(C157&lt;(MAX('Copper Wrot'!A:A))+1,VLOOKUP(C157,'Copper Wrot'!A:L,5),IF(C157&lt;(MAX('Cast Copper'!A:A))+1,VLOOKUP(C157,'Cast Copper'!A:L,5),IF(C157&lt;(MAX('Press Copper Fittings'!A:A))+1,VLOOKUP(C157,'Press Copper Fittings'!A:J,4),IF(C157&lt;(MAX('Supply Stops'!A:A))+1,VLOOKUP(C157,'Supply Stops'!A:J,4),IF(C157&lt;(MAX('Supply Lines'!A:A))+1,VLOOKUP(C157,'Supply Lines'!A:J,4),IF(C157&lt;(MAX('CI Fittings'!A:A))+1,VLOOKUP(C157,'CI Fittings'!A:J,4),IF(C157&lt;(MAX('Steel Couplings'!A:A))+1,VLOOKUP(C157,'Steel Couplings'!A:J,4),IF(C157&lt;(MAX(NHC!A:A))+1,VLOOKUP(C157,NHC!A:J,4),IF(C157&lt;(MAX('Dielectric Unions'!A:A))+1,VLOOKUP(C157,'Dielectric Unions'!A:J,4),IF(C157&lt;(MAX('MI Fittings - XH'!A:A))+1,VLOOKUP(C157,'MI Fittings - XH'!A:J,4),IF(C157&lt;(MAX('Steel Nipples - XH'!A:A))+1,VLOOKUP(C157,'Steel Nipples - XH'!A:J,4),IF(C157&lt;(MAX('Copper Tubing '!A:A))+1,VLOOKUP(C157,'Copper Tubing '!A:J,4),IF(C157&lt;(MAX('PVC Pipe'!A:A))+1,VLOOKUP(C157,'PVC Pipe'!A:J,4),IF(C157&lt;(MAX('Steel Pipe'!A:A))+1,VLOOKUP(C157,'Steel Pipe'!A:J,4),"")))))))))))))))))))))))))))))))</f>
        <v/>
      </c>
      <c r="G157" s="1795"/>
      <c r="H157" s="504" t="str">
        <f>IF(C157&lt;(MAX('MI Fittings'!A:A))+1,VLOOKUP(C157,'MI Fittings'!A:K,8),IF(C157&lt;(MAX('CS Press Fittings'!A:A))+1,VLOOKUP(C157,'CS Press Fittings'!A:K,9),IF(C157&lt;(MAX('Steel Nipples'!A:A))+1,VLOOKUP(C157,'Steel Nipples'!A:K,8),IF(C157&lt;(MAX('Steel Cut Lengths'!A:A))+1,VLOOKUP(C157,'Steel Cut Lengths'!A:K,8),IF(C157&lt;(MAX('Pipe Hangers'!A:A))+1,VLOOKUP(C157,'Pipe Hangers'!A:J,8),IF(C157&lt;(MAX('Brass Nipples '!A:A))+1,VLOOKUP(C157,'Brass Nipples '!A:J,8),IF(C157&lt;(MAX('Brass Fittings '!A:A))+1,VLOOKUP(C157,'Brass Fittings '!A:J,8),IF(C157&lt;(MAX(Valves!A:A))+1,VLOOKUP(C157,Valves!A:J,8),IF(C157&lt;(MAX('PEX Tubing'!A:A))+1,VLOOKUP(C157,'PEX Tubing'!A:J,8),IF(C157&lt;(MAX('PEX Fittings - Brass'!A:A))+1,VLOOKUP(C157,'PEX Fittings - Brass'!A:J,8),IF(C157&lt;(MAX('PEX Fittings - EXPN Brass'!A:A))+1,VLOOKUP(C157,'PEX Fittings - EXPN Brass'!A:J,8),IF(C157&lt;(MAX('PEX Fittings - F1807 PPSU '!A:A))+1,VLOOKUP(C157,'PEX Fittings - F1807 PPSU '!A:J,8),IF(C157&lt;(MAX('PEX Fittings - F1960 EPPSU'!A:A))+1,VLOOKUP(C157,'PEX Fittings - F1960 EPPSU'!A:J,8),IF(C157&lt;(MAX('PEX Accessories'!A:A))+1,VLOOKUP(C157,'PEX Accessories'!A:J,8),IF(C157&lt;(MAX('PVC DWV'!A:A))+1,VLOOKUP(C157,'PVC DWV'!A:K,9),IF(C157&lt;(MAX('PVC SCH 40'!A:A))+1,VLOOKUP(C157,'PVC SCH 40'!A:K,10),IF(C157&lt;(MAX('Push Fittings'!A:A))+1,VLOOKUP(C157,'Push Fittings'!A:J,8),IF(C157&lt;(MAX('Copper Wrot'!A:A))+1,VLOOKUP(C157,'Copper Wrot'!A:L,10),IF(C157&lt;(MAX('Cast Copper'!A:A))+1,VLOOKUP(C157,'Cast Copper'!A:L,10),IF(C157&lt;(MAX('Press Copper Fittings'!A:A))+1,VLOOKUP(C157,'Press Copper Fittings'!A:J,8),IF(C157&lt;(MAX('Supply Stops'!A:A))+1,VLOOKUP(C157,'Supply Stops'!A:J,8),IF(C157&lt;(MAX('Supply Lines'!A:A))+1,VLOOKUP(C157,'Supply Lines'!A:J,8),IF(C157&lt;(MAX('CI Fittings'!A:A))+1,VLOOKUP(C157,'CI Fittings'!A:J,8),IF(C157&lt;(MAX('Steel Couplings'!A:A))+1,VLOOKUP(C157,'Steel Couplings'!A:J,8),IF(C157&lt;(MAX(NHC!A:A))+1,VLOOKUP(C157,NHC!A:J,8),IF(C157&lt;(MAX('Dielectric Unions'!A:A))+1,VLOOKUP(C157,'Dielectric Unions'!A:J,8),IF(C157&lt;(MAX('MI Fittings - XH'!A:A))+1,VLOOKUP(C157,'MI Fittings - XH'!A:J,8),IF(C157&lt;(MAX('Steel Nipples - XH'!A:A))+1,VLOOKUP(C157,'Steel Nipples - XH'!A:J,8),IF(C157&lt;(MAX('Copper Tubing '!A:A))+1,VLOOKUP(C157,'Copper Tubing '!A:J,8),IF(C157&lt;(MAX('PVC Pipe'!A:A))+1,VLOOKUP(C157,'PVC Pipe'!A:J,8),IF(C157&lt;(MAX('Steel Pipe'!A:A))+1,VLOOKUP(C157,'Steel Pipe'!A:J,8),"")))))))))))))))))))))))))))))))</f>
        <v/>
      </c>
      <c r="I157" s="1232">
        <f>IF(C157&lt;(MAX('MI Fittings'!A:A))+1,VLOOKUP(C157,'MI Fittings'!A:K,7),IF(C157&lt;(MAX('CS Press Fittings'!A:A))+1,VLOOKUP(C157,'CS Press Fittings'!A:K,8),IF(C157&lt;(MAX('Steel Nipples'!A:A))+1,VLOOKUP(C157,'Steel Nipples'!A:K,7),IF(C157&lt;(MAX('Steel Cut Lengths'!A:A))+1,VLOOKUP(C157,'Steel Cut Lengths'!A:K,7),IF(C157&lt;(MAX('Pipe Hangers'!A:A))+1,VLOOKUP(C157,'Pipe Hangers'!A:J,7),IF(C157&lt;(MAX('Brass Nipples '!A:A))+1,VLOOKUP(C157,'Brass Nipples '!A:J,7),IF(C157&lt;(MAX('Brass Fittings '!A:A))+1,VLOOKUP(C157,'Brass Fittings '!A:J,7),IF(C157&lt;(MAX(Valves!A:A))+1,VLOOKUP(C157,Valves!A:J,7),IF(C157&lt;(MAX('PEX Tubing'!A:A))+1,VLOOKUP(C157,'PEX Tubing'!A:J,7),IF(C157&lt;(MAX('PEX Fittings - Brass'!A:A))+1,VLOOKUP(C157,'PEX Fittings - Brass'!A:J,7),IF(C157&lt;(MAX('PEX Fittings - EXPN Brass'!A:A))+1,VLOOKUP(C157,'PEX Fittings - EXPN Brass'!A:J,7),IF(C157&lt;(MAX('PEX Fittings - F1807 PPSU '!A:A))+1,VLOOKUP(C157,'PEX Fittings - F1807 PPSU '!A:J,7),IF(C157&lt;(MAX('PEX Fittings - F1960 EPPSU'!A:A))+1,VLOOKUP(C157,'PEX Fittings - F1960 EPPSU'!A:J,7),IF(C157&lt;(MAX('PEX Accessories'!A:A))+1,VLOOKUP(C157,'PEX Accessories'!A:J,7),IF(C157&lt;(MAX('PVC DWV'!A:A))+1,VLOOKUP(C157,'PVC DWV'!A:K,8),IF(C157&lt;(MAX('PVC SCH 40'!A:A))+1,VLOOKUP(C157,'PVC SCH 40'!A:K,7),IF(C157&lt;(MAX('Push Fittings'!A:A))+1,VLOOKUP(C157,'Push Fittings'!A:J,7),IF(C157&lt;(MAX('Copper Wrot'!A:A))+1,VLOOKUP(C157,'Copper Wrot'!A:L,9),IF(C157&lt;(MAX('Cast Copper'!A:A))+1,VLOOKUP(C157,'Cast Copper'!A:L,9),IF(C157&lt;(MAX('Press Copper Fittings'!A:A))+1,VLOOKUP(C157,'Press Copper Fittings'!A:J,7),IF(C157&lt;(MAX('Supply Stops'!A:A))+1,VLOOKUP(C157,'Supply Stops'!A:J,7),IF(C157&lt;(MAX('Supply Lines'!A:A))+1,VLOOKUP(C157,'Supply Lines'!A:J,7),IF(C157&lt;(MAX('CI Fittings'!A:A))+1,VLOOKUP(C157,'CI Fittings'!A:J,7),IF(C157&lt;(MAX('Steel Couplings'!A:A))+1,VLOOKUP(C157,'Steel Couplings'!A:J,7),IF(C157&lt;(MAX(NHC!A:A))+1,VLOOKUP(C157,NHC!A:J,7),IF(C157&lt;(MAX('Dielectric Unions'!A:A))+1,VLOOKUP(C157,'Dielectric Unions'!A:J,7),IF(C157&lt;(MAX('MI Fittings - XH'!A:A))+1,VLOOKUP(C157,'MI Fittings - XH'!A:J,7),IF(C157&lt;(MAX('Steel Nipples - XH'!A:A))+1,VLOOKUP(C157,'Steel Nipples - XH'!A:J,7),IF(C157&lt;(MAX('Copper Tubing '!A:A))+1,VLOOKUP(C157,'Copper Tubing '!A:J,7),IF(C157&lt;(MAX('PVC Pipe'!A:A))+1,VLOOKUP(C157,'PVC Pipe'!A:J,7),IF(C157&lt;(MAX('Steel Pipe'!A:A))+1,VLOOKUP(C157,'Steel Pipe'!A:J,7),0)))))))))))))))))))))))))))))))</f>
        <v>0</v>
      </c>
      <c r="J157" s="1196">
        <f t="shared" si="2"/>
        <v>0</v>
      </c>
    </row>
    <row r="158" spans="3:10" ht="15" customHeight="1" thickTop="1" thickBot="1">
      <c r="C158" s="1234">
        <v>137</v>
      </c>
      <c r="D158" s="49" t="str">
        <f>IF(C158&lt;(MAX('MI Fittings'!A:A))+1,VLOOKUP(C158,'MI Fittings'!A:K,10),IF(C158&lt;(MAX('CS Press Fittings'!A:A))+1,VLOOKUP(C158,'CS Press Fittings'!A:K,11),IF(C158&lt;(MAX('Steel Nipples'!A:A))+1,VLOOKUP(C158,'Steel Nipples'!A:K,10),IF(C158&lt;(MAX('Steel Cut Lengths'!A:A))+1,VLOOKUP(C158,'Steel Cut Lengths'!A:K,10),IF(C158&lt;(MAX('Pipe Hangers'!A:A))+1,VLOOKUP(C158,'Pipe Hangers'!A:J,10),IF(C158&lt;(MAX('Brass Nipples '!A:A))+1,VLOOKUP(C158,'Brass Nipples '!A:J,10),IF(C158&lt;(MAX('Brass Fittings '!A:A))+1,VLOOKUP(C158,'Brass Fittings '!A:J,10),IF(C158&lt;(MAX(Valves!A:A))+1,VLOOKUP(C158,Valves!A:J,10),IF(C158&lt;(MAX('PEX Tubing'!A:A))+1,VLOOKUP(C158,'PEX Tubing'!A:J,9),IF(C158&lt;(MAX('PEX Fittings - Brass'!A:A))+1,VLOOKUP(C158,'PEX Fittings - Brass'!A:J,10),IF(C158&lt;(MAX('PEX Fittings - EXPN Brass'!A:A))+1,VLOOKUP(C158,'PEX Fittings - EXPN Brass'!A:J,10),IF(C158&lt;(MAX('PEX Fittings - F1807 PPSU '!A:A))+1,VLOOKUP(C158,'PEX Fittings - F1807 PPSU '!A:J,10),IF(C158&lt;(MAX('PEX Fittings - F1960 EPPSU'!A:A))+1,VLOOKUP(C158,'PEX Fittings - F1960 EPPSU'!A:J,10),IF(C158&lt;(MAX('PEX Accessories'!A:A))+1,VLOOKUP(C158,'PEX Accessories'!A:J,10),IF(C158&lt;(MAX('PVC DWV'!A:A))+1,VLOOKUP(C158,'PVC DWV'!A:K,11),IF(C158&lt;(MAX('PVC SCH 40'!A:A))+1,VLOOKUP(C158,'PVC SCH 40'!A:K,11),IF(C158&lt;(MAX('Push Fittings'!A:A))+1,VLOOKUP(C158,'Push Fittings'!A:J,10),IF(C158&lt;(MAX('Copper Wrot'!A:A))+1,VLOOKUP(C158,'Copper Wrot'!A:L,12),IF(C158&lt;(MAX('Cast Copper'!A:A))+1,VLOOKUP(C158,'Cast Copper'!A:L,12),IF(C158&lt;(MAX('Press Copper Fittings'!A:A))+1,VLOOKUP(C158,'Press Copper Fittings'!A:J,10),IF(C158&lt;(MAX('Supply Stops'!A:A))+1,VLOOKUP(C158,'Supply Stops'!A:J,10),IF(C158&lt;(MAX('Supply Lines'!A:A))+1,VLOOKUP(C158,'Supply Lines'!A:J,10),IF(C158&lt;(MAX('CI Fittings'!A:A))+1,VLOOKUP(C158,'CI Fittings'!A:J,10),IF(C158&lt;(MAX('Steel Couplings'!A:A))+1,VLOOKUP(C158,'Steel Couplings'!A:J,10),IF(C158&lt;(MAX(NHC!A:A))+1,VLOOKUP(C158,NHC!A:J,10),IF(C158&lt;(MAX('Dielectric Unions'!A:A))+1,VLOOKUP(C158,'Dielectric Unions'!A:J,10),IF(C158&lt;(MAX('MI Fittings - XH'!A:A))+1,VLOOKUP(C158,'MI Fittings - XH'!A:J,10),IF(C158&lt;(MAX('Steel Nipples - XH'!A:A))+1,VLOOKUP(C158,'Steel Nipples - XH'!A:J,10),IF(C158&lt;(MAX('Copper Tubing '!A:A))+1,VLOOKUP(C158,'Copper Tubing '!A:J,10),IF(C158&lt;(MAX('PVC Pipe'!A:A))+1,VLOOKUP(C158,'PVC Pipe'!A:J,10),IF(C158&lt;(MAX('Steel Pipe'!A:A))+1,VLOOKUP(C158,'Steel Pipe'!A:J,10),"")))))))))))))))))))))))))))))))</f>
        <v/>
      </c>
      <c r="E158" s="1231" t="str">
        <f>IF(C158&lt;(MAX('MI Fittings'!A:A))+1,VLOOKUP(C158,'MI Fittings'!A:K,3),IF(C158&lt;(MAX('CS Press Fittings'!A:A))+1,VLOOKUP(C158,'CS Press Fittings'!A:K,4),IF(C158&lt;(MAX('Steel Nipples'!A:A))+1,VLOOKUP(C158,'Steel Nipples'!A:K,3),IF(C158&lt;(MAX('Steel Cut Lengths'!A:A))+1,VLOOKUP(C158,'Steel Cut Lengths'!A:K,3),IF(C158&lt;(MAX('Pipe Hangers'!A:A))+1,VLOOKUP(C158,'Pipe Hangers'!A:J,3),IF(C158&lt;(MAX('Brass Nipples '!A:A))+1,VLOOKUP(C158,'Brass Nipples '!A:J,3),IF(C158&lt;(MAX('Brass Fittings '!A:A))+1,VLOOKUP(C158,'Brass Fittings '!A:J,3),IF(C158&lt;(MAX(Valves!A:A))+1,VLOOKUP(C158,Valves!A:J,3),IF(C158&lt;(MAX('PEX Tubing'!A:A))+1,VLOOKUP(C158,'PEX Tubing'!A:J,3),IF(C158&lt;(MAX('PEX Fittings - Brass'!A:A))+1,VLOOKUP(C158,'PEX Fittings - Brass'!A:J,3),IF(C158&lt;(MAX('PEX Fittings - EXPN Brass'!A:A))+1,VLOOKUP(C158,'PEX Fittings - EXPN Brass'!A:J,3),IF(C158&lt;(MAX('PEX Fittings - F1807 PPSU '!A:A))+1,VLOOKUP(C158,'PEX Fittings - F1807 PPSU '!A:J,3),IF(C158&lt;(MAX('PEX Fittings - F1960 EPPSU'!A:A))+1,VLOOKUP(C158,'PEX Fittings - F1960 EPPSU'!A:J,3),IF(C158&lt;(MAX('PEX Accessories'!A:A))+1,VLOOKUP(C158,'PEX Accessories'!A:J,3),IF(C158&lt;(MAX('PVC DWV'!A:A))+1,VLOOKUP(C158,'PVC DWV'!A:K,3),IF(C158&lt;(MAX('PVC SCH 40'!A:A))+1,VLOOKUP(C158,'PVC SCH 40'!A:K,3),IF(C158&lt;(MAX('Push Fittings'!A:A))+1,VLOOKUP(C158,'Push Fittings'!A:J,3),IF(C158&lt;(MAX('Copper Wrot'!A:A))+1,VLOOKUP(C158,'Copper Wrot'!A:L,3),IF(C158&lt;(MAX('Cast Copper'!A:A))+1,VLOOKUP(C158,'Cast Copper'!A:L,3),IF(C158&lt;(MAX('Cast Copper'!A:A))+1,VLOOKUP(C158,'Cast Copper'!A:L,3),IF(C158&lt;(MAX('Press Copper Fittings'!A:A))+1,VLOOKUP(C158,'Press Copper Fittings'!A:J,3),IF(C158&lt;(MAX('Supply Stops'!A:A))+1,VLOOKUP(C158,'Supply Stops'!A:J,3),IF(C158&lt;(MAX('Supply Lines'!A:A))+1,VLOOKUP(C158,'Supply Lines'!A:J,3),IF(C158&lt;(MAX('CI Fittings'!A:A))+1,VLOOKUP(C158,'CI Fittings'!A:J,3),IF(C158&lt;(MAX('Steel Couplings'!A:A))+1,VLOOKUP(C158,'Steel Couplings'!A:J,3),IF(C158&lt;(MAX(NHC!A:A))+1,VLOOKUP(C158,NHC!A:J,3),IF(C158&lt;(MAX('Dielectric Unions'!A:A))+1,VLOOKUP(C158,'Dielectric Unions'!A:J,3),IF(C158&lt;(MAX('MI Fittings - XH'!A:A))+1,VLOOKUP(C158,'MI Fittings - XH'!A:J,3),IF(C158&lt;(MAX('Steel Nipples - XH'!A:A))+1,VLOOKUP(C158,'Steel Nipples - XH'!A:J,3),IF(C158&lt;(MAX('Copper Tubing '!A:A))+1,VLOOKUP(C158,'Copper Tubing '!A:J,3),IF(C158&lt;(MAX('PVC Pipe'!A:A))+1,VLOOKUP(C158,'PVC Pipe'!A:J,3),IF(C158&lt;(MAX('Steel Pipe'!A:A))+1,VLOOKUP(C158,'Steel Pipe'!A:J,3),""))))))))))))))))))))))))))))))))</f>
        <v/>
      </c>
      <c r="F158" s="1794" t="str">
        <f>IF(C158&lt;(MAX('MI Fittings'!A:A))+1,VLOOKUP(C158,'MI Fittings'!A:K,4),IF(C158&lt;(MAX('CS Press Fittings'!A:A))+1,VLOOKUP(C158,'CS Press Fittings'!A:K,5),IF(C158&lt;(MAX('Steel Nipples'!A:A))+1,VLOOKUP(C158,'Steel Nipples'!A:K,4),IF(C158&lt;(MAX('Steel Cut Lengths'!A:A))+1,VLOOKUP(C158,'Steel Cut Lengths'!A:K,4),IF(C158&lt;(MAX('Pipe Hangers'!A:A))+1,VLOOKUP(C158,'Pipe Hangers'!A:J,4),IF(C158&lt;(MAX('Brass Nipples '!A:A))+1,VLOOKUP(C158,'Brass Nipples '!A:J,4),IF(C158&lt;(MAX('Brass Fittings '!A:A))+1,VLOOKUP(C158,'Brass Fittings '!A:J,4),IF(C158&lt;(MAX(Valves!A:A))+1,VLOOKUP(C158,Valves!A:J,4),IF(C158&lt;(MAX('PEX Tubing'!A:A))+1,VLOOKUP(C158,'PEX Tubing'!A:J,4),IF(C158&lt;(MAX('PEX Fittings - Brass'!A:A))+1,VLOOKUP(C158,'PEX Fittings - Brass'!A:J,4),IF(C158&lt;(MAX('PEX Fittings - EXPN Brass'!A:A))+1,VLOOKUP(C158,'PEX Fittings - EXPN Brass'!A:J,4),IF(C158&lt;(MAX('PEX Fittings - F1807 PPSU '!A:A))+1,VLOOKUP(C158,'PEX Fittings - F1807 PPSU '!A:J,4),IF(C158&lt;(MAX('PEX Fittings - F1960 EPPSU'!A:A))+1,VLOOKUP(C158,'PEX Fittings - F1960 EPPSU'!A:J,4),IF(C158&lt;(MAX('PEX Accessories'!A:A))+1,VLOOKUP(C158,'PEX Accessories'!A:J,4),IF(C158&lt;(MAX('PVC DWV'!A:A))+1,VLOOKUP(C158,'PVC DWV'!A:K,5),IF(C158&lt;(MAX('PVC SCH 40'!A:A))+1,VLOOKUP(C158,'PVC SCH 40'!A:K,5),IF(C158&lt;(MAX('Push Fittings'!A:A))+1,VLOOKUP(C158,'Push Fittings'!A:J,4),IF(C158&lt;(MAX('Copper Wrot'!A:A))+1,VLOOKUP(C158,'Copper Wrot'!A:L,5),IF(C158&lt;(MAX('Cast Copper'!A:A))+1,VLOOKUP(C158,'Cast Copper'!A:L,5),IF(C158&lt;(MAX('Press Copper Fittings'!A:A))+1,VLOOKUP(C158,'Press Copper Fittings'!A:J,4),IF(C158&lt;(MAX('Supply Stops'!A:A))+1,VLOOKUP(C158,'Supply Stops'!A:J,4),IF(C158&lt;(MAX('Supply Lines'!A:A))+1,VLOOKUP(C158,'Supply Lines'!A:J,4),IF(C158&lt;(MAX('CI Fittings'!A:A))+1,VLOOKUP(C158,'CI Fittings'!A:J,4),IF(C158&lt;(MAX('Steel Couplings'!A:A))+1,VLOOKUP(C158,'Steel Couplings'!A:J,4),IF(C158&lt;(MAX(NHC!A:A))+1,VLOOKUP(C158,NHC!A:J,4),IF(C158&lt;(MAX('Dielectric Unions'!A:A))+1,VLOOKUP(C158,'Dielectric Unions'!A:J,4),IF(C158&lt;(MAX('MI Fittings - XH'!A:A))+1,VLOOKUP(C158,'MI Fittings - XH'!A:J,4),IF(C158&lt;(MAX('Steel Nipples - XH'!A:A))+1,VLOOKUP(C158,'Steel Nipples - XH'!A:J,4),IF(C158&lt;(MAX('Copper Tubing '!A:A))+1,VLOOKUP(C158,'Copper Tubing '!A:J,4),IF(C158&lt;(MAX('PVC Pipe'!A:A))+1,VLOOKUP(C158,'PVC Pipe'!A:J,4),IF(C158&lt;(MAX('Steel Pipe'!A:A))+1,VLOOKUP(C158,'Steel Pipe'!A:J,4),"")))))))))))))))))))))))))))))))</f>
        <v/>
      </c>
      <c r="G158" s="1795"/>
      <c r="H158" s="504" t="str">
        <f>IF(C158&lt;(MAX('MI Fittings'!A:A))+1,VLOOKUP(C158,'MI Fittings'!A:K,8),IF(C158&lt;(MAX('CS Press Fittings'!A:A))+1,VLOOKUP(C158,'CS Press Fittings'!A:K,9),IF(C158&lt;(MAX('Steel Nipples'!A:A))+1,VLOOKUP(C158,'Steel Nipples'!A:K,8),IF(C158&lt;(MAX('Steel Cut Lengths'!A:A))+1,VLOOKUP(C158,'Steel Cut Lengths'!A:K,8),IF(C158&lt;(MAX('Pipe Hangers'!A:A))+1,VLOOKUP(C158,'Pipe Hangers'!A:J,8),IF(C158&lt;(MAX('Brass Nipples '!A:A))+1,VLOOKUP(C158,'Brass Nipples '!A:J,8),IF(C158&lt;(MAX('Brass Fittings '!A:A))+1,VLOOKUP(C158,'Brass Fittings '!A:J,8),IF(C158&lt;(MAX(Valves!A:A))+1,VLOOKUP(C158,Valves!A:J,8),IF(C158&lt;(MAX('PEX Tubing'!A:A))+1,VLOOKUP(C158,'PEX Tubing'!A:J,8),IF(C158&lt;(MAX('PEX Fittings - Brass'!A:A))+1,VLOOKUP(C158,'PEX Fittings - Brass'!A:J,8),IF(C158&lt;(MAX('PEX Fittings - EXPN Brass'!A:A))+1,VLOOKUP(C158,'PEX Fittings - EXPN Brass'!A:J,8),IF(C158&lt;(MAX('PEX Fittings - F1807 PPSU '!A:A))+1,VLOOKUP(C158,'PEX Fittings - F1807 PPSU '!A:J,8),IF(C158&lt;(MAX('PEX Fittings - F1960 EPPSU'!A:A))+1,VLOOKUP(C158,'PEX Fittings - F1960 EPPSU'!A:J,8),IF(C158&lt;(MAX('PEX Accessories'!A:A))+1,VLOOKUP(C158,'PEX Accessories'!A:J,8),IF(C158&lt;(MAX('PVC DWV'!A:A))+1,VLOOKUP(C158,'PVC DWV'!A:K,9),IF(C158&lt;(MAX('PVC SCH 40'!A:A))+1,VLOOKUP(C158,'PVC SCH 40'!A:K,10),IF(C158&lt;(MAX('Push Fittings'!A:A))+1,VLOOKUP(C158,'Push Fittings'!A:J,8),IF(C158&lt;(MAX('Copper Wrot'!A:A))+1,VLOOKUP(C158,'Copper Wrot'!A:L,10),IF(C158&lt;(MAX('Cast Copper'!A:A))+1,VLOOKUP(C158,'Cast Copper'!A:L,10),IF(C158&lt;(MAX('Press Copper Fittings'!A:A))+1,VLOOKUP(C158,'Press Copper Fittings'!A:J,8),IF(C158&lt;(MAX('Supply Stops'!A:A))+1,VLOOKUP(C158,'Supply Stops'!A:J,8),IF(C158&lt;(MAX('Supply Lines'!A:A))+1,VLOOKUP(C158,'Supply Lines'!A:J,8),IF(C158&lt;(MAX('CI Fittings'!A:A))+1,VLOOKUP(C158,'CI Fittings'!A:J,8),IF(C158&lt;(MAX('Steel Couplings'!A:A))+1,VLOOKUP(C158,'Steel Couplings'!A:J,8),IF(C158&lt;(MAX(NHC!A:A))+1,VLOOKUP(C158,NHC!A:J,8),IF(C158&lt;(MAX('Dielectric Unions'!A:A))+1,VLOOKUP(C158,'Dielectric Unions'!A:J,8),IF(C158&lt;(MAX('MI Fittings - XH'!A:A))+1,VLOOKUP(C158,'MI Fittings - XH'!A:J,8),IF(C158&lt;(MAX('Steel Nipples - XH'!A:A))+1,VLOOKUP(C158,'Steel Nipples - XH'!A:J,8),IF(C158&lt;(MAX('Copper Tubing '!A:A))+1,VLOOKUP(C158,'Copper Tubing '!A:J,8),IF(C158&lt;(MAX('PVC Pipe'!A:A))+1,VLOOKUP(C158,'PVC Pipe'!A:J,8),IF(C158&lt;(MAX('Steel Pipe'!A:A))+1,VLOOKUP(C158,'Steel Pipe'!A:J,8),"")))))))))))))))))))))))))))))))</f>
        <v/>
      </c>
      <c r="I158" s="1232">
        <f>IF(C158&lt;(MAX('MI Fittings'!A:A))+1,VLOOKUP(C158,'MI Fittings'!A:K,7),IF(C158&lt;(MAX('CS Press Fittings'!A:A))+1,VLOOKUP(C158,'CS Press Fittings'!A:K,8),IF(C158&lt;(MAX('Steel Nipples'!A:A))+1,VLOOKUP(C158,'Steel Nipples'!A:K,7),IF(C158&lt;(MAX('Steel Cut Lengths'!A:A))+1,VLOOKUP(C158,'Steel Cut Lengths'!A:K,7),IF(C158&lt;(MAX('Pipe Hangers'!A:A))+1,VLOOKUP(C158,'Pipe Hangers'!A:J,7),IF(C158&lt;(MAX('Brass Nipples '!A:A))+1,VLOOKUP(C158,'Brass Nipples '!A:J,7),IF(C158&lt;(MAX('Brass Fittings '!A:A))+1,VLOOKUP(C158,'Brass Fittings '!A:J,7),IF(C158&lt;(MAX(Valves!A:A))+1,VLOOKUP(C158,Valves!A:J,7),IF(C158&lt;(MAX('PEX Tubing'!A:A))+1,VLOOKUP(C158,'PEX Tubing'!A:J,7),IF(C158&lt;(MAX('PEX Fittings - Brass'!A:A))+1,VLOOKUP(C158,'PEX Fittings - Brass'!A:J,7),IF(C158&lt;(MAX('PEX Fittings - EXPN Brass'!A:A))+1,VLOOKUP(C158,'PEX Fittings - EXPN Brass'!A:J,7),IF(C158&lt;(MAX('PEX Fittings - F1807 PPSU '!A:A))+1,VLOOKUP(C158,'PEX Fittings - F1807 PPSU '!A:J,7),IF(C158&lt;(MAX('PEX Fittings - F1960 EPPSU'!A:A))+1,VLOOKUP(C158,'PEX Fittings - F1960 EPPSU'!A:J,7),IF(C158&lt;(MAX('PEX Accessories'!A:A))+1,VLOOKUP(C158,'PEX Accessories'!A:J,7),IF(C158&lt;(MAX('PVC DWV'!A:A))+1,VLOOKUP(C158,'PVC DWV'!A:K,8),IF(C158&lt;(MAX('PVC SCH 40'!A:A))+1,VLOOKUP(C158,'PVC SCH 40'!A:K,7),IF(C158&lt;(MAX('Push Fittings'!A:A))+1,VLOOKUP(C158,'Push Fittings'!A:J,7),IF(C158&lt;(MAX('Copper Wrot'!A:A))+1,VLOOKUP(C158,'Copper Wrot'!A:L,9),IF(C158&lt;(MAX('Cast Copper'!A:A))+1,VLOOKUP(C158,'Cast Copper'!A:L,9),IF(C158&lt;(MAX('Press Copper Fittings'!A:A))+1,VLOOKUP(C158,'Press Copper Fittings'!A:J,7),IF(C158&lt;(MAX('Supply Stops'!A:A))+1,VLOOKUP(C158,'Supply Stops'!A:J,7),IF(C158&lt;(MAX('Supply Lines'!A:A))+1,VLOOKUP(C158,'Supply Lines'!A:J,7),IF(C158&lt;(MAX('CI Fittings'!A:A))+1,VLOOKUP(C158,'CI Fittings'!A:J,7),IF(C158&lt;(MAX('Steel Couplings'!A:A))+1,VLOOKUP(C158,'Steel Couplings'!A:J,7),IF(C158&lt;(MAX(NHC!A:A))+1,VLOOKUP(C158,NHC!A:J,7),IF(C158&lt;(MAX('Dielectric Unions'!A:A))+1,VLOOKUP(C158,'Dielectric Unions'!A:J,7),IF(C158&lt;(MAX('MI Fittings - XH'!A:A))+1,VLOOKUP(C158,'MI Fittings - XH'!A:J,7),IF(C158&lt;(MAX('Steel Nipples - XH'!A:A))+1,VLOOKUP(C158,'Steel Nipples - XH'!A:J,7),IF(C158&lt;(MAX('Copper Tubing '!A:A))+1,VLOOKUP(C158,'Copper Tubing '!A:J,7),IF(C158&lt;(MAX('PVC Pipe'!A:A))+1,VLOOKUP(C158,'PVC Pipe'!A:J,7),IF(C158&lt;(MAX('Steel Pipe'!A:A))+1,VLOOKUP(C158,'Steel Pipe'!A:J,7),0)))))))))))))))))))))))))))))))</f>
        <v>0</v>
      </c>
      <c r="J158" s="1196">
        <f t="shared" si="2"/>
        <v>0</v>
      </c>
    </row>
    <row r="159" spans="3:10" ht="15" customHeight="1" thickTop="1" thickBot="1">
      <c r="C159" s="1233">
        <v>138</v>
      </c>
      <c r="D159" s="49" t="str">
        <f>IF(C159&lt;(MAX('MI Fittings'!A:A))+1,VLOOKUP(C159,'MI Fittings'!A:K,10),IF(C159&lt;(MAX('CS Press Fittings'!A:A))+1,VLOOKUP(C159,'CS Press Fittings'!A:K,11),IF(C159&lt;(MAX('Steel Nipples'!A:A))+1,VLOOKUP(C159,'Steel Nipples'!A:K,10),IF(C159&lt;(MAX('Steel Cut Lengths'!A:A))+1,VLOOKUP(C159,'Steel Cut Lengths'!A:K,10),IF(C159&lt;(MAX('Pipe Hangers'!A:A))+1,VLOOKUP(C159,'Pipe Hangers'!A:J,10),IF(C159&lt;(MAX('Brass Nipples '!A:A))+1,VLOOKUP(C159,'Brass Nipples '!A:J,10),IF(C159&lt;(MAX('Brass Fittings '!A:A))+1,VLOOKUP(C159,'Brass Fittings '!A:J,10),IF(C159&lt;(MAX(Valves!A:A))+1,VLOOKUP(C159,Valves!A:J,10),IF(C159&lt;(MAX('PEX Tubing'!A:A))+1,VLOOKUP(C159,'PEX Tubing'!A:J,9),IF(C159&lt;(MAX('PEX Fittings - Brass'!A:A))+1,VLOOKUP(C159,'PEX Fittings - Brass'!A:J,10),IF(C159&lt;(MAX('PEX Fittings - EXPN Brass'!A:A))+1,VLOOKUP(C159,'PEX Fittings - EXPN Brass'!A:J,10),IF(C159&lt;(MAX('PEX Fittings - F1807 PPSU '!A:A))+1,VLOOKUP(C159,'PEX Fittings - F1807 PPSU '!A:J,10),IF(C159&lt;(MAX('PEX Fittings - F1960 EPPSU'!A:A))+1,VLOOKUP(C159,'PEX Fittings - F1960 EPPSU'!A:J,10),IF(C159&lt;(MAX('PEX Accessories'!A:A))+1,VLOOKUP(C159,'PEX Accessories'!A:J,10),IF(C159&lt;(MAX('PVC DWV'!A:A))+1,VLOOKUP(C159,'PVC DWV'!A:K,11),IF(C159&lt;(MAX('PVC SCH 40'!A:A))+1,VLOOKUP(C159,'PVC SCH 40'!A:K,11),IF(C159&lt;(MAX('Push Fittings'!A:A))+1,VLOOKUP(C159,'Push Fittings'!A:J,10),IF(C159&lt;(MAX('Copper Wrot'!A:A))+1,VLOOKUP(C159,'Copper Wrot'!A:L,12),IF(C159&lt;(MAX('Cast Copper'!A:A))+1,VLOOKUP(C159,'Cast Copper'!A:L,12),IF(C159&lt;(MAX('Press Copper Fittings'!A:A))+1,VLOOKUP(C159,'Press Copper Fittings'!A:J,10),IF(C159&lt;(MAX('Supply Stops'!A:A))+1,VLOOKUP(C159,'Supply Stops'!A:J,10),IF(C159&lt;(MAX('Supply Lines'!A:A))+1,VLOOKUP(C159,'Supply Lines'!A:J,10),IF(C159&lt;(MAX('CI Fittings'!A:A))+1,VLOOKUP(C159,'CI Fittings'!A:J,10),IF(C159&lt;(MAX('Steel Couplings'!A:A))+1,VLOOKUP(C159,'Steel Couplings'!A:J,10),IF(C159&lt;(MAX(NHC!A:A))+1,VLOOKUP(C159,NHC!A:J,10),IF(C159&lt;(MAX('Dielectric Unions'!A:A))+1,VLOOKUP(C159,'Dielectric Unions'!A:J,10),IF(C159&lt;(MAX('MI Fittings - XH'!A:A))+1,VLOOKUP(C159,'MI Fittings - XH'!A:J,10),IF(C159&lt;(MAX('Steel Nipples - XH'!A:A))+1,VLOOKUP(C159,'Steel Nipples - XH'!A:J,10),IF(C159&lt;(MAX('Copper Tubing '!A:A))+1,VLOOKUP(C159,'Copper Tubing '!A:J,10),IF(C159&lt;(MAX('PVC Pipe'!A:A))+1,VLOOKUP(C159,'PVC Pipe'!A:J,10),IF(C159&lt;(MAX('Steel Pipe'!A:A))+1,VLOOKUP(C159,'Steel Pipe'!A:J,10),"")))))))))))))))))))))))))))))))</f>
        <v/>
      </c>
      <c r="E159" s="1231" t="str">
        <f>IF(C159&lt;(MAX('MI Fittings'!A:A))+1,VLOOKUP(C159,'MI Fittings'!A:K,3),IF(C159&lt;(MAX('CS Press Fittings'!A:A))+1,VLOOKUP(C159,'CS Press Fittings'!A:K,4),IF(C159&lt;(MAX('Steel Nipples'!A:A))+1,VLOOKUP(C159,'Steel Nipples'!A:K,3),IF(C159&lt;(MAX('Steel Cut Lengths'!A:A))+1,VLOOKUP(C159,'Steel Cut Lengths'!A:K,3),IF(C159&lt;(MAX('Pipe Hangers'!A:A))+1,VLOOKUP(C159,'Pipe Hangers'!A:J,3),IF(C159&lt;(MAX('Brass Nipples '!A:A))+1,VLOOKUP(C159,'Brass Nipples '!A:J,3),IF(C159&lt;(MAX('Brass Fittings '!A:A))+1,VLOOKUP(C159,'Brass Fittings '!A:J,3),IF(C159&lt;(MAX(Valves!A:A))+1,VLOOKUP(C159,Valves!A:J,3),IF(C159&lt;(MAX('PEX Tubing'!A:A))+1,VLOOKUP(C159,'PEX Tubing'!A:J,3),IF(C159&lt;(MAX('PEX Fittings - Brass'!A:A))+1,VLOOKUP(C159,'PEX Fittings - Brass'!A:J,3),IF(C159&lt;(MAX('PEX Fittings - EXPN Brass'!A:A))+1,VLOOKUP(C159,'PEX Fittings - EXPN Brass'!A:J,3),IF(C159&lt;(MAX('PEX Fittings - F1807 PPSU '!A:A))+1,VLOOKUP(C159,'PEX Fittings - F1807 PPSU '!A:J,3),IF(C159&lt;(MAX('PEX Fittings - F1960 EPPSU'!A:A))+1,VLOOKUP(C159,'PEX Fittings - F1960 EPPSU'!A:J,3),IF(C159&lt;(MAX('PEX Accessories'!A:A))+1,VLOOKUP(C159,'PEX Accessories'!A:J,3),IF(C159&lt;(MAX('PVC DWV'!A:A))+1,VLOOKUP(C159,'PVC DWV'!A:K,3),IF(C159&lt;(MAX('PVC SCH 40'!A:A))+1,VLOOKUP(C159,'PVC SCH 40'!A:K,3),IF(C159&lt;(MAX('Push Fittings'!A:A))+1,VLOOKUP(C159,'Push Fittings'!A:J,3),IF(C159&lt;(MAX('Copper Wrot'!A:A))+1,VLOOKUP(C159,'Copper Wrot'!A:L,3),IF(C159&lt;(MAX('Cast Copper'!A:A))+1,VLOOKUP(C159,'Cast Copper'!A:L,3),IF(C159&lt;(MAX('Cast Copper'!A:A))+1,VLOOKUP(C159,'Cast Copper'!A:L,3),IF(C159&lt;(MAX('Press Copper Fittings'!A:A))+1,VLOOKUP(C159,'Press Copper Fittings'!A:J,3),IF(C159&lt;(MAX('Supply Stops'!A:A))+1,VLOOKUP(C159,'Supply Stops'!A:J,3),IF(C159&lt;(MAX('Supply Lines'!A:A))+1,VLOOKUP(C159,'Supply Lines'!A:J,3),IF(C159&lt;(MAX('CI Fittings'!A:A))+1,VLOOKUP(C159,'CI Fittings'!A:J,3),IF(C159&lt;(MAX('Steel Couplings'!A:A))+1,VLOOKUP(C159,'Steel Couplings'!A:J,3),IF(C159&lt;(MAX(NHC!A:A))+1,VLOOKUP(C159,NHC!A:J,3),IF(C159&lt;(MAX('Dielectric Unions'!A:A))+1,VLOOKUP(C159,'Dielectric Unions'!A:J,3),IF(C159&lt;(MAX('MI Fittings - XH'!A:A))+1,VLOOKUP(C159,'MI Fittings - XH'!A:J,3),IF(C159&lt;(MAX('Steel Nipples - XH'!A:A))+1,VLOOKUP(C159,'Steel Nipples - XH'!A:J,3),IF(C159&lt;(MAX('Copper Tubing '!A:A))+1,VLOOKUP(C159,'Copper Tubing '!A:J,3),IF(C159&lt;(MAX('PVC Pipe'!A:A))+1,VLOOKUP(C159,'PVC Pipe'!A:J,3),IF(C159&lt;(MAX('Steel Pipe'!A:A))+1,VLOOKUP(C159,'Steel Pipe'!A:J,3),""))))))))))))))))))))))))))))))))</f>
        <v/>
      </c>
      <c r="F159" s="1794" t="str">
        <f>IF(C159&lt;(MAX('MI Fittings'!A:A))+1,VLOOKUP(C159,'MI Fittings'!A:K,4),IF(C159&lt;(MAX('CS Press Fittings'!A:A))+1,VLOOKUP(C159,'CS Press Fittings'!A:K,5),IF(C159&lt;(MAX('Steel Nipples'!A:A))+1,VLOOKUP(C159,'Steel Nipples'!A:K,4),IF(C159&lt;(MAX('Steel Cut Lengths'!A:A))+1,VLOOKUP(C159,'Steel Cut Lengths'!A:K,4),IF(C159&lt;(MAX('Pipe Hangers'!A:A))+1,VLOOKUP(C159,'Pipe Hangers'!A:J,4),IF(C159&lt;(MAX('Brass Nipples '!A:A))+1,VLOOKUP(C159,'Brass Nipples '!A:J,4),IF(C159&lt;(MAX('Brass Fittings '!A:A))+1,VLOOKUP(C159,'Brass Fittings '!A:J,4),IF(C159&lt;(MAX(Valves!A:A))+1,VLOOKUP(C159,Valves!A:J,4),IF(C159&lt;(MAX('PEX Tubing'!A:A))+1,VLOOKUP(C159,'PEX Tubing'!A:J,4),IF(C159&lt;(MAX('PEX Fittings - Brass'!A:A))+1,VLOOKUP(C159,'PEX Fittings - Brass'!A:J,4),IF(C159&lt;(MAX('PEX Fittings - EXPN Brass'!A:A))+1,VLOOKUP(C159,'PEX Fittings - EXPN Brass'!A:J,4),IF(C159&lt;(MAX('PEX Fittings - F1807 PPSU '!A:A))+1,VLOOKUP(C159,'PEX Fittings - F1807 PPSU '!A:J,4),IF(C159&lt;(MAX('PEX Fittings - F1960 EPPSU'!A:A))+1,VLOOKUP(C159,'PEX Fittings - F1960 EPPSU'!A:J,4),IF(C159&lt;(MAX('PEX Accessories'!A:A))+1,VLOOKUP(C159,'PEX Accessories'!A:J,4),IF(C159&lt;(MAX('PVC DWV'!A:A))+1,VLOOKUP(C159,'PVC DWV'!A:K,5),IF(C159&lt;(MAX('PVC SCH 40'!A:A))+1,VLOOKUP(C159,'PVC SCH 40'!A:K,5),IF(C159&lt;(MAX('Push Fittings'!A:A))+1,VLOOKUP(C159,'Push Fittings'!A:J,4),IF(C159&lt;(MAX('Copper Wrot'!A:A))+1,VLOOKUP(C159,'Copper Wrot'!A:L,5),IF(C159&lt;(MAX('Cast Copper'!A:A))+1,VLOOKUP(C159,'Cast Copper'!A:L,5),IF(C159&lt;(MAX('Press Copper Fittings'!A:A))+1,VLOOKUP(C159,'Press Copper Fittings'!A:J,4),IF(C159&lt;(MAX('Supply Stops'!A:A))+1,VLOOKUP(C159,'Supply Stops'!A:J,4),IF(C159&lt;(MAX('Supply Lines'!A:A))+1,VLOOKUP(C159,'Supply Lines'!A:J,4),IF(C159&lt;(MAX('CI Fittings'!A:A))+1,VLOOKUP(C159,'CI Fittings'!A:J,4),IF(C159&lt;(MAX('Steel Couplings'!A:A))+1,VLOOKUP(C159,'Steel Couplings'!A:J,4),IF(C159&lt;(MAX(NHC!A:A))+1,VLOOKUP(C159,NHC!A:J,4),IF(C159&lt;(MAX('Dielectric Unions'!A:A))+1,VLOOKUP(C159,'Dielectric Unions'!A:J,4),IF(C159&lt;(MAX('MI Fittings - XH'!A:A))+1,VLOOKUP(C159,'MI Fittings - XH'!A:J,4),IF(C159&lt;(MAX('Steel Nipples - XH'!A:A))+1,VLOOKUP(C159,'Steel Nipples - XH'!A:J,4),IF(C159&lt;(MAX('Copper Tubing '!A:A))+1,VLOOKUP(C159,'Copper Tubing '!A:J,4),IF(C159&lt;(MAX('PVC Pipe'!A:A))+1,VLOOKUP(C159,'PVC Pipe'!A:J,4),IF(C159&lt;(MAX('Steel Pipe'!A:A))+1,VLOOKUP(C159,'Steel Pipe'!A:J,4),"")))))))))))))))))))))))))))))))</f>
        <v/>
      </c>
      <c r="G159" s="1795"/>
      <c r="H159" s="504" t="str">
        <f>IF(C159&lt;(MAX('MI Fittings'!A:A))+1,VLOOKUP(C159,'MI Fittings'!A:K,8),IF(C159&lt;(MAX('CS Press Fittings'!A:A))+1,VLOOKUP(C159,'CS Press Fittings'!A:K,9),IF(C159&lt;(MAX('Steel Nipples'!A:A))+1,VLOOKUP(C159,'Steel Nipples'!A:K,8),IF(C159&lt;(MAX('Steel Cut Lengths'!A:A))+1,VLOOKUP(C159,'Steel Cut Lengths'!A:K,8),IF(C159&lt;(MAX('Pipe Hangers'!A:A))+1,VLOOKUP(C159,'Pipe Hangers'!A:J,8),IF(C159&lt;(MAX('Brass Nipples '!A:A))+1,VLOOKUP(C159,'Brass Nipples '!A:J,8),IF(C159&lt;(MAX('Brass Fittings '!A:A))+1,VLOOKUP(C159,'Brass Fittings '!A:J,8),IF(C159&lt;(MAX(Valves!A:A))+1,VLOOKUP(C159,Valves!A:J,8),IF(C159&lt;(MAX('PEX Tubing'!A:A))+1,VLOOKUP(C159,'PEX Tubing'!A:J,8),IF(C159&lt;(MAX('PEX Fittings - Brass'!A:A))+1,VLOOKUP(C159,'PEX Fittings - Brass'!A:J,8),IF(C159&lt;(MAX('PEX Fittings - EXPN Brass'!A:A))+1,VLOOKUP(C159,'PEX Fittings - EXPN Brass'!A:J,8),IF(C159&lt;(MAX('PEX Fittings - F1807 PPSU '!A:A))+1,VLOOKUP(C159,'PEX Fittings - F1807 PPSU '!A:J,8),IF(C159&lt;(MAX('PEX Fittings - F1960 EPPSU'!A:A))+1,VLOOKUP(C159,'PEX Fittings - F1960 EPPSU'!A:J,8),IF(C159&lt;(MAX('PEX Accessories'!A:A))+1,VLOOKUP(C159,'PEX Accessories'!A:J,8),IF(C159&lt;(MAX('PVC DWV'!A:A))+1,VLOOKUP(C159,'PVC DWV'!A:K,9),IF(C159&lt;(MAX('PVC SCH 40'!A:A))+1,VLOOKUP(C159,'PVC SCH 40'!A:K,10),IF(C159&lt;(MAX('Push Fittings'!A:A))+1,VLOOKUP(C159,'Push Fittings'!A:J,8),IF(C159&lt;(MAX('Copper Wrot'!A:A))+1,VLOOKUP(C159,'Copper Wrot'!A:L,10),IF(C159&lt;(MAX('Cast Copper'!A:A))+1,VLOOKUP(C159,'Cast Copper'!A:L,10),IF(C159&lt;(MAX('Press Copper Fittings'!A:A))+1,VLOOKUP(C159,'Press Copper Fittings'!A:J,8),IF(C159&lt;(MAX('Supply Stops'!A:A))+1,VLOOKUP(C159,'Supply Stops'!A:J,8),IF(C159&lt;(MAX('Supply Lines'!A:A))+1,VLOOKUP(C159,'Supply Lines'!A:J,8),IF(C159&lt;(MAX('CI Fittings'!A:A))+1,VLOOKUP(C159,'CI Fittings'!A:J,8),IF(C159&lt;(MAX('Steel Couplings'!A:A))+1,VLOOKUP(C159,'Steel Couplings'!A:J,8),IF(C159&lt;(MAX(NHC!A:A))+1,VLOOKUP(C159,NHC!A:J,8),IF(C159&lt;(MAX('Dielectric Unions'!A:A))+1,VLOOKUP(C159,'Dielectric Unions'!A:J,8),IF(C159&lt;(MAX('MI Fittings - XH'!A:A))+1,VLOOKUP(C159,'MI Fittings - XH'!A:J,8),IF(C159&lt;(MAX('Steel Nipples - XH'!A:A))+1,VLOOKUP(C159,'Steel Nipples - XH'!A:J,8),IF(C159&lt;(MAX('Copper Tubing '!A:A))+1,VLOOKUP(C159,'Copper Tubing '!A:J,8),IF(C159&lt;(MAX('PVC Pipe'!A:A))+1,VLOOKUP(C159,'PVC Pipe'!A:J,8),IF(C159&lt;(MAX('Steel Pipe'!A:A))+1,VLOOKUP(C159,'Steel Pipe'!A:J,8),"")))))))))))))))))))))))))))))))</f>
        <v/>
      </c>
      <c r="I159" s="1232">
        <f>IF(C159&lt;(MAX('MI Fittings'!A:A))+1,VLOOKUP(C159,'MI Fittings'!A:K,7),IF(C159&lt;(MAX('CS Press Fittings'!A:A))+1,VLOOKUP(C159,'CS Press Fittings'!A:K,8),IF(C159&lt;(MAX('Steel Nipples'!A:A))+1,VLOOKUP(C159,'Steel Nipples'!A:K,7),IF(C159&lt;(MAX('Steel Cut Lengths'!A:A))+1,VLOOKUP(C159,'Steel Cut Lengths'!A:K,7),IF(C159&lt;(MAX('Pipe Hangers'!A:A))+1,VLOOKUP(C159,'Pipe Hangers'!A:J,7),IF(C159&lt;(MAX('Brass Nipples '!A:A))+1,VLOOKUP(C159,'Brass Nipples '!A:J,7),IF(C159&lt;(MAX('Brass Fittings '!A:A))+1,VLOOKUP(C159,'Brass Fittings '!A:J,7),IF(C159&lt;(MAX(Valves!A:A))+1,VLOOKUP(C159,Valves!A:J,7),IF(C159&lt;(MAX('PEX Tubing'!A:A))+1,VLOOKUP(C159,'PEX Tubing'!A:J,7),IF(C159&lt;(MAX('PEX Fittings - Brass'!A:A))+1,VLOOKUP(C159,'PEX Fittings - Brass'!A:J,7),IF(C159&lt;(MAX('PEX Fittings - EXPN Brass'!A:A))+1,VLOOKUP(C159,'PEX Fittings - EXPN Brass'!A:J,7),IF(C159&lt;(MAX('PEX Fittings - F1807 PPSU '!A:A))+1,VLOOKUP(C159,'PEX Fittings - F1807 PPSU '!A:J,7),IF(C159&lt;(MAX('PEX Fittings - F1960 EPPSU'!A:A))+1,VLOOKUP(C159,'PEX Fittings - F1960 EPPSU'!A:J,7),IF(C159&lt;(MAX('PEX Accessories'!A:A))+1,VLOOKUP(C159,'PEX Accessories'!A:J,7),IF(C159&lt;(MAX('PVC DWV'!A:A))+1,VLOOKUP(C159,'PVC DWV'!A:K,8),IF(C159&lt;(MAX('PVC SCH 40'!A:A))+1,VLOOKUP(C159,'PVC SCH 40'!A:K,7),IF(C159&lt;(MAX('Push Fittings'!A:A))+1,VLOOKUP(C159,'Push Fittings'!A:J,7),IF(C159&lt;(MAX('Copper Wrot'!A:A))+1,VLOOKUP(C159,'Copper Wrot'!A:L,9),IF(C159&lt;(MAX('Cast Copper'!A:A))+1,VLOOKUP(C159,'Cast Copper'!A:L,9),IF(C159&lt;(MAX('Press Copper Fittings'!A:A))+1,VLOOKUP(C159,'Press Copper Fittings'!A:J,7),IF(C159&lt;(MAX('Supply Stops'!A:A))+1,VLOOKUP(C159,'Supply Stops'!A:J,7),IF(C159&lt;(MAX('Supply Lines'!A:A))+1,VLOOKUP(C159,'Supply Lines'!A:J,7),IF(C159&lt;(MAX('CI Fittings'!A:A))+1,VLOOKUP(C159,'CI Fittings'!A:J,7),IF(C159&lt;(MAX('Steel Couplings'!A:A))+1,VLOOKUP(C159,'Steel Couplings'!A:J,7),IF(C159&lt;(MAX(NHC!A:A))+1,VLOOKUP(C159,NHC!A:J,7),IF(C159&lt;(MAX('Dielectric Unions'!A:A))+1,VLOOKUP(C159,'Dielectric Unions'!A:J,7),IF(C159&lt;(MAX('MI Fittings - XH'!A:A))+1,VLOOKUP(C159,'MI Fittings - XH'!A:J,7),IF(C159&lt;(MAX('Steel Nipples - XH'!A:A))+1,VLOOKUP(C159,'Steel Nipples - XH'!A:J,7),IF(C159&lt;(MAX('Copper Tubing '!A:A))+1,VLOOKUP(C159,'Copper Tubing '!A:J,7),IF(C159&lt;(MAX('PVC Pipe'!A:A))+1,VLOOKUP(C159,'PVC Pipe'!A:J,7),IF(C159&lt;(MAX('Steel Pipe'!A:A))+1,VLOOKUP(C159,'Steel Pipe'!A:J,7),0)))))))))))))))))))))))))))))))</f>
        <v>0</v>
      </c>
      <c r="J159" s="1196">
        <f t="shared" si="2"/>
        <v>0</v>
      </c>
    </row>
    <row r="160" spans="3:10" ht="15" customHeight="1" thickTop="1" thickBot="1">
      <c r="C160" s="1234">
        <v>139</v>
      </c>
      <c r="D160" s="49" t="str">
        <f>IF(C160&lt;(MAX('MI Fittings'!A:A))+1,VLOOKUP(C160,'MI Fittings'!A:K,10),IF(C160&lt;(MAX('CS Press Fittings'!A:A))+1,VLOOKUP(C160,'CS Press Fittings'!A:K,11),IF(C160&lt;(MAX('Steel Nipples'!A:A))+1,VLOOKUP(C160,'Steel Nipples'!A:K,10),IF(C160&lt;(MAX('Steel Cut Lengths'!A:A))+1,VLOOKUP(C160,'Steel Cut Lengths'!A:K,10),IF(C160&lt;(MAX('Pipe Hangers'!A:A))+1,VLOOKUP(C160,'Pipe Hangers'!A:J,10),IF(C160&lt;(MAX('Brass Nipples '!A:A))+1,VLOOKUP(C160,'Brass Nipples '!A:J,10),IF(C160&lt;(MAX('Brass Fittings '!A:A))+1,VLOOKUP(C160,'Brass Fittings '!A:J,10),IF(C160&lt;(MAX(Valves!A:A))+1,VLOOKUP(C160,Valves!A:J,10),IF(C160&lt;(MAX('PEX Tubing'!A:A))+1,VLOOKUP(C160,'PEX Tubing'!A:J,9),IF(C160&lt;(MAX('PEX Fittings - Brass'!A:A))+1,VLOOKUP(C160,'PEX Fittings - Brass'!A:J,10),IF(C160&lt;(MAX('PEX Fittings - EXPN Brass'!A:A))+1,VLOOKUP(C160,'PEX Fittings - EXPN Brass'!A:J,10),IF(C160&lt;(MAX('PEX Fittings - F1807 PPSU '!A:A))+1,VLOOKUP(C160,'PEX Fittings - F1807 PPSU '!A:J,10),IF(C160&lt;(MAX('PEX Fittings - F1960 EPPSU'!A:A))+1,VLOOKUP(C160,'PEX Fittings - F1960 EPPSU'!A:J,10),IF(C160&lt;(MAX('PEX Accessories'!A:A))+1,VLOOKUP(C160,'PEX Accessories'!A:J,10),IF(C160&lt;(MAX('PVC DWV'!A:A))+1,VLOOKUP(C160,'PVC DWV'!A:K,11),IF(C160&lt;(MAX('PVC SCH 40'!A:A))+1,VLOOKUP(C160,'PVC SCH 40'!A:K,11),IF(C160&lt;(MAX('Push Fittings'!A:A))+1,VLOOKUP(C160,'Push Fittings'!A:J,10),IF(C160&lt;(MAX('Copper Wrot'!A:A))+1,VLOOKUP(C160,'Copper Wrot'!A:L,12),IF(C160&lt;(MAX('Cast Copper'!A:A))+1,VLOOKUP(C160,'Cast Copper'!A:L,12),IF(C160&lt;(MAX('Press Copper Fittings'!A:A))+1,VLOOKUP(C160,'Press Copper Fittings'!A:J,10),IF(C160&lt;(MAX('Supply Stops'!A:A))+1,VLOOKUP(C160,'Supply Stops'!A:J,10),IF(C160&lt;(MAX('Supply Lines'!A:A))+1,VLOOKUP(C160,'Supply Lines'!A:J,10),IF(C160&lt;(MAX('CI Fittings'!A:A))+1,VLOOKUP(C160,'CI Fittings'!A:J,10),IF(C160&lt;(MAX('Steel Couplings'!A:A))+1,VLOOKUP(C160,'Steel Couplings'!A:J,10),IF(C160&lt;(MAX(NHC!A:A))+1,VLOOKUP(C160,NHC!A:J,10),IF(C160&lt;(MAX('Dielectric Unions'!A:A))+1,VLOOKUP(C160,'Dielectric Unions'!A:J,10),IF(C160&lt;(MAX('MI Fittings - XH'!A:A))+1,VLOOKUP(C160,'MI Fittings - XH'!A:J,10),IF(C160&lt;(MAX('Steel Nipples - XH'!A:A))+1,VLOOKUP(C160,'Steel Nipples - XH'!A:J,10),IF(C160&lt;(MAX('Copper Tubing '!A:A))+1,VLOOKUP(C160,'Copper Tubing '!A:J,10),IF(C160&lt;(MAX('PVC Pipe'!A:A))+1,VLOOKUP(C160,'PVC Pipe'!A:J,10),IF(C160&lt;(MAX('Steel Pipe'!A:A))+1,VLOOKUP(C160,'Steel Pipe'!A:J,10),"")))))))))))))))))))))))))))))))</f>
        <v/>
      </c>
      <c r="E160" s="1231" t="str">
        <f>IF(C160&lt;(MAX('MI Fittings'!A:A))+1,VLOOKUP(C160,'MI Fittings'!A:K,3),IF(C160&lt;(MAX('CS Press Fittings'!A:A))+1,VLOOKUP(C160,'CS Press Fittings'!A:K,4),IF(C160&lt;(MAX('Steel Nipples'!A:A))+1,VLOOKUP(C160,'Steel Nipples'!A:K,3),IF(C160&lt;(MAX('Steel Cut Lengths'!A:A))+1,VLOOKUP(C160,'Steel Cut Lengths'!A:K,3),IF(C160&lt;(MAX('Pipe Hangers'!A:A))+1,VLOOKUP(C160,'Pipe Hangers'!A:J,3),IF(C160&lt;(MAX('Brass Nipples '!A:A))+1,VLOOKUP(C160,'Brass Nipples '!A:J,3),IF(C160&lt;(MAX('Brass Fittings '!A:A))+1,VLOOKUP(C160,'Brass Fittings '!A:J,3),IF(C160&lt;(MAX(Valves!A:A))+1,VLOOKUP(C160,Valves!A:J,3),IF(C160&lt;(MAX('PEX Tubing'!A:A))+1,VLOOKUP(C160,'PEX Tubing'!A:J,3),IF(C160&lt;(MAX('PEX Fittings - Brass'!A:A))+1,VLOOKUP(C160,'PEX Fittings - Brass'!A:J,3),IF(C160&lt;(MAX('PEX Fittings - EXPN Brass'!A:A))+1,VLOOKUP(C160,'PEX Fittings - EXPN Brass'!A:J,3),IF(C160&lt;(MAX('PEX Fittings - F1807 PPSU '!A:A))+1,VLOOKUP(C160,'PEX Fittings - F1807 PPSU '!A:J,3),IF(C160&lt;(MAX('PEX Fittings - F1960 EPPSU'!A:A))+1,VLOOKUP(C160,'PEX Fittings - F1960 EPPSU'!A:J,3),IF(C160&lt;(MAX('PEX Accessories'!A:A))+1,VLOOKUP(C160,'PEX Accessories'!A:J,3),IF(C160&lt;(MAX('PVC DWV'!A:A))+1,VLOOKUP(C160,'PVC DWV'!A:K,3),IF(C160&lt;(MAX('PVC SCH 40'!A:A))+1,VLOOKUP(C160,'PVC SCH 40'!A:K,3),IF(C160&lt;(MAX('Push Fittings'!A:A))+1,VLOOKUP(C160,'Push Fittings'!A:J,3),IF(C160&lt;(MAX('Copper Wrot'!A:A))+1,VLOOKUP(C160,'Copper Wrot'!A:L,3),IF(C160&lt;(MAX('Cast Copper'!A:A))+1,VLOOKUP(C160,'Cast Copper'!A:L,3),IF(C160&lt;(MAX('Cast Copper'!A:A))+1,VLOOKUP(C160,'Cast Copper'!A:L,3),IF(C160&lt;(MAX('Press Copper Fittings'!A:A))+1,VLOOKUP(C160,'Press Copper Fittings'!A:J,3),IF(C160&lt;(MAX('Supply Stops'!A:A))+1,VLOOKUP(C160,'Supply Stops'!A:J,3),IF(C160&lt;(MAX('Supply Lines'!A:A))+1,VLOOKUP(C160,'Supply Lines'!A:J,3),IF(C160&lt;(MAX('CI Fittings'!A:A))+1,VLOOKUP(C160,'CI Fittings'!A:J,3),IF(C160&lt;(MAX('Steel Couplings'!A:A))+1,VLOOKUP(C160,'Steel Couplings'!A:J,3),IF(C160&lt;(MAX(NHC!A:A))+1,VLOOKUP(C160,NHC!A:J,3),IF(C160&lt;(MAX('Dielectric Unions'!A:A))+1,VLOOKUP(C160,'Dielectric Unions'!A:J,3),IF(C160&lt;(MAX('MI Fittings - XH'!A:A))+1,VLOOKUP(C160,'MI Fittings - XH'!A:J,3),IF(C160&lt;(MAX('Steel Nipples - XH'!A:A))+1,VLOOKUP(C160,'Steel Nipples - XH'!A:J,3),IF(C160&lt;(MAX('Copper Tubing '!A:A))+1,VLOOKUP(C160,'Copper Tubing '!A:J,3),IF(C160&lt;(MAX('PVC Pipe'!A:A))+1,VLOOKUP(C160,'PVC Pipe'!A:J,3),IF(C160&lt;(MAX('Steel Pipe'!A:A))+1,VLOOKUP(C160,'Steel Pipe'!A:J,3),""))))))))))))))))))))))))))))))))</f>
        <v/>
      </c>
      <c r="F160" s="1794" t="str">
        <f>IF(C160&lt;(MAX('MI Fittings'!A:A))+1,VLOOKUP(C160,'MI Fittings'!A:K,4),IF(C160&lt;(MAX('CS Press Fittings'!A:A))+1,VLOOKUP(C160,'CS Press Fittings'!A:K,5),IF(C160&lt;(MAX('Steel Nipples'!A:A))+1,VLOOKUP(C160,'Steel Nipples'!A:K,4),IF(C160&lt;(MAX('Steel Cut Lengths'!A:A))+1,VLOOKUP(C160,'Steel Cut Lengths'!A:K,4),IF(C160&lt;(MAX('Pipe Hangers'!A:A))+1,VLOOKUP(C160,'Pipe Hangers'!A:J,4),IF(C160&lt;(MAX('Brass Nipples '!A:A))+1,VLOOKUP(C160,'Brass Nipples '!A:J,4),IF(C160&lt;(MAX('Brass Fittings '!A:A))+1,VLOOKUP(C160,'Brass Fittings '!A:J,4),IF(C160&lt;(MAX(Valves!A:A))+1,VLOOKUP(C160,Valves!A:J,4),IF(C160&lt;(MAX('PEX Tubing'!A:A))+1,VLOOKUP(C160,'PEX Tubing'!A:J,4),IF(C160&lt;(MAX('PEX Fittings - Brass'!A:A))+1,VLOOKUP(C160,'PEX Fittings - Brass'!A:J,4),IF(C160&lt;(MAX('PEX Fittings - EXPN Brass'!A:A))+1,VLOOKUP(C160,'PEX Fittings - EXPN Brass'!A:J,4),IF(C160&lt;(MAX('PEX Fittings - F1807 PPSU '!A:A))+1,VLOOKUP(C160,'PEX Fittings - F1807 PPSU '!A:J,4),IF(C160&lt;(MAX('PEX Fittings - F1960 EPPSU'!A:A))+1,VLOOKUP(C160,'PEX Fittings - F1960 EPPSU'!A:J,4),IF(C160&lt;(MAX('PEX Accessories'!A:A))+1,VLOOKUP(C160,'PEX Accessories'!A:J,4),IF(C160&lt;(MAX('PVC DWV'!A:A))+1,VLOOKUP(C160,'PVC DWV'!A:K,5),IF(C160&lt;(MAX('PVC SCH 40'!A:A))+1,VLOOKUP(C160,'PVC SCH 40'!A:K,5),IF(C160&lt;(MAX('Push Fittings'!A:A))+1,VLOOKUP(C160,'Push Fittings'!A:J,4),IF(C160&lt;(MAX('Copper Wrot'!A:A))+1,VLOOKUP(C160,'Copper Wrot'!A:L,5),IF(C160&lt;(MAX('Cast Copper'!A:A))+1,VLOOKUP(C160,'Cast Copper'!A:L,5),IF(C160&lt;(MAX('Press Copper Fittings'!A:A))+1,VLOOKUP(C160,'Press Copper Fittings'!A:J,4),IF(C160&lt;(MAX('Supply Stops'!A:A))+1,VLOOKUP(C160,'Supply Stops'!A:J,4),IF(C160&lt;(MAX('Supply Lines'!A:A))+1,VLOOKUP(C160,'Supply Lines'!A:J,4),IF(C160&lt;(MAX('CI Fittings'!A:A))+1,VLOOKUP(C160,'CI Fittings'!A:J,4),IF(C160&lt;(MAX('Steel Couplings'!A:A))+1,VLOOKUP(C160,'Steel Couplings'!A:J,4),IF(C160&lt;(MAX(NHC!A:A))+1,VLOOKUP(C160,NHC!A:J,4),IF(C160&lt;(MAX('Dielectric Unions'!A:A))+1,VLOOKUP(C160,'Dielectric Unions'!A:J,4),IF(C160&lt;(MAX('MI Fittings - XH'!A:A))+1,VLOOKUP(C160,'MI Fittings - XH'!A:J,4),IF(C160&lt;(MAX('Steel Nipples - XH'!A:A))+1,VLOOKUP(C160,'Steel Nipples - XH'!A:J,4),IF(C160&lt;(MAX('Copper Tubing '!A:A))+1,VLOOKUP(C160,'Copper Tubing '!A:J,4),IF(C160&lt;(MAX('PVC Pipe'!A:A))+1,VLOOKUP(C160,'PVC Pipe'!A:J,4),IF(C160&lt;(MAX('Steel Pipe'!A:A))+1,VLOOKUP(C160,'Steel Pipe'!A:J,4),"")))))))))))))))))))))))))))))))</f>
        <v/>
      </c>
      <c r="G160" s="1795"/>
      <c r="H160" s="504" t="str">
        <f>IF(C160&lt;(MAX('MI Fittings'!A:A))+1,VLOOKUP(C160,'MI Fittings'!A:K,8),IF(C160&lt;(MAX('CS Press Fittings'!A:A))+1,VLOOKUP(C160,'CS Press Fittings'!A:K,9),IF(C160&lt;(MAX('Steel Nipples'!A:A))+1,VLOOKUP(C160,'Steel Nipples'!A:K,8),IF(C160&lt;(MAX('Steel Cut Lengths'!A:A))+1,VLOOKUP(C160,'Steel Cut Lengths'!A:K,8),IF(C160&lt;(MAX('Pipe Hangers'!A:A))+1,VLOOKUP(C160,'Pipe Hangers'!A:J,8),IF(C160&lt;(MAX('Brass Nipples '!A:A))+1,VLOOKUP(C160,'Brass Nipples '!A:J,8),IF(C160&lt;(MAX('Brass Fittings '!A:A))+1,VLOOKUP(C160,'Brass Fittings '!A:J,8),IF(C160&lt;(MAX(Valves!A:A))+1,VLOOKUP(C160,Valves!A:J,8),IF(C160&lt;(MAX('PEX Tubing'!A:A))+1,VLOOKUP(C160,'PEX Tubing'!A:J,8),IF(C160&lt;(MAX('PEX Fittings - Brass'!A:A))+1,VLOOKUP(C160,'PEX Fittings - Brass'!A:J,8),IF(C160&lt;(MAX('PEX Fittings - EXPN Brass'!A:A))+1,VLOOKUP(C160,'PEX Fittings - EXPN Brass'!A:J,8),IF(C160&lt;(MAX('PEX Fittings - F1807 PPSU '!A:A))+1,VLOOKUP(C160,'PEX Fittings - F1807 PPSU '!A:J,8),IF(C160&lt;(MAX('PEX Fittings - F1960 EPPSU'!A:A))+1,VLOOKUP(C160,'PEX Fittings - F1960 EPPSU'!A:J,8),IF(C160&lt;(MAX('PEX Accessories'!A:A))+1,VLOOKUP(C160,'PEX Accessories'!A:J,8),IF(C160&lt;(MAX('PVC DWV'!A:A))+1,VLOOKUP(C160,'PVC DWV'!A:K,9),IF(C160&lt;(MAX('PVC SCH 40'!A:A))+1,VLOOKUP(C160,'PVC SCH 40'!A:K,10),IF(C160&lt;(MAX('Push Fittings'!A:A))+1,VLOOKUP(C160,'Push Fittings'!A:J,8),IF(C160&lt;(MAX('Copper Wrot'!A:A))+1,VLOOKUP(C160,'Copper Wrot'!A:L,10),IF(C160&lt;(MAX('Cast Copper'!A:A))+1,VLOOKUP(C160,'Cast Copper'!A:L,10),IF(C160&lt;(MAX('Press Copper Fittings'!A:A))+1,VLOOKUP(C160,'Press Copper Fittings'!A:J,8),IF(C160&lt;(MAX('Supply Stops'!A:A))+1,VLOOKUP(C160,'Supply Stops'!A:J,8),IF(C160&lt;(MAX('Supply Lines'!A:A))+1,VLOOKUP(C160,'Supply Lines'!A:J,8),IF(C160&lt;(MAX('CI Fittings'!A:A))+1,VLOOKUP(C160,'CI Fittings'!A:J,8),IF(C160&lt;(MAX('Steel Couplings'!A:A))+1,VLOOKUP(C160,'Steel Couplings'!A:J,8),IF(C160&lt;(MAX(NHC!A:A))+1,VLOOKUP(C160,NHC!A:J,8),IF(C160&lt;(MAX('Dielectric Unions'!A:A))+1,VLOOKUP(C160,'Dielectric Unions'!A:J,8),IF(C160&lt;(MAX('MI Fittings - XH'!A:A))+1,VLOOKUP(C160,'MI Fittings - XH'!A:J,8),IF(C160&lt;(MAX('Steel Nipples - XH'!A:A))+1,VLOOKUP(C160,'Steel Nipples - XH'!A:J,8),IF(C160&lt;(MAX('Copper Tubing '!A:A))+1,VLOOKUP(C160,'Copper Tubing '!A:J,8),IF(C160&lt;(MAX('PVC Pipe'!A:A))+1,VLOOKUP(C160,'PVC Pipe'!A:J,8),IF(C160&lt;(MAX('Steel Pipe'!A:A))+1,VLOOKUP(C160,'Steel Pipe'!A:J,8),"")))))))))))))))))))))))))))))))</f>
        <v/>
      </c>
      <c r="I160" s="1232">
        <f>IF(C160&lt;(MAX('MI Fittings'!A:A))+1,VLOOKUP(C160,'MI Fittings'!A:K,7),IF(C160&lt;(MAX('CS Press Fittings'!A:A))+1,VLOOKUP(C160,'CS Press Fittings'!A:K,8),IF(C160&lt;(MAX('Steel Nipples'!A:A))+1,VLOOKUP(C160,'Steel Nipples'!A:K,7),IF(C160&lt;(MAX('Steel Cut Lengths'!A:A))+1,VLOOKUP(C160,'Steel Cut Lengths'!A:K,7),IF(C160&lt;(MAX('Pipe Hangers'!A:A))+1,VLOOKUP(C160,'Pipe Hangers'!A:J,7),IF(C160&lt;(MAX('Brass Nipples '!A:A))+1,VLOOKUP(C160,'Brass Nipples '!A:J,7),IF(C160&lt;(MAX('Brass Fittings '!A:A))+1,VLOOKUP(C160,'Brass Fittings '!A:J,7),IF(C160&lt;(MAX(Valves!A:A))+1,VLOOKUP(C160,Valves!A:J,7),IF(C160&lt;(MAX('PEX Tubing'!A:A))+1,VLOOKUP(C160,'PEX Tubing'!A:J,7),IF(C160&lt;(MAX('PEX Fittings - Brass'!A:A))+1,VLOOKUP(C160,'PEX Fittings - Brass'!A:J,7),IF(C160&lt;(MAX('PEX Fittings - EXPN Brass'!A:A))+1,VLOOKUP(C160,'PEX Fittings - EXPN Brass'!A:J,7),IF(C160&lt;(MAX('PEX Fittings - F1807 PPSU '!A:A))+1,VLOOKUP(C160,'PEX Fittings - F1807 PPSU '!A:J,7),IF(C160&lt;(MAX('PEX Fittings - F1960 EPPSU'!A:A))+1,VLOOKUP(C160,'PEX Fittings - F1960 EPPSU'!A:J,7),IF(C160&lt;(MAX('PEX Accessories'!A:A))+1,VLOOKUP(C160,'PEX Accessories'!A:J,7),IF(C160&lt;(MAX('PVC DWV'!A:A))+1,VLOOKUP(C160,'PVC DWV'!A:K,8),IF(C160&lt;(MAX('PVC SCH 40'!A:A))+1,VLOOKUP(C160,'PVC SCH 40'!A:K,7),IF(C160&lt;(MAX('Push Fittings'!A:A))+1,VLOOKUP(C160,'Push Fittings'!A:J,7),IF(C160&lt;(MAX('Copper Wrot'!A:A))+1,VLOOKUP(C160,'Copper Wrot'!A:L,9),IF(C160&lt;(MAX('Cast Copper'!A:A))+1,VLOOKUP(C160,'Cast Copper'!A:L,9),IF(C160&lt;(MAX('Press Copper Fittings'!A:A))+1,VLOOKUP(C160,'Press Copper Fittings'!A:J,7),IF(C160&lt;(MAX('Supply Stops'!A:A))+1,VLOOKUP(C160,'Supply Stops'!A:J,7),IF(C160&lt;(MAX('Supply Lines'!A:A))+1,VLOOKUP(C160,'Supply Lines'!A:J,7),IF(C160&lt;(MAX('CI Fittings'!A:A))+1,VLOOKUP(C160,'CI Fittings'!A:J,7),IF(C160&lt;(MAX('Steel Couplings'!A:A))+1,VLOOKUP(C160,'Steel Couplings'!A:J,7),IF(C160&lt;(MAX(NHC!A:A))+1,VLOOKUP(C160,NHC!A:J,7),IF(C160&lt;(MAX('Dielectric Unions'!A:A))+1,VLOOKUP(C160,'Dielectric Unions'!A:J,7),IF(C160&lt;(MAX('MI Fittings - XH'!A:A))+1,VLOOKUP(C160,'MI Fittings - XH'!A:J,7),IF(C160&lt;(MAX('Steel Nipples - XH'!A:A))+1,VLOOKUP(C160,'Steel Nipples - XH'!A:J,7),IF(C160&lt;(MAX('Copper Tubing '!A:A))+1,VLOOKUP(C160,'Copper Tubing '!A:J,7),IF(C160&lt;(MAX('PVC Pipe'!A:A))+1,VLOOKUP(C160,'PVC Pipe'!A:J,7),IF(C160&lt;(MAX('Steel Pipe'!A:A))+1,VLOOKUP(C160,'Steel Pipe'!A:J,7),0)))))))))))))))))))))))))))))))</f>
        <v>0</v>
      </c>
      <c r="J160" s="1196">
        <f t="shared" si="2"/>
        <v>0</v>
      </c>
    </row>
    <row r="161" spans="3:10" ht="15" customHeight="1" thickTop="1" thickBot="1">
      <c r="C161" s="1233">
        <v>140</v>
      </c>
      <c r="D161" s="49" t="str">
        <f>IF(C161&lt;(MAX('MI Fittings'!A:A))+1,VLOOKUP(C161,'MI Fittings'!A:K,10),IF(C161&lt;(MAX('CS Press Fittings'!A:A))+1,VLOOKUP(C161,'CS Press Fittings'!A:K,11),IF(C161&lt;(MAX('Steel Nipples'!A:A))+1,VLOOKUP(C161,'Steel Nipples'!A:K,10),IF(C161&lt;(MAX('Steel Cut Lengths'!A:A))+1,VLOOKUP(C161,'Steel Cut Lengths'!A:K,10),IF(C161&lt;(MAX('Pipe Hangers'!A:A))+1,VLOOKUP(C161,'Pipe Hangers'!A:J,10),IF(C161&lt;(MAX('Brass Nipples '!A:A))+1,VLOOKUP(C161,'Brass Nipples '!A:J,10),IF(C161&lt;(MAX('Brass Fittings '!A:A))+1,VLOOKUP(C161,'Brass Fittings '!A:J,10),IF(C161&lt;(MAX(Valves!A:A))+1,VLOOKUP(C161,Valves!A:J,10),IF(C161&lt;(MAX('PEX Tubing'!A:A))+1,VLOOKUP(C161,'PEX Tubing'!A:J,9),IF(C161&lt;(MAX('PEX Fittings - Brass'!A:A))+1,VLOOKUP(C161,'PEX Fittings - Brass'!A:J,10),IF(C161&lt;(MAX('PEX Fittings - EXPN Brass'!A:A))+1,VLOOKUP(C161,'PEX Fittings - EXPN Brass'!A:J,10),IF(C161&lt;(MAX('PEX Fittings - F1807 PPSU '!A:A))+1,VLOOKUP(C161,'PEX Fittings - F1807 PPSU '!A:J,10),IF(C161&lt;(MAX('PEX Fittings - F1960 EPPSU'!A:A))+1,VLOOKUP(C161,'PEX Fittings - F1960 EPPSU'!A:J,10),IF(C161&lt;(MAX('PEX Accessories'!A:A))+1,VLOOKUP(C161,'PEX Accessories'!A:J,10),IF(C161&lt;(MAX('PVC DWV'!A:A))+1,VLOOKUP(C161,'PVC DWV'!A:K,11),IF(C161&lt;(MAX('PVC SCH 40'!A:A))+1,VLOOKUP(C161,'PVC SCH 40'!A:K,11),IF(C161&lt;(MAX('Push Fittings'!A:A))+1,VLOOKUP(C161,'Push Fittings'!A:J,10),IF(C161&lt;(MAX('Copper Wrot'!A:A))+1,VLOOKUP(C161,'Copper Wrot'!A:L,12),IF(C161&lt;(MAX('Cast Copper'!A:A))+1,VLOOKUP(C161,'Cast Copper'!A:L,12),IF(C161&lt;(MAX('Press Copper Fittings'!A:A))+1,VLOOKUP(C161,'Press Copper Fittings'!A:J,10),IF(C161&lt;(MAX('Supply Stops'!A:A))+1,VLOOKUP(C161,'Supply Stops'!A:J,10),IF(C161&lt;(MAX('Supply Lines'!A:A))+1,VLOOKUP(C161,'Supply Lines'!A:J,10),IF(C161&lt;(MAX('CI Fittings'!A:A))+1,VLOOKUP(C161,'CI Fittings'!A:J,10),IF(C161&lt;(MAX('Steel Couplings'!A:A))+1,VLOOKUP(C161,'Steel Couplings'!A:J,10),IF(C161&lt;(MAX(NHC!A:A))+1,VLOOKUP(C161,NHC!A:J,10),IF(C161&lt;(MAX('Dielectric Unions'!A:A))+1,VLOOKUP(C161,'Dielectric Unions'!A:J,10),IF(C161&lt;(MAX('MI Fittings - XH'!A:A))+1,VLOOKUP(C161,'MI Fittings - XH'!A:J,10),IF(C161&lt;(MAX('Steel Nipples - XH'!A:A))+1,VLOOKUP(C161,'Steel Nipples - XH'!A:J,10),IF(C161&lt;(MAX('Copper Tubing '!A:A))+1,VLOOKUP(C161,'Copper Tubing '!A:J,10),IF(C161&lt;(MAX('PVC Pipe'!A:A))+1,VLOOKUP(C161,'PVC Pipe'!A:J,10),IF(C161&lt;(MAX('Steel Pipe'!A:A))+1,VLOOKUP(C161,'Steel Pipe'!A:J,10),"")))))))))))))))))))))))))))))))</f>
        <v/>
      </c>
      <c r="E161" s="1231" t="str">
        <f>IF(C161&lt;(MAX('MI Fittings'!A:A))+1,VLOOKUP(C161,'MI Fittings'!A:K,3),IF(C161&lt;(MAX('CS Press Fittings'!A:A))+1,VLOOKUP(C161,'CS Press Fittings'!A:K,4),IF(C161&lt;(MAX('Steel Nipples'!A:A))+1,VLOOKUP(C161,'Steel Nipples'!A:K,3),IF(C161&lt;(MAX('Steel Cut Lengths'!A:A))+1,VLOOKUP(C161,'Steel Cut Lengths'!A:K,3),IF(C161&lt;(MAX('Pipe Hangers'!A:A))+1,VLOOKUP(C161,'Pipe Hangers'!A:J,3),IF(C161&lt;(MAX('Brass Nipples '!A:A))+1,VLOOKUP(C161,'Brass Nipples '!A:J,3),IF(C161&lt;(MAX('Brass Fittings '!A:A))+1,VLOOKUP(C161,'Brass Fittings '!A:J,3),IF(C161&lt;(MAX(Valves!A:A))+1,VLOOKUP(C161,Valves!A:J,3),IF(C161&lt;(MAX('PEX Tubing'!A:A))+1,VLOOKUP(C161,'PEX Tubing'!A:J,3),IF(C161&lt;(MAX('PEX Fittings - Brass'!A:A))+1,VLOOKUP(C161,'PEX Fittings - Brass'!A:J,3),IF(C161&lt;(MAX('PEX Fittings - EXPN Brass'!A:A))+1,VLOOKUP(C161,'PEX Fittings - EXPN Brass'!A:J,3),IF(C161&lt;(MAX('PEX Fittings - F1807 PPSU '!A:A))+1,VLOOKUP(C161,'PEX Fittings - F1807 PPSU '!A:J,3),IF(C161&lt;(MAX('PEX Fittings - F1960 EPPSU'!A:A))+1,VLOOKUP(C161,'PEX Fittings - F1960 EPPSU'!A:J,3),IF(C161&lt;(MAX('PEX Accessories'!A:A))+1,VLOOKUP(C161,'PEX Accessories'!A:J,3),IF(C161&lt;(MAX('PVC DWV'!A:A))+1,VLOOKUP(C161,'PVC DWV'!A:K,3),IF(C161&lt;(MAX('PVC SCH 40'!A:A))+1,VLOOKUP(C161,'PVC SCH 40'!A:K,3),IF(C161&lt;(MAX('Push Fittings'!A:A))+1,VLOOKUP(C161,'Push Fittings'!A:J,3),IF(C161&lt;(MAX('Copper Wrot'!A:A))+1,VLOOKUP(C161,'Copper Wrot'!A:L,3),IF(C161&lt;(MAX('Cast Copper'!A:A))+1,VLOOKUP(C161,'Cast Copper'!A:L,3),IF(C161&lt;(MAX('Cast Copper'!A:A))+1,VLOOKUP(C161,'Cast Copper'!A:L,3),IF(C161&lt;(MAX('Press Copper Fittings'!A:A))+1,VLOOKUP(C161,'Press Copper Fittings'!A:J,3),IF(C161&lt;(MAX('Supply Stops'!A:A))+1,VLOOKUP(C161,'Supply Stops'!A:J,3),IF(C161&lt;(MAX('Supply Lines'!A:A))+1,VLOOKUP(C161,'Supply Lines'!A:J,3),IF(C161&lt;(MAX('CI Fittings'!A:A))+1,VLOOKUP(C161,'CI Fittings'!A:J,3),IF(C161&lt;(MAX('Steel Couplings'!A:A))+1,VLOOKUP(C161,'Steel Couplings'!A:J,3),IF(C161&lt;(MAX(NHC!A:A))+1,VLOOKUP(C161,NHC!A:J,3),IF(C161&lt;(MAX('Dielectric Unions'!A:A))+1,VLOOKUP(C161,'Dielectric Unions'!A:J,3),IF(C161&lt;(MAX('MI Fittings - XH'!A:A))+1,VLOOKUP(C161,'MI Fittings - XH'!A:J,3),IF(C161&lt;(MAX('Steel Nipples - XH'!A:A))+1,VLOOKUP(C161,'Steel Nipples - XH'!A:J,3),IF(C161&lt;(MAX('Copper Tubing '!A:A))+1,VLOOKUP(C161,'Copper Tubing '!A:J,3),IF(C161&lt;(MAX('PVC Pipe'!A:A))+1,VLOOKUP(C161,'PVC Pipe'!A:J,3),IF(C161&lt;(MAX('Steel Pipe'!A:A))+1,VLOOKUP(C161,'Steel Pipe'!A:J,3),""))))))))))))))))))))))))))))))))</f>
        <v/>
      </c>
      <c r="F161" s="1794" t="str">
        <f>IF(C161&lt;(MAX('MI Fittings'!A:A))+1,VLOOKUP(C161,'MI Fittings'!A:K,4),IF(C161&lt;(MAX('CS Press Fittings'!A:A))+1,VLOOKUP(C161,'CS Press Fittings'!A:K,5),IF(C161&lt;(MAX('Steel Nipples'!A:A))+1,VLOOKUP(C161,'Steel Nipples'!A:K,4),IF(C161&lt;(MAX('Steel Cut Lengths'!A:A))+1,VLOOKUP(C161,'Steel Cut Lengths'!A:K,4),IF(C161&lt;(MAX('Pipe Hangers'!A:A))+1,VLOOKUP(C161,'Pipe Hangers'!A:J,4),IF(C161&lt;(MAX('Brass Nipples '!A:A))+1,VLOOKUP(C161,'Brass Nipples '!A:J,4),IF(C161&lt;(MAX('Brass Fittings '!A:A))+1,VLOOKUP(C161,'Brass Fittings '!A:J,4),IF(C161&lt;(MAX(Valves!A:A))+1,VLOOKUP(C161,Valves!A:J,4),IF(C161&lt;(MAX('PEX Tubing'!A:A))+1,VLOOKUP(C161,'PEX Tubing'!A:J,4),IF(C161&lt;(MAX('PEX Fittings - Brass'!A:A))+1,VLOOKUP(C161,'PEX Fittings - Brass'!A:J,4),IF(C161&lt;(MAX('PEX Fittings - EXPN Brass'!A:A))+1,VLOOKUP(C161,'PEX Fittings - EXPN Brass'!A:J,4),IF(C161&lt;(MAX('PEX Fittings - F1807 PPSU '!A:A))+1,VLOOKUP(C161,'PEX Fittings - F1807 PPSU '!A:J,4),IF(C161&lt;(MAX('PEX Fittings - F1960 EPPSU'!A:A))+1,VLOOKUP(C161,'PEX Fittings - F1960 EPPSU'!A:J,4),IF(C161&lt;(MAX('PEX Accessories'!A:A))+1,VLOOKUP(C161,'PEX Accessories'!A:J,4),IF(C161&lt;(MAX('PVC DWV'!A:A))+1,VLOOKUP(C161,'PVC DWV'!A:K,5),IF(C161&lt;(MAX('PVC SCH 40'!A:A))+1,VLOOKUP(C161,'PVC SCH 40'!A:K,5),IF(C161&lt;(MAX('Push Fittings'!A:A))+1,VLOOKUP(C161,'Push Fittings'!A:J,4),IF(C161&lt;(MAX('Copper Wrot'!A:A))+1,VLOOKUP(C161,'Copper Wrot'!A:L,5),IF(C161&lt;(MAX('Cast Copper'!A:A))+1,VLOOKUP(C161,'Cast Copper'!A:L,5),IF(C161&lt;(MAX('Press Copper Fittings'!A:A))+1,VLOOKUP(C161,'Press Copper Fittings'!A:J,4),IF(C161&lt;(MAX('Supply Stops'!A:A))+1,VLOOKUP(C161,'Supply Stops'!A:J,4),IF(C161&lt;(MAX('Supply Lines'!A:A))+1,VLOOKUP(C161,'Supply Lines'!A:J,4),IF(C161&lt;(MAX('CI Fittings'!A:A))+1,VLOOKUP(C161,'CI Fittings'!A:J,4),IF(C161&lt;(MAX('Steel Couplings'!A:A))+1,VLOOKUP(C161,'Steel Couplings'!A:J,4),IF(C161&lt;(MAX(NHC!A:A))+1,VLOOKUP(C161,NHC!A:J,4),IF(C161&lt;(MAX('Dielectric Unions'!A:A))+1,VLOOKUP(C161,'Dielectric Unions'!A:J,4),IF(C161&lt;(MAX('MI Fittings - XH'!A:A))+1,VLOOKUP(C161,'MI Fittings - XH'!A:J,4),IF(C161&lt;(MAX('Steel Nipples - XH'!A:A))+1,VLOOKUP(C161,'Steel Nipples - XH'!A:J,4),IF(C161&lt;(MAX('Copper Tubing '!A:A))+1,VLOOKUP(C161,'Copper Tubing '!A:J,4),IF(C161&lt;(MAX('PVC Pipe'!A:A))+1,VLOOKUP(C161,'PVC Pipe'!A:J,4),IF(C161&lt;(MAX('Steel Pipe'!A:A))+1,VLOOKUP(C161,'Steel Pipe'!A:J,4),"")))))))))))))))))))))))))))))))</f>
        <v/>
      </c>
      <c r="G161" s="1795"/>
      <c r="H161" s="504" t="str">
        <f>IF(C161&lt;(MAX('MI Fittings'!A:A))+1,VLOOKUP(C161,'MI Fittings'!A:K,8),IF(C161&lt;(MAX('CS Press Fittings'!A:A))+1,VLOOKUP(C161,'CS Press Fittings'!A:K,9),IF(C161&lt;(MAX('Steel Nipples'!A:A))+1,VLOOKUP(C161,'Steel Nipples'!A:K,8),IF(C161&lt;(MAX('Steel Cut Lengths'!A:A))+1,VLOOKUP(C161,'Steel Cut Lengths'!A:K,8),IF(C161&lt;(MAX('Pipe Hangers'!A:A))+1,VLOOKUP(C161,'Pipe Hangers'!A:J,8),IF(C161&lt;(MAX('Brass Nipples '!A:A))+1,VLOOKUP(C161,'Brass Nipples '!A:J,8),IF(C161&lt;(MAX('Brass Fittings '!A:A))+1,VLOOKUP(C161,'Brass Fittings '!A:J,8),IF(C161&lt;(MAX(Valves!A:A))+1,VLOOKUP(C161,Valves!A:J,8),IF(C161&lt;(MAX('PEX Tubing'!A:A))+1,VLOOKUP(C161,'PEX Tubing'!A:J,8),IF(C161&lt;(MAX('PEX Fittings - Brass'!A:A))+1,VLOOKUP(C161,'PEX Fittings - Brass'!A:J,8),IF(C161&lt;(MAX('PEX Fittings - EXPN Brass'!A:A))+1,VLOOKUP(C161,'PEX Fittings - EXPN Brass'!A:J,8),IF(C161&lt;(MAX('PEX Fittings - F1807 PPSU '!A:A))+1,VLOOKUP(C161,'PEX Fittings - F1807 PPSU '!A:J,8),IF(C161&lt;(MAX('PEX Fittings - F1960 EPPSU'!A:A))+1,VLOOKUP(C161,'PEX Fittings - F1960 EPPSU'!A:J,8),IF(C161&lt;(MAX('PEX Accessories'!A:A))+1,VLOOKUP(C161,'PEX Accessories'!A:J,8),IF(C161&lt;(MAX('PVC DWV'!A:A))+1,VLOOKUP(C161,'PVC DWV'!A:K,9),IF(C161&lt;(MAX('PVC SCH 40'!A:A))+1,VLOOKUP(C161,'PVC SCH 40'!A:K,10),IF(C161&lt;(MAX('Push Fittings'!A:A))+1,VLOOKUP(C161,'Push Fittings'!A:J,8),IF(C161&lt;(MAX('Copper Wrot'!A:A))+1,VLOOKUP(C161,'Copper Wrot'!A:L,10),IF(C161&lt;(MAX('Cast Copper'!A:A))+1,VLOOKUP(C161,'Cast Copper'!A:L,10),IF(C161&lt;(MAX('Press Copper Fittings'!A:A))+1,VLOOKUP(C161,'Press Copper Fittings'!A:J,8),IF(C161&lt;(MAX('Supply Stops'!A:A))+1,VLOOKUP(C161,'Supply Stops'!A:J,8),IF(C161&lt;(MAX('Supply Lines'!A:A))+1,VLOOKUP(C161,'Supply Lines'!A:J,8),IF(C161&lt;(MAX('CI Fittings'!A:A))+1,VLOOKUP(C161,'CI Fittings'!A:J,8),IF(C161&lt;(MAX('Steel Couplings'!A:A))+1,VLOOKUP(C161,'Steel Couplings'!A:J,8),IF(C161&lt;(MAX(NHC!A:A))+1,VLOOKUP(C161,NHC!A:J,8),IF(C161&lt;(MAX('Dielectric Unions'!A:A))+1,VLOOKUP(C161,'Dielectric Unions'!A:J,8),IF(C161&lt;(MAX('MI Fittings - XH'!A:A))+1,VLOOKUP(C161,'MI Fittings - XH'!A:J,8),IF(C161&lt;(MAX('Steel Nipples - XH'!A:A))+1,VLOOKUP(C161,'Steel Nipples - XH'!A:J,8),IF(C161&lt;(MAX('Copper Tubing '!A:A))+1,VLOOKUP(C161,'Copper Tubing '!A:J,8),IF(C161&lt;(MAX('PVC Pipe'!A:A))+1,VLOOKUP(C161,'PVC Pipe'!A:J,8),IF(C161&lt;(MAX('Steel Pipe'!A:A))+1,VLOOKUP(C161,'Steel Pipe'!A:J,8),"")))))))))))))))))))))))))))))))</f>
        <v/>
      </c>
      <c r="I161" s="1232">
        <f>IF(C161&lt;(MAX('MI Fittings'!A:A))+1,VLOOKUP(C161,'MI Fittings'!A:K,7),IF(C161&lt;(MAX('CS Press Fittings'!A:A))+1,VLOOKUP(C161,'CS Press Fittings'!A:K,8),IF(C161&lt;(MAX('Steel Nipples'!A:A))+1,VLOOKUP(C161,'Steel Nipples'!A:K,7),IF(C161&lt;(MAX('Steel Cut Lengths'!A:A))+1,VLOOKUP(C161,'Steel Cut Lengths'!A:K,7),IF(C161&lt;(MAX('Pipe Hangers'!A:A))+1,VLOOKUP(C161,'Pipe Hangers'!A:J,7),IF(C161&lt;(MAX('Brass Nipples '!A:A))+1,VLOOKUP(C161,'Brass Nipples '!A:J,7),IF(C161&lt;(MAX('Brass Fittings '!A:A))+1,VLOOKUP(C161,'Brass Fittings '!A:J,7),IF(C161&lt;(MAX(Valves!A:A))+1,VLOOKUP(C161,Valves!A:J,7),IF(C161&lt;(MAX('PEX Tubing'!A:A))+1,VLOOKUP(C161,'PEX Tubing'!A:J,7),IF(C161&lt;(MAX('PEX Fittings - Brass'!A:A))+1,VLOOKUP(C161,'PEX Fittings - Brass'!A:J,7),IF(C161&lt;(MAX('PEX Fittings - EXPN Brass'!A:A))+1,VLOOKUP(C161,'PEX Fittings - EXPN Brass'!A:J,7),IF(C161&lt;(MAX('PEX Fittings - F1807 PPSU '!A:A))+1,VLOOKUP(C161,'PEX Fittings - F1807 PPSU '!A:J,7),IF(C161&lt;(MAX('PEX Fittings - F1960 EPPSU'!A:A))+1,VLOOKUP(C161,'PEX Fittings - F1960 EPPSU'!A:J,7),IF(C161&lt;(MAX('PEX Accessories'!A:A))+1,VLOOKUP(C161,'PEX Accessories'!A:J,7),IF(C161&lt;(MAX('PVC DWV'!A:A))+1,VLOOKUP(C161,'PVC DWV'!A:K,8),IF(C161&lt;(MAX('PVC SCH 40'!A:A))+1,VLOOKUP(C161,'PVC SCH 40'!A:K,7),IF(C161&lt;(MAX('Push Fittings'!A:A))+1,VLOOKUP(C161,'Push Fittings'!A:J,7),IF(C161&lt;(MAX('Copper Wrot'!A:A))+1,VLOOKUP(C161,'Copper Wrot'!A:L,9),IF(C161&lt;(MAX('Cast Copper'!A:A))+1,VLOOKUP(C161,'Cast Copper'!A:L,9),IF(C161&lt;(MAX('Press Copper Fittings'!A:A))+1,VLOOKUP(C161,'Press Copper Fittings'!A:J,7),IF(C161&lt;(MAX('Supply Stops'!A:A))+1,VLOOKUP(C161,'Supply Stops'!A:J,7),IF(C161&lt;(MAX('Supply Lines'!A:A))+1,VLOOKUP(C161,'Supply Lines'!A:J,7),IF(C161&lt;(MAX('CI Fittings'!A:A))+1,VLOOKUP(C161,'CI Fittings'!A:J,7),IF(C161&lt;(MAX('Steel Couplings'!A:A))+1,VLOOKUP(C161,'Steel Couplings'!A:J,7),IF(C161&lt;(MAX(NHC!A:A))+1,VLOOKUP(C161,NHC!A:J,7),IF(C161&lt;(MAX('Dielectric Unions'!A:A))+1,VLOOKUP(C161,'Dielectric Unions'!A:J,7),IF(C161&lt;(MAX('MI Fittings - XH'!A:A))+1,VLOOKUP(C161,'MI Fittings - XH'!A:J,7),IF(C161&lt;(MAX('Steel Nipples - XH'!A:A))+1,VLOOKUP(C161,'Steel Nipples - XH'!A:J,7),IF(C161&lt;(MAX('Copper Tubing '!A:A))+1,VLOOKUP(C161,'Copper Tubing '!A:J,7),IF(C161&lt;(MAX('PVC Pipe'!A:A))+1,VLOOKUP(C161,'PVC Pipe'!A:J,7),IF(C161&lt;(MAX('Steel Pipe'!A:A))+1,VLOOKUP(C161,'Steel Pipe'!A:J,7),0)))))))))))))))))))))))))))))))</f>
        <v>0</v>
      </c>
      <c r="J161" s="1196">
        <f t="shared" si="2"/>
        <v>0</v>
      </c>
    </row>
    <row r="162" spans="3:10" ht="15" customHeight="1" thickTop="1" thickBot="1">
      <c r="C162" s="1234">
        <v>141</v>
      </c>
      <c r="D162" s="49" t="str">
        <f>IF(C162&lt;(MAX('MI Fittings'!A:A))+1,VLOOKUP(C162,'MI Fittings'!A:K,10),IF(C162&lt;(MAX('CS Press Fittings'!A:A))+1,VLOOKUP(C162,'CS Press Fittings'!A:K,11),IF(C162&lt;(MAX('Steel Nipples'!A:A))+1,VLOOKUP(C162,'Steel Nipples'!A:K,10),IF(C162&lt;(MAX('Steel Cut Lengths'!A:A))+1,VLOOKUP(C162,'Steel Cut Lengths'!A:K,10),IF(C162&lt;(MAX('Pipe Hangers'!A:A))+1,VLOOKUP(C162,'Pipe Hangers'!A:J,10),IF(C162&lt;(MAX('Brass Nipples '!A:A))+1,VLOOKUP(C162,'Brass Nipples '!A:J,10),IF(C162&lt;(MAX('Brass Fittings '!A:A))+1,VLOOKUP(C162,'Brass Fittings '!A:J,10),IF(C162&lt;(MAX(Valves!A:A))+1,VLOOKUP(C162,Valves!A:J,10),IF(C162&lt;(MAX('PEX Tubing'!A:A))+1,VLOOKUP(C162,'PEX Tubing'!A:J,9),IF(C162&lt;(MAX('PEX Fittings - Brass'!A:A))+1,VLOOKUP(C162,'PEX Fittings - Brass'!A:J,10),IF(C162&lt;(MAX('PEX Fittings - EXPN Brass'!A:A))+1,VLOOKUP(C162,'PEX Fittings - EXPN Brass'!A:J,10),IF(C162&lt;(MAX('PEX Fittings - F1807 PPSU '!A:A))+1,VLOOKUP(C162,'PEX Fittings - F1807 PPSU '!A:J,10),IF(C162&lt;(MAX('PEX Fittings - F1960 EPPSU'!A:A))+1,VLOOKUP(C162,'PEX Fittings - F1960 EPPSU'!A:J,10),IF(C162&lt;(MAX('PEX Accessories'!A:A))+1,VLOOKUP(C162,'PEX Accessories'!A:J,10),IF(C162&lt;(MAX('PVC DWV'!A:A))+1,VLOOKUP(C162,'PVC DWV'!A:K,11),IF(C162&lt;(MAX('PVC SCH 40'!A:A))+1,VLOOKUP(C162,'PVC SCH 40'!A:K,11),IF(C162&lt;(MAX('Push Fittings'!A:A))+1,VLOOKUP(C162,'Push Fittings'!A:J,10),IF(C162&lt;(MAX('Copper Wrot'!A:A))+1,VLOOKUP(C162,'Copper Wrot'!A:L,12),IF(C162&lt;(MAX('Cast Copper'!A:A))+1,VLOOKUP(C162,'Cast Copper'!A:L,12),IF(C162&lt;(MAX('Press Copper Fittings'!A:A))+1,VLOOKUP(C162,'Press Copper Fittings'!A:J,10),IF(C162&lt;(MAX('Supply Stops'!A:A))+1,VLOOKUP(C162,'Supply Stops'!A:J,10),IF(C162&lt;(MAX('Supply Lines'!A:A))+1,VLOOKUP(C162,'Supply Lines'!A:J,10),IF(C162&lt;(MAX('CI Fittings'!A:A))+1,VLOOKUP(C162,'CI Fittings'!A:J,10),IF(C162&lt;(MAX('Steel Couplings'!A:A))+1,VLOOKUP(C162,'Steel Couplings'!A:J,10),IF(C162&lt;(MAX(NHC!A:A))+1,VLOOKUP(C162,NHC!A:J,10),IF(C162&lt;(MAX('Dielectric Unions'!A:A))+1,VLOOKUP(C162,'Dielectric Unions'!A:J,10),IF(C162&lt;(MAX('MI Fittings - XH'!A:A))+1,VLOOKUP(C162,'MI Fittings - XH'!A:J,10),IF(C162&lt;(MAX('Steel Nipples - XH'!A:A))+1,VLOOKUP(C162,'Steel Nipples - XH'!A:J,10),IF(C162&lt;(MAX('Copper Tubing '!A:A))+1,VLOOKUP(C162,'Copper Tubing '!A:J,10),IF(C162&lt;(MAX('PVC Pipe'!A:A))+1,VLOOKUP(C162,'PVC Pipe'!A:J,10),IF(C162&lt;(MAX('Steel Pipe'!A:A))+1,VLOOKUP(C162,'Steel Pipe'!A:J,10),"")))))))))))))))))))))))))))))))</f>
        <v/>
      </c>
      <c r="E162" s="1231" t="str">
        <f>IF(C162&lt;(MAX('MI Fittings'!A:A))+1,VLOOKUP(C162,'MI Fittings'!A:K,3),IF(C162&lt;(MAX('CS Press Fittings'!A:A))+1,VLOOKUP(C162,'CS Press Fittings'!A:K,4),IF(C162&lt;(MAX('Steel Nipples'!A:A))+1,VLOOKUP(C162,'Steel Nipples'!A:K,3),IF(C162&lt;(MAX('Steel Cut Lengths'!A:A))+1,VLOOKUP(C162,'Steel Cut Lengths'!A:K,3),IF(C162&lt;(MAX('Pipe Hangers'!A:A))+1,VLOOKUP(C162,'Pipe Hangers'!A:J,3),IF(C162&lt;(MAX('Brass Nipples '!A:A))+1,VLOOKUP(C162,'Brass Nipples '!A:J,3),IF(C162&lt;(MAX('Brass Fittings '!A:A))+1,VLOOKUP(C162,'Brass Fittings '!A:J,3),IF(C162&lt;(MAX(Valves!A:A))+1,VLOOKUP(C162,Valves!A:J,3),IF(C162&lt;(MAX('PEX Tubing'!A:A))+1,VLOOKUP(C162,'PEX Tubing'!A:J,3),IF(C162&lt;(MAX('PEX Fittings - Brass'!A:A))+1,VLOOKUP(C162,'PEX Fittings - Brass'!A:J,3),IF(C162&lt;(MAX('PEX Fittings - EXPN Brass'!A:A))+1,VLOOKUP(C162,'PEX Fittings - EXPN Brass'!A:J,3),IF(C162&lt;(MAX('PEX Fittings - F1807 PPSU '!A:A))+1,VLOOKUP(C162,'PEX Fittings - F1807 PPSU '!A:J,3),IF(C162&lt;(MAX('PEX Fittings - F1960 EPPSU'!A:A))+1,VLOOKUP(C162,'PEX Fittings - F1960 EPPSU'!A:J,3),IF(C162&lt;(MAX('PEX Accessories'!A:A))+1,VLOOKUP(C162,'PEX Accessories'!A:J,3),IF(C162&lt;(MAX('PVC DWV'!A:A))+1,VLOOKUP(C162,'PVC DWV'!A:K,3),IF(C162&lt;(MAX('PVC SCH 40'!A:A))+1,VLOOKUP(C162,'PVC SCH 40'!A:K,3),IF(C162&lt;(MAX('Push Fittings'!A:A))+1,VLOOKUP(C162,'Push Fittings'!A:J,3),IF(C162&lt;(MAX('Copper Wrot'!A:A))+1,VLOOKUP(C162,'Copper Wrot'!A:L,3),IF(C162&lt;(MAX('Cast Copper'!A:A))+1,VLOOKUP(C162,'Cast Copper'!A:L,3),IF(C162&lt;(MAX('Cast Copper'!A:A))+1,VLOOKUP(C162,'Cast Copper'!A:L,3),IF(C162&lt;(MAX('Press Copper Fittings'!A:A))+1,VLOOKUP(C162,'Press Copper Fittings'!A:J,3),IF(C162&lt;(MAX('Supply Stops'!A:A))+1,VLOOKUP(C162,'Supply Stops'!A:J,3),IF(C162&lt;(MAX('Supply Lines'!A:A))+1,VLOOKUP(C162,'Supply Lines'!A:J,3),IF(C162&lt;(MAX('CI Fittings'!A:A))+1,VLOOKUP(C162,'CI Fittings'!A:J,3),IF(C162&lt;(MAX('Steel Couplings'!A:A))+1,VLOOKUP(C162,'Steel Couplings'!A:J,3),IF(C162&lt;(MAX(NHC!A:A))+1,VLOOKUP(C162,NHC!A:J,3),IF(C162&lt;(MAX('Dielectric Unions'!A:A))+1,VLOOKUP(C162,'Dielectric Unions'!A:J,3),IF(C162&lt;(MAX('MI Fittings - XH'!A:A))+1,VLOOKUP(C162,'MI Fittings - XH'!A:J,3),IF(C162&lt;(MAX('Steel Nipples - XH'!A:A))+1,VLOOKUP(C162,'Steel Nipples - XH'!A:J,3),IF(C162&lt;(MAX('Copper Tubing '!A:A))+1,VLOOKUP(C162,'Copper Tubing '!A:J,3),IF(C162&lt;(MAX('PVC Pipe'!A:A))+1,VLOOKUP(C162,'PVC Pipe'!A:J,3),IF(C162&lt;(MAX('Steel Pipe'!A:A))+1,VLOOKUP(C162,'Steel Pipe'!A:J,3),""))))))))))))))))))))))))))))))))</f>
        <v/>
      </c>
      <c r="F162" s="1794" t="str">
        <f>IF(C162&lt;(MAX('MI Fittings'!A:A))+1,VLOOKUP(C162,'MI Fittings'!A:K,4),IF(C162&lt;(MAX('CS Press Fittings'!A:A))+1,VLOOKUP(C162,'CS Press Fittings'!A:K,5),IF(C162&lt;(MAX('Steel Nipples'!A:A))+1,VLOOKUP(C162,'Steel Nipples'!A:K,4),IF(C162&lt;(MAX('Steel Cut Lengths'!A:A))+1,VLOOKUP(C162,'Steel Cut Lengths'!A:K,4),IF(C162&lt;(MAX('Pipe Hangers'!A:A))+1,VLOOKUP(C162,'Pipe Hangers'!A:J,4),IF(C162&lt;(MAX('Brass Nipples '!A:A))+1,VLOOKUP(C162,'Brass Nipples '!A:J,4),IF(C162&lt;(MAX('Brass Fittings '!A:A))+1,VLOOKUP(C162,'Brass Fittings '!A:J,4),IF(C162&lt;(MAX(Valves!A:A))+1,VLOOKUP(C162,Valves!A:J,4),IF(C162&lt;(MAX('PEX Tubing'!A:A))+1,VLOOKUP(C162,'PEX Tubing'!A:J,4),IF(C162&lt;(MAX('PEX Fittings - Brass'!A:A))+1,VLOOKUP(C162,'PEX Fittings - Brass'!A:J,4),IF(C162&lt;(MAX('PEX Fittings - EXPN Brass'!A:A))+1,VLOOKUP(C162,'PEX Fittings - EXPN Brass'!A:J,4),IF(C162&lt;(MAX('PEX Fittings - F1807 PPSU '!A:A))+1,VLOOKUP(C162,'PEX Fittings - F1807 PPSU '!A:J,4),IF(C162&lt;(MAX('PEX Fittings - F1960 EPPSU'!A:A))+1,VLOOKUP(C162,'PEX Fittings - F1960 EPPSU'!A:J,4),IF(C162&lt;(MAX('PEX Accessories'!A:A))+1,VLOOKUP(C162,'PEX Accessories'!A:J,4),IF(C162&lt;(MAX('PVC DWV'!A:A))+1,VLOOKUP(C162,'PVC DWV'!A:K,5),IF(C162&lt;(MAX('PVC SCH 40'!A:A))+1,VLOOKUP(C162,'PVC SCH 40'!A:K,5),IF(C162&lt;(MAX('Push Fittings'!A:A))+1,VLOOKUP(C162,'Push Fittings'!A:J,4),IF(C162&lt;(MAX('Copper Wrot'!A:A))+1,VLOOKUP(C162,'Copper Wrot'!A:L,5),IF(C162&lt;(MAX('Cast Copper'!A:A))+1,VLOOKUP(C162,'Cast Copper'!A:L,5),IF(C162&lt;(MAX('Press Copper Fittings'!A:A))+1,VLOOKUP(C162,'Press Copper Fittings'!A:J,4),IF(C162&lt;(MAX('Supply Stops'!A:A))+1,VLOOKUP(C162,'Supply Stops'!A:J,4),IF(C162&lt;(MAX('Supply Lines'!A:A))+1,VLOOKUP(C162,'Supply Lines'!A:J,4),IF(C162&lt;(MAX('CI Fittings'!A:A))+1,VLOOKUP(C162,'CI Fittings'!A:J,4),IF(C162&lt;(MAX('Steel Couplings'!A:A))+1,VLOOKUP(C162,'Steel Couplings'!A:J,4),IF(C162&lt;(MAX(NHC!A:A))+1,VLOOKUP(C162,NHC!A:J,4),IF(C162&lt;(MAX('Dielectric Unions'!A:A))+1,VLOOKUP(C162,'Dielectric Unions'!A:J,4),IF(C162&lt;(MAX('MI Fittings - XH'!A:A))+1,VLOOKUP(C162,'MI Fittings - XH'!A:J,4),IF(C162&lt;(MAX('Steel Nipples - XH'!A:A))+1,VLOOKUP(C162,'Steel Nipples - XH'!A:J,4),IF(C162&lt;(MAX('Copper Tubing '!A:A))+1,VLOOKUP(C162,'Copper Tubing '!A:J,4),IF(C162&lt;(MAX('PVC Pipe'!A:A))+1,VLOOKUP(C162,'PVC Pipe'!A:J,4),IF(C162&lt;(MAX('Steel Pipe'!A:A))+1,VLOOKUP(C162,'Steel Pipe'!A:J,4),"")))))))))))))))))))))))))))))))</f>
        <v/>
      </c>
      <c r="G162" s="1795"/>
      <c r="H162" s="504" t="str">
        <f>IF(C162&lt;(MAX('MI Fittings'!A:A))+1,VLOOKUP(C162,'MI Fittings'!A:K,8),IF(C162&lt;(MAX('CS Press Fittings'!A:A))+1,VLOOKUP(C162,'CS Press Fittings'!A:K,9),IF(C162&lt;(MAX('Steel Nipples'!A:A))+1,VLOOKUP(C162,'Steel Nipples'!A:K,8),IF(C162&lt;(MAX('Steel Cut Lengths'!A:A))+1,VLOOKUP(C162,'Steel Cut Lengths'!A:K,8),IF(C162&lt;(MAX('Pipe Hangers'!A:A))+1,VLOOKUP(C162,'Pipe Hangers'!A:J,8),IF(C162&lt;(MAX('Brass Nipples '!A:A))+1,VLOOKUP(C162,'Brass Nipples '!A:J,8),IF(C162&lt;(MAX('Brass Fittings '!A:A))+1,VLOOKUP(C162,'Brass Fittings '!A:J,8),IF(C162&lt;(MAX(Valves!A:A))+1,VLOOKUP(C162,Valves!A:J,8),IF(C162&lt;(MAX('PEX Tubing'!A:A))+1,VLOOKUP(C162,'PEX Tubing'!A:J,8),IF(C162&lt;(MAX('PEX Fittings - Brass'!A:A))+1,VLOOKUP(C162,'PEX Fittings - Brass'!A:J,8),IF(C162&lt;(MAX('PEX Fittings - EXPN Brass'!A:A))+1,VLOOKUP(C162,'PEX Fittings - EXPN Brass'!A:J,8),IF(C162&lt;(MAX('PEX Fittings - F1807 PPSU '!A:A))+1,VLOOKUP(C162,'PEX Fittings - F1807 PPSU '!A:J,8),IF(C162&lt;(MAX('PEX Fittings - F1960 EPPSU'!A:A))+1,VLOOKUP(C162,'PEX Fittings - F1960 EPPSU'!A:J,8),IF(C162&lt;(MAX('PEX Accessories'!A:A))+1,VLOOKUP(C162,'PEX Accessories'!A:J,8),IF(C162&lt;(MAX('PVC DWV'!A:A))+1,VLOOKUP(C162,'PVC DWV'!A:K,9),IF(C162&lt;(MAX('PVC SCH 40'!A:A))+1,VLOOKUP(C162,'PVC SCH 40'!A:K,10),IF(C162&lt;(MAX('Push Fittings'!A:A))+1,VLOOKUP(C162,'Push Fittings'!A:J,8),IF(C162&lt;(MAX('Copper Wrot'!A:A))+1,VLOOKUP(C162,'Copper Wrot'!A:L,10),IF(C162&lt;(MAX('Cast Copper'!A:A))+1,VLOOKUP(C162,'Cast Copper'!A:L,10),IF(C162&lt;(MAX('Press Copper Fittings'!A:A))+1,VLOOKUP(C162,'Press Copper Fittings'!A:J,8),IF(C162&lt;(MAX('Supply Stops'!A:A))+1,VLOOKUP(C162,'Supply Stops'!A:J,8),IF(C162&lt;(MAX('Supply Lines'!A:A))+1,VLOOKUP(C162,'Supply Lines'!A:J,8),IF(C162&lt;(MAX('CI Fittings'!A:A))+1,VLOOKUP(C162,'CI Fittings'!A:J,8),IF(C162&lt;(MAX('Steel Couplings'!A:A))+1,VLOOKUP(C162,'Steel Couplings'!A:J,8),IF(C162&lt;(MAX(NHC!A:A))+1,VLOOKUP(C162,NHC!A:J,8),IF(C162&lt;(MAX('Dielectric Unions'!A:A))+1,VLOOKUP(C162,'Dielectric Unions'!A:J,8),IF(C162&lt;(MAX('MI Fittings - XH'!A:A))+1,VLOOKUP(C162,'MI Fittings - XH'!A:J,8),IF(C162&lt;(MAX('Steel Nipples - XH'!A:A))+1,VLOOKUP(C162,'Steel Nipples - XH'!A:J,8),IF(C162&lt;(MAX('Copper Tubing '!A:A))+1,VLOOKUP(C162,'Copper Tubing '!A:J,8),IF(C162&lt;(MAX('PVC Pipe'!A:A))+1,VLOOKUP(C162,'PVC Pipe'!A:J,8),IF(C162&lt;(MAX('Steel Pipe'!A:A))+1,VLOOKUP(C162,'Steel Pipe'!A:J,8),"")))))))))))))))))))))))))))))))</f>
        <v/>
      </c>
      <c r="I162" s="1232">
        <f>IF(C162&lt;(MAX('MI Fittings'!A:A))+1,VLOOKUP(C162,'MI Fittings'!A:K,7),IF(C162&lt;(MAX('CS Press Fittings'!A:A))+1,VLOOKUP(C162,'CS Press Fittings'!A:K,8),IF(C162&lt;(MAX('Steel Nipples'!A:A))+1,VLOOKUP(C162,'Steel Nipples'!A:K,7),IF(C162&lt;(MAX('Steel Cut Lengths'!A:A))+1,VLOOKUP(C162,'Steel Cut Lengths'!A:K,7),IF(C162&lt;(MAX('Pipe Hangers'!A:A))+1,VLOOKUP(C162,'Pipe Hangers'!A:J,7),IF(C162&lt;(MAX('Brass Nipples '!A:A))+1,VLOOKUP(C162,'Brass Nipples '!A:J,7),IF(C162&lt;(MAX('Brass Fittings '!A:A))+1,VLOOKUP(C162,'Brass Fittings '!A:J,7),IF(C162&lt;(MAX(Valves!A:A))+1,VLOOKUP(C162,Valves!A:J,7),IF(C162&lt;(MAX('PEX Tubing'!A:A))+1,VLOOKUP(C162,'PEX Tubing'!A:J,7),IF(C162&lt;(MAX('PEX Fittings - Brass'!A:A))+1,VLOOKUP(C162,'PEX Fittings - Brass'!A:J,7),IF(C162&lt;(MAX('PEX Fittings - EXPN Brass'!A:A))+1,VLOOKUP(C162,'PEX Fittings - EXPN Brass'!A:J,7),IF(C162&lt;(MAX('PEX Fittings - F1807 PPSU '!A:A))+1,VLOOKUP(C162,'PEX Fittings - F1807 PPSU '!A:J,7),IF(C162&lt;(MAX('PEX Fittings - F1960 EPPSU'!A:A))+1,VLOOKUP(C162,'PEX Fittings - F1960 EPPSU'!A:J,7),IF(C162&lt;(MAX('PEX Accessories'!A:A))+1,VLOOKUP(C162,'PEX Accessories'!A:J,7),IF(C162&lt;(MAX('PVC DWV'!A:A))+1,VLOOKUP(C162,'PVC DWV'!A:K,8),IF(C162&lt;(MAX('PVC SCH 40'!A:A))+1,VLOOKUP(C162,'PVC SCH 40'!A:K,7),IF(C162&lt;(MAX('Push Fittings'!A:A))+1,VLOOKUP(C162,'Push Fittings'!A:J,7),IF(C162&lt;(MAX('Copper Wrot'!A:A))+1,VLOOKUP(C162,'Copper Wrot'!A:L,9),IF(C162&lt;(MAX('Cast Copper'!A:A))+1,VLOOKUP(C162,'Cast Copper'!A:L,9),IF(C162&lt;(MAX('Press Copper Fittings'!A:A))+1,VLOOKUP(C162,'Press Copper Fittings'!A:J,7),IF(C162&lt;(MAX('Supply Stops'!A:A))+1,VLOOKUP(C162,'Supply Stops'!A:J,7),IF(C162&lt;(MAX('Supply Lines'!A:A))+1,VLOOKUP(C162,'Supply Lines'!A:J,7),IF(C162&lt;(MAX('CI Fittings'!A:A))+1,VLOOKUP(C162,'CI Fittings'!A:J,7),IF(C162&lt;(MAX('Steel Couplings'!A:A))+1,VLOOKUP(C162,'Steel Couplings'!A:J,7),IF(C162&lt;(MAX(NHC!A:A))+1,VLOOKUP(C162,NHC!A:J,7),IF(C162&lt;(MAX('Dielectric Unions'!A:A))+1,VLOOKUP(C162,'Dielectric Unions'!A:J,7),IF(C162&lt;(MAX('MI Fittings - XH'!A:A))+1,VLOOKUP(C162,'MI Fittings - XH'!A:J,7),IF(C162&lt;(MAX('Steel Nipples - XH'!A:A))+1,VLOOKUP(C162,'Steel Nipples - XH'!A:J,7),IF(C162&lt;(MAX('Copper Tubing '!A:A))+1,VLOOKUP(C162,'Copper Tubing '!A:J,7),IF(C162&lt;(MAX('PVC Pipe'!A:A))+1,VLOOKUP(C162,'PVC Pipe'!A:J,7),IF(C162&lt;(MAX('Steel Pipe'!A:A))+1,VLOOKUP(C162,'Steel Pipe'!A:J,7),0)))))))))))))))))))))))))))))))</f>
        <v>0</v>
      </c>
      <c r="J162" s="1196">
        <f t="shared" si="2"/>
        <v>0</v>
      </c>
    </row>
    <row r="163" spans="3:10" ht="15" customHeight="1" thickTop="1" thickBot="1">
      <c r="C163" s="1233">
        <v>142</v>
      </c>
      <c r="D163" s="49" t="str">
        <f>IF(C163&lt;(MAX('MI Fittings'!A:A))+1,VLOOKUP(C163,'MI Fittings'!A:K,10),IF(C163&lt;(MAX('CS Press Fittings'!A:A))+1,VLOOKUP(C163,'CS Press Fittings'!A:K,11),IF(C163&lt;(MAX('Steel Nipples'!A:A))+1,VLOOKUP(C163,'Steel Nipples'!A:K,10),IF(C163&lt;(MAX('Steel Cut Lengths'!A:A))+1,VLOOKUP(C163,'Steel Cut Lengths'!A:K,10),IF(C163&lt;(MAX('Pipe Hangers'!A:A))+1,VLOOKUP(C163,'Pipe Hangers'!A:J,10),IF(C163&lt;(MAX('Brass Nipples '!A:A))+1,VLOOKUP(C163,'Brass Nipples '!A:J,10),IF(C163&lt;(MAX('Brass Fittings '!A:A))+1,VLOOKUP(C163,'Brass Fittings '!A:J,10),IF(C163&lt;(MAX(Valves!A:A))+1,VLOOKUP(C163,Valves!A:J,10),IF(C163&lt;(MAX('PEX Tubing'!A:A))+1,VLOOKUP(C163,'PEX Tubing'!A:J,9),IF(C163&lt;(MAX('PEX Fittings - Brass'!A:A))+1,VLOOKUP(C163,'PEX Fittings - Brass'!A:J,10),IF(C163&lt;(MAX('PEX Fittings - EXPN Brass'!A:A))+1,VLOOKUP(C163,'PEX Fittings - EXPN Brass'!A:J,10),IF(C163&lt;(MAX('PEX Fittings - F1807 PPSU '!A:A))+1,VLOOKUP(C163,'PEX Fittings - F1807 PPSU '!A:J,10),IF(C163&lt;(MAX('PEX Fittings - F1960 EPPSU'!A:A))+1,VLOOKUP(C163,'PEX Fittings - F1960 EPPSU'!A:J,10),IF(C163&lt;(MAX('PEX Accessories'!A:A))+1,VLOOKUP(C163,'PEX Accessories'!A:J,10),IF(C163&lt;(MAX('PVC DWV'!A:A))+1,VLOOKUP(C163,'PVC DWV'!A:K,11),IF(C163&lt;(MAX('PVC SCH 40'!A:A))+1,VLOOKUP(C163,'PVC SCH 40'!A:K,11),IF(C163&lt;(MAX('Push Fittings'!A:A))+1,VLOOKUP(C163,'Push Fittings'!A:J,10),IF(C163&lt;(MAX('Copper Wrot'!A:A))+1,VLOOKUP(C163,'Copper Wrot'!A:L,12),IF(C163&lt;(MAX('Cast Copper'!A:A))+1,VLOOKUP(C163,'Cast Copper'!A:L,12),IF(C163&lt;(MAX('Press Copper Fittings'!A:A))+1,VLOOKUP(C163,'Press Copper Fittings'!A:J,10),IF(C163&lt;(MAX('Supply Stops'!A:A))+1,VLOOKUP(C163,'Supply Stops'!A:J,10),IF(C163&lt;(MAX('Supply Lines'!A:A))+1,VLOOKUP(C163,'Supply Lines'!A:J,10),IF(C163&lt;(MAX('CI Fittings'!A:A))+1,VLOOKUP(C163,'CI Fittings'!A:J,10),IF(C163&lt;(MAX('Steel Couplings'!A:A))+1,VLOOKUP(C163,'Steel Couplings'!A:J,10),IF(C163&lt;(MAX(NHC!A:A))+1,VLOOKUP(C163,NHC!A:J,10),IF(C163&lt;(MAX('Dielectric Unions'!A:A))+1,VLOOKUP(C163,'Dielectric Unions'!A:J,10),IF(C163&lt;(MAX('MI Fittings - XH'!A:A))+1,VLOOKUP(C163,'MI Fittings - XH'!A:J,10),IF(C163&lt;(MAX('Steel Nipples - XH'!A:A))+1,VLOOKUP(C163,'Steel Nipples - XH'!A:J,10),IF(C163&lt;(MAX('Copper Tubing '!A:A))+1,VLOOKUP(C163,'Copper Tubing '!A:J,10),IF(C163&lt;(MAX('PVC Pipe'!A:A))+1,VLOOKUP(C163,'PVC Pipe'!A:J,10),IF(C163&lt;(MAX('Steel Pipe'!A:A))+1,VLOOKUP(C163,'Steel Pipe'!A:J,10),"")))))))))))))))))))))))))))))))</f>
        <v/>
      </c>
      <c r="E163" s="1231" t="str">
        <f>IF(C163&lt;(MAX('MI Fittings'!A:A))+1,VLOOKUP(C163,'MI Fittings'!A:K,3),IF(C163&lt;(MAX('CS Press Fittings'!A:A))+1,VLOOKUP(C163,'CS Press Fittings'!A:K,4),IF(C163&lt;(MAX('Steel Nipples'!A:A))+1,VLOOKUP(C163,'Steel Nipples'!A:K,3),IF(C163&lt;(MAX('Steel Cut Lengths'!A:A))+1,VLOOKUP(C163,'Steel Cut Lengths'!A:K,3),IF(C163&lt;(MAX('Pipe Hangers'!A:A))+1,VLOOKUP(C163,'Pipe Hangers'!A:J,3),IF(C163&lt;(MAX('Brass Nipples '!A:A))+1,VLOOKUP(C163,'Brass Nipples '!A:J,3),IF(C163&lt;(MAX('Brass Fittings '!A:A))+1,VLOOKUP(C163,'Brass Fittings '!A:J,3),IF(C163&lt;(MAX(Valves!A:A))+1,VLOOKUP(C163,Valves!A:J,3),IF(C163&lt;(MAX('PEX Tubing'!A:A))+1,VLOOKUP(C163,'PEX Tubing'!A:J,3),IF(C163&lt;(MAX('PEX Fittings - Brass'!A:A))+1,VLOOKUP(C163,'PEX Fittings - Brass'!A:J,3),IF(C163&lt;(MAX('PEX Fittings - EXPN Brass'!A:A))+1,VLOOKUP(C163,'PEX Fittings - EXPN Brass'!A:J,3),IF(C163&lt;(MAX('PEX Fittings - F1807 PPSU '!A:A))+1,VLOOKUP(C163,'PEX Fittings - F1807 PPSU '!A:J,3),IF(C163&lt;(MAX('PEX Fittings - F1960 EPPSU'!A:A))+1,VLOOKUP(C163,'PEX Fittings - F1960 EPPSU'!A:J,3),IF(C163&lt;(MAX('PEX Accessories'!A:A))+1,VLOOKUP(C163,'PEX Accessories'!A:J,3),IF(C163&lt;(MAX('PVC DWV'!A:A))+1,VLOOKUP(C163,'PVC DWV'!A:K,3),IF(C163&lt;(MAX('PVC SCH 40'!A:A))+1,VLOOKUP(C163,'PVC SCH 40'!A:K,3),IF(C163&lt;(MAX('Push Fittings'!A:A))+1,VLOOKUP(C163,'Push Fittings'!A:J,3),IF(C163&lt;(MAX('Copper Wrot'!A:A))+1,VLOOKUP(C163,'Copper Wrot'!A:L,3),IF(C163&lt;(MAX('Cast Copper'!A:A))+1,VLOOKUP(C163,'Cast Copper'!A:L,3),IF(C163&lt;(MAX('Cast Copper'!A:A))+1,VLOOKUP(C163,'Cast Copper'!A:L,3),IF(C163&lt;(MAX('Press Copper Fittings'!A:A))+1,VLOOKUP(C163,'Press Copper Fittings'!A:J,3),IF(C163&lt;(MAX('Supply Stops'!A:A))+1,VLOOKUP(C163,'Supply Stops'!A:J,3),IF(C163&lt;(MAX('Supply Lines'!A:A))+1,VLOOKUP(C163,'Supply Lines'!A:J,3),IF(C163&lt;(MAX('CI Fittings'!A:A))+1,VLOOKUP(C163,'CI Fittings'!A:J,3),IF(C163&lt;(MAX('Steel Couplings'!A:A))+1,VLOOKUP(C163,'Steel Couplings'!A:J,3),IF(C163&lt;(MAX(NHC!A:A))+1,VLOOKUP(C163,NHC!A:J,3),IF(C163&lt;(MAX('Dielectric Unions'!A:A))+1,VLOOKUP(C163,'Dielectric Unions'!A:J,3),IF(C163&lt;(MAX('MI Fittings - XH'!A:A))+1,VLOOKUP(C163,'MI Fittings - XH'!A:J,3),IF(C163&lt;(MAX('Steel Nipples - XH'!A:A))+1,VLOOKUP(C163,'Steel Nipples - XH'!A:J,3),IF(C163&lt;(MAX('Copper Tubing '!A:A))+1,VLOOKUP(C163,'Copper Tubing '!A:J,3),IF(C163&lt;(MAX('PVC Pipe'!A:A))+1,VLOOKUP(C163,'PVC Pipe'!A:J,3),IF(C163&lt;(MAX('Steel Pipe'!A:A))+1,VLOOKUP(C163,'Steel Pipe'!A:J,3),""))))))))))))))))))))))))))))))))</f>
        <v/>
      </c>
      <c r="F163" s="1794" t="str">
        <f>IF(C163&lt;(MAX('MI Fittings'!A:A))+1,VLOOKUP(C163,'MI Fittings'!A:K,4),IF(C163&lt;(MAX('CS Press Fittings'!A:A))+1,VLOOKUP(C163,'CS Press Fittings'!A:K,5),IF(C163&lt;(MAX('Steel Nipples'!A:A))+1,VLOOKUP(C163,'Steel Nipples'!A:K,4),IF(C163&lt;(MAX('Steel Cut Lengths'!A:A))+1,VLOOKUP(C163,'Steel Cut Lengths'!A:K,4),IF(C163&lt;(MAX('Pipe Hangers'!A:A))+1,VLOOKUP(C163,'Pipe Hangers'!A:J,4),IF(C163&lt;(MAX('Brass Nipples '!A:A))+1,VLOOKUP(C163,'Brass Nipples '!A:J,4),IF(C163&lt;(MAX('Brass Fittings '!A:A))+1,VLOOKUP(C163,'Brass Fittings '!A:J,4),IF(C163&lt;(MAX(Valves!A:A))+1,VLOOKUP(C163,Valves!A:J,4),IF(C163&lt;(MAX('PEX Tubing'!A:A))+1,VLOOKUP(C163,'PEX Tubing'!A:J,4),IF(C163&lt;(MAX('PEX Fittings - Brass'!A:A))+1,VLOOKUP(C163,'PEX Fittings - Brass'!A:J,4),IF(C163&lt;(MAX('PEX Fittings - EXPN Brass'!A:A))+1,VLOOKUP(C163,'PEX Fittings - EXPN Brass'!A:J,4),IF(C163&lt;(MAX('PEX Fittings - F1807 PPSU '!A:A))+1,VLOOKUP(C163,'PEX Fittings - F1807 PPSU '!A:J,4),IF(C163&lt;(MAX('PEX Fittings - F1960 EPPSU'!A:A))+1,VLOOKUP(C163,'PEX Fittings - F1960 EPPSU'!A:J,4),IF(C163&lt;(MAX('PEX Accessories'!A:A))+1,VLOOKUP(C163,'PEX Accessories'!A:J,4),IF(C163&lt;(MAX('PVC DWV'!A:A))+1,VLOOKUP(C163,'PVC DWV'!A:K,5),IF(C163&lt;(MAX('PVC SCH 40'!A:A))+1,VLOOKUP(C163,'PVC SCH 40'!A:K,5),IF(C163&lt;(MAX('Push Fittings'!A:A))+1,VLOOKUP(C163,'Push Fittings'!A:J,4),IF(C163&lt;(MAX('Copper Wrot'!A:A))+1,VLOOKUP(C163,'Copper Wrot'!A:L,5),IF(C163&lt;(MAX('Cast Copper'!A:A))+1,VLOOKUP(C163,'Cast Copper'!A:L,5),IF(C163&lt;(MAX('Press Copper Fittings'!A:A))+1,VLOOKUP(C163,'Press Copper Fittings'!A:J,4),IF(C163&lt;(MAX('Supply Stops'!A:A))+1,VLOOKUP(C163,'Supply Stops'!A:J,4),IF(C163&lt;(MAX('Supply Lines'!A:A))+1,VLOOKUP(C163,'Supply Lines'!A:J,4),IF(C163&lt;(MAX('CI Fittings'!A:A))+1,VLOOKUP(C163,'CI Fittings'!A:J,4),IF(C163&lt;(MAX('Steel Couplings'!A:A))+1,VLOOKUP(C163,'Steel Couplings'!A:J,4),IF(C163&lt;(MAX(NHC!A:A))+1,VLOOKUP(C163,NHC!A:J,4),IF(C163&lt;(MAX('Dielectric Unions'!A:A))+1,VLOOKUP(C163,'Dielectric Unions'!A:J,4),IF(C163&lt;(MAX('MI Fittings - XH'!A:A))+1,VLOOKUP(C163,'MI Fittings - XH'!A:J,4),IF(C163&lt;(MAX('Steel Nipples - XH'!A:A))+1,VLOOKUP(C163,'Steel Nipples - XH'!A:J,4),IF(C163&lt;(MAX('Copper Tubing '!A:A))+1,VLOOKUP(C163,'Copper Tubing '!A:J,4),IF(C163&lt;(MAX('PVC Pipe'!A:A))+1,VLOOKUP(C163,'PVC Pipe'!A:J,4),IF(C163&lt;(MAX('Steel Pipe'!A:A))+1,VLOOKUP(C163,'Steel Pipe'!A:J,4),"")))))))))))))))))))))))))))))))</f>
        <v/>
      </c>
      <c r="G163" s="1795"/>
      <c r="H163" s="504" t="str">
        <f>IF(C163&lt;(MAX('MI Fittings'!A:A))+1,VLOOKUP(C163,'MI Fittings'!A:K,8),IF(C163&lt;(MAX('CS Press Fittings'!A:A))+1,VLOOKUP(C163,'CS Press Fittings'!A:K,9),IF(C163&lt;(MAX('Steel Nipples'!A:A))+1,VLOOKUP(C163,'Steel Nipples'!A:K,8),IF(C163&lt;(MAX('Steel Cut Lengths'!A:A))+1,VLOOKUP(C163,'Steel Cut Lengths'!A:K,8),IF(C163&lt;(MAX('Pipe Hangers'!A:A))+1,VLOOKUP(C163,'Pipe Hangers'!A:J,8),IF(C163&lt;(MAX('Brass Nipples '!A:A))+1,VLOOKUP(C163,'Brass Nipples '!A:J,8),IF(C163&lt;(MAX('Brass Fittings '!A:A))+1,VLOOKUP(C163,'Brass Fittings '!A:J,8),IF(C163&lt;(MAX(Valves!A:A))+1,VLOOKUP(C163,Valves!A:J,8),IF(C163&lt;(MAX('PEX Tubing'!A:A))+1,VLOOKUP(C163,'PEX Tubing'!A:J,8),IF(C163&lt;(MAX('PEX Fittings - Brass'!A:A))+1,VLOOKUP(C163,'PEX Fittings - Brass'!A:J,8),IF(C163&lt;(MAX('PEX Fittings - EXPN Brass'!A:A))+1,VLOOKUP(C163,'PEX Fittings - EXPN Brass'!A:J,8),IF(C163&lt;(MAX('PEX Fittings - F1807 PPSU '!A:A))+1,VLOOKUP(C163,'PEX Fittings - F1807 PPSU '!A:J,8),IF(C163&lt;(MAX('PEX Fittings - F1960 EPPSU'!A:A))+1,VLOOKUP(C163,'PEX Fittings - F1960 EPPSU'!A:J,8),IF(C163&lt;(MAX('PEX Accessories'!A:A))+1,VLOOKUP(C163,'PEX Accessories'!A:J,8),IF(C163&lt;(MAX('PVC DWV'!A:A))+1,VLOOKUP(C163,'PVC DWV'!A:K,9),IF(C163&lt;(MAX('PVC SCH 40'!A:A))+1,VLOOKUP(C163,'PVC SCH 40'!A:K,10),IF(C163&lt;(MAX('Push Fittings'!A:A))+1,VLOOKUP(C163,'Push Fittings'!A:J,8),IF(C163&lt;(MAX('Copper Wrot'!A:A))+1,VLOOKUP(C163,'Copper Wrot'!A:L,10),IF(C163&lt;(MAX('Cast Copper'!A:A))+1,VLOOKUP(C163,'Cast Copper'!A:L,10),IF(C163&lt;(MAX('Press Copper Fittings'!A:A))+1,VLOOKUP(C163,'Press Copper Fittings'!A:J,8),IF(C163&lt;(MAX('Supply Stops'!A:A))+1,VLOOKUP(C163,'Supply Stops'!A:J,8),IF(C163&lt;(MAX('Supply Lines'!A:A))+1,VLOOKUP(C163,'Supply Lines'!A:J,8),IF(C163&lt;(MAX('CI Fittings'!A:A))+1,VLOOKUP(C163,'CI Fittings'!A:J,8),IF(C163&lt;(MAX('Steel Couplings'!A:A))+1,VLOOKUP(C163,'Steel Couplings'!A:J,8),IF(C163&lt;(MAX(NHC!A:A))+1,VLOOKUP(C163,NHC!A:J,8),IF(C163&lt;(MAX('Dielectric Unions'!A:A))+1,VLOOKUP(C163,'Dielectric Unions'!A:J,8),IF(C163&lt;(MAX('MI Fittings - XH'!A:A))+1,VLOOKUP(C163,'MI Fittings - XH'!A:J,8),IF(C163&lt;(MAX('Steel Nipples - XH'!A:A))+1,VLOOKUP(C163,'Steel Nipples - XH'!A:J,8),IF(C163&lt;(MAX('Copper Tubing '!A:A))+1,VLOOKUP(C163,'Copper Tubing '!A:J,8),IF(C163&lt;(MAX('PVC Pipe'!A:A))+1,VLOOKUP(C163,'PVC Pipe'!A:J,8),IF(C163&lt;(MAX('Steel Pipe'!A:A))+1,VLOOKUP(C163,'Steel Pipe'!A:J,8),"")))))))))))))))))))))))))))))))</f>
        <v/>
      </c>
      <c r="I163" s="1232">
        <f>IF(C163&lt;(MAX('MI Fittings'!A:A))+1,VLOOKUP(C163,'MI Fittings'!A:K,7),IF(C163&lt;(MAX('CS Press Fittings'!A:A))+1,VLOOKUP(C163,'CS Press Fittings'!A:K,8),IF(C163&lt;(MAX('Steel Nipples'!A:A))+1,VLOOKUP(C163,'Steel Nipples'!A:K,7),IF(C163&lt;(MAX('Steel Cut Lengths'!A:A))+1,VLOOKUP(C163,'Steel Cut Lengths'!A:K,7),IF(C163&lt;(MAX('Pipe Hangers'!A:A))+1,VLOOKUP(C163,'Pipe Hangers'!A:J,7),IF(C163&lt;(MAX('Brass Nipples '!A:A))+1,VLOOKUP(C163,'Brass Nipples '!A:J,7),IF(C163&lt;(MAX('Brass Fittings '!A:A))+1,VLOOKUP(C163,'Brass Fittings '!A:J,7),IF(C163&lt;(MAX(Valves!A:A))+1,VLOOKUP(C163,Valves!A:J,7),IF(C163&lt;(MAX('PEX Tubing'!A:A))+1,VLOOKUP(C163,'PEX Tubing'!A:J,7),IF(C163&lt;(MAX('PEX Fittings - Brass'!A:A))+1,VLOOKUP(C163,'PEX Fittings - Brass'!A:J,7),IF(C163&lt;(MAX('PEX Fittings - EXPN Brass'!A:A))+1,VLOOKUP(C163,'PEX Fittings - EXPN Brass'!A:J,7),IF(C163&lt;(MAX('PEX Fittings - F1807 PPSU '!A:A))+1,VLOOKUP(C163,'PEX Fittings - F1807 PPSU '!A:J,7),IF(C163&lt;(MAX('PEX Fittings - F1960 EPPSU'!A:A))+1,VLOOKUP(C163,'PEX Fittings - F1960 EPPSU'!A:J,7),IF(C163&lt;(MAX('PEX Accessories'!A:A))+1,VLOOKUP(C163,'PEX Accessories'!A:J,7),IF(C163&lt;(MAX('PVC DWV'!A:A))+1,VLOOKUP(C163,'PVC DWV'!A:K,8),IF(C163&lt;(MAX('PVC SCH 40'!A:A))+1,VLOOKUP(C163,'PVC SCH 40'!A:K,7),IF(C163&lt;(MAX('Push Fittings'!A:A))+1,VLOOKUP(C163,'Push Fittings'!A:J,7),IF(C163&lt;(MAX('Copper Wrot'!A:A))+1,VLOOKUP(C163,'Copper Wrot'!A:L,9),IF(C163&lt;(MAX('Cast Copper'!A:A))+1,VLOOKUP(C163,'Cast Copper'!A:L,9),IF(C163&lt;(MAX('Press Copper Fittings'!A:A))+1,VLOOKUP(C163,'Press Copper Fittings'!A:J,7),IF(C163&lt;(MAX('Supply Stops'!A:A))+1,VLOOKUP(C163,'Supply Stops'!A:J,7),IF(C163&lt;(MAX('Supply Lines'!A:A))+1,VLOOKUP(C163,'Supply Lines'!A:J,7),IF(C163&lt;(MAX('CI Fittings'!A:A))+1,VLOOKUP(C163,'CI Fittings'!A:J,7),IF(C163&lt;(MAX('Steel Couplings'!A:A))+1,VLOOKUP(C163,'Steel Couplings'!A:J,7),IF(C163&lt;(MAX(NHC!A:A))+1,VLOOKUP(C163,NHC!A:J,7),IF(C163&lt;(MAX('Dielectric Unions'!A:A))+1,VLOOKUP(C163,'Dielectric Unions'!A:J,7),IF(C163&lt;(MAX('MI Fittings - XH'!A:A))+1,VLOOKUP(C163,'MI Fittings - XH'!A:J,7),IF(C163&lt;(MAX('Steel Nipples - XH'!A:A))+1,VLOOKUP(C163,'Steel Nipples - XH'!A:J,7),IF(C163&lt;(MAX('Copper Tubing '!A:A))+1,VLOOKUP(C163,'Copper Tubing '!A:J,7),IF(C163&lt;(MAX('PVC Pipe'!A:A))+1,VLOOKUP(C163,'PVC Pipe'!A:J,7),IF(C163&lt;(MAX('Steel Pipe'!A:A))+1,VLOOKUP(C163,'Steel Pipe'!A:J,7),0)))))))))))))))))))))))))))))))</f>
        <v>0</v>
      </c>
      <c r="J163" s="1196">
        <f t="shared" si="2"/>
        <v>0</v>
      </c>
    </row>
    <row r="164" spans="3:10" ht="15" customHeight="1" thickTop="1" thickBot="1">
      <c r="C164" s="1234">
        <v>143</v>
      </c>
      <c r="D164" s="49" t="str">
        <f>IF(C164&lt;(MAX('MI Fittings'!A:A))+1,VLOOKUP(C164,'MI Fittings'!A:K,10),IF(C164&lt;(MAX('CS Press Fittings'!A:A))+1,VLOOKUP(C164,'CS Press Fittings'!A:K,11),IF(C164&lt;(MAX('Steel Nipples'!A:A))+1,VLOOKUP(C164,'Steel Nipples'!A:K,10),IF(C164&lt;(MAX('Steel Cut Lengths'!A:A))+1,VLOOKUP(C164,'Steel Cut Lengths'!A:K,10),IF(C164&lt;(MAX('Pipe Hangers'!A:A))+1,VLOOKUP(C164,'Pipe Hangers'!A:J,10),IF(C164&lt;(MAX('Brass Nipples '!A:A))+1,VLOOKUP(C164,'Brass Nipples '!A:J,10),IF(C164&lt;(MAX('Brass Fittings '!A:A))+1,VLOOKUP(C164,'Brass Fittings '!A:J,10),IF(C164&lt;(MAX(Valves!A:A))+1,VLOOKUP(C164,Valves!A:J,10),IF(C164&lt;(MAX('PEX Tubing'!A:A))+1,VLOOKUP(C164,'PEX Tubing'!A:J,9),IF(C164&lt;(MAX('PEX Fittings - Brass'!A:A))+1,VLOOKUP(C164,'PEX Fittings - Brass'!A:J,10),IF(C164&lt;(MAX('PEX Fittings - EXPN Brass'!A:A))+1,VLOOKUP(C164,'PEX Fittings - EXPN Brass'!A:J,10),IF(C164&lt;(MAX('PEX Fittings - F1807 PPSU '!A:A))+1,VLOOKUP(C164,'PEX Fittings - F1807 PPSU '!A:J,10),IF(C164&lt;(MAX('PEX Fittings - F1960 EPPSU'!A:A))+1,VLOOKUP(C164,'PEX Fittings - F1960 EPPSU'!A:J,10),IF(C164&lt;(MAX('PEX Accessories'!A:A))+1,VLOOKUP(C164,'PEX Accessories'!A:J,10),IF(C164&lt;(MAX('PVC DWV'!A:A))+1,VLOOKUP(C164,'PVC DWV'!A:K,11),IF(C164&lt;(MAX('PVC SCH 40'!A:A))+1,VLOOKUP(C164,'PVC SCH 40'!A:K,11),IF(C164&lt;(MAX('Push Fittings'!A:A))+1,VLOOKUP(C164,'Push Fittings'!A:J,10),IF(C164&lt;(MAX('Copper Wrot'!A:A))+1,VLOOKUP(C164,'Copper Wrot'!A:L,12),IF(C164&lt;(MAX('Cast Copper'!A:A))+1,VLOOKUP(C164,'Cast Copper'!A:L,12),IF(C164&lt;(MAX('Press Copper Fittings'!A:A))+1,VLOOKUP(C164,'Press Copper Fittings'!A:J,10),IF(C164&lt;(MAX('Supply Stops'!A:A))+1,VLOOKUP(C164,'Supply Stops'!A:J,10),IF(C164&lt;(MAX('Supply Lines'!A:A))+1,VLOOKUP(C164,'Supply Lines'!A:J,10),IF(C164&lt;(MAX('CI Fittings'!A:A))+1,VLOOKUP(C164,'CI Fittings'!A:J,10),IF(C164&lt;(MAX('Steel Couplings'!A:A))+1,VLOOKUP(C164,'Steel Couplings'!A:J,10),IF(C164&lt;(MAX(NHC!A:A))+1,VLOOKUP(C164,NHC!A:J,10),IF(C164&lt;(MAX('Dielectric Unions'!A:A))+1,VLOOKUP(C164,'Dielectric Unions'!A:J,10),IF(C164&lt;(MAX('MI Fittings - XH'!A:A))+1,VLOOKUP(C164,'MI Fittings - XH'!A:J,10),IF(C164&lt;(MAX('Steel Nipples - XH'!A:A))+1,VLOOKUP(C164,'Steel Nipples - XH'!A:J,10),IF(C164&lt;(MAX('Copper Tubing '!A:A))+1,VLOOKUP(C164,'Copper Tubing '!A:J,10),IF(C164&lt;(MAX('PVC Pipe'!A:A))+1,VLOOKUP(C164,'PVC Pipe'!A:J,10),IF(C164&lt;(MAX('Steel Pipe'!A:A))+1,VLOOKUP(C164,'Steel Pipe'!A:J,10),"")))))))))))))))))))))))))))))))</f>
        <v/>
      </c>
      <c r="E164" s="1231" t="str">
        <f>IF(C164&lt;(MAX('MI Fittings'!A:A))+1,VLOOKUP(C164,'MI Fittings'!A:K,3),IF(C164&lt;(MAX('CS Press Fittings'!A:A))+1,VLOOKUP(C164,'CS Press Fittings'!A:K,4),IF(C164&lt;(MAX('Steel Nipples'!A:A))+1,VLOOKUP(C164,'Steel Nipples'!A:K,3),IF(C164&lt;(MAX('Steel Cut Lengths'!A:A))+1,VLOOKUP(C164,'Steel Cut Lengths'!A:K,3),IF(C164&lt;(MAX('Pipe Hangers'!A:A))+1,VLOOKUP(C164,'Pipe Hangers'!A:J,3),IF(C164&lt;(MAX('Brass Nipples '!A:A))+1,VLOOKUP(C164,'Brass Nipples '!A:J,3),IF(C164&lt;(MAX('Brass Fittings '!A:A))+1,VLOOKUP(C164,'Brass Fittings '!A:J,3),IF(C164&lt;(MAX(Valves!A:A))+1,VLOOKUP(C164,Valves!A:J,3),IF(C164&lt;(MAX('PEX Tubing'!A:A))+1,VLOOKUP(C164,'PEX Tubing'!A:J,3),IF(C164&lt;(MAX('PEX Fittings - Brass'!A:A))+1,VLOOKUP(C164,'PEX Fittings - Brass'!A:J,3),IF(C164&lt;(MAX('PEX Fittings - EXPN Brass'!A:A))+1,VLOOKUP(C164,'PEX Fittings - EXPN Brass'!A:J,3),IF(C164&lt;(MAX('PEX Fittings - F1807 PPSU '!A:A))+1,VLOOKUP(C164,'PEX Fittings - F1807 PPSU '!A:J,3),IF(C164&lt;(MAX('PEX Fittings - F1960 EPPSU'!A:A))+1,VLOOKUP(C164,'PEX Fittings - F1960 EPPSU'!A:J,3),IF(C164&lt;(MAX('PEX Accessories'!A:A))+1,VLOOKUP(C164,'PEX Accessories'!A:J,3),IF(C164&lt;(MAX('PVC DWV'!A:A))+1,VLOOKUP(C164,'PVC DWV'!A:K,3),IF(C164&lt;(MAX('PVC SCH 40'!A:A))+1,VLOOKUP(C164,'PVC SCH 40'!A:K,3),IF(C164&lt;(MAX('Push Fittings'!A:A))+1,VLOOKUP(C164,'Push Fittings'!A:J,3),IF(C164&lt;(MAX('Copper Wrot'!A:A))+1,VLOOKUP(C164,'Copper Wrot'!A:L,3),IF(C164&lt;(MAX('Cast Copper'!A:A))+1,VLOOKUP(C164,'Cast Copper'!A:L,3),IF(C164&lt;(MAX('Cast Copper'!A:A))+1,VLOOKUP(C164,'Cast Copper'!A:L,3),IF(C164&lt;(MAX('Press Copper Fittings'!A:A))+1,VLOOKUP(C164,'Press Copper Fittings'!A:J,3),IF(C164&lt;(MAX('Supply Stops'!A:A))+1,VLOOKUP(C164,'Supply Stops'!A:J,3),IF(C164&lt;(MAX('Supply Lines'!A:A))+1,VLOOKUP(C164,'Supply Lines'!A:J,3),IF(C164&lt;(MAX('CI Fittings'!A:A))+1,VLOOKUP(C164,'CI Fittings'!A:J,3),IF(C164&lt;(MAX('Steel Couplings'!A:A))+1,VLOOKUP(C164,'Steel Couplings'!A:J,3),IF(C164&lt;(MAX(NHC!A:A))+1,VLOOKUP(C164,NHC!A:J,3),IF(C164&lt;(MAX('Dielectric Unions'!A:A))+1,VLOOKUP(C164,'Dielectric Unions'!A:J,3),IF(C164&lt;(MAX('MI Fittings - XH'!A:A))+1,VLOOKUP(C164,'MI Fittings - XH'!A:J,3),IF(C164&lt;(MAX('Steel Nipples - XH'!A:A))+1,VLOOKUP(C164,'Steel Nipples - XH'!A:J,3),IF(C164&lt;(MAX('Copper Tubing '!A:A))+1,VLOOKUP(C164,'Copper Tubing '!A:J,3),IF(C164&lt;(MAX('PVC Pipe'!A:A))+1,VLOOKUP(C164,'PVC Pipe'!A:J,3),IF(C164&lt;(MAX('Steel Pipe'!A:A))+1,VLOOKUP(C164,'Steel Pipe'!A:J,3),""))))))))))))))))))))))))))))))))</f>
        <v/>
      </c>
      <c r="F164" s="1794" t="str">
        <f>IF(C164&lt;(MAX('MI Fittings'!A:A))+1,VLOOKUP(C164,'MI Fittings'!A:K,4),IF(C164&lt;(MAX('CS Press Fittings'!A:A))+1,VLOOKUP(C164,'CS Press Fittings'!A:K,5),IF(C164&lt;(MAX('Steel Nipples'!A:A))+1,VLOOKUP(C164,'Steel Nipples'!A:K,4),IF(C164&lt;(MAX('Steel Cut Lengths'!A:A))+1,VLOOKUP(C164,'Steel Cut Lengths'!A:K,4),IF(C164&lt;(MAX('Pipe Hangers'!A:A))+1,VLOOKUP(C164,'Pipe Hangers'!A:J,4),IF(C164&lt;(MAX('Brass Nipples '!A:A))+1,VLOOKUP(C164,'Brass Nipples '!A:J,4),IF(C164&lt;(MAX('Brass Fittings '!A:A))+1,VLOOKUP(C164,'Brass Fittings '!A:J,4),IF(C164&lt;(MAX(Valves!A:A))+1,VLOOKUP(C164,Valves!A:J,4),IF(C164&lt;(MAX('PEX Tubing'!A:A))+1,VLOOKUP(C164,'PEX Tubing'!A:J,4),IF(C164&lt;(MAX('PEX Fittings - Brass'!A:A))+1,VLOOKUP(C164,'PEX Fittings - Brass'!A:J,4),IF(C164&lt;(MAX('PEX Fittings - EXPN Brass'!A:A))+1,VLOOKUP(C164,'PEX Fittings - EXPN Brass'!A:J,4),IF(C164&lt;(MAX('PEX Fittings - F1807 PPSU '!A:A))+1,VLOOKUP(C164,'PEX Fittings - F1807 PPSU '!A:J,4),IF(C164&lt;(MAX('PEX Fittings - F1960 EPPSU'!A:A))+1,VLOOKUP(C164,'PEX Fittings - F1960 EPPSU'!A:J,4),IF(C164&lt;(MAX('PEX Accessories'!A:A))+1,VLOOKUP(C164,'PEX Accessories'!A:J,4),IF(C164&lt;(MAX('PVC DWV'!A:A))+1,VLOOKUP(C164,'PVC DWV'!A:K,5),IF(C164&lt;(MAX('PVC SCH 40'!A:A))+1,VLOOKUP(C164,'PVC SCH 40'!A:K,5),IF(C164&lt;(MAX('Push Fittings'!A:A))+1,VLOOKUP(C164,'Push Fittings'!A:J,4),IF(C164&lt;(MAX('Copper Wrot'!A:A))+1,VLOOKUP(C164,'Copper Wrot'!A:L,5),IF(C164&lt;(MAX('Cast Copper'!A:A))+1,VLOOKUP(C164,'Cast Copper'!A:L,5),IF(C164&lt;(MAX('Press Copper Fittings'!A:A))+1,VLOOKUP(C164,'Press Copper Fittings'!A:J,4),IF(C164&lt;(MAX('Supply Stops'!A:A))+1,VLOOKUP(C164,'Supply Stops'!A:J,4),IF(C164&lt;(MAX('Supply Lines'!A:A))+1,VLOOKUP(C164,'Supply Lines'!A:J,4),IF(C164&lt;(MAX('CI Fittings'!A:A))+1,VLOOKUP(C164,'CI Fittings'!A:J,4),IF(C164&lt;(MAX('Steel Couplings'!A:A))+1,VLOOKUP(C164,'Steel Couplings'!A:J,4),IF(C164&lt;(MAX(NHC!A:A))+1,VLOOKUP(C164,NHC!A:J,4),IF(C164&lt;(MAX('Dielectric Unions'!A:A))+1,VLOOKUP(C164,'Dielectric Unions'!A:J,4),IF(C164&lt;(MAX('MI Fittings - XH'!A:A))+1,VLOOKUP(C164,'MI Fittings - XH'!A:J,4),IF(C164&lt;(MAX('Steel Nipples - XH'!A:A))+1,VLOOKUP(C164,'Steel Nipples - XH'!A:J,4),IF(C164&lt;(MAX('Copper Tubing '!A:A))+1,VLOOKUP(C164,'Copper Tubing '!A:J,4),IF(C164&lt;(MAX('PVC Pipe'!A:A))+1,VLOOKUP(C164,'PVC Pipe'!A:J,4),IF(C164&lt;(MAX('Steel Pipe'!A:A))+1,VLOOKUP(C164,'Steel Pipe'!A:J,4),"")))))))))))))))))))))))))))))))</f>
        <v/>
      </c>
      <c r="G164" s="1795"/>
      <c r="H164" s="504" t="str">
        <f>IF(C164&lt;(MAX('MI Fittings'!A:A))+1,VLOOKUP(C164,'MI Fittings'!A:K,8),IF(C164&lt;(MAX('CS Press Fittings'!A:A))+1,VLOOKUP(C164,'CS Press Fittings'!A:K,9),IF(C164&lt;(MAX('Steel Nipples'!A:A))+1,VLOOKUP(C164,'Steel Nipples'!A:K,8),IF(C164&lt;(MAX('Steel Cut Lengths'!A:A))+1,VLOOKUP(C164,'Steel Cut Lengths'!A:K,8),IF(C164&lt;(MAX('Pipe Hangers'!A:A))+1,VLOOKUP(C164,'Pipe Hangers'!A:J,8),IF(C164&lt;(MAX('Brass Nipples '!A:A))+1,VLOOKUP(C164,'Brass Nipples '!A:J,8),IF(C164&lt;(MAX('Brass Fittings '!A:A))+1,VLOOKUP(C164,'Brass Fittings '!A:J,8),IF(C164&lt;(MAX(Valves!A:A))+1,VLOOKUP(C164,Valves!A:J,8),IF(C164&lt;(MAX('PEX Tubing'!A:A))+1,VLOOKUP(C164,'PEX Tubing'!A:J,8),IF(C164&lt;(MAX('PEX Fittings - Brass'!A:A))+1,VLOOKUP(C164,'PEX Fittings - Brass'!A:J,8),IF(C164&lt;(MAX('PEX Fittings - EXPN Brass'!A:A))+1,VLOOKUP(C164,'PEX Fittings - EXPN Brass'!A:J,8),IF(C164&lt;(MAX('PEX Fittings - F1807 PPSU '!A:A))+1,VLOOKUP(C164,'PEX Fittings - F1807 PPSU '!A:J,8),IF(C164&lt;(MAX('PEX Fittings - F1960 EPPSU'!A:A))+1,VLOOKUP(C164,'PEX Fittings - F1960 EPPSU'!A:J,8),IF(C164&lt;(MAX('PEX Accessories'!A:A))+1,VLOOKUP(C164,'PEX Accessories'!A:J,8),IF(C164&lt;(MAX('PVC DWV'!A:A))+1,VLOOKUP(C164,'PVC DWV'!A:K,9),IF(C164&lt;(MAX('PVC SCH 40'!A:A))+1,VLOOKUP(C164,'PVC SCH 40'!A:K,10),IF(C164&lt;(MAX('Push Fittings'!A:A))+1,VLOOKUP(C164,'Push Fittings'!A:J,8),IF(C164&lt;(MAX('Copper Wrot'!A:A))+1,VLOOKUP(C164,'Copper Wrot'!A:L,10),IF(C164&lt;(MAX('Cast Copper'!A:A))+1,VLOOKUP(C164,'Cast Copper'!A:L,10),IF(C164&lt;(MAX('Press Copper Fittings'!A:A))+1,VLOOKUP(C164,'Press Copper Fittings'!A:J,8),IF(C164&lt;(MAX('Supply Stops'!A:A))+1,VLOOKUP(C164,'Supply Stops'!A:J,8),IF(C164&lt;(MAX('Supply Lines'!A:A))+1,VLOOKUP(C164,'Supply Lines'!A:J,8),IF(C164&lt;(MAX('CI Fittings'!A:A))+1,VLOOKUP(C164,'CI Fittings'!A:J,8),IF(C164&lt;(MAX('Steel Couplings'!A:A))+1,VLOOKUP(C164,'Steel Couplings'!A:J,8),IF(C164&lt;(MAX(NHC!A:A))+1,VLOOKUP(C164,NHC!A:J,8),IF(C164&lt;(MAX('Dielectric Unions'!A:A))+1,VLOOKUP(C164,'Dielectric Unions'!A:J,8),IF(C164&lt;(MAX('MI Fittings - XH'!A:A))+1,VLOOKUP(C164,'MI Fittings - XH'!A:J,8),IF(C164&lt;(MAX('Steel Nipples - XH'!A:A))+1,VLOOKUP(C164,'Steel Nipples - XH'!A:J,8),IF(C164&lt;(MAX('Copper Tubing '!A:A))+1,VLOOKUP(C164,'Copper Tubing '!A:J,8),IF(C164&lt;(MAX('PVC Pipe'!A:A))+1,VLOOKUP(C164,'PVC Pipe'!A:J,8),IF(C164&lt;(MAX('Steel Pipe'!A:A))+1,VLOOKUP(C164,'Steel Pipe'!A:J,8),"")))))))))))))))))))))))))))))))</f>
        <v/>
      </c>
      <c r="I164" s="1232">
        <f>IF(C164&lt;(MAX('MI Fittings'!A:A))+1,VLOOKUP(C164,'MI Fittings'!A:K,7),IF(C164&lt;(MAX('CS Press Fittings'!A:A))+1,VLOOKUP(C164,'CS Press Fittings'!A:K,8),IF(C164&lt;(MAX('Steel Nipples'!A:A))+1,VLOOKUP(C164,'Steel Nipples'!A:K,7),IF(C164&lt;(MAX('Steel Cut Lengths'!A:A))+1,VLOOKUP(C164,'Steel Cut Lengths'!A:K,7),IF(C164&lt;(MAX('Pipe Hangers'!A:A))+1,VLOOKUP(C164,'Pipe Hangers'!A:J,7),IF(C164&lt;(MAX('Brass Nipples '!A:A))+1,VLOOKUP(C164,'Brass Nipples '!A:J,7),IF(C164&lt;(MAX('Brass Fittings '!A:A))+1,VLOOKUP(C164,'Brass Fittings '!A:J,7),IF(C164&lt;(MAX(Valves!A:A))+1,VLOOKUP(C164,Valves!A:J,7),IF(C164&lt;(MAX('PEX Tubing'!A:A))+1,VLOOKUP(C164,'PEX Tubing'!A:J,7),IF(C164&lt;(MAX('PEX Fittings - Brass'!A:A))+1,VLOOKUP(C164,'PEX Fittings - Brass'!A:J,7),IF(C164&lt;(MAX('PEX Fittings - EXPN Brass'!A:A))+1,VLOOKUP(C164,'PEX Fittings - EXPN Brass'!A:J,7),IF(C164&lt;(MAX('PEX Fittings - F1807 PPSU '!A:A))+1,VLOOKUP(C164,'PEX Fittings - F1807 PPSU '!A:J,7),IF(C164&lt;(MAX('PEX Fittings - F1960 EPPSU'!A:A))+1,VLOOKUP(C164,'PEX Fittings - F1960 EPPSU'!A:J,7),IF(C164&lt;(MAX('PEX Accessories'!A:A))+1,VLOOKUP(C164,'PEX Accessories'!A:J,7),IF(C164&lt;(MAX('PVC DWV'!A:A))+1,VLOOKUP(C164,'PVC DWV'!A:K,8),IF(C164&lt;(MAX('PVC SCH 40'!A:A))+1,VLOOKUP(C164,'PVC SCH 40'!A:K,7),IF(C164&lt;(MAX('Push Fittings'!A:A))+1,VLOOKUP(C164,'Push Fittings'!A:J,7),IF(C164&lt;(MAX('Copper Wrot'!A:A))+1,VLOOKUP(C164,'Copper Wrot'!A:L,9),IF(C164&lt;(MAX('Cast Copper'!A:A))+1,VLOOKUP(C164,'Cast Copper'!A:L,9),IF(C164&lt;(MAX('Press Copper Fittings'!A:A))+1,VLOOKUP(C164,'Press Copper Fittings'!A:J,7),IF(C164&lt;(MAX('Supply Stops'!A:A))+1,VLOOKUP(C164,'Supply Stops'!A:J,7),IF(C164&lt;(MAX('Supply Lines'!A:A))+1,VLOOKUP(C164,'Supply Lines'!A:J,7),IF(C164&lt;(MAX('CI Fittings'!A:A))+1,VLOOKUP(C164,'CI Fittings'!A:J,7),IF(C164&lt;(MAX('Steel Couplings'!A:A))+1,VLOOKUP(C164,'Steel Couplings'!A:J,7),IF(C164&lt;(MAX(NHC!A:A))+1,VLOOKUP(C164,NHC!A:J,7),IF(C164&lt;(MAX('Dielectric Unions'!A:A))+1,VLOOKUP(C164,'Dielectric Unions'!A:J,7),IF(C164&lt;(MAX('MI Fittings - XH'!A:A))+1,VLOOKUP(C164,'MI Fittings - XH'!A:J,7),IF(C164&lt;(MAX('Steel Nipples - XH'!A:A))+1,VLOOKUP(C164,'Steel Nipples - XH'!A:J,7),IF(C164&lt;(MAX('Copper Tubing '!A:A))+1,VLOOKUP(C164,'Copper Tubing '!A:J,7),IF(C164&lt;(MAX('PVC Pipe'!A:A))+1,VLOOKUP(C164,'PVC Pipe'!A:J,7),IF(C164&lt;(MAX('Steel Pipe'!A:A))+1,VLOOKUP(C164,'Steel Pipe'!A:J,7),0)))))))))))))))))))))))))))))))</f>
        <v>0</v>
      </c>
      <c r="J164" s="1196">
        <f t="shared" si="2"/>
        <v>0</v>
      </c>
    </row>
    <row r="165" spans="3:10" ht="15" customHeight="1" thickTop="1" thickBot="1">
      <c r="C165" s="1233">
        <v>144</v>
      </c>
      <c r="D165" s="49" t="str">
        <f>IF(C165&lt;(MAX('MI Fittings'!A:A))+1,VLOOKUP(C165,'MI Fittings'!A:K,10),IF(C165&lt;(MAX('CS Press Fittings'!A:A))+1,VLOOKUP(C165,'CS Press Fittings'!A:K,11),IF(C165&lt;(MAX('Steel Nipples'!A:A))+1,VLOOKUP(C165,'Steel Nipples'!A:K,10),IF(C165&lt;(MAX('Steel Cut Lengths'!A:A))+1,VLOOKUP(C165,'Steel Cut Lengths'!A:K,10),IF(C165&lt;(MAX('Pipe Hangers'!A:A))+1,VLOOKUP(C165,'Pipe Hangers'!A:J,10),IF(C165&lt;(MAX('Brass Nipples '!A:A))+1,VLOOKUP(C165,'Brass Nipples '!A:J,10),IF(C165&lt;(MAX('Brass Fittings '!A:A))+1,VLOOKUP(C165,'Brass Fittings '!A:J,10),IF(C165&lt;(MAX(Valves!A:A))+1,VLOOKUP(C165,Valves!A:J,10),IF(C165&lt;(MAX('PEX Tubing'!A:A))+1,VLOOKUP(C165,'PEX Tubing'!A:J,9),IF(C165&lt;(MAX('PEX Fittings - Brass'!A:A))+1,VLOOKUP(C165,'PEX Fittings - Brass'!A:J,10),IF(C165&lt;(MAX('PEX Fittings - EXPN Brass'!A:A))+1,VLOOKUP(C165,'PEX Fittings - EXPN Brass'!A:J,10),IF(C165&lt;(MAX('PEX Fittings - F1807 PPSU '!A:A))+1,VLOOKUP(C165,'PEX Fittings - F1807 PPSU '!A:J,10),IF(C165&lt;(MAX('PEX Fittings - F1960 EPPSU'!A:A))+1,VLOOKUP(C165,'PEX Fittings - F1960 EPPSU'!A:J,10),IF(C165&lt;(MAX('PEX Accessories'!A:A))+1,VLOOKUP(C165,'PEX Accessories'!A:J,10),IF(C165&lt;(MAX('PVC DWV'!A:A))+1,VLOOKUP(C165,'PVC DWV'!A:K,11),IF(C165&lt;(MAX('PVC SCH 40'!A:A))+1,VLOOKUP(C165,'PVC SCH 40'!A:K,11),IF(C165&lt;(MAX('Push Fittings'!A:A))+1,VLOOKUP(C165,'Push Fittings'!A:J,10),IF(C165&lt;(MAX('Copper Wrot'!A:A))+1,VLOOKUP(C165,'Copper Wrot'!A:L,12),IF(C165&lt;(MAX('Cast Copper'!A:A))+1,VLOOKUP(C165,'Cast Copper'!A:L,12),IF(C165&lt;(MAX('Press Copper Fittings'!A:A))+1,VLOOKUP(C165,'Press Copper Fittings'!A:J,10),IF(C165&lt;(MAX('Supply Stops'!A:A))+1,VLOOKUP(C165,'Supply Stops'!A:J,10),IF(C165&lt;(MAX('Supply Lines'!A:A))+1,VLOOKUP(C165,'Supply Lines'!A:J,10),IF(C165&lt;(MAX('CI Fittings'!A:A))+1,VLOOKUP(C165,'CI Fittings'!A:J,10),IF(C165&lt;(MAX('Steel Couplings'!A:A))+1,VLOOKUP(C165,'Steel Couplings'!A:J,10),IF(C165&lt;(MAX(NHC!A:A))+1,VLOOKUP(C165,NHC!A:J,10),IF(C165&lt;(MAX('Dielectric Unions'!A:A))+1,VLOOKUP(C165,'Dielectric Unions'!A:J,10),IF(C165&lt;(MAX('MI Fittings - XH'!A:A))+1,VLOOKUP(C165,'MI Fittings - XH'!A:J,10),IF(C165&lt;(MAX('Steel Nipples - XH'!A:A))+1,VLOOKUP(C165,'Steel Nipples - XH'!A:J,10),IF(C165&lt;(MAX('Copper Tubing '!A:A))+1,VLOOKUP(C165,'Copper Tubing '!A:J,10),IF(C165&lt;(MAX('PVC Pipe'!A:A))+1,VLOOKUP(C165,'PVC Pipe'!A:J,10),IF(C165&lt;(MAX('Steel Pipe'!A:A))+1,VLOOKUP(C165,'Steel Pipe'!A:J,10),"")))))))))))))))))))))))))))))))</f>
        <v/>
      </c>
      <c r="E165" s="1231" t="str">
        <f>IF(C165&lt;(MAX('MI Fittings'!A:A))+1,VLOOKUP(C165,'MI Fittings'!A:K,3),IF(C165&lt;(MAX('CS Press Fittings'!A:A))+1,VLOOKUP(C165,'CS Press Fittings'!A:K,4),IF(C165&lt;(MAX('Steel Nipples'!A:A))+1,VLOOKUP(C165,'Steel Nipples'!A:K,3),IF(C165&lt;(MAX('Steel Cut Lengths'!A:A))+1,VLOOKUP(C165,'Steel Cut Lengths'!A:K,3),IF(C165&lt;(MAX('Pipe Hangers'!A:A))+1,VLOOKUP(C165,'Pipe Hangers'!A:J,3),IF(C165&lt;(MAX('Brass Nipples '!A:A))+1,VLOOKUP(C165,'Brass Nipples '!A:J,3),IF(C165&lt;(MAX('Brass Fittings '!A:A))+1,VLOOKUP(C165,'Brass Fittings '!A:J,3),IF(C165&lt;(MAX(Valves!A:A))+1,VLOOKUP(C165,Valves!A:J,3),IF(C165&lt;(MAX('PEX Tubing'!A:A))+1,VLOOKUP(C165,'PEX Tubing'!A:J,3),IF(C165&lt;(MAX('PEX Fittings - Brass'!A:A))+1,VLOOKUP(C165,'PEX Fittings - Brass'!A:J,3),IF(C165&lt;(MAX('PEX Fittings - EXPN Brass'!A:A))+1,VLOOKUP(C165,'PEX Fittings - EXPN Brass'!A:J,3),IF(C165&lt;(MAX('PEX Fittings - F1807 PPSU '!A:A))+1,VLOOKUP(C165,'PEX Fittings - F1807 PPSU '!A:J,3),IF(C165&lt;(MAX('PEX Fittings - F1960 EPPSU'!A:A))+1,VLOOKUP(C165,'PEX Fittings - F1960 EPPSU'!A:J,3),IF(C165&lt;(MAX('PEX Accessories'!A:A))+1,VLOOKUP(C165,'PEX Accessories'!A:J,3),IF(C165&lt;(MAX('PVC DWV'!A:A))+1,VLOOKUP(C165,'PVC DWV'!A:K,3),IF(C165&lt;(MAX('PVC SCH 40'!A:A))+1,VLOOKUP(C165,'PVC SCH 40'!A:K,3),IF(C165&lt;(MAX('Push Fittings'!A:A))+1,VLOOKUP(C165,'Push Fittings'!A:J,3),IF(C165&lt;(MAX('Copper Wrot'!A:A))+1,VLOOKUP(C165,'Copper Wrot'!A:L,3),IF(C165&lt;(MAX('Cast Copper'!A:A))+1,VLOOKUP(C165,'Cast Copper'!A:L,3),IF(C165&lt;(MAX('Cast Copper'!A:A))+1,VLOOKUP(C165,'Cast Copper'!A:L,3),IF(C165&lt;(MAX('Press Copper Fittings'!A:A))+1,VLOOKUP(C165,'Press Copper Fittings'!A:J,3),IF(C165&lt;(MAX('Supply Stops'!A:A))+1,VLOOKUP(C165,'Supply Stops'!A:J,3),IF(C165&lt;(MAX('Supply Lines'!A:A))+1,VLOOKUP(C165,'Supply Lines'!A:J,3),IF(C165&lt;(MAX('CI Fittings'!A:A))+1,VLOOKUP(C165,'CI Fittings'!A:J,3),IF(C165&lt;(MAX('Steel Couplings'!A:A))+1,VLOOKUP(C165,'Steel Couplings'!A:J,3),IF(C165&lt;(MAX(NHC!A:A))+1,VLOOKUP(C165,NHC!A:J,3),IF(C165&lt;(MAX('Dielectric Unions'!A:A))+1,VLOOKUP(C165,'Dielectric Unions'!A:J,3),IF(C165&lt;(MAX('MI Fittings - XH'!A:A))+1,VLOOKUP(C165,'MI Fittings - XH'!A:J,3),IF(C165&lt;(MAX('Steel Nipples - XH'!A:A))+1,VLOOKUP(C165,'Steel Nipples - XH'!A:J,3),IF(C165&lt;(MAX('Copper Tubing '!A:A))+1,VLOOKUP(C165,'Copper Tubing '!A:J,3),IF(C165&lt;(MAX('PVC Pipe'!A:A))+1,VLOOKUP(C165,'PVC Pipe'!A:J,3),IF(C165&lt;(MAX('Steel Pipe'!A:A))+1,VLOOKUP(C165,'Steel Pipe'!A:J,3),""))))))))))))))))))))))))))))))))</f>
        <v/>
      </c>
      <c r="F165" s="1794" t="str">
        <f>IF(C165&lt;(MAX('MI Fittings'!A:A))+1,VLOOKUP(C165,'MI Fittings'!A:K,4),IF(C165&lt;(MAX('CS Press Fittings'!A:A))+1,VLOOKUP(C165,'CS Press Fittings'!A:K,5),IF(C165&lt;(MAX('Steel Nipples'!A:A))+1,VLOOKUP(C165,'Steel Nipples'!A:K,4),IF(C165&lt;(MAX('Steel Cut Lengths'!A:A))+1,VLOOKUP(C165,'Steel Cut Lengths'!A:K,4),IF(C165&lt;(MAX('Pipe Hangers'!A:A))+1,VLOOKUP(C165,'Pipe Hangers'!A:J,4),IF(C165&lt;(MAX('Brass Nipples '!A:A))+1,VLOOKUP(C165,'Brass Nipples '!A:J,4),IF(C165&lt;(MAX('Brass Fittings '!A:A))+1,VLOOKUP(C165,'Brass Fittings '!A:J,4),IF(C165&lt;(MAX(Valves!A:A))+1,VLOOKUP(C165,Valves!A:J,4),IF(C165&lt;(MAX('PEX Tubing'!A:A))+1,VLOOKUP(C165,'PEX Tubing'!A:J,4),IF(C165&lt;(MAX('PEX Fittings - Brass'!A:A))+1,VLOOKUP(C165,'PEX Fittings - Brass'!A:J,4),IF(C165&lt;(MAX('PEX Fittings - EXPN Brass'!A:A))+1,VLOOKUP(C165,'PEX Fittings - EXPN Brass'!A:J,4),IF(C165&lt;(MAX('PEX Fittings - F1807 PPSU '!A:A))+1,VLOOKUP(C165,'PEX Fittings - F1807 PPSU '!A:J,4),IF(C165&lt;(MAX('PEX Fittings - F1960 EPPSU'!A:A))+1,VLOOKUP(C165,'PEX Fittings - F1960 EPPSU'!A:J,4),IF(C165&lt;(MAX('PEX Accessories'!A:A))+1,VLOOKUP(C165,'PEX Accessories'!A:J,4),IF(C165&lt;(MAX('PVC DWV'!A:A))+1,VLOOKUP(C165,'PVC DWV'!A:K,5),IF(C165&lt;(MAX('PVC SCH 40'!A:A))+1,VLOOKUP(C165,'PVC SCH 40'!A:K,5),IF(C165&lt;(MAX('Push Fittings'!A:A))+1,VLOOKUP(C165,'Push Fittings'!A:J,4),IF(C165&lt;(MAX('Copper Wrot'!A:A))+1,VLOOKUP(C165,'Copper Wrot'!A:L,5),IF(C165&lt;(MAX('Cast Copper'!A:A))+1,VLOOKUP(C165,'Cast Copper'!A:L,5),IF(C165&lt;(MAX('Press Copper Fittings'!A:A))+1,VLOOKUP(C165,'Press Copper Fittings'!A:J,4),IF(C165&lt;(MAX('Supply Stops'!A:A))+1,VLOOKUP(C165,'Supply Stops'!A:J,4),IF(C165&lt;(MAX('Supply Lines'!A:A))+1,VLOOKUP(C165,'Supply Lines'!A:J,4),IF(C165&lt;(MAX('CI Fittings'!A:A))+1,VLOOKUP(C165,'CI Fittings'!A:J,4),IF(C165&lt;(MAX('Steel Couplings'!A:A))+1,VLOOKUP(C165,'Steel Couplings'!A:J,4),IF(C165&lt;(MAX(NHC!A:A))+1,VLOOKUP(C165,NHC!A:J,4),IF(C165&lt;(MAX('Dielectric Unions'!A:A))+1,VLOOKUP(C165,'Dielectric Unions'!A:J,4),IF(C165&lt;(MAX('MI Fittings - XH'!A:A))+1,VLOOKUP(C165,'MI Fittings - XH'!A:J,4),IF(C165&lt;(MAX('Steel Nipples - XH'!A:A))+1,VLOOKUP(C165,'Steel Nipples - XH'!A:J,4),IF(C165&lt;(MAX('Copper Tubing '!A:A))+1,VLOOKUP(C165,'Copper Tubing '!A:J,4),IF(C165&lt;(MAX('PVC Pipe'!A:A))+1,VLOOKUP(C165,'PVC Pipe'!A:J,4),IF(C165&lt;(MAX('Steel Pipe'!A:A))+1,VLOOKUP(C165,'Steel Pipe'!A:J,4),"")))))))))))))))))))))))))))))))</f>
        <v/>
      </c>
      <c r="G165" s="1795"/>
      <c r="H165" s="504" t="str">
        <f>IF(C165&lt;(MAX('MI Fittings'!A:A))+1,VLOOKUP(C165,'MI Fittings'!A:K,8),IF(C165&lt;(MAX('CS Press Fittings'!A:A))+1,VLOOKUP(C165,'CS Press Fittings'!A:K,9),IF(C165&lt;(MAX('Steel Nipples'!A:A))+1,VLOOKUP(C165,'Steel Nipples'!A:K,8),IF(C165&lt;(MAX('Steel Cut Lengths'!A:A))+1,VLOOKUP(C165,'Steel Cut Lengths'!A:K,8),IF(C165&lt;(MAX('Pipe Hangers'!A:A))+1,VLOOKUP(C165,'Pipe Hangers'!A:J,8),IF(C165&lt;(MAX('Brass Nipples '!A:A))+1,VLOOKUP(C165,'Brass Nipples '!A:J,8),IF(C165&lt;(MAX('Brass Fittings '!A:A))+1,VLOOKUP(C165,'Brass Fittings '!A:J,8),IF(C165&lt;(MAX(Valves!A:A))+1,VLOOKUP(C165,Valves!A:J,8),IF(C165&lt;(MAX('PEX Tubing'!A:A))+1,VLOOKUP(C165,'PEX Tubing'!A:J,8),IF(C165&lt;(MAX('PEX Fittings - Brass'!A:A))+1,VLOOKUP(C165,'PEX Fittings - Brass'!A:J,8),IF(C165&lt;(MAX('PEX Fittings - EXPN Brass'!A:A))+1,VLOOKUP(C165,'PEX Fittings - EXPN Brass'!A:J,8),IF(C165&lt;(MAX('PEX Fittings - F1807 PPSU '!A:A))+1,VLOOKUP(C165,'PEX Fittings - F1807 PPSU '!A:J,8),IF(C165&lt;(MAX('PEX Fittings - F1960 EPPSU'!A:A))+1,VLOOKUP(C165,'PEX Fittings - F1960 EPPSU'!A:J,8),IF(C165&lt;(MAX('PEX Accessories'!A:A))+1,VLOOKUP(C165,'PEX Accessories'!A:J,8),IF(C165&lt;(MAX('PVC DWV'!A:A))+1,VLOOKUP(C165,'PVC DWV'!A:K,9),IF(C165&lt;(MAX('PVC SCH 40'!A:A))+1,VLOOKUP(C165,'PVC SCH 40'!A:K,10),IF(C165&lt;(MAX('Push Fittings'!A:A))+1,VLOOKUP(C165,'Push Fittings'!A:J,8),IF(C165&lt;(MAX('Copper Wrot'!A:A))+1,VLOOKUP(C165,'Copper Wrot'!A:L,10),IF(C165&lt;(MAX('Cast Copper'!A:A))+1,VLOOKUP(C165,'Cast Copper'!A:L,10),IF(C165&lt;(MAX('Press Copper Fittings'!A:A))+1,VLOOKUP(C165,'Press Copper Fittings'!A:J,8),IF(C165&lt;(MAX('Supply Stops'!A:A))+1,VLOOKUP(C165,'Supply Stops'!A:J,8),IF(C165&lt;(MAX('Supply Lines'!A:A))+1,VLOOKUP(C165,'Supply Lines'!A:J,8),IF(C165&lt;(MAX('CI Fittings'!A:A))+1,VLOOKUP(C165,'CI Fittings'!A:J,8),IF(C165&lt;(MAX('Steel Couplings'!A:A))+1,VLOOKUP(C165,'Steel Couplings'!A:J,8),IF(C165&lt;(MAX(NHC!A:A))+1,VLOOKUP(C165,NHC!A:J,8),IF(C165&lt;(MAX('Dielectric Unions'!A:A))+1,VLOOKUP(C165,'Dielectric Unions'!A:J,8),IF(C165&lt;(MAX('MI Fittings - XH'!A:A))+1,VLOOKUP(C165,'MI Fittings - XH'!A:J,8),IF(C165&lt;(MAX('Steel Nipples - XH'!A:A))+1,VLOOKUP(C165,'Steel Nipples - XH'!A:J,8),IF(C165&lt;(MAX('Copper Tubing '!A:A))+1,VLOOKUP(C165,'Copper Tubing '!A:J,8),IF(C165&lt;(MAX('PVC Pipe'!A:A))+1,VLOOKUP(C165,'PVC Pipe'!A:J,8),IF(C165&lt;(MAX('Steel Pipe'!A:A))+1,VLOOKUP(C165,'Steel Pipe'!A:J,8),"")))))))))))))))))))))))))))))))</f>
        <v/>
      </c>
      <c r="I165" s="1232">
        <f>IF(C165&lt;(MAX('MI Fittings'!A:A))+1,VLOOKUP(C165,'MI Fittings'!A:K,7),IF(C165&lt;(MAX('CS Press Fittings'!A:A))+1,VLOOKUP(C165,'CS Press Fittings'!A:K,8),IF(C165&lt;(MAX('Steel Nipples'!A:A))+1,VLOOKUP(C165,'Steel Nipples'!A:K,7),IF(C165&lt;(MAX('Steel Cut Lengths'!A:A))+1,VLOOKUP(C165,'Steel Cut Lengths'!A:K,7),IF(C165&lt;(MAX('Pipe Hangers'!A:A))+1,VLOOKUP(C165,'Pipe Hangers'!A:J,7),IF(C165&lt;(MAX('Brass Nipples '!A:A))+1,VLOOKUP(C165,'Brass Nipples '!A:J,7),IF(C165&lt;(MAX('Brass Fittings '!A:A))+1,VLOOKUP(C165,'Brass Fittings '!A:J,7),IF(C165&lt;(MAX(Valves!A:A))+1,VLOOKUP(C165,Valves!A:J,7),IF(C165&lt;(MAX('PEX Tubing'!A:A))+1,VLOOKUP(C165,'PEX Tubing'!A:J,7),IF(C165&lt;(MAX('PEX Fittings - Brass'!A:A))+1,VLOOKUP(C165,'PEX Fittings - Brass'!A:J,7),IF(C165&lt;(MAX('PEX Fittings - EXPN Brass'!A:A))+1,VLOOKUP(C165,'PEX Fittings - EXPN Brass'!A:J,7),IF(C165&lt;(MAX('PEX Fittings - F1807 PPSU '!A:A))+1,VLOOKUP(C165,'PEX Fittings - F1807 PPSU '!A:J,7),IF(C165&lt;(MAX('PEX Fittings - F1960 EPPSU'!A:A))+1,VLOOKUP(C165,'PEX Fittings - F1960 EPPSU'!A:J,7),IF(C165&lt;(MAX('PEX Accessories'!A:A))+1,VLOOKUP(C165,'PEX Accessories'!A:J,7),IF(C165&lt;(MAX('PVC DWV'!A:A))+1,VLOOKUP(C165,'PVC DWV'!A:K,8),IF(C165&lt;(MAX('PVC SCH 40'!A:A))+1,VLOOKUP(C165,'PVC SCH 40'!A:K,7),IF(C165&lt;(MAX('Push Fittings'!A:A))+1,VLOOKUP(C165,'Push Fittings'!A:J,7),IF(C165&lt;(MAX('Copper Wrot'!A:A))+1,VLOOKUP(C165,'Copper Wrot'!A:L,9),IF(C165&lt;(MAX('Cast Copper'!A:A))+1,VLOOKUP(C165,'Cast Copper'!A:L,9),IF(C165&lt;(MAX('Press Copper Fittings'!A:A))+1,VLOOKUP(C165,'Press Copper Fittings'!A:J,7),IF(C165&lt;(MAX('Supply Stops'!A:A))+1,VLOOKUP(C165,'Supply Stops'!A:J,7),IF(C165&lt;(MAX('Supply Lines'!A:A))+1,VLOOKUP(C165,'Supply Lines'!A:J,7),IF(C165&lt;(MAX('CI Fittings'!A:A))+1,VLOOKUP(C165,'CI Fittings'!A:J,7),IF(C165&lt;(MAX('Steel Couplings'!A:A))+1,VLOOKUP(C165,'Steel Couplings'!A:J,7),IF(C165&lt;(MAX(NHC!A:A))+1,VLOOKUP(C165,NHC!A:J,7),IF(C165&lt;(MAX('Dielectric Unions'!A:A))+1,VLOOKUP(C165,'Dielectric Unions'!A:J,7),IF(C165&lt;(MAX('MI Fittings - XH'!A:A))+1,VLOOKUP(C165,'MI Fittings - XH'!A:J,7),IF(C165&lt;(MAX('Steel Nipples - XH'!A:A))+1,VLOOKUP(C165,'Steel Nipples - XH'!A:J,7),IF(C165&lt;(MAX('Copper Tubing '!A:A))+1,VLOOKUP(C165,'Copper Tubing '!A:J,7),IF(C165&lt;(MAX('PVC Pipe'!A:A))+1,VLOOKUP(C165,'PVC Pipe'!A:J,7),IF(C165&lt;(MAX('Steel Pipe'!A:A))+1,VLOOKUP(C165,'Steel Pipe'!A:J,7),0)))))))))))))))))))))))))))))))</f>
        <v>0</v>
      </c>
      <c r="J165" s="1196">
        <f t="shared" si="2"/>
        <v>0</v>
      </c>
    </row>
    <row r="166" spans="3:10" ht="15" customHeight="1" thickTop="1" thickBot="1">
      <c r="C166" s="1234">
        <v>145</v>
      </c>
      <c r="D166" s="49" t="str">
        <f>IF(C166&lt;(MAX('MI Fittings'!A:A))+1,VLOOKUP(C166,'MI Fittings'!A:K,10),IF(C166&lt;(MAX('CS Press Fittings'!A:A))+1,VLOOKUP(C166,'CS Press Fittings'!A:K,11),IF(C166&lt;(MAX('Steel Nipples'!A:A))+1,VLOOKUP(C166,'Steel Nipples'!A:K,10),IF(C166&lt;(MAX('Steel Cut Lengths'!A:A))+1,VLOOKUP(C166,'Steel Cut Lengths'!A:K,10),IF(C166&lt;(MAX('Pipe Hangers'!A:A))+1,VLOOKUP(C166,'Pipe Hangers'!A:J,10),IF(C166&lt;(MAX('Brass Nipples '!A:A))+1,VLOOKUP(C166,'Brass Nipples '!A:J,10),IF(C166&lt;(MAX('Brass Fittings '!A:A))+1,VLOOKUP(C166,'Brass Fittings '!A:J,10),IF(C166&lt;(MAX(Valves!A:A))+1,VLOOKUP(C166,Valves!A:J,10),IF(C166&lt;(MAX('PEX Tubing'!A:A))+1,VLOOKUP(C166,'PEX Tubing'!A:J,9),IF(C166&lt;(MAX('PEX Fittings - Brass'!A:A))+1,VLOOKUP(C166,'PEX Fittings - Brass'!A:J,10),IF(C166&lt;(MAX('PEX Fittings - EXPN Brass'!A:A))+1,VLOOKUP(C166,'PEX Fittings - EXPN Brass'!A:J,10),IF(C166&lt;(MAX('PEX Fittings - F1807 PPSU '!A:A))+1,VLOOKUP(C166,'PEX Fittings - F1807 PPSU '!A:J,10),IF(C166&lt;(MAX('PEX Fittings - F1960 EPPSU'!A:A))+1,VLOOKUP(C166,'PEX Fittings - F1960 EPPSU'!A:J,10),IF(C166&lt;(MAX('PEX Accessories'!A:A))+1,VLOOKUP(C166,'PEX Accessories'!A:J,10),IF(C166&lt;(MAX('PVC DWV'!A:A))+1,VLOOKUP(C166,'PVC DWV'!A:K,11),IF(C166&lt;(MAX('PVC SCH 40'!A:A))+1,VLOOKUP(C166,'PVC SCH 40'!A:K,11),IF(C166&lt;(MAX('Push Fittings'!A:A))+1,VLOOKUP(C166,'Push Fittings'!A:J,10),IF(C166&lt;(MAX('Copper Wrot'!A:A))+1,VLOOKUP(C166,'Copper Wrot'!A:L,12),IF(C166&lt;(MAX('Cast Copper'!A:A))+1,VLOOKUP(C166,'Cast Copper'!A:L,12),IF(C166&lt;(MAX('Press Copper Fittings'!A:A))+1,VLOOKUP(C166,'Press Copper Fittings'!A:J,10),IF(C166&lt;(MAX('Supply Stops'!A:A))+1,VLOOKUP(C166,'Supply Stops'!A:J,10),IF(C166&lt;(MAX('Supply Lines'!A:A))+1,VLOOKUP(C166,'Supply Lines'!A:J,10),IF(C166&lt;(MAX('CI Fittings'!A:A))+1,VLOOKUP(C166,'CI Fittings'!A:J,10),IF(C166&lt;(MAX('Steel Couplings'!A:A))+1,VLOOKUP(C166,'Steel Couplings'!A:J,10),IF(C166&lt;(MAX(NHC!A:A))+1,VLOOKUP(C166,NHC!A:J,10),IF(C166&lt;(MAX('Dielectric Unions'!A:A))+1,VLOOKUP(C166,'Dielectric Unions'!A:J,10),IF(C166&lt;(MAX('MI Fittings - XH'!A:A))+1,VLOOKUP(C166,'MI Fittings - XH'!A:J,10),IF(C166&lt;(MAX('Steel Nipples - XH'!A:A))+1,VLOOKUP(C166,'Steel Nipples - XH'!A:J,10),IF(C166&lt;(MAX('Copper Tubing '!A:A))+1,VLOOKUP(C166,'Copper Tubing '!A:J,10),IF(C166&lt;(MAX('PVC Pipe'!A:A))+1,VLOOKUP(C166,'PVC Pipe'!A:J,10),IF(C166&lt;(MAX('Steel Pipe'!A:A))+1,VLOOKUP(C166,'Steel Pipe'!A:J,10),"")))))))))))))))))))))))))))))))</f>
        <v/>
      </c>
      <c r="E166" s="1231" t="str">
        <f>IF(C166&lt;(MAX('MI Fittings'!A:A))+1,VLOOKUP(C166,'MI Fittings'!A:K,3),IF(C166&lt;(MAX('CS Press Fittings'!A:A))+1,VLOOKUP(C166,'CS Press Fittings'!A:K,4),IF(C166&lt;(MAX('Steel Nipples'!A:A))+1,VLOOKUP(C166,'Steel Nipples'!A:K,3),IF(C166&lt;(MAX('Steel Cut Lengths'!A:A))+1,VLOOKUP(C166,'Steel Cut Lengths'!A:K,3),IF(C166&lt;(MAX('Pipe Hangers'!A:A))+1,VLOOKUP(C166,'Pipe Hangers'!A:J,3),IF(C166&lt;(MAX('Brass Nipples '!A:A))+1,VLOOKUP(C166,'Brass Nipples '!A:J,3),IF(C166&lt;(MAX('Brass Fittings '!A:A))+1,VLOOKUP(C166,'Brass Fittings '!A:J,3),IF(C166&lt;(MAX(Valves!A:A))+1,VLOOKUP(C166,Valves!A:J,3),IF(C166&lt;(MAX('PEX Tubing'!A:A))+1,VLOOKUP(C166,'PEX Tubing'!A:J,3),IF(C166&lt;(MAX('PEX Fittings - Brass'!A:A))+1,VLOOKUP(C166,'PEX Fittings - Brass'!A:J,3),IF(C166&lt;(MAX('PEX Fittings - EXPN Brass'!A:A))+1,VLOOKUP(C166,'PEX Fittings - EXPN Brass'!A:J,3),IF(C166&lt;(MAX('PEX Fittings - F1807 PPSU '!A:A))+1,VLOOKUP(C166,'PEX Fittings - F1807 PPSU '!A:J,3),IF(C166&lt;(MAX('PEX Fittings - F1960 EPPSU'!A:A))+1,VLOOKUP(C166,'PEX Fittings - F1960 EPPSU'!A:J,3),IF(C166&lt;(MAX('PEX Accessories'!A:A))+1,VLOOKUP(C166,'PEX Accessories'!A:J,3),IF(C166&lt;(MAX('PVC DWV'!A:A))+1,VLOOKUP(C166,'PVC DWV'!A:K,3),IF(C166&lt;(MAX('PVC SCH 40'!A:A))+1,VLOOKUP(C166,'PVC SCH 40'!A:K,3),IF(C166&lt;(MAX('Push Fittings'!A:A))+1,VLOOKUP(C166,'Push Fittings'!A:J,3),IF(C166&lt;(MAX('Copper Wrot'!A:A))+1,VLOOKUP(C166,'Copper Wrot'!A:L,3),IF(C166&lt;(MAX('Cast Copper'!A:A))+1,VLOOKUP(C166,'Cast Copper'!A:L,3),IF(C166&lt;(MAX('Cast Copper'!A:A))+1,VLOOKUP(C166,'Cast Copper'!A:L,3),IF(C166&lt;(MAX('Press Copper Fittings'!A:A))+1,VLOOKUP(C166,'Press Copper Fittings'!A:J,3),IF(C166&lt;(MAX('Supply Stops'!A:A))+1,VLOOKUP(C166,'Supply Stops'!A:J,3),IF(C166&lt;(MAX('Supply Lines'!A:A))+1,VLOOKUP(C166,'Supply Lines'!A:J,3),IF(C166&lt;(MAX('CI Fittings'!A:A))+1,VLOOKUP(C166,'CI Fittings'!A:J,3),IF(C166&lt;(MAX('Steel Couplings'!A:A))+1,VLOOKUP(C166,'Steel Couplings'!A:J,3),IF(C166&lt;(MAX(NHC!A:A))+1,VLOOKUP(C166,NHC!A:J,3),IF(C166&lt;(MAX('Dielectric Unions'!A:A))+1,VLOOKUP(C166,'Dielectric Unions'!A:J,3),IF(C166&lt;(MAX('MI Fittings - XH'!A:A))+1,VLOOKUP(C166,'MI Fittings - XH'!A:J,3),IF(C166&lt;(MAX('Steel Nipples - XH'!A:A))+1,VLOOKUP(C166,'Steel Nipples - XH'!A:J,3),IF(C166&lt;(MAX('Copper Tubing '!A:A))+1,VLOOKUP(C166,'Copper Tubing '!A:J,3),IF(C166&lt;(MAX('PVC Pipe'!A:A))+1,VLOOKUP(C166,'PVC Pipe'!A:J,3),IF(C166&lt;(MAX('Steel Pipe'!A:A))+1,VLOOKUP(C166,'Steel Pipe'!A:J,3),""))))))))))))))))))))))))))))))))</f>
        <v/>
      </c>
      <c r="F166" s="1794" t="str">
        <f>IF(C166&lt;(MAX('MI Fittings'!A:A))+1,VLOOKUP(C166,'MI Fittings'!A:K,4),IF(C166&lt;(MAX('CS Press Fittings'!A:A))+1,VLOOKUP(C166,'CS Press Fittings'!A:K,5),IF(C166&lt;(MAX('Steel Nipples'!A:A))+1,VLOOKUP(C166,'Steel Nipples'!A:K,4),IF(C166&lt;(MAX('Steel Cut Lengths'!A:A))+1,VLOOKUP(C166,'Steel Cut Lengths'!A:K,4),IF(C166&lt;(MAX('Pipe Hangers'!A:A))+1,VLOOKUP(C166,'Pipe Hangers'!A:J,4),IF(C166&lt;(MAX('Brass Nipples '!A:A))+1,VLOOKUP(C166,'Brass Nipples '!A:J,4),IF(C166&lt;(MAX('Brass Fittings '!A:A))+1,VLOOKUP(C166,'Brass Fittings '!A:J,4),IF(C166&lt;(MAX(Valves!A:A))+1,VLOOKUP(C166,Valves!A:J,4),IF(C166&lt;(MAX('PEX Tubing'!A:A))+1,VLOOKUP(C166,'PEX Tubing'!A:J,4),IF(C166&lt;(MAX('PEX Fittings - Brass'!A:A))+1,VLOOKUP(C166,'PEX Fittings - Brass'!A:J,4),IF(C166&lt;(MAX('PEX Fittings - EXPN Brass'!A:A))+1,VLOOKUP(C166,'PEX Fittings - EXPN Brass'!A:J,4),IF(C166&lt;(MAX('PEX Fittings - F1807 PPSU '!A:A))+1,VLOOKUP(C166,'PEX Fittings - F1807 PPSU '!A:J,4),IF(C166&lt;(MAX('PEX Fittings - F1960 EPPSU'!A:A))+1,VLOOKUP(C166,'PEX Fittings - F1960 EPPSU'!A:J,4),IF(C166&lt;(MAX('PEX Accessories'!A:A))+1,VLOOKUP(C166,'PEX Accessories'!A:J,4),IF(C166&lt;(MAX('PVC DWV'!A:A))+1,VLOOKUP(C166,'PVC DWV'!A:K,5),IF(C166&lt;(MAX('PVC SCH 40'!A:A))+1,VLOOKUP(C166,'PVC SCH 40'!A:K,5),IF(C166&lt;(MAX('Push Fittings'!A:A))+1,VLOOKUP(C166,'Push Fittings'!A:J,4),IF(C166&lt;(MAX('Copper Wrot'!A:A))+1,VLOOKUP(C166,'Copper Wrot'!A:L,5),IF(C166&lt;(MAX('Cast Copper'!A:A))+1,VLOOKUP(C166,'Cast Copper'!A:L,5),IF(C166&lt;(MAX('Press Copper Fittings'!A:A))+1,VLOOKUP(C166,'Press Copper Fittings'!A:J,4),IF(C166&lt;(MAX('Supply Stops'!A:A))+1,VLOOKUP(C166,'Supply Stops'!A:J,4),IF(C166&lt;(MAX('Supply Lines'!A:A))+1,VLOOKUP(C166,'Supply Lines'!A:J,4),IF(C166&lt;(MAX('CI Fittings'!A:A))+1,VLOOKUP(C166,'CI Fittings'!A:J,4),IF(C166&lt;(MAX('Steel Couplings'!A:A))+1,VLOOKUP(C166,'Steel Couplings'!A:J,4),IF(C166&lt;(MAX(NHC!A:A))+1,VLOOKUP(C166,NHC!A:J,4),IF(C166&lt;(MAX('Dielectric Unions'!A:A))+1,VLOOKUP(C166,'Dielectric Unions'!A:J,4),IF(C166&lt;(MAX('MI Fittings - XH'!A:A))+1,VLOOKUP(C166,'MI Fittings - XH'!A:J,4),IF(C166&lt;(MAX('Steel Nipples - XH'!A:A))+1,VLOOKUP(C166,'Steel Nipples - XH'!A:J,4),IF(C166&lt;(MAX('Copper Tubing '!A:A))+1,VLOOKUP(C166,'Copper Tubing '!A:J,4),IF(C166&lt;(MAX('PVC Pipe'!A:A))+1,VLOOKUP(C166,'PVC Pipe'!A:J,4),IF(C166&lt;(MAX('Steel Pipe'!A:A))+1,VLOOKUP(C166,'Steel Pipe'!A:J,4),"")))))))))))))))))))))))))))))))</f>
        <v/>
      </c>
      <c r="G166" s="1795"/>
      <c r="H166" s="504" t="str">
        <f>IF(C166&lt;(MAX('MI Fittings'!A:A))+1,VLOOKUP(C166,'MI Fittings'!A:K,8),IF(C166&lt;(MAX('CS Press Fittings'!A:A))+1,VLOOKUP(C166,'CS Press Fittings'!A:K,9),IF(C166&lt;(MAX('Steel Nipples'!A:A))+1,VLOOKUP(C166,'Steel Nipples'!A:K,8),IF(C166&lt;(MAX('Steel Cut Lengths'!A:A))+1,VLOOKUP(C166,'Steel Cut Lengths'!A:K,8),IF(C166&lt;(MAX('Pipe Hangers'!A:A))+1,VLOOKUP(C166,'Pipe Hangers'!A:J,8),IF(C166&lt;(MAX('Brass Nipples '!A:A))+1,VLOOKUP(C166,'Brass Nipples '!A:J,8),IF(C166&lt;(MAX('Brass Fittings '!A:A))+1,VLOOKUP(C166,'Brass Fittings '!A:J,8),IF(C166&lt;(MAX(Valves!A:A))+1,VLOOKUP(C166,Valves!A:J,8),IF(C166&lt;(MAX('PEX Tubing'!A:A))+1,VLOOKUP(C166,'PEX Tubing'!A:J,8),IF(C166&lt;(MAX('PEX Fittings - Brass'!A:A))+1,VLOOKUP(C166,'PEX Fittings - Brass'!A:J,8),IF(C166&lt;(MAX('PEX Fittings - EXPN Brass'!A:A))+1,VLOOKUP(C166,'PEX Fittings - EXPN Brass'!A:J,8),IF(C166&lt;(MAX('PEX Fittings - F1807 PPSU '!A:A))+1,VLOOKUP(C166,'PEX Fittings - F1807 PPSU '!A:J,8),IF(C166&lt;(MAX('PEX Fittings - F1960 EPPSU'!A:A))+1,VLOOKUP(C166,'PEX Fittings - F1960 EPPSU'!A:J,8),IF(C166&lt;(MAX('PEX Accessories'!A:A))+1,VLOOKUP(C166,'PEX Accessories'!A:J,8),IF(C166&lt;(MAX('PVC DWV'!A:A))+1,VLOOKUP(C166,'PVC DWV'!A:K,9),IF(C166&lt;(MAX('PVC SCH 40'!A:A))+1,VLOOKUP(C166,'PVC SCH 40'!A:K,10),IF(C166&lt;(MAX('Push Fittings'!A:A))+1,VLOOKUP(C166,'Push Fittings'!A:J,8),IF(C166&lt;(MAX('Copper Wrot'!A:A))+1,VLOOKUP(C166,'Copper Wrot'!A:L,10),IF(C166&lt;(MAX('Cast Copper'!A:A))+1,VLOOKUP(C166,'Cast Copper'!A:L,10),IF(C166&lt;(MAX('Press Copper Fittings'!A:A))+1,VLOOKUP(C166,'Press Copper Fittings'!A:J,8),IF(C166&lt;(MAX('Supply Stops'!A:A))+1,VLOOKUP(C166,'Supply Stops'!A:J,8),IF(C166&lt;(MAX('Supply Lines'!A:A))+1,VLOOKUP(C166,'Supply Lines'!A:J,8),IF(C166&lt;(MAX('CI Fittings'!A:A))+1,VLOOKUP(C166,'CI Fittings'!A:J,8),IF(C166&lt;(MAX('Steel Couplings'!A:A))+1,VLOOKUP(C166,'Steel Couplings'!A:J,8),IF(C166&lt;(MAX(NHC!A:A))+1,VLOOKUP(C166,NHC!A:J,8),IF(C166&lt;(MAX('Dielectric Unions'!A:A))+1,VLOOKUP(C166,'Dielectric Unions'!A:J,8),IF(C166&lt;(MAX('MI Fittings - XH'!A:A))+1,VLOOKUP(C166,'MI Fittings - XH'!A:J,8),IF(C166&lt;(MAX('Steel Nipples - XH'!A:A))+1,VLOOKUP(C166,'Steel Nipples - XH'!A:J,8),IF(C166&lt;(MAX('Copper Tubing '!A:A))+1,VLOOKUP(C166,'Copper Tubing '!A:J,8),IF(C166&lt;(MAX('PVC Pipe'!A:A))+1,VLOOKUP(C166,'PVC Pipe'!A:J,8),IF(C166&lt;(MAX('Steel Pipe'!A:A))+1,VLOOKUP(C166,'Steel Pipe'!A:J,8),"")))))))))))))))))))))))))))))))</f>
        <v/>
      </c>
      <c r="I166" s="1232">
        <f>IF(C166&lt;(MAX('MI Fittings'!A:A))+1,VLOOKUP(C166,'MI Fittings'!A:K,7),IF(C166&lt;(MAX('CS Press Fittings'!A:A))+1,VLOOKUP(C166,'CS Press Fittings'!A:K,8),IF(C166&lt;(MAX('Steel Nipples'!A:A))+1,VLOOKUP(C166,'Steel Nipples'!A:K,7),IF(C166&lt;(MAX('Steel Cut Lengths'!A:A))+1,VLOOKUP(C166,'Steel Cut Lengths'!A:K,7),IF(C166&lt;(MAX('Pipe Hangers'!A:A))+1,VLOOKUP(C166,'Pipe Hangers'!A:J,7),IF(C166&lt;(MAX('Brass Nipples '!A:A))+1,VLOOKUP(C166,'Brass Nipples '!A:J,7),IF(C166&lt;(MAX('Brass Fittings '!A:A))+1,VLOOKUP(C166,'Brass Fittings '!A:J,7),IF(C166&lt;(MAX(Valves!A:A))+1,VLOOKUP(C166,Valves!A:J,7),IF(C166&lt;(MAX('PEX Tubing'!A:A))+1,VLOOKUP(C166,'PEX Tubing'!A:J,7),IF(C166&lt;(MAX('PEX Fittings - Brass'!A:A))+1,VLOOKUP(C166,'PEX Fittings - Brass'!A:J,7),IF(C166&lt;(MAX('PEX Fittings - EXPN Brass'!A:A))+1,VLOOKUP(C166,'PEX Fittings - EXPN Brass'!A:J,7),IF(C166&lt;(MAX('PEX Fittings - F1807 PPSU '!A:A))+1,VLOOKUP(C166,'PEX Fittings - F1807 PPSU '!A:J,7),IF(C166&lt;(MAX('PEX Fittings - F1960 EPPSU'!A:A))+1,VLOOKUP(C166,'PEX Fittings - F1960 EPPSU'!A:J,7),IF(C166&lt;(MAX('PEX Accessories'!A:A))+1,VLOOKUP(C166,'PEX Accessories'!A:J,7),IF(C166&lt;(MAX('PVC DWV'!A:A))+1,VLOOKUP(C166,'PVC DWV'!A:K,8),IF(C166&lt;(MAX('PVC SCH 40'!A:A))+1,VLOOKUP(C166,'PVC SCH 40'!A:K,7),IF(C166&lt;(MAX('Push Fittings'!A:A))+1,VLOOKUP(C166,'Push Fittings'!A:J,7),IF(C166&lt;(MAX('Copper Wrot'!A:A))+1,VLOOKUP(C166,'Copper Wrot'!A:L,9),IF(C166&lt;(MAX('Cast Copper'!A:A))+1,VLOOKUP(C166,'Cast Copper'!A:L,9),IF(C166&lt;(MAX('Press Copper Fittings'!A:A))+1,VLOOKUP(C166,'Press Copper Fittings'!A:J,7),IF(C166&lt;(MAX('Supply Stops'!A:A))+1,VLOOKUP(C166,'Supply Stops'!A:J,7),IF(C166&lt;(MAX('Supply Lines'!A:A))+1,VLOOKUP(C166,'Supply Lines'!A:J,7),IF(C166&lt;(MAX('CI Fittings'!A:A))+1,VLOOKUP(C166,'CI Fittings'!A:J,7),IF(C166&lt;(MAX('Steel Couplings'!A:A))+1,VLOOKUP(C166,'Steel Couplings'!A:J,7),IF(C166&lt;(MAX(NHC!A:A))+1,VLOOKUP(C166,NHC!A:J,7),IF(C166&lt;(MAX('Dielectric Unions'!A:A))+1,VLOOKUP(C166,'Dielectric Unions'!A:J,7),IF(C166&lt;(MAX('MI Fittings - XH'!A:A))+1,VLOOKUP(C166,'MI Fittings - XH'!A:J,7),IF(C166&lt;(MAX('Steel Nipples - XH'!A:A))+1,VLOOKUP(C166,'Steel Nipples - XH'!A:J,7),IF(C166&lt;(MAX('Copper Tubing '!A:A))+1,VLOOKUP(C166,'Copper Tubing '!A:J,7),IF(C166&lt;(MAX('PVC Pipe'!A:A))+1,VLOOKUP(C166,'PVC Pipe'!A:J,7),IF(C166&lt;(MAX('Steel Pipe'!A:A))+1,VLOOKUP(C166,'Steel Pipe'!A:J,7),0)))))))))))))))))))))))))))))))</f>
        <v>0</v>
      </c>
      <c r="J166" s="1196">
        <f t="shared" si="2"/>
        <v>0</v>
      </c>
    </row>
    <row r="167" spans="3:10" ht="15" customHeight="1" thickTop="1" thickBot="1">
      <c r="C167" s="1233">
        <v>146</v>
      </c>
      <c r="D167" s="49" t="str">
        <f>IF(C167&lt;(MAX('MI Fittings'!A:A))+1,VLOOKUP(C167,'MI Fittings'!A:K,10),IF(C167&lt;(MAX('CS Press Fittings'!A:A))+1,VLOOKUP(C167,'CS Press Fittings'!A:K,11),IF(C167&lt;(MAX('Steel Nipples'!A:A))+1,VLOOKUP(C167,'Steel Nipples'!A:K,10),IF(C167&lt;(MAX('Steel Cut Lengths'!A:A))+1,VLOOKUP(C167,'Steel Cut Lengths'!A:K,10),IF(C167&lt;(MAX('Pipe Hangers'!A:A))+1,VLOOKUP(C167,'Pipe Hangers'!A:J,10),IF(C167&lt;(MAX('Brass Nipples '!A:A))+1,VLOOKUP(C167,'Brass Nipples '!A:J,10),IF(C167&lt;(MAX('Brass Fittings '!A:A))+1,VLOOKUP(C167,'Brass Fittings '!A:J,10),IF(C167&lt;(MAX(Valves!A:A))+1,VLOOKUP(C167,Valves!A:J,10),IF(C167&lt;(MAX('PEX Tubing'!A:A))+1,VLOOKUP(C167,'PEX Tubing'!A:J,9),IF(C167&lt;(MAX('PEX Fittings - Brass'!A:A))+1,VLOOKUP(C167,'PEX Fittings - Brass'!A:J,10),IF(C167&lt;(MAX('PEX Fittings - EXPN Brass'!A:A))+1,VLOOKUP(C167,'PEX Fittings - EXPN Brass'!A:J,10),IF(C167&lt;(MAX('PEX Fittings - F1807 PPSU '!A:A))+1,VLOOKUP(C167,'PEX Fittings - F1807 PPSU '!A:J,10),IF(C167&lt;(MAX('PEX Fittings - F1960 EPPSU'!A:A))+1,VLOOKUP(C167,'PEX Fittings - F1960 EPPSU'!A:J,10),IF(C167&lt;(MAX('PEX Accessories'!A:A))+1,VLOOKUP(C167,'PEX Accessories'!A:J,10),IF(C167&lt;(MAX('PVC DWV'!A:A))+1,VLOOKUP(C167,'PVC DWV'!A:K,11),IF(C167&lt;(MAX('PVC SCH 40'!A:A))+1,VLOOKUP(C167,'PVC SCH 40'!A:K,11),IF(C167&lt;(MAX('Push Fittings'!A:A))+1,VLOOKUP(C167,'Push Fittings'!A:J,10),IF(C167&lt;(MAX('Copper Wrot'!A:A))+1,VLOOKUP(C167,'Copper Wrot'!A:L,12),IF(C167&lt;(MAX('Cast Copper'!A:A))+1,VLOOKUP(C167,'Cast Copper'!A:L,12),IF(C167&lt;(MAX('Press Copper Fittings'!A:A))+1,VLOOKUP(C167,'Press Copper Fittings'!A:J,10),IF(C167&lt;(MAX('Supply Stops'!A:A))+1,VLOOKUP(C167,'Supply Stops'!A:J,10),IF(C167&lt;(MAX('Supply Lines'!A:A))+1,VLOOKUP(C167,'Supply Lines'!A:J,10),IF(C167&lt;(MAX('CI Fittings'!A:A))+1,VLOOKUP(C167,'CI Fittings'!A:J,10),IF(C167&lt;(MAX('Steel Couplings'!A:A))+1,VLOOKUP(C167,'Steel Couplings'!A:J,10),IF(C167&lt;(MAX(NHC!A:A))+1,VLOOKUP(C167,NHC!A:J,10),IF(C167&lt;(MAX('Dielectric Unions'!A:A))+1,VLOOKUP(C167,'Dielectric Unions'!A:J,10),IF(C167&lt;(MAX('MI Fittings - XH'!A:A))+1,VLOOKUP(C167,'MI Fittings - XH'!A:J,10),IF(C167&lt;(MAX('Steel Nipples - XH'!A:A))+1,VLOOKUP(C167,'Steel Nipples - XH'!A:J,10),IF(C167&lt;(MAX('Copper Tubing '!A:A))+1,VLOOKUP(C167,'Copper Tubing '!A:J,10),IF(C167&lt;(MAX('PVC Pipe'!A:A))+1,VLOOKUP(C167,'PVC Pipe'!A:J,10),IF(C167&lt;(MAX('Steel Pipe'!A:A))+1,VLOOKUP(C167,'Steel Pipe'!A:J,10),"")))))))))))))))))))))))))))))))</f>
        <v/>
      </c>
      <c r="E167" s="1231" t="str">
        <f>IF(C167&lt;(MAX('MI Fittings'!A:A))+1,VLOOKUP(C167,'MI Fittings'!A:K,3),IF(C167&lt;(MAX('CS Press Fittings'!A:A))+1,VLOOKUP(C167,'CS Press Fittings'!A:K,4),IF(C167&lt;(MAX('Steel Nipples'!A:A))+1,VLOOKUP(C167,'Steel Nipples'!A:K,3),IF(C167&lt;(MAX('Steel Cut Lengths'!A:A))+1,VLOOKUP(C167,'Steel Cut Lengths'!A:K,3),IF(C167&lt;(MAX('Pipe Hangers'!A:A))+1,VLOOKUP(C167,'Pipe Hangers'!A:J,3),IF(C167&lt;(MAX('Brass Nipples '!A:A))+1,VLOOKUP(C167,'Brass Nipples '!A:J,3),IF(C167&lt;(MAX('Brass Fittings '!A:A))+1,VLOOKUP(C167,'Brass Fittings '!A:J,3),IF(C167&lt;(MAX(Valves!A:A))+1,VLOOKUP(C167,Valves!A:J,3),IF(C167&lt;(MAX('PEX Tubing'!A:A))+1,VLOOKUP(C167,'PEX Tubing'!A:J,3),IF(C167&lt;(MAX('PEX Fittings - Brass'!A:A))+1,VLOOKUP(C167,'PEX Fittings - Brass'!A:J,3),IF(C167&lt;(MAX('PEX Fittings - EXPN Brass'!A:A))+1,VLOOKUP(C167,'PEX Fittings - EXPN Brass'!A:J,3),IF(C167&lt;(MAX('PEX Fittings - F1807 PPSU '!A:A))+1,VLOOKUP(C167,'PEX Fittings - F1807 PPSU '!A:J,3),IF(C167&lt;(MAX('PEX Fittings - F1960 EPPSU'!A:A))+1,VLOOKUP(C167,'PEX Fittings - F1960 EPPSU'!A:J,3),IF(C167&lt;(MAX('PEX Accessories'!A:A))+1,VLOOKUP(C167,'PEX Accessories'!A:J,3),IF(C167&lt;(MAX('PVC DWV'!A:A))+1,VLOOKUP(C167,'PVC DWV'!A:K,3),IF(C167&lt;(MAX('PVC SCH 40'!A:A))+1,VLOOKUP(C167,'PVC SCH 40'!A:K,3),IF(C167&lt;(MAX('Push Fittings'!A:A))+1,VLOOKUP(C167,'Push Fittings'!A:J,3),IF(C167&lt;(MAX('Copper Wrot'!A:A))+1,VLOOKUP(C167,'Copper Wrot'!A:L,3),IF(C167&lt;(MAX('Cast Copper'!A:A))+1,VLOOKUP(C167,'Cast Copper'!A:L,3),IF(C167&lt;(MAX('Cast Copper'!A:A))+1,VLOOKUP(C167,'Cast Copper'!A:L,3),IF(C167&lt;(MAX('Press Copper Fittings'!A:A))+1,VLOOKUP(C167,'Press Copper Fittings'!A:J,3),IF(C167&lt;(MAX('Supply Stops'!A:A))+1,VLOOKUP(C167,'Supply Stops'!A:J,3),IF(C167&lt;(MAX('Supply Lines'!A:A))+1,VLOOKUP(C167,'Supply Lines'!A:J,3),IF(C167&lt;(MAX('CI Fittings'!A:A))+1,VLOOKUP(C167,'CI Fittings'!A:J,3),IF(C167&lt;(MAX('Steel Couplings'!A:A))+1,VLOOKUP(C167,'Steel Couplings'!A:J,3),IF(C167&lt;(MAX(NHC!A:A))+1,VLOOKUP(C167,NHC!A:J,3),IF(C167&lt;(MAX('Dielectric Unions'!A:A))+1,VLOOKUP(C167,'Dielectric Unions'!A:J,3),IF(C167&lt;(MAX('MI Fittings - XH'!A:A))+1,VLOOKUP(C167,'MI Fittings - XH'!A:J,3),IF(C167&lt;(MAX('Steel Nipples - XH'!A:A))+1,VLOOKUP(C167,'Steel Nipples - XH'!A:J,3),IF(C167&lt;(MAX('Copper Tubing '!A:A))+1,VLOOKUP(C167,'Copper Tubing '!A:J,3),IF(C167&lt;(MAX('PVC Pipe'!A:A))+1,VLOOKUP(C167,'PVC Pipe'!A:J,3),IF(C167&lt;(MAX('Steel Pipe'!A:A))+1,VLOOKUP(C167,'Steel Pipe'!A:J,3),""))))))))))))))))))))))))))))))))</f>
        <v/>
      </c>
      <c r="F167" s="1794" t="str">
        <f>IF(C167&lt;(MAX('MI Fittings'!A:A))+1,VLOOKUP(C167,'MI Fittings'!A:K,4),IF(C167&lt;(MAX('CS Press Fittings'!A:A))+1,VLOOKUP(C167,'CS Press Fittings'!A:K,5),IF(C167&lt;(MAX('Steel Nipples'!A:A))+1,VLOOKUP(C167,'Steel Nipples'!A:K,4),IF(C167&lt;(MAX('Steel Cut Lengths'!A:A))+1,VLOOKUP(C167,'Steel Cut Lengths'!A:K,4),IF(C167&lt;(MAX('Pipe Hangers'!A:A))+1,VLOOKUP(C167,'Pipe Hangers'!A:J,4),IF(C167&lt;(MAX('Brass Nipples '!A:A))+1,VLOOKUP(C167,'Brass Nipples '!A:J,4),IF(C167&lt;(MAX('Brass Fittings '!A:A))+1,VLOOKUP(C167,'Brass Fittings '!A:J,4),IF(C167&lt;(MAX(Valves!A:A))+1,VLOOKUP(C167,Valves!A:J,4),IF(C167&lt;(MAX('PEX Tubing'!A:A))+1,VLOOKUP(C167,'PEX Tubing'!A:J,4),IF(C167&lt;(MAX('PEX Fittings - Brass'!A:A))+1,VLOOKUP(C167,'PEX Fittings - Brass'!A:J,4),IF(C167&lt;(MAX('PEX Fittings - EXPN Brass'!A:A))+1,VLOOKUP(C167,'PEX Fittings - EXPN Brass'!A:J,4),IF(C167&lt;(MAX('PEX Fittings - F1807 PPSU '!A:A))+1,VLOOKUP(C167,'PEX Fittings - F1807 PPSU '!A:J,4),IF(C167&lt;(MAX('PEX Fittings - F1960 EPPSU'!A:A))+1,VLOOKUP(C167,'PEX Fittings - F1960 EPPSU'!A:J,4),IF(C167&lt;(MAX('PEX Accessories'!A:A))+1,VLOOKUP(C167,'PEX Accessories'!A:J,4),IF(C167&lt;(MAX('PVC DWV'!A:A))+1,VLOOKUP(C167,'PVC DWV'!A:K,5),IF(C167&lt;(MAX('PVC SCH 40'!A:A))+1,VLOOKUP(C167,'PVC SCH 40'!A:K,5),IF(C167&lt;(MAX('Push Fittings'!A:A))+1,VLOOKUP(C167,'Push Fittings'!A:J,4),IF(C167&lt;(MAX('Copper Wrot'!A:A))+1,VLOOKUP(C167,'Copper Wrot'!A:L,5),IF(C167&lt;(MAX('Cast Copper'!A:A))+1,VLOOKUP(C167,'Cast Copper'!A:L,5),IF(C167&lt;(MAX('Press Copper Fittings'!A:A))+1,VLOOKUP(C167,'Press Copper Fittings'!A:J,4),IF(C167&lt;(MAX('Supply Stops'!A:A))+1,VLOOKUP(C167,'Supply Stops'!A:J,4),IF(C167&lt;(MAX('Supply Lines'!A:A))+1,VLOOKUP(C167,'Supply Lines'!A:J,4),IF(C167&lt;(MAX('CI Fittings'!A:A))+1,VLOOKUP(C167,'CI Fittings'!A:J,4),IF(C167&lt;(MAX('Steel Couplings'!A:A))+1,VLOOKUP(C167,'Steel Couplings'!A:J,4),IF(C167&lt;(MAX(NHC!A:A))+1,VLOOKUP(C167,NHC!A:J,4),IF(C167&lt;(MAX('Dielectric Unions'!A:A))+1,VLOOKUP(C167,'Dielectric Unions'!A:J,4),IF(C167&lt;(MAX('MI Fittings - XH'!A:A))+1,VLOOKUP(C167,'MI Fittings - XH'!A:J,4),IF(C167&lt;(MAX('Steel Nipples - XH'!A:A))+1,VLOOKUP(C167,'Steel Nipples - XH'!A:J,4),IF(C167&lt;(MAX('Copper Tubing '!A:A))+1,VLOOKUP(C167,'Copper Tubing '!A:J,4),IF(C167&lt;(MAX('PVC Pipe'!A:A))+1,VLOOKUP(C167,'PVC Pipe'!A:J,4),IF(C167&lt;(MAX('Steel Pipe'!A:A))+1,VLOOKUP(C167,'Steel Pipe'!A:J,4),"")))))))))))))))))))))))))))))))</f>
        <v/>
      </c>
      <c r="G167" s="1795"/>
      <c r="H167" s="504" t="str">
        <f>IF(C167&lt;(MAX('MI Fittings'!A:A))+1,VLOOKUP(C167,'MI Fittings'!A:K,8),IF(C167&lt;(MAX('CS Press Fittings'!A:A))+1,VLOOKUP(C167,'CS Press Fittings'!A:K,9),IF(C167&lt;(MAX('Steel Nipples'!A:A))+1,VLOOKUP(C167,'Steel Nipples'!A:K,8),IF(C167&lt;(MAX('Steel Cut Lengths'!A:A))+1,VLOOKUP(C167,'Steel Cut Lengths'!A:K,8),IF(C167&lt;(MAX('Pipe Hangers'!A:A))+1,VLOOKUP(C167,'Pipe Hangers'!A:J,8),IF(C167&lt;(MAX('Brass Nipples '!A:A))+1,VLOOKUP(C167,'Brass Nipples '!A:J,8),IF(C167&lt;(MAX('Brass Fittings '!A:A))+1,VLOOKUP(C167,'Brass Fittings '!A:J,8),IF(C167&lt;(MAX(Valves!A:A))+1,VLOOKUP(C167,Valves!A:J,8),IF(C167&lt;(MAX('PEX Tubing'!A:A))+1,VLOOKUP(C167,'PEX Tubing'!A:J,8),IF(C167&lt;(MAX('PEX Fittings - Brass'!A:A))+1,VLOOKUP(C167,'PEX Fittings - Brass'!A:J,8),IF(C167&lt;(MAX('PEX Fittings - EXPN Brass'!A:A))+1,VLOOKUP(C167,'PEX Fittings - EXPN Brass'!A:J,8),IF(C167&lt;(MAX('PEX Fittings - F1807 PPSU '!A:A))+1,VLOOKUP(C167,'PEX Fittings - F1807 PPSU '!A:J,8),IF(C167&lt;(MAX('PEX Fittings - F1960 EPPSU'!A:A))+1,VLOOKUP(C167,'PEX Fittings - F1960 EPPSU'!A:J,8),IF(C167&lt;(MAX('PEX Accessories'!A:A))+1,VLOOKUP(C167,'PEX Accessories'!A:J,8),IF(C167&lt;(MAX('PVC DWV'!A:A))+1,VLOOKUP(C167,'PVC DWV'!A:K,9),IF(C167&lt;(MAX('PVC SCH 40'!A:A))+1,VLOOKUP(C167,'PVC SCH 40'!A:K,10),IF(C167&lt;(MAX('Push Fittings'!A:A))+1,VLOOKUP(C167,'Push Fittings'!A:J,8),IF(C167&lt;(MAX('Copper Wrot'!A:A))+1,VLOOKUP(C167,'Copper Wrot'!A:L,10),IF(C167&lt;(MAX('Cast Copper'!A:A))+1,VLOOKUP(C167,'Cast Copper'!A:L,10),IF(C167&lt;(MAX('Press Copper Fittings'!A:A))+1,VLOOKUP(C167,'Press Copper Fittings'!A:J,8),IF(C167&lt;(MAX('Supply Stops'!A:A))+1,VLOOKUP(C167,'Supply Stops'!A:J,8),IF(C167&lt;(MAX('Supply Lines'!A:A))+1,VLOOKUP(C167,'Supply Lines'!A:J,8),IF(C167&lt;(MAX('CI Fittings'!A:A))+1,VLOOKUP(C167,'CI Fittings'!A:J,8),IF(C167&lt;(MAX('Steel Couplings'!A:A))+1,VLOOKUP(C167,'Steel Couplings'!A:J,8),IF(C167&lt;(MAX(NHC!A:A))+1,VLOOKUP(C167,NHC!A:J,8),IF(C167&lt;(MAX('Dielectric Unions'!A:A))+1,VLOOKUP(C167,'Dielectric Unions'!A:J,8),IF(C167&lt;(MAX('MI Fittings - XH'!A:A))+1,VLOOKUP(C167,'MI Fittings - XH'!A:J,8),IF(C167&lt;(MAX('Steel Nipples - XH'!A:A))+1,VLOOKUP(C167,'Steel Nipples - XH'!A:J,8),IF(C167&lt;(MAX('Copper Tubing '!A:A))+1,VLOOKUP(C167,'Copper Tubing '!A:J,8),IF(C167&lt;(MAX('PVC Pipe'!A:A))+1,VLOOKUP(C167,'PVC Pipe'!A:J,8),IF(C167&lt;(MAX('Steel Pipe'!A:A))+1,VLOOKUP(C167,'Steel Pipe'!A:J,8),"")))))))))))))))))))))))))))))))</f>
        <v/>
      </c>
      <c r="I167" s="1232">
        <f>IF(C167&lt;(MAX('MI Fittings'!A:A))+1,VLOOKUP(C167,'MI Fittings'!A:K,7),IF(C167&lt;(MAX('CS Press Fittings'!A:A))+1,VLOOKUP(C167,'CS Press Fittings'!A:K,8),IF(C167&lt;(MAX('Steel Nipples'!A:A))+1,VLOOKUP(C167,'Steel Nipples'!A:K,7),IF(C167&lt;(MAX('Steel Cut Lengths'!A:A))+1,VLOOKUP(C167,'Steel Cut Lengths'!A:K,7),IF(C167&lt;(MAX('Pipe Hangers'!A:A))+1,VLOOKUP(C167,'Pipe Hangers'!A:J,7),IF(C167&lt;(MAX('Brass Nipples '!A:A))+1,VLOOKUP(C167,'Brass Nipples '!A:J,7),IF(C167&lt;(MAX('Brass Fittings '!A:A))+1,VLOOKUP(C167,'Brass Fittings '!A:J,7),IF(C167&lt;(MAX(Valves!A:A))+1,VLOOKUP(C167,Valves!A:J,7),IF(C167&lt;(MAX('PEX Tubing'!A:A))+1,VLOOKUP(C167,'PEX Tubing'!A:J,7),IF(C167&lt;(MAX('PEX Fittings - Brass'!A:A))+1,VLOOKUP(C167,'PEX Fittings - Brass'!A:J,7),IF(C167&lt;(MAX('PEX Fittings - EXPN Brass'!A:A))+1,VLOOKUP(C167,'PEX Fittings - EXPN Brass'!A:J,7),IF(C167&lt;(MAX('PEX Fittings - F1807 PPSU '!A:A))+1,VLOOKUP(C167,'PEX Fittings - F1807 PPSU '!A:J,7),IF(C167&lt;(MAX('PEX Fittings - F1960 EPPSU'!A:A))+1,VLOOKUP(C167,'PEX Fittings - F1960 EPPSU'!A:J,7),IF(C167&lt;(MAX('PEX Accessories'!A:A))+1,VLOOKUP(C167,'PEX Accessories'!A:J,7),IF(C167&lt;(MAX('PVC DWV'!A:A))+1,VLOOKUP(C167,'PVC DWV'!A:K,8),IF(C167&lt;(MAX('PVC SCH 40'!A:A))+1,VLOOKUP(C167,'PVC SCH 40'!A:K,7),IF(C167&lt;(MAX('Push Fittings'!A:A))+1,VLOOKUP(C167,'Push Fittings'!A:J,7),IF(C167&lt;(MAX('Copper Wrot'!A:A))+1,VLOOKUP(C167,'Copper Wrot'!A:L,9),IF(C167&lt;(MAX('Cast Copper'!A:A))+1,VLOOKUP(C167,'Cast Copper'!A:L,9),IF(C167&lt;(MAX('Press Copper Fittings'!A:A))+1,VLOOKUP(C167,'Press Copper Fittings'!A:J,7),IF(C167&lt;(MAX('Supply Stops'!A:A))+1,VLOOKUP(C167,'Supply Stops'!A:J,7),IF(C167&lt;(MAX('Supply Lines'!A:A))+1,VLOOKUP(C167,'Supply Lines'!A:J,7),IF(C167&lt;(MAX('CI Fittings'!A:A))+1,VLOOKUP(C167,'CI Fittings'!A:J,7),IF(C167&lt;(MAX('Steel Couplings'!A:A))+1,VLOOKUP(C167,'Steel Couplings'!A:J,7),IF(C167&lt;(MAX(NHC!A:A))+1,VLOOKUP(C167,NHC!A:J,7),IF(C167&lt;(MAX('Dielectric Unions'!A:A))+1,VLOOKUP(C167,'Dielectric Unions'!A:J,7),IF(C167&lt;(MAX('MI Fittings - XH'!A:A))+1,VLOOKUP(C167,'MI Fittings - XH'!A:J,7),IF(C167&lt;(MAX('Steel Nipples - XH'!A:A))+1,VLOOKUP(C167,'Steel Nipples - XH'!A:J,7),IF(C167&lt;(MAX('Copper Tubing '!A:A))+1,VLOOKUP(C167,'Copper Tubing '!A:J,7),IF(C167&lt;(MAX('PVC Pipe'!A:A))+1,VLOOKUP(C167,'PVC Pipe'!A:J,7),IF(C167&lt;(MAX('Steel Pipe'!A:A))+1,VLOOKUP(C167,'Steel Pipe'!A:J,7),0)))))))))))))))))))))))))))))))</f>
        <v>0</v>
      </c>
      <c r="J167" s="1196">
        <f t="shared" si="2"/>
        <v>0</v>
      </c>
    </row>
    <row r="168" spans="3:10" ht="15" customHeight="1" thickTop="1" thickBot="1">
      <c r="C168" s="1234">
        <v>147</v>
      </c>
      <c r="D168" s="49" t="str">
        <f>IF(C168&lt;(MAX('MI Fittings'!A:A))+1,VLOOKUP(C168,'MI Fittings'!A:K,10),IF(C168&lt;(MAX('CS Press Fittings'!A:A))+1,VLOOKUP(C168,'CS Press Fittings'!A:K,11),IF(C168&lt;(MAX('Steel Nipples'!A:A))+1,VLOOKUP(C168,'Steel Nipples'!A:K,10),IF(C168&lt;(MAX('Steel Cut Lengths'!A:A))+1,VLOOKUP(C168,'Steel Cut Lengths'!A:K,10),IF(C168&lt;(MAX('Pipe Hangers'!A:A))+1,VLOOKUP(C168,'Pipe Hangers'!A:J,10),IF(C168&lt;(MAX('Brass Nipples '!A:A))+1,VLOOKUP(C168,'Brass Nipples '!A:J,10),IF(C168&lt;(MAX('Brass Fittings '!A:A))+1,VLOOKUP(C168,'Brass Fittings '!A:J,10),IF(C168&lt;(MAX(Valves!A:A))+1,VLOOKUP(C168,Valves!A:J,10),IF(C168&lt;(MAX('PEX Tubing'!A:A))+1,VLOOKUP(C168,'PEX Tubing'!A:J,9),IF(C168&lt;(MAX('PEX Fittings - Brass'!A:A))+1,VLOOKUP(C168,'PEX Fittings - Brass'!A:J,10),IF(C168&lt;(MAX('PEX Fittings - EXPN Brass'!A:A))+1,VLOOKUP(C168,'PEX Fittings - EXPN Brass'!A:J,10),IF(C168&lt;(MAX('PEX Fittings - F1807 PPSU '!A:A))+1,VLOOKUP(C168,'PEX Fittings - F1807 PPSU '!A:J,10),IF(C168&lt;(MAX('PEX Fittings - F1960 EPPSU'!A:A))+1,VLOOKUP(C168,'PEX Fittings - F1960 EPPSU'!A:J,10),IF(C168&lt;(MAX('PEX Accessories'!A:A))+1,VLOOKUP(C168,'PEX Accessories'!A:J,10),IF(C168&lt;(MAX('PVC DWV'!A:A))+1,VLOOKUP(C168,'PVC DWV'!A:K,11),IF(C168&lt;(MAX('PVC SCH 40'!A:A))+1,VLOOKUP(C168,'PVC SCH 40'!A:K,11),IF(C168&lt;(MAX('Push Fittings'!A:A))+1,VLOOKUP(C168,'Push Fittings'!A:J,10),IF(C168&lt;(MAX('Copper Wrot'!A:A))+1,VLOOKUP(C168,'Copper Wrot'!A:L,12),IF(C168&lt;(MAX('Cast Copper'!A:A))+1,VLOOKUP(C168,'Cast Copper'!A:L,12),IF(C168&lt;(MAX('Press Copper Fittings'!A:A))+1,VLOOKUP(C168,'Press Copper Fittings'!A:J,10),IF(C168&lt;(MAX('Supply Stops'!A:A))+1,VLOOKUP(C168,'Supply Stops'!A:J,10),IF(C168&lt;(MAX('Supply Lines'!A:A))+1,VLOOKUP(C168,'Supply Lines'!A:J,10),IF(C168&lt;(MAX('CI Fittings'!A:A))+1,VLOOKUP(C168,'CI Fittings'!A:J,10),IF(C168&lt;(MAX('Steel Couplings'!A:A))+1,VLOOKUP(C168,'Steel Couplings'!A:J,10),IF(C168&lt;(MAX(NHC!A:A))+1,VLOOKUP(C168,NHC!A:J,10),IF(C168&lt;(MAX('Dielectric Unions'!A:A))+1,VLOOKUP(C168,'Dielectric Unions'!A:J,10),IF(C168&lt;(MAX('MI Fittings - XH'!A:A))+1,VLOOKUP(C168,'MI Fittings - XH'!A:J,10),IF(C168&lt;(MAX('Steel Nipples - XH'!A:A))+1,VLOOKUP(C168,'Steel Nipples - XH'!A:J,10),IF(C168&lt;(MAX('Copper Tubing '!A:A))+1,VLOOKUP(C168,'Copper Tubing '!A:J,10),IF(C168&lt;(MAX('PVC Pipe'!A:A))+1,VLOOKUP(C168,'PVC Pipe'!A:J,10),IF(C168&lt;(MAX('Steel Pipe'!A:A))+1,VLOOKUP(C168,'Steel Pipe'!A:J,10),"")))))))))))))))))))))))))))))))</f>
        <v/>
      </c>
      <c r="E168" s="1231" t="str">
        <f>IF(C168&lt;(MAX('MI Fittings'!A:A))+1,VLOOKUP(C168,'MI Fittings'!A:K,3),IF(C168&lt;(MAX('CS Press Fittings'!A:A))+1,VLOOKUP(C168,'CS Press Fittings'!A:K,4),IF(C168&lt;(MAX('Steel Nipples'!A:A))+1,VLOOKUP(C168,'Steel Nipples'!A:K,3),IF(C168&lt;(MAX('Steel Cut Lengths'!A:A))+1,VLOOKUP(C168,'Steel Cut Lengths'!A:K,3),IF(C168&lt;(MAX('Pipe Hangers'!A:A))+1,VLOOKUP(C168,'Pipe Hangers'!A:J,3),IF(C168&lt;(MAX('Brass Nipples '!A:A))+1,VLOOKUP(C168,'Brass Nipples '!A:J,3),IF(C168&lt;(MAX('Brass Fittings '!A:A))+1,VLOOKUP(C168,'Brass Fittings '!A:J,3),IF(C168&lt;(MAX(Valves!A:A))+1,VLOOKUP(C168,Valves!A:J,3),IF(C168&lt;(MAX('PEX Tubing'!A:A))+1,VLOOKUP(C168,'PEX Tubing'!A:J,3),IF(C168&lt;(MAX('PEX Fittings - Brass'!A:A))+1,VLOOKUP(C168,'PEX Fittings - Brass'!A:J,3),IF(C168&lt;(MAX('PEX Fittings - EXPN Brass'!A:A))+1,VLOOKUP(C168,'PEX Fittings - EXPN Brass'!A:J,3),IF(C168&lt;(MAX('PEX Fittings - F1807 PPSU '!A:A))+1,VLOOKUP(C168,'PEX Fittings - F1807 PPSU '!A:J,3),IF(C168&lt;(MAX('PEX Fittings - F1960 EPPSU'!A:A))+1,VLOOKUP(C168,'PEX Fittings - F1960 EPPSU'!A:J,3),IF(C168&lt;(MAX('PEX Accessories'!A:A))+1,VLOOKUP(C168,'PEX Accessories'!A:J,3),IF(C168&lt;(MAX('PVC DWV'!A:A))+1,VLOOKUP(C168,'PVC DWV'!A:K,3),IF(C168&lt;(MAX('PVC SCH 40'!A:A))+1,VLOOKUP(C168,'PVC SCH 40'!A:K,3),IF(C168&lt;(MAX('Push Fittings'!A:A))+1,VLOOKUP(C168,'Push Fittings'!A:J,3),IF(C168&lt;(MAX('Copper Wrot'!A:A))+1,VLOOKUP(C168,'Copper Wrot'!A:L,3),IF(C168&lt;(MAX('Cast Copper'!A:A))+1,VLOOKUP(C168,'Cast Copper'!A:L,3),IF(C168&lt;(MAX('Cast Copper'!A:A))+1,VLOOKUP(C168,'Cast Copper'!A:L,3),IF(C168&lt;(MAX('Press Copper Fittings'!A:A))+1,VLOOKUP(C168,'Press Copper Fittings'!A:J,3),IF(C168&lt;(MAX('Supply Stops'!A:A))+1,VLOOKUP(C168,'Supply Stops'!A:J,3),IF(C168&lt;(MAX('Supply Lines'!A:A))+1,VLOOKUP(C168,'Supply Lines'!A:J,3),IF(C168&lt;(MAX('CI Fittings'!A:A))+1,VLOOKUP(C168,'CI Fittings'!A:J,3),IF(C168&lt;(MAX('Steel Couplings'!A:A))+1,VLOOKUP(C168,'Steel Couplings'!A:J,3),IF(C168&lt;(MAX(NHC!A:A))+1,VLOOKUP(C168,NHC!A:J,3),IF(C168&lt;(MAX('Dielectric Unions'!A:A))+1,VLOOKUP(C168,'Dielectric Unions'!A:J,3),IF(C168&lt;(MAX('MI Fittings - XH'!A:A))+1,VLOOKUP(C168,'MI Fittings - XH'!A:J,3),IF(C168&lt;(MAX('Steel Nipples - XH'!A:A))+1,VLOOKUP(C168,'Steel Nipples - XH'!A:J,3),IF(C168&lt;(MAX('Copper Tubing '!A:A))+1,VLOOKUP(C168,'Copper Tubing '!A:J,3),IF(C168&lt;(MAX('PVC Pipe'!A:A))+1,VLOOKUP(C168,'PVC Pipe'!A:J,3),IF(C168&lt;(MAX('Steel Pipe'!A:A))+1,VLOOKUP(C168,'Steel Pipe'!A:J,3),""))))))))))))))))))))))))))))))))</f>
        <v/>
      </c>
      <c r="F168" s="1794" t="str">
        <f>IF(C168&lt;(MAX('MI Fittings'!A:A))+1,VLOOKUP(C168,'MI Fittings'!A:K,4),IF(C168&lt;(MAX('CS Press Fittings'!A:A))+1,VLOOKUP(C168,'CS Press Fittings'!A:K,5),IF(C168&lt;(MAX('Steel Nipples'!A:A))+1,VLOOKUP(C168,'Steel Nipples'!A:K,4),IF(C168&lt;(MAX('Steel Cut Lengths'!A:A))+1,VLOOKUP(C168,'Steel Cut Lengths'!A:K,4),IF(C168&lt;(MAX('Pipe Hangers'!A:A))+1,VLOOKUP(C168,'Pipe Hangers'!A:J,4),IF(C168&lt;(MAX('Brass Nipples '!A:A))+1,VLOOKUP(C168,'Brass Nipples '!A:J,4),IF(C168&lt;(MAX('Brass Fittings '!A:A))+1,VLOOKUP(C168,'Brass Fittings '!A:J,4),IF(C168&lt;(MAX(Valves!A:A))+1,VLOOKUP(C168,Valves!A:J,4),IF(C168&lt;(MAX('PEX Tubing'!A:A))+1,VLOOKUP(C168,'PEX Tubing'!A:J,4),IF(C168&lt;(MAX('PEX Fittings - Brass'!A:A))+1,VLOOKUP(C168,'PEX Fittings - Brass'!A:J,4),IF(C168&lt;(MAX('PEX Fittings - EXPN Brass'!A:A))+1,VLOOKUP(C168,'PEX Fittings - EXPN Brass'!A:J,4),IF(C168&lt;(MAX('PEX Fittings - F1807 PPSU '!A:A))+1,VLOOKUP(C168,'PEX Fittings - F1807 PPSU '!A:J,4),IF(C168&lt;(MAX('PEX Fittings - F1960 EPPSU'!A:A))+1,VLOOKUP(C168,'PEX Fittings - F1960 EPPSU'!A:J,4),IF(C168&lt;(MAX('PEX Accessories'!A:A))+1,VLOOKUP(C168,'PEX Accessories'!A:J,4),IF(C168&lt;(MAX('PVC DWV'!A:A))+1,VLOOKUP(C168,'PVC DWV'!A:K,5),IF(C168&lt;(MAX('PVC SCH 40'!A:A))+1,VLOOKUP(C168,'PVC SCH 40'!A:K,5),IF(C168&lt;(MAX('Push Fittings'!A:A))+1,VLOOKUP(C168,'Push Fittings'!A:J,4),IF(C168&lt;(MAX('Copper Wrot'!A:A))+1,VLOOKUP(C168,'Copper Wrot'!A:L,5),IF(C168&lt;(MAX('Cast Copper'!A:A))+1,VLOOKUP(C168,'Cast Copper'!A:L,5),IF(C168&lt;(MAX('Press Copper Fittings'!A:A))+1,VLOOKUP(C168,'Press Copper Fittings'!A:J,4),IF(C168&lt;(MAX('Supply Stops'!A:A))+1,VLOOKUP(C168,'Supply Stops'!A:J,4),IF(C168&lt;(MAX('Supply Lines'!A:A))+1,VLOOKUP(C168,'Supply Lines'!A:J,4),IF(C168&lt;(MAX('CI Fittings'!A:A))+1,VLOOKUP(C168,'CI Fittings'!A:J,4),IF(C168&lt;(MAX('Steel Couplings'!A:A))+1,VLOOKUP(C168,'Steel Couplings'!A:J,4),IF(C168&lt;(MAX(NHC!A:A))+1,VLOOKUP(C168,NHC!A:J,4),IF(C168&lt;(MAX('Dielectric Unions'!A:A))+1,VLOOKUP(C168,'Dielectric Unions'!A:J,4),IF(C168&lt;(MAX('MI Fittings - XH'!A:A))+1,VLOOKUP(C168,'MI Fittings - XH'!A:J,4),IF(C168&lt;(MAX('Steel Nipples - XH'!A:A))+1,VLOOKUP(C168,'Steel Nipples - XH'!A:J,4),IF(C168&lt;(MAX('Copper Tubing '!A:A))+1,VLOOKUP(C168,'Copper Tubing '!A:J,4),IF(C168&lt;(MAX('PVC Pipe'!A:A))+1,VLOOKUP(C168,'PVC Pipe'!A:J,4),IF(C168&lt;(MAX('Steel Pipe'!A:A))+1,VLOOKUP(C168,'Steel Pipe'!A:J,4),"")))))))))))))))))))))))))))))))</f>
        <v/>
      </c>
      <c r="G168" s="1795"/>
      <c r="H168" s="504" t="str">
        <f>IF(C168&lt;(MAX('MI Fittings'!A:A))+1,VLOOKUP(C168,'MI Fittings'!A:K,8),IF(C168&lt;(MAX('CS Press Fittings'!A:A))+1,VLOOKUP(C168,'CS Press Fittings'!A:K,9),IF(C168&lt;(MAX('Steel Nipples'!A:A))+1,VLOOKUP(C168,'Steel Nipples'!A:K,8),IF(C168&lt;(MAX('Steel Cut Lengths'!A:A))+1,VLOOKUP(C168,'Steel Cut Lengths'!A:K,8),IF(C168&lt;(MAX('Pipe Hangers'!A:A))+1,VLOOKUP(C168,'Pipe Hangers'!A:J,8),IF(C168&lt;(MAX('Brass Nipples '!A:A))+1,VLOOKUP(C168,'Brass Nipples '!A:J,8),IF(C168&lt;(MAX('Brass Fittings '!A:A))+1,VLOOKUP(C168,'Brass Fittings '!A:J,8),IF(C168&lt;(MAX(Valves!A:A))+1,VLOOKUP(C168,Valves!A:J,8),IF(C168&lt;(MAX('PEX Tubing'!A:A))+1,VLOOKUP(C168,'PEX Tubing'!A:J,8),IF(C168&lt;(MAX('PEX Fittings - Brass'!A:A))+1,VLOOKUP(C168,'PEX Fittings - Brass'!A:J,8),IF(C168&lt;(MAX('PEX Fittings - EXPN Brass'!A:A))+1,VLOOKUP(C168,'PEX Fittings - EXPN Brass'!A:J,8),IF(C168&lt;(MAX('PEX Fittings - F1807 PPSU '!A:A))+1,VLOOKUP(C168,'PEX Fittings - F1807 PPSU '!A:J,8),IF(C168&lt;(MAX('PEX Fittings - F1960 EPPSU'!A:A))+1,VLOOKUP(C168,'PEX Fittings - F1960 EPPSU'!A:J,8),IF(C168&lt;(MAX('PEX Accessories'!A:A))+1,VLOOKUP(C168,'PEX Accessories'!A:J,8),IF(C168&lt;(MAX('PVC DWV'!A:A))+1,VLOOKUP(C168,'PVC DWV'!A:K,9),IF(C168&lt;(MAX('PVC SCH 40'!A:A))+1,VLOOKUP(C168,'PVC SCH 40'!A:K,10),IF(C168&lt;(MAX('Push Fittings'!A:A))+1,VLOOKUP(C168,'Push Fittings'!A:J,8),IF(C168&lt;(MAX('Copper Wrot'!A:A))+1,VLOOKUP(C168,'Copper Wrot'!A:L,10),IF(C168&lt;(MAX('Cast Copper'!A:A))+1,VLOOKUP(C168,'Cast Copper'!A:L,10),IF(C168&lt;(MAX('Press Copper Fittings'!A:A))+1,VLOOKUP(C168,'Press Copper Fittings'!A:J,8),IF(C168&lt;(MAX('Supply Stops'!A:A))+1,VLOOKUP(C168,'Supply Stops'!A:J,8),IF(C168&lt;(MAX('Supply Lines'!A:A))+1,VLOOKUP(C168,'Supply Lines'!A:J,8),IF(C168&lt;(MAX('CI Fittings'!A:A))+1,VLOOKUP(C168,'CI Fittings'!A:J,8),IF(C168&lt;(MAX('Steel Couplings'!A:A))+1,VLOOKUP(C168,'Steel Couplings'!A:J,8),IF(C168&lt;(MAX(NHC!A:A))+1,VLOOKUP(C168,NHC!A:J,8),IF(C168&lt;(MAX('Dielectric Unions'!A:A))+1,VLOOKUP(C168,'Dielectric Unions'!A:J,8),IF(C168&lt;(MAX('MI Fittings - XH'!A:A))+1,VLOOKUP(C168,'MI Fittings - XH'!A:J,8),IF(C168&lt;(MAX('Steel Nipples - XH'!A:A))+1,VLOOKUP(C168,'Steel Nipples - XH'!A:J,8),IF(C168&lt;(MAX('Copper Tubing '!A:A))+1,VLOOKUP(C168,'Copper Tubing '!A:J,8),IF(C168&lt;(MAX('PVC Pipe'!A:A))+1,VLOOKUP(C168,'PVC Pipe'!A:J,8),IF(C168&lt;(MAX('Steel Pipe'!A:A))+1,VLOOKUP(C168,'Steel Pipe'!A:J,8),"")))))))))))))))))))))))))))))))</f>
        <v/>
      </c>
      <c r="I168" s="1232">
        <f>IF(C168&lt;(MAX('MI Fittings'!A:A))+1,VLOOKUP(C168,'MI Fittings'!A:K,7),IF(C168&lt;(MAX('CS Press Fittings'!A:A))+1,VLOOKUP(C168,'CS Press Fittings'!A:K,8),IF(C168&lt;(MAX('Steel Nipples'!A:A))+1,VLOOKUP(C168,'Steel Nipples'!A:K,7),IF(C168&lt;(MAX('Steel Cut Lengths'!A:A))+1,VLOOKUP(C168,'Steel Cut Lengths'!A:K,7),IF(C168&lt;(MAX('Pipe Hangers'!A:A))+1,VLOOKUP(C168,'Pipe Hangers'!A:J,7),IF(C168&lt;(MAX('Brass Nipples '!A:A))+1,VLOOKUP(C168,'Brass Nipples '!A:J,7),IF(C168&lt;(MAX('Brass Fittings '!A:A))+1,VLOOKUP(C168,'Brass Fittings '!A:J,7),IF(C168&lt;(MAX(Valves!A:A))+1,VLOOKUP(C168,Valves!A:J,7),IF(C168&lt;(MAX('PEX Tubing'!A:A))+1,VLOOKUP(C168,'PEX Tubing'!A:J,7),IF(C168&lt;(MAX('PEX Fittings - Brass'!A:A))+1,VLOOKUP(C168,'PEX Fittings - Brass'!A:J,7),IF(C168&lt;(MAX('PEX Fittings - EXPN Brass'!A:A))+1,VLOOKUP(C168,'PEX Fittings - EXPN Brass'!A:J,7),IF(C168&lt;(MAX('PEX Fittings - F1807 PPSU '!A:A))+1,VLOOKUP(C168,'PEX Fittings - F1807 PPSU '!A:J,7),IF(C168&lt;(MAX('PEX Fittings - F1960 EPPSU'!A:A))+1,VLOOKUP(C168,'PEX Fittings - F1960 EPPSU'!A:J,7),IF(C168&lt;(MAX('PEX Accessories'!A:A))+1,VLOOKUP(C168,'PEX Accessories'!A:J,7),IF(C168&lt;(MAX('PVC DWV'!A:A))+1,VLOOKUP(C168,'PVC DWV'!A:K,8),IF(C168&lt;(MAX('PVC SCH 40'!A:A))+1,VLOOKUP(C168,'PVC SCH 40'!A:K,7),IF(C168&lt;(MAX('Push Fittings'!A:A))+1,VLOOKUP(C168,'Push Fittings'!A:J,7),IF(C168&lt;(MAX('Copper Wrot'!A:A))+1,VLOOKUP(C168,'Copper Wrot'!A:L,9),IF(C168&lt;(MAX('Cast Copper'!A:A))+1,VLOOKUP(C168,'Cast Copper'!A:L,9),IF(C168&lt;(MAX('Press Copper Fittings'!A:A))+1,VLOOKUP(C168,'Press Copper Fittings'!A:J,7),IF(C168&lt;(MAX('Supply Stops'!A:A))+1,VLOOKUP(C168,'Supply Stops'!A:J,7),IF(C168&lt;(MAX('Supply Lines'!A:A))+1,VLOOKUP(C168,'Supply Lines'!A:J,7),IF(C168&lt;(MAX('CI Fittings'!A:A))+1,VLOOKUP(C168,'CI Fittings'!A:J,7),IF(C168&lt;(MAX('Steel Couplings'!A:A))+1,VLOOKUP(C168,'Steel Couplings'!A:J,7),IF(C168&lt;(MAX(NHC!A:A))+1,VLOOKUP(C168,NHC!A:J,7),IF(C168&lt;(MAX('Dielectric Unions'!A:A))+1,VLOOKUP(C168,'Dielectric Unions'!A:J,7),IF(C168&lt;(MAX('MI Fittings - XH'!A:A))+1,VLOOKUP(C168,'MI Fittings - XH'!A:J,7),IF(C168&lt;(MAX('Steel Nipples - XH'!A:A))+1,VLOOKUP(C168,'Steel Nipples - XH'!A:J,7),IF(C168&lt;(MAX('Copper Tubing '!A:A))+1,VLOOKUP(C168,'Copper Tubing '!A:J,7),IF(C168&lt;(MAX('PVC Pipe'!A:A))+1,VLOOKUP(C168,'PVC Pipe'!A:J,7),IF(C168&lt;(MAX('Steel Pipe'!A:A))+1,VLOOKUP(C168,'Steel Pipe'!A:J,7),0)))))))))))))))))))))))))))))))</f>
        <v>0</v>
      </c>
      <c r="J168" s="1196">
        <f t="shared" si="2"/>
        <v>0</v>
      </c>
    </row>
    <row r="169" spans="3:10" ht="15" customHeight="1" thickTop="1" thickBot="1">
      <c r="C169" s="1233">
        <v>148</v>
      </c>
      <c r="D169" s="49" t="str">
        <f>IF(C169&lt;(MAX('MI Fittings'!A:A))+1,VLOOKUP(C169,'MI Fittings'!A:K,10),IF(C169&lt;(MAX('CS Press Fittings'!A:A))+1,VLOOKUP(C169,'CS Press Fittings'!A:K,11),IF(C169&lt;(MAX('Steel Nipples'!A:A))+1,VLOOKUP(C169,'Steel Nipples'!A:K,10),IF(C169&lt;(MAX('Steel Cut Lengths'!A:A))+1,VLOOKUP(C169,'Steel Cut Lengths'!A:K,10),IF(C169&lt;(MAX('Pipe Hangers'!A:A))+1,VLOOKUP(C169,'Pipe Hangers'!A:J,10),IF(C169&lt;(MAX('Brass Nipples '!A:A))+1,VLOOKUP(C169,'Brass Nipples '!A:J,10),IF(C169&lt;(MAX('Brass Fittings '!A:A))+1,VLOOKUP(C169,'Brass Fittings '!A:J,10),IF(C169&lt;(MAX(Valves!A:A))+1,VLOOKUP(C169,Valves!A:J,10),IF(C169&lt;(MAX('PEX Tubing'!A:A))+1,VLOOKUP(C169,'PEX Tubing'!A:J,9),IF(C169&lt;(MAX('PEX Fittings - Brass'!A:A))+1,VLOOKUP(C169,'PEX Fittings - Brass'!A:J,10),IF(C169&lt;(MAX('PEX Fittings - EXPN Brass'!A:A))+1,VLOOKUP(C169,'PEX Fittings - EXPN Brass'!A:J,10),IF(C169&lt;(MAX('PEX Fittings - F1807 PPSU '!A:A))+1,VLOOKUP(C169,'PEX Fittings - F1807 PPSU '!A:J,10),IF(C169&lt;(MAX('PEX Fittings - F1960 EPPSU'!A:A))+1,VLOOKUP(C169,'PEX Fittings - F1960 EPPSU'!A:J,10),IF(C169&lt;(MAX('PEX Accessories'!A:A))+1,VLOOKUP(C169,'PEX Accessories'!A:J,10),IF(C169&lt;(MAX('PVC DWV'!A:A))+1,VLOOKUP(C169,'PVC DWV'!A:K,11),IF(C169&lt;(MAX('PVC SCH 40'!A:A))+1,VLOOKUP(C169,'PVC SCH 40'!A:K,11),IF(C169&lt;(MAX('Push Fittings'!A:A))+1,VLOOKUP(C169,'Push Fittings'!A:J,10),IF(C169&lt;(MAX('Copper Wrot'!A:A))+1,VLOOKUP(C169,'Copper Wrot'!A:L,12),IF(C169&lt;(MAX('Cast Copper'!A:A))+1,VLOOKUP(C169,'Cast Copper'!A:L,12),IF(C169&lt;(MAX('Press Copper Fittings'!A:A))+1,VLOOKUP(C169,'Press Copper Fittings'!A:J,10),IF(C169&lt;(MAX('Supply Stops'!A:A))+1,VLOOKUP(C169,'Supply Stops'!A:J,10),IF(C169&lt;(MAX('Supply Lines'!A:A))+1,VLOOKUP(C169,'Supply Lines'!A:J,10),IF(C169&lt;(MAX('CI Fittings'!A:A))+1,VLOOKUP(C169,'CI Fittings'!A:J,10),IF(C169&lt;(MAX('Steel Couplings'!A:A))+1,VLOOKUP(C169,'Steel Couplings'!A:J,10),IF(C169&lt;(MAX(NHC!A:A))+1,VLOOKUP(C169,NHC!A:J,10),IF(C169&lt;(MAX('Dielectric Unions'!A:A))+1,VLOOKUP(C169,'Dielectric Unions'!A:J,10),IF(C169&lt;(MAX('MI Fittings - XH'!A:A))+1,VLOOKUP(C169,'MI Fittings - XH'!A:J,10),IF(C169&lt;(MAX('Steel Nipples - XH'!A:A))+1,VLOOKUP(C169,'Steel Nipples - XH'!A:J,10),IF(C169&lt;(MAX('Copper Tubing '!A:A))+1,VLOOKUP(C169,'Copper Tubing '!A:J,10),IF(C169&lt;(MAX('PVC Pipe'!A:A))+1,VLOOKUP(C169,'PVC Pipe'!A:J,10),IF(C169&lt;(MAX('Steel Pipe'!A:A))+1,VLOOKUP(C169,'Steel Pipe'!A:J,10),"")))))))))))))))))))))))))))))))</f>
        <v/>
      </c>
      <c r="E169" s="1231" t="str">
        <f>IF(C169&lt;(MAX('MI Fittings'!A:A))+1,VLOOKUP(C169,'MI Fittings'!A:K,3),IF(C169&lt;(MAX('CS Press Fittings'!A:A))+1,VLOOKUP(C169,'CS Press Fittings'!A:K,4),IF(C169&lt;(MAX('Steel Nipples'!A:A))+1,VLOOKUP(C169,'Steel Nipples'!A:K,3),IF(C169&lt;(MAX('Steel Cut Lengths'!A:A))+1,VLOOKUP(C169,'Steel Cut Lengths'!A:K,3),IF(C169&lt;(MAX('Pipe Hangers'!A:A))+1,VLOOKUP(C169,'Pipe Hangers'!A:J,3),IF(C169&lt;(MAX('Brass Nipples '!A:A))+1,VLOOKUP(C169,'Brass Nipples '!A:J,3),IF(C169&lt;(MAX('Brass Fittings '!A:A))+1,VLOOKUP(C169,'Brass Fittings '!A:J,3),IF(C169&lt;(MAX(Valves!A:A))+1,VLOOKUP(C169,Valves!A:J,3),IF(C169&lt;(MAX('PEX Tubing'!A:A))+1,VLOOKUP(C169,'PEX Tubing'!A:J,3),IF(C169&lt;(MAX('PEX Fittings - Brass'!A:A))+1,VLOOKUP(C169,'PEX Fittings - Brass'!A:J,3),IF(C169&lt;(MAX('PEX Fittings - EXPN Brass'!A:A))+1,VLOOKUP(C169,'PEX Fittings - EXPN Brass'!A:J,3),IF(C169&lt;(MAX('PEX Fittings - F1807 PPSU '!A:A))+1,VLOOKUP(C169,'PEX Fittings - F1807 PPSU '!A:J,3),IF(C169&lt;(MAX('PEX Fittings - F1960 EPPSU'!A:A))+1,VLOOKUP(C169,'PEX Fittings - F1960 EPPSU'!A:J,3),IF(C169&lt;(MAX('PEX Accessories'!A:A))+1,VLOOKUP(C169,'PEX Accessories'!A:J,3),IF(C169&lt;(MAX('PVC DWV'!A:A))+1,VLOOKUP(C169,'PVC DWV'!A:K,3),IF(C169&lt;(MAX('PVC SCH 40'!A:A))+1,VLOOKUP(C169,'PVC SCH 40'!A:K,3),IF(C169&lt;(MAX('Push Fittings'!A:A))+1,VLOOKUP(C169,'Push Fittings'!A:J,3),IF(C169&lt;(MAX('Copper Wrot'!A:A))+1,VLOOKUP(C169,'Copper Wrot'!A:L,3),IF(C169&lt;(MAX('Cast Copper'!A:A))+1,VLOOKUP(C169,'Cast Copper'!A:L,3),IF(C169&lt;(MAX('Cast Copper'!A:A))+1,VLOOKUP(C169,'Cast Copper'!A:L,3),IF(C169&lt;(MAX('Press Copper Fittings'!A:A))+1,VLOOKUP(C169,'Press Copper Fittings'!A:J,3),IF(C169&lt;(MAX('Supply Stops'!A:A))+1,VLOOKUP(C169,'Supply Stops'!A:J,3),IF(C169&lt;(MAX('Supply Lines'!A:A))+1,VLOOKUP(C169,'Supply Lines'!A:J,3),IF(C169&lt;(MAX('CI Fittings'!A:A))+1,VLOOKUP(C169,'CI Fittings'!A:J,3),IF(C169&lt;(MAX('Steel Couplings'!A:A))+1,VLOOKUP(C169,'Steel Couplings'!A:J,3),IF(C169&lt;(MAX(NHC!A:A))+1,VLOOKUP(C169,NHC!A:J,3),IF(C169&lt;(MAX('Dielectric Unions'!A:A))+1,VLOOKUP(C169,'Dielectric Unions'!A:J,3),IF(C169&lt;(MAX('MI Fittings - XH'!A:A))+1,VLOOKUP(C169,'MI Fittings - XH'!A:J,3),IF(C169&lt;(MAX('Steel Nipples - XH'!A:A))+1,VLOOKUP(C169,'Steel Nipples - XH'!A:J,3),IF(C169&lt;(MAX('Copper Tubing '!A:A))+1,VLOOKUP(C169,'Copper Tubing '!A:J,3),IF(C169&lt;(MAX('PVC Pipe'!A:A))+1,VLOOKUP(C169,'PVC Pipe'!A:J,3),IF(C169&lt;(MAX('Steel Pipe'!A:A))+1,VLOOKUP(C169,'Steel Pipe'!A:J,3),""))))))))))))))))))))))))))))))))</f>
        <v/>
      </c>
      <c r="F169" s="1794" t="str">
        <f>IF(C169&lt;(MAX('MI Fittings'!A:A))+1,VLOOKUP(C169,'MI Fittings'!A:K,4),IF(C169&lt;(MAX('CS Press Fittings'!A:A))+1,VLOOKUP(C169,'CS Press Fittings'!A:K,5),IF(C169&lt;(MAX('Steel Nipples'!A:A))+1,VLOOKUP(C169,'Steel Nipples'!A:K,4),IF(C169&lt;(MAX('Steel Cut Lengths'!A:A))+1,VLOOKUP(C169,'Steel Cut Lengths'!A:K,4),IF(C169&lt;(MAX('Pipe Hangers'!A:A))+1,VLOOKUP(C169,'Pipe Hangers'!A:J,4),IF(C169&lt;(MAX('Brass Nipples '!A:A))+1,VLOOKUP(C169,'Brass Nipples '!A:J,4),IF(C169&lt;(MAX('Brass Fittings '!A:A))+1,VLOOKUP(C169,'Brass Fittings '!A:J,4),IF(C169&lt;(MAX(Valves!A:A))+1,VLOOKUP(C169,Valves!A:J,4),IF(C169&lt;(MAX('PEX Tubing'!A:A))+1,VLOOKUP(C169,'PEX Tubing'!A:J,4),IF(C169&lt;(MAX('PEX Fittings - Brass'!A:A))+1,VLOOKUP(C169,'PEX Fittings - Brass'!A:J,4),IF(C169&lt;(MAX('PEX Fittings - EXPN Brass'!A:A))+1,VLOOKUP(C169,'PEX Fittings - EXPN Brass'!A:J,4),IF(C169&lt;(MAX('PEX Fittings - F1807 PPSU '!A:A))+1,VLOOKUP(C169,'PEX Fittings - F1807 PPSU '!A:J,4),IF(C169&lt;(MAX('PEX Fittings - F1960 EPPSU'!A:A))+1,VLOOKUP(C169,'PEX Fittings - F1960 EPPSU'!A:J,4),IF(C169&lt;(MAX('PEX Accessories'!A:A))+1,VLOOKUP(C169,'PEX Accessories'!A:J,4),IF(C169&lt;(MAX('PVC DWV'!A:A))+1,VLOOKUP(C169,'PVC DWV'!A:K,5),IF(C169&lt;(MAX('PVC SCH 40'!A:A))+1,VLOOKUP(C169,'PVC SCH 40'!A:K,5),IF(C169&lt;(MAX('Push Fittings'!A:A))+1,VLOOKUP(C169,'Push Fittings'!A:J,4),IF(C169&lt;(MAX('Copper Wrot'!A:A))+1,VLOOKUP(C169,'Copper Wrot'!A:L,5),IF(C169&lt;(MAX('Cast Copper'!A:A))+1,VLOOKUP(C169,'Cast Copper'!A:L,5),IF(C169&lt;(MAX('Press Copper Fittings'!A:A))+1,VLOOKUP(C169,'Press Copper Fittings'!A:J,4),IF(C169&lt;(MAX('Supply Stops'!A:A))+1,VLOOKUP(C169,'Supply Stops'!A:J,4),IF(C169&lt;(MAX('Supply Lines'!A:A))+1,VLOOKUP(C169,'Supply Lines'!A:J,4),IF(C169&lt;(MAX('CI Fittings'!A:A))+1,VLOOKUP(C169,'CI Fittings'!A:J,4),IF(C169&lt;(MAX('Steel Couplings'!A:A))+1,VLOOKUP(C169,'Steel Couplings'!A:J,4),IF(C169&lt;(MAX(NHC!A:A))+1,VLOOKUP(C169,NHC!A:J,4),IF(C169&lt;(MAX('Dielectric Unions'!A:A))+1,VLOOKUP(C169,'Dielectric Unions'!A:J,4),IF(C169&lt;(MAX('MI Fittings - XH'!A:A))+1,VLOOKUP(C169,'MI Fittings - XH'!A:J,4),IF(C169&lt;(MAX('Steel Nipples - XH'!A:A))+1,VLOOKUP(C169,'Steel Nipples - XH'!A:J,4),IF(C169&lt;(MAX('Copper Tubing '!A:A))+1,VLOOKUP(C169,'Copper Tubing '!A:J,4),IF(C169&lt;(MAX('PVC Pipe'!A:A))+1,VLOOKUP(C169,'PVC Pipe'!A:J,4),IF(C169&lt;(MAX('Steel Pipe'!A:A))+1,VLOOKUP(C169,'Steel Pipe'!A:J,4),"")))))))))))))))))))))))))))))))</f>
        <v/>
      </c>
      <c r="G169" s="1795"/>
      <c r="H169" s="504" t="str">
        <f>IF(C169&lt;(MAX('MI Fittings'!A:A))+1,VLOOKUP(C169,'MI Fittings'!A:K,8),IF(C169&lt;(MAX('CS Press Fittings'!A:A))+1,VLOOKUP(C169,'CS Press Fittings'!A:K,9),IF(C169&lt;(MAX('Steel Nipples'!A:A))+1,VLOOKUP(C169,'Steel Nipples'!A:K,8),IF(C169&lt;(MAX('Steel Cut Lengths'!A:A))+1,VLOOKUP(C169,'Steel Cut Lengths'!A:K,8),IF(C169&lt;(MAX('Pipe Hangers'!A:A))+1,VLOOKUP(C169,'Pipe Hangers'!A:J,8),IF(C169&lt;(MAX('Brass Nipples '!A:A))+1,VLOOKUP(C169,'Brass Nipples '!A:J,8),IF(C169&lt;(MAX('Brass Fittings '!A:A))+1,VLOOKUP(C169,'Brass Fittings '!A:J,8),IF(C169&lt;(MAX(Valves!A:A))+1,VLOOKUP(C169,Valves!A:J,8),IF(C169&lt;(MAX('PEX Tubing'!A:A))+1,VLOOKUP(C169,'PEX Tubing'!A:J,8),IF(C169&lt;(MAX('PEX Fittings - Brass'!A:A))+1,VLOOKUP(C169,'PEX Fittings - Brass'!A:J,8),IF(C169&lt;(MAX('PEX Fittings - EXPN Brass'!A:A))+1,VLOOKUP(C169,'PEX Fittings - EXPN Brass'!A:J,8),IF(C169&lt;(MAX('PEX Fittings - F1807 PPSU '!A:A))+1,VLOOKUP(C169,'PEX Fittings - F1807 PPSU '!A:J,8),IF(C169&lt;(MAX('PEX Fittings - F1960 EPPSU'!A:A))+1,VLOOKUP(C169,'PEX Fittings - F1960 EPPSU'!A:J,8),IF(C169&lt;(MAX('PEX Accessories'!A:A))+1,VLOOKUP(C169,'PEX Accessories'!A:J,8),IF(C169&lt;(MAX('PVC DWV'!A:A))+1,VLOOKUP(C169,'PVC DWV'!A:K,9),IF(C169&lt;(MAX('PVC SCH 40'!A:A))+1,VLOOKUP(C169,'PVC SCH 40'!A:K,10),IF(C169&lt;(MAX('Push Fittings'!A:A))+1,VLOOKUP(C169,'Push Fittings'!A:J,8),IF(C169&lt;(MAX('Copper Wrot'!A:A))+1,VLOOKUP(C169,'Copper Wrot'!A:L,10),IF(C169&lt;(MAX('Cast Copper'!A:A))+1,VLOOKUP(C169,'Cast Copper'!A:L,10),IF(C169&lt;(MAX('Press Copper Fittings'!A:A))+1,VLOOKUP(C169,'Press Copper Fittings'!A:J,8),IF(C169&lt;(MAX('Supply Stops'!A:A))+1,VLOOKUP(C169,'Supply Stops'!A:J,8),IF(C169&lt;(MAX('Supply Lines'!A:A))+1,VLOOKUP(C169,'Supply Lines'!A:J,8),IF(C169&lt;(MAX('CI Fittings'!A:A))+1,VLOOKUP(C169,'CI Fittings'!A:J,8),IF(C169&lt;(MAX('Steel Couplings'!A:A))+1,VLOOKUP(C169,'Steel Couplings'!A:J,8),IF(C169&lt;(MAX(NHC!A:A))+1,VLOOKUP(C169,NHC!A:J,8),IF(C169&lt;(MAX('Dielectric Unions'!A:A))+1,VLOOKUP(C169,'Dielectric Unions'!A:J,8),IF(C169&lt;(MAX('MI Fittings - XH'!A:A))+1,VLOOKUP(C169,'MI Fittings - XH'!A:J,8),IF(C169&lt;(MAX('Steel Nipples - XH'!A:A))+1,VLOOKUP(C169,'Steel Nipples - XH'!A:J,8),IF(C169&lt;(MAX('Copper Tubing '!A:A))+1,VLOOKUP(C169,'Copper Tubing '!A:J,8),IF(C169&lt;(MAX('PVC Pipe'!A:A))+1,VLOOKUP(C169,'PVC Pipe'!A:J,8),IF(C169&lt;(MAX('Steel Pipe'!A:A))+1,VLOOKUP(C169,'Steel Pipe'!A:J,8),"")))))))))))))))))))))))))))))))</f>
        <v/>
      </c>
      <c r="I169" s="1232">
        <f>IF(C169&lt;(MAX('MI Fittings'!A:A))+1,VLOOKUP(C169,'MI Fittings'!A:K,7),IF(C169&lt;(MAX('CS Press Fittings'!A:A))+1,VLOOKUP(C169,'CS Press Fittings'!A:K,8),IF(C169&lt;(MAX('Steel Nipples'!A:A))+1,VLOOKUP(C169,'Steel Nipples'!A:K,7),IF(C169&lt;(MAX('Steel Cut Lengths'!A:A))+1,VLOOKUP(C169,'Steel Cut Lengths'!A:K,7),IF(C169&lt;(MAX('Pipe Hangers'!A:A))+1,VLOOKUP(C169,'Pipe Hangers'!A:J,7),IF(C169&lt;(MAX('Brass Nipples '!A:A))+1,VLOOKUP(C169,'Brass Nipples '!A:J,7),IF(C169&lt;(MAX('Brass Fittings '!A:A))+1,VLOOKUP(C169,'Brass Fittings '!A:J,7),IF(C169&lt;(MAX(Valves!A:A))+1,VLOOKUP(C169,Valves!A:J,7),IF(C169&lt;(MAX('PEX Tubing'!A:A))+1,VLOOKUP(C169,'PEX Tubing'!A:J,7),IF(C169&lt;(MAX('PEX Fittings - Brass'!A:A))+1,VLOOKUP(C169,'PEX Fittings - Brass'!A:J,7),IF(C169&lt;(MAX('PEX Fittings - EXPN Brass'!A:A))+1,VLOOKUP(C169,'PEX Fittings - EXPN Brass'!A:J,7),IF(C169&lt;(MAX('PEX Fittings - F1807 PPSU '!A:A))+1,VLOOKUP(C169,'PEX Fittings - F1807 PPSU '!A:J,7),IF(C169&lt;(MAX('PEX Fittings - F1960 EPPSU'!A:A))+1,VLOOKUP(C169,'PEX Fittings - F1960 EPPSU'!A:J,7),IF(C169&lt;(MAX('PEX Accessories'!A:A))+1,VLOOKUP(C169,'PEX Accessories'!A:J,7),IF(C169&lt;(MAX('PVC DWV'!A:A))+1,VLOOKUP(C169,'PVC DWV'!A:K,8),IF(C169&lt;(MAX('PVC SCH 40'!A:A))+1,VLOOKUP(C169,'PVC SCH 40'!A:K,7),IF(C169&lt;(MAX('Push Fittings'!A:A))+1,VLOOKUP(C169,'Push Fittings'!A:J,7),IF(C169&lt;(MAX('Copper Wrot'!A:A))+1,VLOOKUP(C169,'Copper Wrot'!A:L,9),IF(C169&lt;(MAX('Cast Copper'!A:A))+1,VLOOKUP(C169,'Cast Copper'!A:L,9),IF(C169&lt;(MAX('Press Copper Fittings'!A:A))+1,VLOOKUP(C169,'Press Copper Fittings'!A:J,7),IF(C169&lt;(MAX('Supply Stops'!A:A))+1,VLOOKUP(C169,'Supply Stops'!A:J,7),IF(C169&lt;(MAX('Supply Lines'!A:A))+1,VLOOKUP(C169,'Supply Lines'!A:J,7),IF(C169&lt;(MAX('CI Fittings'!A:A))+1,VLOOKUP(C169,'CI Fittings'!A:J,7),IF(C169&lt;(MAX('Steel Couplings'!A:A))+1,VLOOKUP(C169,'Steel Couplings'!A:J,7),IF(C169&lt;(MAX(NHC!A:A))+1,VLOOKUP(C169,NHC!A:J,7),IF(C169&lt;(MAX('Dielectric Unions'!A:A))+1,VLOOKUP(C169,'Dielectric Unions'!A:J,7),IF(C169&lt;(MAX('MI Fittings - XH'!A:A))+1,VLOOKUP(C169,'MI Fittings - XH'!A:J,7),IF(C169&lt;(MAX('Steel Nipples - XH'!A:A))+1,VLOOKUP(C169,'Steel Nipples - XH'!A:J,7),IF(C169&lt;(MAX('Copper Tubing '!A:A))+1,VLOOKUP(C169,'Copper Tubing '!A:J,7),IF(C169&lt;(MAX('PVC Pipe'!A:A))+1,VLOOKUP(C169,'PVC Pipe'!A:J,7),IF(C169&lt;(MAX('Steel Pipe'!A:A))+1,VLOOKUP(C169,'Steel Pipe'!A:J,7),0)))))))))))))))))))))))))))))))</f>
        <v>0</v>
      </c>
      <c r="J169" s="1196">
        <f t="shared" si="2"/>
        <v>0</v>
      </c>
    </row>
    <row r="170" spans="3:10" ht="15" customHeight="1" thickTop="1" thickBot="1">
      <c r="C170" s="1234">
        <v>149</v>
      </c>
      <c r="D170" s="49" t="str">
        <f>IF(C170&lt;(MAX('MI Fittings'!A:A))+1,VLOOKUP(C170,'MI Fittings'!A:K,10),IF(C170&lt;(MAX('CS Press Fittings'!A:A))+1,VLOOKUP(C170,'CS Press Fittings'!A:K,11),IF(C170&lt;(MAX('Steel Nipples'!A:A))+1,VLOOKUP(C170,'Steel Nipples'!A:K,10),IF(C170&lt;(MAX('Steel Cut Lengths'!A:A))+1,VLOOKUP(C170,'Steel Cut Lengths'!A:K,10),IF(C170&lt;(MAX('Pipe Hangers'!A:A))+1,VLOOKUP(C170,'Pipe Hangers'!A:J,10),IF(C170&lt;(MAX('Brass Nipples '!A:A))+1,VLOOKUP(C170,'Brass Nipples '!A:J,10),IF(C170&lt;(MAX('Brass Fittings '!A:A))+1,VLOOKUP(C170,'Brass Fittings '!A:J,10),IF(C170&lt;(MAX(Valves!A:A))+1,VLOOKUP(C170,Valves!A:J,10),IF(C170&lt;(MAX('PEX Tubing'!A:A))+1,VLOOKUP(C170,'PEX Tubing'!A:J,9),IF(C170&lt;(MAX('PEX Fittings - Brass'!A:A))+1,VLOOKUP(C170,'PEX Fittings - Brass'!A:J,10),IF(C170&lt;(MAX('PEX Fittings - EXPN Brass'!A:A))+1,VLOOKUP(C170,'PEX Fittings - EXPN Brass'!A:J,10),IF(C170&lt;(MAX('PEX Fittings - F1807 PPSU '!A:A))+1,VLOOKUP(C170,'PEX Fittings - F1807 PPSU '!A:J,10),IF(C170&lt;(MAX('PEX Fittings - F1960 EPPSU'!A:A))+1,VLOOKUP(C170,'PEX Fittings - F1960 EPPSU'!A:J,10),IF(C170&lt;(MAX('PEX Accessories'!A:A))+1,VLOOKUP(C170,'PEX Accessories'!A:J,10),IF(C170&lt;(MAX('PVC DWV'!A:A))+1,VLOOKUP(C170,'PVC DWV'!A:K,11),IF(C170&lt;(MAX('PVC SCH 40'!A:A))+1,VLOOKUP(C170,'PVC SCH 40'!A:K,11),IF(C170&lt;(MAX('Push Fittings'!A:A))+1,VLOOKUP(C170,'Push Fittings'!A:J,10),IF(C170&lt;(MAX('Copper Wrot'!A:A))+1,VLOOKUP(C170,'Copper Wrot'!A:L,12),IF(C170&lt;(MAX('Cast Copper'!A:A))+1,VLOOKUP(C170,'Cast Copper'!A:L,12),IF(C170&lt;(MAX('Press Copper Fittings'!A:A))+1,VLOOKUP(C170,'Press Copper Fittings'!A:J,10),IF(C170&lt;(MAX('Supply Stops'!A:A))+1,VLOOKUP(C170,'Supply Stops'!A:J,10),IF(C170&lt;(MAX('Supply Lines'!A:A))+1,VLOOKUP(C170,'Supply Lines'!A:J,10),IF(C170&lt;(MAX('CI Fittings'!A:A))+1,VLOOKUP(C170,'CI Fittings'!A:J,10),IF(C170&lt;(MAX('Steel Couplings'!A:A))+1,VLOOKUP(C170,'Steel Couplings'!A:J,10),IF(C170&lt;(MAX(NHC!A:A))+1,VLOOKUP(C170,NHC!A:J,10),IF(C170&lt;(MAX('Dielectric Unions'!A:A))+1,VLOOKUP(C170,'Dielectric Unions'!A:J,10),IF(C170&lt;(MAX('MI Fittings - XH'!A:A))+1,VLOOKUP(C170,'MI Fittings - XH'!A:J,10),IF(C170&lt;(MAX('Steel Nipples - XH'!A:A))+1,VLOOKUP(C170,'Steel Nipples - XH'!A:J,10),IF(C170&lt;(MAX('Copper Tubing '!A:A))+1,VLOOKUP(C170,'Copper Tubing '!A:J,10),IF(C170&lt;(MAX('PVC Pipe'!A:A))+1,VLOOKUP(C170,'PVC Pipe'!A:J,10),IF(C170&lt;(MAX('Steel Pipe'!A:A))+1,VLOOKUP(C170,'Steel Pipe'!A:J,10),"")))))))))))))))))))))))))))))))</f>
        <v/>
      </c>
      <c r="E170" s="1231" t="str">
        <f>IF(C170&lt;(MAX('MI Fittings'!A:A))+1,VLOOKUP(C170,'MI Fittings'!A:K,3),IF(C170&lt;(MAX('CS Press Fittings'!A:A))+1,VLOOKUP(C170,'CS Press Fittings'!A:K,4),IF(C170&lt;(MAX('Steel Nipples'!A:A))+1,VLOOKUP(C170,'Steel Nipples'!A:K,3),IF(C170&lt;(MAX('Steel Cut Lengths'!A:A))+1,VLOOKUP(C170,'Steel Cut Lengths'!A:K,3),IF(C170&lt;(MAX('Pipe Hangers'!A:A))+1,VLOOKUP(C170,'Pipe Hangers'!A:J,3),IF(C170&lt;(MAX('Brass Nipples '!A:A))+1,VLOOKUP(C170,'Brass Nipples '!A:J,3),IF(C170&lt;(MAX('Brass Fittings '!A:A))+1,VLOOKUP(C170,'Brass Fittings '!A:J,3),IF(C170&lt;(MAX(Valves!A:A))+1,VLOOKUP(C170,Valves!A:J,3),IF(C170&lt;(MAX('PEX Tubing'!A:A))+1,VLOOKUP(C170,'PEX Tubing'!A:J,3),IF(C170&lt;(MAX('PEX Fittings - Brass'!A:A))+1,VLOOKUP(C170,'PEX Fittings - Brass'!A:J,3),IF(C170&lt;(MAX('PEX Fittings - EXPN Brass'!A:A))+1,VLOOKUP(C170,'PEX Fittings - EXPN Brass'!A:J,3),IF(C170&lt;(MAX('PEX Fittings - F1807 PPSU '!A:A))+1,VLOOKUP(C170,'PEX Fittings - F1807 PPSU '!A:J,3),IF(C170&lt;(MAX('PEX Fittings - F1960 EPPSU'!A:A))+1,VLOOKUP(C170,'PEX Fittings - F1960 EPPSU'!A:J,3),IF(C170&lt;(MAX('PEX Accessories'!A:A))+1,VLOOKUP(C170,'PEX Accessories'!A:J,3),IF(C170&lt;(MAX('PVC DWV'!A:A))+1,VLOOKUP(C170,'PVC DWV'!A:K,3),IF(C170&lt;(MAX('PVC SCH 40'!A:A))+1,VLOOKUP(C170,'PVC SCH 40'!A:K,3),IF(C170&lt;(MAX('Push Fittings'!A:A))+1,VLOOKUP(C170,'Push Fittings'!A:J,3),IF(C170&lt;(MAX('Copper Wrot'!A:A))+1,VLOOKUP(C170,'Copper Wrot'!A:L,3),IF(C170&lt;(MAX('Cast Copper'!A:A))+1,VLOOKUP(C170,'Cast Copper'!A:L,3),IF(C170&lt;(MAX('Cast Copper'!A:A))+1,VLOOKUP(C170,'Cast Copper'!A:L,3),IF(C170&lt;(MAX('Press Copper Fittings'!A:A))+1,VLOOKUP(C170,'Press Copper Fittings'!A:J,3),IF(C170&lt;(MAX('Supply Stops'!A:A))+1,VLOOKUP(C170,'Supply Stops'!A:J,3),IF(C170&lt;(MAX('Supply Lines'!A:A))+1,VLOOKUP(C170,'Supply Lines'!A:J,3),IF(C170&lt;(MAX('CI Fittings'!A:A))+1,VLOOKUP(C170,'CI Fittings'!A:J,3),IF(C170&lt;(MAX('Steel Couplings'!A:A))+1,VLOOKUP(C170,'Steel Couplings'!A:J,3),IF(C170&lt;(MAX(NHC!A:A))+1,VLOOKUP(C170,NHC!A:J,3),IF(C170&lt;(MAX('Dielectric Unions'!A:A))+1,VLOOKUP(C170,'Dielectric Unions'!A:J,3),IF(C170&lt;(MAX('MI Fittings - XH'!A:A))+1,VLOOKUP(C170,'MI Fittings - XH'!A:J,3),IF(C170&lt;(MAX('Steel Nipples - XH'!A:A))+1,VLOOKUP(C170,'Steel Nipples - XH'!A:J,3),IF(C170&lt;(MAX('Copper Tubing '!A:A))+1,VLOOKUP(C170,'Copper Tubing '!A:J,3),IF(C170&lt;(MAX('PVC Pipe'!A:A))+1,VLOOKUP(C170,'PVC Pipe'!A:J,3),IF(C170&lt;(MAX('Steel Pipe'!A:A))+1,VLOOKUP(C170,'Steel Pipe'!A:J,3),""))))))))))))))))))))))))))))))))</f>
        <v/>
      </c>
      <c r="F170" s="1794" t="str">
        <f>IF(C170&lt;(MAX('MI Fittings'!A:A))+1,VLOOKUP(C170,'MI Fittings'!A:K,4),IF(C170&lt;(MAX('CS Press Fittings'!A:A))+1,VLOOKUP(C170,'CS Press Fittings'!A:K,5),IF(C170&lt;(MAX('Steel Nipples'!A:A))+1,VLOOKUP(C170,'Steel Nipples'!A:K,4),IF(C170&lt;(MAX('Steel Cut Lengths'!A:A))+1,VLOOKUP(C170,'Steel Cut Lengths'!A:K,4),IF(C170&lt;(MAX('Pipe Hangers'!A:A))+1,VLOOKUP(C170,'Pipe Hangers'!A:J,4),IF(C170&lt;(MAX('Brass Nipples '!A:A))+1,VLOOKUP(C170,'Brass Nipples '!A:J,4),IF(C170&lt;(MAX('Brass Fittings '!A:A))+1,VLOOKUP(C170,'Brass Fittings '!A:J,4),IF(C170&lt;(MAX(Valves!A:A))+1,VLOOKUP(C170,Valves!A:J,4),IF(C170&lt;(MAX('PEX Tubing'!A:A))+1,VLOOKUP(C170,'PEX Tubing'!A:J,4),IF(C170&lt;(MAX('PEX Fittings - Brass'!A:A))+1,VLOOKUP(C170,'PEX Fittings - Brass'!A:J,4),IF(C170&lt;(MAX('PEX Fittings - EXPN Brass'!A:A))+1,VLOOKUP(C170,'PEX Fittings - EXPN Brass'!A:J,4),IF(C170&lt;(MAX('PEX Fittings - F1807 PPSU '!A:A))+1,VLOOKUP(C170,'PEX Fittings - F1807 PPSU '!A:J,4),IF(C170&lt;(MAX('PEX Fittings - F1960 EPPSU'!A:A))+1,VLOOKUP(C170,'PEX Fittings - F1960 EPPSU'!A:J,4),IF(C170&lt;(MAX('PEX Accessories'!A:A))+1,VLOOKUP(C170,'PEX Accessories'!A:J,4),IF(C170&lt;(MAX('PVC DWV'!A:A))+1,VLOOKUP(C170,'PVC DWV'!A:K,5),IF(C170&lt;(MAX('PVC SCH 40'!A:A))+1,VLOOKUP(C170,'PVC SCH 40'!A:K,5),IF(C170&lt;(MAX('Push Fittings'!A:A))+1,VLOOKUP(C170,'Push Fittings'!A:J,4),IF(C170&lt;(MAX('Copper Wrot'!A:A))+1,VLOOKUP(C170,'Copper Wrot'!A:L,5),IF(C170&lt;(MAX('Cast Copper'!A:A))+1,VLOOKUP(C170,'Cast Copper'!A:L,5),IF(C170&lt;(MAX('Press Copper Fittings'!A:A))+1,VLOOKUP(C170,'Press Copper Fittings'!A:J,4),IF(C170&lt;(MAX('Supply Stops'!A:A))+1,VLOOKUP(C170,'Supply Stops'!A:J,4),IF(C170&lt;(MAX('Supply Lines'!A:A))+1,VLOOKUP(C170,'Supply Lines'!A:J,4),IF(C170&lt;(MAX('CI Fittings'!A:A))+1,VLOOKUP(C170,'CI Fittings'!A:J,4),IF(C170&lt;(MAX('Steel Couplings'!A:A))+1,VLOOKUP(C170,'Steel Couplings'!A:J,4),IF(C170&lt;(MAX(NHC!A:A))+1,VLOOKUP(C170,NHC!A:J,4),IF(C170&lt;(MAX('Dielectric Unions'!A:A))+1,VLOOKUP(C170,'Dielectric Unions'!A:J,4),IF(C170&lt;(MAX('MI Fittings - XH'!A:A))+1,VLOOKUP(C170,'MI Fittings - XH'!A:J,4),IF(C170&lt;(MAX('Steel Nipples - XH'!A:A))+1,VLOOKUP(C170,'Steel Nipples - XH'!A:J,4),IF(C170&lt;(MAX('Copper Tubing '!A:A))+1,VLOOKUP(C170,'Copper Tubing '!A:J,4),IF(C170&lt;(MAX('PVC Pipe'!A:A))+1,VLOOKUP(C170,'PVC Pipe'!A:J,4),IF(C170&lt;(MAX('Steel Pipe'!A:A))+1,VLOOKUP(C170,'Steel Pipe'!A:J,4),"")))))))))))))))))))))))))))))))</f>
        <v/>
      </c>
      <c r="G170" s="1795"/>
      <c r="H170" s="504" t="str">
        <f>IF(C170&lt;(MAX('MI Fittings'!A:A))+1,VLOOKUP(C170,'MI Fittings'!A:K,8),IF(C170&lt;(MAX('CS Press Fittings'!A:A))+1,VLOOKUP(C170,'CS Press Fittings'!A:K,9),IF(C170&lt;(MAX('Steel Nipples'!A:A))+1,VLOOKUP(C170,'Steel Nipples'!A:K,8),IF(C170&lt;(MAX('Steel Cut Lengths'!A:A))+1,VLOOKUP(C170,'Steel Cut Lengths'!A:K,8),IF(C170&lt;(MAX('Pipe Hangers'!A:A))+1,VLOOKUP(C170,'Pipe Hangers'!A:J,8),IF(C170&lt;(MAX('Brass Nipples '!A:A))+1,VLOOKUP(C170,'Brass Nipples '!A:J,8),IF(C170&lt;(MAX('Brass Fittings '!A:A))+1,VLOOKUP(C170,'Brass Fittings '!A:J,8),IF(C170&lt;(MAX(Valves!A:A))+1,VLOOKUP(C170,Valves!A:J,8),IF(C170&lt;(MAX('PEX Tubing'!A:A))+1,VLOOKUP(C170,'PEX Tubing'!A:J,8),IF(C170&lt;(MAX('PEX Fittings - Brass'!A:A))+1,VLOOKUP(C170,'PEX Fittings - Brass'!A:J,8),IF(C170&lt;(MAX('PEX Fittings - EXPN Brass'!A:A))+1,VLOOKUP(C170,'PEX Fittings - EXPN Brass'!A:J,8),IF(C170&lt;(MAX('PEX Fittings - F1807 PPSU '!A:A))+1,VLOOKUP(C170,'PEX Fittings - F1807 PPSU '!A:J,8),IF(C170&lt;(MAX('PEX Fittings - F1960 EPPSU'!A:A))+1,VLOOKUP(C170,'PEX Fittings - F1960 EPPSU'!A:J,8),IF(C170&lt;(MAX('PEX Accessories'!A:A))+1,VLOOKUP(C170,'PEX Accessories'!A:J,8),IF(C170&lt;(MAX('PVC DWV'!A:A))+1,VLOOKUP(C170,'PVC DWV'!A:K,9),IF(C170&lt;(MAX('PVC SCH 40'!A:A))+1,VLOOKUP(C170,'PVC SCH 40'!A:K,10),IF(C170&lt;(MAX('Push Fittings'!A:A))+1,VLOOKUP(C170,'Push Fittings'!A:J,8),IF(C170&lt;(MAX('Copper Wrot'!A:A))+1,VLOOKUP(C170,'Copper Wrot'!A:L,10),IF(C170&lt;(MAX('Cast Copper'!A:A))+1,VLOOKUP(C170,'Cast Copper'!A:L,10),IF(C170&lt;(MAX('Press Copper Fittings'!A:A))+1,VLOOKUP(C170,'Press Copper Fittings'!A:J,8),IF(C170&lt;(MAX('Supply Stops'!A:A))+1,VLOOKUP(C170,'Supply Stops'!A:J,8),IF(C170&lt;(MAX('Supply Lines'!A:A))+1,VLOOKUP(C170,'Supply Lines'!A:J,8),IF(C170&lt;(MAX('CI Fittings'!A:A))+1,VLOOKUP(C170,'CI Fittings'!A:J,8),IF(C170&lt;(MAX('Steel Couplings'!A:A))+1,VLOOKUP(C170,'Steel Couplings'!A:J,8),IF(C170&lt;(MAX(NHC!A:A))+1,VLOOKUP(C170,NHC!A:J,8),IF(C170&lt;(MAX('Dielectric Unions'!A:A))+1,VLOOKUP(C170,'Dielectric Unions'!A:J,8),IF(C170&lt;(MAX('MI Fittings - XH'!A:A))+1,VLOOKUP(C170,'MI Fittings - XH'!A:J,8),IF(C170&lt;(MAX('Steel Nipples - XH'!A:A))+1,VLOOKUP(C170,'Steel Nipples - XH'!A:J,8),IF(C170&lt;(MAX('Copper Tubing '!A:A))+1,VLOOKUP(C170,'Copper Tubing '!A:J,8),IF(C170&lt;(MAX('PVC Pipe'!A:A))+1,VLOOKUP(C170,'PVC Pipe'!A:J,8),IF(C170&lt;(MAX('Steel Pipe'!A:A))+1,VLOOKUP(C170,'Steel Pipe'!A:J,8),"")))))))))))))))))))))))))))))))</f>
        <v/>
      </c>
      <c r="I170" s="1232">
        <f>IF(C170&lt;(MAX('MI Fittings'!A:A))+1,VLOOKUP(C170,'MI Fittings'!A:K,7),IF(C170&lt;(MAX('CS Press Fittings'!A:A))+1,VLOOKUP(C170,'CS Press Fittings'!A:K,8),IF(C170&lt;(MAX('Steel Nipples'!A:A))+1,VLOOKUP(C170,'Steel Nipples'!A:K,7),IF(C170&lt;(MAX('Steel Cut Lengths'!A:A))+1,VLOOKUP(C170,'Steel Cut Lengths'!A:K,7),IF(C170&lt;(MAX('Pipe Hangers'!A:A))+1,VLOOKUP(C170,'Pipe Hangers'!A:J,7),IF(C170&lt;(MAX('Brass Nipples '!A:A))+1,VLOOKUP(C170,'Brass Nipples '!A:J,7),IF(C170&lt;(MAX('Brass Fittings '!A:A))+1,VLOOKUP(C170,'Brass Fittings '!A:J,7),IF(C170&lt;(MAX(Valves!A:A))+1,VLOOKUP(C170,Valves!A:J,7),IF(C170&lt;(MAX('PEX Tubing'!A:A))+1,VLOOKUP(C170,'PEX Tubing'!A:J,7),IF(C170&lt;(MAX('PEX Fittings - Brass'!A:A))+1,VLOOKUP(C170,'PEX Fittings - Brass'!A:J,7),IF(C170&lt;(MAX('PEX Fittings - EXPN Brass'!A:A))+1,VLOOKUP(C170,'PEX Fittings - EXPN Brass'!A:J,7),IF(C170&lt;(MAX('PEX Fittings - F1807 PPSU '!A:A))+1,VLOOKUP(C170,'PEX Fittings - F1807 PPSU '!A:J,7),IF(C170&lt;(MAX('PEX Fittings - F1960 EPPSU'!A:A))+1,VLOOKUP(C170,'PEX Fittings - F1960 EPPSU'!A:J,7),IF(C170&lt;(MAX('PEX Accessories'!A:A))+1,VLOOKUP(C170,'PEX Accessories'!A:J,7),IF(C170&lt;(MAX('PVC DWV'!A:A))+1,VLOOKUP(C170,'PVC DWV'!A:K,8),IF(C170&lt;(MAX('PVC SCH 40'!A:A))+1,VLOOKUP(C170,'PVC SCH 40'!A:K,7),IF(C170&lt;(MAX('Push Fittings'!A:A))+1,VLOOKUP(C170,'Push Fittings'!A:J,7),IF(C170&lt;(MAX('Copper Wrot'!A:A))+1,VLOOKUP(C170,'Copper Wrot'!A:L,9),IF(C170&lt;(MAX('Cast Copper'!A:A))+1,VLOOKUP(C170,'Cast Copper'!A:L,9),IF(C170&lt;(MAX('Press Copper Fittings'!A:A))+1,VLOOKUP(C170,'Press Copper Fittings'!A:J,7),IF(C170&lt;(MAX('Supply Stops'!A:A))+1,VLOOKUP(C170,'Supply Stops'!A:J,7),IF(C170&lt;(MAX('Supply Lines'!A:A))+1,VLOOKUP(C170,'Supply Lines'!A:J,7),IF(C170&lt;(MAX('CI Fittings'!A:A))+1,VLOOKUP(C170,'CI Fittings'!A:J,7),IF(C170&lt;(MAX('Steel Couplings'!A:A))+1,VLOOKUP(C170,'Steel Couplings'!A:J,7),IF(C170&lt;(MAX(NHC!A:A))+1,VLOOKUP(C170,NHC!A:J,7),IF(C170&lt;(MAX('Dielectric Unions'!A:A))+1,VLOOKUP(C170,'Dielectric Unions'!A:J,7),IF(C170&lt;(MAX('MI Fittings - XH'!A:A))+1,VLOOKUP(C170,'MI Fittings - XH'!A:J,7),IF(C170&lt;(MAX('Steel Nipples - XH'!A:A))+1,VLOOKUP(C170,'Steel Nipples - XH'!A:J,7),IF(C170&lt;(MAX('Copper Tubing '!A:A))+1,VLOOKUP(C170,'Copper Tubing '!A:J,7),IF(C170&lt;(MAX('PVC Pipe'!A:A))+1,VLOOKUP(C170,'PVC Pipe'!A:J,7),IF(C170&lt;(MAX('Steel Pipe'!A:A))+1,VLOOKUP(C170,'Steel Pipe'!A:J,7),0)))))))))))))))))))))))))))))))</f>
        <v>0</v>
      </c>
      <c r="J170" s="1196">
        <f t="shared" si="2"/>
        <v>0</v>
      </c>
    </row>
    <row r="171" spans="3:10" ht="15" customHeight="1" thickTop="1" thickBot="1">
      <c r="C171" s="1233">
        <v>150</v>
      </c>
      <c r="D171" s="49" t="str">
        <f>IF(C171&lt;(MAX('MI Fittings'!A:A))+1,VLOOKUP(C171,'MI Fittings'!A:K,10),IF(C171&lt;(MAX('CS Press Fittings'!A:A))+1,VLOOKUP(C171,'CS Press Fittings'!A:K,11),IF(C171&lt;(MAX('Steel Nipples'!A:A))+1,VLOOKUP(C171,'Steel Nipples'!A:K,10),IF(C171&lt;(MAX('Steel Cut Lengths'!A:A))+1,VLOOKUP(C171,'Steel Cut Lengths'!A:K,10),IF(C171&lt;(MAX('Pipe Hangers'!A:A))+1,VLOOKUP(C171,'Pipe Hangers'!A:J,10),IF(C171&lt;(MAX('Brass Nipples '!A:A))+1,VLOOKUP(C171,'Brass Nipples '!A:J,10),IF(C171&lt;(MAX('Brass Fittings '!A:A))+1,VLOOKUP(C171,'Brass Fittings '!A:J,10),IF(C171&lt;(MAX(Valves!A:A))+1,VLOOKUP(C171,Valves!A:J,10),IF(C171&lt;(MAX('PEX Tubing'!A:A))+1,VLOOKUP(C171,'PEX Tubing'!A:J,9),IF(C171&lt;(MAX('PEX Fittings - Brass'!A:A))+1,VLOOKUP(C171,'PEX Fittings - Brass'!A:J,10),IF(C171&lt;(MAX('PEX Fittings - EXPN Brass'!A:A))+1,VLOOKUP(C171,'PEX Fittings - EXPN Brass'!A:J,10),IF(C171&lt;(MAX('PEX Fittings - F1807 PPSU '!A:A))+1,VLOOKUP(C171,'PEX Fittings - F1807 PPSU '!A:J,10),IF(C171&lt;(MAX('PEX Fittings - F1960 EPPSU'!A:A))+1,VLOOKUP(C171,'PEX Fittings - F1960 EPPSU'!A:J,10),IF(C171&lt;(MAX('PEX Accessories'!A:A))+1,VLOOKUP(C171,'PEX Accessories'!A:J,10),IF(C171&lt;(MAX('PVC DWV'!A:A))+1,VLOOKUP(C171,'PVC DWV'!A:K,11),IF(C171&lt;(MAX('PVC SCH 40'!A:A))+1,VLOOKUP(C171,'PVC SCH 40'!A:K,11),IF(C171&lt;(MAX('Push Fittings'!A:A))+1,VLOOKUP(C171,'Push Fittings'!A:J,10),IF(C171&lt;(MAX('Copper Wrot'!A:A))+1,VLOOKUP(C171,'Copper Wrot'!A:L,12),IF(C171&lt;(MAX('Cast Copper'!A:A))+1,VLOOKUP(C171,'Cast Copper'!A:L,12),IF(C171&lt;(MAX('Press Copper Fittings'!A:A))+1,VLOOKUP(C171,'Press Copper Fittings'!A:J,10),IF(C171&lt;(MAX('Supply Stops'!A:A))+1,VLOOKUP(C171,'Supply Stops'!A:J,10),IF(C171&lt;(MAX('Supply Lines'!A:A))+1,VLOOKUP(C171,'Supply Lines'!A:J,10),IF(C171&lt;(MAX('CI Fittings'!A:A))+1,VLOOKUP(C171,'CI Fittings'!A:J,10),IF(C171&lt;(MAX('Steel Couplings'!A:A))+1,VLOOKUP(C171,'Steel Couplings'!A:J,10),IF(C171&lt;(MAX(NHC!A:A))+1,VLOOKUP(C171,NHC!A:J,10),IF(C171&lt;(MAX('Dielectric Unions'!A:A))+1,VLOOKUP(C171,'Dielectric Unions'!A:J,10),IF(C171&lt;(MAX('MI Fittings - XH'!A:A))+1,VLOOKUP(C171,'MI Fittings - XH'!A:J,10),IF(C171&lt;(MAX('Steel Nipples - XH'!A:A))+1,VLOOKUP(C171,'Steel Nipples - XH'!A:J,10),IF(C171&lt;(MAX('Copper Tubing '!A:A))+1,VLOOKUP(C171,'Copper Tubing '!A:J,10),IF(C171&lt;(MAX('PVC Pipe'!A:A))+1,VLOOKUP(C171,'PVC Pipe'!A:J,10),IF(C171&lt;(MAX('Steel Pipe'!A:A))+1,VLOOKUP(C171,'Steel Pipe'!A:J,10),"")))))))))))))))))))))))))))))))</f>
        <v/>
      </c>
      <c r="E171" s="1231" t="str">
        <f>IF(C171&lt;(MAX('MI Fittings'!A:A))+1,VLOOKUP(C171,'MI Fittings'!A:K,3),IF(C171&lt;(MAX('CS Press Fittings'!A:A))+1,VLOOKUP(C171,'CS Press Fittings'!A:K,4),IF(C171&lt;(MAX('Steel Nipples'!A:A))+1,VLOOKUP(C171,'Steel Nipples'!A:K,3),IF(C171&lt;(MAX('Steel Cut Lengths'!A:A))+1,VLOOKUP(C171,'Steel Cut Lengths'!A:K,3),IF(C171&lt;(MAX('Pipe Hangers'!A:A))+1,VLOOKUP(C171,'Pipe Hangers'!A:J,3),IF(C171&lt;(MAX('Brass Nipples '!A:A))+1,VLOOKUP(C171,'Brass Nipples '!A:J,3),IF(C171&lt;(MAX('Brass Fittings '!A:A))+1,VLOOKUP(C171,'Brass Fittings '!A:J,3),IF(C171&lt;(MAX(Valves!A:A))+1,VLOOKUP(C171,Valves!A:J,3),IF(C171&lt;(MAX('PEX Tubing'!A:A))+1,VLOOKUP(C171,'PEX Tubing'!A:J,3),IF(C171&lt;(MAX('PEX Fittings - Brass'!A:A))+1,VLOOKUP(C171,'PEX Fittings - Brass'!A:J,3),IF(C171&lt;(MAX('PEX Fittings - EXPN Brass'!A:A))+1,VLOOKUP(C171,'PEX Fittings - EXPN Brass'!A:J,3),IF(C171&lt;(MAX('PEX Fittings - F1807 PPSU '!A:A))+1,VLOOKUP(C171,'PEX Fittings - F1807 PPSU '!A:J,3),IF(C171&lt;(MAX('PEX Fittings - F1960 EPPSU'!A:A))+1,VLOOKUP(C171,'PEX Fittings - F1960 EPPSU'!A:J,3),IF(C171&lt;(MAX('PEX Accessories'!A:A))+1,VLOOKUP(C171,'PEX Accessories'!A:J,3),IF(C171&lt;(MAX('PVC DWV'!A:A))+1,VLOOKUP(C171,'PVC DWV'!A:K,3),IF(C171&lt;(MAX('PVC SCH 40'!A:A))+1,VLOOKUP(C171,'PVC SCH 40'!A:K,3),IF(C171&lt;(MAX('Push Fittings'!A:A))+1,VLOOKUP(C171,'Push Fittings'!A:J,3),IF(C171&lt;(MAX('Copper Wrot'!A:A))+1,VLOOKUP(C171,'Copper Wrot'!A:L,3),IF(C171&lt;(MAX('Cast Copper'!A:A))+1,VLOOKUP(C171,'Cast Copper'!A:L,3),IF(C171&lt;(MAX('Cast Copper'!A:A))+1,VLOOKUP(C171,'Cast Copper'!A:L,3),IF(C171&lt;(MAX('Press Copper Fittings'!A:A))+1,VLOOKUP(C171,'Press Copper Fittings'!A:J,3),IF(C171&lt;(MAX('Supply Stops'!A:A))+1,VLOOKUP(C171,'Supply Stops'!A:J,3),IF(C171&lt;(MAX('Supply Lines'!A:A))+1,VLOOKUP(C171,'Supply Lines'!A:J,3),IF(C171&lt;(MAX('CI Fittings'!A:A))+1,VLOOKUP(C171,'CI Fittings'!A:J,3),IF(C171&lt;(MAX('Steel Couplings'!A:A))+1,VLOOKUP(C171,'Steel Couplings'!A:J,3),IF(C171&lt;(MAX(NHC!A:A))+1,VLOOKUP(C171,NHC!A:J,3),IF(C171&lt;(MAX('Dielectric Unions'!A:A))+1,VLOOKUP(C171,'Dielectric Unions'!A:J,3),IF(C171&lt;(MAX('MI Fittings - XH'!A:A))+1,VLOOKUP(C171,'MI Fittings - XH'!A:J,3),IF(C171&lt;(MAX('Steel Nipples - XH'!A:A))+1,VLOOKUP(C171,'Steel Nipples - XH'!A:J,3),IF(C171&lt;(MAX('Copper Tubing '!A:A))+1,VLOOKUP(C171,'Copper Tubing '!A:J,3),IF(C171&lt;(MAX('PVC Pipe'!A:A))+1,VLOOKUP(C171,'PVC Pipe'!A:J,3),IF(C171&lt;(MAX('Steel Pipe'!A:A))+1,VLOOKUP(C171,'Steel Pipe'!A:J,3),""))))))))))))))))))))))))))))))))</f>
        <v/>
      </c>
      <c r="F171" s="1794" t="str">
        <f>IF(C171&lt;(MAX('MI Fittings'!A:A))+1,VLOOKUP(C171,'MI Fittings'!A:K,4),IF(C171&lt;(MAX('CS Press Fittings'!A:A))+1,VLOOKUP(C171,'CS Press Fittings'!A:K,5),IF(C171&lt;(MAX('Steel Nipples'!A:A))+1,VLOOKUP(C171,'Steel Nipples'!A:K,4),IF(C171&lt;(MAX('Steel Cut Lengths'!A:A))+1,VLOOKUP(C171,'Steel Cut Lengths'!A:K,4),IF(C171&lt;(MAX('Pipe Hangers'!A:A))+1,VLOOKUP(C171,'Pipe Hangers'!A:J,4),IF(C171&lt;(MAX('Brass Nipples '!A:A))+1,VLOOKUP(C171,'Brass Nipples '!A:J,4),IF(C171&lt;(MAX('Brass Fittings '!A:A))+1,VLOOKUP(C171,'Brass Fittings '!A:J,4),IF(C171&lt;(MAX(Valves!A:A))+1,VLOOKUP(C171,Valves!A:J,4),IF(C171&lt;(MAX('PEX Tubing'!A:A))+1,VLOOKUP(C171,'PEX Tubing'!A:J,4),IF(C171&lt;(MAX('PEX Fittings - Brass'!A:A))+1,VLOOKUP(C171,'PEX Fittings - Brass'!A:J,4),IF(C171&lt;(MAX('PEX Fittings - EXPN Brass'!A:A))+1,VLOOKUP(C171,'PEX Fittings - EXPN Brass'!A:J,4),IF(C171&lt;(MAX('PEX Fittings - F1807 PPSU '!A:A))+1,VLOOKUP(C171,'PEX Fittings - F1807 PPSU '!A:J,4),IF(C171&lt;(MAX('PEX Fittings - F1960 EPPSU'!A:A))+1,VLOOKUP(C171,'PEX Fittings - F1960 EPPSU'!A:J,4),IF(C171&lt;(MAX('PEX Accessories'!A:A))+1,VLOOKUP(C171,'PEX Accessories'!A:J,4),IF(C171&lt;(MAX('PVC DWV'!A:A))+1,VLOOKUP(C171,'PVC DWV'!A:K,5),IF(C171&lt;(MAX('PVC SCH 40'!A:A))+1,VLOOKUP(C171,'PVC SCH 40'!A:K,5),IF(C171&lt;(MAX('Push Fittings'!A:A))+1,VLOOKUP(C171,'Push Fittings'!A:J,4),IF(C171&lt;(MAX('Copper Wrot'!A:A))+1,VLOOKUP(C171,'Copper Wrot'!A:L,5),IF(C171&lt;(MAX('Cast Copper'!A:A))+1,VLOOKUP(C171,'Cast Copper'!A:L,5),IF(C171&lt;(MAX('Press Copper Fittings'!A:A))+1,VLOOKUP(C171,'Press Copper Fittings'!A:J,4),IF(C171&lt;(MAX('Supply Stops'!A:A))+1,VLOOKUP(C171,'Supply Stops'!A:J,4),IF(C171&lt;(MAX('Supply Lines'!A:A))+1,VLOOKUP(C171,'Supply Lines'!A:J,4),IF(C171&lt;(MAX('CI Fittings'!A:A))+1,VLOOKUP(C171,'CI Fittings'!A:J,4),IF(C171&lt;(MAX('Steel Couplings'!A:A))+1,VLOOKUP(C171,'Steel Couplings'!A:J,4),IF(C171&lt;(MAX(NHC!A:A))+1,VLOOKUP(C171,NHC!A:J,4),IF(C171&lt;(MAX('Dielectric Unions'!A:A))+1,VLOOKUP(C171,'Dielectric Unions'!A:J,4),IF(C171&lt;(MAX('MI Fittings - XH'!A:A))+1,VLOOKUP(C171,'MI Fittings - XH'!A:J,4),IF(C171&lt;(MAX('Steel Nipples - XH'!A:A))+1,VLOOKUP(C171,'Steel Nipples - XH'!A:J,4),IF(C171&lt;(MAX('Copper Tubing '!A:A))+1,VLOOKUP(C171,'Copper Tubing '!A:J,4),IF(C171&lt;(MAX('PVC Pipe'!A:A))+1,VLOOKUP(C171,'PVC Pipe'!A:J,4),IF(C171&lt;(MAX('Steel Pipe'!A:A))+1,VLOOKUP(C171,'Steel Pipe'!A:J,4),"")))))))))))))))))))))))))))))))</f>
        <v/>
      </c>
      <c r="G171" s="1795"/>
      <c r="H171" s="504" t="str">
        <f>IF(C171&lt;(MAX('MI Fittings'!A:A))+1,VLOOKUP(C171,'MI Fittings'!A:K,8),IF(C171&lt;(MAX('CS Press Fittings'!A:A))+1,VLOOKUP(C171,'CS Press Fittings'!A:K,9),IF(C171&lt;(MAX('Steel Nipples'!A:A))+1,VLOOKUP(C171,'Steel Nipples'!A:K,8),IF(C171&lt;(MAX('Steel Cut Lengths'!A:A))+1,VLOOKUP(C171,'Steel Cut Lengths'!A:K,8),IF(C171&lt;(MAX('Pipe Hangers'!A:A))+1,VLOOKUP(C171,'Pipe Hangers'!A:J,8),IF(C171&lt;(MAX('Brass Nipples '!A:A))+1,VLOOKUP(C171,'Brass Nipples '!A:J,8),IF(C171&lt;(MAX('Brass Fittings '!A:A))+1,VLOOKUP(C171,'Brass Fittings '!A:J,8),IF(C171&lt;(MAX(Valves!A:A))+1,VLOOKUP(C171,Valves!A:J,8),IF(C171&lt;(MAX('PEX Tubing'!A:A))+1,VLOOKUP(C171,'PEX Tubing'!A:J,8),IF(C171&lt;(MAX('PEX Fittings - Brass'!A:A))+1,VLOOKUP(C171,'PEX Fittings - Brass'!A:J,8),IF(C171&lt;(MAX('PEX Fittings - EXPN Brass'!A:A))+1,VLOOKUP(C171,'PEX Fittings - EXPN Brass'!A:J,8),IF(C171&lt;(MAX('PEX Fittings - F1807 PPSU '!A:A))+1,VLOOKUP(C171,'PEX Fittings - F1807 PPSU '!A:J,8),IF(C171&lt;(MAX('PEX Fittings - F1960 EPPSU'!A:A))+1,VLOOKUP(C171,'PEX Fittings - F1960 EPPSU'!A:J,8),IF(C171&lt;(MAX('PEX Accessories'!A:A))+1,VLOOKUP(C171,'PEX Accessories'!A:J,8),IF(C171&lt;(MAX('PVC DWV'!A:A))+1,VLOOKUP(C171,'PVC DWV'!A:K,9),IF(C171&lt;(MAX('PVC SCH 40'!A:A))+1,VLOOKUP(C171,'PVC SCH 40'!A:K,10),IF(C171&lt;(MAX('Push Fittings'!A:A))+1,VLOOKUP(C171,'Push Fittings'!A:J,8),IF(C171&lt;(MAX('Copper Wrot'!A:A))+1,VLOOKUP(C171,'Copper Wrot'!A:L,10),IF(C171&lt;(MAX('Cast Copper'!A:A))+1,VLOOKUP(C171,'Cast Copper'!A:L,10),IF(C171&lt;(MAX('Press Copper Fittings'!A:A))+1,VLOOKUP(C171,'Press Copper Fittings'!A:J,8),IF(C171&lt;(MAX('Supply Stops'!A:A))+1,VLOOKUP(C171,'Supply Stops'!A:J,8),IF(C171&lt;(MAX('Supply Lines'!A:A))+1,VLOOKUP(C171,'Supply Lines'!A:J,8),IF(C171&lt;(MAX('CI Fittings'!A:A))+1,VLOOKUP(C171,'CI Fittings'!A:J,8),IF(C171&lt;(MAX('Steel Couplings'!A:A))+1,VLOOKUP(C171,'Steel Couplings'!A:J,8),IF(C171&lt;(MAX(NHC!A:A))+1,VLOOKUP(C171,NHC!A:J,8),IF(C171&lt;(MAX('Dielectric Unions'!A:A))+1,VLOOKUP(C171,'Dielectric Unions'!A:J,8),IF(C171&lt;(MAX('MI Fittings - XH'!A:A))+1,VLOOKUP(C171,'MI Fittings - XH'!A:J,8),IF(C171&lt;(MAX('Steel Nipples - XH'!A:A))+1,VLOOKUP(C171,'Steel Nipples - XH'!A:J,8),IF(C171&lt;(MAX('Copper Tubing '!A:A))+1,VLOOKUP(C171,'Copper Tubing '!A:J,8),IF(C171&lt;(MAX('PVC Pipe'!A:A))+1,VLOOKUP(C171,'PVC Pipe'!A:J,8),IF(C171&lt;(MAX('Steel Pipe'!A:A))+1,VLOOKUP(C171,'Steel Pipe'!A:J,8),"")))))))))))))))))))))))))))))))</f>
        <v/>
      </c>
      <c r="I171" s="1232">
        <f>IF(C171&lt;(MAX('MI Fittings'!A:A))+1,VLOOKUP(C171,'MI Fittings'!A:K,7),IF(C171&lt;(MAX('CS Press Fittings'!A:A))+1,VLOOKUP(C171,'CS Press Fittings'!A:K,8),IF(C171&lt;(MAX('Steel Nipples'!A:A))+1,VLOOKUP(C171,'Steel Nipples'!A:K,7),IF(C171&lt;(MAX('Steel Cut Lengths'!A:A))+1,VLOOKUP(C171,'Steel Cut Lengths'!A:K,7),IF(C171&lt;(MAX('Pipe Hangers'!A:A))+1,VLOOKUP(C171,'Pipe Hangers'!A:J,7),IF(C171&lt;(MAX('Brass Nipples '!A:A))+1,VLOOKUP(C171,'Brass Nipples '!A:J,7),IF(C171&lt;(MAX('Brass Fittings '!A:A))+1,VLOOKUP(C171,'Brass Fittings '!A:J,7),IF(C171&lt;(MAX(Valves!A:A))+1,VLOOKUP(C171,Valves!A:J,7),IF(C171&lt;(MAX('PEX Tubing'!A:A))+1,VLOOKUP(C171,'PEX Tubing'!A:J,7),IF(C171&lt;(MAX('PEX Fittings - Brass'!A:A))+1,VLOOKUP(C171,'PEX Fittings - Brass'!A:J,7),IF(C171&lt;(MAX('PEX Fittings - EXPN Brass'!A:A))+1,VLOOKUP(C171,'PEX Fittings - EXPN Brass'!A:J,7),IF(C171&lt;(MAX('PEX Fittings - F1807 PPSU '!A:A))+1,VLOOKUP(C171,'PEX Fittings - F1807 PPSU '!A:J,7),IF(C171&lt;(MAX('PEX Fittings - F1960 EPPSU'!A:A))+1,VLOOKUP(C171,'PEX Fittings - F1960 EPPSU'!A:J,7),IF(C171&lt;(MAX('PEX Accessories'!A:A))+1,VLOOKUP(C171,'PEX Accessories'!A:J,7),IF(C171&lt;(MAX('PVC DWV'!A:A))+1,VLOOKUP(C171,'PVC DWV'!A:K,8),IF(C171&lt;(MAX('PVC SCH 40'!A:A))+1,VLOOKUP(C171,'PVC SCH 40'!A:K,7),IF(C171&lt;(MAX('Push Fittings'!A:A))+1,VLOOKUP(C171,'Push Fittings'!A:J,7),IF(C171&lt;(MAX('Copper Wrot'!A:A))+1,VLOOKUP(C171,'Copper Wrot'!A:L,9),IF(C171&lt;(MAX('Cast Copper'!A:A))+1,VLOOKUP(C171,'Cast Copper'!A:L,9),IF(C171&lt;(MAX('Press Copper Fittings'!A:A))+1,VLOOKUP(C171,'Press Copper Fittings'!A:J,7),IF(C171&lt;(MAX('Supply Stops'!A:A))+1,VLOOKUP(C171,'Supply Stops'!A:J,7),IF(C171&lt;(MAX('Supply Lines'!A:A))+1,VLOOKUP(C171,'Supply Lines'!A:J,7),IF(C171&lt;(MAX('CI Fittings'!A:A))+1,VLOOKUP(C171,'CI Fittings'!A:J,7),IF(C171&lt;(MAX('Steel Couplings'!A:A))+1,VLOOKUP(C171,'Steel Couplings'!A:J,7),IF(C171&lt;(MAX(NHC!A:A))+1,VLOOKUP(C171,NHC!A:J,7),IF(C171&lt;(MAX('Dielectric Unions'!A:A))+1,VLOOKUP(C171,'Dielectric Unions'!A:J,7),IF(C171&lt;(MAX('MI Fittings - XH'!A:A))+1,VLOOKUP(C171,'MI Fittings - XH'!A:J,7),IF(C171&lt;(MAX('Steel Nipples - XH'!A:A))+1,VLOOKUP(C171,'Steel Nipples - XH'!A:J,7),IF(C171&lt;(MAX('Copper Tubing '!A:A))+1,VLOOKUP(C171,'Copper Tubing '!A:J,7),IF(C171&lt;(MAX('PVC Pipe'!A:A))+1,VLOOKUP(C171,'PVC Pipe'!A:J,7),IF(C171&lt;(MAX('Steel Pipe'!A:A))+1,VLOOKUP(C171,'Steel Pipe'!A:J,7),0)))))))))))))))))))))))))))))))</f>
        <v>0</v>
      </c>
      <c r="J171" s="1196">
        <f t="shared" si="2"/>
        <v>0</v>
      </c>
    </row>
    <row r="172" spans="3:10" ht="15" customHeight="1" thickTop="1" thickBot="1">
      <c r="C172" s="1234">
        <v>151</v>
      </c>
      <c r="D172" s="49" t="str">
        <f>IF(C172&lt;(MAX('MI Fittings'!A:A))+1,VLOOKUP(C172,'MI Fittings'!A:K,10),IF(C172&lt;(MAX('CS Press Fittings'!A:A))+1,VLOOKUP(C172,'CS Press Fittings'!A:K,11),IF(C172&lt;(MAX('Steel Nipples'!A:A))+1,VLOOKUP(C172,'Steel Nipples'!A:K,10),IF(C172&lt;(MAX('Steel Cut Lengths'!A:A))+1,VLOOKUP(C172,'Steel Cut Lengths'!A:K,10),IF(C172&lt;(MAX('Pipe Hangers'!A:A))+1,VLOOKUP(C172,'Pipe Hangers'!A:J,10),IF(C172&lt;(MAX('Brass Nipples '!A:A))+1,VLOOKUP(C172,'Brass Nipples '!A:J,10),IF(C172&lt;(MAX('Brass Fittings '!A:A))+1,VLOOKUP(C172,'Brass Fittings '!A:J,10),IF(C172&lt;(MAX(Valves!A:A))+1,VLOOKUP(C172,Valves!A:J,10),IF(C172&lt;(MAX('PEX Tubing'!A:A))+1,VLOOKUP(C172,'PEX Tubing'!A:J,9),IF(C172&lt;(MAX('PEX Fittings - Brass'!A:A))+1,VLOOKUP(C172,'PEX Fittings - Brass'!A:J,10),IF(C172&lt;(MAX('PEX Fittings - EXPN Brass'!A:A))+1,VLOOKUP(C172,'PEX Fittings - EXPN Brass'!A:J,10),IF(C172&lt;(MAX('PEX Fittings - F1807 PPSU '!A:A))+1,VLOOKUP(C172,'PEX Fittings - F1807 PPSU '!A:J,10),IF(C172&lt;(MAX('PEX Fittings - F1960 EPPSU'!A:A))+1,VLOOKUP(C172,'PEX Fittings - F1960 EPPSU'!A:J,10),IF(C172&lt;(MAX('PEX Accessories'!A:A))+1,VLOOKUP(C172,'PEX Accessories'!A:J,10),IF(C172&lt;(MAX('PVC DWV'!A:A))+1,VLOOKUP(C172,'PVC DWV'!A:K,11),IF(C172&lt;(MAX('PVC SCH 40'!A:A))+1,VLOOKUP(C172,'PVC SCH 40'!A:K,11),IF(C172&lt;(MAX('Push Fittings'!A:A))+1,VLOOKUP(C172,'Push Fittings'!A:J,10),IF(C172&lt;(MAX('Copper Wrot'!A:A))+1,VLOOKUP(C172,'Copper Wrot'!A:L,12),IF(C172&lt;(MAX('Cast Copper'!A:A))+1,VLOOKUP(C172,'Cast Copper'!A:L,12),IF(C172&lt;(MAX('Press Copper Fittings'!A:A))+1,VLOOKUP(C172,'Press Copper Fittings'!A:J,10),IF(C172&lt;(MAX('Supply Stops'!A:A))+1,VLOOKUP(C172,'Supply Stops'!A:J,10),IF(C172&lt;(MAX('Supply Lines'!A:A))+1,VLOOKUP(C172,'Supply Lines'!A:J,10),IF(C172&lt;(MAX('CI Fittings'!A:A))+1,VLOOKUP(C172,'CI Fittings'!A:J,10),IF(C172&lt;(MAX('Steel Couplings'!A:A))+1,VLOOKUP(C172,'Steel Couplings'!A:J,10),IF(C172&lt;(MAX(NHC!A:A))+1,VLOOKUP(C172,NHC!A:J,10),IF(C172&lt;(MAX('Dielectric Unions'!A:A))+1,VLOOKUP(C172,'Dielectric Unions'!A:J,10),IF(C172&lt;(MAX('MI Fittings - XH'!A:A))+1,VLOOKUP(C172,'MI Fittings - XH'!A:J,10),IF(C172&lt;(MAX('Steel Nipples - XH'!A:A))+1,VLOOKUP(C172,'Steel Nipples - XH'!A:J,10),IF(C172&lt;(MAX('Copper Tubing '!A:A))+1,VLOOKUP(C172,'Copper Tubing '!A:J,10),IF(C172&lt;(MAX('PVC Pipe'!A:A))+1,VLOOKUP(C172,'PVC Pipe'!A:J,10),IF(C172&lt;(MAX('Steel Pipe'!A:A))+1,VLOOKUP(C172,'Steel Pipe'!A:J,10),"")))))))))))))))))))))))))))))))</f>
        <v/>
      </c>
      <c r="E172" s="1231" t="str">
        <f>IF(C172&lt;(MAX('MI Fittings'!A:A))+1,VLOOKUP(C172,'MI Fittings'!A:K,3),IF(C172&lt;(MAX('CS Press Fittings'!A:A))+1,VLOOKUP(C172,'CS Press Fittings'!A:K,4),IF(C172&lt;(MAX('Steel Nipples'!A:A))+1,VLOOKUP(C172,'Steel Nipples'!A:K,3),IF(C172&lt;(MAX('Steel Cut Lengths'!A:A))+1,VLOOKUP(C172,'Steel Cut Lengths'!A:K,3),IF(C172&lt;(MAX('Pipe Hangers'!A:A))+1,VLOOKUP(C172,'Pipe Hangers'!A:J,3),IF(C172&lt;(MAX('Brass Nipples '!A:A))+1,VLOOKUP(C172,'Brass Nipples '!A:J,3),IF(C172&lt;(MAX('Brass Fittings '!A:A))+1,VLOOKUP(C172,'Brass Fittings '!A:J,3),IF(C172&lt;(MAX(Valves!A:A))+1,VLOOKUP(C172,Valves!A:J,3),IF(C172&lt;(MAX('PEX Tubing'!A:A))+1,VLOOKUP(C172,'PEX Tubing'!A:J,3),IF(C172&lt;(MAX('PEX Fittings - Brass'!A:A))+1,VLOOKUP(C172,'PEX Fittings - Brass'!A:J,3),IF(C172&lt;(MAX('PEX Fittings - EXPN Brass'!A:A))+1,VLOOKUP(C172,'PEX Fittings - EXPN Brass'!A:J,3),IF(C172&lt;(MAX('PEX Fittings - F1807 PPSU '!A:A))+1,VLOOKUP(C172,'PEX Fittings - F1807 PPSU '!A:J,3),IF(C172&lt;(MAX('PEX Fittings - F1960 EPPSU'!A:A))+1,VLOOKUP(C172,'PEX Fittings - F1960 EPPSU'!A:J,3),IF(C172&lt;(MAX('PEX Accessories'!A:A))+1,VLOOKUP(C172,'PEX Accessories'!A:J,3),IF(C172&lt;(MAX('PVC DWV'!A:A))+1,VLOOKUP(C172,'PVC DWV'!A:K,3),IF(C172&lt;(MAX('PVC SCH 40'!A:A))+1,VLOOKUP(C172,'PVC SCH 40'!A:K,3),IF(C172&lt;(MAX('Push Fittings'!A:A))+1,VLOOKUP(C172,'Push Fittings'!A:J,3),IF(C172&lt;(MAX('Copper Wrot'!A:A))+1,VLOOKUP(C172,'Copper Wrot'!A:L,3),IF(C172&lt;(MAX('Cast Copper'!A:A))+1,VLOOKUP(C172,'Cast Copper'!A:L,3),IF(C172&lt;(MAX('Cast Copper'!A:A))+1,VLOOKUP(C172,'Cast Copper'!A:L,3),IF(C172&lt;(MAX('Press Copper Fittings'!A:A))+1,VLOOKUP(C172,'Press Copper Fittings'!A:J,3),IF(C172&lt;(MAX('Supply Stops'!A:A))+1,VLOOKUP(C172,'Supply Stops'!A:J,3),IF(C172&lt;(MAX('Supply Lines'!A:A))+1,VLOOKUP(C172,'Supply Lines'!A:J,3),IF(C172&lt;(MAX('CI Fittings'!A:A))+1,VLOOKUP(C172,'CI Fittings'!A:J,3),IF(C172&lt;(MAX('Steel Couplings'!A:A))+1,VLOOKUP(C172,'Steel Couplings'!A:J,3),IF(C172&lt;(MAX(NHC!A:A))+1,VLOOKUP(C172,NHC!A:J,3),IF(C172&lt;(MAX('Dielectric Unions'!A:A))+1,VLOOKUP(C172,'Dielectric Unions'!A:J,3),IF(C172&lt;(MAX('MI Fittings - XH'!A:A))+1,VLOOKUP(C172,'MI Fittings - XH'!A:J,3),IF(C172&lt;(MAX('Steel Nipples - XH'!A:A))+1,VLOOKUP(C172,'Steel Nipples - XH'!A:J,3),IF(C172&lt;(MAX('Copper Tubing '!A:A))+1,VLOOKUP(C172,'Copper Tubing '!A:J,3),IF(C172&lt;(MAX('PVC Pipe'!A:A))+1,VLOOKUP(C172,'PVC Pipe'!A:J,3),IF(C172&lt;(MAX('Steel Pipe'!A:A))+1,VLOOKUP(C172,'Steel Pipe'!A:J,3),""))))))))))))))))))))))))))))))))</f>
        <v/>
      </c>
      <c r="F172" s="1794" t="str">
        <f>IF(C172&lt;(MAX('MI Fittings'!A:A))+1,VLOOKUP(C172,'MI Fittings'!A:K,4),IF(C172&lt;(MAX('CS Press Fittings'!A:A))+1,VLOOKUP(C172,'CS Press Fittings'!A:K,5),IF(C172&lt;(MAX('Steel Nipples'!A:A))+1,VLOOKUP(C172,'Steel Nipples'!A:K,4),IF(C172&lt;(MAX('Steel Cut Lengths'!A:A))+1,VLOOKUP(C172,'Steel Cut Lengths'!A:K,4),IF(C172&lt;(MAX('Pipe Hangers'!A:A))+1,VLOOKUP(C172,'Pipe Hangers'!A:J,4),IF(C172&lt;(MAX('Brass Nipples '!A:A))+1,VLOOKUP(C172,'Brass Nipples '!A:J,4),IF(C172&lt;(MAX('Brass Fittings '!A:A))+1,VLOOKUP(C172,'Brass Fittings '!A:J,4),IF(C172&lt;(MAX(Valves!A:A))+1,VLOOKUP(C172,Valves!A:J,4),IF(C172&lt;(MAX('PEX Tubing'!A:A))+1,VLOOKUP(C172,'PEX Tubing'!A:J,4),IF(C172&lt;(MAX('PEX Fittings - Brass'!A:A))+1,VLOOKUP(C172,'PEX Fittings - Brass'!A:J,4),IF(C172&lt;(MAX('PEX Fittings - EXPN Brass'!A:A))+1,VLOOKUP(C172,'PEX Fittings - EXPN Brass'!A:J,4),IF(C172&lt;(MAX('PEX Fittings - F1807 PPSU '!A:A))+1,VLOOKUP(C172,'PEX Fittings - F1807 PPSU '!A:J,4),IF(C172&lt;(MAX('PEX Fittings - F1960 EPPSU'!A:A))+1,VLOOKUP(C172,'PEX Fittings - F1960 EPPSU'!A:J,4),IF(C172&lt;(MAX('PEX Accessories'!A:A))+1,VLOOKUP(C172,'PEX Accessories'!A:J,4),IF(C172&lt;(MAX('PVC DWV'!A:A))+1,VLOOKUP(C172,'PVC DWV'!A:K,5),IF(C172&lt;(MAX('PVC SCH 40'!A:A))+1,VLOOKUP(C172,'PVC SCH 40'!A:K,5),IF(C172&lt;(MAX('Push Fittings'!A:A))+1,VLOOKUP(C172,'Push Fittings'!A:J,4),IF(C172&lt;(MAX('Copper Wrot'!A:A))+1,VLOOKUP(C172,'Copper Wrot'!A:L,5),IF(C172&lt;(MAX('Cast Copper'!A:A))+1,VLOOKUP(C172,'Cast Copper'!A:L,5),IF(C172&lt;(MAX('Press Copper Fittings'!A:A))+1,VLOOKUP(C172,'Press Copper Fittings'!A:J,4),IF(C172&lt;(MAX('Supply Stops'!A:A))+1,VLOOKUP(C172,'Supply Stops'!A:J,4),IF(C172&lt;(MAX('Supply Lines'!A:A))+1,VLOOKUP(C172,'Supply Lines'!A:J,4),IF(C172&lt;(MAX('CI Fittings'!A:A))+1,VLOOKUP(C172,'CI Fittings'!A:J,4),IF(C172&lt;(MAX('Steel Couplings'!A:A))+1,VLOOKUP(C172,'Steel Couplings'!A:J,4),IF(C172&lt;(MAX(NHC!A:A))+1,VLOOKUP(C172,NHC!A:J,4),IF(C172&lt;(MAX('Dielectric Unions'!A:A))+1,VLOOKUP(C172,'Dielectric Unions'!A:J,4),IF(C172&lt;(MAX('MI Fittings - XH'!A:A))+1,VLOOKUP(C172,'MI Fittings - XH'!A:J,4),IF(C172&lt;(MAX('Steel Nipples - XH'!A:A))+1,VLOOKUP(C172,'Steel Nipples - XH'!A:J,4),IF(C172&lt;(MAX('Copper Tubing '!A:A))+1,VLOOKUP(C172,'Copper Tubing '!A:J,4),IF(C172&lt;(MAX('PVC Pipe'!A:A))+1,VLOOKUP(C172,'PVC Pipe'!A:J,4),IF(C172&lt;(MAX('Steel Pipe'!A:A))+1,VLOOKUP(C172,'Steel Pipe'!A:J,4),"")))))))))))))))))))))))))))))))</f>
        <v/>
      </c>
      <c r="G172" s="1795"/>
      <c r="H172" s="504" t="str">
        <f>IF(C172&lt;(MAX('MI Fittings'!A:A))+1,VLOOKUP(C172,'MI Fittings'!A:K,8),IF(C172&lt;(MAX('CS Press Fittings'!A:A))+1,VLOOKUP(C172,'CS Press Fittings'!A:K,9),IF(C172&lt;(MAX('Steel Nipples'!A:A))+1,VLOOKUP(C172,'Steel Nipples'!A:K,8),IF(C172&lt;(MAX('Steel Cut Lengths'!A:A))+1,VLOOKUP(C172,'Steel Cut Lengths'!A:K,8),IF(C172&lt;(MAX('Pipe Hangers'!A:A))+1,VLOOKUP(C172,'Pipe Hangers'!A:J,8),IF(C172&lt;(MAX('Brass Nipples '!A:A))+1,VLOOKUP(C172,'Brass Nipples '!A:J,8),IF(C172&lt;(MAX('Brass Fittings '!A:A))+1,VLOOKUP(C172,'Brass Fittings '!A:J,8),IF(C172&lt;(MAX(Valves!A:A))+1,VLOOKUP(C172,Valves!A:J,8),IF(C172&lt;(MAX('PEX Tubing'!A:A))+1,VLOOKUP(C172,'PEX Tubing'!A:J,8),IF(C172&lt;(MAX('PEX Fittings - Brass'!A:A))+1,VLOOKUP(C172,'PEX Fittings - Brass'!A:J,8),IF(C172&lt;(MAX('PEX Fittings - EXPN Brass'!A:A))+1,VLOOKUP(C172,'PEX Fittings - EXPN Brass'!A:J,8),IF(C172&lt;(MAX('PEX Fittings - F1807 PPSU '!A:A))+1,VLOOKUP(C172,'PEX Fittings - F1807 PPSU '!A:J,8),IF(C172&lt;(MAX('PEX Fittings - F1960 EPPSU'!A:A))+1,VLOOKUP(C172,'PEX Fittings - F1960 EPPSU'!A:J,8),IF(C172&lt;(MAX('PEX Accessories'!A:A))+1,VLOOKUP(C172,'PEX Accessories'!A:J,8),IF(C172&lt;(MAX('PVC DWV'!A:A))+1,VLOOKUP(C172,'PVC DWV'!A:K,9),IF(C172&lt;(MAX('PVC SCH 40'!A:A))+1,VLOOKUP(C172,'PVC SCH 40'!A:K,10),IF(C172&lt;(MAX('Push Fittings'!A:A))+1,VLOOKUP(C172,'Push Fittings'!A:J,8),IF(C172&lt;(MAX('Copper Wrot'!A:A))+1,VLOOKUP(C172,'Copper Wrot'!A:L,10),IF(C172&lt;(MAX('Cast Copper'!A:A))+1,VLOOKUP(C172,'Cast Copper'!A:L,10),IF(C172&lt;(MAX('Press Copper Fittings'!A:A))+1,VLOOKUP(C172,'Press Copper Fittings'!A:J,8),IF(C172&lt;(MAX('Supply Stops'!A:A))+1,VLOOKUP(C172,'Supply Stops'!A:J,8),IF(C172&lt;(MAX('Supply Lines'!A:A))+1,VLOOKUP(C172,'Supply Lines'!A:J,8),IF(C172&lt;(MAX('CI Fittings'!A:A))+1,VLOOKUP(C172,'CI Fittings'!A:J,8),IF(C172&lt;(MAX('Steel Couplings'!A:A))+1,VLOOKUP(C172,'Steel Couplings'!A:J,8),IF(C172&lt;(MAX(NHC!A:A))+1,VLOOKUP(C172,NHC!A:J,8),IF(C172&lt;(MAX('Dielectric Unions'!A:A))+1,VLOOKUP(C172,'Dielectric Unions'!A:J,8),IF(C172&lt;(MAX('MI Fittings - XH'!A:A))+1,VLOOKUP(C172,'MI Fittings - XH'!A:J,8),IF(C172&lt;(MAX('Steel Nipples - XH'!A:A))+1,VLOOKUP(C172,'Steel Nipples - XH'!A:J,8),IF(C172&lt;(MAX('Copper Tubing '!A:A))+1,VLOOKUP(C172,'Copper Tubing '!A:J,8),IF(C172&lt;(MAX('PVC Pipe'!A:A))+1,VLOOKUP(C172,'PVC Pipe'!A:J,8),IF(C172&lt;(MAX('Steel Pipe'!A:A))+1,VLOOKUP(C172,'Steel Pipe'!A:J,8),"")))))))))))))))))))))))))))))))</f>
        <v/>
      </c>
      <c r="I172" s="1232">
        <f>IF(C172&lt;(MAX('MI Fittings'!A:A))+1,VLOOKUP(C172,'MI Fittings'!A:K,7),IF(C172&lt;(MAX('CS Press Fittings'!A:A))+1,VLOOKUP(C172,'CS Press Fittings'!A:K,8),IF(C172&lt;(MAX('Steel Nipples'!A:A))+1,VLOOKUP(C172,'Steel Nipples'!A:K,7),IF(C172&lt;(MAX('Steel Cut Lengths'!A:A))+1,VLOOKUP(C172,'Steel Cut Lengths'!A:K,7),IF(C172&lt;(MAX('Pipe Hangers'!A:A))+1,VLOOKUP(C172,'Pipe Hangers'!A:J,7),IF(C172&lt;(MAX('Brass Nipples '!A:A))+1,VLOOKUP(C172,'Brass Nipples '!A:J,7),IF(C172&lt;(MAX('Brass Fittings '!A:A))+1,VLOOKUP(C172,'Brass Fittings '!A:J,7),IF(C172&lt;(MAX(Valves!A:A))+1,VLOOKUP(C172,Valves!A:J,7),IF(C172&lt;(MAX('PEX Tubing'!A:A))+1,VLOOKUP(C172,'PEX Tubing'!A:J,7),IF(C172&lt;(MAX('PEX Fittings - Brass'!A:A))+1,VLOOKUP(C172,'PEX Fittings - Brass'!A:J,7),IF(C172&lt;(MAX('PEX Fittings - EXPN Brass'!A:A))+1,VLOOKUP(C172,'PEX Fittings - EXPN Brass'!A:J,7),IF(C172&lt;(MAX('PEX Fittings - F1807 PPSU '!A:A))+1,VLOOKUP(C172,'PEX Fittings - F1807 PPSU '!A:J,7),IF(C172&lt;(MAX('PEX Fittings - F1960 EPPSU'!A:A))+1,VLOOKUP(C172,'PEX Fittings - F1960 EPPSU'!A:J,7),IF(C172&lt;(MAX('PEX Accessories'!A:A))+1,VLOOKUP(C172,'PEX Accessories'!A:J,7),IF(C172&lt;(MAX('PVC DWV'!A:A))+1,VLOOKUP(C172,'PVC DWV'!A:K,8),IF(C172&lt;(MAX('PVC SCH 40'!A:A))+1,VLOOKUP(C172,'PVC SCH 40'!A:K,7),IF(C172&lt;(MAX('Push Fittings'!A:A))+1,VLOOKUP(C172,'Push Fittings'!A:J,7),IF(C172&lt;(MAX('Copper Wrot'!A:A))+1,VLOOKUP(C172,'Copper Wrot'!A:L,9),IF(C172&lt;(MAX('Cast Copper'!A:A))+1,VLOOKUP(C172,'Cast Copper'!A:L,9),IF(C172&lt;(MAX('Press Copper Fittings'!A:A))+1,VLOOKUP(C172,'Press Copper Fittings'!A:J,7),IF(C172&lt;(MAX('Supply Stops'!A:A))+1,VLOOKUP(C172,'Supply Stops'!A:J,7),IF(C172&lt;(MAX('Supply Lines'!A:A))+1,VLOOKUP(C172,'Supply Lines'!A:J,7),IF(C172&lt;(MAX('CI Fittings'!A:A))+1,VLOOKUP(C172,'CI Fittings'!A:J,7),IF(C172&lt;(MAX('Steel Couplings'!A:A))+1,VLOOKUP(C172,'Steel Couplings'!A:J,7),IF(C172&lt;(MAX(NHC!A:A))+1,VLOOKUP(C172,NHC!A:J,7),IF(C172&lt;(MAX('Dielectric Unions'!A:A))+1,VLOOKUP(C172,'Dielectric Unions'!A:J,7),IF(C172&lt;(MAX('MI Fittings - XH'!A:A))+1,VLOOKUP(C172,'MI Fittings - XH'!A:J,7),IF(C172&lt;(MAX('Steel Nipples - XH'!A:A))+1,VLOOKUP(C172,'Steel Nipples - XH'!A:J,7),IF(C172&lt;(MAX('Copper Tubing '!A:A))+1,VLOOKUP(C172,'Copper Tubing '!A:J,7),IF(C172&lt;(MAX('PVC Pipe'!A:A))+1,VLOOKUP(C172,'PVC Pipe'!A:J,7),IF(C172&lt;(MAX('Steel Pipe'!A:A))+1,VLOOKUP(C172,'Steel Pipe'!A:J,7),0)))))))))))))))))))))))))))))))</f>
        <v>0</v>
      </c>
      <c r="J172" s="1196">
        <f t="shared" si="2"/>
        <v>0</v>
      </c>
    </row>
    <row r="173" spans="3:10" ht="15" customHeight="1" thickTop="1" thickBot="1">
      <c r="C173" s="1233">
        <v>152</v>
      </c>
      <c r="D173" s="49" t="str">
        <f>IF(C173&lt;(MAX('MI Fittings'!A:A))+1,VLOOKUP(C173,'MI Fittings'!A:K,10),IF(C173&lt;(MAX('CS Press Fittings'!A:A))+1,VLOOKUP(C173,'CS Press Fittings'!A:K,11),IF(C173&lt;(MAX('Steel Nipples'!A:A))+1,VLOOKUP(C173,'Steel Nipples'!A:K,10),IF(C173&lt;(MAX('Steel Cut Lengths'!A:A))+1,VLOOKUP(C173,'Steel Cut Lengths'!A:K,10),IF(C173&lt;(MAX('Pipe Hangers'!A:A))+1,VLOOKUP(C173,'Pipe Hangers'!A:J,10),IF(C173&lt;(MAX('Brass Nipples '!A:A))+1,VLOOKUP(C173,'Brass Nipples '!A:J,10),IF(C173&lt;(MAX('Brass Fittings '!A:A))+1,VLOOKUP(C173,'Brass Fittings '!A:J,10),IF(C173&lt;(MAX(Valves!A:A))+1,VLOOKUP(C173,Valves!A:J,10),IF(C173&lt;(MAX('PEX Tubing'!A:A))+1,VLOOKUP(C173,'PEX Tubing'!A:J,9),IF(C173&lt;(MAX('PEX Fittings - Brass'!A:A))+1,VLOOKUP(C173,'PEX Fittings - Brass'!A:J,10),IF(C173&lt;(MAX('PEX Fittings - EXPN Brass'!A:A))+1,VLOOKUP(C173,'PEX Fittings - EXPN Brass'!A:J,10),IF(C173&lt;(MAX('PEX Fittings - F1807 PPSU '!A:A))+1,VLOOKUP(C173,'PEX Fittings - F1807 PPSU '!A:J,10),IF(C173&lt;(MAX('PEX Fittings - F1960 EPPSU'!A:A))+1,VLOOKUP(C173,'PEX Fittings - F1960 EPPSU'!A:J,10),IF(C173&lt;(MAX('PEX Accessories'!A:A))+1,VLOOKUP(C173,'PEX Accessories'!A:J,10),IF(C173&lt;(MAX('PVC DWV'!A:A))+1,VLOOKUP(C173,'PVC DWV'!A:K,11),IF(C173&lt;(MAX('PVC SCH 40'!A:A))+1,VLOOKUP(C173,'PVC SCH 40'!A:K,11),IF(C173&lt;(MAX('Push Fittings'!A:A))+1,VLOOKUP(C173,'Push Fittings'!A:J,10),IF(C173&lt;(MAX('Copper Wrot'!A:A))+1,VLOOKUP(C173,'Copper Wrot'!A:L,12),IF(C173&lt;(MAX('Cast Copper'!A:A))+1,VLOOKUP(C173,'Cast Copper'!A:L,12),IF(C173&lt;(MAX('Press Copper Fittings'!A:A))+1,VLOOKUP(C173,'Press Copper Fittings'!A:J,10),IF(C173&lt;(MAX('Supply Stops'!A:A))+1,VLOOKUP(C173,'Supply Stops'!A:J,10),IF(C173&lt;(MAX('Supply Lines'!A:A))+1,VLOOKUP(C173,'Supply Lines'!A:J,10),IF(C173&lt;(MAX('CI Fittings'!A:A))+1,VLOOKUP(C173,'CI Fittings'!A:J,10),IF(C173&lt;(MAX('Steel Couplings'!A:A))+1,VLOOKUP(C173,'Steel Couplings'!A:J,10),IF(C173&lt;(MAX(NHC!A:A))+1,VLOOKUP(C173,NHC!A:J,10),IF(C173&lt;(MAX('Dielectric Unions'!A:A))+1,VLOOKUP(C173,'Dielectric Unions'!A:J,10),IF(C173&lt;(MAX('MI Fittings - XH'!A:A))+1,VLOOKUP(C173,'MI Fittings - XH'!A:J,10),IF(C173&lt;(MAX('Steel Nipples - XH'!A:A))+1,VLOOKUP(C173,'Steel Nipples - XH'!A:J,10),IF(C173&lt;(MAX('Copper Tubing '!A:A))+1,VLOOKUP(C173,'Copper Tubing '!A:J,10),IF(C173&lt;(MAX('PVC Pipe'!A:A))+1,VLOOKUP(C173,'PVC Pipe'!A:J,10),IF(C173&lt;(MAX('Steel Pipe'!A:A))+1,VLOOKUP(C173,'Steel Pipe'!A:J,10),"")))))))))))))))))))))))))))))))</f>
        <v/>
      </c>
      <c r="E173" s="1231" t="str">
        <f>IF(C173&lt;(MAX('MI Fittings'!A:A))+1,VLOOKUP(C173,'MI Fittings'!A:K,3),IF(C173&lt;(MAX('CS Press Fittings'!A:A))+1,VLOOKUP(C173,'CS Press Fittings'!A:K,4),IF(C173&lt;(MAX('Steel Nipples'!A:A))+1,VLOOKUP(C173,'Steel Nipples'!A:K,3),IF(C173&lt;(MAX('Steel Cut Lengths'!A:A))+1,VLOOKUP(C173,'Steel Cut Lengths'!A:K,3),IF(C173&lt;(MAX('Pipe Hangers'!A:A))+1,VLOOKUP(C173,'Pipe Hangers'!A:J,3),IF(C173&lt;(MAX('Brass Nipples '!A:A))+1,VLOOKUP(C173,'Brass Nipples '!A:J,3),IF(C173&lt;(MAX('Brass Fittings '!A:A))+1,VLOOKUP(C173,'Brass Fittings '!A:J,3),IF(C173&lt;(MAX(Valves!A:A))+1,VLOOKUP(C173,Valves!A:J,3),IF(C173&lt;(MAX('PEX Tubing'!A:A))+1,VLOOKUP(C173,'PEX Tubing'!A:J,3),IF(C173&lt;(MAX('PEX Fittings - Brass'!A:A))+1,VLOOKUP(C173,'PEX Fittings - Brass'!A:J,3),IF(C173&lt;(MAX('PEX Fittings - EXPN Brass'!A:A))+1,VLOOKUP(C173,'PEX Fittings - EXPN Brass'!A:J,3),IF(C173&lt;(MAX('PEX Fittings - F1807 PPSU '!A:A))+1,VLOOKUP(C173,'PEX Fittings - F1807 PPSU '!A:J,3),IF(C173&lt;(MAX('PEX Fittings - F1960 EPPSU'!A:A))+1,VLOOKUP(C173,'PEX Fittings - F1960 EPPSU'!A:J,3),IF(C173&lt;(MAX('PEX Accessories'!A:A))+1,VLOOKUP(C173,'PEX Accessories'!A:J,3),IF(C173&lt;(MAX('PVC DWV'!A:A))+1,VLOOKUP(C173,'PVC DWV'!A:K,3),IF(C173&lt;(MAX('PVC SCH 40'!A:A))+1,VLOOKUP(C173,'PVC SCH 40'!A:K,3),IF(C173&lt;(MAX('Push Fittings'!A:A))+1,VLOOKUP(C173,'Push Fittings'!A:J,3),IF(C173&lt;(MAX('Copper Wrot'!A:A))+1,VLOOKUP(C173,'Copper Wrot'!A:L,3),IF(C173&lt;(MAX('Cast Copper'!A:A))+1,VLOOKUP(C173,'Cast Copper'!A:L,3),IF(C173&lt;(MAX('Cast Copper'!A:A))+1,VLOOKUP(C173,'Cast Copper'!A:L,3),IF(C173&lt;(MAX('Press Copper Fittings'!A:A))+1,VLOOKUP(C173,'Press Copper Fittings'!A:J,3),IF(C173&lt;(MAX('Supply Stops'!A:A))+1,VLOOKUP(C173,'Supply Stops'!A:J,3),IF(C173&lt;(MAX('Supply Lines'!A:A))+1,VLOOKUP(C173,'Supply Lines'!A:J,3),IF(C173&lt;(MAX('CI Fittings'!A:A))+1,VLOOKUP(C173,'CI Fittings'!A:J,3),IF(C173&lt;(MAX('Steel Couplings'!A:A))+1,VLOOKUP(C173,'Steel Couplings'!A:J,3),IF(C173&lt;(MAX(NHC!A:A))+1,VLOOKUP(C173,NHC!A:J,3),IF(C173&lt;(MAX('Dielectric Unions'!A:A))+1,VLOOKUP(C173,'Dielectric Unions'!A:J,3),IF(C173&lt;(MAX('MI Fittings - XH'!A:A))+1,VLOOKUP(C173,'MI Fittings - XH'!A:J,3),IF(C173&lt;(MAX('Steel Nipples - XH'!A:A))+1,VLOOKUP(C173,'Steel Nipples - XH'!A:J,3),IF(C173&lt;(MAX('Copper Tubing '!A:A))+1,VLOOKUP(C173,'Copper Tubing '!A:J,3),IF(C173&lt;(MAX('PVC Pipe'!A:A))+1,VLOOKUP(C173,'PVC Pipe'!A:J,3),IF(C173&lt;(MAX('Steel Pipe'!A:A))+1,VLOOKUP(C173,'Steel Pipe'!A:J,3),""))))))))))))))))))))))))))))))))</f>
        <v/>
      </c>
      <c r="F173" s="1794" t="str">
        <f>IF(C173&lt;(MAX('MI Fittings'!A:A))+1,VLOOKUP(C173,'MI Fittings'!A:K,4),IF(C173&lt;(MAX('CS Press Fittings'!A:A))+1,VLOOKUP(C173,'CS Press Fittings'!A:K,5),IF(C173&lt;(MAX('Steel Nipples'!A:A))+1,VLOOKUP(C173,'Steel Nipples'!A:K,4),IF(C173&lt;(MAX('Steel Cut Lengths'!A:A))+1,VLOOKUP(C173,'Steel Cut Lengths'!A:K,4),IF(C173&lt;(MAX('Pipe Hangers'!A:A))+1,VLOOKUP(C173,'Pipe Hangers'!A:J,4),IF(C173&lt;(MAX('Brass Nipples '!A:A))+1,VLOOKUP(C173,'Brass Nipples '!A:J,4),IF(C173&lt;(MAX('Brass Fittings '!A:A))+1,VLOOKUP(C173,'Brass Fittings '!A:J,4),IF(C173&lt;(MAX(Valves!A:A))+1,VLOOKUP(C173,Valves!A:J,4),IF(C173&lt;(MAX('PEX Tubing'!A:A))+1,VLOOKUP(C173,'PEX Tubing'!A:J,4),IF(C173&lt;(MAX('PEX Fittings - Brass'!A:A))+1,VLOOKUP(C173,'PEX Fittings - Brass'!A:J,4),IF(C173&lt;(MAX('PEX Fittings - EXPN Brass'!A:A))+1,VLOOKUP(C173,'PEX Fittings - EXPN Brass'!A:J,4),IF(C173&lt;(MAX('PEX Fittings - F1807 PPSU '!A:A))+1,VLOOKUP(C173,'PEX Fittings - F1807 PPSU '!A:J,4),IF(C173&lt;(MAX('PEX Fittings - F1960 EPPSU'!A:A))+1,VLOOKUP(C173,'PEX Fittings - F1960 EPPSU'!A:J,4),IF(C173&lt;(MAX('PEX Accessories'!A:A))+1,VLOOKUP(C173,'PEX Accessories'!A:J,4),IF(C173&lt;(MAX('PVC DWV'!A:A))+1,VLOOKUP(C173,'PVC DWV'!A:K,5),IF(C173&lt;(MAX('PVC SCH 40'!A:A))+1,VLOOKUP(C173,'PVC SCH 40'!A:K,5),IF(C173&lt;(MAX('Push Fittings'!A:A))+1,VLOOKUP(C173,'Push Fittings'!A:J,4),IF(C173&lt;(MAX('Copper Wrot'!A:A))+1,VLOOKUP(C173,'Copper Wrot'!A:L,5),IF(C173&lt;(MAX('Cast Copper'!A:A))+1,VLOOKUP(C173,'Cast Copper'!A:L,5),IF(C173&lt;(MAX('Press Copper Fittings'!A:A))+1,VLOOKUP(C173,'Press Copper Fittings'!A:J,4),IF(C173&lt;(MAX('Supply Stops'!A:A))+1,VLOOKUP(C173,'Supply Stops'!A:J,4),IF(C173&lt;(MAX('Supply Lines'!A:A))+1,VLOOKUP(C173,'Supply Lines'!A:J,4),IF(C173&lt;(MAX('CI Fittings'!A:A))+1,VLOOKUP(C173,'CI Fittings'!A:J,4),IF(C173&lt;(MAX('Steel Couplings'!A:A))+1,VLOOKUP(C173,'Steel Couplings'!A:J,4),IF(C173&lt;(MAX(NHC!A:A))+1,VLOOKUP(C173,NHC!A:J,4),IF(C173&lt;(MAX('Dielectric Unions'!A:A))+1,VLOOKUP(C173,'Dielectric Unions'!A:J,4),IF(C173&lt;(MAX('MI Fittings - XH'!A:A))+1,VLOOKUP(C173,'MI Fittings - XH'!A:J,4),IF(C173&lt;(MAX('Steel Nipples - XH'!A:A))+1,VLOOKUP(C173,'Steel Nipples - XH'!A:J,4),IF(C173&lt;(MAX('Copper Tubing '!A:A))+1,VLOOKUP(C173,'Copper Tubing '!A:J,4),IF(C173&lt;(MAX('PVC Pipe'!A:A))+1,VLOOKUP(C173,'PVC Pipe'!A:J,4),IF(C173&lt;(MAX('Steel Pipe'!A:A))+1,VLOOKUP(C173,'Steel Pipe'!A:J,4),"")))))))))))))))))))))))))))))))</f>
        <v/>
      </c>
      <c r="G173" s="1795"/>
      <c r="H173" s="504" t="str">
        <f>IF(C173&lt;(MAX('MI Fittings'!A:A))+1,VLOOKUP(C173,'MI Fittings'!A:K,8),IF(C173&lt;(MAX('CS Press Fittings'!A:A))+1,VLOOKUP(C173,'CS Press Fittings'!A:K,9),IF(C173&lt;(MAX('Steel Nipples'!A:A))+1,VLOOKUP(C173,'Steel Nipples'!A:K,8),IF(C173&lt;(MAX('Steel Cut Lengths'!A:A))+1,VLOOKUP(C173,'Steel Cut Lengths'!A:K,8),IF(C173&lt;(MAX('Pipe Hangers'!A:A))+1,VLOOKUP(C173,'Pipe Hangers'!A:J,8),IF(C173&lt;(MAX('Brass Nipples '!A:A))+1,VLOOKUP(C173,'Brass Nipples '!A:J,8),IF(C173&lt;(MAX('Brass Fittings '!A:A))+1,VLOOKUP(C173,'Brass Fittings '!A:J,8),IF(C173&lt;(MAX(Valves!A:A))+1,VLOOKUP(C173,Valves!A:J,8),IF(C173&lt;(MAX('PEX Tubing'!A:A))+1,VLOOKUP(C173,'PEX Tubing'!A:J,8),IF(C173&lt;(MAX('PEX Fittings - Brass'!A:A))+1,VLOOKUP(C173,'PEX Fittings - Brass'!A:J,8),IF(C173&lt;(MAX('PEX Fittings - EXPN Brass'!A:A))+1,VLOOKUP(C173,'PEX Fittings - EXPN Brass'!A:J,8),IF(C173&lt;(MAX('PEX Fittings - F1807 PPSU '!A:A))+1,VLOOKUP(C173,'PEX Fittings - F1807 PPSU '!A:J,8),IF(C173&lt;(MAX('PEX Fittings - F1960 EPPSU'!A:A))+1,VLOOKUP(C173,'PEX Fittings - F1960 EPPSU'!A:J,8),IF(C173&lt;(MAX('PEX Accessories'!A:A))+1,VLOOKUP(C173,'PEX Accessories'!A:J,8),IF(C173&lt;(MAX('PVC DWV'!A:A))+1,VLOOKUP(C173,'PVC DWV'!A:K,9),IF(C173&lt;(MAX('PVC SCH 40'!A:A))+1,VLOOKUP(C173,'PVC SCH 40'!A:K,10),IF(C173&lt;(MAX('Push Fittings'!A:A))+1,VLOOKUP(C173,'Push Fittings'!A:J,8),IF(C173&lt;(MAX('Copper Wrot'!A:A))+1,VLOOKUP(C173,'Copper Wrot'!A:L,10),IF(C173&lt;(MAX('Cast Copper'!A:A))+1,VLOOKUP(C173,'Cast Copper'!A:L,10),IF(C173&lt;(MAX('Press Copper Fittings'!A:A))+1,VLOOKUP(C173,'Press Copper Fittings'!A:J,8),IF(C173&lt;(MAX('Supply Stops'!A:A))+1,VLOOKUP(C173,'Supply Stops'!A:J,8),IF(C173&lt;(MAX('Supply Lines'!A:A))+1,VLOOKUP(C173,'Supply Lines'!A:J,8),IF(C173&lt;(MAX('CI Fittings'!A:A))+1,VLOOKUP(C173,'CI Fittings'!A:J,8),IF(C173&lt;(MAX('Steel Couplings'!A:A))+1,VLOOKUP(C173,'Steel Couplings'!A:J,8),IF(C173&lt;(MAX(NHC!A:A))+1,VLOOKUP(C173,NHC!A:J,8),IF(C173&lt;(MAX('Dielectric Unions'!A:A))+1,VLOOKUP(C173,'Dielectric Unions'!A:J,8),IF(C173&lt;(MAX('MI Fittings - XH'!A:A))+1,VLOOKUP(C173,'MI Fittings - XH'!A:J,8),IF(C173&lt;(MAX('Steel Nipples - XH'!A:A))+1,VLOOKUP(C173,'Steel Nipples - XH'!A:J,8),IF(C173&lt;(MAX('Copper Tubing '!A:A))+1,VLOOKUP(C173,'Copper Tubing '!A:J,8),IF(C173&lt;(MAX('PVC Pipe'!A:A))+1,VLOOKUP(C173,'PVC Pipe'!A:J,8),IF(C173&lt;(MAX('Steel Pipe'!A:A))+1,VLOOKUP(C173,'Steel Pipe'!A:J,8),"")))))))))))))))))))))))))))))))</f>
        <v/>
      </c>
      <c r="I173" s="1232">
        <f>IF(C173&lt;(MAX('MI Fittings'!A:A))+1,VLOOKUP(C173,'MI Fittings'!A:K,7),IF(C173&lt;(MAX('CS Press Fittings'!A:A))+1,VLOOKUP(C173,'CS Press Fittings'!A:K,8),IF(C173&lt;(MAX('Steel Nipples'!A:A))+1,VLOOKUP(C173,'Steel Nipples'!A:K,7),IF(C173&lt;(MAX('Steel Cut Lengths'!A:A))+1,VLOOKUP(C173,'Steel Cut Lengths'!A:K,7),IF(C173&lt;(MAX('Pipe Hangers'!A:A))+1,VLOOKUP(C173,'Pipe Hangers'!A:J,7),IF(C173&lt;(MAX('Brass Nipples '!A:A))+1,VLOOKUP(C173,'Brass Nipples '!A:J,7),IF(C173&lt;(MAX('Brass Fittings '!A:A))+1,VLOOKUP(C173,'Brass Fittings '!A:J,7),IF(C173&lt;(MAX(Valves!A:A))+1,VLOOKUP(C173,Valves!A:J,7),IF(C173&lt;(MAX('PEX Tubing'!A:A))+1,VLOOKUP(C173,'PEX Tubing'!A:J,7),IF(C173&lt;(MAX('PEX Fittings - Brass'!A:A))+1,VLOOKUP(C173,'PEX Fittings - Brass'!A:J,7),IF(C173&lt;(MAX('PEX Fittings - EXPN Brass'!A:A))+1,VLOOKUP(C173,'PEX Fittings - EXPN Brass'!A:J,7),IF(C173&lt;(MAX('PEX Fittings - F1807 PPSU '!A:A))+1,VLOOKUP(C173,'PEX Fittings - F1807 PPSU '!A:J,7),IF(C173&lt;(MAX('PEX Fittings - F1960 EPPSU'!A:A))+1,VLOOKUP(C173,'PEX Fittings - F1960 EPPSU'!A:J,7),IF(C173&lt;(MAX('PEX Accessories'!A:A))+1,VLOOKUP(C173,'PEX Accessories'!A:J,7),IF(C173&lt;(MAX('PVC DWV'!A:A))+1,VLOOKUP(C173,'PVC DWV'!A:K,8),IF(C173&lt;(MAX('PVC SCH 40'!A:A))+1,VLOOKUP(C173,'PVC SCH 40'!A:K,7),IF(C173&lt;(MAX('Push Fittings'!A:A))+1,VLOOKUP(C173,'Push Fittings'!A:J,7),IF(C173&lt;(MAX('Copper Wrot'!A:A))+1,VLOOKUP(C173,'Copper Wrot'!A:L,9),IF(C173&lt;(MAX('Cast Copper'!A:A))+1,VLOOKUP(C173,'Cast Copper'!A:L,9),IF(C173&lt;(MAX('Press Copper Fittings'!A:A))+1,VLOOKUP(C173,'Press Copper Fittings'!A:J,7),IF(C173&lt;(MAX('Supply Stops'!A:A))+1,VLOOKUP(C173,'Supply Stops'!A:J,7),IF(C173&lt;(MAX('Supply Lines'!A:A))+1,VLOOKUP(C173,'Supply Lines'!A:J,7),IF(C173&lt;(MAX('CI Fittings'!A:A))+1,VLOOKUP(C173,'CI Fittings'!A:J,7),IF(C173&lt;(MAX('Steel Couplings'!A:A))+1,VLOOKUP(C173,'Steel Couplings'!A:J,7),IF(C173&lt;(MAX(NHC!A:A))+1,VLOOKUP(C173,NHC!A:J,7),IF(C173&lt;(MAX('Dielectric Unions'!A:A))+1,VLOOKUP(C173,'Dielectric Unions'!A:J,7),IF(C173&lt;(MAX('MI Fittings - XH'!A:A))+1,VLOOKUP(C173,'MI Fittings - XH'!A:J,7),IF(C173&lt;(MAX('Steel Nipples - XH'!A:A))+1,VLOOKUP(C173,'Steel Nipples - XH'!A:J,7),IF(C173&lt;(MAX('Copper Tubing '!A:A))+1,VLOOKUP(C173,'Copper Tubing '!A:J,7),IF(C173&lt;(MAX('PVC Pipe'!A:A))+1,VLOOKUP(C173,'PVC Pipe'!A:J,7),IF(C173&lt;(MAX('Steel Pipe'!A:A))+1,VLOOKUP(C173,'Steel Pipe'!A:J,7),0)))))))))))))))))))))))))))))))</f>
        <v>0</v>
      </c>
      <c r="J173" s="1196">
        <f t="shared" si="2"/>
        <v>0</v>
      </c>
    </row>
    <row r="174" spans="3:10" ht="15" customHeight="1" thickTop="1" thickBot="1">
      <c r="C174" s="1234">
        <v>153</v>
      </c>
      <c r="D174" s="49" t="str">
        <f>IF(C174&lt;(MAX('MI Fittings'!A:A))+1,VLOOKUP(C174,'MI Fittings'!A:K,10),IF(C174&lt;(MAX('CS Press Fittings'!A:A))+1,VLOOKUP(C174,'CS Press Fittings'!A:K,11),IF(C174&lt;(MAX('Steel Nipples'!A:A))+1,VLOOKUP(C174,'Steel Nipples'!A:K,10),IF(C174&lt;(MAX('Steel Cut Lengths'!A:A))+1,VLOOKUP(C174,'Steel Cut Lengths'!A:K,10),IF(C174&lt;(MAX('Pipe Hangers'!A:A))+1,VLOOKUP(C174,'Pipe Hangers'!A:J,10),IF(C174&lt;(MAX('Brass Nipples '!A:A))+1,VLOOKUP(C174,'Brass Nipples '!A:J,10),IF(C174&lt;(MAX('Brass Fittings '!A:A))+1,VLOOKUP(C174,'Brass Fittings '!A:J,10),IF(C174&lt;(MAX(Valves!A:A))+1,VLOOKUP(C174,Valves!A:J,10),IF(C174&lt;(MAX('PEX Tubing'!A:A))+1,VLOOKUP(C174,'PEX Tubing'!A:J,9),IF(C174&lt;(MAX('PEX Fittings - Brass'!A:A))+1,VLOOKUP(C174,'PEX Fittings - Brass'!A:J,10),IF(C174&lt;(MAX('PEX Fittings - EXPN Brass'!A:A))+1,VLOOKUP(C174,'PEX Fittings - EXPN Brass'!A:J,10),IF(C174&lt;(MAX('PEX Fittings - F1807 PPSU '!A:A))+1,VLOOKUP(C174,'PEX Fittings - F1807 PPSU '!A:J,10),IF(C174&lt;(MAX('PEX Fittings - F1960 EPPSU'!A:A))+1,VLOOKUP(C174,'PEX Fittings - F1960 EPPSU'!A:J,10),IF(C174&lt;(MAX('PEX Accessories'!A:A))+1,VLOOKUP(C174,'PEX Accessories'!A:J,10),IF(C174&lt;(MAX('PVC DWV'!A:A))+1,VLOOKUP(C174,'PVC DWV'!A:K,11),IF(C174&lt;(MAX('PVC SCH 40'!A:A))+1,VLOOKUP(C174,'PVC SCH 40'!A:K,11),IF(C174&lt;(MAX('Push Fittings'!A:A))+1,VLOOKUP(C174,'Push Fittings'!A:J,10),IF(C174&lt;(MAX('Copper Wrot'!A:A))+1,VLOOKUP(C174,'Copper Wrot'!A:L,12),IF(C174&lt;(MAX('Cast Copper'!A:A))+1,VLOOKUP(C174,'Cast Copper'!A:L,12),IF(C174&lt;(MAX('Press Copper Fittings'!A:A))+1,VLOOKUP(C174,'Press Copper Fittings'!A:J,10),IF(C174&lt;(MAX('Supply Stops'!A:A))+1,VLOOKUP(C174,'Supply Stops'!A:J,10),IF(C174&lt;(MAX('Supply Lines'!A:A))+1,VLOOKUP(C174,'Supply Lines'!A:J,10),IF(C174&lt;(MAX('CI Fittings'!A:A))+1,VLOOKUP(C174,'CI Fittings'!A:J,10),IF(C174&lt;(MAX('Steel Couplings'!A:A))+1,VLOOKUP(C174,'Steel Couplings'!A:J,10),IF(C174&lt;(MAX(NHC!A:A))+1,VLOOKUP(C174,NHC!A:J,10),IF(C174&lt;(MAX('Dielectric Unions'!A:A))+1,VLOOKUP(C174,'Dielectric Unions'!A:J,10),IF(C174&lt;(MAX('MI Fittings - XH'!A:A))+1,VLOOKUP(C174,'MI Fittings - XH'!A:J,10),IF(C174&lt;(MAX('Steel Nipples - XH'!A:A))+1,VLOOKUP(C174,'Steel Nipples - XH'!A:J,10),IF(C174&lt;(MAX('Copper Tubing '!A:A))+1,VLOOKUP(C174,'Copper Tubing '!A:J,10),IF(C174&lt;(MAX('PVC Pipe'!A:A))+1,VLOOKUP(C174,'PVC Pipe'!A:J,10),IF(C174&lt;(MAX('Steel Pipe'!A:A))+1,VLOOKUP(C174,'Steel Pipe'!A:J,10),"")))))))))))))))))))))))))))))))</f>
        <v/>
      </c>
      <c r="E174" s="1231" t="str">
        <f>IF(C174&lt;(MAX('MI Fittings'!A:A))+1,VLOOKUP(C174,'MI Fittings'!A:K,3),IF(C174&lt;(MAX('CS Press Fittings'!A:A))+1,VLOOKUP(C174,'CS Press Fittings'!A:K,4),IF(C174&lt;(MAX('Steel Nipples'!A:A))+1,VLOOKUP(C174,'Steel Nipples'!A:K,3),IF(C174&lt;(MAX('Steel Cut Lengths'!A:A))+1,VLOOKUP(C174,'Steel Cut Lengths'!A:K,3),IF(C174&lt;(MAX('Pipe Hangers'!A:A))+1,VLOOKUP(C174,'Pipe Hangers'!A:J,3),IF(C174&lt;(MAX('Brass Nipples '!A:A))+1,VLOOKUP(C174,'Brass Nipples '!A:J,3),IF(C174&lt;(MAX('Brass Fittings '!A:A))+1,VLOOKUP(C174,'Brass Fittings '!A:J,3),IF(C174&lt;(MAX(Valves!A:A))+1,VLOOKUP(C174,Valves!A:J,3),IF(C174&lt;(MAX('PEX Tubing'!A:A))+1,VLOOKUP(C174,'PEX Tubing'!A:J,3),IF(C174&lt;(MAX('PEX Fittings - Brass'!A:A))+1,VLOOKUP(C174,'PEX Fittings - Brass'!A:J,3),IF(C174&lt;(MAX('PEX Fittings - EXPN Brass'!A:A))+1,VLOOKUP(C174,'PEX Fittings - EXPN Brass'!A:J,3),IF(C174&lt;(MAX('PEX Fittings - F1807 PPSU '!A:A))+1,VLOOKUP(C174,'PEX Fittings - F1807 PPSU '!A:J,3),IF(C174&lt;(MAX('PEX Fittings - F1960 EPPSU'!A:A))+1,VLOOKUP(C174,'PEX Fittings - F1960 EPPSU'!A:J,3),IF(C174&lt;(MAX('PEX Accessories'!A:A))+1,VLOOKUP(C174,'PEX Accessories'!A:J,3),IF(C174&lt;(MAX('PVC DWV'!A:A))+1,VLOOKUP(C174,'PVC DWV'!A:K,3),IF(C174&lt;(MAX('PVC SCH 40'!A:A))+1,VLOOKUP(C174,'PVC SCH 40'!A:K,3),IF(C174&lt;(MAX('Push Fittings'!A:A))+1,VLOOKUP(C174,'Push Fittings'!A:J,3),IF(C174&lt;(MAX('Copper Wrot'!A:A))+1,VLOOKUP(C174,'Copper Wrot'!A:L,3),IF(C174&lt;(MAX('Cast Copper'!A:A))+1,VLOOKUP(C174,'Cast Copper'!A:L,3),IF(C174&lt;(MAX('Cast Copper'!A:A))+1,VLOOKUP(C174,'Cast Copper'!A:L,3),IF(C174&lt;(MAX('Press Copper Fittings'!A:A))+1,VLOOKUP(C174,'Press Copper Fittings'!A:J,3),IF(C174&lt;(MAX('Supply Stops'!A:A))+1,VLOOKUP(C174,'Supply Stops'!A:J,3),IF(C174&lt;(MAX('Supply Lines'!A:A))+1,VLOOKUP(C174,'Supply Lines'!A:J,3),IF(C174&lt;(MAX('CI Fittings'!A:A))+1,VLOOKUP(C174,'CI Fittings'!A:J,3),IF(C174&lt;(MAX('Steel Couplings'!A:A))+1,VLOOKUP(C174,'Steel Couplings'!A:J,3),IF(C174&lt;(MAX(NHC!A:A))+1,VLOOKUP(C174,NHC!A:J,3),IF(C174&lt;(MAX('Dielectric Unions'!A:A))+1,VLOOKUP(C174,'Dielectric Unions'!A:J,3),IF(C174&lt;(MAX('MI Fittings - XH'!A:A))+1,VLOOKUP(C174,'MI Fittings - XH'!A:J,3),IF(C174&lt;(MAX('Steel Nipples - XH'!A:A))+1,VLOOKUP(C174,'Steel Nipples - XH'!A:J,3),IF(C174&lt;(MAX('Copper Tubing '!A:A))+1,VLOOKUP(C174,'Copper Tubing '!A:J,3),IF(C174&lt;(MAX('PVC Pipe'!A:A))+1,VLOOKUP(C174,'PVC Pipe'!A:J,3),IF(C174&lt;(MAX('Steel Pipe'!A:A))+1,VLOOKUP(C174,'Steel Pipe'!A:J,3),""))))))))))))))))))))))))))))))))</f>
        <v/>
      </c>
      <c r="F174" s="1794" t="str">
        <f>IF(C174&lt;(MAX('MI Fittings'!A:A))+1,VLOOKUP(C174,'MI Fittings'!A:K,4),IF(C174&lt;(MAX('CS Press Fittings'!A:A))+1,VLOOKUP(C174,'CS Press Fittings'!A:K,5),IF(C174&lt;(MAX('Steel Nipples'!A:A))+1,VLOOKUP(C174,'Steel Nipples'!A:K,4),IF(C174&lt;(MAX('Steel Cut Lengths'!A:A))+1,VLOOKUP(C174,'Steel Cut Lengths'!A:K,4),IF(C174&lt;(MAX('Pipe Hangers'!A:A))+1,VLOOKUP(C174,'Pipe Hangers'!A:J,4),IF(C174&lt;(MAX('Brass Nipples '!A:A))+1,VLOOKUP(C174,'Brass Nipples '!A:J,4),IF(C174&lt;(MAX('Brass Fittings '!A:A))+1,VLOOKUP(C174,'Brass Fittings '!A:J,4),IF(C174&lt;(MAX(Valves!A:A))+1,VLOOKUP(C174,Valves!A:J,4),IF(C174&lt;(MAX('PEX Tubing'!A:A))+1,VLOOKUP(C174,'PEX Tubing'!A:J,4),IF(C174&lt;(MAX('PEX Fittings - Brass'!A:A))+1,VLOOKUP(C174,'PEX Fittings - Brass'!A:J,4),IF(C174&lt;(MAX('PEX Fittings - EXPN Brass'!A:A))+1,VLOOKUP(C174,'PEX Fittings - EXPN Brass'!A:J,4),IF(C174&lt;(MAX('PEX Fittings - F1807 PPSU '!A:A))+1,VLOOKUP(C174,'PEX Fittings - F1807 PPSU '!A:J,4),IF(C174&lt;(MAX('PEX Fittings - F1960 EPPSU'!A:A))+1,VLOOKUP(C174,'PEX Fittings - F1960 EPPSU'!A:J,4),IF(C174&lt;(MAX('PEX Accessories'!A:A))+1,VLOOKUP(C174,'PEX Accessories'!A:J,4),IF(C174&lt;(MAX('PVC DWV'!A:A))+1,VLOOKUP(C174,'PVC DWV'!A:K,5),IF(C174&lt;(MAX('PVC SCH 40'!A:A))+1,VLOOKUP(C174,'PVC SCH 40'!A:K,5),IF(C174&lt;(MAX('Push Fittings'!A:A))+1,VLOOKUP(C174,'Push Fittings'!A:J,4),IF(C174&lt;(MAX('Copper Wrot'!A:A))+1,VLOOKUP(C174,'Copper Wrot'!A:L,5),IF(C174&lt;(MAX('Cast Copper'!A:A))+1,VLOOKUP(C174,'Cast Copper'!A:L,5),IF(C174&lt;(MAX('Press Copper Fittings'!A:A))+1,VLOOKUP(C174,'Press Copper Fittings'!A:J,4),IF(C174&lt;(MAX('Supply Stops'!A:A))+1,VLOOKUP(C174,'Supply Stops'!A:J,4),IF(C174&lt;(MAX('Supply Lines'!A:A))+1,VLOOKUP(C174,'Supply Lines'!A:J,4),IF(C174&lt;(MAX('CI Fittings'!A:A))+1,VLOOKUP(C174,'CI Fittings'!A:J,4),IF(C174&lt;(MAX('Steel Couplings'!A:A))+1,VLOOKUP(C174,'Steel Couplings'!A:J,4),IF(C174&lt;(MAX(NHC!A:A))+1,VLOOKUP(C174,NHC!A:J,4),IF(C174&lt;(MAX('Dielectric Unions'!A:A))+1,VLOOKUP(C174,'Dielectric Unions'!A:J,4),IF(C174&lt;(MAX('MI Fittings - XH'!A:A))+1,VLOOKUP(C174,'MI Fittings - XH'!A:J,4),IF(C174&lt;(MAX('Steel Nipples - XH'!A:A))+1,VLOOKUP(C174,'Steel Nipples - XH'!A:J,4),IF(C174&lt;(MAX('Copper Tubing '!A:A))+1,VLOOKUP(C174,'Copper Tubing '!A:J,4),IF(C174&lt;(MAX('PVC Pipe'!A:A))+1,VLOOKUP(C174,'PVC Pipe'!A:J,4),IF(C174&lt;(MAX('Steel Pipe'!A:A))+1,VLOOKUP(C174,'Steel Pipe'!A:J,4),"")))))))))))))))))))))))))))))))</f>
        <v/>
      </c>
      <c r="G174" s="1795"/>
      <c r="H174" s="504" t="str">
        <f>IF(C174&lt;(MAX('MI Fittings'!A:A))+1,VLOOKUP(C174,'MI Fittings'!A:K,8),IF(C174&lt;(MAX('CS Press Fittings'!A:A))+1,VLOOKUP(C174,'CS Press Fittings'!A:K,9),IF(C174&lt;(MAX('Steel Nipples'!A:A))+1,VLOOKUP(C174,'Steel Nipples'!A:K,8),IF(C174&lt;(MAX('Steel Cut Lengths'!A:A))+1,VLOOKUP(C174,'Steel Cut Lengths'!A:K,8),IF(C174&lt;(MAX('Pipe Hangers'!A:A))+1,VLOOKUP(C174,'Pipe Hangers'!A:J,8),IF(C174&lt;(MAX('Brass Nipples '!A:A))+1,VLOOKUP(C174,'Brass Nipples '!A:J,8),IF(C174&lt;(MAX('Brass Fittings '!A:A))+1,VLOOKUP(C174,'Brass Fittings '!A:J,8),IF(C174&lt;(MAX(Valves!A:A))+1,VLOOKUP(C174,Valves!A:J,8),IF(C174&lt;(MAX('PEX Tubing'!A:A))+1,VLOOKUP(C174,'PEX Tubing'!A:J,8),IF(C174&lt;(MAX('PEX Fittings - Brass'!A:A))+1,VLOOKUP(C174,'PEX Fittings - Brass'!A:J,8),IF(C174&lt;(MAX('PEX Fittings - EXPN Brass'!A:A))+1,VLOOKUP(C174,'PEX Fittings - EXPN Brass'!A:J,8),IF(C174&lt;(MAX('PEX Fittings - F1807 PPSU '!A:A))+1,VLOOKUP(C174,'PEX Fittings - F1807 PPSU '!A:J,8),IF(C174&lt;(MAX('PEX Fittings - F1960 EPPSU'!A:A))+1,VLOOKUP(C174,'PEX Fittings - F1960 EPPSU'!A:J,8),IF(C174&lt;(MAX('PEX Accessories'!A:A))+1,VLOOKUP(C174,'PEX Accessories'!A:J,8),IF(C174&lt;(MAX('PVC DWV'!A:A))+1,VLOOKUP(C174,'PVC DWV'!A:K,9),IF(C174&lt;(MAX('PVC SCH 40'!A:A))+1,VLOOKUP(C174,'PVC SCH 40'!A:K,10),IF(C174&lt;(MAX('Push Fittings'!A:A))+1,VLOOKUP(C174,'Push Fittings'!A:J,8),IF(C174&lt;(MAX('Copper Wrot'!A:A))+1,VLOOKUP(C174,'Copper Wrot'!A:L,10),IF(C174&lt;(MAX('Cast Copper'!A:A))+1,VLOOKUP(C174,'Cast Copper'!A:L,10),IF(C174&lt;(MAX('Press Copper Fittings'!A:A))+1,VLOOKUP(C174,'Press Copper Fittings'!A:J,8),IF(C174&lt;(MAX('Supply Stops'!A:A))+1,VLOOKUP(C174,'Supply Stops'!A:J,8),IF(C174&lt;(MAX('Supply Lines'!A:A))+1,VLOOKUP(C174,'Supply Lines'!A:J,8),IF(C174&lt;(MAX('CI Fittings'!A:A))+1,VLOOKUP(C174,'CI Fittings'!A:J,8),IF(C174&lt;(MAX('Steel Couplings'!A:A))+1,VLOOKUP(C174,'Steel Couplings'!A:J,8),IF(C174&lt;(MAX(NHC!A:A))+1,VLOOKUP(C174,NHC!A:J,8),IF(C174&lt;(MAX('Dielectric Unions'!A:A))+1,VLOOKUP(C174,'Dielectric Unions'!A:J,8),IF(C174&lt;(MAX('MI Fittings - XH'!A:A))+1,VLOOKUP(C174,'MI Fittings - XH'!A:J,8),IF(C174&lt;(MAX('Steel Nipples - XH'!A:A))+1,VLOOKUP(C174,'Steel Nipples - XH'!A:J,8),IF(C174&lt;(MAX('Copper Tubing '!A:A))+1,VLOOKUP(C174,'Copper Tubing '!A:J,8),IF(C174&lt;(MAX('PVC Pipe'!A:A))+1,VLOOKUP(C174,'PVC Pipe'!A:J,8),IF(C174&lt;(MAX('Steel Pipe'!A:A))+1,VLOOKUP(C174,'Steel Pipe'!A:J,8),"")))))))))))))))))))))))))))))))</f>
        <v/>
      </c>
      <c r="I174" s="1232">
        <f>IF(C174&lt;(MAX('MI Fittings'!A:A))+1,VLOOKUP(C174,'MI Fittings'!A:K,7),IF(C174&lt;(MAX('CS Press Fittings'!A:A))+1,VLOOKUP(C174,'CS Press Fittings'!A:K,8),IF(C174&lt;(MAX('Steel Nipples'!A:A))+1,VLOOKUP(C174,'Steel Nipples'!A:K,7),IF(C174&lt;(MAX('Steel Cut Lengths'!A:A))+1,VLOOKUP(C174,'Steel Cut Lengths'!A:K,7),IF(C174&lt;(MAX('Pipe Hangers'!A:A))+1,VLOOKUP(C174,'Pipe Hangers'!A:J,7),IF(C174&lt;(MAX('Brass Nipples '!A:A))+1,VLOOKUP(C174,'Brass Nipples '!A:J,7),IF(C174&lt;(MAX('Brass Fittings '!A:A))+1,VLOOKUP(C174,'Brass Fittings '!A:J,7),IF(C174&lt;(MAX(Valves!A:A))+1,VLOOKUP(C174,Valves!A:J,7),IF(C174&lt;(MAX('PEX Tubing'!A:A))+1,VLOOKUP(C174,'PEX Tubing'!A:J,7),IF(C174&lt;(MAX('PEX Fittings - Brass'!A:A))+1,VLOOKUP(C174,'PEX Fittings - Brass'!A:J,7),IF(C174&lt;(MAX('PEX Fittings - EXPN Brass'!A:A))+1,VLOOKUP(C174,'PEX Fittings - EXPN Brass'!A:J,7),IF(C174&lt;(MAX('PEX Fittings - F1807 PPSU '!A:A))+1,VLOOKUP(C174,'PEX Fittings - F1807 PPSU '!A:J,7),IF(C174&lt;(MAX('PEX Fittings - F1960 EPPSU'!A:A))+1,VLOOKUP(C174,'PEX Fittings - F1960 EPPSU'!A:J,7),IF(C174&lt;(MAX('PEX Accessories'!A:A))+1,VLOOKUP(C174,'PEX Accessories'!A:J,7),IF(C174&lt;(MAX('PVC DWV'!A:A))+1,VLOOKUP(C174,'PVC DWV'!A:K,8),IF(C174&lt;(MAX('PVC SCH 40'!A:A))+1,VLOOKUP(C174,'PVC SCH 40'!A:K,7),IF(C174&lt;(MAX('Push Fittings'!A:A))+1,VLOOKUP(C174,'Push Fittings'!A:J,7),IF(C174&lt;(MAX('Copper Wrot'!A:A))+1,VLOOKUP(C174,'Copper Wrot'!A:L,9),IF(C174&lt;(MAX('Cast Copper'!A:A))+1,VLOOKUP(C174,'Cast Copper'!A:L,9),IF(C174&lt;(MAX('Press Copper Fittings'!A:A))+1,VLOOKUP(C174,'Press Copper Fittings'!A:J,7),IF(C174&lt;(MAX('Supply Stops'!A:A))+1,VLOOKUP(C174,'Supply Stops'!A:J,7),IF(C174&lt;(MAX('Supply Lines'!A:A))+1,VLOOKUP(C174,'Supply Lines'!A:J,7),IF(C174&lt;(MAX('CI Fittings'!A:A))+1,VLOOKUP(C174,'CI Fittings'!A:J,7),IF(C174&lt;(MAX('Steel Couplings'!A:A))+1,VLOOKUP(C174,'Steel Couplings'!A:J,7),IF(C174&lt;(MAX(NHC!A:A))+1,VLOOKUP(C174,NHC!A:J,7),IF(C174&lt;(MAX('Dielectric Unions'!A:A))+1,VLOOKUP(C174,'Dielectric Unions'!A:J,7),IF(C174&lt;(MAX('MI Fittings - XH'!A:A))+1,VLOOKUP(C174,'MI Fittings - XH'!A:J,7),IF(C174&lt;(MAX('Steel Nipples - XH'!A:A))+1,VLOOKUP(C174,'Steel Nipples - XH'!A:J,7),IF(C174&lt;(MAX('Copper Tubing '!A:A))+1,VLOOKUP(C174,'Copper Tubing '!A:J,7),IF(C174&lt;(MAX('PVC Pipe'!A:A))+1,VLOOKUP(C174,'PVC Pipe'!A:J,7),IF(C174&lt;(MAX('Steel Pipe'!A:A))+1,VLOOKUP(C174,'Steel Pipe'!A:J,7),0)))))))))))))))))))))))))))))))</f>
        <v>0</v>
      </c>
      <c r="J174" s="1196">
        <f t="shared" si="2"/>
        <v>0</v>
      </c>
    </row>
    <row r="175" spans="3:10" ht="15" customHeight="1" thickTop="1" thickBot="1">
      <c r="C175" s="1233">
        <v>154</v>
      </c>
      <c r="D175" s="49" t="str">
        <f>IF(C175&lt;(MAX('MI Fittings'!A:A))+1,VLOOKUP(C175,'MI Fittings'!A:K,10),IF(C175&lt;(MAX('CS Press Fittings'!A:A))+1,VLOOKUP(C175,'CS Press Fittings'!A:K,11),IF(C175&lt;(MAX('Steel Nipples'!A:A))+1,VLOOKUP(C175,'Steel Nipples'!A:K,10),IF(C175&lt;(MAX('Steel Cut Lengths'!A:A))+1,VLOOKUP(C175,'Steel Cut Lengths'!A:K,10),IF(C175&lt;(MAX('Pipe Hangers'!A:A))+1,VLOOKUP(C175,'Pipe Hangers'!A:J,10),IF(C175&lt;(MAX('Brass Nipples '!A:A))+1,VLOOKUP(C175,'Brass Nipples '!A:J,10),IF(C175&lt;(MAX('Brass Fittings '!A:A))+1,VLOOKUP(C175,'Brass Fittings '!A:J,10),IF(C175&lt;(MAX(Valves!A:A))+1,VLOOKUP(C175,Valves!A:J,10),IF(C175&lt;(MAX('PEX Tubing'!A:A))+1,VLOOKUP(C175,'PEX Tubing'!A:J,9),IF(C175&lt;(MAX('PEX Fittings - Brass'!A:A))+1,VLOOKUP(C175,'PEX Fittings - Brass'!A:J,10),IF(C175&lt;(MAX('PEX Fittings - EXPN Brass'!A:A))+1,VLOOKUP(C175,'PEX Fittings - EXPN Brass'!A:J,10),IF(C175&lt;(MAX('PEX Fittings - F1807 PPSU '!A:A))+1,VLOOKUP(C175,'PEX Fittings - F1807 PPSU '!A:J,10),IF(C175&lt;(MAX('PEX Fittings - F1960 EPPSU'!A:A))+1,VLOOKUP(C175,'PEX Fittings - F1960 EPPSU'!A:J,10),IF(C175&lt;(MAX('PEX Accessories'!A:A))+1,VLOOKUP(C175,'PEX Accessories'!A:J,10),IF(C175&lt;(MAX('PVC DWV'!A:A))+1,VLOOKUP(C175,'PVC DWV'!A:K,11),IF(C175&lt;(MAX('PVC SCH 40'!A:A))+1,VLOOKUP(C175,'PVC SCH 40'!A:K,11),IF(C175&lt;(MAX('Push Fittings'!A:A))+1,VLOOKUP(C175,'Push Fittings'!A:J,10),IF(C175&lt;(MAX('Copper Wrot'!A:A))+1,VLOOKUP(C175,'Copper Wrot'!A:L,12),IF(C175&lt;(MAX('Cast Copper'!A:A))+1,VLOOKUP(C175,'Cast Copper'!A:L,12),IF(C175&lt;(MAX('Press Copper Fittings'!A:A))+1,VLOOKUP(C175,'Press Copper Fittings'!A:J,10),IF(C175&lt;(MAX('Supply Stops'!A:A))+1,VLOOKUP(C175,'Supply Stops'!A:J,10),IF(C175&lt;(MAX('Supply Lines'!A:A))+1,VLOOKUP(C175,'Supply Lines'!A:J,10),IF(C175&lt;(MAX('CI Fittings'!A:A))+1,VLOOKUP(C175,'CI Fittings'!A:J,10),IF(C175&lt;(MAX('Steel Couplings'!A:A))+1,VLOOKUP(C175,'Steel Couplings'!A:J,10),IF(C175&lt;(MAX(NHC!A:A))+1,VLOOKUP(C175,NHC!A:J,10),IF(C175&lt;(MAX('Dielectric Unions'!A:A))+1,VLOOKUP(C175,'Dielectric Unions'!A:J,10),IF(C175&lt;(MAX('MI Fittings - XH'!A:A))+1,VLOOKUP(C175,'MI Fittings - XH'!A:J,10),IF(C175&lt;(MAX('Steel Nipples - XH'!A:A))+1,VLOOKUP(C175,'Steel Nipples - XH'!A:J,10),IF(C175&lt;(MAX('Copper Tubing '!A:A))+1,VLOOKUP(C175,'Copper Tubing '!A:J,10),IF(C175&lt;(MAX('PVC Pipe'!A:A))+1,VLOOKUP(C175,'PVC Pipe'!A:J,10),IF(C175&lt;(MAX('Steel Pipe'!A:A))+1,VLOOKUP(C175,'Steel Pipe'!A:J,10),"")))))))))))))))))))))))))))))))</f>
        <v/>
      </c>
      <c r="E175" s="1231" t="str">
        <f>IF(C175&lt;(MAX('MI Fittings'!A:A))+1,VLOOKUP(C175,'MI Fittings'!A:K,3),IF(C175&lt;(MAX('CS Press Fittings'!A:A))+1,VLOOKUP(C175,'CS Press Fittings'!A:K,4),IF(C175&lt;(MAX('Steel Nipples'!A:A))+1,VLOOKUP(C175,'Steel Nipples'!A:K,3),IF(C175&lt;(MAX('Steel Cut Lengths'!A:A))+1,VLOOKUP(C175,'Steel Cut Lengths'!A:K,3),IF(C175&lt;(MAX('Pipe Hangers'!A:A))+1,VLOOKUP(C175,'Pipe Hangers'!A:J,3),IF(C175&lt;(MAX('Brass Nipples '!A:A))+1,VLOOKUP(C175,'Brass Nipples '!A:J,3),IF(C175&lt;(MAX('Brass Fittings '!A:A))+1,VLOOKUP(C175,'Brass Fittings '!A:J,3),IF(C175&lt;(MAX(Valves!A:A))+1,VLOOKUP(C175,Valves!A:J,3),IF(C175&lt;(MAX('PEX Tubing'!A:A))+1,VLOOKUP(C175,'PEX Tubing'!A:J,3),IF(C175&lt;(MAX('PEX Fittings - Brass'!A:A))+1,VLOOKUP(C175,'PEX Fittings - Brass'!A:J,3),IF(C175&lt;(MAX('PEX Fittings - EXPN Brass'!A:A))+1,VLOOKUP(C175,'PEX Fittings - EXPN Brass'!A:J,3),IF(C175&lt;(MAX('PEX Fittings - F1807 PPSU '!A:A))+1,VLOOKUP(C175,'PEX Fittings - F1807 PPSU '!A:J,3),IF(C175&lt;(MAX('PEX Fittings - F1960 EPPSU'!A:A))+1,VLOOKUP(C175,'PEX Fittings - F1960 EPPSU'!A:J,3),IF(C175&lt;(MAX('PEX Accessories'!A:A))+1,VLOOKUP(C175,'PEX Accessories'!A:J,3),IF(C175&lt;(MAX('PVC DWV'!A:A))+1,VLOOKUP(C175,'PVC DWV'!A:K,3),IF(C175&lt;(MAX('PVC SCH 40'!A:A))+1,VLOOKUP(C175,'PVC SCH 40'!A:K,3),IF(C175&lt;(MAX('Push Fittings'!A:A))+1,VLOOKUP(C175,'Push Fittings'!A:J,3),IF(C175&lt;(MAX('Copper Wrot'!A:A))+1,VLOOKUP(C175,'Copper Wrot'!A:L,3),IF(C175&lt;(MAX('Cast Copper'!A:A))+1,VLOOKUP(C175,'Cast Copper'!A:L,3),IF(C175&lt;(MAX('Cast Copper'!A:A))+1,VLOOKUP(C175,'Cast Copper'!A:L,3),IF(C175&lt;(MAX('Press Copper Fittings'!A:A))+1,VLOOKUP(C175,'Press Copper Fittings'!A:J,3),IF(C175&lt;(MAX('Supply Stops'!A:A))+1,VLOOKUP(C175,'Supply Stops'!A:J,3),IF(C175&lt;(MAX('Supply Lines'!A:A))+1,VLOOKUP(C175,'Supply Lines'!A:J,3),IF(C175&lt;(MAX('CI Fittings'!A:A))+1,VLOOKUP(C175,'CI Fittings'!A:J,3),IF(C175&lt;(MAX('Steel Couplings'!A:A))+1,VLOOKUP(C175,'Steel Couplings'!A:J,3),IF(C175&lt;(MAX(NHC!A:A))+1,VLOOKUP(C175,NHC!A:J,3),IF(C175&lt;(MAX('Dielectric Unions'!A:A))+1,VLOOKUP(C175,'Dielectric Unions'!A:J,3),IF(C175&lt;(MAX('MI Fittings - XH'!A:A))+1,VLOOKUP(C175,'MI Fittings - XH'!A:J,3),IF(C175&lt;(MAX('Steel Nipples - XH'!A:A))+1,VLOOKUP(C175,'Steel Nipples - XH'!A:J,3),IF(C175&lt;(MAX('Copper Tubing '!A:A))+1,VLOOKUP(C175,'Copper Tubing '!A:J,3),IF(C175&lt;(MAX('PVC Pipe'!A:A))+1,VLOOKUP(C175,'PVC Pipe'!A:J,3),IF(C175&lt;(MAX('Steel Pipe'!A:A))+1,VLOOKUP(C175,'Steel Pipe'!A:J,3),""))))))))))))))))))))))))))))))))</f>
        <v/>
      </c>
      <c r="F175" s="1794" t="str">
        <f>IF(C175&lt;(MAX('MI Fittings'!A:A))+1,VLOOKUP(C175,'MI Fittings'!A:K,4),IF(C175&lt;(MAX('CS Press Fittings'!A:A))+1,VLOOKUP(C175,'CS Press Fittings'!A:K,5),IF(C175&lt;(MAX('Steel Nipples'!A:A))+1,VLOOKUP(C175,'Steel Nipples'!A:K,4),IF(C175&lt;(MAX('Steel Cut Lengths'!A:A))+1,VLOOKUP(C175,'Steel Cut Lengths'!A:K,4),IF(C175&lt;(MAX('Pipe Hangers'!A:A))+1,VLOOKUP(C175,'Pipe Hangers'!A:J,4),IF(C175&lt;(MAX('Brass Nipples '!A:A))+1,VLOOKUP(C175,'Brass Nipples '!A:J,4),IF(C175&lt;(MAX('Brass Fittings '!A:A))+1,VLOOKUP(C175,'Brass Fittings '!A:J,4),IF(C175&lt;(MAX(Valves!A:A))+1,VLOOKUP(C175,Valves!A:J,4),IF(C175&lt;(MAX('PEX Tubing'!A:A))+1,VLOOKUP(C175,'PEX Tubing'!A:J,4),IF(C175&lt;(MAX('PEX Fittings - Brass'!A:A))+1,VLOOKUP(C175,'PEX Fittings - Brass'!A:J,4),IF(C175&lt;(MAX('PEX Fittings - EXPN Brass'!A:A))+1,VLOOKUP(C175,'PEX Fittings - EXPN Brass'!A:J,4),IF(C175&lt;(MAX('PEX Fittings - F1807 PPSU '!A:A))+1,VLOOKUP(C175,'PEX Fittings - F1807 PPSU '!A:J,4),IF(C175&lt;(MAX('PEX Fittings - F1960 EPPSU'!A:A))+1,VLOOKUP(C175,'PEX Fittings - F1960 EPPSU'!A:J,4),IF(C175&lt;(MAX('PEX Accessories'!A:A))+1,VLOOKUP(C175,'PEX Accessories'!A:J,4),IF(C175&lt;(MAX('PVC DWV'!A:A))+1,VLOOKUP(C175,'PVC DWV'!A:K,5),IF(C175&lt;(MAX('PVC SCH 40'!A:A))+1,VLOOKUP(C175,'PVC SCH 40'!A:K,5),IF(C175&lt;(MAX('Push Fittings'!A:A))+1,VLOOKUP(C175,'Push Fittings'!A:J,4),IF(C175&lt;(MAX('Copper Wrot'!A:A))+1,VLOOKUP(C175,'Copper Wrot'!A:L,5),IF(C175&lt;(MAX('Cast Copper'!A:A))+1,VLOOKUP(C175,'Cast Copper'!A:L,5),IF(C175&lt;(MAX('Press Copper Fittings'!A:A))+1,VLOOKUP(C175,'Press Copper Fittings'!A:J,4),IF(C175&lt;(MAX('Supply Stops'!A:A))+1,VLOOKUP(C175,'Supply Stops'!A:J,4),IF(C175&lt;(MAX('Supply Lines'!A:A))+1,VLOOKUP(C175,'Supply Lines'!A:J,4),IF(C175&lt;(MAX('CI Fittings'!A:A))+1,VLOOKUP(C175,'CI Fittings'!A:J,4),IF(C175&lt;(MAX('Steel Couplings'!A:A))+1,VLOOKUP(C175,'Steel Couplings'!A:J,4),IF(C175&lt;(MAX(NHC!A:A))+1,VLOOKUP(C175,NHC!A:J,4),IF(C175&lt;(MAX('Dielectric Unions'!A:A))+1,VLOOKUP(C175,'Dielectric Unions'!A:J,4),IF(C175&lt;(MAX('MI Fittings - XH'!A:A))+1,VLOOKUP(C175,'MI Fittings - XH'!A:J,4),IF(C175&lt;(MAX('Steel Nipples - XH'!A:A))+1,VLOOKUP(C175,'Steel Nipples - XH'!A:J,4),IF(C175&lt;(MAX('Copper Tubing '!A:A))+1,VLOOKUP(C175,'Copper Tubing '!A:J,4),IF(C175&lt;(MAX('PVC Pipe'!A:A))+1,VLOOKUP(C175,'PVC Pipe'!A:J,4),IF(C175&lt;(MAX('Steel Pipe'!A:A))+1,VLOOKUP(C175,'Steel Pipe'!A:J,4),"")))))))))))))))))))))))))))))))</f>
        <v/>
      </c>
      <c r="G175" s="1795"/>
      <c r="H175" s="504" t="str">
        <f>IF(C175&lt;(MAX('MI Fittings'!A:A))+1,VLOOKUP(C175,'MI Fittings'!A:K,8),IF(C175&lt;(MAX('CS Press Fittings'!A:A))+1,VLOOKUP(C175,'CS Press Fittings'!A:K,9),IF(C175&lt;(MAX('Steel Nipples'!A:A))+1,VLOOKUP(C175,'Steel Nipples'!A:K,8),IF(C175&lt;(MAX('Steel Cut Lengths'!A:A))+1,VLOOKUP(C175,'Steel Cut Lengths'!A:K,8),IF(C175&lt;(MAX('Pipe Hangers'!A:A))+1,VLOOKUP(C175,'Pipe Hangers'!A:J,8),IF(C175&lt;(MAX('Brass Nipples '!A:A))+1,VLOOKUP(C175,'Brass Nipples '!A:J,8),IF(C175&lt;(MAX('Brass Fittings '!A:A))+1,VLOOKUP(C175,'Brass Fittings '!A:J,8),IF(C175&lt;(MAX(Valves!A:A))+1,VLOOKUP(C175,Valves!A:J,8),IF(C175&lt;(MAX('PEX Tubing'!A:A))+1,VLOOKUP(C175,'PEX Tubing'!A:J,8),IF(C175&lt;(MAX('PEX Fittings - Brass'!A:A))+1,VLOOKUP(C175,'PEX Fittings - Brass'!A:J,8),IF(C175&lt;(MAX('PEX Fittings - EXPN Brass'!A:A))+1,VLOOKUP(C175,'PEX Fittings - EXPN Brass'!A:J,8),IF(C175&lt;(MAX('PEX Fittings - F1807 PPSU '!A:A))+1,VLOOKUP(C175,'PEX Fittings - F1807 PPSU '!A:J,8),IF(C175&lt;(MAX('PEX Fittings - F1960 EPPSU'!A:A))+1,VLOOKUP(C175,'PEX Fittings - F1960 EPPSU'!A:J,8),IF(C175&lt;(MAX('PEX Accessories'!A:A))+1,VLOOKUP(C175,'PEX Accessories'!A:J,8),IF(C175&lt;(MAX('PVC DWV'!A:A))+1,VLOOKUP(C175,'PVC DWV'!A:K,9),IF(C175&lt;(MAX('PVC SCH 40'!A:A))+1,VLOOKUP(C175,'PVC SCH 40'!A:K,10),IF(C175&lt;(MAX('Push Fittings'!A:A))+1,VLOOKUP(C175,'Push Fittings'!A:J,8),IF(C175&lt;(MAX('Copper Wrot'!A:A))+1,VLOOKUP(C175,'Copper Wrot'!A:L,10),IF(C175&lt;(MAX('Cast Copper'!A:A))+1,VLOOKUP(C175,'Cast Copper'!A:L,10),IF(C175&lt;(MAX('Press Copper Fittings'!A:A))+1,VLOOKUP(C175,'Press Copper Fittings'!A:J,8),IF(C175&lt;(MAX('Supply Stops'!A:A))+1,VLOOKUP(C175,'Supply Stops'!A:J,8),IF(C175&lt;(MAX('Supply Lines'!A:A))+1,VLOOKUP(C175,'Supply Lines'!A:J,8),IF(C175&lt;(MAX('CI Fittings'!A:A))+1,VLOOKUP(C175,'CI Fittings'!A:J,8),IF(C175&lt;(MAX('Steel Couplings'!A:A))+1,VLOOKUP(C175,'Steel Couplings'!A:J,8),IF(C175&lt;(MAX(NHC!A:A))+1,VLOOKUP(C175,NHC!A:J,8),IF(C175&lt;(MAX('Dielectric Unions'!A:A))+1,VLOOKUP(C175,'Dielectric Unions'!A:J,8),IF(C175&lt;(MAX('MI Fittings - XH'!A:A))+1,VLOOKUP(C175,'MI Fittings - XH'!A:J,8),IF(C175&lt;(MAX('Steel Nipples - XH'!A:A))+1,VLOOKUP(C175,'Steel Nipples - XH'!A:J,8),IF(C175&lt;(MAX('Copper Tubing '!A:A))+1,VLOOKUP(C175,'Copper Tubing '!A:J,8),IF(C175&lt;(MAX('PVC Pipe'!A:A))+1,VLOOKUP(C175,'PVC Pipe'!A:J,8),IF(C175&lt;(MAX('Steel Pipe'!A:A))+1,VLOOKUP(C175,'Steel Pipe'!A:J,8),"")))))))))))))))))))))))))))))))</f>
        <v/>
      </c>
      <c r="I175" s="1232">
        <f>IF(C175&lt;(MAX('MI Fittings'!A:A))+1,VLOOKUP(C175,'MI Fittings'!A:K,7),IF(C175&lt;(MAX('CS Press Fittings'!A:A))+1,VLOOKUP(C175,'CS Press Fittings'!A:K,8),IF(C175&lt;(MAX('Steel Nipples'!A:A))+1,VLOOKUP(C175,'Steel Nipples'!A:K,7),IF(C175&lt;(MAX('Steel Cut Lengths'!A:A))+1,VLOOKUP(C175,'Steel Cut Lengths'!A:K,7),IF(C175&lt;(MAX('Pipe Hangers'!A:A))+1,VLOOKUP(C175,'Pipe Hangers'!A:J,7),IF(C175&lt;(MAX('Brass Nipples '!A:A))+1,VLOOKUP(C175,'Brass Nipples '!A:J,7),IF(C175&lt;(MAX('Brass Fittings '!A:A))+1,VLOOKUP(C175,'Brass Fittings '!A:J,7),IF(C175&lt;(MAX(Valves!A:A))+1,VLOOKUP(C175,Valves!A:J,7),IF(C175&lt;(MAX('PEX Tubing'!A:A))+1,VLOOKUP(C175,'PEX Tubing'!A:J,7),IF(C175&lt;(MAX('PEX Fittings - Brass'!A:A))+1,VLOOKUP(C175,'PEX Fittings - Brass'!A:J,7),IF(C175&lt;(MAX('PEX Fittings - EXPN Brass'!A:A))+1,VLOOKUP(C175,'PEX Fittings - EXPN Brass'!A:J,7),IF(C175&lt;(MAX('PEX Fittings - F1807 PPSU '!A:A))+1,VLOOKUP(C175,'PEX Fittings - F1807 PPSU '!A:J,7),IF(C175&lt;(MAX('PEX Fittings - F1960 EPPSU'!A:A))+1,VLOOKUP(C175,'PEX Fittings - F1960 EPPSU'!A:J,7),IF(C175&lt;(MAX('PEX Accessories'!A:A))+1,VLOOKUP(C175,'PEX Accessories'!A:J,7),IF(C175&lt;(MAX('PVC DWV'!A:A))+1,VLOOKUP(C175,'PVC DWV'!A:K,8),IF(C175&lt;(MAX('PVC SCH 40'!A:A))+1,VLOOKUP(C175,'PVC SCH 40'!A:K,7),IF(C175&lt;(MAX('Push Fittings'!A:A))+1,VLOOKUP(C175,'Push Fittings'!A:J,7),IF(C175&lt;(MAX('Copper Wrot'!A:A))+1,VLOOKUP(C175,'Copper Wrot'!A:L,9),IF(C175&lt;(MAX('Cast Copper'!A:A))+1,VLOOKUP(C175,'Cast Copper'!A:L,9),IF(C175&lt;(MAX('Press Copper Fittings'!A:A))+1,VLOOKUP(C175,'Press Copper Fittings'!A:J,7),IF(C175&lt;(MAX('Supply Stops'!A:A))+1,VLOOKUP(C175,'Supply Stops'!A:J,7),IF(C175&lt;(MAX('Supply Lines'!A:A))+1,VLOOKUP(C175,'Supply Lines'!A:J,7),IF(C175&lt;(MAX('CI Fittings'!A:A))+1,VLOOKUP(C175,'CI Fittings'!A:J,7),IF(C175&lt;(MAX('Steel Couplings'!A:A))+1,VLOOKUP(C175,'Steel Couplings'!A:J,7),IF(C175&lt;(MAX(NHC!A:A))+1,VLOOKUP(C175,NHC!A:J,7),IF(C175&lt;(MAX('Dielectric Unions'!A:A))+1,VLOOKUP(C175,'Dielectric Unions'!A:J,7),IF(C175&lt;(MAX('MI Fittings - XH'!A:A))+1,VLOOKUP(C175,'MI Fittings - XH'!A:J,7),IF(C175&lt;(MAX('Steel Nipples - XH'!A:A))+1,VLOOKUP(C175,'Steel Nipples - XH'!A:J,7),IF(C175&lt;(MAX('Copper Tubing '!A:A))+1,VLOOKUP(C175,'Copper Tubing '!A:J,7),IF(C175&lt;(MAX('PVC Pipe'!A:A))+1,VLOOKUP(C175,'PVC Pipe'!A:J,7),IF(C175&lt;(MAX('Steel Pipe'!A:A))+1,VLOOKUP(C175,'Steel Pipe'!A:J,7),0)))))))))))))))))))))))))))))))</f>
        <v>0</v>
      </c>
      <c r="J175" s="1196">
        <f t="shared" si="2"/>
        <v>0</v>
      </c>
    </row>
    <row r="176" spans="3:10" ht="15" customHeight="1" thickTop="1" thickBot="1">
      <c r="C176" s="1234">
        <v>155</v>
      </c>
      <c r="D176" s="49" t="str">
        <f>IF(C176&lt;(MAX('MI Fittings'!A:A))+1,VLOOKUP(C176,'MI Fittings'!A:K,10),IF(C176&lt;(MAX('CS Press Fittings'!A:A))+1,VLOOKUP(C176,'CS Press Fittings'!A:K,11),IF(C176&lt;(MAX('Steel Nipples'!A:A))+1,VLOOKUP(C176,'Steel Nipples'!A:K,10),IF(C176&lt;(MAX('Steel Cut Lengths'!A:A))+1,VLOOKUP(C176,'Steel Cut Lengths'!A:K,10),IF(C176&lt;(MAX('Pipe Hangers'!A:A))+1,VLOOKUP(C176,'Pipe Hangers'!A:J,10),IF(C176&lt;(MAX('Brass Nipples '!A:A))+1,VLOOKUP(C176,'Brass Nipples '!A:J,10),IF(C176&lt;(MAX('Brass Fittings '!A:A))+1,VLOOKUP(C176,'Brass Fittings '!A:J,10),IF(C176&lt;(MAX(Valves!A:A))+1,VLOOKUP(C176,Valves!A:J,10),IF(C176&lt;(MAX('PEX Tubing'!A:A))+1,VLOOKUP(C176,'PEX Tubing'!A:J,9),IF(C176&lt;(MAX('PEX Fittings - Brass'!A:A))+1,VLOOKUP(C176,'PEX Fittings - Brass'!A:J,10),IF(C176&lt;(MAX('PEX Fittings - EXPN Brass'!A:A))+1,VLOOKUP(C176,'PEX Fittings - EXPN Brass'!A:J,10),IF(C176&lt;(MAX('PEX Fittings - F1807 PPSU '!A:A))+1,VLOOKUP(C176,'PEX Fittings - F1807 PPSU '!A:J,10),IF(C176&lt;(MAX('PEX Fittings - F1960 EPPSU'!A:A))+1,VLOOKUP(C176,'PEX Fittings - F1960 EPPSU'!A:J,10),IF(C176&lt;(MAX('PEX Accessories'!A:A))+1,VLOOKUP(C176,'PEX Accessories'!A:J,10),IF(C176&lt;(MAX('PVC DWV'!A:A))+1,VLOOKUP(C176,'PVC DWV'!A:K,11),IF(C176&lt;(MAX('PVC SCH 40'!A:A))+1,VLOOKUP(C176,'PVC SCH 40'!A:K,11),IF(C176&lt;(MAX('Push Fittings'!A:A))+1,VLOOKUP(C176,'Push Fittings'!A:J,10),IF(C176&lt;(MAX('Copper Wrot'!A:A))+1,VLOOKUP(C176,'Copper Wrot'!A:L,12),IF(C176&lt;(MAX('Cast Copper'!A:A))+1,VLOOKUP(C176,'Cast Copper'!A:L,12),IF(C176&lt;(MAX('Press Copper Fittings'!A:A))+1,VLOOKUP(C176,'Press Copper Fittings'!A:J,10),IF(C176&lt;(MAX('Supply Stops'!A:A))+1,VLOOKUP(C176,'Supply Stops'!A:J,10),IF(C176&lt;(MAX('Supply Lines'!A:A))+1,VLOOKUP(C176,'Supply Lines'!A:J,10),IF(C176&lt;(MAX('CI Fittings'!A:A))+1,VLOOKUP(C176,'CI Fittings'!A:J,10),IF(C176&lt;(MAX('Steel Couplings'!A:A))+1,VLOOKUP(C176,'Steel Couplings'!A:J,10),IF(C176&lt;(MAX(NHC!A:A))+1,VLOOKUP(C176,NHC!A:J,10),IF(C176&lt;(MAX('Dielectric Unions'!A:A))+1,VLOOKUP(C176,'Dielectric Unions'!A:J,10),IF(C176&lt;(MAX('MI Fittings - XH'!A:A))+1,VLOOKUP(C176,'MI Fittings - XH'!A:J,10),IF(C176&lt;(MAX('Steel Nipples - XH'!A:A))+1,VLOOKUP(C176,'Steel Nipples - XH'!A:J,10),IF(C176&lt;(MAX('Copper Tubing '!A:A))+1,VLOOKUP(C176,'Copper Tubing '!A:J,10),IF(C176&lt;(MAX('PVC Pipe'!A:A))+1,VLOOKUP(C176,'PVC Pipe'!A:J,10),IF(C176&lt;(MAX('Steel Pipe'!A:A))+1,VLOOKUP(C176,'Steel Pipe'!A:J,10),"")))))))))))))))))))))))))))))))</f>
        <v/>
      </c>
      <c r="E176" s="1231" t="str">
        <f>IF(C176&lt;(MAX('MI Fittings'!A:A))+1,VLOOKUP(C176,'MI Fittings'!A:K,3),IF(C176&lt;(MAX('CS Press Fittings'!A:A))+1,VLOOKUP(C176,'CS Press Fittings'!A:K,4),IF(C176&lt;(MAX('Steel Nipples'!A:A))+1,VLOOKUP(C176,'Steel Nipples'!A:K,3),IF(C176&lt;(MAX('Steel Cut Lengths'!A:A))+1,VLOOKUP(C176,'Steel Cut Lengths'!A:K,3),IF(C176&lt;(MAX('Pipe Hangers'!A:A))+1,VLOOKUP(C176,'Pipe Hangers'!A:J,3),IF(C176&lt;(MAX('Brass Nipples '!A:A))+1,VLOOKUP(C176,'Brass Nipples '!A:J,3),IF(C176&lt;(MAX('Brass Fittings '!A:A))+1,VLOOKUP(C176,'Brass Fittings '!A:J,3),IF(C176&lt;(MAX(Valves!A:A))+1,VLOOKUP(C176,Valves!A:J,3),IF(C176&lt;(MAX('PEX Tubing'!A:A))+1,VLOOKUP(C176,'PEX Tubing'!A:J,3),IF(C176&lt;(MAX('PEX Fittings - Brass'!A:A))+1,VLOOKUP(C176,'PEX Fittings - Brass'!A:J,3),IF(C176&lt;(MAX('PEX Fittings - EXPN Brass'!A:A))+1,VLOOKUP(C176,'PEX Fittings - EXPN Brass'!A:J,3),IF(C176&lt;(MAX('PEX Fittings - F1807 PPSU '!A:A))+1,VLOOKUP(C176,'PEX Fittings - F1807 PPSU '!A:J,3),IF(C176&lt;(MAX('PEX Fittings - F1960 EPPSU'!A:A))+1,VLOOKUP(C176,'PEX Fittings - F1960 EPPSU'!A:J,3),IF(C176&lt;(MAX('PEX Accessories'!A:A))+1,VLOOKUP(C176,'PEX Accessories'!A:J,3),IF(C176&lt;(MAX('PVC DWV'!A:A))+1,VLOOKUP(C176,'PVC DWV'!A:K,3),IF(C176&lt;(MAX('PVC SCH 40'!A:A))+1,VLOOKUP(C176,'PVC SCH 40'!A:K,3),IF(C176&lt;(MAX('Push Fittings'!A:A))+1,VLOOKUP(C176,'Push Fittings'!A:J,3),IF(C176&lt;(MAX('Copper Wrot'!A:A))+1,VLOOKUP(C176,'Copper Wrot'!A:L,3),IF(C176&lt;(MAX('Cast Copper'!A:A))+1,VLOOKUP(C176,'Cast Copper'!A:L,3),IF(C176&lt;(MAX('Cast Copper'!A:A))+1,VLOOKUP(C176,'Cast Copper'!A:L,3),IF(C176&lt;(MAX('Press Copper Fittings'!A:A))+1,VLOOKUP(C176,'Press Copper Fittings'!A:J,3),IF(C176&lt;(MAX('Supply Stops'!A:A))+1,VLOOKUP(C176,'Supply Stops'!A:J,3),IF(C176&lt;(MAX('Supply Lines'!A:A))+1,VLOOKUP(C176,'Supply Lines'!A:J,3),IF(C176&lt;(MAX('CI Fittings'!A:A))+1,VLOOKUP(C176,'CI Fittings'!A:J,3),IF(C176&lt;(MAX('Steel Couplings'!A:A))+1,VLOOKUP(C176,'Steel Couplings'!A:J,3),IF(C176&lt;(MAX(NHC!A:A))+1,VLOOKUP(C176,NHC!A:J,3),IF(C176&lt;(MAX('Dielectric Unions'!A:A))+1,VLOOKUP(C176,'Dielectric Unions'!A:J,3),IF(C176&lt;(MAX('MI Fittings - XH'!A:A))+1,VLOOKUP(C176,'MI Fittings - XH'!A:J,3),IF(C176&lt;(MAX('Steel Nipples - XH'!A:A))+1,VLOOKUP(C176,'Steel Nipples - XH'!A:J,3),IF(C176&lt;(MAX('Copper Tubing '!A:A))+1,VLOOKUP(C176,'Copper Tubing '!A:J,3),IF(C176&lt;(MAX('PVC Pipe'!A:A))+1,VLOOKUP(C176,'PVC Pipe'!A:J,3),IF(C176&lt;(MAX('Steel Pipe'!A:A))+1,VLOOKUP(C176,'Steel Pipe'!A:J,3),""))))))))))))))))))))))))))))))))</f>
        <v/>
      </c>
      <c r="F176" s="1794" t="str">
        <f>IF(C176&lt;(MAX('MI Fittings'!A:A))+1,VLOOKUP(C176,'MI Fittings'!A:K,4),IF(C176&lt;(MAX('CS Press Fittings'!A:A))+1,VLOOKUP(C176,'CS Press Fittings'!A:K,5),IF(C176&lt;(MAX('Steel Nipples'!A:A))+1,VLOOKUP(C176,'Steel Nipples'!A:K,4),IF(C176&lt;(MAX('Steel Cut Lengths'!A:A))+1,VLOOKUP(C176,'Steel Cut Lengths'!A:K,4),IF(C176&lt;(MAX('Pipe Hangers'!A:A))+1,VLOOKUP(C176,'Pipe Hangers'!A:J,4),IF(C176&lt;(MAX('Brass Nipples '!A:A))+1,VLOOKUP(C176,'Brass Nipples '!A:J,4),IF(C176&lt;(MAX('Brass Fittings '!A:A))+1,VLOOKUP(C176,'Brass Fittings '!A:J,4),IF(C176&lt;(MAX(Valves!A:A))+1,VLOOKUP(C176,Valves!A:J,4),IF(C176&lt;(MAX('PEX Tubing'!A:A))+1,VLOOKUP(C176,'PEX Tubing'!A:J,4),IF(C176&lt;(MAX('PEX Fittings - Brass'!A:A))+1,VLOOKUP(C176,'PEX Fittings - Brass'!A:J,4),IF(C176&lt;(MAX('PEX Fittings - EXPN Brass'!A:A))+1,VLOOKUP(C176,'PEX Fittings - EXPN Brass'!A:J,4),IF(C176&lt;(MAX('PEX Fittings - F1807 PPSU '!A:A))+1,VLOOKUP(C176,'PEX Fittings - F1807 PPSU '!A:J,4),IF(C176&lt;(MAX('PEX Fittings - F1960 EPPSU'!A:A))+1,VLOOKUP(C176,'PEX Fittings - F1960 EPPSU'!A:J,4),IF(C176&lt;(MAX('PEX Accessories'!A:A))+1,VLOOKUP(C176,'PEX Accessories'!A:J,4),IF(C176&lt;(MAX('PVC DWV'!A:A))+1,VLOOKUP(C176,'PVC DWV'!A:K,5),IF(C176&lt;(MAX('PVC SCH 40'!A:A))+1,VLOOKUP(C176,'PVC SCH 40'!A:K,5),IF(C176&lt;(MAX('Push Fittings'!A:A))+1,VLOOKUP(C176,'Push Fittings'!A:J,4),IF(C176&lt;(MAX('Copper Wrot'!A:A))+1,VLOOKUP(C176,'Copper Wrot'!A:L,5),IF(C176&lt;(MAX('Cast Copper'!A:A))+1,VLOOKUP(C176,'Cast Copper'!A:L,5),IF(C176&lt;(MAX('Press Copper Fittings'!A:A))+1,VLOOKUP(C176,'Press Copper Fittings'!A:J,4),IF(C176&lt;(MAX('Supply Stops'!A:A))+1,VLOOKUP(C176,'Supply Stops'!A:J,4),IF(C176&lt;(MAX('Supply Lines'!A:A))+1,VLOOKUP(C176,'Supply Lines'!A:J,4),IF(C176&lt;(MAX('CI Fittings'!A:A))+1,VLOOKUP(C176,'CI Fittings'!A:J,4),IF(C176&lt;(MAX('Steel Couplings'!A:A))+1,VLOOKUP(C176,'Steel Couplings'!A:J,4),IF(C176&lt;(MAX(NHC!A:A))+1,VLOOKUP(C176,NHC!A:J,4),IF(C176&lt;(MAX('Dielectric Unions'!A:A))+1,VLOOKUP(C176,'Dielectric Unions'!A:J,4),IF(C176&lt;(MAX('MI Fittings - XH'!A:A))+1,VLOOKUP(C176,'MI Fittings - XH'!A:J,4),IF(C176&lt;(MAX('Steel Nipples - XH'!A:A))+1,VLOOKUP(C176,'Steel Nipples - XH'!A:J,4),IF(C176&lt;(MAX('Copper Tubing '!A:A))+1,VLOOKUP(C176,'Copper Tubing '!A:J,4),IF(C176&lt;(MAX('PVC Pipe'!A:A))+1,VLOOKUP(C176,'PVC Pipe'!A:J,4),IF(C176&lt;(MAX('Steel Pipe'!A:A))+1,VLOOKUP(C176,'Steel Pipe'!A:J,4),"")))))))))))))))))))))))))))))))</f>
        <v/>
      </c>
      <c r="G176" s="1795"/>
      <c r="H176" s="504" t="str">
        <f>IF(C176&lt;(MAX('MI Fittings'!A:A))+1,VLOOKUP(C176,'MI Fittings'!A:K,8),IF(C176&lt;(MAX('CS Press Fittings'!A:A))+1,VLOOKUP(C176,'CS Press Fittings'!A:K,9),IF(C176&lt;(MAX('Steel Nipples'!A:A))+1,VLOOKUP(C176,'Steel Nipples'!A:K,8),IF(C176&lt;(MAX('Steel Cut Lengths'!A:A))+1,VLOOKUP(C176,'Steel Cut Lengths'!A:K,8),IF(C176&lt;(MAX('Pipe Hangers'!A:A))+1,VLOOKUP(C176,'Pipe Hangers'!A:J,8),IF(C176&lt;(MAX('Brass Nipples '!A:A))+1,VLOOKUP(C176,'Brass Nipples '!A:J,8),IF(C176&lt;(MAX('Brass Fittings '!A:A))+1,VLOOKUP(C176,'Brass Fittings '!A:J,8),IF(C176&lt;(MAX(Valves!A:A))+1,VLOOKUP(C176,Valves!A:J,8),IF(C176&lt;(MAX('PEX Tubing'!A:A))+1,VLOOKUP(C176,'PEX Tubing'!A:J,8),IF(C176&lt;(MAX('PEX Fittings - Brass'!A:A))+1,VLOOKUP(C176,'PEX Fittings - Brass'!A:J,8),IF(C176&lt;(MAX('PEX Fittings - EXPN Brass'!A:A))+1,VLOOKUP(C176,'PEX Fittings - EXPN Brass'!A:J,8),IF(C176&lt;(MAX('PEX Fittings - F1807 PPSU '!A:A))+1,VLOOKUP(C176,'PEX Fittings - F1807 PPSU '!A:J,8),IF(C176&lt;(MAX('PEX Fittings - F1960 EPPSU'!A:A))+1,VLOOKUP(C176,'PEX Fittings - F1960 EPPSU'!A:J,8),IF(C176&lt;(MAX('PEX Accessories'!A:A))+1,VLOOKUP(C176,'PEX Accessories'!A:J,8),IF(C176&lt;(MAX('PVC DWV'!A:A))+1,VLOOKUP(C176,'PVC DWV'!A:K,9),IF(C176&lt;(MAX('PVC SCH 40'!A:A))+1,VLOOKUP(C176,'PVC SCH 40'!A:K,10),IF(C176&lt;(MAX('Push Fittings'!A:A))+1,VLOOKUP(C176,'Push Fittings'!A:J,8),IF(C176&lt;(MAX('Copper Wrot'!A:A))+1,VLOOKUP(C176,'Copper Wrot'!A:L,10),IF(C176&lt;(MAX('Cast Copper'!A:A))+1,VLOOKUP(C176,'Cast Copper'!A:L,10),IF(C176&lt;(MAX('Press Copper Fittings'!A:A))+1,VLOOKUP(C176,'Press Copper Fittings'!A:J,8),IF(C176&lt;(MAX('Supply Stops'!A:A))+1,VLOOKUP(C176,'Supply Stops'!A:J,8),IF(C176&lt;(MAX('Supply Lines'!A:A))+1,VLOOKUP(C176,'Supply Lines'!A:J,8),IF(C176&lt;(MAX('CI Fittings'!A:A))+1,VLOOKUP(C176,'CI Fittings'!A:J,8),IF(C176&lt;(MAX('Steel Couplings'!A:A))+1,VLOOKUP(C176,'Steel Couplings'!A:J,8),IF(C176&lt;(MAX(NHC!A:A))+1,VLOOKUP(C176,NHC!A:J,8),IF(C176&lt;(MAX('Dielectric Unions'!A:A))+1,VLOOKUP(C176,'Dielectric Unions'!A:J,8),IF(C176&lt;(MAX('MI Fittings - XH'!A:A))+1,VLOOKUP(C176,'MI Fittings - XH'!A:J,8),IF(C176&lt;(MAX('Steel Nipples - XH'!A:A))+1,VLOOKUP(C176,'Steel Nipples - XH'!A:J,8),IF(C176&lt;(MAX('Copper Tubing '!A:A))+1,VLOOKUP(C176,'Copper Tubing '!A:J,8),IF(C176&lt;(MAX('PVC Pipe'!A:A))+1,VLOOKUP(C176,'PVC Pipe'!A:J,8),IF(C176&lt;(MAX('Steel Pipe'!A:A))+1,VLOOKUP(C176,'Steel Pipe'!A:J,8),"")))))))))))))))))))))))))))))))</f>
        <v/>
      </c>
      <c r="I176" s="1232">
        <f>IF(C176&lt;(MAX('MI Fittings'!A:A))+1,VLOOKUP(C176,'MI Fittings'!A:K,7),IF(C176&lt;(MAX('CS Press Fittings'!A:A))+1,VLOOKUP(C176,'CS Press Fittings'!A:K,8),IF(C176&lt;(MAX('Steel Nipples'!A:A))+1,VLOOKUP(C176,'Steel Nipples'!A:K,7),IF(C176&lt;(MAX('Steel Cut Lengths'!A:A))+1,VLOOKUP(C176,'Steel Cut Lengths'!A:K,7),IF(C176&lt;(MAX('Pipe Hangers'!A:A))+1,VLOOKUP(C176,'Pipe Hangers'!A:J,7),IF(C176&lt;(MAX('Brass Nipples '!A:A))+1,VLOOKUP(C176,'Brass Nipples '!A:J,7),IF(C176&lt;(MAX('Brass Fittings '!A:A))+1,VLOOKUP(C176,'Brass Fittings '!A:J,7),IF(C176&lt;(MAX(Valves!A:A))+1,VLOOKUP(C176,Valves!A:J,7),IF(C176&lt;(MAX('PEX Tubing'!A:A))+1,VLOOKUP(C176,'PEX Tubing'!A:J,7),IF(C176&lt;(MAX('PEX Fittings - Brass'!A:A))+1,VLOOKUP(C176,'PEX Fittings - Brass'!A:J,7),IF(C176&lt;(MAX('PEX Fittings - EXPN Brass'!A:A))+1,VLOOKUP(C176,'PEX Fittings - EXPN Brass'!A:J,7),IF(C176&lt;(MAX('PEX Fittings - F1807 PPSU '!A:A))+1,VLOOKUP(C176,'PEX Fittings - F1807 PPSU '!A:J,7),IF(C176&lt;(MAX('PEX Fittings - F1960 EPPSU'!A:A))+1,VLOOKUP(C176,'PEX Fittings - F1960 EPPSU'!A:J,7),IF(C176&lt;(MAX('PEX Accessories'!A:A))+1,VLOOKUP(C176,'PEX Accessories'!A:J,7),IF(C176&lt;(MAX('PVC DWV'!A:A))+1,VLOOKUP(C176,'PVC DWV'!A:K,8),IF(C176&lt;(MAX('PVC SCH 40'!A:A))+1,VLOOKUP(C176,'PVC SCH 40'!A:K,7),IF(C176&lt;(MAX('Push Fittings'!A:A))+1,VLOOKUP(C176,'Push Fittings'!A:J,7),IF(C176&lt;(MAX('Copper Wrot'!A:A))+1,VLOOKUP(C176,'Copper Wrot'!A:L,9),IF(C176&lt;(MAX('Cast Copper'!A:A))+1,VLOOKUP(C176,'Cast Copper'!A:L,9),IF(C176&lt;(MAX('Press Copper Fittings'!A:A))+1,VLOOKUP(C176,'Press Copper Fittings'!A:J,7),IF(C176&lt;(MAX('Supply Stops'!A:A))+1,VLOOKUP(C176,'Supply Stops'!A:J,7),IF(C176&lt;(MAX('Supply Lines'!A:A))+1,VLOOKUP(C176,'Supply Lines'!A:J,7),IF(C176&lt;(MAX('CI Fittings'!A:A))+1,VLOOKUP(C176,'CI Fittings'!A:J,7),IF(C176&lt;(MAX('Steel Couplings'!A:A))+1,VLOOKUP(C176,'Steel Couplings'!A:J,7),IF(C176&lt;(MAX(NHC!A:A))+1,VLOOKUP(C176,NHC!A:J,7),IF(C176&lt;(MAX('Dielectric Unions'!A:A))+1,VLOOKUP(C176,'Dielectric Unions'!A:J,7),IF(C176&lt;(MAX('MI Fittings - XH'!A:A))+1,VLOOKUP(C176,'MI Fittings - XH'!A:J,7),IF(C176&lt;(MAX('Steel Nipples - XH'!A:A))+1,VLOOKUP(C176,'Steel Nipples - XH'!A:J,7),IF(C176&lt;(MAX('Copper Tubing '!A:A))+1,VLOOKUP(C176,'Copper Tubing '!A:J,7),IF(C176&lt;(MAX('PVC Pipe'!A:A))+1,VLOOKUP(C176,'PVC Pipe'!A:J,7),IF(C176&lt;(MAX('Steel Pipe'!A:A))+1,VLOOKUP(C176,'Steel Pipe'!A:J,7),0)))))))))))))))))))))))))))))))</f>
        <v>0</v>
      </c>
      <c r="J176" s="1196">
        <f t="shared" si="2"/>
        <v>0</v>
      </c>
    </row>
    <row r="177" spans="3:10" ht="15" customHeight="1" thickTop="1" thickBot="1">
      <c r="C177" s="1233">
        <v>156</v>
      </c>
      <c r="D177" s="49" t="str">
        <f>IF(C177&lt;(MAX('MI Fittings'!A:A))+1,VLOOKUP(C177,'MI Fittings'!A:K,10),IF(C177&lt;(MAX('CS Press Fittings'!A:A))+1,VLOOKUP(C177,'CS Press Fittings'!A:K,11),IF(C177&lt;(MAX('Steel Nipples'!A:A))+1,VLOOKUP(C177,'Steel Nipples'!A:K,10),IF(C177&lt;(MAX('Steel Cut Lengths'!A:A))+1,VLOOKUP(C177,'Steel Cut Lengths'!A:K,10),IF(C177&lt;(MAX('Pipe Hangers'!A:A))+1,VLOOKUP(C177,'Pipe Hangers'!A:J,10),IF(C177&lt;(MAX('Brass Nipples '!A:A))+1,VLOOKUP(C177,'Brass Nipples '!A:J,10),IF(C177&lt;(MAX('Brass Fittings '!A:A))+1,VLOOKUP(C177,'Brass Fittings '!A:J,10),IF(C177&lt;(MAX(Valves!A:A))+1,VLOOKUP(C177,Valves!A:J,10),IF(C177&lt;(MAX('PEX Tubing'!A:A))+1,VLOOKUP(C177,'PEX Tubing'!A:J,9),IF(C177&lt;(MAX('PEX Fittings - Brass'!A:A))+1,VLOOKUP(C177,'PEX Fittings - Brass'!A:J,10),IF(C177&lt;(MAX('PEX Fittings - EXPN Brass'!A:A))+1,VLOOKUP(C177,'PEX Fittings - EXPN Brass'!A:J,10),IF(C177&lt;(MAX('PEX Fittings - F1807 PPSU '!A:A))+1,VLOOKUP(C177,'PEX Fittings - F1807 PPSU '!A:J,10),IF(C177&lt;(MAX('PEX Fittings - F1960 EPPSU'!A:A))+1,VLOOKUP(C177,'PEX Fittings - F1960 EPPSU'!A:J,10),IF(C177&lt;(MAX('PEX Accessories'!A:A))+1,VLOOKUP(C177,'PEX Accessories'!A:J,10),IF(C177&lt;(MAX('PVC DWV'!A:A))+1,VLOOKUP(C177,'PVC DWV'!A:K,11),IF(C177&lt;(MAX('PVC SCH 40'!A:A))+1,VLOOKUP(C177,'PVC SCH 40'!A:K,11),IF(C177&lt;(MAX('Push Fittings'!A:A))+1,VLOOKUP(C177,'Push Fittings'!A:J,10),IF(C177&lt;(MAX('Copper Wrot'!A:A))+1,VLOOKUP(C177,'Copper Wrot'!A:L,12),IF(C177&lt;(MAX('Cast Copper'!A:A))+1,VLOOKUP(C177,'Cast Copper'!A:L,12),IF(C177&lt;(MAX('Press Copper Fittings'!A:A))+1,VLOOKUP(C177,'Press Copper Fittings'!A:J,10),IF(C177&lt;(MAX('Supply Stops'!A:A))+1,VLOOKUP(C177,'Supply Stops'!A:J,10),IF(C177&lt;(MAX('Supply Lines'!A:A))+1,VLOOKUP(C177,'Supply Lines'!A:J,10),IF(C177&lt;(MAX('CI Fittings'!A:A))+1,VLOOKUP(C177,'CI Fittings'!A:J,10),IF(C177&lt;(MAX('Steel Couplings'!A:A))+1,VLOOKUP(C177,'Steel Couplings'!A:J,10),IF(C177&lt;(MAX(NHC!A:A))+1,VLOOKUP(C177,NHC!A:J,10),IF(C177&lt;(MAX('Dielectric Unions'!A:A))+1,VLOOKUP(C177,'Dielectric Unions'!A:J,10),IF(C177&lt;(MAX('MI Fittings - XH'!A:A))+1,VLOOKUP(C177,'MI Fittings - XH'!A:J,10),IF(C177&lt;(MAX('Steel Nipples - XH'!A:A))+1,VLOOKUP(C177,'Steel Nipples - XH'!A:J,10),IF(C177&lt;(MAX('Copper Tubing '!A:A))+1,VLOOKUP(C177,'Copper Tubing '!A:J,10),IF(C177&lt;(MAX('PVC Pipe'!A:A))+1,VLOOKUP(C177,'PVC Pipe'!A:J,10),IF(C177&lt;(MAX('Steel Pipe'!A:A))+1,VLOOKUP(C177,'Steel Pipe'!A:J,10),"")))))))))))))))))))))))))))))))</f>
        <v/>
      </c>
      <c r="E177" s="1231" t="str">
        <f>IF(C177&lt;(MAX('MI Fittings'!A:A))+1,VLOOKUP(C177,'MI Fittings'!A:K,3),IF(C177&lt;(MAX('CS Press Fittings'!A:A))+1,VLOOKUP(C177,'CS Press Fittings'!A:K,4),IF(C177&lt;(MAX('Steel Nipples'!A:A))+1,VLOOKUP(C177,'Steel Nipples'!A:K,3),IF(C177&lt;(MAX('Steel Cut Lengths'!A:A))+1,VLOOKUP(C177,'Steel Cut Lengths'!A:K,3),IF(C177&lt;(MAX('Pipe Hangers'!A:A))+1,VLOOKUP(C177,'Pipe Hangers'!A:J,3),IF(C177&lt;(MAX('Brass Nipples '!A:A))+1,VLOOKUP(C177,'Brass Nipples '!A:J,3),IF(C177&lt;(MAX('Brass Fittings '!A:A))+1,VLOOKUP(C177,'Brass Fittings '!A:J,3),IF(C177&lt;(MAX(Valves!A:A))+1,VLOOKUP(C177,Valves!A:J,3),IF(C177&lt;(MAX('PEX Tubing'!A:A))+1,VLOOKUP(C177,'PEX Tubing'!A:J,3),IF(C177&lt;(MAX('PEX Fittings - Brass'!A:A))+1,VLOOKUP(C177,'PEX Fittings - Brass'!A:J,3),IF(C177&lt;(MAX('PEX Fittings - EXPN Brass'!A:A))+1,VLOOKUP(C177,'PEX Fittings - EXPN Brass'!A:J,3),IF(C177&lt;(MAX('PEX Fittings - F1807 PPSU '!A:A))+1,VLOOKUP(C177,'PEX Fittings - F1807 PPSU '!A:J,3),IF(C177&lt;(MAX('PEX Fittings - F1960 EPPSU'!A:A))+1,VLOOKUP(C177,'PEX Fittings - F1960 EPPSU'!A:J,3),IF(C177&lt;(MAX('PEX Accessories'!A:A))+1,VLOOKUP(C177,'PEX Accessories'!A:J,3),IF(C177&lt;(MAX('PVC DWV'!A:A))+1,VLOOKUP(C177,'PVC DWV'!A:K,3),IF(C177&lt;(MAX('PVC SCH 40'!A:A))+1,VLOOKUP(C177,'PVC SCH 40'!A:K,3),IF(C177&lt;(MAX('Push Fittings'!A:A))+1,VLOOKUP(C177,'Push Fittings'!A:J,3),IF(C177&lt;(MAX('Copper Wrot'!A:A))+1,VLOOKUP(C177,'Copper Wrot'!A:L,3),IF(C177&lt;(MAX('Cast Copper'!A:A))+1,VLOOKUP(C177,'Cast Copper'!A:L,3),IF(C177&lt;(MAX('Cast Copper'!A:A))+1,VLOOKUP(C177,'Cast Copper'!A:L,3),IF(C177&lt;(MAX('Press Copper Fittings'!A:A))+1,VLOOKUP(C177,'Press Copper Fittings'!A:J,3),IF(C177&lt;(MAX('Supply Stops'!A:A))+1,VLOOKUP(C177,'Supply Stops'!A:J,3),IF(C177&lt;(MAX('Supply Lines'!A:A))+1,VLOOKUP(C177,'Supply Lines'!A:J,3),IF(C177&lt;(MAX('CI Fittings'!A:A))+1,VLOOKUP(C177,'CI Fittings'!A:J,3),IF(C177&lt;(MAX('Steel Couplings'!A:A))+1,VLOOKUP(C177,'Steel Couplings'!A:J,3),IF(C177&lt;(MAX(NHC!A:A))+1,VLOOKUP(C177,NHC!A:J,3),IF(C177&lt;(MAX('Dielectric Unions'!A:A))+1,VLOOKUP(C177,'Dielectric Unions'!A:J,3),IF(C177&lt;(MAX('MI Fittings - XH'!A:A))+1,VLOOKUP(C177,'MI Fittings - XH'!A:J,3),IF(C177&lt;(MAX('Steel Nipples - XH'!A:A))+1,VLOOKUP(C177,'Steel Nipples - XH'!A:J,3),IF(C177&lt;(MAX('Copper Tubing '!A:A))+1,VLOOKUP(C177,'Copper Tubing '!A:J,3),IF(C177&lt;(MAX('PVC Pipe'!A:A))+1,VLOOKUP(C177,'PVC Pipe'!A:J,3),IF(C177&lt;(MAX('Steel Pipe'!A:A))+1,VLOOKUP(C177,'Steel Pipe'!A:J,3),""))))))))))))))))))))))))))))))))</f>
        <v/>
      </c>
      <c r="F177" s="1794" t="str">
        <f>IF(C177&lt;(MAX('MI Fittings'!A:A))+1,VLOOKUP(C177,'MI Fittings'!A:K,4),IF(C177&lt;(MAX('CS Press Fittings'!A:A))+1,VLOOKUP(C177,'CS Press Fittings'!A:K,5),IF(C177&lt;(MAX('Steel Nipples'!A:A))+1,VLOOKUP(C177,'Steel Nipples'!A:K,4),IF(C177&lt;(MAX('Steel Cut Lengths'!A:A))+1,VLOOKUP(C177,'Steel Cut Lengths'!A:K,4),IF(C177&lt;(MAX('Pipe Hangers'!A:A))+1,VLOOKUP(C177,'Pipe Hangers'!A:J,4),IF(C177&lt;(MAX('Brass Nipples '!A:A))+1,VLOOKUP(C177,'Brass Nipples '!A:J,4),IF(C177&lt;(MAX('Brass Fittings '!A:A))+1,VLOOKUP(C177,'Brass Fittings '!A:J,4),IF(C177&lt;(MAX(Valves!A:A))+1,VLOOKUP(C177,Valves!A:J,4),IF(C177&lt;(MAX('PEX Tubing'!A:A))+1,VLOOKUP(C177,'PEX Tubing'!A:J,4),IF(C177&lt;(MAX('PEX Fittings - Brass'!A:A))+1,VLOOKUP(C177,'PEX Fittings - Brass'!A:J,4),IF(C177&lt;(MAX('PEX Fittings - EXPN Brass'!A:A))+1,VLOOKUP(C177,'PEX Fittings - EXPN Brass'!A:J,4),IF(C177&lt;(MAX('PEX Fittings - F1807 PPSU '!A:A))+1,VLOOKUP(C177,'PEX Fittings - F1807 PPSU '!A:J,4),IF(C177&lt;(MAX('PEX Fittings - F1960 EPPSU'!A:A))+1,VLOOKUP(C177,'PEX Fittings - F1960 EPPSU'!A:J,4),IF(C177&lt;(MAX('PEX Accessories'!A:A))+1,VLOOKUP(C177,'PEX Accessories'!A:J,4),IF(C177&lt;(MAX('PVC DWV'!A:A))+1,VLOOKUP(C177,'PVC DWV'!A:K,5),IF(C177&lt;(MAX('PVC SCH 40'!A:A))+1,VLOOKUP(C177,'PVC SCH 40'!A:K,5),IF(C177&lt;(MAX('Push Fittings'!A:A))+1,VLOOKUP(C177,'Push Fittings'!A:J,4),IF(C177&lt;(MAX('Copper Wrot'!A:A))+1,VLOOKUP(C177,'Copper Wrot'!A:L,5),IF(C177&lt;(MAX('Cast Copper'!A:A))+1,VLOOKUP(C177,'Cast Copper'!A:L,5),IF(C177&lt;(MAX('Press Copper Fittings'!A:A))+1,VLOOKUP(C177,'Press Copper Fittings'!A:J,4),IF(C177&lt;(MAX('Supply Stops'!A:A))+1,VLOOKUP(C177,'Supply Stops'!A:J,4),IF(C177&lt;(MAX('Supply Lines'!A:A))+1,VLOOKUP(C177,'Supply Lines'!A:J,4),IF(C177&lt;(MAX('CI Fittings'!A:A))+1,VLOOKUP(C177,'CI Fittings'!A:J,4),IF(C177&lt;(MAX('Steel Couplings'!A:A))+1,VLOOKUP(C177,'Steel Couplings'!A:J,4),IF(C177&lt;(MAX(NHC!A:A))+1,VLOOKUP(C177,NHC!A:J,4),IF(C177&lt;(MAX('Dielectric Unions'!A:A))+1,VLOOKUP(C177,'Dielectric Unions'!A:J,4),IF(C177&lt;(MAX('MI Fittings - XH'!A:A))+1,VLOOKUP(C177,'MI Fittings - XH'!A:J,4),IF(C177&lt;(MAX('Steel Nipples - XH'!A:A))+1,VLOOKUP(C177,'Steel Nipples - XH'!A:J,4),IF(C177&lt;(MAX('Copper Tubing '!A:A))+1,VLOOKUP(C177,'Copper Tubing '!A:J,4),IF(C177&lt;(MAX('PVC Pipe'!A:A))+1,VLOOKUP(C177,'PVC Pipe'!A:J,4),IF(C177&lt;(MAX('Steel Pipe'!A:A))+1,VLOOKUP(C177,'Steel Pipe'!A:J,4),"")))))))))))))))))))))))))))))))</f>
        <v/>
      </c>
      <c r="G177" s="1795"/>
      <c r="H177" s="504" t="str">
        <f>IF(C177&lt;(MAX('MI Fittings'!A:A))+1,VLOOKUP(C177,'MI Fittings'!A:K,8),IF(C177&lt;(MAX('CS Press Fittings'!A:A))+1,VLOOKUP(C177,'CS Press Fittings'!A:K,9),IF(C177&lt;(MAX('Steel Nipples'!A:A))+1,VLOOKUP(C177,'Steel Nipples'!A:K,8),IF(C177&lt;(MAX('Steel Cut Lengths'!A:A))+1,VLOOKUP(C177,'Steel Cut Lengths'!A:K,8),IF(C177&lt;(MAX('Pipe Hangers'!A:A))+1,VLOOKUP(C177,'Pipe Hangers'!A:J,8),IF(C177&lt;(MAX('Brass Nipples '!A:A))+1,VLOOKUP(C177,'Brass Nipples '!A:J,8),IF(C177&lt;(MAX('Brass Fittings '!A:A))+1,VLOOKUP(C177,'Brass Fittings '!A:J,8),IF(C177&lt;(MAX(Valves!A:A))+1,VLOOKUP(C177,Valves!A:J,8),IF(C177&lt;(MAX('PEX Tubing'!A:A))+1,VLOOKUP(C177,'PEX Tubing'!A:J,8),IF(C177&lt;(MAX('PEX Fittings - Brass'!A:A))+1,VLOOKUP(C177,'PEX Fittings - Brass'!A:J,8),IF(C177&lt;(MAX('PEX Fittings - EXPN Brass'!A:A))+1,VLOOKUP(C177,'PEX Fittings - EXPN Brass'!A:J,8),IF(C177&lt;(MAX('PEX Fittings - F1807 PPSU '!A:A))+1,VLOOKUP(C177,'PEX Fittings - F1807 PPSU '!A:J,8),IF(C177&lt;(MAX('PEX Fittings - F1960 EPPSU'!A:A))+1,VLOOKUP(C177,'PEX Fittings - F1960 EPPSU'!A:J,8),IF(C177&lt;(MAX('PEX Accessories'!A:A))+1,VLOOKUP(C177,'PEX Accessories'!A:J,8),IF(C177&lt;(MAX('PVC DWV'!A:A))+1,VLOOKUP(C177,'PVC DWV'!A:K,9),IF(C177&lt;(MAX('PVC SCH 40'!A:A))+1,VLOOKUP(C177,'PVC SCH 40'!A:K,10),IF(C177&lt;(MAX('Push Fittings'!A:A))+1,VLOOKUP(C177,'Push Fittings'!A:J,8),IF(C177&lt;(MAX('Copper Wrot'!A:A))+1,VLOOKUP(C177,'Copper Wrot'!A:L,10),IF(C177&lt;(MAX('Cast Copper'!A:A))+1,VLOOKUP(C177,'Cast Copper'!A:L,10),IF(C177&lt;(MAX('Press Copper Fittings'!A:A))+1,VLOOKUP(C177,'Press Copper Fittings'!A:J,8),IF(C177&lt;(MAX('Supply Stops'!A:A))+1,VLOOKUP(C177,'Supply Stops'!A:J,8),IF(C177&lt;(MAX('Supply Lines'!A:A))+1,VLOOKUP(C177,'Supply Lines'!A:J,8),IF(C177&lt;(MAX('CI Fittings'!A:A))+1,VLOOKUP(C177,'CI Fittings'!A:J,8),IF(C177&lt;(MAX('Steel Couplings'!A:A))+1,VLOOKUP(C177,'Steel Couplings'!A:J,8),IF(C177&lt;(MAX(NHC!A:A))+1,VLOOKUP(C177,NHC!A:J,8),IF(C177&lt;(MAX('Dielectric Unions'!A:A))+1,VLOOKUP(C177,'Dielectric Unions'!A:J,8),IF(C177&lt;(MAX('MI Fittings - XH'!A:A))+1,VLOOKUP(C177,'MI Fittings - XH'!A:J,8),IF(C177&lt;(MAX('Steel Nipples - XH'!A:A))+1,VLOOKUP(C177,'Steel Nipples - XH'!A:J,8),IF(C177&lt;(MAX('Copper Tubing '!A:A))+1,VLOOKUP(C177,'Copper Tubing '!A:J,8),IF(C177&lt;(MAX('PVC Pipe'!A:A))+1,VLOOKUP(C177,'PVC Pipe'!A:J,8),IF(C177&lt;(MAX('Steel Pipe'!A:A))+1,VLOOKUP(C177,'Steel Pipe'!A:J,8),"")))))))))))))))))))))))))))))))</f>
        <v/>
      </c>
      <c r="I177" s="1232">
        <f>IF(C177&lt;(MAX('MI Fittings'!A:A))+1,VLOOKUP(C177,'MI Fittings'!A:K,7),IF(C177&lt;(MAX('CS Press Fittings'!A:A))+1,VLOOKUP(C177,'CS Press Fittings'!A:K,8),IF(C177&lt;(MAX('Steel Nipples'!A:A))+1,VLOOKUP(C177,'Steel Nipples'!A:K,7),IF(C177&lt;(MAX('Steel Cut Lengths'!A:A))+1,VLOOKUP(C177,'Steel Cut Lengths'!A:K,7),IF(C177&lt;(MAX('Pipe Hangers'!A:A))+1,VLOOKUP(C177,'Pipe Hangers'!A:J,7),IF(C177&lt;(MAX('Brass Nipples '!A:A))+1,VLOOKUP(C177,'Brass Nipples '!A:J,7),IF(C177&lt;(MAX('Brass Fittings '!A:A))+1,VLOOKUP(C177,'Brass Fittings '!A:J,7),IF(C177&lt;(MAX(Valves!A:A))+1,VLOOKUP(C177,Valves!A:J,7),IF(C177&lt;(MAX('PEX Tubing'!A:A))+1,VLOOKUP(C177,'PEX Tubing'!A:J,7),IF(C177&lt;(MAX('PEX Fittings - Brass'!A:A))+1,VLOOKUP(C177,'PEX Fittings - Brass'!A:J,7),IF(C177&lt;(MAX('PEX Fittings - EXPN Brass'!A:A))+1,VLOOKUP(C177,'PEX Fittings - EXPN Brass'!A:J,7),IF(C177&lt;(MAX('PEX Fittings - F1807 PPSU '!A:A))+1,VLOOKUP(C177,'PEX Fittings - F1807 PPSU '!A:J,7),IF(C177&lt;(MAX('PEX Fittings - F1960 EPPSU'!A:A))+1,VLOOKUP(C177,'PEX Fittings - F1960 EPPSU'!A:J,7),IF(C177&lt;(MAX('PEX Accessories'!A:A))+1,VLOOKUP(C177,'PEX Accessories'!A:J,7),IF(C177&lt;(MAX('PVC DWV'!A:A))+1,VLOOKUP(C177,'PVC DWV'!A:K,8),IF(C177&lt;(MAX('PVC SCH 40'!A:A))+1,VLOOKUP(C177,'PVC SCH 40'!A:K,7),IF(C177&lt;(MAX('Push Fittings'!A:A))+1,VLOOKUP(C177,'Push Fittings'!A:J,7),IF(C177&lt;(MAX('Copper Wrot'!A:A))+1,VLOOKUP(C177,'Copper Wrot'!A:L,9),IF(C177&lt;(MAX('Cast Copper'!A:A))+1,VLOOKUP(C177,'Cast Copper'!A:L,9),IF(C177&lt;(MAX('Press Copper Fittings'!A:A))+1,VLOOKUP(C177,'Press Copper Fittings'!A:J,7),IF(C177&lt;(MAX('Supply Stops'!A:A))+1,VLOOKUP(C177,'Supply Stops'!A:J,7),IF(C177&lt;(MAX('Supply Lines'!A:A))+1,VLOOKUP(C177,'Supply Lines'!A:J,7),IF(C177&lt;(MAX('CI Fittings'!A:A))+1,VLOOKUP(C177,'CI Fittings'!A:J,7),IF(C177&lt;(MAX('Steel Couplings'!A:A))+1,VLOOKUP(C177,'Steel Couplings'!A:J,7),IF(C177&lt;(MAX(NHC!A:A))+1,VLOOKUP(C177,NHC!A:J,7),IF(C177&lt;(MAX('Dielectric Unions'!A:A))+1,VLOOKUP(C177,'Dielectric Unions'!A:J,7),IF(C177&lt;(MAX('MI Fittings - XH'!A:A))+1,VLOOKUP(C177,'MI Fittings - XH'!A:J,7),IF(C177&lt;(MAX('Steel Nipples - XH'!A:A))+1,VLOOKUP(C177,'Steel Nipples - XH'!A:J,7),IF(C177&lt;(MAX('Copper Tubing '!A:A))+1,VLOOKUP(C177,'Copper Tubing '!A:J,7),IF(C177&lt;(MAX('PVC Pipe'!A:A))+1,VLOOKUP(C177,'PVC Pipe'!A:J,7),IF(C177&lt;(MAX('Steel Pipe'!A:A))+1,VLOOKUP(C177,'Steel Pipe'!A:J,7),0)))))))))))))))))))))))))))))))</f>
        <v>0</v>
      </c>
      <c r="J177" s="1196">
        <f t="shared" si="2"/>
        <v>0</v>
      </c>
    </row>
    <row r="178" spans="3:10" ht="15" customHeight="1" thickTop="1" thickBot="1">
      <c r="C178" s="1234">
        <v>157</v>
      </c>
      <c r="D178" s="49" t="str">
        <f>IF(C178&lt;(MAX('MI Fittings'!A:A))+1,VLOOKUP(C178,'MI Fittings'!A:K,10),IF(C178&lt;(MAX('CS Press Fittings'!A:A))+1,VLOOKUP(C178,'CS Press Fittings'!A:K,11),IF(C178&lt;(MAX('Steel Nipples'!A:A))+1,VLOOKUP(C178,'Steel Nipples'!A:K,10),IF(C178&lt;(MAX('Steel Cut Lengths'!A:A))+1,VLOOKUP(C178,'Steel Cut Lengths'!A:K,10),IF(C178&lt;(MAX('Pipe Hangers'!A:A))+1,VLOOKUP(C178,'Pipe Hangers'!A:J,10),IF(C178&lt;(MAX('Brass Nipples '!A:A))+1,VLOOKUP(C178,'Brass Nipples '!A:J,10),IF(C178&lt;(MAX('Brass Fittings '!A:A))+1,VLOOKUP(C178,'Brass Fittings '!A:J,10),IF(C178&lt;(MAX(Valves!A:A))+1,VLOOKUP(C178,Valves!A:J,10),IF(C178&lt;(MAX('PEX Tubing'!A:A))+1,VLOOKUP(C178,'PEX Tubing'!A:J,9),IF(C178&lt;(MAX('PEX Fittings - Brass'!A:A))+1,VLOOKUP(C178,'PEX Fittings - Brass'!A:J,10),IF(C178&lt;(MAX('PEX Fittings - EXPN Brass'!A:A))+1,VLOOKUP(C178,'PEX Fittings - EXPN Brass'!A:J,10),IF(C178&lt;(MAX('PEX Fittings - F1807 PPSU '!A:A))+1,VLOOKUP(C178,'PEX Fittings - F1807 PPSU '!A:J,10),IF(C178&lt;(MAX('PEX Fittings - F1960 EPPSU'!A:A))+1,VLOOKUP(C178,'PEX Fittings - F1960 EPPSU'!A:J,10),IF(C178&lt;(MAX('PEX Accessories'!A:A))+1,VLOOKUP(C178,'PEX Accessories'!A:J,10),IF(C178&lt;(MAX('PVC DWV'!A:A))+1,VLOOKUP(C178,'PVC DWV'!A:K,11),IF(C178&lt;(MAX('PVC SCH 40'!A:A))+1,VLOOKUP(C178,'PVC SCH 40'!A:K,11),IF(C178&lt;(MAX('Push Fittings'!A:A))+1,VLOOKUP(C178,'Push Fittings'!A:J,10),IF(C178&lt;(MAX('Copper Wrot'!A:A))+1,VLOOKUP(C178,'Copper Wrot'!A:L,12),IF(C178&lt;(MAX('Cast Copper'!A:A))+1,VLOOKUP(C178,'Cast Copper'!A:L,12),IF(C178&lt;(MAX('Press Copper Fittings'!A:A))+1,VLOOKUP(C178,'Press Copper Fittings'!A:J,10),IF(C178&lt;(MAX('Supply Stops'!A:A))+1,VLOOKUP(C178,'Supply Stops'!A:J,10),IF(C178&lt;(MAX('Supply Lines'!A:A))+1,VLOOKUP(C178,'Supply Lines'!A:J,10),IF(C178&lt;(MAX('CI Fittings'!A:A))+1,VLOOKUP(C178,'CI Fittings'!A:J,10),IF(C178&lt;(MAX('Steel Couplings'!A:A))+1,VLOOKUP(C178,'Steel Couplings'!A:J,10),IF(C178&lt;(MAX(NHC!A:A))+1,VLOOKUP(C178,NHC!A:J,10),IF(C178&lt;(MAX('Dielectric Unions'!A:A))+1,VLOOKUP(C178,'Dielectric Unions'!A:J,10),IF(C178&lt;(MAX('MI Fittings - XH'!A:A))+1,VLOOKUP(C178,'MI Fittings - XH'!A:J,10),IF(C178&lt;(MAX('Steel Nipples - XH'!A:A))+1,VLOOKUP(C178,'Steel Nipples - XH'!A:J,10),IF(C178&lt;(MAX('Copper Tubing '!A:A))+1,VLOOKUP(C178,'Copper Tubing '!A:J,10),IF(C178&lt;(MAX('PVC Pipe'!A:A))+1,VLOOKUP(C178,'PVC Pipe'!A:J,10),IF(C178&lt;(MAX('Steel Pipe'!A:A))+1,VLOOKUP(C178,'Steel Pipe'!A:J,10),"")))))))))))))))))))))))))))))))</f>
        <v/>
      </c>
      <c r="E178" s="1231" t="str">
        <f>IF(C178&lt;(MAX('MI Fittings'!A:A))+1,VLOOKUP(C178,'MI Fittings'!A:K,3),IF(C178&lt;(MAX('CS Press Fittings'!A:A))+1,VLOOKUP(C178,'CS Press Fittings'!A:K,4),IF(C178&lt;(MAX('Steel Nipples'!A:A))+1,VLOOKUP(C178,'Steel Nipples'!A:K,3),IF(C178&lt;(MAX('Steel Cut Lengths'!A:A))+1,VLOOKUP(C178,'Steel Cut Lengths'!A:K,3),IF(C178&lt;(MAX('Pipe Hangers'!A:A))+1,VLOOKUP(C178,'Pipe Hangers'!A:J,3),IF(C178&lt;(MAX('Brass Nipples '!A:A))+1,VLOOKUP(C178,'Brass Nipples '!A:J,3),IF(C178&lt;(MAX('Brass Fittings '!A:A))+1,VLOOKUP(C178,'Brass Fittings '!A:J,3),IF(C178&lt;(MAX(Valves!A:A))+1,VLOOKUP(C178,Valves!A:J,3),IF(C178&lt;(MAX('PEX Tubing'!A:A))+1,VLOOKUP(C178,'PEX Tubing'!A:J,3),IF(C178&lt;(MAX('PEX Fittings - Brass'!A:A))+1,VLOOKUP(C178,'PEX Fittings - Brass'!A:J,3),IF(C178&lt;(MAX('PEX Fittings - EXPN Brass'!A:A))+1,VLOOKUP(C178,'PEX Fittings - EXPN Brass'!A:J,3),IF(C178&lt;(MAX('PEX Fittings - F1807 PPSU '!A:A))+1,VLOOKUP(C178,'PEX Fittings - F1807 PPSU '!A:J,3),IF(C178&lt;(MAX('PEX Fittings - F1960 EPPSU'!A:A))+1,VLOOKUP(C178,'PEX Fittings - F1960 EPPSU'!A:J,3),IF(C178&lt;(MAX('PEX Accessories'!A:A))+1,VLOOKUP(C178,'PEX Accessories'!A:J,3),IF(C178&lt;(MAX('PVC DWV'!A:A))+1,VLOOKUP(C178,'PVC DWV'!A:K,3),IF(C178&lt;(MAX('PVC SCH 40'!A:A))+1,VLOOKUP(C178,'PVC SCH 40'!A:K,3),IF(C178&lt;(MAX('Push Fittings'!A:A))+1,VLOOKUP(C178,'Push Fittings'!A:J,3),IF(C178&lt;(MAX('Copper Wrot'!A:A))+1,VLOOKUP(C178,'Copper Wrot'!A:L,3),IF(C178&lt;(MAX('Cast Copper'!A:A))+1,VLOOKUP(C178,'Cast Copper'!A:L,3),IF(C178&lt;(MAX('Cast Copper'!A:A))+1,VLOOKUP(C178,'Cast Copper'!A:L,3),IF(C178&lt;(MAX('Press Copper Fittings'!A:A))+1,VLOOKUP(C178,'Press Copper Fittings'!A:J,3),IF(C178&lt;(MAX('Supply Stops'!A:A))+1,VLOOKUP(C178,'Supply Stops'!A:J,3),IF(C178&lt;(MAX('Supply Lines'!A:A))+1,VLOOKUP(C178,'Supply Lines'!A:J,3),IF(C178&lt;(MAX('CI Fittings'!A:A))+1,VLOOKUP(C178,'CI Fittings'!A:J,3),IF(C178&lt;(MAX('Steel Couplings'!A:A))+1,VLOOKUP(C178,'Steel Couplings'!A:J,3),IF(C178&lt;(MAX(NHC!A:A))+1,VLOOKUP(C178,NHC!A:J,3),IF(C178&lt;(MAX('Dielectric Unions'!A:A))+1,VLOOKUP(C178,'Dielectric Unions'!A:J,3),IF(C178&lt;(MAX('MI Fittings - XH'!A:A))+1,VLOOKUP(C178,'MI Fittings - XH'!A:J,3),IF(C178&lt;(MAX('Steel Nipples - XH'!A:A))+1,VLOOKUP(C178,'Steel Nipples - XH'!A:J,3),IF(C178&lt;(MAX('Copper Tubing '!A:A))+1,VLOOKUP(C178,'Copper Tubing '!A:J,3),IF(C178&lt;(MAX('PVC Pipe'!A:A))+1,VLOOKUP(C178,'PVC Pipe'!A:J,3),IF(C178&lt;(MAX('Steel Pipe'!A:A))+1,VLOOKUP(C178,'Steel Pipe'!A:J,3),""))))))))))))))))))))))))))))))))</f>
        <v/>
      </c>
      <c r="F178" s="1794" t="str">
        <f>IF(C178&lt;(MAX('MI Fittings'!A:A))+1,VLOOKUP(C178,'MI Fittings'!A:K,4),IF(C178&lt;(MAX('CS Press Fittings'!A:A))+1,VLOOKUP(C178,'CS Press Fittings'!A:K,5),IF(C178&lt;(MAX('Steel Nipples'!A:A))+1,VLOOKUP(C178,'Steel Nipples'!A:K,4),IF(C178&lt;(MAX('Steel Cut Lengths'!A:A))+1,VLOOKUP(C178,'Steel Cut Lengths'!A:K,4),IF(C178&lt;(MAX('Pipe Hangers'!A:A))+1,VLOOKUP(C178,'Pipe Hangers'!A:J,4),IF(C178&lt;(MAX('Brass Nipples '!A:A))+1,VLOOKUP(C178,'Brass Nipples '!A:J,4),IF(C178&lt;(MAX('Brass Fittings '!A:A))+1,VLOOKUP(C178,'Brass Fittings '!A:J,4),IF(C178&lt;(MAX(Valves!A:A))+1,VLOOKUP(C178,Valves!A:J,4),IF(C178&lt;(MAX('PEX Tubing'!A:A))+1,VLOOKUP(C178,'PEX Tubing'!A:J,4),IF(C178&lt;(MAX('PEX Fittings - Brass'!A:A))+1,VLOOKUP(C178,'PEX Fittings - Brass'!A:J,4),IF(C178&lt;(MAX('PEX Fittings - EXPN Brass'!A:A))+1,VLOOKUP(C178,'PEX Fittings - EXPN Brass'!A:J,4),IF(C178&lt;(MAX('PEX Fittings - F1807 PPSU '!A:A))+1,VLOOKUP(C178,'PEX Fittings - F1807 PPSU '!A:J,4),IF(C178&lt;(MAX('PEX Fittings - F1960 EPPSU'!A:A))+1,VLOOKUP(C178,'PEX Fittings - F1960 EPPSU'!A:J,4),IF(C178&lt;(MAX('PEX Accessories'!A:A))+1,VLOOKUP(C178,'PEX Accessories'!A:J,4),IF(C178&lt;(MAX('PVC DWV'!A:A))+1,VLOOKUP(C178,'PVC DWV'!A:K,5),IF(C178&lt;(MAX('PVC SCH 40'!A:A))+1,VLOOKUP(C178,'PVC SCH 40'!A:K,5),IF(C178&lt;(MAX('Push Fittings'!A:A))+1,VLOOKUP(C178,'Push Fittings'!A:J,4),IF(C178&lt;(MAX('Copper Wrot'!A:A))+1,VLOOKUP(C178,'Copper Wrot'!A:L,5),IF(C178&lt;(MAX('Cast Copper'!A:A))+1,VLOOKUP(C178,'Cast Copper'!A:L,5),IF(C178&lt;(MAX('Press Copper Fittings'!A:A))+1,VLOOKUP(C178,'Press Copper Fittings'!A:J,4),IF(C178&lt;(MAX('Supply Stops'!A:A))+1,VLOOKUP(C178,'Supply Stops'!A:J,4),IF(C178&lt;(MAX('Supply Lines'!A:A))+1,VLOOKUP(C178,'Supply Lines'!A:J,4),IF(C178&lt;(MAX('CI Fittings'!A:A))+1,VLOOKUP(C178,'CI Fittings'!A:J,4),IF(C178&lt;(MAX('Steel Couplings'!A:A))+1,VLOOKUP(C178,'Steel Couplings'!A:J,4),IF(C178&lt;(MAX(NHC!A:A))+1,VLOOKUP(C178,NHC!A:J,4),IF(C178&lt;(MAX('Dielectric Unions'!A:A))+1,VLOOKUP(C178,'Dielectric Unions'!A:J,4),IF(C178&lt;(MAX('MI Fittings - XH'!A:A))+1,VLOOKUP(C178,'MI Fittings - XH'!A:J,4),IF(C178&lt;(MAX('Steel Nipples - XH'!A:A))+1,VLOOKUP(C178,'Steel Nipples - XH'!A:J,4),IF(C178&lt;(MAX('Copper Tubing '!A:A))+1,VLOOKUP(C178,'Copper Tubing '!A:J,4),IF(C178&lt;(MAX('PVC Pipe'!A:A))+1,VLOOKUP(C178,'PVC Pipe'!A:J,4),IF(C178&lt;(MAX('Steel Pipe'!A:A))+1,VLOOKUP(C178,'Steel Pipe'!A:J,4),"")))))))))))))))))))))))))))))))</f>
        <v/>
      </c>
      <c r="G178" s="1795"/>
      <c r="H178" s="504" t="str">
        <f>IF(C178&lt;(MAX('MI Fittings'!A:A))+1,VLOOKUP(C178,'MI Fittings'!A:K,8),IF(C178&lt;(MAX('CS Press Fittings'!A:A))+1,VLOOKUP(C178,'CS Press Fittings'!A:K,9),IF(C178&lt;(MAX('Steel Nipples'!A:A))+1,VLOOKUP(C178,'Steel Nipples'!A:K,8),IF(C178&lt;(MAX('Steel Cut Lengths'!A:A))+1,VLOOKUP(C178,'Steel Cut Lengths'!A:K,8),IF(C178&lt;(MAX('Pipe Hangers'!A:A))+1,VLOOKUP(C178,'Pipe Hangers'!A:J,8),IF(C178&lt;(MAX('Brass Nipples '!A:A))+1,VLOOKUP(C178,'Brass Nipples '!A:J,8),IF(C178&lt;(MAX('Brass Fittings '!A:A))+1,VLOOKUP(C178,'Brass Fittings '!A:J,8),IF(C178&lt;(MAX(Valves!A:A))+1,VLOOKUP(C178,Valves!A:J,8),IF(C178&lt;(MAX('PEX Tubing'!A:A))+1,VLOOKUP(C178,'PEX Tubing'!A:J,8),IF(C178&lt;(MAX('PEX Fittings - Brass'!A:A))+1,VLOOKUP(C178,'PEX Fittings - Brass'!A:J,8),IF(C178&lt;(MAX('PEX Fittings - EXPN Brass'!A:A))+1,VLOOKUP(C178,'PEX Fittings - EXPN Brass'!A:J,8),IF(C178&lt;(MAX('PEX Fittings - F1807 PPSU '!A:A))+1,VLOOKUP(C178,'PEX Fittings - F1807 PPSU '!A:J,8),IF(C178&lt;(MAX('PEX Fittings - F1960 EPPSU'!A:A))+1,VLOOKUP(C178,'PEX Fittings - F1960 EPPSU'!A:J,8),IF(C178&lt;(MAX('PEX Accessories'!A:A))+1,VLOOKUP(C178,'PEX Accessories'!A:J,8),IF(C178&lt;(MAX('PVC DWV'!A:A))+1,VLOOKUP(C178,'PVC DWV'!A:K,9),IF(C178&lt;(MAX('PVC SCH 40'!A:A))+1,VLOOKUP(C178,'PVC SCH 40'!A:K,10),IF(C178&lt;(MAX('Push Fittings'!A:A))+1,VLOOKUP(C178,'Push Fittings'!A:J,8),IF(C178&lt;(MAX('Copper Wrot'!A:A))+1,VLOOKUP(C178,'Copper Wrot'!A:L,10),IF(C178&lt;(MAX('Cast Copper'!A:A))+1,VLOOKUP(C178,'Cast Copper'!A:L,10),IF(C178&lt;(MAX('Press Copper Fittings'!A:A))+1,VLOOKUP(C178,'Press Copper Fittings'!A:J,8),IF(C178&lt;(MAX('Supply Stops'!A:A))+1,VLOOKUP(C178,'Supply Stops'!A:J,8),IF(C178&lt;(MAX('Supply Lines'!A:A))+1,VLOOKUP(C178,'Supply Lines'!A:J,8),IF(C178&lt;(MAX('CI Fittings'!A:A))+1,VLOOKUP(C178,'CI Fittings'!A:J,8),IF(C178&lt;(MAX('Steel Couplings'!A:A))+1,VLOOKUP(C178,'Steel Couplings'!A:J,8),IF(C178&lt;(MAX(NHC!A:A))+1,VLOOKUP(C178,NHC!A:J,8),IF(C178&lt;(MAX('Dielectric Unions'!A:A))+1,VLOOKUP(C178,'Dielectric Unions'!A:J,8),IF(C178&lt;(MAX('MI Fittings - XH'!A:A))+1,VLOOKUP(C178,'MI Fittings - XH'!A:J,8),IF(C178&lt;(MAX('Steel Nipples - XH'!A:A))+1,VLOOKUP(C178,'Steel Nipples - XH'!A:J,8),IF(C178&lt;(MAX('Copper Tubing '!A:A))+1,VLOOKUP(C178,'Copper Tubing '!A:J,8),IF(C178&lt;(MAX('PVC Pipe'!A:A))+1,VLOOKUP(C178,'PVC Pipe'!A:J,8),IF(C178&lt;(MAX('Steel Pipe'!A:A))+1,VLOOKUP(C178,'Steel Pipe'!A:J,8),"")))))))))))))))))))))))))))))))</f>
        <v/>
      </c>
      <c r="I178" s="1232">
        <f>IF(C178&lt;(MAX('MI Fittings'!A:A))+1,VLOOKUP(C178,'MI Fittings'!A:K,7),IF(C178&lt;(MAX('CS Press Fittings'!A:A))+1,VLOOKUP(C178,'CS Press Fittings'!A:K,8),IF(C178&lt;(MAX('Steel Nipples'!A:A))+1,VLOOKUP(C178,'Steel Nipples'!A:K,7),IF(C178&lt;(MAX('Steel Cut Lengths'!A:A))+1,VLOOKUP(C178,'Steel Cut Lengths'!A:K,7),IF(C178&lt;(MAX('Pipe Hangers'!A:A))+1,VLOOKUP(C178,'Pipe Hangers'!A:J,7),IF(C178&lt;(MAX('Brass Nipples '!A:A))+1,VLOOKUP(C178,'Brass Nipples '!A:J,7),IF(C178&lt;(MAX('Brass Fittings '!A:A))+1,VLOOKUP(C178,'Brass Fittings '!A:J,7),IF(C178&lt;(MAX(Valves!A:A))+1,VLOOKUP(C178,Valves!A:J,7),IF(C178&lt;(MAX('PEX Tubing'!A:A))+1,VLOOKUP(C178,'PEX Tubing'!A:J,7),IF(C178&lt;(MAX('PEX Fittings - Brass'!A:A))+1,VLOOKUP(C178,'PEX Fittings - Brass'!A:J,7),IF(C178&lt;(MAX('PEX Fittings - EXPN Brass'!A:A))+1,VLOOKUP(C178,'PEX Fittings - EXPN Brass'!A:J,7),IF(C178&lt;(MAX('PEX Fittings - F1807 PPSU '!A:A))+1,VLOOKUP(C178,'PEX Fittings - F1807 PPSU '!A:J,7),IF(C178&lt;(MAX('PEX Fittings - F1960 EPPSU'!A:A))+1,VLOOKUP(C178,'PEX Fittings - F1960 EPPSU'!A:J,7),IF(C178&lt;(MAX('PEX Accessories'!A:A))+1,VLOOKUP(C178,'PEX Accessories'!A:J,7),IF(C178&lt;(MAX('PVC DWV'!A:A))+1,VLOOKUP(C178,'PVC DWV'!A:K,8),IF(C178&lt;(MAX('PVC SCH 40'!A:A))+1,VLOOKUP(C178,'PVC SCH 40'!A:K,7),IF(C178&lt;(MAX('Push Fittings'!A:A))+1,VLOOKUP(C178,'Push Fittings'!A:J,7),IF(C178&lt;(MAX('Copper Wrot'!A:A))+1,VLOOKUP(C178,'Copper Wrot'!A:L,9),IF(C178&lt;(MAX('Cast Copper'!A:A))+1,VLOOKUP(C178,'Cast Copper'!A:L,9),IF(C178&lt;(MAX('Press Copper Fittings'!A:A))+1,VLOOKUP(C178,'Press Copper Fittings'!A:J,7),IF(C178&lt;(MAX('Supply Stops'!A:A))+1,VLOOKUP(C178,'Supply Stops'!A:J,7),IF(C178&lt;(MAX('Supply Lines'!A:A))+1,VLOOKUP(C178,'Supply Lines'!A:J,7),IF(C178&lt;(MAX('CI Fittings'!A:A))+1,VLOOKUP(C178,'CI Fittings'!A:J,7),IF(C178&lt;(MAX('Steel Couplings'!A:A))+1,VLOOKUP(C178,'Steel Couplings'!A:J,7),IF(C178&lt;(MAX(NHC!A:A))+1,VLOOKUP(C178,NHC!A:J,7),IF(C178&lt;(MAX('Dielectric Unions'!A:A))+1,VLOOKUP(C178,'Dielectric Unions'!A:J,7),IF(C178&lt;(MAX('MI Fittings - XH'!A:A))+1,VLOOKUP(C178,'MI Fittings - XH'!A:J,7),IF(C178&lt;(MAX('Steel Nipples - XH'!A:A))+1,VLOOKUP(C178,'Steel Nipples - XH'!A:J,7),IF(C178&lt;(MAX('Copper Tubing '!A:A))+1,VLOOKUP(C178,'Copper Tubing '!A:J,7),IF(C178&lt;(MAX('PVC Pipe'!A:A))+1,VLOOKUP(C178,'PVC Pipe'!A:J,7),IF(C178&lt;(MAX('Steel Pipe'!A:A))+1,VLOOKUP(C178,'Steel Pipe'!A:J,7),0)))))))))))))))))))))))))))))))</f>
        <v>0</v>
      </c>
      <c r="J178" s="1196">
        <f t="shared" si="2"/>
        <v>0</v>
      </c>
    </row>
    <row r="179" spans="3:10" ht="15" customHeight="1" thickTop="1" thickBot="1">
      <c r="C179" s="1233">
        <v>158</v>
      </c>
      <c r="D179" s="49" t="str">
        <f>IF(C179&lt;(MAX('MI Fittings'!A:A))+1,VLOOKUP(C179,'MI Fittings'!A:K,10),IF(C179&lt;(MAX('CS Press Fittings'!A:A))+1,VLOOKUP(C179,'CS Press Fittings'!A:K,11),IF(C179&lt;(MAX('Steel Nipples'!A:A))+1,VLOOKUP(C179,'Steel Nipples'!A:K,10),IF(C179&lt;(MAX('Steel Cut Lengths'!A:A))+1,VLOOKUP(C179,'Steel Cut Lengths'!A:K,10),IF(C179&lt;(MAX('Pipe Hangers'!A:A))+1,VLOOKUP(C179,'Pipe Hangers'!A:J,10),IF(C179&lt;(MAX('Brass Nipples '!A:A))+1,VLOOKUP(C179,'Brass Nipples '!A:J,10),IF(C179&lt;(MAX('Brass Fittings '!A:A))+1,VLOOKUP(C179,'Brass Fittings '!A:J,10),IF(C179&lt;(MAX(Valves!A:A))+1,VLOOKUP(C179,Valves!A:J,10),IF(C179&lt;(MAX('PEX Tubing'!A:A))+1,VLOOKUP(C179,'PEX Tubing'!A:J,9),IF(C179&lt;(MAX('PEX Fittings - Brass'!A:A))+1,VLOOKUP(C179,'PEX Fittings - Brass'!A:J,10),IF(C179&lt;(MAX('PEX Fittings - EXPN Brass'!A:A))+1,VLOOKUP(C179,'PEX Fittings - EXPN Brass'!A:J,10),IF(C179&lt;(MAX('PEX Fittings - F1807 PPSU '!A:A))+1,VLOOKUP(C179,'PEX Fittings - F1807 PPSU '!A:J,10),IF(C179&lt;(MAX('PEX Fittings - F1960 EPPSU'!A:A))+1,VLOOKUP(C179,'PEX Fittings - F1960 EPPSU'!A:J,10),IF(C179&lt;(MAX('PEX Accessories'!A:A))+1,VLOOKUP(C179,'PEX Accessories'!A:J,10),IF(C179&lt;(MAX('PVC DWV'!A:A))+1,VLOOKUP(C179,'PVC DWV'!A:K,11),IF(C179&lt;(MAX('PVC SCH 40'!A:A))+1,VLOOKUP(C179,'PVC SCH 40'!A:K,11),IF(C179&lt;(MAX('Push Fittings'!A:A))+1,VLOOKUP(C179,'Push Fittings'!A:J,10),IF(C179&lt;(MAX('Copper Wrot'!A:A))+1,VLOOKUP(C179,'Copper Wrot'!A:L,12),IF(C179&lt;(MAX('Cast Copper'!A:A))+1,VLOOKUP(C179,'Cast Copper'!A:L,12),IF(C179&lt;(MAX('Press Copper Fittings'!A:A))+1,VLOOKUP(C179,'Press Copper Fittings'!A:J,10),IF(C179&lt;(MAX('Supply Stops'!A:A))+1,VLOOKUP(C179,'Supply Stops'!A:J,10),IF(C179&lt;(MAX('Supply Lines'!A:A))+1,VLOOKUP(C179,'Supply Lines'!A:J,10),IF(C179&lt;(MAX('CI Fittings'!A:A))+1,VLOOKUP(C179,'CI Fittings'!A:J,10),IF(C179&lt;(MAX('Steel Couplings'!A:A))+1,VLOOKUP(C179,'Steel Couplings'!A:J,10),IF(C179&lt;(MAX(NHC!A:A))+1,VLOOKUP(C179,NHC!A:J,10),IF(C179&lt;(MAX('Dielectric Unions'!A:A))+1,VLOOKUP(C179,'Dielectric Unions'!A:J,10),IF(C179&lt;(MAX('MI Fittings - XH'!A:A))+1,VLOOKUP(C179,'MI Fittings - XH'!A:J,10),IF(C179&lt;(MAX('Steel Nipples - XH'!A:A))+1,VLOOKUP(C179,'Steel Nipples - XH'!A:J,10),IF(C179&lt;(MAX('Copper Tubing '!A:A))+1,VLOOKUP(C179,'Copper Tubing '!A:J,10),IF(C179&lt;(MAX('PVC Pipe'!A:A))+1,VLOOKUP(C179,'PVC Pipe'!A:J,10),IF(C179&lt;(MAX('Steel Pipe'!A:A))+1,VLOOKUP(C179,'Steel Pipe'!A:J,10),"")))))))))))))))))))))))))))))))</f>
        <v/>
      </c>
      <c r="E179" s="1231" t="str">
        <f>IF(C179&lt;(MAX('MI Fittings'!A:A))+1,VLOOKUP(C179,'MI Fittings'!A:K,3),IF(C179&lt;(MAX('CS Press Fittings'!A:A))+1,VLOOKUP(C179,'CS Press Fittings'!A:K,4),IF(C179&lt;(MAX('Steel Nipples'!A:A))+1,VLOOKUP(C179,'Steel Nipples'!A:K,3),IF(C179&lt;(MAX('Steel Cut Lengths'!A:A))+1,VLOOKUP(C179,'Steel Cut Lengths'!A:K,3),IF(C179&lt;(MAX('Pipe Hangers'!A:A))+1,VLOOKUP(C179,'Pipe Hangers'!A:J,3),IF(C179&lt;(MAX('Brass Nipples '!A:A))+1,VLOOKUP(C179,'Brass Nipples '!A:J,3),IF(C179&lt;(MAX('Brass Fittings '!A:A))+1,VLOOKUP(C179,'Brass Fittings '!A:J,3),IF(C179&lt;(MAX(Valves!A:A))+1,VLOOKUP(C179,Valves!A:J,3),IF(C179&lt;(MAX('PEX Tubing'!A:A))+1,VLOOKUP(C179,'PEX Tubing'!A:J,3),IF(C179&lt;(MAX('PEX Fittings - Brass'!A:A))+1,VLOOKUP(C179,'PEX Fittings - Brass'!A:J,3),IF(C179&lt;(MAX('PEX Fittings - EXPN Brass'!A:A))+1,VLOOKUP(C179,'PEX Fittings - EXPN Brass'!A:J,3),IF(C179&lt;(MAX('PEX Fittings - F1807 PPSU '!A:A))+1,VLOOKUP(C179,'PEX Fittings - F1807 PPSU '!A:J,3),IF(C179&lt;(MAX('PEX Fittings - F1960 EPPSU'!A:A))+1,VLOOKUP(C179,'PEX Fittings - F1960 EPPSU'!A:J,3),IF(C179&lt;(MAX('PEX Accessories'!A:A))+1,VLOOKUP(C179,'PEX Accessories'!A:J,3),IF(C179&lt;(MAX('PVC DWV'!A:A))+1,VLOOKUP(C179,'PVC DWV'!A:K,3),IF(C179&lt;(MAX('PVC SCH 40'!A:A))+1,VLOOKUP(C179,'PVC SCH 40'!A:K,3),IF(C179&lt;(MAX('Push Fittings'!A:A))+1,VLOOKUP(C179,'Push Fittings'!A:J,3),IF(C179&lt;(MAX('Copper Wrot'!A:A))+1,VLOOKUP(C179,'Copper Wrot'!A:L,3),IF(C179&lt;(MAX('Cast Copper'!A:A))+1,VLOOKUP(C179,'Cast Copper'!A:L,3),IF(C179&lt;(MAX('Cast Copper'!A:A))+1,VLOOKUP(C179,'Cast Copper'!A:L,3),IF(C179&lt;(MAX('Press Copper Fittings'!A:A))+1,VLOOKUP(C179,'Press Copper Fittings'!A:J,3),IF(C179&lt;(MAX('Supply Stops'!A:A))+1,VLOOKUP(C179,'Supply Stops'!A:J,3),IF(C179&lt;(MAX('Supply Lines'!A:A))+1,VLOOKUP(C179,'Supply Lines'!A:J,3),IF(C179&lt;(MAX('CI Fittings'!A:A))+1,VLOOKUP(C179,'CI Fittings'!A:J,3),IF(C179&lt;(MAX('Steel Couplings'!A:A))+1,VLOOKUP(C179,'Steel Couplings'!A:J,3),IF(C179&lt;(MAX(NHC!A:A))+1,VLOOKUP(C179,NHC!A:J,3),IF(C179&lt;(MAX('Dielectric Unions'!A:A))+1,VLOOKUP(C179,'Dielectric Unions'!A:J,3),IF(C179&lt;(MAX('MI Fittings - XH'!A:A))+1,VLOOKUP(C179,'MI Fittings - XH'!A:J,3),IF(C179&lt;(MAX('Steel Nipples - XH'!A:A))+1,VLOOKUP(C179,'Steel Nipples - XH'!A:J,3),IF(C179&lt;(MAX('Copper Tubing '!A:A))+1,VLOOKUP(C179,'Copper Tubing '!A:J,3),IF(C179&lt;(MAX('PVC Pipe'!A:A))+1,VLOOKUP(C179,'PVC Pipe'!A:J,3),IF(C179&lt;(MAX('Steel Pipe'!A:A))+1,VLOOKUP(C179,'Steel Pipe'!A:J,3),""))))))))))))))))))))))))))))))))</f>
        <v/>
      </c>
      <c r="F179" s="1794" t="str">
        <f>IF(C179&lt;(MAX('MI Fittings'!A:A))+1,VLOOKUP(C179,'MI Fittings'!A:K,4),IF(C179&lt;(MAX('CS Press Fittings'!A:A))+1,VLOOKUP(C179,'CS Press Fittings'!A:K,5),IF(C179&lt;(MAX('Steel Nipples'!A:A))+1,VLOOKUP(C179,'Steel Nipples'!A:K,4),IF(C179&lt;(MAX('Steel Cut Lengths'!A:A))+1,VLOOKUP(C179,'Steel Cut Lengths'!A:K,4),IF(C179&lt;(MAX('Pipe Hangers'!A:A))+1,VLOOKUP(C179,'Pipe Hangers'!A:J,4),IF(C179&lt;(MAX('Brass Nipples '!A:A))+1,VLOOKUP(C179,'Brass Nipples '!A:J,4),IF(C179&lt;(MAX('Brass Fittings '!A:A))+1,VLOOKUP(C179,'Brass Fittings '!A:J,4),IF(C179&lt;(MAX(Valves!A:A))+1,VLOOKUP(C179,Valves!A:J,4),IF(C179&lt;(MAX('PEX Tubing'!A:A))+1,VLOOKUP(C179,'PEX Tubing'!A:J,4),IF(C179&lt;(MAX('PEX Fittings - Brass'!A:A))+1,VLOOKUP(C179,'PEX Fittings - Brass'!A:J,4),IF(C179&lt;(MAX('PEX Fittings - EXPN Brass'!A:A))+1,VLOOKUP(C179,'PEX Fittings - EXPN Brass'!A:J,4),IF(C179&lt;(MAX('PEX Fittings - F1807 PPSU '!A:A))+1,VLOOKUP(C179,'PEX Fittings - F1807 PPSU '!A:J,4),IF(C179&lt;(MAX('PEX Fittings - F1960 EPPSU'!A:A))+1,VLOOKUP(C179,'PEX Fittings - F1960 EPPSU'!A:J,4),IF(C179&lt;(MAX('PEX Accessories'!A:A))+1,VLOOKUP(C179,'PEX Accessories'!A:J,4),IF(C179&lt;(MAX('PVC DWV'!A:A))+1,VLOOKUP(C179,'PVC DWV'!A:K,5),IF(C179&lt;(MAX('PVC SCH 40'!A:A))+1,VLOOKUP(C179,'PVC SCH 40'!A:K,5),IF(C179&lt;(MAX('Push Fittings'!A:A))+1,VLOOKUP(C179,'Push Fittings'!A:J,4),IF(C179&lt;(MAX('Copper Wrot'!A:A))+1,VLOOKUP(C179,'Copper Wrot'!A:L,5),IF(C179&lt;(MAX('Cast Copper'!A:A))+1,VLOOKUP(C179,'Cast Copper'!A:L,5),IF(C179&lt;(MAX('Press Copper Fittings'!A:A))+1,VLOOKUP(C179,'Press Copper Fittings'!A:J,4),IF(C179&lt;(MAX('Supply Stops'!A:A))+1,VLOOKUP(C179,'Supply Stops'!A:J,4),IF(C179&lt;(MAX('Supply Lines'!A:A))+1,VLOOKUP(C179,'Supply Lines'!A:J,4),IF(C179&lt;(MAX('CI Fittings'!A:A))+1,VLOOKUP(C179,'CI Fittings'!A:J,4),IF(C179&lt;(MAX('Steel Couplings'!A:A))+1,VLOOKUP(C179,'Steel Couplings'!A:J,4),IF(C179&lt;(MAX(NHC!A:A))+1,VLOOKUP(C179,NHC!A:J,4),IF(C179&lt;(MAX('Dielectric Unions'!A:A))+1,VLOOKUP(C179,'Dielectric Unions'!A:J,4),IF(C179&lt;(MAX('MI Fittings - XH'!A:A))+1,VLOOKUP(C179,'MI Fittings - XH'!A:J,4),IF(C179&lt;(MAX('Steel Nipples - XH'!A:A))+1,VLOOKUP(C179,'Steel Nipples - XH'!A:J,4),IF(C179&lt;(MAX('Copper Tubing '!A:A))+1,VLOOKUP(C179,'Copper Tubing '!A:J,4),IF(C179&lt;(MAX('PVC Pipe'!A:A))+1,VLOOKUP(C179,'PVC Pipe'!A:J,4),IF(C179&lt;(MAX('Steel Pipe'!A:A))+1,VLOOKUP(C179,'Steel Pipe'!A:J,4),"")))))))))))))))))))))))))))))))</f>
        <v/>
      </c>
      <c r="G179" s="1795"/>
      <c r="H179" s="504" t="str">
        <f>IF(C179&lt;(MAX('MI Fittings'!A:A))+1,VLOOKUP(C179,'MI Fittings'!A:K,8),IF(C179&lt;(MAX('CS Press Fittings'!A:A))+1,VLOOKUP(C179,'CS Press Fittings'!A:K,9),IF(C179&lt;(MAX('Steel Nipples'!A:A))+1,VLOOKUP(C179,'Steel Nipples'!A:K,8),IF(C179&lt;(MAX('Steel Cut Lengths'!A:A))+1,VLOOKUP(C179,'Steel Cut Lengths'!A:K,8),IF(C179&lt;(MAX('Pipe Hangers'!A:A))+1,VLOOKUP(C179,'Pipe Hangers'!A:J,8),IF(C179&lt;(MAX('Brass Nipples '!A:A))+1,VLOOKUP(C179,'Brass Nipples '!A:J,8),IF(C179&lt;(MAX('Brass Fittings '!A:A))+1,VLOOKUP(C179,'Brass Fittings '!A:J,8),IF(C179&lt;(MAX(Valves!A:A))+1,VLOOKUP(C179,Valves!A:J,8),IF(C179&lt;(MAX('PEX Tubing'!A:A))+1,VLOOKUP(C179,'PEX Tubing'!A:J,8),IF(C179&lt;(MAX('PEX Fittings - Brass'!A:A))+1,VLOOKUP(C179,'PEX Fittings - Brass'!A:J,8),IF(C179&lt;(MAX('PEX Fittings - EXPN Brass'!A:A))+1,VLOOKUP(C179,'PEX Fittings - EXPN Brass'!A:J,8),IF(C179&lt;(MAX('PEX Fittings - F1807 PPSU '!A:A))+1,VLOOKUP(C179,'PEX Fittings - F1807 PPSU '!A:J,8),IF(C179&lt;(MAX('PEX Fittings - F1960 EPPSU'!A:A))+1,VLOOKUP(C179,'PEX Fittings - F1960 EPPSU'!A:J,8),IF(C179&lt;(MAX('PEX Accessories'!A:A))+1,VLOOKUP(C179,'PEX Accessories'!A:J,8),IF(C179&lt;(MAX('PVC DWV'!A:A))+1,VLOOKUP(C179,'PVC DWV'!A:K,9),IF(C179&lt;(MAX('PVC SCH 40'!A:A))+1,VLOOKUP(C179,'PVC SCH 40'!A:K,10),IF(C179&lt;(MAX('Push Fittings'!A:A))+1,VLOOKUP(C179,'Push Fittings'!A:J,8),IF(C179&lt;(MAX('Copper Wrot'!A:A))+1,VLOOKUP(C179,'Copper Wrot'!A:L,10),IF(C179&lt;(MAX('Cast Copper'!A:A))+1,VLOOKUP(C179,'Cast Copper'!A:L,10),IF(C179&lt;(MAX('Press Copper Fittings'!A:A))+1,VLOOKUP(C179,'Press Copper Fittings'!A:J,8),IF(C179&lt;(MAX('Supply Stops'!A:A))+1,VLOOKUP(C179,'Supply Stops'!A:J,8),IF(C179&lt;(MAX('Supply Lines'!A:A))+1,VLOOKUP(C179,'Supply Lines'!A:J,8),IF(C179&lt;(MAX('CI Fittings'!A:A))+1,VLOOKUP(C179,'CI Fittings'!A:J,8),IF(C179&lt;(MAX('Steel Couplings'!A:A))+1,VLOOKUP(C179,'Steel Couplings'!A:J,8),IF(C179&lt;(MAX(NHC!A:A))+1,VLOOKUP(C179,NHC!A:J,8),IF(C179&lt;(MAX('Dielectric Unions'!A:A))+1,VLOOKUP(C179,'Dielectric Unions'!A:J,8),IF(C179&lt;(MAX('MI Fittings - XH'!A:A))+1,VLOOKUP(C179,'MI Fittings - XH'!A:J,8),IF(C179&lt;(MAX('Steel Nipples - XH'!A:A))+1,VLOOKUP(C179,'Steel Nipples - XH'!A:J,8),IF(C179&lt;(MAX('Copper Tubing '!A:A))+1,VLOOKUP(C179,'Copper Tubing '!A:J,8),IF(C179&lt;(MAX('PVC Pipe'!A:A))+1,VLOOKUP(C179,'PVC Pipe'!A:J,8),IF(C179&lt;(MAX('Steel Pipe'!A:A))+1,VLOOKUP(C179,'Steel Pipe'!A:J,8),"")))))))))))))))))))))))))))))))</f>
        <v/>
      </c>
      <c r="I179" s="1232">
        <f>IF(C179&lt;(MAX('MI Fittings'!A:A))+1,VLOOKUP(C179,'MI Fittings'!A:K,7),IF(C179&lt;(MAX('CS Press Fittings'!A:A))+1,VLOOKUP(C179,'CS Press Fittings'!A:K,8),IF(C179&lt;(MAX('Steel Nipples'!A:A))+1,VLOOKUP(C179,'Steel Nipples'!A:K,7),IF(C179&lt;(MAX('Steel Cut Lengths'!A:A))+1,VLOOKUP(C179,'Steel Cut Lengths'!A:K,7),IF(C179&lt;(MAX('Pipe Hangers'!A:A))+1,VLOOKUP(C179,'Pipe Hangers'!A:J,7),IF(C179&lt;(MAX('Brass Nipples '!A:A))+1,VLOOKUP(C179,'Brass Nipples '!A:J,7),IF(C179&lt;(MAX('Brass Fittings '!A:A))+1,VLOOKUP(C179,'Brass Fittings '!A:J,7),IF(C179&lt;(MAX(Valves!A:A))+1,VLOOKUP(C179,Valves!A:J,7),IF(C179&lt;(MAX('PEX Tubing'!A:A))+1,VLOOKUP(C179,'PEX Tubing'!A:J,7),IF(C179&lt;(MAX('PEX Fittings - Brass'!A:A))+1,VLOOKUP(C179,'PEX Fittings - Brass'!A:J,7),IF(C179&lt;(MAX('PEX Fittings - EXPN Brass'!A:A))+1,VLOOKUP(C179,'PEX Fittings - EXPN Brass'!A:J,7),IF(C179&lt;(MAX('PEX Fittings - F1807 PPSU '!A:A))+1,VLOOKUP(C179,'PEX Fittings - F1807 PPSU '!A:J,7),IF(C179&lt;(MAX('PEX Fittings - F1960 EPPSU'!A:A))+1,VLOOKUP(C179,'PEX Fittings - F1960 EPPSU'!A:J,7),IF(C179&lt;(MAX('PEX Accessories'!A:A))+1,VLOOKUP(C179,'PEX Accessories'!A:J,7),IF(C179&lt;(MAX('PVC DWV'!A:A))+1,VLOOKUP(C179,'PVC DWV'!A:K,8),IF(C179&lt;(MAX('PVC SCH 40'!A:A))+1,VLOOKUP(C179,'PVC SCH 40'!A:K,7),IF(C179&lt;(MAX('Push Fittings'!A:A))+1,VLOOKUP(C179,'Push Fittings'!A:J,7),IF(C179&lt;(MAX('Copper Wrot'!A:A))+1,VLOOKUP(C179,'Copper Wrot'!A:L,9),IF(C179&lt;(MAX('Cast Copper'!A:A))+1,VLOOKUP(C179,'Cast Copper'!A:L,9),IF(C179&lt;(MAX('Press Copper Fittings'!A:A))+1,VLOOKUP(C179,'Press Copper Fittings'!A:J,7),IF(C179&lt;(MAX('Supply Stops'!A:A))+1,VLOOKUP(C179,'Supply Stops'!A:J,7),IF(C179&lt;(MAX('Supply Lines'!A:A))+1,VLOOKUP(C179,'Supply Lines'!A:J,7),IF(C179&lt;(MAX('CI Fittings'!A:A))+1,VLOOKUP(C179,'CI Fittings'!A:J,7),IF(C179&lt;(MAX('Steel Couplings'!A:A))+1,VLOOKUP(C179,'Steel Couplings'!A:J,7),IF(C179&lt;(MAX(NHC!A:A))+1,VLOOKUP(C179,NHC!A:J,7),IF(C179&lt;(MAX('Dielectric Unions'!A:A))+1,VLOOKUP(C179,'Dielectric Unions'!A:J,7),IF(C179&lt;(MAX('MI Fittings - XH'!A:A))+1,VLOOKUP(C179,'MI Fittings - XH'!A:J,7),IF(C179&lt;(MAX('Steel Nipples - XH'!A:A))+1,VLOOKUP(C179,'Steel Nipples - XH'!A:J,7),IF(C179&lt;(MAX('Copper Tubing '!A:A))+1,VLOOKUP(C179,'Copper Tubing '!A:J,7),IF(C179&lt;(MAX('PVC Pipe'!A:A))+1,VLOOKUP(C179,'PVC Pipe'!A:J,7),IF(C179&lt;(MAX('Steel Pipe'!A:A))+1,VLOOKUP(C179,'Steel Pipe'!A:J,7),0)))))))))))))))))))))))))))))))</f>
        <v>0</v>
      </c>
      <c r="J179" s="1196">
        <f t="shared" si="2"/>
        <v>0</v>
      </c>
    </row>
    <row r="180" spans="3:10" ht="15" customHeight="1" thickTop="1" thickBot="1">
      <c r="C180" s="1234">
        <v>159</v>
      </c>
      <c r="D180" s="49" t="str">
        <f>IF(C180&lt;(MAX('MI Fittings'!A:A))+1,VLOOKUP(C180,'MI Fittings'!A:K,10),IF(C180&lt;(MAX('CS Press Fittings'!A:A))+1,VLOOKUP(C180,'CS Press Fittings'!A:K,11),IF(C180&lt;(MAX('Steel Nipples'!A:A))+1,VLOOKUP(C180,'Steel Nipples'!A:K,10),IF(C180&lt;(MAX('Steel Cut Lengths'!A:A))+1,VLOOKUP(C180,'Steel Cut Lengths'!A:K,10),IF(C180&lt;(MAX('Pipe Hangers'!A:A))+1,VLOOKUP(C180,'Pipe Hangers'!A:J,10),IF(C180&lt;(MAX('Brass Nipples '!A:A))+1,VLOOKUP(C180,'Brass Nipples '!A:J,10),IF(C180&lt;(MAX('Brass Fittings '!A:A))+1,VLOOKUP(C180,'Brass Fittings '!A:J,10),IF(C180&lt;(MAX(Valves!A:A))+1,VLOOKUP(C180,Valves!A:J,10),IF(C180&lt;(MAX('PEX Tubing'!A:A))+1,VLOOKUP(C180,'PEX Tubing'!A:J,9),IF(C180&lt;(MAX('PEX Fittings - Brass'!A:A))+1,VLOOKUP(C180,'PEX Fittings - Brass'!A:J,10),IF(C180&lt;(MAX('PEX Fittings - EXPN Brass'!A:A))+1,VLOOKUP(C180,'PEX Fittings - EXPN Brass'!A:J,10),IF(C180&lt;(MAX('PEX Fittings - F1807 PPSU '!A:A))+1,VLOOKUP(C180,'PEX Fittings - F1807 PPSU '!A:J,10),IF(C180&lt;(MAX('PEX Fittings - F1960 EPPSU'!A:A))+1,VLOOKUP(C180,'PEX Fittings - F1960 EPPSU'!A:J,10),IF(C180&lt;(MAX('PEX Accessories'!A:A))+1,VLOOKUP(C180,'PEX Accessories'!A:J,10),IF(C180&lt;(MAX('PVC DWV'!A:A))+1,VLOOKUP(C180,'PVC DWV'!A:K,11),IF(C180&lt;(MAX('PVC SCH 40'!A:A))+1,VLOOKUP(C180,'PVC SCH 40'!A:K,11),IF(C180&lt;(MAX('Push Fittings'!A:A))+1,VLOOKUP(C180,'Push Fittings'!A:J,10),IF(C180&lt;(MAX('Copper Wrot'!A:A))+1,VLOOKUP(C180,'Copper Wrot'!A:L,12),IF(C180&lt;(MAX('Cast Copper'!A:A))+1,VLOOKUP(C180,'Cast Copper'!A:L,12),IF(C180&lt;(MAX('Press Copper Fittings'!A:A))+1,VLOOKUP(C180,'Press Copper Fittings'!A:J,10),IF(C180&lt;(MAX('Supply Stops'!A:A))+1,VLOOKUP(C180,'Supply Stops'!A:J,10),IF(C180&lt;(MAX('Supply Lines'!A:A))+1,VLOOKUP(C180,'Supply Lines'!A:J,10),IF(C180&lt;(MAX('CI Fittings'!A:A))+1,VLOOKUP(C180,'CI Fittings'!A:J,10),IF(C180&lt;(MAX('Steel Couplings'!A:A))+1,VLOOKUP(C180,'Steel Couplings'!A:J,10),IF(C180&lt;(MAX(NHC!A:A))+1,VLOOKUP(C180,NHC!A:J,10),IF(C180&lt;(MAX('Dielectric Unions'!A:A))+1,VLOOKUP(C180,'Dielectric Unions'!A:J,10),IF(C180&lt;(MAX('MI Fittings - XH'!A:A))+1,VLOOKUP(C180,'MI Fittings - XH'!A:J,10),IF(C180&lt;(MAX('Steel Nipples - XH'!A:A))+1,VLOOKUP(C180,'Steel Nipples - XH'!A:J,10),IF(C180&lt;(MAX('Copper Tubing '!A:A))+1,VLOOKUP(C180,'Copper Tubing '!A:J,10),IF(C180&lt;(MAX('PVC Pipe'!A:A))+1,VLOOKUP(C180,'PVC Pipe'!A:J,10),IF(C180&lt;(MAX('Steel Pipe'!A:A))+1,VLOOKUP(C180,'Steel Pipe'!A:J,10),"")))))))))))))))))))))))))))))))</f>
        <v/>
      </c>
      <c r="E180" s="1231" t="str">
        <f>IF(C180&lt;(MAX('MI Fittings'!A:A))+1,VLOOKUP(C180,'MI Fittings'!A:K,3),IF(C180&lt;(MAX('CS Press Fittings'!A:A))+1,VLOOKUP(C180,'CS Press Fittings'!A:K,4),IF(C180&lt;(MAX('Steel Nipples'!A:A))+1,VLOOKUP(C180,'Steel Nipples'!A:K,3),IF(C180&lt;(MAX('Steel Cut Lengths'!A:A))+1,VLOOKUP(C180,'Steel Cut Lengths'!A:K,3),IF(C180&lt;(MAX('Pipe Hangers'!A:A))+1,VLOOKUP(C180,'Pipe Hangers'!A:J,3),IF(C180&lt;(MAX('Brass Nipples '!A:A))+1,VLOOKUP(C180,'Brass Nipples '!A:J,3),IF(C180&lt;(MAX('Brass Fittings '!A:A))+1,VLOOKUP(C180,'Brass Fittings '!A:J,3),IF(C180&lt;(MAX(Valves!A:A))+1,VLOOKUP(C180,Valves!A:J,3),IF(C180&lt;(MAX('PEX Tubing'!A:A))+1,VLOOKUP(C180,'PEX Tubing'!A:J,3),IF(C180&lt;(MAX('PEX Fittings - Brass'!A:A))+1,VLOOKUP(C180,'PEX Fittings - Brass'!A:J,3),IF(C180&lt;(MAX('PEX Fittings - EXPN Brass'!A:A))+1,VLOOKUP(C180,'PEX Fittings - EXPN Brass'!A:J,3),IF(C180&lt;(MAX('PEX Fittings - F1807 PPSU '!A:A))+1,VLOOKUP(C180,'PEX Fittings - F1807 PPSU '!A:J,3),IF(C180&lt;(MAX('PEX Fittings - F1960 EPPSU'!A:A))+1,VLOOKUP(C180,'PEX Fittings - F1960 EPPSU'!A:J,3),IF(C180&lt;(MAX('PEX Accessories'!A:A))+1,VLOOKUP(C180,'PEX Accessories'!A:J,3),IF(C180&lt;(MAX('PVC DWV'!A:A))+1,VLOOKUP(C180,'PVC DWV'!A:K,3),IF(C180&lt;(MAX('PVC SCH 40'!A:A))+1,VLOOKUP(C180,'PVC SCH 40'!A:K,3),IF(C180&lt;(MAX('Push Fittings'!A:A))+1,VLOOKUP(C180,'Push Fittings'!A:J,3),IF(C180&lt;(MAX('Copper Wrot'!A:A))+1,VLOOKUP(C180,'Copper Wrot'!A:L,3),IF(C180&lt;(MAX('Cast Copper'!A:A))+1,VLOOKUP(C180,'Cast Copper'!A:L,3),IF(C180&lt;(MAX('Cast Copper'!A:A))+1,VLOOKUP(C180,'Cast Copper'!A:L,3),IF(C180&lt;(MAX('Press Copper Fittings'!A:A))+1,VLOOKUP(C180,'Press Copper Fittings'!A:J,3),IF(C180&lt;(MAX('Supply Stops'!A:A))+1,VLOOKUP(C180,'Supply Stops'!A:J,3),IF(C180&lt;(MAX('Supply Lines'!A:A))+1,VLOOKUP(C180,'Supply Lines'!A:J,3),IF(C180&lt;(MAX('CI Fittings'!A:A))+1,VLOOKUP(C180,'CI Fittings'!A:J,3),IF(C180&lt;(MAX('Steel Couplings'!A:A))+1,VLOOKUP(C180,'Steel Couplings'!A:J,3),IF(C180&lt;(MAX(NHC!A:A))+1,VLOOKUP(C180,NHC!A:J,3),IF(C180&lt;(MAX('Dielectric Unions'!A:A))+1,VLOOKUP(C180,'Dielectric Unions'!A:J,3),IF(C180&lt;(MAX('MI Fittings - XH'!A:A))+1,VLOOKUP(C180,'MI Fittings - XH'!A:J,3),IF(C180&lt;(MAX('Steel Nipples - XH'!A:A))+1,VLOOKUP(C180,'Steel Nipples - XH'!A:J,3),IF(C180&lt;(MAX('Copper Tubing '!A:A))+1,VLOOKUP(C180,'Copper Tubing '!A:J,3),IF(C180&lt;(MAX('PVC Pipe'!A:A))+1,VLOOKUP(C180,'PVC Pipe'!A:J,3),IF(C180&lt;(MAX('Steel Pipe'!A:A))+1,VLOOKUP(C180,'Steel Pipe'!A:J,3),""))))))))))))))))))))))))))))))))</f>
        <v/>
      </c>
      <c r="F180" s="1794" t="str">
        <f>IF(C180&lt;(MAX('MI Fittings'!A:A))+1,VLOOKUP(C180,'MI Fittings'!A:K,4),IF(C180&lt;(MAX('CS Press Fittings'!A:A))+1,VLOOKUP(C180,'CS Press Fittings'!A:K,5),IF(C180&lt;(MAX('Steel Nipples'!A:A))+1,VLOOKUP(C180,'Steel Nipples'!A:K,4),IF(C180&lt;(MAX('Steel Cut Lengths'!A:A))+1,VLOOKUP(C180,'Steel Cut Lengths'!A:K,4),IF(C180&lt;(MAX('Pipe Hangers'!A:A))+1,VLOOKUP(C180,'Pipe Hangers'!A:J,4),IF(C180&lt;(MAX('Brass Nipples '!A:A))+1,VLOOKUP(C180,'Brass Nipples '!A:J,4),IF(C180&lt;(MAX('Brass Fittings '!A:A))+1,VLOOKUP(C180,'Brass Fittings '!A:J,4),IF(C180&lt;(MAX(Valves!A:A))+1,VLOOKUP(C180,Valves!A:J,4),IF(C180&lt;(MAX('PEX Tubing'!A:A))+1,VLOOKUP(C180,'PEX Tubing'!A:J,4),IF(C180&lt;(MAX('PEX Fittings - Brass'!A:A))+1,VLOOKUP(C180,'PEX Fittings - Brass'!A:J,4),IF(C180&lt;(MAX('PEX Fittings - EXPN Brass'!A:A))+1,VLOOKUP(C180,'PEX Fittings - EXPN Brass'!A:J,4),IF(C180&lt;(MAX('PEX Fittings - F1807 PPSU '!A:A))+1,VLOOKUP(C180,'PEX Fittings - F1807 PPSU '!A:J,4),IF(C180&lt;(MAX('PEX Fittings - F1960 EPPSU'!A:A))+1,VLOOKUP(C180,'PEX Fittings - F1960 EPPSU'!A:J,4),IF(C180&lt;(MAX('PEX Accessories'!A:A))+1,VLOOKUP(C180,'PEX Accessories'!A:J,4),IF(C180&lt;(MAX('PVC DWV'!A:A))+1,VLOOKUP(C180,'PVC DWV'!A:K,5),IF(C180&lt;(MAX('PVC SCH 40'!A:A))+1,VLOOKUP(C180,'PVC SCH 40'!A:K,5),IF(C180&lt;(MAX('Push Fittings'!A:A))+1,VLOOKUP(C180,'Push Fittings'!A:J,4),IF(C180&lt;(MAX('Copper Wrot'!A:A))+1,VLOOKUP(C180,'Copper Wrot'!A:L,5),IF(C180&lt;(MAX('Cast Copper'!A:A))+1,VLOOKUP(C180,'Cast Copper'!A:L,5),IF(C180&lt;(MAX('Press Copper Fittings'!A:A))+1,VLOOKUP(C180,'Press Copper Fittings'!A:J,4),IF(C180&lt;(MAX('Supply Stops'!A:A))+1,VLOOKUP(C180,'Supply Stops'!A:J,4),IF(C180&lt;(MAX('Supply Lines'!A:A))+1,VLOOKUP(C180,'Supply Lines'!A:J,4),IF(C180&lt;(MAX('CI Fittings'!A:A))+1,VLOOKUP(C180,'CI Fittings'!A:J,4),IF(C180&lt;(MAX('Steel Couplings'!A:A))+1,VLOOKUP(C180,'Steel Couplings'!A:J,4),IF(C180&lt;(MAX(NHC!A:A))+1,VLOOKUP(C180,NHC!A:J,4),IF(C180&lt;(MAX('Dielectric Unions'!A:A))+1,VLOOKUP(C180,'Dielectric Unions'!A:J,4),IF(C180&lt;(MAX('MI Fittings - XH'!A:A))+1,VLOOKUP(C180,'MI Fittings - XH'!A:J,4),IF(C180&lt;(MAX('Steel Nipples - XH'!A:A))+1,VLOOKUP(C180,'Steel Nipples - XH'!A:J,4),IF(C180&lt;(MAX('Copper Tubing '!A:A))+1,VLOOKUP(C180,'Copper Tubing '!A:J,4),IF(C180&lt;(MAX('PVC Pipe'!A:A))+1,VLOOKUP(C180,'PVC Pipe'!A:J,4),IF(C180&lt;(MAX('Steel Pipe'!A:A))+1,VLOOKUP(C180,'Steel Pipe'!A:J,4),"")))))))))))))))))))))))))))))))</f>
        <v/>
      </c>
      <c r="G180" s="1795"/>
      <c r="H180" s="504" t="str">
        <f>IF(C180&lt;(MAX('MI Fittings'!A:A))+1,VLOOKUP(C180,'MI Fittings'!A:K,8),IF(C180&lt;(MAX('CS Press Fittings'!A:A))+1,VLOOKUP(C180,'CS Press Fittings'!A:K,9),IF(C180&lt;(MAX('Steel Nipples'!A:A))+1,VLOOKUP(C180,'Steel Nipples'!A:K,8),IF(C180&lt;(MAX('Steel Cut Lengths'!A:A))+1,VLOOKUP(C180,'Steel Cut Lengths'!A:K,8),IF(C180&lt;(MAX('Pipe Hangers'!A:A))+1,VLOOKUP(C180,'Pipe Hangers'!A:J,8),IF(C180&lt;(MAX('Brass Nipples '!A:A))+1,VLOOKUP(C180,'Brass Nipples '!A:J,8),IF(C180&lt;(MAX('Brass Fittings '!A:A))+1,VLOOKUP(C180,'Brass Fittings '!A:J,8),IF(C180&lt;(MAX(Valves!A:A))+1,VLOOKUP(C180,Valves!A:J,8),IF(C180&lt;(MAX('PEX Tubing'!A:A))+1,VLOOKUP(C180,'PEX Tubing'!A:J,8),IF(C180&lt;(MAX('PEX Fittings - Brass'!A:A))+1,VLOOKUP(C180,'PEX Fittings - Brass'!A:J,8),IF(C180&lt;(MAX('PEX Fittings - EXPN Brass'!A:A))+1,VLOOKUP(C180,'PEX Fittings - EXPN Brass'!A:J,8),IF(C180&lt;(MAX('PEX Fittings - F1807 PPSU '!A:A))+1,VLOOKUP(C180,'PEX Fittings - F1807 PPSU '!A:J,8),IF(C180&lt;(MAX('PEX Fittings - F1960 EPPSU'!A:A))+1,VLOOKUP(C180,'PEX Fittings - F1960 EPPSU'!A:J,8),IF(C180&lt;(MAX('PEX Accessories'!A:A))+1,VLOOKUP(C180,'PEX Accessories'!A:J,8),IF(C180&lt;(MAX('PVC DWV'!A:A))+1,VLOOKUP(C180,'PVC DWV'!A:K,9),IF(C180&lt;(MAX('PVC SCH 40'!A:A))+1,VLOOKUP(C180,'PVC SCH 40'!A:K,10),IF(C180&lt;(MAX('Push Fittings'!A:A))+1,VLOOKUP(C180,'Push Fittings'!A:J,8),IF(C180&lt;(MAX('Copper Wrot'!A:A))+1,VLOOKUP(C180,'Copper Wrot'!A:L,10),IF(C180&lt;(MAX('Cast Copper'!A:A))+1,VLOOKUP(C180,'Cast Copper'!A:L,10),IF(C180&lt;(MAX('Press Copper Fittings'!A:A))+1,VLOOKUP(C180,'Press Copper Fittings'!A:J,8),IF(C180&lt;(MAX('Supply Stops'!A:A))+1,VLOOKUP(C180,'Supply Stops'!A:J,8),IF(C180&lt;(MAX('Supply Lines'!A:A))+1,VLOOKUP(C180,'Supply Lines'!A:J,8),IF(C180&lt;(MAX('CI Fittings'!A:A))+1,VLOOKUP(C180,'CI Fittings'!A:J,8),IF(C180&lt;(MAX('Steel Couplings'!A:A))+1,VLOOKUP(C180,'Steel Couplings'!A:J,8),IF(C180&lt;(MAX(NHC!A:A))+1,VLOOKUP(C180,NHC!A:J,8),IF(C180&lt;(MAX('Dielectric Unions'!A:A))+1,VLOOKUP(C180,'Dielectric Unions'!A:J,8),IF(C180&lt;(MAX('MI Fittings - XH'!A:A))+1,VLOOKUP(C180,'MI Fittings - XH'!A:J,8),IF(C180&lt;(MAX('Steel Nipples - XH'!A:A))+1,VLOOKUP(C180,'Steel Nipples - XH'!A:J,8),IF(C180&lt;(MAX('Copper Tubing '!A:A))+1,VLOOKUP(C180,'Copper Tubing '!A:J,8),IF(C180&lt;(MAX('PVC Pipe'!A:A))+1,VLOOKUP(C180,'PVC Pipe'!A:J,8),IF(C180&lt;(MAX('Steel Pipe'!A:A))+1,VLOOKUP(C180,'Steel Pipe'!A:J,8),"")))))))))))))))))))))))))))))))</f>
        <v/>
      </c>
      <c r="I180" s="1232">
        <f>IF(C180&lt;(MAX('MI Fittings'!A:A))+1,VLOOKUP(C180,'MI Fittings'!A:K,7),IF(C180&lt;(MAX('CS Press Fittings'!A:A))+1,VLOOKUP(C180,'CS Press Fittings'!A:K,8),IF(C180&lt;(MAX('Steel Nipples'!A:A))+1,VLOOKUP(C180,'Steel Nipples'!A:K,7),IF(C180&lt;(MAX('Steel Cut Lengths'!A:A))+1,VLOOKUP(C180,'Steel Cut Lengths'!A:K,7),IF(C180&lt;(MAX('Pipe Hangers'!A:A))+1,VLOOKUP(C180,'Pipe Hangers'!A:J,7),IF(C180&lt;(MAX('Brass Nipples '!A:A))+1,VLOOKUP(C180,'Brass Nipples '!A:J,7),IF(C180&lt;(MAX('Brass Fittings '!A:A))+1,VLOOKUP(C180,'Brass Fittings '!A:J,7),IF(C180&lt;(MAX(Valves!A:A))+1,VLOOKUP(C180,Valves!A:J,7),IF(C180&lt;(MAX('PEX Tubing'!A:A))+1,VLOOKUP(C180,'PEX Tubing'!A:J,7),IF(C180&lt;(MAX('PEX Fittings - Brass'!A:A))+1,VLOOKUP(C180,'PEX Fittings - Brass'!A:J,7),IF(C180&lt;(MAX('PEX Fittings - EXPN Brass'!A:A))+1,VLOOKUP(C180,'PEX Fittings - EXPN Brass'!A:J,7),IF(C180&lt;(MAX('PEX Fittings - F1807 PPSU '!A:A))+1,VLOOKUP(C180,'PEX Fittings - F1807 PPSU '!A:J,7),IF(C180&lt;(MAX('PEX Fittings - F1960 EPPSU'!A:A))+1,VLOOKUP(C180,'PEX Fittings - F1960 EPPSU'!A:J,7),IF(C180&lt;(MAX('PEX Accessories'!A:A))+1,VLOOKUP(C180,'PEX Accessories'!A:J,7),IF(C180&lt;(MAX('PVC DWV'!A:A))+1,VLOOKUP(C180,'PVC DWV'!A:K,8),IF(C180&lt;(MAX('PVC SCH 40'!A:A))+1,VLOOKUP(C180,'PVC SCH 40'!A:K,7),IF(C180&lt;(MAX('Push Fittings'!A:A))+1,VLOOKUP(C180,'Push Fittings'!A:J,7),IF(C180&lt;(MAX('Copper Wrot'!A:A))+1,VLOOKUP(C180,'Copper Wrot'!A:L,9),IF(C180&lt;(MAX('Cast Copper'!A:A))+1,VLOOKUP(C180,'Cast Copper'!A:L,9),IF(C180&lt;(MAX('Press Copper Fittings'!A:A))+1,VLOOKUP(C180,'Press Copper Fittings'!A:J,7),IF(C180&lt;(MAX('Supply Stops'!A:A))+1,VLOOKUP(C180,'Supply Stops'!A:J,7),IF(C180&lt;(MAX('Supply Lines'!A:A))+1,VLOOKUP(C180,'Supply Lines'!A:J,7),IF(C180&lt;(MAX('CI Fittings'!A:A))+1,VLOOKUP(C180,'CI Fittings'!A:J,7),IF(C180&lt;(MAX('Steel Couplings'!A:A))+1,VLOOKUP(C180,'Steel Couplings'!A:J,7),IF(C180&lt;(MAX(NHC!A:A))+1,VLOOKUP(C180,NHC!A:J,7),IF(C180&lt;(MAX('Dielectric Unions'!A:A))+1,VLOOKUP(C180,'Dielectric Unions'!A:J,7),IF(C180&lt;(MAX('MI Fittings - XH'!A:A))+1,VLOOKUP(C180,'MI Fittings - XH'!A:J,7),IF(C180&lt;(MAX('Steel Nipples - XH'!A:A))+1,VLOOKUP(C180,'Steel Nipples - XH'!A:J,7),IF(C180&lt;(MAX('Copper Tubing '!A:A))+1,VLOOKUP(C180,'Copper Tubing '!A:J,7),IF(C180&lt;(MAX('PVC Pipe'!A:A))+1,VLOOKUP(C180,'PVC Pipe'!A:J,7),IF(C180&lt;(MAX('Steel Pipe'!A:A))+1,VLOOKUP(C180,'Steel Pipe'!A:J,7),0)))))))))))))))))))))))))))))))</f>
        <v>0</v>
      </c>
      <c r="J180" s="1196">
        <f t="shared" si="2"/>
        <v>0</v>
      </c>
    </row>
    <row r="181" spans="3:10" ht="15" customHeight="1" thickTop="1" thickBot="1">
      <c r="C181" s="1233">
        <v>160</v>
      </c>
      <c r="D181" s="49" t="str">
        <f>IF(C181&lt;(MAX('MI Fittings'!A:A))+1,VLOOKUP(C181,'MI Fittings'!A:K,10),IF(C181&lt;(MAX('CS Press Fittings'!A:A))+1,VLOOKUP(C181,'CS Press Fittings'!A:K,11),IF(C181&lt;(MAX('Steel Nipples'!A:A))+1,VLOOKUP(C181,'Steel Nipples'!A:K,10),IF(C181&lt;(MAX('Steel Cut Lengths'!A:A))+1,VLOOKUP(C181,'Steel Cut Lengths'!A:K,10),IF(C181&lt;(MAX('Pipe Hangers'!A:A))+1,VLOOKUP(C181,'Pipe Hangers'!A:J,10),IF(C181&lt;(MAX('Brass Nipples '!A:A))+1,VLOOKUP(C181,'Brass Nipples '!A:J,10),IF(C181&lt;(MAX('Brass Fittings '!A:A))+1,VLOOKUP(C181,'Brass Fittings '!A:J,10),IF(C181&lt;(MAX(Valves!A:A))+1,VLOOKUP(C181,Valves!A:J,10),IF(C181&lt;(MAX('PEX Tubing'!A:A))+1,VLOOKUP(C181,'PEX Tubing'!A:J,9),IF(C181&lt;(MAX('PEX Fittings - Brass'!A:A))+1,VLOOKUP(C181,'PEX Fittings - Brass'!A:J,10),IF(C181&lt;(MAX('PEX Fittings - EXPN Brass'!A:A))+1,VLOOKUP(C181,'PEX Fittings - EXPN Brass'!A:J,10),IF(C181&lt;(MAX('PEX Fittings - F1807 PPSU '!A:A))+1,VLOOKUP(C181,'PEX Fittings - F1807 PPSU '!A:J,10),IF(C181&lt;(MAX('PEX Fittings - F1960 EPPSU'!A:A))+1,VLOOKUP(C181,'PEX Fittings - F1960 EPPSU'!A:J,10),IF(C181&lt;(MAX('PEX Accessories'!A:A))+1,VLOOKUP(C181,'PEX Accessories'!A:J,10),IF(C181&lt;(MAX('PVC DWV'!A:A))+1,VLOOKUP(C181,'PVC DWV'!A:K,11),IF(C181&lt;(MAX('PVC SCH 40'!A:A))+1,VLOOKUP(C181,'PVC SCH 40'!A:K,11),IF(C181&lt;(MAX('Push Fittings'!A:A))+1,VLOOKUP(C181,'Push Fittings'!A:J,10),IF(C181&lt;(MAX('Copper Wrot'!A:A))+1,VLOOKUP(C181,'Copper Wrot'!A:L,12),IF(C181&lt;(MAX('Cast Copper'!A:A))+1,VLOOKUP(C181,'Cast Copper'!A:L,12),IF(C181&lt;(MAX('Press Copper Fittings'!A:A))+1,VLOOKUP(C181,'Press Copper Fittings'!A:J,10),IF(C181&lt;(MAX('Supply Stops'!A:A))+1,VLOOKUP(C181,'Supply Stops'!A:J,10),IF(C181&lt;(MAX('Supply Lines'!A:A))+1,VLOOKUP(C181,'Supply Lines'!A:J,10),IF(C181&lt;(MAX('CI Fittings'!A:A))+1,VLOOKUP(C181,'CI Fittings'!A:J,10),IF(C181&lt;(MAX('Steel Couplings'!A:A))+1,VLOOKUP(C181,'Steel Couplings'!A:J,10),IF(C181&lt;(MAX(NHC!A:A))+1,VLOOKUP(C181,NHC!A:J,10),IF(C181&lt;(MAX('Dielectric Unions'!A:A))+1,VLOOKUP(C181,'Dielectric Unions'!A:J,10),IF(C181&lt;(MAX('MI Fittings - XH'!A:A))+1,VLOOKUP(C181,'MI Fittings - XH'!A:J,10),IF(C181&lt;(MAX('Steel Nipples - XH'!A:A))+1,VLOOKUP(C181,'Steel Nipples - XH'!A:J,10),IF(C181&lt;(MAX('Copper Tubing '!A:A))+1,VLOOKUP(C181,'Copper Tubing '!A:J,10),IF(C181&lt;(MAX('PVC Pipe'!A:A))+1,VLOOKUP(C181,'PVC Pipe'!A:J,10),IF(C181&lt;(MAX('Steel Pipe'!A:A))+1,VLOOKUP(C181,'Steel Pipe'!A:J,10),"")))))))))))))))))))))))))))))))</f>
        <v/>
      </c>
      <c r="E181" s="1231" t="str">
        <f>IF(C181&lt;(MAX('MI Fittings'!A:A))+1,VLOOKUP(C181,'MI Fittings'!A:K,3),IF(C181&lt;(MAX('CS Press Fittings'!A:A))+1,VLOOKUP(C181,'CS Press Fittings'!A:K,4),IF(C181&lt;(MAX('Steel Nipples'!A:A))+1,VLOOKUP(C181,'Steel Nipples'!A:K,3),IF(C181&lt;(MAX('Steel Cut Lengths'!A:A))+1,VLOOKUP(C181,'Steel Cut Lengths'!A:K,3),IF(C181&lt;(MAX('Pipe Hangers'!A:A))+1,VLOOKUP(C181,'Pipe Hangers'!A:J,3),IF(C181&lt;(MAX('Brass Nipples '!A:A))+1,VLOOKUP(C181,'Brass Nipples '!A:J,3),IF(C181&lt;(MAX('Brass Fittings '!A:A))+1,VLOOKUP(C181,'Brass Fittings '!A:J,3),IF(C181&lt;(MAX(Valves!A:A))+1,VLOOKUP(C181,Valves!A:J,3),IF(C181&lt;(MAX('PEX Tubing'!A:A))+1,VLOOKUP(C181,'PEX Tubing'!A:J,3),IF(C181&lt;(MAX('PEX Fittings - Brass'!A:A))+1,VLOOKUP(C181,'PEX Fittings - Brass'!A:J,3),IF(C181&lt;(MAX('PEX Fittings - EXPN Brass'!A:A))+1,VLOOKUP(C181,'PEX Fittings - EXPN Brass'!A:J,3),IF(C181&lt;(MAX('PEX Fittings - F1807 PPSU '!A:A))+1,VLOOKUP(C181,'PEX Fittings - F1807 PPSU '!A:J,3),IF(C181&lt;(MAX('PEX Fittings - F1960 EPPSU'!A:A))+1,VLOOKUP(C181,'PEX Fittings - F1960 EPPSU'!A:J,3),IF(C181&lt;(MAX('PEX Accessories'!A:A))+1,VLOOKUP(C181,'PEX Accessories'!A:J,3),IF(C181&lt;(MAX('PVC DWV'!A:A))+1,VLOOKUP(C181,'PVC DWV'!A:K,3),IF(C181&lt;(MAX('PVC SCH 40'!A:A))+1,VLOOKUP(C181,'PVC SCH 40'!A:K,3),IF(C181&lt;(MAX('Push Fittings'!A:A))+1,VLOOKUP(C181,'Push Fittings'!A:J,3),IF(C181&lt;(MAX('Copper Wrot'!A:A))+1,VLOOKUP(C181,'Copper Wrot'!A:L,3),IF(C181&lt;(MAX('Cast Copper'!A:A))+1,VLOOKUP(C181,'Cast Copper'!A:L,3),IF(C181&lt;(MAX('Cast Copper'!A:A))+1,VLOOKUP(C181,'Cast Copper'!A:L,3),IF(C181&lt;(MAX('Press Copper Fittings'!A:A))+1,VLOOKUP(C181,'Press Copper Fittings'!A:J,3),IF(C181&lt;(MAX('Supply Stops'!A:A))+1,VLOOKUP(C181,'Supply Stops'!A:J,3),IF(C181&lt;(MAX('Supply Lines'!A:A))+1,VLOOKUP(C181,'Supply Lines'!A:J,3),IF(C181&lt;(MAX('CI Fittings'!A:A))+1,VLOOKUP(C181,'CI Fittings'!A:J,3),IF(C181&lt;(MAX('Steel Couplings'!A:A))+1,VLOOKUP(C181,'Steel Couplings'!A:J,3),IF(C181&lt;(MAX(NHC!A:A))+1,VLOOKUP(C181,NHC!A:J,3),IF(C181&lt;(MAX('Dielectric Unions'!A:A))+1,VLOOKUP(C181,'Dielectric Unions'!A:J,3),IF(C181&lt;(MAX('MI Fittings - XH'!A:A))+1,VLOOKUP(C181,'MI Fittings - XH'!A:J,3),IF(C181&lt;(MAX('Steel Nipples - XH'!A:A))+1,VLOOKUP(C181,'Steel Nipples - XH'!A:J,3),IF(C181&lt;(MAX('Copper Tubing '!A:A))+1,VLOOKUP(C181,'Copper Tubing '!A:J,3),IF(C181&lt;(MAX('PVC Pipe'!A:A))+1,VLOOKUP(C181,'PVC Pipe'!A:J,3),IF(C181&lt;(MAX('Steel Pipe'!A:A))+1,VLOOKUP(C181,'Steel Pipe'!A:J,3),""))))))))))))))))))))))))))))))))</f>
        <v/>
      </c>
      <c r="F181" s="1794" t="str">
        <f>IF(C181&lt;(MAX('MI Fittings'!A:A))+1,VLOOKUP(C181,'MI Fittings'!A:K,4),IF(C181&lt;(MAX('CS Press Fittings'!A:A))+1,VLOOKUP(C181,'CS Press Fittings'!A:K,5),IF(C181&lt;(MAX('Steel Nipples'!A:A))+1,VLOOKUP(C181,'Steel Nipples'!A:K,4),IF(C181&lt;(MAX('Steel Cut Lengths'!A:A))+1,VLOOKUP(C181,'Steel Cut Lengths'!A:K,4),IF(C181&lt;(MAX('Pipe Hangers'!A:A))+1,VLOOKUP(C181,'Pipe Hangers'!A:J,4),IF(C181&lt;(MAX('Brass Nipples '!A:A))+1,VLOOKUP(C181,'Brass Nipples '!A:J,4),IF(C181&lt;(MAX('Brass Fittings '!A:A))+1,VLOOKUP(C181,'Brass Fittings '!A:J,4),IF(C181&lt;(MAX(Valves!A:A))+1,VLOOKUP(C181,Valves!A:J,4),IF(C181&lt;(MAX('PEX Tubing'!A:A))+1,VLOOKUP(C181,'PEX Tubing'!A:J,4),IF(C181&lt;(MAX('PEX Fittings - Brass'!A:A))+1,VLOOKUP(C181,'PEX Fittings - Brass'!A:J,4),IF(C181&lt;(MAX('PEX Fittings - EXPN Brass'!A:A))+1,VLOOKUP(C181,'PEX Fittings - EXPN Brass'!A:J,4),IF(C181&lt;(MAX('PEX Fittings - F1807 PPSU '!A:A))+1,VLOOKUP(C181,'PEX Fittings - F1807 PPSU '!A:J,4),IF(C181&lt;(MAX('PEX Fittings - F1960 EPPSU'!A:A))+1,VLOOKUP(C181,'PEX Fittings - F1960 EPPSU'!A:J,4),IF(C181&lt;(MAX('PEX Accessories'!A:A))+1,VLOOKUP(C181,'PEX Accessories'!A:J,4),IF(C181&lt;(MAX('PVC DWV'!A:A))+1,VLOOKUP(C181,'PVC DWV'!A:K,5),IF(C181&lt;(MAX('PVC SCH 40'!A:A))+1,VLOOKUP(C181,'PVC SCH 40'!A:K,5),IF(C181&lt;(MAX('Push Fittings'!A:A))+1,VLOOKUP(C181,'Push Fittings'!A:J,4),IF(C181&lt;(MAX('Copper Wrot'!A:A))+1,VLOOKUP(C181,'Copper Wrot'!A:L,5),IF(C181&lt;(MAX('Cast Copper'!A:A))+1,VLOOKUP(C181,'Cast Copper'!A:L,5),IF(C181&lt;(MAX('Press Copper Fittings'!A:A))+1,VLOOKUP(C181,'Press Copper Fittings'!A:J,4),IF(C181&lt;(MAX('Supply Stops'!A:A))+1,VLOOKUP(C181,'Supply Stops'!A:J,4),IF(C181&lt;(MAX('Supply Lines'!A:A))+1,VLOOKUP(C181,'Supply Lines'!A:J,4),IF(C181&lt;(MAX('CI Fittings'!A:A))+1,VLOOKUP(C181,'CI Fittings'!A:J,4),IF(C181&lt;(MAX('Steel Couplings'!A:A))+1,VLOOKUP(C181,'Steel Couplings'!A:J,4),IF(C181&lt;(MAX(NHC!A:A))+1,VLOOKUP(C181,NHC!A:J,4),IF(C181&lt;(MAX('Dielectric Unions'!A:A))+1,VLOOKUP(C181,'Dielectric Unions'!A:J,4),IF(C181&lt;(MAX('MI Fittings - XH'!A:A))+1,VLOOKUP(C181,'MI Fittings - XH'!A:J,4),IF(C181&lt;(MAX('Steel Nipples - XH'!A:A))+1,VLOOKUP(C181,'Steel Nipples - XH'!A:J,4),IF(C181&lt;(MAX('Copper Tubing '!A:A))+1,VLOOKUP(C181,'Copper Tubing '!A:J,4),IF(C181&lt;(MAX('PVC Pipe'!A:A))+1,VLOOKUP(C181,'PVC Pipe'!A:J,4),IF(C181&lt;(MAX('Steel Pipe'!A:A))+1,VLOOKUP(C181,'Steel Pipe'!A:J,4),"")))))))))))))))))))))))))))))))</f>
        <v/>
      </c>
      <c r="G181" s="1795"/>
      <c r="H181" s="504" t="str">
        <f>IF(C181&lt;(MAX('MI Fittings'!A:A))+1,VLOOKUP(C181,'MI Fittings'!A:K,8),IF(C181&lt;(MAX('CS Press Fittings'!A:A))+1,VLOOKUP(C181,'CS Press Fittings'!A:K,9),IF(C181&lt;(MAX('Steel Nipples'!A:A))+1,VLOOKUP(C181,'Steel Nipples'!A:K,8),IF(C181&lt;(MAX('Steel Cut Lengths'!A:A))+1,VLOOKUP(C181,'Steel Cut Lengths'!A:K,8),IF(C181&lt;(MAX('Pipe Hangers'!A:A))+1,VLOOKUP(C181,'Pipe Hangers'!A:J,8),IF(C181&lt;(MAX('Brass Nipples '!A:A))+1,VLOOKUP(C181,'Brass Nipples '!A:J,8),IF(C181&lt;(MAX('Brass Fittings '!A:A))+1,VLOOKUP(C181,'Brass Fittings '!A:J,8),IF(C181&lt;(MAX(Valves!A:A))+1,VLOOKUP(C181,Valves!A:J,8),IF(C181&lt;(MAX('PEX Tubing'!A:A))+1,VLOOKUP(C181,'PEX Tubing'!A:J,8),IF(C181&lt;(MAX('PEX Fittings - Brass'!A:A))+1,VLOOKUP(C181,'PEX Fittings - Brass'!A:J,8),IF(C181&lt;(MAX('PEX Fittings - EXPN Brass'!A:A))+1,VLOOKUP(C181,'PEX Fittings - EXPN Brass'!A:J,8),IF(C181&lt;(MAX('PEX Fittings - F1807 PPSU '!A:A))+1,VLOOKUP(C181,'PEX Fittings - F1807 PPSU '!A:J,8),IF(C181&lt;(MAX('PEX Fittings - F1960 EPPSU'!A:A))+1,VLOOKUP(C181,'PEX Fittings - F1960 EPPSU'!A:J,8),IF(C181&lt;(MAX('PEX Accessories'!A:A))+1,VLOOKUP(C181,'PEX Accessories'!A:J,8),IF(C181&lt;(MAX('PVC DWV'!A:A))+1,VLOOKUP(C181,'PVC DWV'!A:K,9),IF(C181&lt;(MAX('PVC SCH 40'!A:A))+1,VLOOKUP(C181,'PVC SCH 40'!A:K,10),IF(C181&lt;(MAX('Push Fittings'!A:A))+1,VLOOKUP(C181,'Push Fittings'!A:J,8),IF(C181&lt;(MAX('Copper Wrot'!A:A))+1,VLOOKUP(C181,'Copper Wrot'!A:L,10),IF(C181&lt;(MAX('Cast Copper'!A:A))+1,VLOOKUP(C181,'Cast Copper'!A:L,10),IF(C181&lt;(MAX('Press Copper Fittings'!A:A))+1,VLOOKUP(C181,'Press Copper Fittings'!A:J,8),IF(C181&lt;(MAX('Supply Stops'!A:A))+1,VLOOKUP(C181,'Supply Stops'!A:J,8),IF(C181&lt;(MAX('Supply Lines'!A:A))+1,VLOOKUP(C181,'Supply Lines'!A:J,8),IF(C181&lt;(MAX('CI Fittings'!A:A))+1,VLOOKUP(C181,'CI Fittings'!A:J,8),IF(C181&lt;(MAX('Steel Couplings'!A:A))+1,VLOOKUP(C181,'Steel Couplings'!A:J,8),IF(C181&lt;(MAX(NHC!A:A))+1,VLOOKUP(C181,NHC!A:J,8),IF(C181&lt;(MAX('Dielectric Unions'!A:A))+1,VLOOKUP(C181,'Dielectric Unions'!A:J,8),IF(C181&lt;(MAX('MI Fittings - XH'!A:A))+1,VLOOKUP(C181,'MI Fittings - XH'!A:J,8),IF(C181&lt;(MAX('Steel Nipples - XH'!A:A))+1,VLOOKUP(C181,'Steel Nipples - XH'!A:J,8),IF(C181&lt;(MAX('Copper Tubing '!A:A))+1,VLOOKUP(C181,'Copper Tubing '!A:J,8),IF(C181&lt;(MAX('PVC Pipe'!A:A))+1,VLOOKUP(C181,'PVC Pipe'!A:J,8),IF(C181&lt;(MAX('Steel Pipe'!A:A))+1,VLOOKUP(C181,'Steel Pipe'!A:J,8),"")))))))))))))))))))))))))))))))</f>
        <v/>
      </c>
      <c r="I181" s="1232">
        <f>IF(C181&lt;(MAX('MI Fittings'!A:A))+1,VLOOKUP(C181,'MI Fittings'!A:K,7),IF(C181&lt;(MAX('CS Press Fittings'!A:A))+1,VLOOKUP(C181,'CS Press Fittings'!A:K,8),IF(C181&lt;(MAX('Steel Nipples'!A:A))+1,VLOOKUP(C181,'Steel Nipples'!A:K,7),IF(C181&lt;(MAX('Steel Cut Lengths'!A:A))+1,VLOOKUP(C181,'Steel Cut Lengths'!A:K,7),IF(C181&lt;(MAX('Pipe Hangers'!A:A))+1,VLOOKUP(C181,'Pipe Hangers'!A:J,7),IF(C181&lt;(MAX('Brass Nipples '!A:A))+1,VLOOKUP(C181,'Brass Nipples '!A:J,7),IF(C181&lt;(MAX('Brass Fittings '!A:A))+1,VLOOKUP(C181,'Brass Fittings '!A:J,7),IF(C181&lt;(MAX(Valves!A:A))+1,VLOOKUP(C181,Valves!A:J,7),IF(C181&lt;(MAX('PEX Tubing'!A:A))+1,VLOOKUP(C181,'PEX Tubing'!A:J,7),IF(C181&lt;(MAX('PEX Fittings - Brass'!A:A))+1,VLOOKUP(C181,'PEX Fittings - Brass'!A:J,7),IF(C181&lt;(MAX('PEX Fittings - EXPN Brass'!A:A))+1,VLOOKUP(C181,'PEX Fittings - EXPN Brass'!A:J,7),IF(C181&lt;(MAX('PEX Fittings - F1807 PPSU '!A:A))+1,VLOOKUP(C181,'PEX Fittings - F1807 PPSU '!A:J,7),IF(C181&lt;(MAX('PEX Fittings - F1960 EPPSU'!A:A))+1,VLOOKUP(C181,'PEX Fittings - F1960 EPPSU'!A:J,7),IF(C181&lt;(MAX('PEX Accessories'!A:A))+1,VLOOKUP(C181,'PEX Accessories'!A:J,7),IF(C181&lt;(MAX('PVC DWV'!A:A))+1,VLOOKUP(C181,'PVC DWV'!A:K,8),IF(C181&lt;(MAX('PVC SCH 40'!A:A))+1,VLOOKUP(C181,'PVC SCH 40'!A:K,7),IF(C181&lt;(MAX('Push Fittings'!A:A))+1,VLOOKUP(C181,'Push Fittings'!A:J,7),IF(C181&lt;(MAX('Copper Wrot'!A:A))+1,VLOOKUP(C181,'Copper Wrot'!A:L,9),IF(C181&lt;(MAX('Cast Copper'!A:A))+1,VLOOKUP(C181,'Cast Copper'!A:L,9),IF(C181&lt;(MAX('Press Copper Fittings'!A:A))+1,VLOOKUP(C181,'Press Copper Fittings'!A:J,7),IF(C181&lt;(MAX('Supply Stops'!A:A))+1,VLOOKUP(C181,'Supply Stops'!A:J,7),IF(C181&lt;(MAX('Supply Lines'!A:A))+1,VLOOKUP(C181,'Supply Lines'!A:J,7),IF(C181&lt;(MAX('CI Fittings'!A:A))+1,VLOOKUP(C181,'CI Fittings'!A:J,7),IF(C181&lt;(MAX('Steel Couplings'!A:A))+1,VLOOKUP(C181,'Steel Couplings'!A:J,7),IF(C181&lt;(MAX(NHC!A:A))+1,VLOOKUP(C181,NHC!A:J,7),IF(C181&lt;(MAX('Dielectric Unions'!A:A))+1,VLOOKUP(C181,'Dielectric Unions'!A:J,7),IF(C181&lt;(MAX('MI Fittings - XH'!A:A))+1,VLOOKUP(C181,'MI Fittings - XH'!A:J,7),IF(C181&lt;(MAX('Steel Nipples - XH'!A:A))+1,VLOOKUP(C181,'Steel Nipples - XH'!A:J,7),IF(C181&lt;(MAX('Copper Tubing '!A:A))+1,VLOOKUP(C181,'Copper Tubing '!A:J,7),IF(C181&lt;(MAX('PVC Pipe'!A:A))+1,VLOOKUP(C181,'PVC Pipe'!A:J,7),IF(C181&lt;(MAX('Steel Pipe'!A:A))+1,VLOOKUP(C181,'Steel Pipe'!A:J,7),0)))))))))))))))))))))))))))))))</f>
        <v>0</v>
      </c>
      <c r="J181" s="1196">
        <f t="shared" si="2"/>
        <v>0</v>
      </c>
    </row>
    <row r="182" spans="3:10" ht="15" customHeight="1" thickTop="1" thickBot="1">
      <c r="C182" s="1234">
        <v>161</v>
      </c>
      <c r="D182" s="49" t="str">
        <f>IF(C182&lt;(MAX('MI Fittings'!A:A))+1,VLOOKUP(C182,'MI Fittings'!A:K,10),IF(C182&lt;(MAX('CS Press Fittings'!A:A))+1,VLOOKUP(C182,'CS Press Fittings'!A:K,11),IF(C182&lt;(MAX('Steel Nipples'!A:A))+1,VLOOKUP(C182,'Steel Nipples'!A:K,10),IF(C182&lt;(MAX('Steel Cut Lengths'!A:A))+1,VLOOKUP(C182,'Steel Cut Lengths'!A:K,10),IF(C182&lt;(MAX('Pipe Hangers'!A:A))+1,VLOOKUP(C182,'Pipe Hangers'!A:J,10),IF(C182&lt;(MAX('Brass Nipples '!A:A))+1,VLOOKUP(C182,'Brass Nipples '!A:J,10),IF(C182&lt;(MAX('Brass Fittings '!A:A))+1,VLOOKUP(C182,'Brass Fittings '!A:J,10),IF(C182&lt;(MAX(Valves!A:A))+1,VLOOKUP(C182,Valves!A:J,10),IF(C182&lt;(MAX('PEX Tubing'!A:A))+1,VLOOKUP(C182,'PEX Tubing'!A:J,9),IF(C182&lt;(MAX('PEX Fittings - Brass'!A:A))+1,VLOOKUP(C182,'PEX Fittings - Brass'!A:J,10),IF(C182&lt;(MAX('PEX Fittings - EXPN Brass'!A:A))+1,VLOOKUP(C182,'PEX Fittings - EXPN Brass'!A:J,10),IF(C182&lt;(MAX('PEX Fittings - F1807 PPSU '!A:A))+1,VLOOKUP(C182,'PEX Fittings - F1807 PPSU '!A:J,10),IF(C182&lt;(MAX('PEX Fittings - F1960 EPPSU'!A:A))+1,VLOOKUP(C182,'PEX Fittings - F1960 EPPSU'!A:J,10),IF(C182&lt;(MAX('PEX Accessories'!A:A))+1,VLOOKUP(C182,'PEX Accessories'!A:J,10),IF(C182&lt;(MAX('PVC DWV'!A:A))+1,VLOOKUP(C182,'PVC DWV'!A:K,11),IF(C182&lt;(MAX('PVC SCH 40'!A:A))+1,VLOOKUP(C182,'PVC SCH 40'!A:K,11),IF(C182&lt;(MAX('Push Fittings'!A:A))+1,VLOOKUP(C182,'Push Fittings'!A:J,10),IF(C182&lt;(MAX('Copper Wrot'!A:A))+1,VLOOKUP(C182,'Copper Wrot'!A:L,12),IF(C182&lt;(MAX('Cast Copper'!A:A))+1,VLOOKUP(C182,'Cast Copper'!A:L,12),IF(C182&lt;(MAX('Press Copper Fittings'!A:A))+1,VLOOKUP(C182,'Press Copper Fittings'!A:J,10),IF(C182&lt;(MAX('Supply Stops'!A:A))+1,VLOOKUP(C182,'Supply Stops'!A:J,10),IF(C182&lt;(MAX('Supply Lines'!A:A))+1,VLOOKUP(C182,'Supply Lines'!A:J,10),IF(C182&lt;(MAX('CI Fittings'!A:A))+1,VLOOKUP(C182,'CI Fittings'!A:J,10),IF(C182&lt;(MAX('Steel Couplings'!A:A))+1,VLOOKUP(C182,'Steel Couplings'!A:J,10),IF(C182&lt;(MAX(NHC!A:A))+1,VLOOKUP(C182,NHC!A:J,10),IF(C182&lt;(MAX('Dielectric Unions'!A:A))+1,VLOOKUP(C182,'Dielectric Unions'!A:J,10),IF(C182&lt;(MAX('MI Fittings - XH'!A:A))+1,VLOOKUP(C182,'MI Fittings - XH'!A:J,10),IF(C182&lt;(MAX('Steel Nipples - XH'!A:A))+1,VLOOKUP(C182,'Steel Nipples - XH'!A:J,10),IF(C182&lt;(MAX('Copper Tubing '!A:A))+1,VLOOKUP(C182,'Copper Tubing '!A:J,10),IF(C182&lt;(MAX('PVC Pipe'!A:A))+1,VLOOKUP(C182,'PVC Pipe'!A:J,10),IF(C182&lt;(MAX('Steel Pipe'!A:A))+1,VLOOKUP(C182,'Steel Pipe'!A:J,10),"")))))))))))))))))))))))))))))))</f>
        <v/>
      </c>
      <c r="E182" s="1231" t="str">
        <f>IF(C182&lt;(MAX('MI Fittings'!A:A))+1,VLOOKUP(C182,'MI Fittings'!A:K,3),IF(C182&lt;(MAX('CS Press Fittings'!A:A))+1,VLOOKUP(C182,'CS Press Fittings'!A:K,4),IF(C182&lt;(MAX('Steel Nipples'!A:A))+1,VLOOKUP(C182,'Steel Nipples'!A:K,3),IF(C182&lt;(MAX('Steel Cut Lengths'!A:A))+1,VLOOKUP(C182,'Steel Cut Lengths'!A:K,3),IF(C182&lt;(MAX('Pipe Hangers'!A:A))+1,VLOOKUP(C182,'Pipe Hangers'!A:J,3),IF(C182&lt;(MAX('Brass Nipples '!A:A))+1,VLOOKUP(C182,'Brass Nipples '!A:J,3),IF(C182&lt;(MAX('Brass Fittings '!A:A))+1,VLOOKUP(C182,'Brass Fittings '!A:J,3),IF(C182&lt;(MAX(Valves!A:A))+1,VLOOKUP(C182,Valves!A:J,3),IF(C182&lt;(MAX('PEX Tubing'!A:A))+1,VLOOKUP(C182,'PEX Tubing'!A:J,3),IF(C182&lt;(MAX('PEX Fittings - Brass'!A:A))+1,VLOOKUP(C182,'PEX Fittings - Brass'!A:J,3),IF(C182&lt;(MAX('PEX Fittings - EXPN Brass'!A:A))+1,VLOOKUP(C182,'PEX Fittings - EXPN Brass'!A:J,3),IF(C182&lt;(MAX('PEX Fittings - F1807 PPSU '!A:A))+1,VLOOKUP(C182,'PEX Fittings - F1807 PPSU '!A:J,3),IF(C182&lt;(MAX('PEX Fittings - F1960 EPPSU'!A:A))+1,VLOOKUP(C182,'PEX Fittings - F1960 EPPSU'!A:J,3),IF(C182&lt;(MAX('PEX Accessories'!A:A))+1,VLOOKUP(C182,'PEX Accessories'!A:J,3),IF(C182&lt;(MAX('PVC DWV'!A:A))+1,VLOOKUP(C182,'PVC DWV'!A:K,3),IF(C182&lt;(MAX('PVC SCH 40'!A:A))+1,VLOOKUP(C182,'PVC SCH 40'!A:K,3),IF(C182&lt;(MAX('Push Fittings'!A:A))+1,VLOOKUP(C182,'Push Fittings'!A:J,3),IF(C182&lt;(MAX('Copper Wrot'!A:A))+1,VLOOKUP(C182,'Copper Wrot'!A:L,3),IF(C182&lt;(MAX('Cast Copper'!A:A))+1,VLOOKUP(C182,'Cast Copper'!A:L,3),IF(C182&lt;(MAX('Cast Copper'!A:A))+1,VLOOKUP(C182,'Cast Copper'!A:L,3),IF(C182&lt;(MAX('Press Copper Fittings'!A:A))+1,VLOOKUP(C182,'Press Copper Fittings'!A:J,3),IF(C182&lt;(MAX('Supply Stops'!A:A))+1,VLOOKUP(C182,'Supply Stops'!A:J,3),IF(C182&lt;(MAX('Supply Lines'!A:A))+1,VLOOKUP(C182,'Supply Lines'!A:J,3),IF(C182&lt;(MAX('CI Fittings'!A:A))+1,VLOOKUP(C182,'CI Fittings'!A:J,3),IF(C182&lt;(MAX('Steel Couplings'!A:A))+1,VLOOKUP(C182,'Steel Couplings'!A:J,3),IF(C182&lt;(MAX(NHC!A:A))+1,VLOOKUP(C182,NHC!A:J,3),IF(C182&lt;(MAX('Dielectric Unions'!A:A))+1,VLOOKUP(C182,'Dielectric Unions'!A:J,3),IF(C182&lt;(MAX('MI Fittings - XH'!A:A))+1,VLOOKUP(C182,'MI Fittings - XH'!A:J,3),IF(C182&lt;(MAX('Steel Nipples - XH'!A:A))+1,VLOOKUP(C182,'Steel Nipples - XH'!A:J,3),IF(C182&lt;(MAX('Copper Tubing '!A:A))+1,VLOOKUP(C182,'Copper Tubing '!A:J,3),IF(C182&lt;(MAX('PVC Pipe'!A:A))+1,VLOOKUP(C182,'PVC Pipe'!A:J,3),IF(C182&lt;(MAX('Steel Pipe'!A:A))+1,VLOOKUP(C182,'Steel Pipe'!A:J,3),""))))))))))))))))))))))))))))))))</f>
        <v/>
      </c>
      <c r="F182" s="1794" t="str">
        <f>IF(C182&lt;(MAX('MI Fittings'!A:A))+1,VLOOKUP(C182,'MI Fittings'!A:K,4),IF(C182&lt;(MAX('CS Press Fittings'!A:A))+1,VLOOKUP(C182,'CS Press Fittings'!A:K,5),IF(C182&lt;(MAX('Steel Nipples'!A:A))+1,VLOOKUP(C182,'Steel Nipples'!A:K,4),IF(C182&lt;(MAX('Steel Cut Lengths'!A:A))+1,VLOOKUP(C182,'Steel Cut Lengths'!A:K,4),IF(C182&lt;(MAX('Pipe Hangers'!A:A))+1,VLOOKUP(C182,'Pipe Hangers'!A:J,4),IF(C182&lt;(MAX('Brass Nipples '!A:A))+1,VLOOKUP(C182,'Brass Nipples '!A:J,4),IF(C182&lt;(MAX('Brass Fittings '!A:A))+1,VLOOKUP(C182,'Brass Fittings '!A:J,4),IF(C182&lt;(MAX(Valves!A:A))+1,VLOOKUP(C182,Valves!A:J,4),IF(C182&lt;(MAX('PEX Tubing'!A:A))+1,VLOOKUP(C182,'PEX Tubing'!A:J,4),IF(C182&lt;(MAX('PEX Fittings - Brass'!A:A))+1,VLOOKUP(C182,'PEX Fittings - Brass'!A:J,4),IF(C182&lt;(MAX('PEX Fittings - EXPN Brass'!A:A))+1,VLOOKUP(C182,'PEX Fittings - EXPN Brass'!A:J,4),IF(C182&lt;(MAX('PEX Fittings - F1807 PPSU '!A:A))+1,VLOOKUP(C182,'PEX Fittings - F1807 PPSU '!A:J,4),IF(C182&lt;(MAX('PEX Fittings - F1960 EPPSU'!A:A))+1,VLOOKUP(C182,'PEX Fittings - F1960 EPPSU'!A:J,4),IF(C182&lt;(MAX('PEX Accessories'!A:A))+1,VLOOKUP(C182,'PEX Accessories'!A:J,4),IF(C182&lt;(MAX('PVC DWV'!A:A))+1,VLOOKUP(C182,'PVC DWV'!A:K,5),IF(C182&lt;(MAX('PVC SCH 40'!A:A))+1,VLOOKUP(C182,'PVC SCH 40'!A:K,5),IF(C182&lt;(MAX('Push Fittings'!A:A))+1,VLOOKUP(C182,'Push Fittings'!A:J,4),IF(C182&lt;(MAX('Copper Wrot'!A:A))+1,VLOOKUP(C182,'Copper Wrot'!A:L,5),IF(C182&lt;(MAX('Cast Copper'!A:A))+1,VLOOKUP(C182,'Cast Copper'!A:L,5),IF(C182&lt;(MAX('Press Copper Fittings'!A:A))+1,VLOOKUP(C182,'Press Copper Fittings'!A:J,4),IF(C182&lt;(MAX('Supply Stops'!A:A))+1,VLOOKUP(C182,'Supply Stops'!A:J,4),IF(C182&lt;(MAX('Supply Lines'!A:A))+1,VLOOKUP(C182,'Supply Lines'!A:J,4),IF(C182&lt;(MAX('CI Fittings'!A:A))+1,VLOOKUP(C182,'CI Fittings'!A:J,4),IF(C182&lt;(MAX('Steel Couplings'!A:A))+1,VLOOKUP(C182,'Steel Couplings'!A:J,4),IF(C182&lt;(MAX(NHC!A:A))+1,VLOOKUP(C182,NHC!A:J,4),IF(C182&lt;(MAX('Dielectric Unions'!A:A))+1,VLOOKUP(C182,'Dielectric Unions'!A:J,4),IF(C182&lt;(MAX('MI Fittings - XH'!A:A))+1,VLOOKUP(C182,'MI Fittings - XH'!A:J,4),IF(C182&lt;(MAX('Steel Nipples - XH'!A:A))+1,VLOOKUP(C182,'Steel Nipples - XH'!A:J,4),IF(C182&lt;(MAX('Copper Tubing '!A:A))+1,VLOOKUP(C182,'Copper Tubing '!A:J,4),IF(C182&lt;(MAX('PVC Pipe'!A:A))+1,VLOOKUP(C182,'PVC Pipe'!A:J,4),IF(C182&lt;(MAX('Steel Pipe'!A:A))+1,VLOOKUP(C182,'Steel Pipe'!A:J,4),"")))))))))))))))))))))))))))))))</f>
        <v/>
      </c>
      <c r="G182" s="1795"/>
      <c r="H182" s="504" t="str">
        <f>IF(C182&lt;(MAX('MI Fittings'!A:A))+1,VLOOKUP(C182,'MI Fittings'!A:K,8),IF(C182&lt;(MAX('CS Press Fittings'!A:A))+1,VLOOKUP(C182,'CS Press Fittings'!A:K,9),IF(C182&lt;(MAX('Steel Nipples'!A:A))+1,VLOOKUP(C182,'Steel Nipples'!A:K,8),IF(C182&lt;(MAX('Steel Cut Lengths'!A:A))+1,VLOOKUP(C182,'Steel Cut Lengths'!A:K,8),IF(C182&lt;(MAX('Pipe Hangers'!A:A))+1,VLOOKUP(C182,'Pipe Hangers'!A:J,8),IF(C182&lt;(MAX('Brass Nipples '!A:A))+1,VLOOKUP(C182,'Brass Nipples '!A:J,8),IF(C182&lt;(MAX('Brass Fittings '!A:A))+1,VLOOKUP(C182,'Brass Fittings '!A:J,8),IF(C182&lt;(MAX(Valves!A:A))+1,VLOOKUP(C182,Valves!A:J,8),IF(C182&lt;(MAX('PEX Tubing'!A:A))+1,VLOOKUP(C182,'PEX Tubing'!A:J,8),IF(C182&lt;(MAX('PEX Fittings - Brass'!A:A))+1,VLOOKUP(C182,'PEX Fittings - Brass'!A:J,8),IF(C182&lt;(MAX('PEX Fittings - EXPN Brass'!A:A))+1,VLOOKUP(C182,'PEX Fittings - EXPN Brass'!A:J,8),IF(C182&lt;(MAX('PEX Fittings - F1807 PPSU '!A:A))+1,VLOOKUP(C182,'PEX Fittings - F1807 PPSU '!A:J,8),IF(C182&lt;(MAX('PEX Fittings - F1960 EPPSU'!A:A))+1,VLOOKUP(C182,'PEX Fittings - F1960 EPPSU'!A:J,8),IF(C182&lt;(MAX('PEX Accessories'!A:A))+1,VLOOKUP(C182,'PEX Accessories'!A:J,8),IF(C182&lt;(MAX('PVC DWV'!A:A))+1,VLOOKUP(C182,'PVC DWV'!A:K,9),IF(C182&lt;(MAX('PVC SCH 40'!A:A))+1,VLOOKUP(C182,'PVC SCH 40'!A:K,10),IF(C182&lt;(MAX('Push Fittings'!A:A))+1,VLOOKUP(C182,'Push Fittings'!A:J,8),IF(C182&lt;(MAX('Copper Wrot'!A:A))+1,VLOOKUP(C182,'Copper Wrot'!A:L,10),IF(C182&lt;(MAX('Cast Copper'!A:A))+1,VLOOKUP(C182,'Cast Copper'!A:L,10),IF(C182&lt;(MAX('Press Copper Fittings'!A:A))+1,VLOOKUP(C182,'Press Copper Fittings'!A:J,8),IF(C182&lt;(MAX('Supply Stops'!A:A))+1,VLOOKUP(C182,'Supply Stops'!A:J,8),IF(C182&lt;(MAX('Supply Lines'!A:A))+1,VLOOKUP(C182,'Supply Lines'!A:J,8),IF(C182&lt;(MAX('CI Fittings'!A:A))+1,VLOOKUP(C182,'CI Fittings'!A:J,8),IF(C182&lt;(MAX('Steel Couplings'!A:A))+1,VLOOKUP(C182,'Steel Couplings'!A:J,8),IF(C182&lt;(MAX(NHC!A:A))+1,VLOOKUP(C182,NHC!A:J,8),IF(C182&lt;(MAX('Dielectric Unions'!A:A))+1,VLOOKUP(C182,'Dielectric Unions'!A:J,8),IF(C182&lt;(MAX('MI Fittings - XH'!A:A))+1,VLOOKUP(C182,'MI Fittings - XH'!A:J,8),IF(C182&lt;(MAX('Steel Nipples - XH'!A:A))+1,VLOOKUP(C182,'Steel Nipples - XH'!A:J,8),IF(C182&lt;(MAX('Copper Tubing '!A:A))+1,VLOOKUP(C182,'Copper Tubing '!A:J,8),IF(C182&lt;(MAX('PVC Pipe'!A:A))+1,VLOOKUP(C182,'PVC Pipe'!A:J,8),IF(C182&lt;(MAX('Steel Pipe'!A:A))+1,VLOOKUP(C182,'Steel Pipe'!A:J,8),"")))))))))))))))))))))))))))))))</f>
        <v/>
      </c>
      <c r="I182" s="1232">
        <f>IF(C182&lt;(MAX('MI Fittings'!A:A))+1,VLOOKUP(C182,'MI Fittings'!A:K,7),IF(C182&lt;(MAX('CS Press Fittings'!A:A))+1,VLOOKUP(C182,'CS Press Fittings'!A:K,8),IF(C182&lt;(MAX('Steel Nipples'!A:A))+1,VLOOKUP(C182,'Steel Nipples'!A:K,7),IF(C182&lt;(MAX('Steel Cut Lengths'!A:A))+1,VLOOKUP(C182,'Steel Cut Lengths'!A:K,7),IF(C182&lt;(MAX('Pipe Hangers'!A:A))+1,VLOOKUP(C182,'Pipe Hangers'!A:J,7),IF(C182&lt;(MAX('Brass Nipples '!A:A))+1,VLOOKUP(C182,'Brass Nipples '!A:J,7),IF(C182&lt;(MAX('Brass Fittings '!A:A))+1,VLOOKUP(C182,'Brass Fittings '!A:J,7),IF(C182&lt;(MAX(Valves!A:A))+1,VLOOKUP(C182,Valves!A:J,7),IF(C182&lt;(MAX('PEX Tubing'!A:A))+1,VLOOKUP(C182,'PEX Tubing'!A:J,7),IF(C182&lt;(MAX('PEX Fittings - Brass'!A:A))+1,VLOOKUP(C182,'PEX Fittings - Brass'!A:J,7),IF(C182&lt;(MAX('PEX Fittings - EXPN Brass'!A:A))+1,VLOOKUP(C182,'PEX Fittings - EXPN Brass'!A:J,7),IF(C182&lt;(MAX('PEX Fittings - F1807 PPSU '!A:A))+1,VLOOKUP(C182,'PEX Fittings - F1807 PPSU '!A:J,7),IF(C182&lt;(MAX('PEX Fittings - F1960 EPPSU'!A:A))+1,VLOOKUP(C182,'PEX Fittings - F1960 EPPSU'!A:J,7),IF(C182&lt;(MAX('PEX Accessories'!A:A))+1,VLOOKUP(C182,'PEX Accessories'!A:J,7),IF(C182&lt;(MAX('PVC DWV'!A:A))+1,VLOOKUP(C182,'PVC DWV'!A:K,8),IF(C182&lt;(MAX('PVC SCH 40'!A:A))+1,VLOOKUP(C182,'PVC SCH 40'!A:K,7),IF(C182&lt;(MAX('Push Fittings'!A:A))+1,VLOOKUP(C182,'Push Fittings'!A:J,7),IF(C182&lt;(MAX('Copper Wrot'!A:A))+1,VLOOKUP(C182,'Copper Wrot'!A:L,9),IF(C182&lt;(MAX('Cast Copper'!A:A))+1,VLOOKUP(C182,'Cast Copper'!A:L,9),IF(C182&lt;(MAX('Press Copper Fittings'!A:A))+1,VLOOKUP(C182,'Press Copper Fittings'!A:J,7),IF(C182&lt;(MAX('Supply Stops'!A:A))+1,VLOOKUP(C182,'Supply Stops'!A:J,7),IF(C182&lt;(MAX('Supply Lines'!A:A))+1,VLOOKUP(C182,'Supply Lines'!A:J,7),IF(C182&lt;(MAX('CI Fittings'!A:A))+1,VLOOKUP(C182,'CI Fittings'!A:J,7),IF(C182&lt;(MAX('Steel Couplings'!A:A))+1,VLOOKUP(C182,'Steel Couplings'!A:J,7),IF(C182&lt;(MAX(NHC!A:A))+1,VLOOKUP(C182,NHC!A:J,7),IF(C182&lt;(MAX('Dielectric Unions'!A:A))+1,VLOOKUP(C182,'Dielectric Unions'!A:J,7),IF(C182&lt;(MAX('MI Fittings - XH'!A:A))+1,VLOOKUP(C182,'MI Fittings - XH'!A:J,7),IF(C182&lt;(MAX('Steel Nipples - XH'!A:A))+1,VLOOKUP(C182,'Steel Nipples - XH'!A:J,7),IF(C182&lt;(MAX('Copper Tubing '!A:A))+1,VLOOKUP(C182,'Copper Tubing '!A:J,7),IF(C182&lt;(MAX('PVC Pipe'!A:A))+1,VLOOKUP(C182,'PVC Pipe'!A:J,7),IF(C182&lt;(MAX('Steel Pipe'!A:A))+1,VLOOKUP(C182,'Steel Pipe'!A:J,7),0)))))))))))))))))))))))))))))))</f>
        <v>0</v>
      </c>
      <c r="J182" s="1196">
        <f t="shared" si="2"/>
        <v>0</v>
      </c>
    </row>
    <row r="183" spans="3:10" ht="15" customHeight="1" thickTop="1" thickBot="1">
      <c r="C183" s="1233">
        <v>162</v>
      </c>
      <c r="D183" s="49" t="str">
        <f>IF(C183&lt;(MAX('MI Fittings'!A:A))+1,VLOOKUP(C183,'MI Fittings'!A:K,10),IF(C183&lt;(MAX('CS Press Fittings'!A:A))+1,VLOOKUP(C183,'CS Press Fittings'!A:K,11),IF(C183&lt;(MAX('Steel Nipples'!A:A))+1,VLOOKUP(C183,'Steel Nipples'!A:K,10),IF(C183&lt;(MAX('Steel Cut Lengths'!A:A))+1,VLOOKUP(C183,'Steel Cut Lengths'!A:K,10),IF(C183&lt;(MAX('Pipe Hangers'!A:A))+1,VLOOKUP(C183,'Pipe Hangers'!A:J,10),IF(C183&lt;(MAX('Brass Nipples '!A:A))+1,VLOOKUP(C183,'Brass Nipples '!A:J,10),IF(C183&lt;(MAX('Brass Fittings '!A:A))+1,VLOOKUP(C183,'Brass Fittings '!A:J,10),IF(C183&lt;(MAX(Valves!A:A))+1,VLOOKUP(C183,Valves!A:J,10),IF(C183&lt;(MAX('PEX Tubing'!A:A))+1,VLOOKUP(C183,'PEX Tubing'!A:J,9),IF(C183&lt;(MAX('PEX Fittings - Brass'!A:A))+1,VLOOKUP(C183,'PEX Fittings - Brass'!A:J,10),IF(C183&lt;(MAX('PEX Fittings - EXPN Brass'!A:A))+1,VLOOKUP(C183,'PEX Fittings - EXPN Brass'!A:J,10),IF(C183&lt;(MAX('PEX Fittings - F1807 PPSU '!A:A))+1,VLOOKUP(C183,'PEX Fittings - F1807 PPSU '!A:J,10),IF(C183&lt;(MAX('PEX Fittings - F1960 EPPSU'!A:A))+1,VLOOKUP(C183,'PEX Fittings - F1960 EPPSU'!A:J,10),IF(C183&lt;(MAX('PEX Accessories'!A:A))+1,VLOOKUP(C183,'PEX Accessories'!A:J,10),IF(C183&lt;(MAX('PVC DWV'!A:A))+1,VLOOKUP(C183,'PVC DWV'!A:K,11),IF(C183&lt;(MAX('PVC SCH 40'!A:A))+1,VLOOKUP(C183,'PVC SCH 40'!A:K,11),IF(C183&lt;(MAX('Push Fittings'!A:A))+1,VLOOKUP(C183,'Push Fittings'!A:J,10),IF(C183&lt;(MAX('Copper Wrot'!A:A))+1,VLOOKUP(C183,'Copper Wrot'!A:L,12),IF(C183&lt;(MAX('Cast Copper'!A:A))+1,VLOOKUP(C183,'Cast Copper'!A:L,12),IF(C183&lt;(MAX('Press Copper Fittings'!A:A))+1,VLOOKUP(C183,'Press Copper Fittings'!A:J,10),IF(C183&lt;(MAX('Supply Stops'!A:A))+1,VLOOKUP(C183,'Supply Stops'!A:J,10),IF(C183&lt;(MAX('Supply Lines'!A:A))+1,VLOOKUP(C183,'Supply Lines'!A:J,10),IF(C183&lt;(MAX('CI Fittings'!A:A))+1,VLOOKUP(C183,'CI Fittings'!A:J,10),IF(C183&lt;(MAX('Steel Couplings'!A:A))+1,VLOOKUP(C183,'Steel Couplings'!A:J,10),IF(C183&lt;(MAX(NHC!A:A))+1,VLOOKUP(C183,NHC!A:J,10),IF(C183&lt;(MAX('Dielectric Unions'!A:A))+1,VLOOKUP(C183,'Dielectric Unions'!A:J,10),IF(C183&lt;(MAX('MI Fittings - XH'!A:A))+1,VLOOKUP(C183,'MI Fittings - XH'!A:J,10),IF(C183&lt;(MAX('Steel Nipples - XH'!A:A))+1,VLOOKUP(C183,'Steel Nipples - XH'!A:J,10),IF(C183&lt;(MAX('Copper Tubing '!A:A))+1,VLOOKUP(C183,'Copper Tubing '!A:J,10),IF(C183&lt;(MAX('PVC Pipe'!A:A))+1,VLOOKUP(C183,'PVC Pipe'!A:J,10),IF(C183&lt;(MAX('Steel Pipe'!A:A))+1,VLOOKUP(C183,'Steel Pipe'!A:J,10),"")))))))))))))))))))))))))))))))</f>
        <v/>
      </c>
      <c r="E183" s="1231" t="str">
        <f>IF(C183&lt;(MAX('MI Fittings'!A:A))+1,VLOOKUP(C183,'MI Fittings'!A:K,3),IF(C183&lt;(MAX('CS Press Fittings'!A:A))+1,VLOOKUP(C183,'CS Press Fittings'!A:K,4),IF(C183&lt;(MAX('Steel Nipples'!A:A))+1,VLOOKUP(C183,'Steel Nipples'!A:K,3),IF(C183&lt;(MAX('Steel Cut Lengths'!A:A))+1,VLOOKUP(C183,'Steel Cut Lengths'!A:K,3),IF(C183&lt;(MAX('Pipe Hangers'!A:A))+1,VLOOKUP(C183,'Pipe Hangers'!A:J,3),IF(C183&lt;(MAX('Brass Nipples '!A:A))+1,VLOOKUP(C183,'Brass Nipples '!A:J,3),IF(C183&lt;(MAX('Brass Fittings '!A:A))+1,VLOOKUP(C183,'Brass Fittings '!A:J,3),IF(C183&lt;(MAX(Valves!A:A))+1,VLOOKUP(C183,Valves!A:J,3),IF(C183&lt;(MAX('PEX Tubing'!A:A))+1,VLOOKUP(C183,'PEX Tubing'!A:J,3),IF(C183&lt;(MAX('PEX Fittings - Brass'!A:A))+1,VLOOKUP(C183,'PEX Fittings - Brass'!A:J,3),IF(C183&lt;(MAX('PEX Fittings - EXPN Brass'!A:A))+1,VLOOKUP(C183,'PEX Fittings - EXPN Brass'!A:J,3),IF(C183&lt;(MAX('PEX Fittings - F1807 PPSU '!A:A))+1,VLOOKUP(C183,'PEX Fittings - F1807 PPSU '!A:J,3),IF(C183&lt;(MAX('PEX Fittings - F1960 EPPSU'!A:A))+1,VLOOKUP(C183,'PEX Fittings - F1960 EPPSU'!A:J,3),IF(C183&lt;(MAX('PEX Accessories'!A:A))+1,VLOOKUP(C183,'PEX Accessories'!A:J,3),IF(C183&lt;(MAX('PVC DWV'!A:A))+1,VLOOKUP(C183,'PVC DWV'!A:K,3),IF(C183&lt;(MAX('PVC SCH 40'!A:A))+1,VLOOKUP(C183,'PVC SCH 40'!A:K,3),IF(C183&lt;(MAX('Push Fittings'!A:A))+1,VLOOKUP(C183,'Push Fittings'!A:J,3),IF(C183&lt;(MAX('Copper Wrot'!A:A))+1,VLOOKUP(C183,'Copper Wrot'!A:L,3),IF(C183&lt;(MAX('Cast Copper'!A:A))+1,VLOOKUP(C183,'Cast Copper'!A:L,3),IF(C183&lt;(MAX('Cast Copper'!A:A))+1,VLOOKUP(C183,'Cast Copper'!A:L,3),IF(C183&lt;(MAX('Press Copper Fittings'!A:A))+1,VLOOKUP(C183,'Press Copper Fittings'!A:J,3),IF(C183&lt;(MAX('Supply Stops'!A:A))+1,VLOOKUP(C183,'Supply Stops'!A:J,3),IF(C183&lt;(MAX('Supply Lines'!A:A))+1,VLOOKUP(C183,'Supply Lines'!A:J,3),IF(C183&lt;(MAX('CI Fittings'!A:A))+1,VLOOKUP(C183,'CI Fittings'!A:J,3),IF(C183&lt;(MAX('Steel Couplings'!A:A))+1,VLOOKUP(C183,'Steel Couplings'!A:J,3),IF(C183&lt;(MAX(NHC!A:A))+1,VLOOKUP(C183,NHC!A:J,3),IF(C183&lt;(MAX('Dielectric Unions'!A:A))+1,VLOOKUP(C183,'Dielectric Unions'!A:J,3),IF(C183&lt;(MAX('MI Fittings - XH'!A:A))+1,VLOOKUP(C183,'MI Fittings - XH'!A:J,3),IF(C183&lt;(MAX('Steel Nipples - XH'!A:A))+1,VLOOKUP(C183,'Steel Nipples - XH'!A:J,3),IF(C183&lt;(MAX('Copper Tubing '!A:A))+1,VLOOKUP(C183,'Copper Tubing '!A:J,3),IF(C183&lt;(MAX('PVC Pipe'!A:A))+1,VLOOKUP(C183,'PVC Pipe'!A:J,3),IF(C183&lt;(MAX('Steel Pipe'!A:A))+1,VLOOKUP(C183,'Steel Pipe'!A:J,3),""))))))))))))))))))))))))))))))))</f>
        <v/>
      </c>
      <c r="F183" s="1794" t="str">
        <f>IF(C183&lt;(MAX('MI Fittings'!A:A))+1,VLOOKUP(C183,'MI Fittings'!A:K,4),IF(C183&lt;(MAX('CS Press Fittings'!A:A))+1,VLOOKUP(C183,'CS Press Fittings'!A:K,5),IF(C183&lt;(MAX('Steel Nipples'!A:A))+1,VLOOKUP(C183,'Steel Nipples'!A:K,4),IF(C183&lt;(MAX('Steel Cut Lengths'!A:A))+1,VLOOKUP(C183,'Steel Cut Lengths'!A:K,4),IF(C183&lt;(MAX('Pipe Hangers'!A:A))+1,VLOOKUP(C183,'Pipe Hangers'!A:J,4),IF(C183&lt;(MAX('Brass Nipples '!A:A))+1,VLOOKUP(C183,'Brass Nipples '!A:J,4),IF(C183&lt;(MAX('Brass Fittings '!A:A))+1,VLOOKUP(C183,'Brass Fittings '!A:J,4),IF(C183&lt;(MAX(Valves!A:A))+1,VLOOKUP(C183,Valves!A:J,4),IF(C183&lt;(MAX('PEX Tubing'!A:A))+1,VLOOKUP(C183,'PEX Tubing'!A:J,4),IF(C183&lt;(MAX('PEX Fittings - Brass'!A:A))+1,VLOOKUP(C183,'PEX Fittings - Brass'!A:J,4),IF(C183&lt;(MAX('PEX Fittings - EXPN Brass'!A:A))+1,VLOOKUP(C183,'PEX Fittings - EXPN Brass'!A:J,4),IF(C183&lt;(MAX('PEX Fittings - F1807 PPSU '!A:A))+1,VLOOKUP(C183,'PEX Fittings - F1807 PPSU '!A:J,4),IF(C183&lt;(MAX('PEX Fittings - F1960 EPPSU'!A:A))+1,VLOOKUP(C183,'PEX Fittings - F1960 EPPSU'!A:J,4),IF(C183&lt;(MAX('PEX Accessories'!A:A))+1,VLOOKUP(C183,'PEX Accessories'!A:J,4),IF(C183&lt;(MAX('PVC DWV'!A:A))+1,VLOOKUP(C183,'PVC DWV'!A:K,5),IF(C183&lt;(MAX('PVC SCH 40'!A:A))+1,VLOOKUP(C183,'PVC SCH 40'!A:K,5),IF(C183&lt;(MAX('Push Fittings'!A:A))+1,VLOOKUP(C183,'Push Fittings'!A:J,4),IF(C183&lt;(MAX('Copper Wrot'!A:A))+1,VLOOKUP(C183,'Copper Wrot'!A:L,5),IF(C183&lt;(MAX('Cast Copper'!A:A))+1,VLOOKUP(C183,'Cast Copper'!A:L,5),IF(C183&lt;(MAX('Press Copper Fittings'!A:A))+1,VLOOKUP(C183,'Press Copper Fittings'!A:J,4),IF(C183&lt;(MAX('Supply Stops'!A:A))+1,VLOOKUP(C183,'Supply Stops'!A:J,4),IF(C183&lt;(MAX('Supply Lines'!A:A))+1,VLOOKUP(C183,'Supply Lines'!A:J,4),IF(C183&lt;(MAX('CI Fittings'!A:A))+1,VLOOKUP(C183,'CI Fittings'!A:J,4),IF(C183&lt;(MAX('Steel Couplings'!A:A))+1,VLOOKUP(C183,'Steel Couplings'!A:J,4),IF(C183&lt;(MAX(NHC!A:A))+1,VLOOKUP(C183,NHC!A:J,4),IF(C183&lt;(MAX('Dielectric Unions'!A:A))+1,VLOOKUP(C183,'Dielectric Unions'!A:J,4),IF(C183&lt;(MAX('MI Fittings - XH'!A:A))+1,VLOOKUP(C183,'MI Fittings - XH'!A:J,4),IF(C183&lt;(MAX('Steel Nipples - XH'!A:A))+1,VLOOKUP(C183,'Steel Nipples - XH'!A:J,4),IF(C183&lt;(MAX('Copper Tubing '!A:A))+1,VLOOKUP(C183,'Copper Tubing '!A:J,4),IF(C183&lt;(MAX('PVC Pipe'!A:A))+1,VLOOKUP(C183,'PVC Pipe'!A:J,4),IF(C183&lt;(MAX('Steel Pipe'!A:A))+1,VLOOKUP(C183,'Steel Pipe'!A:J,4),"")))))))))))))))))))))))))))))))</f>
        <v/>
      </c>
      <c r="G183" s="1795"/>
      <c r="H183" s="504" t="str">
        <f>IF(C183&lt;(MAX('MI Fittings'!A:A))+1,VLOOKUP(C183,'MI Fittings'!A:K,8),IF(C183&lt;(MAX('CS Press Fittings'!A:A))+1,VLOOKUP(C183,'CS Press Fittings'!A:K,9),IF(C183&lt;(MAX('Steel Nipples'!A:A))+1,VLOOKUP(C183,'Steel Nipples'!A:K,8),IF(C183&lt;(MAX('Steel Cut Lengths'!A:A))+1,VLOOKUP(C183,'Steel Cut Lengths'!A:K,8),IF(C183&lt;(MAX('Pipe Hangers'!A:A))+1,VLOOKUP(C183,'Pipe Hangers'!A:J,8),IF(C183&lt;(MAX('Brass Nipples '!A:A))+1,VLOOKUP(C183,'Brass Nipples '!A:J,8),IF(C183&lt;(MAX('Brass Fittings '!A:A))+1,VLOOKUP(C183,'Brass Fittings '!A:J,8),IF(C183&lt;(MAX(Valves!A:A))+1,VLOOKUP(C183,Valves!A:J,8),IF(C183&lt;(MAX('PEX Tubing'!A:A))+1,VLOOKUP(C183,'PEX Tubing'!A:J,8),IF(C183&lt;(MAX('PEX Fittings - Brass'!A:A))+1,VLOOKUP(C183,'PEX Fittings - Brass'!A:J,8),IF(C183&lt;(MAX('PEX Fittings - EXPN Brass'!A:A))+1,VLOOKUP(C183,'PEX Fittings - EXPN Brass'!A:J,8),IF(C183&lt;(MAX('PEX Fittings - F1807 PPSU '!A:A))+1,VLOOKUP(C183,'PEX Fittings - F1807 PPSU '!A:J,8),IF(C183&lt;(MAX('PEX Fittings - F1960 EPPSU'!A:A))+1,VLOOKUP(C183,'PEX Fittings - F1960 EPPSU'!A:J,8),IF(C183&lt;(MAX('PEX Accessories'!A:A))+1,VLOOKUP(C183,'PEX Accessories'!A:J,8),IF(C183&lt;(MAX('PVC DWV'!A:A))+1,VLOOKUP(C183,'PVC DWV'!A:K,9),IF(C183&lt;(MAX('PVC SCH 40'!A:A))+1,VLOOKUP(C183,'PVC SCH 40'!A:K,10),IF(C183&lt;(MAX('Push Fittings'!A:A))+1,VLOOKUP(C183,'Push Fittings'!A:J,8),IF(C183&lt;(MAX('Copper Wrot'!A:A))+1,VLOOKUP(C183,'Copper Wrot'!A:L,10),IF(C183&lt;(MAX('Cast Copper'!A:A))+1,VLOOKUP(C183,'Cast Copper'!A:L,10),IF(C183&lt;(MAX('Press Copper Fittings'!A:A))+1,VLOOKUP(C183,'Press Copper Fittings'!A:J,8),IF(C183&lt;(MAX('Supply Stops'!A:A))+1,VLOOKUP(C183,'Supply Stops'!A:J,8),IF(C183&lt;(MAX('Supply Lines'!A:A))+1,VLOOKUP(C183,'Supply Lines'!A:J,8),IF(C183&lt;(MAX('CI Fittings'!A:A))+1,VLOOKUP(C183,'CI Fittings'!A:J,8),IF(C183&lt;(MAX('Steel Couplings'!A:A))+1,VLOOKUP(C183,'Steel Couplings'!A:J,8),IF(C183&lt;(MAX(NHC!A:A))+1,VLOOKUP(C183,NHC!A:J,8),IF(C183&lt;(MAX('Dielectric Unions'!A:A))+1,VLOOKUP(C183,'Dielectric Unions'!A:J,8),IF(C183&lt;(MAX('MI Fittings - XH'!A:A))+1,VLOOKUP(C183,'MI Fittings - XH'!A:J,8),IF(C183&lt;(MAX('Steel Nipples - XH'!A:A))+1,VLOOKUP(C183,'Steel Nipples - XH'!A:J,8),IF(C183&lt;(MAX('Copper Tubing '!A:A))+1,VLOOKUP(C183,'Copper Tubing '!A:J,8),IF(C183&lt;(MAX('PVC Pipe'!A:A))+1,VLOOKUP(C183,'PVC Pipe'!A:J,8),IF(C183&lt;(MAX('Steel Pipe'!A:A))+1,VLOOKUP(C183,'Steel Pipe'!A:J,8),"")))))))))))))))))))))))))))))))</f>
        <v/>
      </c>
      <c r="I183" s="1232">
        <f>IF(C183&lt;(MAX('MI Fittings'!A:A))+1,VLOOKUP(C183,'MI Fittings'!A:K,7),IF(C183&lt;(MAX('CS Press Fittings'!A:A))+1,VLOOKUP(C183,'CS Press Fittings'!A:K,8),IF(C183&lt;(MAX('Steel Nipples'!A:A))+1,VLOOKUP(C183,'Steel Nipples'!A:K,7),IF(C183&lt;(MAX('Steel Cut Lengths'!A:A))+1,VLOOKUP(C183,'Steel Cut Lengths'!A:K,7),IF(C183&lt;(MAX('Pipe Hangers'!A:A))+1,VLOOKUP(C183,'Pipe Hangers'!A:J,7),IF(C183&lt;(MAX('Brass Nipples '!A:A))+1,VLOOKUP(C183,'Brass Nipples '!A:J,7),IF(C183&lt;(MAX('Brass Fittings '!A:A))+1,VLOOKUP(C183,'Brass Fittings '!A:J,7),IF(C183&lt;(MAX(Valves!A:A))+1,VLOOKUP(C183,Valves!A:J,7),IF(C183&lt;(MAX('PEX Tubing'!A:A))+1,VLOOKUP(C183,'PEX Tubing'!A:J,7),IF(C183&lt;(MAX('PEX Fittings - Brass'!A:A))+1,VLOOKUP(C183,'PEX Fittings - Brass'!A:J,7),IF(C183&lt;(MAX('PEX Fittings - EXPN Brass'!A:A))+1,VLOOKUP(C183,'PEX Fittings - EXPN Brass'!A:J,7),IF(C183&lt;(MAX('PEX Fittings - F1807 PPSU '!A:A))+1,VLOOKUP(C183,'PEX Fittings - F1807 PPSU '!A:J,7),IF(C183&lt;(MAX('PEX Fittings - F1960 EPPSU'!A:A))+1,VLOOKUP(C183,'PEX Fittings - F1960 EPPSU'!A:J,7),IF(C183&lt;(MAX('PEX Accessories'!A:A))+1,VLOOKUP(C183,'PEX Accessories'!A:J,7),IF(C183&lt;(MAX('PVC DWV'!A:A))+1,VLOOKUP(C183,'PVC DWV'!A:K,8),IF(C183&lt;(MAX('PVC SCH 40'!A:A))+1,VLOOKUP(C183,'PVC SCH 40'!A:K,7),IF(C183&lt;(MAX('Push Fittings'!A:A))+1,VLOOKUP(C183,'Push Fittings'!A:J,7),IF(C183&lt;(MAX('Copper Wrot'!A:A))+1,VLOOKUP(C183,'Copper Wrot'!A:L,9),IF(C183&lt;(MAX('Cast Copper'!A:A))+1,VLOOKUP(C183,'Cast Copper'!A:L,9),IF(C183&lt;(MAX('Press Copper Fittings'!A:A))+1,VLOOKUP(C183,'Press Copper Fittings'!A:J,7),IF(C183&lt;(MAX('Supply Stops'!A:A))+1,VLOOKUP(C183,'Supply Stops'!A:J,7),IF(C183&lt;(MAX('Supply Lines'!A:A))+1,VLOOKUP(C183,'Supply Lines'!A:J,7),IF(C183&lt;(MAX('CI Fittings'!A:A))+1,VLOOKUP(C183,'CI Fittings'!A:J,7),IF(C183&lt;(MAX('Steel Couplings'!A:A))+1,VLOOKUP(C183,'Steel Couplings'!A:J,7),IF(C183&lt;(MAX(NHC!A:A))+1,VLOOKUP(C183,NHC!A:J,7),IF(C183&lt;(MAX('Dielectric Unions'!A:A))+1,VLOOKUP(C183,'Dielectric Unions'!A:J,7),IF(C183&lt;(MAX('MI Fittings - XH'!A:A))+1,VLOOKUP(C183,'MI Fittings - XH'!A:J,7),IF(C183&lt;(MAX('Steel Nipples - XH'!A:A))+1,VLOOKUP(C183,'Steel Nipples - XH'!A:J,7),IF(C183&lt;(MAX('Copper Tubing '!A:A))+1,VLOOKUP(C183,'Copper Tubing '!A:J,7),IF(C183&lt;(MAX('PVC Pipe'!A:A))+1,VLOOKUP(C183,'PVC Pipe'!A:J,7),IF(C183&lt;(MAX('Steel Pipe'!A:A))+1,VLOOKUP(C183,'Steel Pipe'!A:J,7),0)))))))))))))))))))))))))))))))</f>
        <v>0</v>
      </c>
      <c r="J183" s="1196">
        <f t="shared" si="2"/>
        <v>0</v>
      </c>
    </row>
    <row r="184" spans="3:10" ht="15" customHeight="1" thickTop="1" thickBot="1">
      <c r="C184" s="1234">
        <v>163</v>
      </c>
      <c r="D184" s="49" t="str">
        <f>IF(C184&lt;(MAX('MI Fittings'!A:A))+1,VLOOKUP(C184,'MI Fittings'!A:K,10),IF(C184&lt;(MAX('CS Press Fittings'!A:A))+1,VLOOKUP(C184,'CS Press Fittings'!A:K,11),IF(C184&lt;(MAX('Steel Nipples'!A:A))+1,VLOOKUP(C184,'Steel Nipples'!A:K,10),IF(C184&lt;(MAX('Steel Cut Lengths'!A:A))+1,VLOOKUP(C184,'Steel Cut Lengths'!A:K,10),IF(C184&lt;(MAX('Pipe Hangers'!A:A))+1,VLOOKUP(C184,'Pipe Hangers'!A:J,10),IF(C184&lt;(MAX('Brass Nipples '!A:A))+1,VLOOKUP(C184,'Brass Nipples '!A:J,10),IF(C184&lt;(MAX('Brass Fittings '!A:A))+1,VLOOKUP(C184,'Brass Fittings '!A:J,10),IF(C184&lt;(MAX(Valves!A:A))+1,VLOOKUP(C184,Valves!A:J,10),IF(C184&lt;(MAX('PEX Tubing'!A:A))+1,VLOOKUP(C184,'PEX Tubing'!A:J,9),IF(C184&lt;(MAX('PEX Fittings - Brass'!A:A))+1,VLOOKUP(C184,'PEX Fittings - Brass'!A:J,10),IF(C184&lt;(MAX('PEX Fittings - EXPN Brass'!A:A))+1,VLOOKUP(C184,'PEX Fittings - EXPN Brass'!A:J,10),IF(C184&lt;(MAX('PEX Fittings - F1807 PPSU '!A:A))+1,VLOOKUP(C184,'PEX Fittings - F1807 PPSU '!A:J,10),IF(C184&lt;(MAX('PEX Fittings - F1960 EPPSU'!A:A))+1,VLOOKUP(C184,'PEX Fittings - F1960 EPPSU'!A:J,10),IF(C184&lt;(MAX('PEX Accessories'!A:A))+1,VLOOKUP(C184,'PEX Accessories'!A:J,10),IF(C184&lt;(MAX('PVC DWV'!A:A))+1,VLOOKUP(C184,'PVC DWV'!A:K,11),IF(C184&lt;(MAX('PVC SCH 40'!A:A))+1,VLOOKUP(C184,'PVC SCH 40'!A:K,11),IF(C184&lt;(MAX('Push Fittings'!A:A))+1,VLOOKUP(C184,'Push Fittings'!A:J,10),IF(C184&lt;(MAX('Copper Wrot'!A:A))+1,VLOOKUP(C184,'Copper Wrot'!A:L,12),IF(C184&lt;(MAX('Cast Copper'!A:A))+1,VLOOKUP(C184,'Cast Copper'!A:L,12),IF(C184&lt;(MAX('Press Copper Fittings'!A:A))+1,VLOOKUP(C184,'Press Copper Fittings'!A:J,10),IF(C184&lt;(MAX('Supply Stops'!A:A))+1,VLOOKUP(C184,'Supply Stops'!A:J,10),IF(C184&lt;(MAX('Supply Lines'!A:A))+1,VLOOKUP(C184,'Supply Lines'!A:J,10),IF(C184&lt;(MAX('CI Fittings'!A:A))+1,VLOOKUP(C184,'CI Fittings'!A:J,10),IF(C184&lt;(MAX('Steel Couplings'!A:A))+1,VLOOKUP(C184,'Steel Couplings'!A:J,10),IF(C184&lt;(MAX(NHC!A:A))+1,VLOOKUP(C184,NHC!A:J,10),IF(C184&lt;(MAX('Dielectric Unions'!A:A))+1,VLOOKUP(C184,'Dielectric Unions'!A:J,10),IF(C184&lt;(MAX('MI Fittings - XH'!A:A))+1,VLOOKUP(C184,'MI Fittings - XH'!A:J,10),IF(C184&lt;(MAX('Steel Nipples - XH'!A:A))+1,VLOOKUP(C184,'Steel Nipples - XH'!A:J,10),IF(C184&lt;(MAX('Copper Tubing '!A:A))+1,VLOOKUP(C184,'Copper Tubing '!A:J,10),IF(C184&lt;(MAX('PVC Pipe'!A:A))+1,VLOOKUP(C184,'PVC Pipe'!A:J,10),IF(C184&lt;(MAX('Steel Pipe'!A:A))+1,VLOOKUP(C184,'Steel Pipe'!A:J,10),"")))))))))))))))))))))))))))))))</f>
        <v/>
      </c>
      <c r="E184" s="1231" t="str">
        <f>IF(C184&lt;(MAX('MI Fittings'!A:A))+1,VLOOKUP(C184,'MI Fittings'!A:K,3),IF(C184&lt;(MAX('CS Press Fittings'!A:A))+1,VLOOKUP(C184,'CS Press Fittings'!A:K,4),IF(C184&lt;(MAX('Steel Nipples'!A:A))+1,VLOOKUP(C184,'Steel Nipples'!A:K,3),IF(C184&lt;(MAX('Steel Cut Lengths'!A:A))+1,VLOOKUP(C184,'Steel Cut Lengths'!A:K,3),IF(C184&lt;(MAX('Pipe Hangers'!A:A))+1,VLOOKUP(C184,'Pipe Hangers'!A:J,3),IF(C184&lt;(MAX('Brass Nipples '!A:A))+1,VLOOKUP(C184,'Brass Nipples '!A:J,3),IF(C184&lt;(MAX('Brass Fittings '!A:A))+1,VLOOKUP(C184,'Brass Fittings '!A:J,3),IF(C184&lt;(MAX(Valves!A:A))+1,VLOOKUP(C184,Valves!A:J,3),IF(C184&lt;(MAX('PEX Tubing'!A:A))+1,VLOOKUP(C184,'PEX Tubing'!A:J,3),IF(C184&lt;(MAX('PEX Fittings - Brass'!A:A))+1,VLOOKUP(C184,'PEX Fittings - Brass'!A:J,3),IF(C184&lt;(MAX('PEX Fittings - EXPN Brass'!A:A))+1,VLOOKUP(C184,'PEX Fittings - EXPN Brass'!A:J,3),IF(C184&lt;(MAX('PEX Fittings - F1807 PPSU '!A:A))+1,VLOOKUP(C184,'PEX Fittings - F1807 PPSU '!A:J,3),IF(C184&lt;(MAX('PEX Fittings - F1960 EPPSU'!A:A))+1,VLOOKUP(C184,'PEX Fittings - F1960 EPPSU'!A:J,3),IF(C184&lt;(MAX('PEX Accessories'!A:A))+1,VLOOKUP(C184,'PEX Accessories'!A:J,3),IF(C184&lt;(MAX('PVC DWV'!A:A))+1,VLOOKUP(C184,'PVC DWV'!A:K,3),IF(C184&lt;(MAX('PVC SCH 40'!A:A))+1,VLOOKUP(C184,'PVC SCH 40'!A:K,3),IF(C184&lt;(MAX('Push Fittings'!A:A))+1,VLOOKUP(C184,'Push Fittings'!A:J,3),IF(C184&lt;(MAX('Copper Wrot'!A:A))+1,VLOOKUP(C184,'Copper Wrot'!A:L,3),IF(C184&lt;(MAX('Cast Copper'!A:A))+1,VLOOKUP(C184,'Cast Copper'!A:L,3),IF(C184&lt;(MAX('Cast Copper'!A:A))+1,VLOOKUP(C184,'Cast Copper'!A:L,3),IF(C184&lt;(MAX('Press Copper Fittings'!A:A))+1,VLOOKUP(C184,'Press Copper Fittings'!A:J,3),IF(C184&lt;(MAX('Supply Stops'!A:A))+1,VLOOKUP(C184,'Supply Stops'!A:J,3),IF(C184&lt;(MAX('Supply Lines'!A:A))+1,VLOOKUP(C184,'Supply Lines'!A:J,3),IF(C184&lt;(MAX('CI Fittings'!A:A))+1,VLOOKUP(C184,'CI Fittings'!A:J,3),IF(C184&lt;(MAX('Steel Couplings'!A:A))+1,VLOOKUP(C184,'Steel Couplings'!A:J,3),IF(C184&lt;(MAX(NHC!A:A))+1,VLOOKUP(C184,NHC!A:J,3),IF(C184&lt;(MAX('Dielectric Unions'!A:A))+1,VLOOKUP(C184,'Dielectric Unions'!A:J,3),IF(C184&lt;(MAX('MI Fittings - XH'!A:A))+1,VLOOKUP(C184,'MI Fittings - XH'!A:J,3),IF(C184&lt;(MAX('Steel Nipples - XH'!A:A))+1,VLOOKUP(C184,'Steel Nipples - XH'!A:J,3),IF(C184&lt;(MAX('Copper Tubing '!A:A))+1,VLOOKUP(C184,'Copper Tubing '!A:J,3),IF(C184&lt;(MAX('PVC Pipe'!A:A))+1,VLOOKUP(C184,'PVC Pipe'!A:J,3),IF(C184&lt;(MAX('Steel Pipe'!A:A))+1,VLOOKUP(C184,'Steel Pipe'!A:J,3),""))))))))))))))))))))))))))))))))</f>
        <v/>
      </c>
      <c r="F184" s="1794" t="str">
        <f>IF(C184&lt;(MAX('MI Fittings'!A:A))+1,VLOOKUP(C184,'MI Fittings'!A:K,4),IF(C184&lt;(MAX('CS Press Fittings'!A:A))+1,VLOOKUP(C184,'CS Press Fittings'!A:K,5),IF(C184&lt;(MAX('Steel Nipples'!A:A))+1,VLOOKUP(C184,'Steel Nipples'!A:K,4),IF(C184&lt;(MAX('Steel Cut Lengths'!A:A))+1,VLOOKUP(C184,'Steel Cut Lengths'!A:K,4),IF(C184&lt;(MAX('Pipe Hangers'!A:A))+1,VLOOKUP(C184,'Pipe Hangers'!A:J,4),IF(C184&lt;(MAX('Brass Nipples '!A:A))+1,VLOOKUP(C184,'Brass Nipples '!A:J,4),IF(C184&lt;(MAX('Brass Fittings '!A:A))+1,VLOOKUP(C184,'Brass Fittings '!A:J,4),IF(C184&lt;(MAX(Valves!A:A))+1,VLOOKUP(C184,Valves!A:J,4),IF(C184&lt;(MAX('PEX Tubing'!A:A))+1,VLOOKUP(C184,'PEX Tubing'!A:J,4),IF(C184&lt;(MAX('PEX Fittings - Brass'!A:A))+1,VLOOKUP(C184,'PEX Fittings - Brass'!A:J,4),IF(C184&lt;(MAX('PEX Fittings - EXPN Brass'!A:A))+1,VLOOKUP(C184,'PEX Fittings - EXPN Brass'!A:J,4),IF(C184&lt;(MAX('PEX Fittings - F1807 PPSU '!A:A))+1,VLOOKUP(C184,'PEX Fittings - F1807 PPSU '!A:J,4),IF(C184&lt;(MAX('PEX Fittings - F1960 EPPSU'!A:A))+1,VLOOKUP(C184,'PEX Fittings - F1960 EPPSU'!A:J,4),IF(C184&lt;(MAX('PEX Accessories'!A:A))+1,VLOOKUP(C184,'PEX Accessories'!A:J,4),IF(C184&lt;(MAX('PVC DWV'!A:A))+1,VLOOKUP(C184,'PVC DWV'!A:K,5),IF(C184&lt;(MAX('PVC SCH 40'!A:A))+1,VLOOKUP(C184,'PVC SCH 40'!A:K,5),IF(C184&lt;(MAX('Push Fittings'!A:A))+1,VLOOKUP(C184,'Push Fittings'!A:J,4),IF(C184&lt;(MAX('Copper Wrot'!A:A))+1,VLOOKUP(C184,'Copper Wrot'!A:L,5),IF(C184&lt;(MAX('Cast Copper'!A:A))+1,VLOOKUP(C184,'Cast Copper'!A:L,5),IF(C184&lt;(MAX('Press Copper Fittings'!A:A))+1,VLOOKUP(C184,'Press Copper Fittings'!A:J,4),IF(C184&lt;(MAX('Supply Stops'!A:A))+1,VLOOKUP(C184,'Supply Stops'!A:J,4),IF(C184&lt;(MAX('Supply Lines'!A:A))+1,VLOOKUP(C184,'Supply Lines'!A:J,4),IF(C184&lt;(MAX('CI Fittings'!A:A))+1,VLOOKUP(C184,'CI Fittings'!A:J,4),IF(C184&lt;(MAX('Steel Couplings'!A:A))+1,VLOOKUP(C184,'Steel Couplings'!A:J,4),IF(C184&lt;(MAX(NHC!A:A))+1,VLOOKUP(C184,NHC!A:J,4),IF(C184&lt;(MAX('Dielectric Unions'!A:A))+1,VLOOKUP(C184,'Dielectric Unions'!A:J,4),IF(C184&lt;(MAX('MI Fittings - XH'!A:A))+1,VLOOKUP(C184,'MI Fittings - XH'!A:J,4),IF(C184&lt;(MAX('Steel Nipples - XH'!A:A))+1,VLOOKUP(C184,'Steel Nipples - XH'!A:J,4),IF(C184&lt;(MAX('Copper Tubing '!A:A))+1,VLOOKUP(C184,'Copper Tubing '!A:J,4),IF(C184&lt;(MAX('PVC Pipe'!A:A))+1,VLOOKUP(C184,'PVC Pipe'!A:J,4),IF(C184&lt;(MAX('Steel Pipe'!A:A))+1,VLOOKUP(C184,'Steel Pipe'!A:J,4),"")))))))))))))))))))))))))))))))</f>
        <v/>
      </c>
      <c r="G184" s="1795"/>
      <c r="H184" s="504" t="str">
        <f>IF(C184&lt;(MAX('MI Fittings'!A:A))+1,VLOOKUP(C184,'MI Fittings'!A:K,8),IF(C184&lt;(MAX('CS Press Fittings'!A:A))+1,VLOOKUP(C184,'CS Press Fittings'!A:K,9),IF(C184&lt;(MAX('Steel Nipples'!A:A))+1,VLOOKUP(C184,'Steel Nipples'!A:K,8),IF(C184&lt;(MAX('Steel Cut Lengths'!A:A))+1,VLOOKUP(C184,'Steel Cut Lengths'!A:K,8),IF(C184&lt;(MAX('Pipe Hangers'!A:A))+1,VLOOKUP(C184,'Pipe Hangers'!A:J,8),IF(C184&lt;(MAX('Brass Nipples '!A:A))+1,VLOOKUP(C184,'Brass Nipples '!A:J,8),IF(C184&lt;(MAX('Brass Fittings '!A:A))+1,VLOOKUP(C184,'Brass Fittings '!A:J,8),IF(C184&lt;(MAX(Valves!A:A))+1,VLOOKUP(C184,Valves!A:J,8),IF(C184&lt;(MAX('PEX Tubing'!A:A))+1,VLOOKUP(C184,'PEX Tubing'!A:J,8),IF(C184&lt;(MAX('PEX Fittings - Brass'!A:A))+1,VLOOKUP(C184,'PEX Fittings - Brass'!A:J,8),IF(C184&lt;(MAX('PEX Fittings - EXPN Brass'!A:A))+1,VLOOKUP(C184,'PEX Fittings - EXPN Brass'!A:J,8),IF(C184&lt;(MAX('PEX Fittings - F1807 PPSU '!A:A))+1,VLOOKUP(C184,'PEX Fittings - F1807 PPSU '!A:J,8),IF(C184&lt;(MAX('PEX Fittings - F1960 EPPSU'!A:A))+1,VLOOKUP(C184,'PEX Fittings - F1960 EPPSU'!A:J,8),IF(C184&lt;(MAX('PEX Accessories'!A:A))+1,VLOOKUP(C184,'PEX Accessories'!A:J,8),IF(C184&lt;(MAX('PVC DWV'!A:A))+1,VLOOKUP(C184,'PVC DWV'!A:K,9),IF(C184&lt;(MAX('PVC SCH 40'!A:A))+1,VLOOKUP(C184,'PVC SCH 40'!A:K,10),IF(C184&lt;(MAX('Push Fittings'!A:A))+1,VLOOKUP(C184,'Push Fittings'!A:J,8),IF(C184&lt;(MAX('Copper Wrot'!A:A))+1,VLOOKUP(C184,'Copper Wrot'!A:L,10),IF(C184&lt;(MAX('Cast Copper'!A:A))+1,VLOOKUP(C184,'Cast Copper'!A:L,10),IF(C184&lt;(MAX('Press Copper Fittings'!A:A))+1,VLOOKUP(C184,'Press Copper Fittings'!A:J,8),IF(C184&lt;(MAX('Supply Stops'!A:A))+1,VLOOKUP(C184,'Supply Stops'!A:J,8),IF(C184&lt;(MAX('Supply Lines'!A:A))+1,VLOOKUP(C184,'Supply Lines'!A:J,8),IF(C184&lt;(MAX('CI Fittings'!A:A))+1,VLOOKUP(C184,'CI Fittings'!A:J,8),IF(C184&lt;(MAX('Steel Couplings'!A:A))+1,VLOOKUP(C184,'Steel Couplings'!A:J,8),IF(C184&lt;(MAX(NHC!A:A))+1,VLOOKUP(C184,NHC!A:J,8),IF(C184&lt;(MAX('Dielectric Unions'!A:A))+1,VLOOKUP(C184,'Dielectric Unions'!A:J,8),IF(C184&lt;(MAX('MI Fittings - XH'!A:A))+1,VLOOKUP(C184,'MI Fittings - XH'!A:J,8),IF(C184&lt;(MAX('Steel Nipples - XH'!A:A))+1,VLOOKUP(C184,'Steel Nipples - XH'!A:J,8),IF(C184&lt;(MAX('Copper Tubing '!A:A))+1,VLOOKUP(C184,'Copper Tubing '!A:J,8),IF(C184&lt;(MAX('PVC Pipe'!A:A))+1,VLOOKUP(C184,'PVC Pipe'!A:J,8),IF(C184&lt;(MAX('Steel Pipe'!A:A))+1,VLOOKUP(C184,'Steel Pipe'!A:J,8),"")))))))))))))))))))))))))))))))</f>
        <v/>
      </c>
      <c r="I184" s="1232">
        <f>IF(C184&lt;(MAX('MI Fittings'!A:A))+1,VLOOKUP(C184,'MI Fittings'!A:K,7),IF(C184&lt;(MAX('CS Press Fittings'!A:A))+1,VLOOKUP(C184,'CS Press Fittings'!A:K,8),IF(C184&lt;(MAX('Steel Nipples'!A:A))+1,VLOOKUP(C184,'Steel Nipples'!A:K,7),IF(C184&lt;(MAX('Steel Cut Lengths'!A:A))+1,VLOOKUP(C184,'Steel Cut Lengths'!A:K,7),IF(C184&lt;(MAX('Pipe Hangers'!A:A))+1,VLOOKUP(C184,'Pipe Hangers'!A:J,7),IF(C184&lt;(MAX('Brass Nipples '!A:A))+1,VLOOKUP(C184,'Brass Nipples '!A:J,7),IF(C184&lt;(MAX('Brass Fittings '!A:A))+1,VLOOKUP(C184,'Brass Fittings '!A:J,7),IF(C184&lt;(MAX(Valves!A:A))+1,VLOOKUP(C184,Valves!A:J,7),IF(C184&lt;(MAX('PEX Tubing'!A:A))+1,VLOOKUP(C184,'PEX Tubing'!A:J,7),IF(C184&lt;(MAX('PEX Fittings - Brass'!A:A))+1,VLOOKUP(C184,'PEX Fittings - Brass'!A:J,7),IF(C184&lt;(MAX('PEX Fittings - EXPN Brass'!A:A))+1,VLOOKUP(C184,'PEX Fittings - EXPN Brass'!A:J,7),IF(C184&lt;(MAX('PEX Fittings - F1807 PPSU '!A:A))+1,VLOOKUP(C184,'PEX Fittings - F1807 PPSU '!A:J,7),IF(C184&lt;(MAX('PEX Fittings - F1960 EPPSU'!A:A))+1,VLOOKUP(C184,'PEX Fittings - F1960 EPPSU'!A:J,7),IF(C184&lt;(MAX('PEX Accessories'!A:A))+1,VLOOKUP(C184,'PEX Accessories'!A:J,7),IF(C184&lt;(MAX('PVC DWV'!A:A))+1,VLOOKUP(C184,'PVC DWV'!A:K,8),IF(C184&lt;(MAX('PVC SCH 40'!A:A))+1,VLOOKUP(C184,'PVC SCH 40'!A:K,7),IF(C184&lt;(MAX('Push Fittings'!A:A))+1,VLOOKUP(C184,'Push Fittings'!A:J,7),IF(C184&lt;(MAX('Copper Wrot'!A:A))+1,VLOOKUP(C184,'Copper Wrot'!A:L,9),IF(C184&lt;(MAX('Cast Copper'!A:A))+1,VLOOKUP(C184,'Cast Copper'!A:L,9),IF(C184&lt;(MAX('Press Copper Fittings'!A:A))+1,VLOOKUP(C184,'Press Copper Fittings'!A:J,7),IF(C184&lt;(MAX('Supply Stops'!A:A))+1,VLOOKUP(C184,'Supply Stops'!A:J,7),IF(C184&lt;(MAX('Supply Lines'!A:A))+1,VLOOKUP(C184,'Supply Lines'!A:J,7),IF(C184&lt;(MAX('CI Fittings'!A:A))+1,VLOOKUP(C184,'CI Fittings'!A:J,7),IF(C184&lt;(MAX('Steel Couplings'!A:A))+1,VLOOKUP(C184,'Steel Couplings'!A:J,7),IF(C184&lt;(MAX(NHC!A:A))+1,VLOOKUP(C184,NHC!A:J,7),IF(C184&lt;(MAX('Dielectric Unions'!A:A))+1,VLOOKUP(C184,'Dielectric Unions'!A:J,7),IF(C184&lt;(MAX('MI Fittings - XH'!A:A))+1,VLOOKUP(C184,'MI Fittings - XH'!A:J,7),IF(C184&lt;(MAX('Steel Nipples - XH'!A:A))+1,VLOOKUP(C184,'Steel Nipples - XH'!A:J,7),IF(C184&lt;(MAX('Copper Tubing '!A:A))+1,VLOOKUP(C184,'Copper Tubing '!A:J,7),IF(C184&lt;(MAX('PVC Pipe'!A:A))+1,VLOOKUP(C184,'PVC Pipe'!A:J,7),IF(C184&lt;(MAX('Steel Pipe'!A:A))+1,VLOOKUP(C184,'Steel Pipe'!A:J,7),0)))))))))))))))))))))))))))))))</f>
        <v>0</v>
      </c>
      <c r="J184" s="1196">
        <f t="shared" si="2"/>
        <v>0</v>
      </c>
    </row>
    <row r="185" spans="3:10" ht="15" customHeight="1" thickTop="1" thickBot="1">
      <c r="C185" s="1233">
        <v>164</v>
      </c>
      <c r="D185" s="49" t="str">
        <f>IF(C185&lt;(MAX('MI Fittings'!A:A))+1,VLOOKUP(C185,'MI Fittings'!A:K,10),IF(C185&lt;(MAX('CS Press Fittings'!A:A))+1,VLOOKUP(C185,'CS Press Fittings'!A:K,11),IF(C185&lt;(MAX('Steel Nipples'!A:A))+1,VLOOKUP(C185,'Steel Nipples'!A:K,10),IF(C185&lt;(MAX('Steel Cut Lengths'!A:A))+1,VLOOKUP(C185,'Steel Cut Lengths'!A:K,10),IF(C185&lt;(MAX('Pipe Hangers'!A:A))+1,VLOOKUP(C185,'Pipe Hangers'!A:J,10),IF(C185&lt;(MAX('Brass Nipples '!A:A))+1,VLOOKUP(C185,'Brass Nipples '!A:J,10),IF(C185&lt;(MAX('Brass Fittings '!A:A))+1,VLOOKUP(C185,'Brass Fittings '!A:J,10),IF(C185&lt;(MAX(Valves!A:A))+1,VLOOKUP(C185,Valves!A:J,10),IF(C185&lt;(MAX('PEX Tubing'!A:A))+1,VLOOKUP(C185,'PEX Tubing'!A:J,9),IF(C185&lt;(MAX('PEX Fittings - Brass'!A:A))+1,VLOOKUP(C185,'PEX Fittings - Brass'!A:J,10),IF(C185&lt;(MAX('PEX Fittings - EXPN Brass'!A:A))+1,VLOOKUP(C185,'PEX Fittings - EXPN Brass'!A:J,10),IF(C185&lt;(MAX('PEX Fittings - F1807 PPSU '!A:A))+1,VLOOKUP(C185,'PEX Fittings - F1807 PPSU '!A:J,10),IF(C185&lt;(MAX('PEX Fittings - F1960 EPPSU'!A:A))+1,VLOOKUP(C185,'PEX Fittings - F1960 EPPSU'!A:J,10),IF(C185&lt;(MAX('PEX Accessories'!A:A))+1,VLOOKUP(C185,'PEX Accessories'!A:J,10),IF(C185&lt;(MAX('PVC DWV'!A:A))+1,VLOOKUP(C185,'PVC DWV'!A:K,11),IF(C185&lt;(MAX('PVC SCH 40'!A:A))+1,VLOOKUP(C185,'PVC SCH 40'!A:K,11),IF(C185&lt;(MAX('Push Fittings'!A:A))+1,VLOOKUP(C185,'Push Fittings'!A:J,10),IF(C185&lt;(MAX('Copper Wrot'!A:A))+1,VLOOKUP(C185,'Copper Wrot'!A:L,12),IF(C185&lt;(MAX('Cast Copper'!A:A))+1,VLOOKUP(C185,'Cast Copper'!A:L,12),IF(C185&lt;(MAX('Press Copper Fittings'!A:A))+1,VLOOKUP(C185,'Press Copper Fittings'!A:J,10),IF(C185&lt;(MAX('Supply Stops'!A:A))+1,VLOOKUP(C185,'Supply Stops'!A:J,10),IF(C185&lt;(MAX('Supply Lines'!A:A))+1,VLOOKUP(C185,'Supply Lines'!A:J,10),IF(C185&lt;(MAX('CI Fittings'!A:A))+1,VLOOKUP(C185,'CI Fittings'!A:J,10),IF(C185&lt;(MAX('Steel Couplings'!A:A))+1,VLOOKUP(C185,'Steel Couplings'!A:J,10),IF(C185&lt;(MAX(NHC!A:A))+1,VLOOKUP(C185,NHC!A:J,10),IF(C185&lt;(MAX('Dielectric Unions'!A:A))+1,VLOOKUP(C185,'Dielectric Unions'!A:J,10),IF(C185&lt;(MAX('MI Fittings - XH'!A:A))+1,VLOOKUP(C185,'MI Fittings - XH'!A:J,10),IF(C185&lt;(MAX('Steel Nipples - XH'!A:A))+1,VLOOKUP(C185,'Steel Nipples - XH'!A:J,10),IF(C185&lt;(MAX('Copper Tubing '!A:A))+1,VLOOKUP(C185,'Copper Tubing '!A:J,10),IF(C185&lt;(MAX('PVC Pipe'!A:A))+1,VLOOKUP(C185,'PVC Pipe'!A:J,10),IF(C185&lt;(MAX('Steel Pipe'!A:A))+1,VLOOKUP(C185,'Steel Pipe'!A:J,10),"")))))))))))))))))))))))))))))))</f>
        <v/>
      </c>
      <c r="E185" s="1231" t="str">
        <f>IF(C185&lt;(MAX('MI Fittings'!A:A))+1,VLOOKUP(C185,'MI Fittings'!A:K,3),IF(C185&lt;(MAX('CS Press Fittings'!A:A))+1,VLOOKUP(C185,'CS Press Fittings'!A:K,4),IF(C185&lt;(MAX('Steel Nipples'!A:A))+1,VLOOKUP(C185,'Steel Nipples'!A:K,3),IF(C185&lt;(MAX('Steel Cut Lengths'!A:A))+1,VLOOKUP(C185,'Steel Cut Lengths'!A:K,3),IF(C185&lt;(MAX('Pipe Hangers'!A:A))+1,VLOOKUP(C185,'Pipe Hangers'!A:J,3),IF(C185&lt;(MAX('Brass Nipples '!A:A))+1,VLOOKUP(C185,'Brass Nipples '!A:J,3),IF(C185&lt;(MAX('Brass Fittings '!A:A))+1,VLOOKUP(C185,'Brass Fittings '!A:J,3),IF(C185&lt;(MAX(Valves!A:A))+1,VLOOKUP(C185,Valves!A:J,3),IF(C185&lt;(MAX('PEX Tubing'!A:A))+1,VLOOKUP(C185,'PEX Tubing'!A:J,3),IF(C185&lt;(MAX('PEX Fittings - Brass'!A:A))+1,VLOOKUP(C185,'PEX Fittings - Brass'!A:J,3),IF(C185&lt;(MAX('PEX Fittings - EXPN Brass'!A:A))+1,VLOOKUP(C185,'PEX Fittings - EXPN Brass'!A:J,3),IF(C185&lt;(MAX('PEX Fittings - F1807 PPSU '!A:A))+1,VLOOKUP(C185,'PEX Fittings - F1807 PPSU '!A:J,3),IF(C185&lt;(MAX('PEX Fittings - F1960 EPPSU'!A:A))+1,VLOOKUP(C185,'PEX Fittings - F1960 EPPSU'!A:J,3),IF(C185&lt;(MAX('PEX Accessories'!A:A))+1,VLOOKUP(C185,'PEX Accessories'!A:J,3),IF(C185&lt;(MAX('PVC DWV'!A:A))+1,VLOOKUP(C185,'PVC DWV'!A:K,3),IF(C185&lt;(MAX('PVC SCH 40'!A:A))+1,VLOOKUP(C185,'PVC SCH 40'!A:K,3),IF(C185&lt;(MAX('Push Fittings'!A:A))+1,VLOOKUP(C185,'Push Fittings'!A:J,3),IF(C185&lt;(MAX('Copper Wrot'!A:A))+1,VLOOKUP(C185,'Copper Wrot'!A:L,3),IF(C185&lt;(MAX('Cast Copper'!A:A))+1,VLOOKUP(C185,'Cast Copper'!A:L,3),IF(C185&lt;(MAX('Cast Copper'!A:A))+1,VLOOKUP(C185,'Cast Copper'!A:L,3),IF(C185&lt;(MAX('Press Copper Fittings'!A:A))+1,VLOOKUP(C185,'Press Copper Fittings'!A:J,3),IF(C185&lt;(MAX('Supply Stops'!A:A))+1,VLOOKUP(C185,'Supply Stops'!A:J,3),IF(C185&lt;(MAX('Supply Lines'!A:A))+1,VLOOKUP(C185,'Supply Lines'!A:J,3),IF(C185&lt;(MAX('CI Fittings'!A:A))+1,VLOOKUP(C185,'CI Fittings'!A:J,3),IF(C185&lt;(MAX('Steel Couplings'!A:A))+1,VLOOKUP(C185,'Steel Couplings'!A:J,3),IF(C185&lt;(MAX(NHC!A:A))+1,VLOOKUP(C185,NHC!A:J,3),IF(C185&lt;(MAX('Dielectric Unions'!A:A))+1,VLOOKUP(C185,'Dielectric Unions'!A:J,3),IF(C185&lt;(MAX('MI Fittings - XH'!A:A))+1,VLOOKUP(C185,'MI Fittings - XH'!A:J,3),IF(C185&lt;(MAX('Steel Nipples - XH'!A:A))+1,VLOOKUP(C185,'Steel Nipples - XH'!A:J,3),IF(C185&lt;(MAX('Copper Tubing '!A:A))+1,VLOOKUP(C185,'Copper Tubing '!A:J,3),IF(C185&lt;(MAX('PVC Pipe'!A:A))+1,VLOOKUP(C185,'PVC Pipe'!A:J,3),IF(C185&lt;(MAX('Steel Pipe'!A:A))+1,VLOOKUP(C185,'Steel Pipe'!A:J,3),""))))))))))))))))))))))))))))))))</f>
        <v/>
      </c>
      <c r="F185" s="1794" t="str">
        <f>IF(C185&lt;(MAX('MI Fittings'!A:A))+1,VLOOKUP(C185,'MI Fittings'!A:K,4),IF(C185&lt;(MAX('CS Press Fittings'!A:A))+1,VLOOKUP(C185,'CS Press Fittings'!A:K,5),IF(C185&lt;(MAX('Steel Nipples'!A:A))+1,VLOOKUP(C185,'Steel Nipples'!A:K,4),IF(C185&lt;(MAX('Steel Cut Lengths'!A:A))+1,VLOOKUP(C185,'Steel Cut Lengths'!A:K,4),IF(C185&lt;(MAX('Pipe Hangers'!A:A))+1,VLOOKUP(C185,'Pipe Hangers'!A:J,4),IF(C185&lt;(MAX('Brass Nipples '!A:A))+1,VLOOKUP(C185,'Brass Nipples '!A:J,4),IF(C185&lt;(MAX('Brass Fittings '!A:A))+1,VLOOKUP(C185,'Brass Fittings '!A:J,4),IF(C185&lt;(MAX(Valves!A:A))+1,VLOOKUP(C185,Valves!A:J,4),IF(C185&lt;(MAX('PEX Tubing'!A:A))+1,VLOOKUP(C185,'PEX Tubing'!A:J,4),IF(C185&lt;(MAX('PEX Fittings - Brass'!A:A))+1,VLOOKUP(C185,'PEX Fittings - Brass'!A:J,4),IF(C185&lt;(MAX('PEX Fittings - EXPN Brass'!A:A))+1,VLOOKUP(C185,'PEX Fittings - EXPN Brass'!A:J,4),IF(C185&lt;(MAX('PEX Fittings - F1807 PPSU '!A:A))+1,VLOOKUP(C185,'PEX Fittings - F1807 PPSU '!A:J,4),IF(C185&lt;(MAX('PEX Fittings - F1960 EPPSU'!A:A))+1,VLOOKUP(C185,'PEX Fittings - F1960 EPPSU'!A:J,4),IF(C185&lt;(MAX('PEX Accessories'!A:A))+1,VLOOKUP(C185,'PEX Accessories'!A:J,4),IF(C185&lt;(MAX('PVC DWV'!A:A))+1,VLOOKUP(C185,'PVC DWV'!A:K,5),IF(C185&lt;(MAX('PVC SCH 40'!A:A))+1,VLOOKUP(C185,'PVC SCH 40'!A:K,5),IF(C185&lt;(MAX('Push Fittings'!A:A))+1,VLOOKUP(C185,'Push Fittings'!A:J,4),IF(C185&lt;(MAX('Copper Wrot'!A:A))+1,VLOOKUP(C185,'Copper Wrot'!A:L,5),IF(C185&lt;(MAX('Cast Copper'!A:A))+1,VLOOKUP(C185,'Cast Copper'!A:L,5),IF(C185&lt;(MAX('Press Copper Fittings'!A:A))+1,VLOOKUP(C185,'Press Copper Fittings'!A:J,4),IF(C185&lt;(MAX('Supply Stops'!A:A))+1,VLOOKUP(C185,'Supply Stops'!A:J,4),IF(C185&lt;(MAX('Supply Lines'!A:A))+1,VLOOKUP(C185,'Supply Lines'!A:J,4),IF(C185&lt;(MAX('CI Fittings'!A:A))+1,VLOOKUP(C185,'CI Fittings'!A:J,4),IF(C185&lt;(MAX('Steel Couplings'!A:A))+1,VLOOKUP(C185,'Steel Couplings'!A:J,4),IF(C185&lt;(MAX(NHC!A:A))+1,VLOOKUP(C185,NHC!A:J,4),IF(C185&lt;(MAX('Dielectric Unions'!A:A))+1,VLOOKUP(C185,'Dielectric Unions'!A:J,4),IF(C185&lt;(MAX('MI Fittings - XH'!A:A))+1,VLOOKUP(C185,'MI Fittings - XH'!A:J,4),IF(C185&lt;(MAX('Steel Nipples - XH'!A:A))+1,VLOOKUP(C185,'Steel Nipples - XH'!A:J,4),IF(C185&lt;(MAX('Copper Tubing '!A:A))+1,VLOOKUP(C185,'Copper Tubing '!A:J,4),IF(C185&lt;(MAX('PVC Pipe'!A:A))+1,VLOOKUP(C185,'PVC Pipe'!A:J,4),IF(C185&lt;(MAX('Steel Pipe'!A:A))+1,VLOOKUP(C185,'Steel Pipe'!A:J,4),"")))))))))))))))))))))))))))))))</f>
        <v/>
      </c>
      <c r="G185" s="1795"/>
      <c r="H185" s="504" t="str">
        <f>IF(C185&lt;(MAX('MI Fittings'!A:A))+1,VLOOKUP(C185,'MI Fittings'!A:K,8),IF(C185&lt;(MAX('CS Press Fittings'!A:A))+1,VLOOKUP(C185,'CS Press Fittings'!A:K,9),IF(C185&lt;(MAX('Steel Nipples'!A:A))+1,VLOOKUP(C185,'Steel Nipples'!A:K,8),IF(C185&lt;(MAX('Steel Cut Lengths'!A:A))+1,VLOOKUP(C185,'Steel Cut Lengths'!A:K,8),IF(C185&lt;(MAX('Pipe Hangers'!A:A))+1,VLOOKUP(C185,'Pipe Hangers'!A:J,8),IF(C185&lt;(MAX('Brass Nipples '!A:A))+1,VLOOKUP(C185,'Brass Nipples '!A:J,8),IF(C185&lt;(MAX('Brass Fittings '!A:A))+1,VLOOKUP(C185,'Brass Fittings '!A:J,8),IF(C185&lt;(MAX(Valves!A:A))+1,VLOOKUP(C185,Valves!A:J,8),IF(C185&lt;(MAX('PEX Tubing'!A:A))+1,VLOOKUP(C185,'PEX Tubing'!A:J,8),IF(C185&lt;(MAX('PEX Fittings - Brass'!A:A))+1,VLOOKUP(C185,'PEX Fittings - Brass'!A:J,8),IF(C185&lt;(MAX('PEX Fittings - EXPN Brass'!A:A))+1,VLOOKUP(C185,'PEX Fittings - EXPN Brass'!A:J,8),IF(C185&lt;(MAX('PEX Fittings - F1807 PPSU '!A:A))+1,VLOOKUP(C185,'PEX Fittings - F1807 PPSU '!A:J,8),IF(C185&lt;(MAX('PEX Fittings - F1960 EPPSU'!A:A))+1,VLOOKUP(C185,'PEX Fittings - F1960 EPPSU'!A:J,8),IF(C185&lt;(MAX('PEX Accessories'!A:A))+1,VLOOKUP(C185,'PEX Accessories'!A:J,8),IF(C185&lt;(MAX('PVC DWV'!A:A))+1,VLOOKUP(C185,'PVC DWV'!A:K,9),IF(C185&lt;(MAX('PVC SCH 40'!A:A))+1,VLOOKUP(C185,'PVC SCH 40'!A:K,10),IF(C185&lt;(MAX('Push Fittings'!A:A))+1,VLOOKUP(C185,'Push Fittings'!A:J,8),IF(C185&lt;(MAX('Copper Wrot'!A:A))+1,VLOOKUP(C185,'Copper Wrot'!A:L,10),IF(C185&lt;(MAX('Cast Copper'!A:A))+1,VLOOKUP(C185,'Cast Copper'!A:L,10),IF(C185&lt;(MAX('Press Copper Fittings'!A:A))+1,VLOOKUP(C185,'Press Copper Fittings'!A:J,8),IF(C185&lt;(MAX('Supply Stops'!A:A))+1,VLOOKUP(C185,'Supply Stops'!A:J,8),IF(C185&lt;(MAX('Supply Lines'!A:A))+1,VLOOKUP(C185,'Supply Lines'!A:J,8),IF(C185&lt;(MAX('CI Fittings'!A:A))+1,VLOOKUP(C185,'CI Fittings'!A:J,8),IF(C185&lt;(MAX('Steel Couplings'!A:A))+1,VLOOKUP(C185,'Steel Couplings'!A:J,8),IF(C185&lt;(MAX(NHC!A:A))+1,VLOOKUP(C185,NHC!A:J,8),IF(C185&lt;(MAX('Dielectric Unions'!A:A))+1,VLOOKUP(C185,'Dielectric Unions'!A:J,8),IF(C185&lt;(MAX('MI Fittings - XH'!A:A))+1,VLOOKUP(C185,'MI Fittings - XH'!A:J,8),IF(C185&lt;(MAX('Steel Nipples - XH'!A:A))+1,VLOOKUP(C185,'Steel Nipples - XH'!A:J,8),IF(C185&lt;(MAX('Copper Tubing '!A:A))+1,VLOOKUP(C185,'Copper Tubing '!A:J,8),IF(C185&lt;(MAX('PVC Pipe'!A:A))+1,VLOOKUP(C185,'PVC Pipe'!A:J,8),IF(C185&lt;(MAX('Steel Pipe'!A:A))+1,VLOOKUP(C185,'Steel Pipe'!A:J,8),"")))))))))))))))))))))))))))))))</f>
        <v/>
      </c>
      <c r="I185" s="1232">
        <f>IF(C185&lt;(MAX('MI Fittings'!A:A))+1,VLOOKUP(C185,'MI Fittings'!A:K,7),IF(C185&lt;(MAX('CS Press Fittings'!A:A))+1,VLOOKUP(C185,'CS Press Fittings'!A:K,8),IF(C185&lt;(MAX('Steel Nipples'!A:A))+1,VLOOKUP(C185,'Steel Nipples'!A:K,7),IF(C185&lt;(MAX('Steel Cut Lengths'!A:A))+1,VLOOKUP(C185,'Steel Cut Lengths'!A:K,7),IF(C185&lt;(MAX('Pipe Hangers'!A:A))+1,VLOOKUP(C185,'Pipe Hangers'!A:J,7),IF(C185&lt;(MAX('Brass Nipples '!A:A))+1,VLOOKUP(C185,'Brass Nipples '!A:J,7),IF(C185&lt;(MAX('Brass Fittings '!A:A))+1,VLOOKUP(C185,'Brass Fittings '!A:J,7),IF(C185&lt;(MAX(Valves!A:A))+1,VLOOKUP(C185,Valves!A:J,7),IF(C185&lt;(MAX('PEX Tubing'!A:A))+1,VLOOKUP(C185,'PEX Tubing'!A:J,7),IF(C185&lt;(MAX('PEX Fittings - Brass'!A:A))+1,VLOOKUP(C185,'PEX Fittings - Brass'!A:J,7),IF(C185&lt;(MAX('PEX Fittings - EXPN Brass'!A:A))+1,VLOOKUP(C185,'PEX Fittings - EXPN Brass'!A:J,7),IF(C185&lt;(MAX('PEX Fittings - F1807 PPSU '!A:A))+1,VLOOKUP(C185,'PEX Fittings - F1807 PPSU '!A:J,7),IF(C185&lt;(MAX('PEX Fittings - F1960 EPPSU'!A:A))+1,VLOOKUP(C185,'PEX Fittings - F1960 EPPSU'!A:J,7),IF(C185&lt;(MAX('PEX Accessories'!A:A))+1,VLOOKUP(C185,'PEX Accessories'!A:J,7),IF(C185&lt;(MAX('PVC DWV'!A:A))+1,VLOOKUP(C185,'PVC DWV'!A:K,8),IF(C185&lt;(MAX('PVC SCH 40'!A:A))+1,VLOOKUP(C185,'PVC SCH 40'!A:K,7),IF(C185&lt;(MAX('Push Fittings'!A:A))+1,VLOOKUP(C185,'Push Fittings'!A:J,7),IF(C185&lt;(MAX('Copper Wrot'!A:A))+1,VLOOKUP(C185,'Copper Wrot'!A:L,9),IF(C185&lt;(MAX('Cast Copper'!A:A))+1,VLOOKUP(C185,'Cast Copper'!A:L,9),IF(C185&lt;(MAX('Press Copper Fittings'!A:A))+1,VLOOKUP(C185,'Press Copper Fittings'!A:J,7),IF(C185&lt;(MAX('Supply Stops'!A:A))+1,VLOOKUP(C185,'Supply Stops'!A:J,7),IF(C185&lt;(MAX('Supply Lines'!A:A))+1,VLOOKUP(C185,'Supply Lines'!A:J,7),IF(C185&lt;(MAX('CI Fittings'!A:A))+1,VLOOKUP(C185,'CI Fittings'!A:J,7),IF(C185&lt;(MAX('Steel Couplings'!A:A))+1,VLOOKUP(C185,'Steel Couplings'!A:J,7),IF(C185&lt;(MAX(NHC!A:A))+1,VLOOKUP(C185,NHC!A:J,7),IF(C185&lt;(MAX('Dielectric Unions'!A:A))+1,VLOOKUP(C185,'Dielectric Unions'!A:J,7),IF(C185&lt;(MAX('MI Fittings - XH'!A:A))+1,VLOOKUP(C185,'MI Fittings - XH'!A:J,7),IF(C185&lt;(MAX('Steel Nipples - XH'!A:A))+1,VLOOKUP(C185,'Steel Nipples - XH'!A:J,7),IF(C185&lt;(MAX('Copper Tubing '!A:A))+1,VLOOKUP(C185,'Copper Tubing '!A:J,7),IF(C185&lt;(MAX('PVC Pipe'!A:A))+1,VLOOKUP(C185,'PVC Pipe'!A:J,7),IF(C185&lt;(MAX('Steel Pipe'!A:A))+1,VLOOKUP(C185,'Steel Pipe'!A:J,7),0)))))))))))))))))))))))))))))))</f>
        <v>0</v>
      </c>
      <c r="J185" s="1196">
        <f t="shared" si="2"/>
        <v>0</v>
      </c>
    </row>
    <row r="186" spans="3:10" ht="15" customHeight="1" thickTop="1" thickBot="1">
      <c r="C186" s="1234">
        <v>165</v>
      </c>
      <c r="D186" s="49" t="str">
        <f>IF(C186&lt;(MAX('MI Fittings'!A:A))+1,VLOOKUP(C186,'MI Fittings'!A:K,10),IF(C186&lt;(MAX('CS Press Fittings'!A:A))+1,VLOOKUP(C186,'CS Press Fittings'!A:K,11),IF(C186&lt;(MAX('Steel Nipples'!A:A))+1,VLOOKUP(C186,'Steel Nipples'!A:K,10),IF(C186&lt;(MAX('Steel Cut Lengths'!A:A))+1,VLOOKUP(C186,'Steel Cut Lengths'!A:K,10),IF(C186&lt;(MAX('Pipe Hangers'!A:A))+1,VLOOKUP(C186,'Pipe Hangers'!A:J,10),IF(C186&lt;(MAX('Brass Nipples '!A:A))+1,VLOOKUP(C186,'Brass Nipples '!A:J,10),IF(C186&lt;(MAX('Brass Fittings '!A:A))+1,VLOOKUP(C186,'Brass Fittings '!A:J,10),IF(C186&lt;(MAX(Valves!A:A))+1,VLOOKUP(C186,Valves!A:J,10),IF(C186&lt;(MAX('PEX Tubing'!A:A))+1,VLOOKUP(C186,'PEX Tubing'!A:J,9),IF(C186&lt;(MAX('PEX Fittings - Brass'!A:A))+1,VLOOKUP(C186,'PEX Fittings - Brass'!A:J,10),IF(C186&lt;(MAX('PEX Fittings - EXPN Brass'!A:A))+1,VLOOKUP(C186,'PEX Fittings - EXPN Brass'!A:J,10),IF(C186&lt;(MAX('PEX Fittings - F1807 PPSU '!A:A))+1,VLOOKUP(C186,'PEX Fittings - F1807 PPSU '!A:J,10),IF(C186&lt;(MAX('PEX Fittings - F1960 EPPSU'!A:A))+1,VLOOKUP(C186,'PEX Fittings - F1960 EPPSU'!A:J,10),IF(C186&lt;(MAX('PEX Accessories'!A:A))+1,VLOOKUP(C186,'PEX Accessories'!A:J,10),IF(C186&lt;(MAX('PVC DWV'!A:A))+1,VLOOKUP(C186,'PVC DWV'!A:K,11),IF(C186&lt;(MAX('PVC SCH 40'!A:A))+1,VLOOKUP(C186,'PVC SCH 40'!A:K,11),IF(C186&lt;(MAX('Push Fittings'!A:A))+1,VLOOKUP(C186,'Push Fittings'!A:J,10),IF(C186&lt;(MAX('Copper Wrot'!A:A))+1,VLOOKUP(C186,'Copper Wrot'!A:L,12),IF(C186&lt;(MAX('Cast Copper'!A:A))+1,VLOOKUP(C186,'Cast Copper'!A:L,12),IF(C186&lt;(MAX('Press Copper Fittings'!A:A))+1,VLOOKUP(C186,'Press Copper Fittings'!A:J,10),IF(C186&lt;(MAX('Supply Stops'!A:A))+1,VLOOKUP(C186,'Supply Stops'!A:J,10),IF(C186&lt;(MAX('Supply Lines'!A:A))+1,VLOOKUP(C186,'Supply Lines'!A:J,10),IF(C186&lt;(MAX('CI Fittings'!A:A))+1,VLOOKUP(C186,'CI Fittings'!A:J,10),IF(C186&lt;(MAX('Steel Couplings'!A:A))+1,VLOOKUP(C186,'Steel Couplings'!A:J,10),IF(C186&lt;(MAX(NHC!A:A))+1,VLOOKUP(C186,NHC!A:J,10),IF(C186&lt;(MAX('Dielectric Unions'!A:A))+1,VLOOKUP(C186,'Dielectric Unions'!A:J,10),IF(C186&lt;(MAX('MI Fittings - XH'!A:A))+1,VLOOKUP(C186,'MI Fittings - XH'!A:J,10),IF(C186&lt;(MAX('Steel Nipples - XH'!A:A))+1,VLOOKUP(C186,'Steel Nipples - XH'!A:J,10),IF(C186&lt;(MAX('Copper Tubing '!A:A))+1,VLOOKUP(C186,'Copper Tubing '!A:J,10),IF(C186&lt;(MAX('PVC Pipe'!A:A))+1,VLOOKUP(C186,'PVC Pipe'!A:J,10),IF(C186&lt;(MAX('Steel Pipe'!A:A))+1,VLOOKUP(C186,'Steel Pipe'!A:J,10),"")))))))))))))))))))))))))))))))</f>
        <v/>
      </c>
      <c r="E186" s="1231" t="str">
        <f>IF(C186&lt;(MAX('MI Fittings'!A:A))+1,VLOOKUP(C186,'MI Fittings'!A:K,3),IF(C186&lt;(MAX('CS Press Fittings'!A:A))+1,VLOOKUP(C186,'CS Press Fittings'!A:K,4),IF(C186&lt;(MAX('Steel Nipples'!A:A))+1,VLOOKUP(C186,'Steel Nipples'!A:K,3),IF(C186&lt;(MAX('Steel Cut Lengths'!A:A))+1,VLOOKUP(C186,'Steel Cut Lengths'!A:K,3),IF(C186&lt;(MAX('Pipe Hangers'!A:A))+1,VLOOKUP(C186,'Pipe Hangers'!A:J,3),IF(C186&lt;(MAX('Brass Nipples '!A:A))+1,VLOOKUP(C186,'Brass Nipples '!A:J,3),IF(C186&lt;(MAX('Brass Fittings '!A:A))+1,VLOOKUP(C186,'Brass Fittings '!A:J,3),IF(C186&lt;(MAX(Valves!A:A))+1,VLOOKUP(C186,Valves!A:J,3),IF(C186&lt;(MAX('PEX Tubing'!A:A))+1,VLOOKUP(C186,'PEX Tubing'!A:J,3),IF(C186&lt;(MAX('PEX Fittings - Brass'!A:A))+1,VLOOKUP(C186,'PEX Fittings - Brass'!A:J,3),IF(C186&lt;(MAX('PEX Fittings - EXPN Brass'!A:A))+1,VLOOKUP(C186,'PEX Fittings - EXPN Brass'!A:J,3),IF(C186&lt;(MAX('PEX Fittings - F1807 PPSU '!A:A))+1,VLOOKUP(C186,'PEX Fittings - F1807 PPSU '!A:J,3),IF(C186&lt;(MAX('PEX Fittings - F1960 EPPSU'!A:A))+1,VLOOKUP(C186,'PEX Fittings - F1960 EPPSU'!A:J,3),IF(C186&lt;(MAX('PEX Accessories'!A:A))+1,VLOOKUP(C186,'PEX Accessories'!A:J,3),IF(C186&lt;(MAX('PVC DWV'!A:A))+1,VLOOKUP(C186,'PVC DWV'!A:K,3),IF(C186&lt;(MAX('PVC SCH 40'!A:A))+1,VLOOKUP(C186,'PVC SCH 40'!A:K,3),IF(C186&lt;(MAX('Push Fittings'!A:A))+1,VLOOKUP(C186,'Push Fittings'!A:J,3),IF(C186&lt;(MAX('Copper Wrot'!A:A))+1,VLOOKUP(C186,'Copper Wrot'!A:L,3),IF(C186&lt;(MAX('Cast Copper'!A:A))+1,VLOOKUP(C186,'Cast Copper'!A:L,3),IF(C186&lt;(MAX('Cast Copper'!A:A))+1,VLOOKUP(C186,'Cast Copper'!A:L,3),IF(C186&lt;(MAX('Press Copper Fittings'!A:A))+1,VLOOKUP(C186,'Press Copper Fittings'!A:J,3),IF(C186&lt;(MAX('Supply Stops'!A:A))+1,VLOOKUP(C186,'Supply Stops'!A:J,3),IF(C186&lt;(MAX('Supply Lines'!A:A))+1,VLOOKUP(C186,'Supply Lines'!A:J,3),IF(C186&lt;(MAX('CI Fittings'!A:A))+1,VLOOKUP(C186,'CI Fittings'!A:J,3),IF(C186&lt;(MAX('Steel Couplings'!A:A))+1,VLOOKUP(C186,'Steel Couplings'!A:J,3),IF(C186&lt;(MAX(NHC!A:A))+1,VLOOKUP(C186,NHC!A:J,3),IF(C186&lt;(MAX('Dielectric Unions'!A:A))+1,VLOOKUP(C186,'Dielectric Unions'!A:J,3),IF(C186&lt;(MAX('MI Fittings - XH'!A:A))+1,VLOOKUP(C186,'MI Fittings - XH'!A:J,3),IF(C186&lt;(MAX('Steel Nipples - XH'!A:A))+1,VLOOKUP(C186,'Steel Nipples - XH'!A:J,3),IF(C186&lt;(MAX('Copper Tubing '!A:A))+1,VLOOKUP(C186,'Copper Tubing '!A:J,3),IF(C186&lt;(MAX('PVC Pipe'!A:A))+1,VLOOKUP(C186,'PVC Pipe'!A:J,3),IF(C186&lt;(MAX('Steel Pipe'!A:A))+1,VLOOKUP(C186,'Steel Pipe'!A:J,3),""))))))))))))))))))))))))))))))))</f>
        <v/>
      </c>
      <c r="F186" s="1794" t="str">
        <f>IF(C186&lt;(MAX('MI Fittings'!A:A))+1,VLOOKUP(C186,'MI Fittings'!A:K,4),IF(C186&lt;(MAX('CS Press Fittings'!A:A))+1,VLOOKUP(C186,'CS Press Fittings'!A:K,5),IF(C186&lt;(MAX('Steel Nipples'!A:A))+1,VLOOKUP(C186,'Steel Nipples'!A:K,4),IF(C186&lt;(MAX('Steel Cut Lengths'!A:A))+1,VLOOKUP(C186,'Steel Cut Lengths'!A:K,4),IF(C186&lt;(MAX('Pipe Hangers'!A:A))+1,VLOOKUP(C186,'Pipe Hangers'!A:J,4),IF(C186&lt;(MAX('Brass Nipples '!A:A))+1,VLOOKUP(C186,'Brass Nipples '!A:J,4),IF(C186&lt;(MAX('Brass Fittings '!A:A))+1,VLOOKUP(C186,'Brass Fittings '!A:J,4),IF(C186&lt;(MAX(Valves!A:A))+1,VLOOKUP(C186,Valves!A:J,4),IF(C186&lt;(MAX('PEX Tubing'!A:A))+1,VLOOKUP(C186,'PEX Tubing'!A:J,4),IF(C186&lt;(MAX('PEX Fittings - Brass'!A:A))+1,VLOOKUP(C186,'PEX Fittings - Brass'!A:J,4),IF(C186&lt;(MAX('PEX Fittings - EXPN Brass'!A:A))+1,VLOOKUP(C186,'PEX Fittings - EXPN Brass'!A:J,4),IF(C186&lt;(MAX('PEX Fittings - F1807 PPSU '!A:A))+1,VLOOKUP(C186,'PEX Fittings - F1807 PPSU '!A:J,4),IF(C186&lt;(MAX('PEX Fittings - F1960 EPPSU'!A:A))+1,VLOOKUP(C186,'PEX Fittings - F1960 EPPSU'!A:J,4),IF(C186&lt;(MAX('PEX Accessories'!A:A))+1,VLOOKUP(C186,'PEX Accessories'!A:J,4),IF(C186&lt;(MAX('PVC DWV'!A:A))+1,VLOOKUP(C186,'PVC DWV'!A:K,5),IF(C186&lt;(MAX('PVC SCH 40'!A:A))+1,VLOOKUP(C186,'PVC SCH 40'!A:K,5),IF(C186&lt;(MAX('Push Fittings'!A:A))+1,VLOOKUP(C186,'Push Fittings'!A:J,4),IF(C186&lt;(MAX('Copper Wrot'!A:A))+1,VLOOKUP(C186,'Copper Wrot'!A:L,5),IF(C186&lt;(MAX('Cast Copper'!A:A))+1,VLOOKUP(C186,'Cast Copper'!A:L,5),IF(C186&lt;(MAX('Press Copper Fittings'!A:A))+1,VLOOKUP(C186,'Press Copper Fittings'!A:J,4),IF(C186&lt;(MAX('Supply Stops'!A:A))+1,VLOOKUP(C186,'Supply Stops'!A:J,4),IF(C186&lt;(MAX('Supply Lines'!A:A))+1,VLOOKUP(C186,'Supply Lines'!A:J,4),IF(C186&lt;(MAX('CI Fittings'!A:A))+1,VLOOKUP(C186,'CI Fittings'!A:J,4),IF(C186&lt;(MAX('Steel Couplings'!A:A))+1,VLOOKUP(C186,'Steel Couplings'!A:J,4),IF(C186&lt;(MAX(NHC!A:A))+1,VLOOKUP(C186,NHC!A:J,4),IF(C186&lt;(MAX('Dielectric Unions'!A:A))+1,VLOOKUP(C186,'Dielectric Unions'!A:J,4),IF(C186&lt;(MAX('MI Fittings - XH'!A:A))+1,VLOOKUP(C186,'MI Fittings - XH'!A:J,4),IF(C186&lt;(MAX('Steel Nipples - XH'!A:A))+1,VLOOKUP(C186,'Steel Nipples - XH'!A:J,4),IF(C186&lt;(MAX('Copper Tubing '!A:A))+1,VLOOKUP(C186,'Copper Tubing '!A:J,4),IF(C186&lt;(MAX('PVC Pipe'!A:A))+1,VLOOKUP(C186,'PVC Pipe'!A:J,4),IF(C186&lt;(MAX('Steel Pipe'!A:A))+1,VLOOKUP(C186,'Steel Pipe'!A:J,4),"")))))))))))))))))))))))))))))))</f>
        <v/>
      </c>
      <c r="G186" s="1795"/>
      <c r="H186" s="504" t="str">
        <f>IF(C186&lt;(MAX('MI Fittings'!A:A))+1,VLOOKUP(C186,'MI Fittings'!A:K,8),IF(C186&lt;(MAX('CS Press Fittings'!A:A))+1,VLOOKUP(C186,'CS Press Fittings'!A:K,9),IF(C186&lt;(MAX('Steel Nipples'!A:A))+1,VLOOKUP(C186,'Steel Nipples'!A:K,8),IF(C186&lt;(MAX('Steel Cut Lengths'!A:A))+1,VLOOKUP(C186,'Steel Cut Lengths'!A:K,8),IF(C186&lt;(MAX('Pipe Hangers'!A:A))+1,VLOOKUP(C186,'Pipe Hangers'!A:J,8),IF(C186&lt;(MAX('Brass Nipples '!A:A))+1,VLOOKUP(C186,'Brass Nipples '!A:J,8),IF(C186&lt;(MAX('Brass Fittings '!A:A))+1,VLOOKUP(C186,'Brass Fittings '!A:J,8),IF(C186&lt;(MAX(Valves!A:A))+1,VLOOKUP(C186,Valves!A:J,8),IF(C186&lt;(MAX('PEX Tubing'!A:A))+1,VLOOKUP(C186,'PEX Tubing'!A:J,8),IF(C186&lt;(MAX('PEX Fittings - Brass'!A:A))+1,VLOOKUP(C186,'PEX Fittings - Brass'!A:J,8),IF(C186&lt;(MAX('PEX Fittings - EXPN Brass'!A:A))+1,VLOOKUP(C186,'PEX Fittings - EXPN Brass'!A:J,8),IF(C186&lt;(MAX('PEX Fittings - F1807 PPSU '!A:A))+1,VLOOKUP(C186,'PEX Fittings - F1807 PPSU '!A:J,8),IF(C186&lt;(MAX('PEX Fittings - F1960 EPPSU'!A:A))+1,VLOOKUP(C186,'PEX Fittings - F1960 EPPSU'!A:J,8),IF(C186&lt;(MAX('PEX Accessories'!A:A))+1,VLOOKUP(C186,'PEX Accessories'!A:J,8),IF(C186&lt;(MAX('PVC DWV'!A:A))+1,VLOOKUP(C186,'PVC DWV'!A:K,9),IF(C186&lt;(MAX('PVC SCH 40'!A:A))+1,VLOOKUP(C186,'PVC SCH 40'!A:K,10),IF(C186&lt;(MAX('Push Fittings'!A:A))+1,VLOOKUP(C186,'Push Fittings'!A:J,8),IF(C186&lt;(MAX('Copper Wrot'!A:A))+1,VLOOKUP(C186,'Copper Wrot'!A:L,10),IF(C186&lt;(MAX('Cast Copper'!A:A))+1,VLOOKUP(C186,'Cast Copper'!A:L,10),IF(C186&lt;(MAX('Press Copper Fittings'!A:A))+1,VLOOKUP(C186,'Press Copper Fittings'!A:J,8),IF(C186&lt;(MAX('Supply Stops'!A:A))+1,VLOOKUP(C186,'Supply Stops'!A:J,8),IF(C186&lt;(MAX('Supply Lines'!A:A))+1,VLOOKUP(C186,'Supply Lines'!A:J,8),IF(C186&lt;(MAX('CI Fittings'!A:A))+1,VLOOKUP(C186,'CI Fittings'!A:J,8),IF(C186&lt;(MAX('Steel Couplings'!A:A))+1,VLOOKUP(C186,'Steel Couplings'!A:J,8),IF(C186&lt;(MAX(NHC!A:A))+1,VLOOKUP(C186,NHC!A:J,8),IF(C186&lt;(MAX('Dielectric Unions'!A:A))+1,VLOOKUP(C186,'Dielectric Unions'!A:J,8),IF(C186&lt;(MAX('MI Fittings - XH'!A:A))+1,VLOOKUP(C186,'MI Fittings - XH'!A:J,8),IF(C186&lt;(MAX('Steel Nipples - XH'!A:A))+1,VLOOKUP(C186,'Steel Nipples - XH'!A:J,8),IF(C186&lt;(MAX('Copper Tubing '!A:A))+1,VLOOKUP(C186,'Copper Tubing '!A:J,8),IF(C186&lt;(MAX('PVC Pipe'!A:A))+1,VLOOKUP(C186,'PVC Pipe'!A:J,8),IF(C186&lt;(MAX('Steel Pipe'!A:A))+1,VLOOKUP(C186,'Steel Pipe'!A:J,8),"")))))))))))))))))))))))))))))))</f>
        <v/>
      </c>
      <c r="I186" s="1232">
        <f>IF(C186&lt;(MAX('MI Fittings'!A:A))+1,VLOOKUP(C186,'MI Fittings'!A:K,7),IF(C186&lt;(MAX('CS Press Fittings'!A:A))+1,VLOOKUP(C186,'CS Press Fittings'!A:K,8),IF(C186&lt;(MAX('Steel Nipples'!A:A))+1,VLOOKUP(C186,'Steel Nipples'!A:K,7),IF(C186&lt;(MAX('Steel Cut Lengths'!A:A))+1,VLOOKUP(C186,'Steel Cut Lengths'!A:K,7),IF(C186&lt;(MAX('Pipe Hangers'!A:A))+1,VLOOKUP(C186,'Pipe Hangers'!A:J,7),IF(C186&lt;(MAX('Brass Nipples '!A:A))+1,VLOOKUP(C186,'Brass Nipples '!A:J,7),IF(C186&lt;(MAX('Brass Fittings '!A:A))+1,VLOOKUP(C186,'Brass Fittings '!A:J,7),IF(C186&lt;(MAX(Valves!A:A))+1,VLOOKUP(C186,Valves!A:J,7),IF(C186&lt;(MAX('PEX Tubing'!A:A))+1,VLOOKUP(C186,'PEX Tubing'!A:J,7),IF(C186&lt;(MAX('PEX Fittings - Brass'!A:A))+1,VLOOKUP(C186,'PEX Fittings - Brass'!A:J,7),IF(C186&lt;(MAX('PEX Fittings - EXPN Brass'!A:A))+1,VLOOKUP(C186,'PEX Fittings - EXPN Brass'!A:J,7),IF(C186&lt;(MAX('PEX Fittings - F1807 PPSU '!A:A))+1,VLOOKUP(C186,'PEX Fittings - F1807 PPSU '!A:J,7),IF(C186&lt;(MAX('PEX Fittings - F1960 EPPSU'!A:A))+1,VLOOKUP(C186,'PEX Fittings - F1960 EPPSU'!A:J,7),IF(C186&lt;(MAX('PEX Accessories'!A:A))+1,VLOOKUP(C186,'PEX Accessories'!A:J,7),IF(C186&lt;(MAX('PVC DWV'!A:A))+1,VLOOKUP(C186,'PVC DWV'!A:K,8),IF(C186&lt;(MAX('PVC SCH 40'!A:A))+1,VLOOKUP(C186,'PVC SCH 40'!A:K,7),IF(C186&lt;(MAX('Push Fittings'!A:A))+1,VLOOKUP(C186,'Push Fittings'!A:J,7),IF(C186&lt;(MAX('Copper Wrot'!A:A))+1,VLOOKUP(C186,'Copper Wrot'!A:L,9),IF(C186&lt;(MAX('Cast Copper'!A:A))+1,VLOOKUP(C186,'Cast Copper'!A:L,9),IF(C186&lt;(MAX('Press Copper Fittings'!A:A))+1,VLOOKUP(C186,'Press Copper Fittings'!A:J,7),IF(C186&lt;(MAX('Supply Stops'!A:A))+1,VLOOKUP(C186,'Supply Stops'!A:J,7),IF(C186&lt;(MAX('Supply Lines'!A:A))+1,VLOOKUP(C186,'Supply Lines'!A:J,7),IF(C186&lt;(MAX('CI Fittings'!A:A))+1,VLOOKUP(C186,'CI Fittings'!A:J,7),IF(C186&lt;(MAX('Steel Couplings'!A:A))+1,VLOOKUP(C186,'Steel Couplings'!A:J,7),IF(C186&lt;(MAX(NHC!A:A))+1,VLOOKUP(C186,NHC!A:J,7),IF(C186&lt;(MAX('Dielectric Unions'!A:A))+1,VLOOKUP(C186,'Dielectric Unions'!A:J,7),IF(C186&lt;(MAX('MI Fittings - XH'!A:A))+1,VLOOKUP(C186,'MI Fittings - XH'!A:J,7),IF(C186&lt;(MAX('Steel Nipples - XH'!A:A))+1,VLOOKUP(C186,'Steel Nipples - XH'!A:J,7),IF(C186&lt;(MAX('Copper Tubing '!A:A))+1,VLOOKUP(C186,'Copper Tubing '!A:J,7),IF(C186&lt;(MAX('PVC Pipe'!A:A))+1,VLOOKUP(C186,'PVC Pipe'!A:J,7),IF(C186&lt;(MAX('Steel Pipe'!A:A))+1,VLOOKUP(C186,'Steel Pipe'!A:J,7),0)))))))))))))))))))))))))))))))</f>
        <v>0</v>
      </c>
      <c r="J186" s="1196">
        <f t="shared" si="2"/>
        <v>0</v>
      </c>
    </row>
    <row r="187" spans="3:10" ht="15" customHeight="1" thickTop="1" thickBot="1">
      <c r="C187" s="1233">
        <v>166</v>
      </c>
      <c r="D187" s="49" t="str">
        <f>IF(C187&lt;(MAX('MI Fittings'!A:A))+1,VLOOKUP(C187,'MI Fittings'!A:K,10),IF(C187&lt;(MAX('CS Press Fittings'!A:A))+1,VLOOKUP(C187,'CS Press Fittings'!A:K,11),IF(C187&lt;(MAX('Steel Nipples'!A:A))+1,VLOOKUP(C187,'Steel Nipples'!A:K,10),IF(C187&lt;(MAX('Steel Cut Lengths'!A:A))+1,VLOOKUP(C187,'Steel Cut Lengths'!A:K,10),IF(C187&lt;(MAX('Pipe Hangers'!A:A))+1,VLOOKUP(C187,'Pipe Hangers'!A:J,10),IF(C187&lt;(MAX('Brass Nipples '!A:A))+1,VLOOKUP(C187,'Brass Nipples '!A:J,10),IF(C187&lt;(MAX('Brass Fittings '!A:A))+1,VLOOKUP(C187,'Brass Fittings '!A:J,10),IF(C187&lt;(MAX(Valves!A:A))+1,VLOOKUP(C187,Valves!A:J,10),IF(C187&lt;(MAX('PEX Tubing'!A:A))+1,VLOOKUP(C187,'PEX Tubing'!A:J,9),IF(C187&lt;(MAX('PEX Fittings - Brass'!A:A))+1,VLOOKUP(C187,'PEX Fittings - Brass'!A:J,10),IF(C187&lt;(MAX('PEX Fittings - EXPN Brass'!A:A))+1,VLOOKUP(C187,'PEX Fittings - EXPN Brass'!A:J,10),IF(C187&lt;(MAX('PEX Fittings - F1807 PPSU '!A:A))+1,VLOOKUP(C187,'PEX Fittings - F1807 PPSU '!A:J,10),IF(C187&lt;(MAX('PEX Fittings - F1960 EPPSU'!A:A))+1,VLOOKUP(C187,'PEX Fittings - F1960 EPPSU'!A:J,10),IF(C187&lt;(MAX('PEX Accessories'!A:A))+1,VLOOKUP(C187,'PEX Accessories'!A:J,10),IF(C187&lt;(MAX('PVC DWV'!A:A))+1,VLOOKUP(C187,'PVC DWV'!A:K,11),IF(C187&lt;(MAX('PVC SCH 40'!A:A))+1,VLOOKUP(C187,'PVC SCH 40'!A:K,11),IF(C187&lt;(MAX('Push Fittings'!A:A))+1,VLOOKUP(C187,'Push Fittings'!A:J,10),IF(C187&lt;(MAX('Copper Wrot'!A:A))+1,VLOOKUP(C187,'Copper Wrot'!A:L,12),IF(C187&lt;(MAX('Cast Copper'!A:A))+1,VLOOKUP(C187,'Cast Copper'!A:L,12),IF(C187&lt;(MAX('Press Copper Fittings'!A:A))+1,VLOOKUP(C187,'Press Copper Fittings'!A:J,10),IF(C187&lt;(MAX('Supply Stops'!A:A))+1,VLOOKUP(C187,'Supply Stops'!A:J,10),IF(C187&lt;(MAX('Supply Lines'!A:A))+1,VLOOKUP(C187,'Supply Lines'!A:J,10),IF(C187&lt;(MAX('CI Fittings'!A:A))+1,VLOOKUP(C187,'CI Fittings'!A:J,10),IF(C187&lt;(MAX('Steel Couplings'!A:A))+1,VLOOKUP(C187,'Steel Couplings'!A:J,10),IF(C187&lt;(MAX(NHC!A:A))+1,VLOOKUP(C187,NHC!A:J,10),IF(C187&lt;(MAX('Dielectric Unions'!A:A))+1,VLOOKUP(C187,'Dielectric Unions'!A:J,10),IF(C187&lt;(MAX('MI Fittings - XH'!A:A))+1,VLOOKUP(C187,'MI Fittings - XH'!A:J,10),IF(C187&lt;(MAX('Steel Nipples - XH'!A:A))+1,VLOOKUP(C187,'Steel Nipples - XH'!A:J,10),IF(C187&lt;(MAX('Copper Tubing '!A:A))+1,VLOOKUP(C187,'Copper Tubing '!A:J,10),IF(C187&lt;(MAX('PVC Pipe'!A:A))+1,VLOOKUP(C187,'PVC Pipe'!A:J,10),IF(C187&lt;(MAX('Steel Pipe'!A:A))+1,VLOOKUP(C187,'Steel Pipe'!A:J,10),"")))))))))))))))))))))))))))))))</f>
        <v/>
      </c>
      <c r="E187" s="1231" t="str">
        <f>IF(C187&lt;(MAX('MI Fittings'!A:A))+1,VLOOKUP(C187,'MI Fittings'!A:K,3),IF(C187&lt;(MAX('CS Press Fittings'!A:A))+1,VLOOKUP(C187,'CS Press Fittings'!A:K,4),IF(C187&lt;(MAX('Steel Nipples'!A:A))+1,VLOOKUP(C187,'Steel Nipples'!A:K,3),IF(C187&lt;(MAX('Steel Cut Lengths'!A:A))+1,VLOOKUP(C187,'Steel Cut Lengths'!A:K,3),IF(C187&lt;(MAX('Pipe Hangers'!A:A))+1,VLOOKUP(C187,'Pipe Hangers'!A:J,3),IF(C187&lt;(MAX('Brass Nipples '!A:A))+1,VLOOKUP(C187,'Brass Nipples '!A:J,3),IF(C187&lt;(MAX('Brass Fittings '!A:A))+1,VLOOKUP(C187,'Brass Fittings '!A:J,3),IF(C187&lt;(MAX(Valves!A:A))+1,VLOOKUP(C187,Valves!A:J,3),IF(C187&lt;(MAX('PEX Tubing'!A:A))+1,VLOOKUP(C187,'PEX Tubing'!A:J,3),IF(C187&lt;(MAX('PEX Fittings - Brass'!A:A))+1,VLOOKUP(C187,'PEX Fittings - Brass'!A:J,3),IF(C187&lt;(MAX('PEX Fittings - EXPN Brass'!A:A))+1,VLOOKUP(C187,'PEX Fittings - EXPN Brass'!A:J,3),IF(C187&lt;(MAX('PEX Fittings - F1807 PPSU '!A:A))+1,VLOOKUP(C187,'PEX Fittings - F1807 PPSU '!A:J,3),IF(C187&lt;(MAX('PEX Fittings - F1960 EPPSU'!A:A))+1,VLOOKUP(C187,'PEX Fittings - F1960 EPPSU'!A:J,3),IF(C187&lt;(MAX('PEX Accessories'!A:A))+1,VLOOKUP(C187,'PEX Accessories'!A:J,3),IF(C187&lt;(MAX('PVC DWV'!A:A))+1,VLOOKUP(C187,'PVC DWV'!A:K,3),IF(C187&lt;(MAX('PVC SCH 40'!A:A))+1,VLOOKUP(C187,'PVC SCH 40'!A:K,3),IF(C187&lt;(MAX('Push Fittings'!A:A))+1,VLOOKUP(C187,'Push Fittings'!A:J,3),IF(C187&lt;(MAX('Copper Wrot'!A:A))+1,VLOOKUP(C187,'Copper Wrot'!A:L,3),IF(C187&lt;(MAX('Cast Copper'!A:A))+1,VLOOKUP(C187,'Cast Copper'!A:L,3),IF(C187&lt;(MAX('Cast Copper'!A:A))+1,VLOOKUP(C187,'Cast Copper'!A:L,3),IF(C187&lt;(MAX('Press Copper Fittings'!A:A))+1,VLOOKUP(C187,'Press Copper Fittings'!A:J,3),IF(C187&lt;(MAX('Supply Stops'!A:A))+1,VLOOKUP(C187,'Supply Stops'!A:J,3),IF(C187&lt;(MAX('Supply Lines'!A:A))+1,VLOOKUP(C187,'Supply Lines'!A:J,3),IF(C187&lt;(MAX('CI Fittings'!A:A))+1,VLOOKUP(C187,'CI Fittings'!A:J,3),IF(C187&lt;(MAX('Steel Couplings'!A:A))+1,VLOOKUP(C187,'Steel Couplings'!A:J,3),IF(C187&lt;(MAX(NHC!A:A))+1,VLOOKUP(C187,NHC!A:J,3),IF(C187&lt;(MAX('Dielectric Unions'!A:A))+1,VLOOKUP(C187,'Dielectric Unions'!A:J,3),IF(C187&lt;(MAX('MI Fittings - XH'!A:A))+1,VLOOKUP(C187,'MI Fittings - XH'!A:J,3),IF(C187&lt;(MAX('Steel Nipples - XH'!A:A))+1,VLOOKUP(C187,'Steel Nipples - XH'!A:J,3),IF(C187&lt;(MAX('Copper Tubing '!A:A))+1,VLOOKUP(C187,'Copper Tubing '!A:J,3),IF(C187&lt;(MAX('PVC Pipe'!A:A))+1,VLOOKUP(C187,'PVC Pipe'!A:J,3),IF(C187&lt;(MAX('Steel Pipe'!A:A))+1,VLOOKUP(C187,'Steel Pipe'!A:J,3),""))))))))))))))))))))))))))))))))</f>
        <v/>
      </c>
      <c r="F187" s="1794" t="str">
        <f>IF(C187&lt;(MAX('MI Fittings'!A:A))+1,VLOOKUP(C187,'MI Fittings'!A:K,4),IF(C187&lt;(MAX('CS Press Fittings'!A:A))+1,VLOOKUP(C187,'CS Press Fittings'!A:K,5),IF(C187&lt;(MAX('Steel Nipples'!A:A))+1,VLOOKUP(C187,'Steel Nipples'!A:K,4),IF(C187&lt;(MAX('Steel Cut Lengths'!A:A))+1,VLOOKUP(C187,'Steel Cut Lengths'!A:K,4),IF(C187&lt;(MAX('Pipe Hangers'!A:A))+1,VLOOKUP(C187,'Pipe Hangers'!A:J,4),IF(C187&lt;(MAX('Brass Nipples '!A:A))+1,VLOOKUP(C187,'Brass Nipples '!A:J,4),IF(C187&lt;(MAX('Brass Fittings '!A:A))+1,VLOOKUP(C187,'Brass Fittings '!A:J,4),IF(C187&lt;(MAX(Valves!A:A))+1,VLOOKUP(C187,Valves!A:J,4),IF(C187&lt;(MAX('PEX Tubing'!A:A))+1,VLOOKUP(C187,'PEX Tubing'!A:J,4),IF(C187&lt;(MAX('PEX Fittings - Brass'!A:A))+1,VLOOKUP(C187,'PEX Fittings - Brass'!A:J,4),IF(C187&lt;(MAX('PEX Fittings - EXPN Brass'!A:A))+1,VLOOKUP(C187,'PEX Fittings - EXPN Brass'!A:J,4),IF(C187&lt;(MAX('PEX Fittings - F1807 PPSU '!A:A))+1,VLOOKUP(C187,'PEX Fittings - F1807 PPSU '!A:J,4),IF(C187&lt;(MAX('PEX Fittings - F1960 EPPSU'!A:A))+1,VLOOKUP(C187,'PEX Fittings - F1960 EPPSU'!A:J,4),IF(C187&lt;(MAX('PEX Accessories'!A:A))+1,VLOOKUP(C187,'PEX Accessories'!A:J,4),IF(C187&lt;(MAX('PVC DWV'!A:A))+1,VLOOKUP(C187,'PVC DWV'!A:K,5),IF(C187&lt;(MAX('PVC SCH 40'!A:A))+1,VLOOKUP(C187,'PVC SCH 40'!A:K,5),IF(C187&lt;(MAX('Push Fittings'!A:A))+1,VLOOKUP(C187,'Push Fittings'!A:J,4),IF(C187&lt;(MAX('Copper Wrot'!A:A))+1,VLOOKUP(C187,'Copper Wrot'!A:L,5),IF(C187&lt;(MAX('Cast Copper'!A:A))+1,VLOOKUP(C187,'Cast Copper'!A:L,5),IF(C187&lt;(MAX('Press Copper Fittings'!A:A))+1,VLOOKUP(C187,'Press Copper Fittings'!A:J,4),IF(C187&lt;(MAX('Supply Stops'!A:A))+1,VLOOKUP(C187,'Supply Stops'!A:J,4),IF(C187&lt;(MAX('Supply Lines'!A:A))+1,VLOOKUP(C187,'Supply Lines'!A:J,4),IF(C187&lt;(MAX('CI Fittings'!A:A))+1,VLOOKUP(C187,'CI Fittings'!A:J,4),IF(C187&lt;(MAX('Steel Couplings'!A:A))+1,VLOOKUP(C187,'Steel Couplings'!A:J,4),IF(C187&lt;(MAX(NHC!A:A))+1,VLOOKUP(C187,NHC!A:J,4),IF(C187&lt;(MAX('Dielectric Unions'!A:A))+1,VLOOKUP(C187,'Dielectric Unions'!A:J,4),IF(C187&lt;(MAX('MI Fittings - XH'!A:A))+1,VLOOKUP(C187,'MI Fittings - XH'!A:J,4),IF(C187&lt;(MAX('Steel Nipples - XH'!A:A))+1,VLOOKUP(C187,'Steel Nipples - XH'!A:J,4),IF(C187&lt;(MAX('Copper Tubing '!A:A))+1,VLOOKUP(C187,'Copper Tubing '!A:J,4),IF(C187&lt;(MAX('PVC Pipe'!A:A))+1,VLOOKUP(C187,'PVC Pipe'!A:J,4),IF(C187&lt;(MAX('Steel Pipe'!A:A))+1,VLOOKUP(C187,'Steel Pipe'!A:J,4),"")))))))))))))))))))))))))))))))</f>
        <v/>
      </c>
      <c r="G187" s="1795"/>
      <c r="H187" s="504" t="str">
        <f>IF(C187&lt;(MAX('MI Fittings'!A:A))+1,VLOOKUP(C187,'MI Fittings'!A:K,8),IF(C187&lt;(MAX('CS Press Fittings'!A:A))+1,VLOOKUP(C187,'CS Press Fittings'!A:K,9),IF(C187&lt;(MAX('Steel Nipples'!A:A))+1,VLOOKUP(C187,'Steel Nipples'!A:K,8),IF(C187&lt;(MAX('Steel Cut Lengths'!A:A))+1,VLOOKUP(C187,'Steel Cut Lengths'!A:K,8),IF(C187&lt;(MAX('Pipe Hangers'!A:A))+1,VLOOKUP(C187,'Pipe Hangers'!A:J,8),IF(C187&lt;(MAX('Brass Nipples '!A:A))+1,VLOOKUP(C187,'Brass Nipples '!A:J,8),IF(C187&lt;(MAX('Brass Fittings '!A:A))+1,VLOOKUP(C187,'Brass Fittings '!A:J,8),IF(C187&lt;(MAX(Valves!A:A))+1,VLOOKUP(C187,Valves!A:J,8),IF(C187&lt;(MAX('PEX Tubing'!A:A))+1,VLOOKUP(C187,'PEX Tubing'!A:J,8),IF(C187&lt;(MAX('PEX Fittings - Brass'!A:A))+1,VLOOKUP(C187,'PEX Fittings - Brass'!A:J,8),IF(C187&lt;(MAX('PEX Fittings - EXPN Brass'!A:A))+1,VLOOKUP(C187,'PEX Fittings - EXPN Brass'!A:J,8),IF(C187&lt;(MAX('PEX Fittings - F1807 PPSU '!A:A))+1,VLOOKUP(C187,'PEX Fittings - F1807 PPSU '!A:J,8),IF(C187&lt;(MAX('PEX Fittings - F1960 EPPSU'!A:A))+1,VLOOKUP(C187,'PEX Fittings - F1960 EPPSU'!A:J,8),IF(C187&lt;(MAX('PEX Accessories'!A:A))+1,VLOOKUP(C187,'PEX Accessories'!A:J,8),IF(C187&lt;(MAX('PVC DWV'!A:A))+1,VLOOKUP(C187,'PVC DWV'!A:K,9),IF(C187&lt;(MAX('PVC SCH 40'!A:A))+1,VLOOKUP(C187,'PVC SCH 40'!A:K,10),IF(C187&lt;(MAX('Push Fittings'!A:A))+1,VLOOKUP(C187,'Push Fittings'!A:J,8),IF(C187&lt;(MAX('Copper Wrot'!A:A))+1,VLOOKUP(C187,'Copper Wrot'!A:L,10),IF(C187&lt;(MAX('Cast Copper'!A:A))+1,VLOOKUP(C187,'Cast Copper'!A:L,10),IF(C187&lt;(MAX('Press Copper Fittings'!A:A))+1,VLOOKUP(C187,'Press Copper Fittings'!A:J,8),IF(C187&lt;(MAX('Supply Stops'!A:A))+1,VLOOKUP(C187,'Supply Stops'!A:J,8),IF(C187&lt;(MAX('Supply Lines'!A:A))+1,VLOOKUP(C187,'Supply Lines'!A:J,8),IF(C187&lt;(MAX('CI Fittings'!A:A))+1,VLOOKUP(C187,'CI Fittings'!A:J,8),IF(C187&lt;(MAX('Steel Couplings'!A:A))+1,VLOOKUP(C187,'Steel Couplings'!A:J,8),IF(C187&lt;(MAX(NHC!A:A))+1,VLOOKUP(C187,NHC!A:J,8),IF(C187&lt;(MAX('Dielectric Unions'!A:A))+1,VLOOKUP(C187,'Dielectric Unions'!A:J,8),IF(C187&lt;(MAX('MI Fittings - XH'!A:A))+1,VLOOKUP(C187,'MI Fittings - XH'!A:J,8),IF(C187&lt;(MAX('Steel Nipples - XH'!A:A))+1,VLOOKUP(C187,'Steel Nipples - XH'!A:J,8),IF(C187&lt;(MAX('Copper Tubing '!A:A))+1,VLOOKUP(C187,'Copper Tubing '!A:J,8),IF(C187&lt;(MAX('PVC Pipe'!A:A))+1,VLOOKUP(C187,'PVC Pipe'!A:J,8),IF(C187&lt;(MAX('Steel Pipe'!A:A))+1,VLOOKUP(C187,'Steel Pipe'!A:J,8),"")))))))))))))))))))))))))))))))</f>
        <v/>
      </c>
      <c r="I187" s="1232">
        <f>IF(C187&lt;(MAX('MI Fittings'!A:A))+1,VLOOKUP(C187,'MI Fittings'!A:K,7),IF(C187&lt;(MAX('CS Press Fittings'!A:A))+1,VLOOKUP(C187,'CS Press Fittings'!A:K,8),IF(C187&lt;(MAX('Steel Nipples'!A:A))+1,VLOOKUP(C187,'Steel Nipples'!A:K,7),IF(C187&lt;(MAX('Steel Cut Lengths'!A:A))+1,VLOOKUP(C187,'Steel Cut Lengths'!A:K,7),IF(C187&lt;(MAX('Pipe Hangers'!A:A))+1,VLOOKUP(C187,'Pipe Hangers'!A:J,7),IF(C187&lt;(MAX('Brass Nipples '!A:A))+1,VLOOKUP(C187,'Brass Nipples '!A:J,7),IF(C187&lt;(MAX('Brass Fittings '!A:A))+1,VLOOKUP(C187,'Brass Fittings '!A:J,7),IF(C187&lt;(MAX(Valves!A:A))+1,VLOOKUP(C187,Valves!A:J,7),IF(C187&lt;(MAX('PEX Tubing'!A:A))+1,VLOOKUP(C187,'PEX Tubing'!A:J,7),IF(C187&lt;(MAX('PEX Fittings - Brass'!A:A))+1,VLOOKUP(C187,'PEX Fittings - Brass'!A:J,7),IF(C187&lt;(MAX('PEX Fittings - EXPN Brass'!A:A))+1,VLOOKUP(C187,'PEX Fittings - EXPN Brass'!A:J,7),IF(C187&lt;(MAX('PEX Fittings - F1807 PPSU '!A:A))+1,VLOOKUP(C187,'PEX Fittings - F1807 PPSU '!A:J,7),IF(C187&lt;(MAX('PEX Fittings - F1960 EPPSU'!A:A))+1,VLOOKUP(C187,'PEX Fittings - F1960 EPPSU'!A:J,7),IF(C187&lt;(MAX('PEX Accessories'!A:A))+1,VLOOKUP(C187,'PEX Accessories'!A:J,7),IF(C187&lt;(MAX('PVC DWV'!A:A))+1,VLOOKUP(C187,'PVC DWV'!A:K,8),IF(C187&lt;(MAX('PVC SCH 40'!A:A))+1,VLOOKUP(C187,'PVC SCH 40'!A:K,7),IF(C187&lt;(MAX('Push Fittings'!A:A))+1,VLOOKUP(C187,'Push Fittings'!A:J,7),IF(C187&lt;(MAX('Copper Wrot'!A:A))+1,VLOOKUP(C187,'Copper Wrot'!A:L,9),IF(C187&lt;(MAX('Cast Copper'!A:A))+1,VLOOKUP(C187,'Cast Copper'!A:L,9),IF(C187&lt;(MAX('Press Copper Fittings'!A:A))+1,VLOOKUP(C187,'Press Copper Fittings'!A:J,7),IF(C187&lt;(MAX('Supply Stops'!A:A))+1,VLOOKUP(C187,'Supply Stops'!A:J,7),IF(C187&lt;(MAX('Supply Lines'!A:A))+1,VLOOKUP(C187,'Supply Lines'!A:J,7),IF(C187&lt;(MAX('CI Fittings'!A:A))+1,VLOOKUP(C187,'CI Fittings'!A:J,7),IF(C187&lt;(MAX('Steel Couplings'!A:A))+1,VLOOKUP(C187,'Steel Couplings'!A:J,7),IF(C187&lt;(MAX(NHC!A:A))+1,VLOOKUP(C187,NHC!A:J,7),IF(C187&lt;(MAX('Dielectric Unions'!A:A))+1,VLOOKUP(C187,'Dielectric Unions'!A:J,7),IF(C187&lt;(MAX('MI Fittings - XH'!A:A))+1,VLOOKUP(C187,'MI Fittings - XH'!A:J,7),IF(C187&lt;(MAX('Steel Nipples - XH'!A:A))+1,VLOOKUP(C187,'Steel Nipples - XH'!A:J,7),IF(C187&lt;(MAX('Copper Tubing '!A:A))+1,VLOOKUP(C187,'Copper Tubing '!A:J,7),IF(C187&lt;(MAX('PVC Pipe'!A:A))+1,VLOOKUP(C187,'PVC Pipe'!A:J,7),IF(C187&lt;(MAX('Steel Pipe'!A:A))+1,VLOOKUP(C187,'Steel Pipe'!A:J,7),0)))))))))))))))))))))))))))))))</f>
        <v>0</v>
      </c>
      <c r="J187" s="1196">
        <f t="shared" ref="J187:J221" si="3">IFERROR(I187*D187,0)</f>
        <v>0</v>
      </c>
    </row>
    <row r="188" spans="3:10" ht="15" customHeight="1" thickTop="1" thickBot="1">
      <c r="C188" s="1234">
        <v>167</v>
      </c>
      <c r="D188" s="49" t="str">
        <f>IF(C188&lt;(MAX('MI Fittings'!A:A))+1,VLOOKUP(C188,'MI Fittings'!A:K,10),IF(C188&lt;(MAX('CS Press Fittings'!A:A))+1,VLOOKUP(C188,'CS Press Fittings'!A:K,11),IF(C188&lt;(MAX('Steel Nipples'!A:A))+1,VLOOKUP(C188,'Steel Nipples'!A:K,10),IF(C188&lt;(MAX('Steel Cut Lengths'!A:A))+1,VLOOKUP(C188,'Steel Cut Lengths'!A:K,10),IF(C188&lt;(MAX('Pipe Hangers'!A:A))+1,VLOOKUP(C188,'Pipe Hangers'!A:J,10),IF(C188&lt;(MAX('Brass Nipples '!A:A))+1,VLOOKUP(C188,'Brass Nipples '!A:J,10),IF(C188&lt;(MAX('Brass Fittings '!A:A))+1,VLOOKUP(C188,'Brass Fittings '!A:J,10),IF(C188&lt;(MAX(Valves!A:A))+1,VLOOKUP(C188,Valves!A:J,10),IF(C188&lt;(MAX('PEX Tubing'!A:A))+1,VLOOKUP(C188,'PEX Tubing'!A:J,9),IF(C188&lt;(MAX('PEX Fittings - Brass'!A:A))+1,VLOOKUP(C188,'PEX Fittings - Brass'!A:J,10),IF(C188&lt;(MAX('PEX Fittings - EXPN Brass'!A:A))+1,VLOOKUP(C188,'PEX Fittings - EXPN Brass'!A:J,10),IF(C188&lt;(MAX('PEX Fittings - F1807 PPSU '!A:A))+1,VLOOKUP(C188,'PEX Fittings - F1807 PPSU '!A:J,10),IF(C188&lt;(MAX('PEX Fittings - F1960 EPPSU'!A:A))+1,VLOOKUP(C188,'PEX Fittings - F1960 EPPSU'!A:J,10),IF(C188&lt;(MAX('PEX Accessories'!A:A))+1,VLOOKUP(C188,'PEX Accessories'!A:J,10),IF(C188&lt;(MAX('PVC DWV'!A:A))+1,VLOOKUP(C188,'PVC DWV'!A:K,11),IF(C188&lt;(MAX('PVC SCH 40'!A:A))+1,VLOOKUP(C188,'PVC SCH 40'!A:K,11),IF(C188&lt;(MAX('Push Fittings'!A:A))+1,VLOOKUP(C188,'Push Fittings'!A:J,10),IF(C188&lt;(MAX('Copper Wrot'!A:A))+1,VLOOKUP(C188,'Copper Wrot'!A:L,12),IF(C188&lt;(MAX('Cast Copper'!A:A))+1,VLOOKUP(C188,'Cast Copper'!A:L,12),IF(C188&lt;(MAX('Press Copper Fittings'!A:A))+1,VLOOKUP(C188,'Press Copper Fittings'!A:J,10),IF(C188&lt;(MAX('Supply Stops'!A:A))+1,VLOOKUP(C188,'Supply Stops'!A:J,10),IF(C188&lt;(MAX('Supply Lines'!A:A))+1,VLOOKUP(C188,'Supply Lines'!A:J,10),IF(C188&lt;(MAX('CI Fittings'!A:A))+1,VLOOKUP(C188,'CI Fittings'!A:J,10),IF(C188&lt;(MAX('Steel Couplings'!A:A))+1,VLOOKUP(C188,'Steel Couplings'!A:J,10),IF(C188&lt;(MAX(NHC!A:A))+1,VLOOKUP(C188,NHC!A:J,10),IF(C188&lt;(MAX('Dielectric Unions'!A:A))+1,VLOOKUP(C188,'Dielectric Unions'!A:J,10),IF(C188&lt;(MAX('MI Fittings - XH'!A:A))+1,VLOOKUP(C188,'MI Fittings - XH'!A:J,10),IF(C188&lt;(MAX('Steel Nipples - XH'!A:A))+1,VLOOKUP(C188,'Steel Nipples - XH'!A:J,10),IF(C188&lt;(MAX('Copper Tubing '!A:A))+1,VLOOKUP(C188,'Copper Tubing '!A:J,10),IF(C188&lt;(MAX('PVC Pipe'!A:A))+1,VLOOKUP(C188,'PVC Pipe'!A:J,10),IF(C188&lt;(MAX('Steel Pipe'!A:A))+1,VLOOKUP(C188,'Steel Pipe'!A:J,10),"")))))))))))))))))))))))))))))))</f>
        <v/>
      </c>
      <c r="E188" s="1231" t="str">
        <f>IF(C188&lt;(MAX('MI Fittings'!A:A))+1,VLOOKUP(C188,'MI Fittings'!A:K,3),IF(C188&lt;(MAX('CS Press Fittings'!A:A))+1,VLOOKUP(C188,'CS Press Fittings'!A:K,4),IF(C188&lt;(MAX('Steel Nipples'!A:A))+1,VLOOKUP(C188,'Steel Nipples'!A:K,3),IF(C188&lt;(MAX('Steel Cut Lengths'!A:A))+1,VLOOKUP(C188,'Steel Cut Lengths'!A:K,3),IF(C188&lt;(MAX('Pipe Hangers'!A:A))+1,VLOOKUP(C188,'Pipe Hangers'!A:J,3),IF(C188&lt;(MAX('Brass Nipples '!A:A))+1,VLOOKUP(C188,'Brass Nipples '!A:J,3),IF(C188&lt;(MAX('Brass Fittings '!A:A))+1,VLOOKUP(C188,'Brass Fittings '!A:J,3),IF(C188&lt;(MAX(Valves!A:A))+1,VLOOKUP(C188,Valves!A:J,3),IF(C188&lt;(MAX('PEX Tubing'!A:A))+1,VLOOKUP(C188,'PEX Tubing'!A:J,3),IF(C188&lt;(MAX('PEX Fittings - Brass'!A:A))+1,VLOOKUP(C188,'PEX Fittings - Brass'!A:J,3),IF(C188&lt;(MAX('PEX Fittings - EXPN Brass'!A:A))+1,VLOOKUP(C188,'PEX Fittings - EXPN Brass'!A:J,3),IF(C188&lt;(MAX('PEX Fittings - F1807 PPSU '!A:A))+1,VLOOKUP(C188,'PEX Fittings - F1807 PPSU '!A:J,3),IF(C188&lt;(MAX('PEX Fittings - F1960 EPPSU'!A:A))+1,VLOOKUP(C188,'PEX Fittings - F1960 EPPSU'!A:J,3),IF(C188&lt;(MAX('PEX Accessories'!A:A))+1,VLOOKUP(C188,'PEX Accessories'!A:J,3),IF(C188&lt;(MAX('PVC DWV'!A:A))+1,VLOOKUP(C188,'PVC DWV'!A:K,3),IF(C188&lt;(MAX('PVC SCH 40'!A:A))+1,VLOOKUP(C188,'PVC SCH 40'!A:K,3),IF(C188&lt;(MAX('Push Fittings'!A:A))+1,VLOOKUP(C188,'Push Fittings'!A:J,3),IF(C188&lt;(MAX('Copper Wrot'!A:A))+1,VLOOKUP(C188,'Copper Wrot'!A:L,3),IF(C188&lt;(MAX('Cast Copper'!A:A))+1,VLOOKUP(C188,'Cast Copper'!A:L,3),IF(C188&lt;(MAX('Cast Copper'!A:A))+1,VLOOKUP(C188,'Cast Copper'!A:L,3),IF(C188&lt;(MAX('Press Copper Fittings'!A:A))+1,VLOOKUP(C188,'Press Copper Fittings'!A:J,3),IF(C188&lt;(MAX('Supply Stops'!A:A))+1,VLOOKUP(C188,'Supply Stops'!A:J,3),IF(C188&lt;(MAX('Supply Lines'!A:A))+1,VLOOKUP(C188,'Supply Lines'!A:J,3),IF(C188&lt;(MAX('CI Fittings'!A:A))+1,VLOOKUP(C188,'CI Fittings'!A:J,3),IF(C188&lt;(MAX('Steel Couplings'!A:A))+1,VLOOKUP(C188,'Steel Couplings'!A:J,3),IF(C188&lt;(MAX(NHC!A:A))+1,VLOOKUP(C188,NHC!A:J,3),IF(C188&lt;(MAX('Dielectric Unions'!A:A))+1,VLOOKUP(C188,'Dielectric Unions'!A:J,3),IF(C188&lt;(MAX('MI Fittings - XH'!A:A))+1,VLOOKUP(C188,'MI Fittings - XH'!A:J,3),IF(C188&lt;(MAX('Steel Nipples - XH'!A:A))+1,VLOOKUP(C188,'Steel Nipples - XH'!A:J,3),IF(C188&lt;(MAX('Copper Tubing '!A:A))+1,VLOOKUP(C188,'Copper Tubing '!A:J,3),IF(C188&lt;(MAX('PVC Pipe'!A:A))+1,VLOOKUP(C188,'PVC Pipe'!A:J,3),IF(C188&lt;(MAX('Steel Pipe'!A:A))+1,VLOOKUP(C188,'Steel Pipe'!A:J,3),""))))))))))))))))))))))))))))))))</f>
        <v/>
      </c>
      <c r="F188" s="1794" t="str">
        <f>IF(C188&lt;(MAX('MI Fittings'!A:A))+1,VLOOKUP(C188,'MI Fittings'!A:K,4),IF(C188&lt;(MAX('CS Press Fittings'!A:A))+1,VLOOKUP(C188,'CS Press Fittings'!A:K,5),IF(C188&lt;(MAX('Steel Nipples'!A:A))+1,VLOOKUP(C188,'Steel Nipples'!A:K,4),IF(C188&lt;(MAX('Steel Cut Lengths'!A:A))+1,VLOOKUP(C188,'Steel Cut Lengths'!A:K,4),IF(C188&lt;(MAX('Pipe Hangers'!A:A))+1,VLOOKUP(C188,'Pipe Hangers'!A:J,4),IF(C188&lt;(MAX('Brass Nipples '!A:A))+1,VLOOKUP(C188,'Brass Nipples '!A:J,4),IF(C188&lt;(MAX('Brass Fittings '!A:A))+1,VLOOKUP(C188,'Brass Fittings '!A:J,4),IF(C188&lt;(MAX(Valves!A:A))+1,VLOOKUP(C188,Valves!A:J,4),IF(C188&lt;(MAX('PEX Tubing'!A:A))+1,VLOOKUP(C188,'PEX Tubing'!A:J,4),IF(C188&lt;(MAX('PEX Fittings - Brass'!A:A))+1,VLOOKUP(C188,'PEX Fittings - Brass'!A:J,4),IF(C188&lt;(MAX('PEX Fittings - EXPN Brass'!A:A))+1,VLOOKUP(C188,'PEX Fittings - EXPN Brass'!A:J,4),IF(C188&lt;(MAX('PEX Fittings - F1807 PPSU '!A:A))+1,VLOOKUP(C188,'PEX Fittings - F1807 PPSU '!A:J,4),IF(C188&lt;(MAX('PEX Fittings - F1960 EPPSU'!A:A))+1,VLOOKUP(C188,'PEX Fittings - F1960 EPPSU'!A:J,4),IF(C188&lt;(MAX('PEX Accessories'!A:A))+1,VLOOKUP(C188,'PEX Accessories'!A:J,4),IF(C188&lt;(MAX('PVC DWV'!A:A))+1,VLOOKUP(C188,'PVC DWV'!A:K,5),IF(C188&lt;(MAX('PVC SCH 40'!A:A))+1,VLOOKUP(C188,'PVC SCH 40'!A:K,5),IF(C188&lt;(MAX('Push Fittings'!A:A))+1,VLOOKUP(C188,'Push Fittings'!A:J,4),IF(C188&lt;(MAX('Copper Wrot'!A:A))+1,VLOOKUP(C188,'Copper Wrot'!A:L,5),IF(C188&lt;(MAX('Cast Copper'!A:A))+1,VLOOKUP(C188,'Cast Copper'!A:L,5),IF(C188&lt;(MAX('Press Copper Fittings'!A:A))+1,VLOOKUP(C188,'Press Copper Fittings'!A:J,4),IF(C188&lt;(MAX('Supply Stops'!A:A))+1,VLOOKUP(C188,'Supply Stops'!A:J,4),IF(C188&lt;(MAX('Supply Lines'!A:A))+1,VLOOKUP(C188,'Supply Lines'!A:J,4),IF(C188&lt;(MAX('CI Fittings'!A:A))+1,VLOOKUP(C188,'CI Fittings'!A:J,4),IF(C188&lt;(MAX('Steel Couplings'!A:A))+1,VLOOKUP(C188,'Steel Couplings'!A:J,4),IF(C188&lt;(MAX(NHC!A:A))+1,VLOOKUP(C188,NHC!A:J,4),IF(C188&lt;(MAX('Dielectric Unions'!A:A))+1,VLOOKUP(C188,'Dielectric Unions'!A:J,4),IF(C188&lt;(MAX('MI Fittings - XH'!A:A))+1,VLOOKUP(C188,'MI Fittings - XH'!A:J,4),IF(C188&lt;(MAX('Steel Nipples - XH'!A:A))+1,VLOOKUP(C188,'Steel Nipples - XH'!A:J,4),IF(C188&lt;(MAX('Copper Tubing '!A:A))+1,VLOOKUP(C188,'Copper Tubing '!A:J,4),IF(C188&lt;(MAX('PVC Pipe'!A:A))+1,VLOOKUP(C188,'PVC Pipe'!A:J,4),IF(C188&lt;(MAX('Steel Pipe'!A:A))+1,VLOOKUP(C188,'Steel Pipe'!A:J,4),"")))))))))))))))))))))))))))))))</f>
        <v/>
      </c>
      <c r="G188" s="1795"/>
      <c r="H188" s="504" t="str">
        <f>IF(C188&lt;(MAX('MI Fittings'!A:A))+1,VLOOKUP(C188,'MI Fittings'!A:K,8),IF(C188&lt;(MAX('CS Press Fittings'!A:A))+1,VLOOKUP(C188,'CS Press Fittings'!A:K,9),IF(C188&lt;(MAX('Steel Nipples'!A:A))+1,VLOOKUP(C188,'Steel Nipples'!A:K,8),IF(C188&lt;(MAX('Steel Cut Lengths'!A:A))+1,VLOOKUP(C188,'Steel Cut Lengths'!A:K,8),IF(C188&lt;(MAX('Pipe Hangers'!A:A))+1,VLOOKUP(C188,'Pipe Hangers'!A:J,8),IF(C188&lt;(MAX('Brass Nipples '!A:A))+1,VLOOKUP(C188,'Brass Nipples '!A:J,8),IF(C188&lt;(MAX('Brass Fittings '!A:A))+1,VLOOKUP(C188,'Brass Fittings '!A:J,8),IF(C188&lt;(MAX(Valves!A:A))+1,VLOOKUP(C188,Valves!A:J,8),IF(C188&lt;(MAX('PEX Tubing'!A:A))+1,VLOOKUP(C188,'PEX Tubing'!A:J,8),IF(C188&lt;(MAX('PEX Fittings - Brass'!A:A))+1,VLOOKUP(C188,'PEX Fittings - Brass'!A:J,8),IF(C188&lt;(MAX('PEX Fittings - EXPN Brass'!A:A))+1,VLOOKUP(C188,'PEX Fittings - EXPN Brass'!A:J,8),IF(C188&lt;(MAX('PEX Fittings - F1807 PPSU '!A:A))+1,VLOOKUP(C188,'PEX Fittings - F1807 PPSU '!A:J,8),IF(C188&lt;(MAX('PEX Fittings - F1960 EPPSU'!A:A))+1,VLOOKUP(C188,'PEX Fittings - F1960 EPPSU'!A:J,8),IF(C188&lt;(MAX('PEX Accessories'!A:A))+1,VLOOKUP(C188,'PEX Accessories'!A:J,8),IF(C188&lt;(MAX('PVC DWV'!A:A))+1,VLOOKUP(C188,'PVC DWV'!A:K,9),IF(C188&lt;(MAX('PVC SCH 40'!A:A))+1,VLOOKUP(C188,'PVC SCH 40'!A:K,10),IF(C188&lt;(MAX('Push Fittings'!A:A))+1,VLOOKUP(C188,'Push Fittings'!A:J,8),IF(C188&lt;(MAX('Copper Wrot'!A:A))+1,VLOOKUP(C188,'Copper Wrot'!A:L,10),IF(C188&lt;(MAX('Cast Copper'!A:A))+1,VLOOKUP(C188,'Cast Copper'!A:L,10),IF(C188&lt;(MAX('Press Copper Fittings'!A:A))+1,VLOOKUP(C188,'Press Copper Fittings'!A:J,8),IF(C188&lt;(MAX('Supply Stops'!A:A))+1,VLOOKUP(C188,'Supply Stops'!A:J,8),IF(C188&lt;(MAX('Supply Lines'!A:A))+1,VLOOKUP(C188,'Supply Lines'!A:J,8),IF(C188&lt;(MAX('CI Fittings'!A:A))+1,VLOOKUP(C188,'CI Fittings'!A:J,8),IF(C188&lt;(MAX('Steel Couplings'!A:A))+1,VLOOKUP(C188,'Steel Couplings'!A:J,8),IF(C188&lt;(MAX(NHC!A:A))+1,VLOOKUP(C188,NHC!A:J,8),IF(C188&lt;(MAX('Dielectric Unions'!A:A))+1,VLOOKUP(C188,'Dielectric Unions'!A:J,8),IF(C188&lt;(MAX('MI Fittings - XH'!A:A))+1,VLOOKUP(C188,'MI Fittings - XH'!A:J,8),IF(C188&lt;(MAX('Steel Nipples - XH'!A:A))+1,VLOOKUP(C188,'Steel Nipples - XH'!A:J,8),IF(C188&lt;(MAX('Copper Tubing '!A:A))+1,VLOOKUP(C188,'Copper Tubing '!A:J,8),IF(C188&lt;(MAX('PVC Pipe'!A:A))+1,VLOOKUP(C188,'PVC Pipe'!A:J,8),IF(C188&lt;(MAX('Steel Pipe'!A:A))+1,VLOOKUP(C188,'Steel Pipe'!A:J,8),"")))))))))))))))))))))))))))))))</f>
        <v/>
      </c>
      <c r="I188" s="1232">
        <f>IF(C188&lt;(MAX('MI Fittings'!A:A))+1,VLOOKUP(C188,'MI Fittings'!A:K,7),IF(C188&lt;(MAX('CS Press Fittings'!A:A))+1,VLOOKUP(C188,'CS Press Fittings'!A:K,8),IF(C188&lt;(MAX('Steel Nipples'!A:A))+1,VLOOKUP(C188,'Steel Nipples'!A:K,7),IF(C188&lt;(MAX('Steel Cut Lengths'!A:A))+1,VLOOKUP(C188,'Steel Cut Lengths'!A:K,7),IF(C188&lt;(MAX('Pipe Hangers'!A:A))+1,VLOOKUP(C188,'Pipe Hangers'!A:J,7),IF(C188&lt;(MAX('Brass Nipples '!A:A))+1,VLOOKUP(C188,'Brass Nipples '!A:J,7),IF(C188&lt;(MAX('Brass Fittings '!A:A))+1,VLOOKUP(C188,'Brass Fittings '!A:J,7),IF(C188&lt;(MAX(Valves!A:A))+1,VLOOKUP(C188,Valves!A:J,7),IF(C188&lt;(MAX('PEX Tubing'!A:A))+1,VLOOKUP(C188,'PEX Tubing'!A:J,7),IF(C188&lt;(MAX('PEX Fittings - Brass'!A:A))+1,VLOOKUP(C188,'PEX Fittings - Brass'!A:J,7),IF(C188&lt;(MAX('PEX Fittings - EXPN Brass'!A:A))+1,VLOOKUP(C188,'PEX Fittings - EXPN Brass'!A:J,7),IF(C188&lt;(MAX('PEX Fittings - F1807 PPSU '!A:A))+1,VLOOKUP(C188,'PEX Fittings - F1807 PPSU '!A:J,7),IF(C188&lt;(MAX('PEX Fittings - F1960 EPPSU'!A:A))+1,VLOOKUP(C188,'PEX Fittings - F1960 EPPSU'!A:J,7),IF(C188&lt;(MAX('PEX Accessories'!A:A))+1,VLOOKUP(C188,'PEX Accessories'!A:J,7),IF(C188&lt;(MAX('PVC DWV'!A:A))+1,VLOOKUP(C188,'PVC DWV'!A:K,8),IF(C188&lt;(MAX('PVC SCH 40'!A:A))+1,VLOOKUP(C188,'PVC SCH 40'!A:K,7),IF(C188&lt;(MAX('Push Fittings'!A:A))+1,VLOOKUP(C188,'Push Fittings'!A:J,7),IF(C188&lt;(MAX('Copper Wrot'!A:A))+1,VLOOKUP(C188,'Copper Wrot'!A:L,9),IF(C188&lt;(MAX('Cast Copper'!A:A))+1,VLOOKUP(C188,'Cast Copper'!A:L,9),IF(C188&lt;(MAX('Press Copper Fittings'!A:A))+1,VLOOKUP(C188,'Press Copper Fittings'!A:J,7),IF(C188&lt;(MAX('Supply Stops'!A:A))+1,VLOOKUP(C188,'Supply Stops'!A:J,7),IF(C188&lt;(MAX('Supply Lines'!A:A))+1,VLOOKUP(C188,'Supply Lines'!A:J,7),IF(C188&lt;(MAX('CI Fittings'!A:A))+1,VLOOKUP(C188,'CI Fittings'!A:J,7),IF(C188&lt;(MAX('Steel Couplings'!A:A))+1,VLOOKUP(C188,'Steel Couplings'!A:J,7),IF(C188&lt;(MAX(NHC!A:A))+1,VLOOKUP(C188,NHC!A:J,7),IF(C188&lt;(MAX('Dielectric Unions'!A:A))+1,VLOOKUP(C188,'Dielectric Unions'!A:J,7),IF(C188&lt;(MAX('MI Fittings - XH'!A:A))+1,VLOOKUP(C188,'MI Fittings - XH'!A:J,7),IF(C188&lt;(MAX('Steel Nipples - XH'!A:A))+1,VLOOKUP(C188,'Steel Nipples - XH'!A:J,7),IF(C188&lt;(MAX('Copper Tubing '!A:A))+1,VLOOKUP(C188,'Copper Tubing '!A:J,7),IF(C188&lt;(MAX('PVC Pipe'!A:A))+1,VLOOKUP(C188,'PVC Pipe'!A:J,7),IF(C188&lt;(MAX('Steel Pipe'!A:A))+1,VLOOKUP(C188,'Steel Pipe'!A:J,7),0)))))))))))))))))))))))))))))))</f>
        <v>0</v>
      </c>
      <c r="J188" s="1196">
        <f t="shared" si="3"/>
        <v>0</v>
      </c>
    </row>
    <row r="189" spans="3:10" ht="15" customHeight="1" thickTop="1" thickBot="1">
      <c r="C189" s="1233">
        <v>168</v>
      </c>
      <c r="D189" s="49" t="str">
        <f>IF(C189&lt;(MAX('MI Fittings'!A:A))+1,VLOOKUP(C189,'MI Fittings'!A:K,10),IF(C189&lt;(MAX('CS Press Fittings'!A:A))+1,VLOOKUP(C189,'CS Press Fittings'!A:K,11),IF(C189&lt;(MAX('Steel Nipples'!A:A))+1,VLOOKUP(C189,'Steel Nipples'!A:K,10),IF(C189&lt;(MAX('Steel Cut Lengths'!A:A))+1,VLOOKUP(C189,'Steel Cut Lengths'!A:K,10),IF(C189&lt;(MAX('Pipe Hangers'!A:A))+1,VLOOKUP(C189,'Pipe Hangers'!A:J,10),IF(C189&lt;(MAX('Brass Nipples '!A:A))+1,VLOOKUP(C189,'Brass Nipples '!A:J,10),IF(C189&lt;(MAX('Brass Fittings '!A:A))+1,VLOOKUP(C189,'Brass Fittings '!A:J,10),IF(C189&lt;(MAX(Valves!A:A))+1,VLOOKUP(C189,Valves!A:J,10),IF(C189&lt;(MAX('PEX Tubing'!A:A))+1,VLOOKUP(C189,'PEX Tubing'!A:J,9),IF(C189&lt;(MAX('PEX Fittings - Brass'!A:A))+1,VLOOKUP(C189,'PEX Fittings - Brass'!A:J,10),IF(C189&lt;(MAX('PEX Fittings - EXPN Brass'!A:A))+1,VLOOKUP(C189,'PEX Fittings - EXPN Brass'!A:J,10),IF(C189&lt;(MAX('PEX Fittings - F1807 PPSU '!A:A))+1,VLOOKUP(C189,'PEX Fittings - F1807 PPSU '!A:J,10),IF(C189&lt;(MAX('PEX Fittings - F1960 EPPSU'!A:A))+1,VLOOKUP(C189,'PEX Fittings - F1960 EPPSU'!A:J,10),IF(C189&lt;(MAX('PEX Accessories'!A:A))+1,VLOOKUP(C189,'PEX Accessories'!A:J,10),IF(C189&lt;(MAX('PVC DWV'!A:A))+1,VLOOKUP(C189,'PVC DWV'!A:K,11),IF(C189&lt;(MAX('PVC SCH 40'!A:A))+1,VLOOKUP(C189,'PVC SCH 40'!A:K,11),IF(C189&lt;(MAX('Push Fittings'!A:A))+1,VLOOKUP(C189,'Push Fittings'!A:J,10),IF(C189&lt;(MAX('Copper Wrot'!A:A))+1,VLOOKUP(C189,'Copper Wrot'!A:L,12),IF(C189&lt;(MAX('Cast Copper'!A:A))+1,VLOOKUP(C189,'Cast Copper'!A:L,12),IF(C189&lt;(MAX('Press Copper Fittings'!A:A))+1,VLOOKUP(C189,'Press Copper Fittings'!A:J,10),IF(C189&lt;(MAX('Supply Stops'!A:A))+1,VLOOKUP(C189,'Supply Stops'!A:J,10),IF(C189&lt;(MAX('Supply Lines'!A:A))+1,VLOOKUP(C189,'Supply Lines'!A:J,10),IF(C189&lt;(MAX('CI Fittings'!A:A))+1,VLOOKUP(C189,'CI Fittings'!A:J,10),IF(C189&lt;(MAX('Steel Couplings'!A:A))+1,VLOOKUP(C189,'Steel Couplings'!A:J,10),IF(C189&lt;(MAX(NHC!A:A))+1,VLOOKUP(C189,NHC!A:J,10),IF(C189&lt;(MAX('Dielectric Unions'!A:A))+1,VLOOKUP(C189,'Dielectric Unions'!A:J,10),IF(C189&lt;(MAX('MI Fittings - XH'!A:A))+1,VLOOKUP(C189,'MI Fittings - XH'!A:J,10),IF(C189&lt;(MAX('Steel Nipples - XH'!A:A))+1,VLOOKUP(C189,'Steel Nipples - XH'!A:J,10),IF(C189&lt;(MAX('Copper Tubing '!A:A))+1,VLOOKUP(C189,'Copper Tubing '!A:J,10),IF(C189&lt;(MAX('PVC Pipe'!A:A))+1,VLOOKUP(C189,'PVC Pipe'!A:J,10),IF(C189&lt;(MAX('Steel Pipe'!A:A))+1,VLOOKUP(C189,'Steel Pipe'!A:J,10),"")))))))))))))))))))))))))))))))</f>
        <v/>
      </c>
      <c r="E189" s="1231" t="str">
        <f>IF(C189&lt;(MAX('MI Fittings'!A:A))+1,VLOOKUP(C189,'MI Fittings'!A:K,3),IF(C189&lt;(MAX('CS Press Fittings'!A:A))+1,VLOOKUP(C189,'CS Press Fittings'!A:K,4),IF(C189&lt;(MAX('Steel Nipples'!A:A))+1,VLOOKUP(C189,'Steel Nipples'!A:K,3),IF(C189&lt;(MAX('Steel Cut Lengths'!A:A))+1,VLOOKUP(C189,'Steel Cut Lengths'!A:K,3),IF(C189&lt;(MAX('Pipe Hangers'!A:A))+1,VLOOKUP(C189,'Pipe Hangers'!A:J,3),IF(C189&lt;(MAX('Brass Nipples '!A:A))+1,VLOOKUP(C189,'Brass Nipples '!A:J,3),IF(C189&lt;(MAX('Brass Fittings '!A:A))+1,VLOOKUP(C189,'Brass Fittings '!A:J,3),IF(C189&lt;(MAX(Valves!A:A))+1,VLOOKUP(C189,Valves!A:J,3),IF(C189&lt;(MAX('PEX Tubing'!A:A))+1,VLOOKUP(C189,'PEX Tubing'!A:J,3),IF(C189&lt;(MAX('PEX Fittings - Brass'!A:A))+1,VLOOKUP(C189,'PEX Fittings - Brass'!A:J,3),IF(C189&lt;(MAX('PEX Fittings - EXPN Brass'!A:A))+1,VLOOKUP(C189,'PEX Fittings - EXPN Brass'!A:J,3),IF(C189&lt;(MAX('PEX Fittings - F1807 PPSU '!A:A))+1,VLOOKUP(C189,'PEX Fittings - F1807 PPSU '!A:J,3),IF(C189&lt;(MAX('PEX Fittings - F1960 EPPSU'!A:A))+1,VLOOKUP(C189,'PEX Fittings - F1960 EPPSU'!A:J,3),IF(C189&lt;(MAX('PEX Accessories'!A:A))+1,VLOOKUP(C189,'PEX Accessories'!A:J,3),IF(C189&lt;(MAX('PVC DWV'!A:A))+1,VLOOKUP(C189,'PVC DWV'!A:K,3),IF(C189&lt;(MAX('PVC SCH 40'!A:A))+1,VLOOKUP(C189,'PVC SCH 40'!A:K,3),IF(C189&lt;(MAX('Push Fittings'!A:A))+1,VLOOKUP(C189,'Push Fittings'!A:J,3),IF(C189&lt;(MAX('Copper Wrot'!A:A))+1,VLOOKUP(C189,'Copper Wrot'!A:L,3),IF(C189&lt;(MAX('Cast Copper'!A:A))+1,VLOOKUP(C189,'Cast Copper'!A:L,3),IF(C189&lt;(MAX('Cast Copper'!A:A))+1,VLOOKUP(C189,'Cast Copper'!A:L,3),IF(C189&lt;(MAX('Press Copper Fittings'!A:A))+1,VLOOKUP(C189,'Press Copper Fittings'!A:J,3),IF(C189&lt;(MAX('Supply Stops'!A:A))+1,VLOOKUP(C189,'Supply Stops'!A:J,3),IF(C189&lt;(MAX('Supply Lines'!A:A))+1,VLOOKUP(C189,'Supply Lines'!A:J,3),IF(C189&lt;(MAX('CI Fittings'!A:A))+1,VLOOKUP(C189,'CI Fittings'!A:J,3),IF(C189&lt;(MAX('Steel Couplings'!A:A))+1,VLOOKUP(C189,'Steel Couplings'!A:J,3),IF(C189&lt;(MAX(NHC!A:A))+1,VLOOKUP(C189,NHC!A:J,3),IF(C189&lt;(MAX('Dielectric Unions'!A:A))+1,VLOOKUP(C189,'Dielectric Unions'!A:J,3),IF(C189&lt;(MAX('MI Fittings - XH'!A:A))+1,VLOOKUP(C189,'MI Fittings - XH'!A:J,3),IF(C189&lt;(MAX('Steel Nipples - XH'!A:A))+1,VLOOKUP(C189,'Steel Nipples - XH'!A:J,3),IF(C189&lt;(MAX('Copper Tubing '!A:A))+1,VLOOKUP(C189,'Copper Tubing '!A:J,3),IF(C189&lt;(MAX('PVC Pipe'!A:A))+1,VLOOKUP(C189,'PVC Pipe'!A:J,3),IF(C189&lt;(MAX('Steel Pipe'!A:A))+1,VLOOKUP(C189,'Steel Pipe'!A:J,3),""))))))))))))))))))))))))))))))))</f>
        <v/>
      </c>
      <c r="F189" s="1794" t="str">
        <f>IF(C189&lt;(MAX('MI Fittings'!A:A))+1,VLOOKUP(C189,'MI Fittings'!A:K,4),IF(C189&lt;(MAX('CS Press Fittings'!A:A))+1,VLOOKUP(C189,'CS Press Fittings'!A:K,5),IF(C189&lt;(MAX('Steel Nipples'!A:A))+1,VLOOKUP(C189,'Steel Nipples'!A:K,4),IF(C189&lt;(MAX('Steel Cut Lengths'!A:A))+1,VLOOKUP(C189,'Steel Cut Lengths'!A:K,4),IF(C189&lt;(MAX('Pipe Hangers'!A:A))+1,VLOOKUP(C189,'Pipe Hangers'!A:J,4),IF(C189&lt;(MAX('Brass Nipples '!A:A))+1,VLOOKUP(C189,'Brass Nipples '!A:J,4),IF(C189&lt;(MAX('Brass Fittings '!A:A))+1,VLOOKUP(C189,'Brass Fittings '!A:J,4),IF(C189&lt;(MAX(Valves!A:A))+1,VLOOKUP(C189,Valves!A:J,4),IF(C189&lt;(MAX('PEX Tubing'!A:A))+1,VLOOKUP(C189,'PEX Tubing'!A:J,4),IF(C189&lt;(MAX('PEX Fittings - Brass'!A:A))+1,VLOOKUP(C189,'PEX Fittings - Brass'!A:J,4),IF(C189&lt;(MAX('PEX Fittings - EXPN Brass'!A:A))+1,VLOOKUP(C189,'PEX Fittings - EXPN Brass'!A:J,4),IF(C189&lt;(MAX('PEX Fittings - F1807 PPSU '!A:A))+1,VLOOKUP(C189,'PEX Fittings - F1807 PPSU '!A:J,4),IF(C189&lt;(MAX('PEX Fittings - F1960 EPPSU'!A:A))+1,VLOOKUP(C189,'PEX Fittings - F1960 EPPSU'!A:J,4),IF(C189&lt;(MAX('PEX Accessories'!A:A))+1,VLOOKUP(C189,'PEX Accessories'!A:J,4),IF(C189&lt;(MAX('PVC DWV'!A:A))+1,VLOOKUP(C189,'PVC DWV'!A:K,5),IF(C189&lt;(MAX('PVC SCH 40'!A:A))+1,VLOOKUP(C189,'PVC SCH 40'!A:K,5),IF(C189&lt;(MAX('Push Fittings'!A:A))+1,VLOOKUP(C189,'Push Fittings'!A:J,4),IF(C189&lt;(MAX('Copper Wrot'!A:A))+1,VLOOKUP(C189,'Copper Wrot'!A:L,5),IF(C189&lt;(MAX('Cast Copper'!A:A))+1,VLOOKUP(C189,'Cast Copper'!A:L,5),IF(C189&lt;(MAX('Press Copper Fittings'!A:A))+1,VLOOKUP(C189,'Press Copper Fittings'!A:J,4),IF(C189&lt;(MAX('Supply Stops'!A:A))+1,VLOOKUP(C189,'Supply Stops'!A:J,4),IF(C189&lt;(MAX('Supply Lines'!A:A))+1,VLOOKUP(C189,'Supply Lines'!A:J,4),IF(C189&lt;(MAX('CI Fittings'!A:A))+1,VLOOKUP(C189,'CI Fittings'!A:J,4),IF(C189&lt;(MAX('Steel Couplings'!A:A))+1,VLOOKUP(C189,'Steel Couplings'!A:J,4),IF(C189&lt;(MAX(NHC!A:A))+1,VLOOKUP(C189,NHC!A:J,4),IF(C189&lt;(MAX('Dielectric Unions'!A:A))+1,VLOOKUP(C189,'Dielectric Unions'!A:J,4),IF(C189&lt;(MAX('MI Fittings - XH'!A:A))+1,VLOOKUP(C189,'MI Fittings - XH'!A:J,4),IF(C189&lt;(MAX('Steel Nipples - XH'!A:A))+1,VLOOKUP(C189,'Steel Nipples - XH'!A:J,4),IF(C189&lt;(MAX('Copper Tubing '!A:A))+1,VLOOKUP(C189,'Copper Tubing '!A:J,4),IF(C189&lt;(MAX('PVC Pipe'!A:A))+1,VLOOKUP(C189,'PVC Pipe'!A:J,4),IF(C189&lt;(MAX('Steel Pipe'!A:A))+1,VLOOKUP(C189,'Steel Pipe'!A:J,4),"")))))))))))))))))))))))))))))))</f>
        <v/>
      </c>
      <c r="G189" s="1795"/>
      <c r="H189" s="504" t="str">
        <f>IF(C189&lt;(MAX('MI Fittings'!A:A))+1,VLOOKUP(C189,'MI Fittings'!A:K,8),IF(C189&lt;(MAX('CS Press Fittings'!A:A))+1,VLOOKUP(C189,'CS Press Fittings'!A:K,9),IF(C189&lt;(MAX('Steel Nipples'!A:A))+1,VLOOKUP(C189,'Steel Nipples'!A:K,8),IF(C189&lt;(MAX('Steel Cut Lengths'!A:A))+1,VLOOKUP(C189,'Steel Cut Lengths'!A:K,8),IF(C189&lt;(MAX('Pipe Hangers'!A:A))+1,VLOOKUP(C189,'Pipe Hangers'!A:J,8),IF(C189&lt;(MAX('Brass Nipples '!A:A))+1,VLOOKUP(C189,'Brass Nipples '!A:J,8),IF(C189&lt;(MAX('Brass Fittings '!A:A))+1,VLOOKUP(C189,'Brass Fittings '!A:J,8),IF(C189&lt;(MAX(Valves!A:A))+1,VLOOKUP(C189,Valves!A:J,8),IF(C189&lt;(MAX('PEX Tubing'!A:A))+1,VLOOKUP(C189,'PEX Tubing'!A:J,8),IF(C189&lt;(MAX('PEX Fittings - Brass'!A:A))+1,VLOOKUP(C189,'PEX Fittings - Brass'!A:J,8),IF(C189&lt;(MAX('PEX Fittings - EXPN Brass'!A:A))+1,VLOOKUP(C189,'PEX Fittings - EXPN Brass'!A:J,8),IF(C189&lt;(MAX('PEX Fittings - F1807 PPSU '!A:A))+1,VLOOKUP(C189,'PEX Fittings - F1807 PPSU '!A:J,8),IF(C189&lt;(MAX('PEX Fittings - F1960 EPPSU'!A:A))+1,VLOOKUP(C189,'PEX Fittings - F1960 EPPSU'!A:J,8),IF(C189&lt;(MAX('PEX Accessories'!A:A))+1,VLOOKUP(C189,'PEX Accessories'!A:J,8),IF(C189&lt;(MAX('PVC DWV'!A:A))+1,VLOOKUP(C189,'PVC DWV'!A:K,9),IF(C189&lt;(MAX('PVC SCH 40'!A:A))+1,VLOOKUP(C189,'PVC SCH 40'!A:K,10),IF(C189&lt;(MAX('Push Fittings'!A:A))+1,VLOOKUP(C189,'Push Fittings'!A:J,8),IF(C189&lt;(MAX('Copper Wrot'!A:A))+1,VLOOKUP(C189,'Copper Wrot'!A:L,10),IF(C189&lt;(MAX('Cast Copper'!A:A))+1,VLOOKUP(C189,'Cast Copper'!A:L,10),IF(C189&lt;(MAX('Press Copper Fittings'!A:A))+1,VLOOKUP(C189,'Press Copper Fittings'!A:J,8),IF(C189&lt;(MAX('Supply Stops'!A:A))+1,VLOOKUP(C189,'Supply Stops'!A:J,8),IF(C189&lt;(MAX('Supply Lines'!A:A))+1,VLOOKUP(C189,'Supply Lines'!A:J,8),IF(C189&lt;(MAX('CI Fittings'!A:A))+1,VLOOKUP(C189,'CI Fittings'!A:J,8),IF(C189&lt;(MAX('Steel Couplings'!A:A))+1,VLOOKUP(C189,'Steel Couplings'!A:J,8),IF(C189&lt;(MAX(NHC!A:A))+1,VLOOKUP(C189,NHC!A:J,8),IF(C189&lt;(MAX('Dielectric Unions'!A:A))+1,VLOOKUP(C189,'Dielectric Unions'!A:J,8),IF(C189&lt;(MAX('MI Fittings - XH'!A:A))+1,VLOOKUP(C189,'MI Fittings - XH'!A:J,8),IF(C189&lt;(MAX('Steel Nipples - XH'!A:A))+1,VLOOKUP(C189,'Steel Nipples - XH'!A:J,8),IF(C189&lt;(MAX('Copper Tubing '!A:A))+1,VLOOKUP(C189,'Copper Tubing '!A:J,8),IF(C189&lt;(MAX('PVC Pipe'!A:A))+1,VLOOKUP(C189,'PVC Pipe'!A:J,8),IF(C189&lt;(MAX('Steel Pipe'!A:A))+1,VLOOKUP(C189,'Steel Pipe'!A:J,8),"")))))))))))))))))))))))))))))))</f>
        <v/>
      </c>
      <c r="I189" s="1232">
        <f>IF(C189&lt;(MAX('MI Fittings'!A:A))+1,VLOOKUP(C189,'MI Fittings'!A:K,7),IF(C189&lt;(MAX('CS Press Fittings'!A:A))+1,VLOOKUP(C189,'CS Press Fittings'!A:K,8),IF(C189&lt;(MAX('Steel Nipples'!A:A))+1,VLOOKUP(C189,'Steel Nipples'!A:K,7),IF(C189&lt;(MAX('Steel Cut Lengths'!A:A))+1,VLOOKUP(C189,'Steel Cut Lengths'!A:K,7),IF(C189&lt;(MAX('Pipe Hangers'!A:A))+1,VLOOKUP(C189,'Pipe Hangers'!A:J,7),IF(C189&lt;(MAX('Brass Nipples '!A:A))+1,VLOOKUP(C189,'Brass Nipples '!A:J,7),IF(C189&lt;(MAX('Brass Fittings '!A:A))+1,VLOOKUP(C189,'Brass Fittings '!A:J,7),IF(C189&lt;(MAX(Valves!A:A))+1,VLOOKUP(C189,Valves!A:J,7),IF(C189&lt;(MAX('PEX Tubing'!A:A))+1,VLOOKUP(C189,'PEX Tubing'!A:J,7),IF(C189&lt;(MAX('PEX Fittings - Brass'!A:A))+1,VLOOKUP(C189,'PEX Fittings - Brass'!A:J,7),IF(C189&lt;(MAX('PEX Fittings - EXPN Brass'!A:A))+1,VLOOKUP(C189,'PEX Fittings - EXPN Brass'!A:J,7),IF(C189&lt;(MAX('PEX Fittings - F1807 PPSU '!A:A))+1,VLOOKUP(C189,'PEX Fittings - F1807 PPSU '!A:J,7),IF(C189&lt;(MAX('PEX Fittings - F1960 EPPSU'!A:A))+1,VLOOKUP(C189,'PEX Fittings - F1960 EPPSU'!A:J,7),IF(C189&lt;(MAX('PEX Accessories'!A:A))+1,VLOOKUP(C189,'PEX Accessories'!A:J,7),IF(C189&lt;(MAX('PVC DWV'!A:A))+1,VLOOKUP(C189,'PVC DWV'!A:K,8),IF(C189&lt;(MAX('PVC SCH 40'!A:A))+1,VLOOKUP(C189,'PVC SCH 40'!A:K,7),IF(C189&lt;(MAX('Push Fittings'!A:A))+1,VLOOKUP(C189,'Push Fittings'!A:J,7),IF(C189&lt;(MAX('Copper Wrot'!A:A))+1,VLOOKUP(C189,'Copper Wrot'!A:L,9),IF(C189&lt;(MAX('Cast Copper'!A:A))+1,VLOOKUP(C189,'Cast Copper'!A:L,9),IF(C189&lt;(MAX('Press Copper Fittings'!A:A))+1,VLOOKUP(C189,'Press Copper Fittings'!A:J,7),IF(C189&lt;(MAX('Supply Stops'!A:A))+1,VLOOKUP(C189,'Supply Stops'!A:J,7),IF(C189&lt;(MAX('Supply Lines'!A:A))+1,VLOOKUP(C189,'Supply Lines'!A:J,7),IF(C189&lt;(MAX('CI Fittings'!A:A))+1,VLOOKUP(C189,'CI Fittings'!A:J,7),IF(C189&lt;(MAX('Steel Couplings'!A:A))+1,VLOOKUP(C189,'Steel Couplings'!A:J,7),IF(C189&lt;(MAX(NHC!A:A))+1,VLOOKUP(C189,NHC!A:J,7),IF(C189&lt;(MAX('Dielectric Unions'!A:A))+1,VLOOKUP(C189,'Dielectric Unions'!A:J,7),IF(C189&lt;(MAX('MI Fittings - XH'!A:A))+1,VLOOKUP(C189,'MI Fittings - XH'!A:J,7),IF(C189&lt;(MAX('Steel Nipples - XH'!A:A))+1,VLOOKUP(C189,'Steel Nipples - XH'!A:J,7),IF(C189&lt;(MAX('Copper Tubing '!A:A))+1,VLOOKUP(C189,'Copper Tubing '!A:J,7),IF(C189&lt;(MAX('PVC Pipe'!A:A))+1,VLOOKUP(C189,'PVC Pipe'!A:J,7),IF(C189&lt;(MAX('Steel Pipe'!A:A))+1,VLOOKUP(C189,'Steel Pipe'!A:J,7),0)))))))))))))))))))))))))))))))</f>
        <v>0</v>
      </c>
      <c r="J189" s="1196">
        <f t="shared" si="3"/>
        <v>0</v>
      </c>
    </row>
    <row r="190" spans="3:10" ht="15" customHeight="1" thickTop="1" thickBot="1">
      <c r="C190" s="1234">
        <v>169</v>
      </c>
      <c r="D190" s="49" t="str">
        <f>IF(C190&lt;(MAX('MI Fittings'!A:A))+1,VLOOKUP(C190,'MI Fittings'!A:K,10),IF(C190&lt;(MAX('CS Press Fittings'!A:A))+1,VLOOKUP(C190,'CS Press Fittings'!A:K,11),IF(C190&lt;(MAX('Steel Nipples'!A:A))+1,VLOOKUP(C190,'Steel Nipples'!A:K,10),IF(C190&lt;(MAX('Steel Cut Lengths'!A:A))+1,VLOOKUP(C190,'Steel Cut Lengths'!A:K,10),IF(C190&lt;(MAX('Pipe Hangers'!A:A))+1,VLOOKUP(C190,'Pipe Hangers'!A:J,10),IF(C190&lt;(MAX('Brass Nipples '!A:A))+1,VLOOKUP(C190,'Brass Nipples '!A:J,10),IF(C190&lt;(MAX('Brass Fittings '!A:A))+1,VLOOKUP(C190,'Brass Fittings '!A:J,10),IF(C190&lt;(MAX(Valves!A:A))+1,VLOOKUP(C190,Valves!A:J,10),IF(C190&lt;(MAX('PEX Tubing'!A:A))+1,VLOOKUP(C190,'PEX Tubing'!A:J,9),IF(C190&lt;(MAX('PEX Fittings - Brass'!A:A))+1,VLOOKUP(C190,'PEX Fittings - Brass'!A:J,10),IF(C190&lt;(MAX('PEX Fittings - EXPN Brass'!A:A))+1,VLOOKUP(C190,'PEX Fittings - EXPN Brass'!A:J,10),IF(C190&lt;(MAX('PEX Fittings - F1807 PPSU '!A:A))+1,VLOOKUP(C190,'PEX Fittings - F1807 PPSU '!A:J,10),IF(C190&lt;(MAX('PEX Fittings - F1960 EPPSU'!A:A))+1,VLOOKUP(C190,'PEX Fittings - F1960 EPPSU'!A:J,10),IF(C190&lt;(MAX('PEX Accessories'!A:A))+1,VLOOKUP(C190,'PEX Accessories'!A:J,10),IF(C190&lt;(MAX('PVC DWV'!A:A))+1,VLOOKUP(C190,'PVC DWV'!A:K,11),IF(C190&lt;(MAX('PVC SCH 40'!A:A))+1,VLOOKUP(C190,'PVC SCH 40'!A:K,11),IF(C190&lt;(MAX('Push Fittings'!A:A))+1,VLOOKUP(C190,'Push Fittings'!A:J,10),IF(C190&lt;(MAX('Copper Wrot'!A:A))+1,VLOOKUP(C190,'Copper Wrot'!A:L,12),IF(C190&lt;(MAX('Cast Copper'!A:A))+1,VLOOKUP(C190,'Cast Copper'!A:L,12),IF(C190&lt;(MAX('Press Copper Fittings'!A:A))+1,VLOOKUP(C190,'Press Copper Fittings'!A:J,10),IF(C190&lt;(MAX('Supply Stops'!A:A))+1,VLOOKUP(C190,'Supply Stops'!A:J,10),IF(C190&lt;(MAX('Supply Lines'!A:A))+1,VLOOKUP(C190,'Supply Lines'!A:J,10),IF(C190&lt;(MAX('CI Fittings'!A:A))+1,VLOOKUP(C190,'CI Fittings'!A:J,10),IF(C190&lt;(MAX('Steel Couplings'!A:A))+1,VLOOKUP(C190,'Steel Couplings'!A:J,10),IF(C190&lt;(MAX(NHC!A:A))+1,VLOOKUP(C190,NHC!A:J,10),IF(C190&lt;(MAX('Dielectric Unions'!A:A))+1,VLOOKUP(C190,'Dielectric Unions'!A:J,10),IF(C190&lt;(MAX('MI Fittings - XH'!A:A))+1,VLOOKUP(C190,'MI Fittings - XH'!A:J,10),IF(C190&lt;(MAX('Steel Nipples - XH'!A:A))+1,VLOOKUP(C190,'Steel Nipples - XH'!A:J,10),IF(C190&lt;(MAX('Copper Tubing '!A:A))+1,VLOOKUP(C190,'Copper Tubing '!A:J,10),IF(C190&lt;(MAX('PVC Pipe'!A:A))+1,VLOOKUP(C190,'PVC Pipe'!A:J,10),IF(C190&lt;(MAX('Steel Pipe'!A:A))+1,VLOOKUP(C190,'Steel Pipe'!A:J,10),"")))))))))))))))))))))))))))))))</f>
        <v/>
      </c>
      <c r="E190" s="1231" t="str">
        <f>IF(C190&lt;(MAX('MI Fittings'!A:A))+1,VLOOKUP(C190,'MI Fittings'!A:K,3),IF(C190&lt;(MAX('CS Press Fittings'!A:A))+1,VLOOKUP(C190,'CS Press Fittings'!A:K,4),IF(C190&lt;(MAX('Steel Nipples'!A:A))+1,VLOOKUP(C190,'Steel Nipples'!A:K,3),IF(C190&lt;(MAX('Steel Cut Lengths'!A:A))+1,VLOOKUP(C190,'Steel Cut Lengths'!A:K,3),IF(C190&lt;(MAX('Pipe Hangers'!A:A))+1,VLOOKUP(C190,'Pipe Hangers'!A:J,3),IF(C190&lt;(MAX('Brass Nipples '!A:A))+1,VLOOKUP(C190,'Brass Nipples '!A:J,3),IF(C190&lt;(MAX('Brass Fittings '!A:A))+1,VLOOKUP(C190,'Brass Fittings '!A:J,3),IF(C190&lt;(MAX(Valves!A:A))+1,VLOOKUP(C190,Valves!A:J,3),IF(C190&lt;(MAX('PEX Tubing'!A:A))+1,VLOOKUP(C190,'PEX Tubing'!A:J,3),IF(C190&lt;(MAX('PEX Fittings - Brass'!A:A))+1,VLOOKUP(C190,'PEX Fittings - Brass'!A:J,3),IF(C190&lt;(MAX('PEX Fittings - EXPN Brass'!A:A))+1,VLOOKUP(C190,'PEX Fittings - EXPN Brass'!A:J,3),IF(C190&lt;(MAX('PEX Fittings - F1807 PPSU '!A:A))+1,VLOOKUP(C190,'PEX Fittings - F1807 PPSU '!A:J,3),IF(C190&lt;(MAX('PEX Fittings - F1960 EPPSU'!A:A))+1,VLOOKUP(C190,'PEX Fittings - F1960 EPPSU'!A:J,3),IF(C190&lt;(MAX('PEX Accessories'!A:A))+1,VLOOKUP(C190,'PEX Accessories'!A:J,3),IF(C190&lt;(MAX('PVC DWV'!A:A))+1,VLOOKUP(C190,'PVC DWV'!A:K,3),IF(C190&lt;(MAX('PVC SCH 40'!A:A))+1,VLOOKUP(C190,'PVC SCH 40'!A:K,3),IF(C190&lt;(MAX('Push Fittings'!A:A))+1,VLOOKUP(C190,'Push Fittings'!A:J,3),IF(C190&lt;(MAX('Copper Wrot'!A:A))+1,VLOOKUP(C190,'Copper Wrot'!A:L,3),IF(C190&lt;(MAX('Cast Copper'!A:A))+1,VLOOKUP(C190,'Cast Copper'!A:L,3),IF(C190&lt;(MAX('Cast Copper'!A:A))+1,VLOOKUP(C190,'Cast Copper'!A:L,3),IF(C190&lt;(MAX('Press Copper Fittings'!A:A))+1,VLOOKUP(C190,'Press Copper Fittings'!A:J,3),IF(C190&lt;(MAX('Supply Stops'!A:A))+1,VLOOKUP(C190,'Supply Stops'!A:J,3),IF(C190&lt;(MAX('Supply Lines'!A:A))+1,VLOOKUP(C190,'Supply Lines'!A:J,3),IF(C190&lt;(MAX('CI Fittings'!A:A))+1,VLOOKUP(C190,'CI Fittings'!A:J,3),IF(C190&lt;(MAX('Steel Couplings'!A:A))+1,VLOOKUP(C190,'Steel Couplings'!A:J,3),IF(C190&lt;(MAX(NHC!A:A))+1,VLOOKUP(C190,NHC!A:J,3),IF(C190&lt;(MAX('Dielectric Unions'!A:A))+1,VLOOKUP(C190,'Dielectric Unions'!A:J,3),IF(C190&lt;(MAX('MI Fittings - XH'!A:A))+1,VLOOKUP(C190,'MI Fittings - XH'!A:J,3),IF(C190&lt;(MAX('Steel Nipples - XH'!A:A))+1,VLOOKUP(C190,'Steel Nipples - XH'!A:J,3),IF(C190&lt;(MAX('Copper Tubing '!A:A))+1,VLOOKUP(C190,'Copper Tubing '!A:J,3),IF(C190&lt;(MAX('PVC Pipe'!A:A))+1,VLOOKUP(C190,'PVC Pipe'!A:J,3),IF(C190&lt;(MAX('Steel Pipe'!A:A))+1,VLOOKUP(C190,'Steel Pipe'!A:J,3),""))))))))))))))))))))))))))))))))</f>
        <v/>
      </c>
      <c r="F190" s="1794" t="str">
        <f>IF(C190&lt;(MAX('MI Fittings'!A:A))+1,VLOOKUP(C190,'MI Fittings'!A:K,4),IF(C190&lt;(MAX('CS Press Fittings'!A:A))+1,VLOOKUP(C190,'CS Press Fittings'!A:K,5),IF(C190&lt;(MAX('Steel Nipples'!A:A))+1,VLOOKUP(C190,'Steel Nipples'!A:K,4),IF(C190&lt;(MAX('Steel Cut Lengths'!A:A))+1,VLOOKUP(C190,'Steel Cut Lengths'!A:K,4),IF(C190&lt;(MAX('Pipe Hangers'!A:A))+1,VLOOKUP(C190,'Pipe Hangers'!A:J,4),IF(C190&lt;(MAX('Brass Nipples '!A:A))+1,VLOOKUP(C190,'Brass Nipples '!A:J,4),IF(C190&lt;(MAX('Brass Fittings '!A:A))+1,VLOOKUP(C190,'Brass Fittings '!A:J,4),IF(C190&lt;(MAX(Valves!A:A))+1,VLOOKUP(C190,Valves!A:J,4),IF(C190&lt;(MAX('PEX Tubing'!A:A))+1,VLOOKUP(C190,'PEX Tubing'!A:J,4),IF(C190&lt;(MAX('PEX Fittings - Brass'!A:A))+1,VLOOKUP(C190,'PEX Fittings - Brass'!A:J,4),IF(C190&lt;(MAX('PEX Fittings - EXPN Brass'!A:A))+1,VLOOKUP(C190,'PEX Fittings - EXPN Brass'!A:J,4),IF(C190&lt;(MAX('PEX Fittings - F1807 PPSU '!A:A))+1,VLOOKUP(C190,'PEX Fittings - F1807 PPSU '!A:J,4),IF(C190&lt;(MAX('PEX Fittings - F1960 EPPSU'!A:A))+1,VLOOKUP(C190,'PEX Fittings - F1960 EPPSU'!A:J,4),IF(C190&lt;(MAX('PEX Accessories'!A:A))+1,VLOOKUP(C190,'PEX Accessories'!A:J,4),IF(C190&lt;(MAX('PVC DWV'!A:A))+1,VLOOKUP(C190,'PVC DWV'!A:K,5),IF(C190&lt;(MAX('PVC SCH 40'!A:A))+1,VLOOKUP(C190,'PVC SCH 40'!A:K,5),IF(C190&lt;(MAX('Push Fittings'!A:A))+1,VLOOKUP(C190,'Push Fittings'!A:J,4),IF(C190&lt;(MAX('Copper Wrot'!A:A))+1,VLOOKUP(C190,'Copper Wrot'!A:L,5),IF(C190&lt;(MAX('Cast Copper'!A:A))+1,VLOOKUP(C190,'Cast Copper'!A:L,5),IF(C190&lt;(MAX('Press Copper Fittings'!A:A))+1,VLOOKUP(C190,'Press Copper Fittings'!A:J,4),IF(C190&lt;(MAX('Supply Stops'!A:A))+1,VLOOKUP(C190,'Supply Stops'!A:J,4),IF(C190&lt;(MAX('Supply Lines'!A:A))+1,VLOOKUP(C190,'Supply Lines'!A:J,4),IF(C190&lt;(MAX('CI Fittings'!A:A))+1,VLOOKUP(C190,'CI Fittings'!A:J,4),IF(C190&lt;(MAX('Steel Couplings'!A:A))+1,VLOOKUP(C190,'Steel Couplings'!A:J,4),IF(C190&lt;(MAX(NHC!A:A))+1,VLOOKUP(C190,NHC!A:J,4),IF(C190&lt;(MAX('Dielectric Unions'!A:A))+1,VLOOKUP(C190,'Dielectric Unions'!A:J,4),IF(C190&lt;(MAX('MI Fittings - XH'!A:A))+1,VLOOKUP(C190,'MI Fittings - XH'!A:J,4),IF(C190&lt;(MAX('Steel Nipples - XH'!A:A))+1,VLOOKUP(C190,'Steel Nipples - XH'!A:J,4),IF(C190&lt;(MAX('Copper Tubing '!A:A))+1,VLOOKUP(C190,'Copper Tubing '!A:J,4),IF(C190&lt;(MAX('PVC Pipe'!A:A))+1,VLOOKUP(C190,'PVC Pipe'!A:J,4),IF(C190&lt;(MAX('Steel Pipe'!A:A))+1,VLOOKUP(C190,'Steel Pipe'!A:J,4),"")))))))))))))))))))))))))))))))</f>
        <v/>
      </c>
      <c r="G190" s="1795"/>
      <c r="H190" s="504" t="str">
        <f>IF(C190&lt;(MAX('MI Fittings'!A:A))+1,VLOOKUP(C190,'MI Fittings'!A:K,8),IF(C190&lt;(MAX('CS Press Fittings'!A:A))+1,VLOOKUP(C190,'CS Press Fittings'!A:K,9),IF(C190&lt;(MAX('Steel Nipples'!A:A))+1,VLOOKUP(C190,'Steel Nipples'!A:K,8),IF(C190&lt;(MAX('Steel Cut Lengths'!A:A))+1,VLOOKUP(C190,'Steel Cut Lengths'!A:K,8),IF(C190&lt;(MAX('Pipe Hangers'!A:A))+1,VLOOKUP(C190,'Pipe Hangers'!A:J,8),IF(C190&lt;(MAX('Brass Nipples '!A:A))+1,VLOOKUP(C190,'Brass Nipples '!A:J,8),IF(C190&lt;(MAX('Brass Fittings '!A:A))+1,VLOOKUP(C190,'Brass Fittings '!A:J,8),IF(C190&lt;(MAX(Valves!A:A))+1,VLOOKUP(C190,Valves!A:J,8),IF(C190&lt;(MAX('PEX Tubing'!A:A))+1,VLOOKUP(C190,'PEX Tubing'!A:J,8),IF(C190&lt;(MAX('PEX Fittings - Brass'!A:A))+1,VLOOKUP(C190,'PEX Fittings - Brass'!A:J,8),IF(C190&lt;(MAX('PEX Fittings - EXPN Brass'!A:A))+1,VLOOKUP(C190,'PEX Fittings - EXPN Brass'!A:J,8),IF(C190&lt;(MAX('PEX Fittings - F1807 PPSU '!A:A))+1,VLOOKUP(C190,'PEX Fittings - F1807 PPSU '!A:J,8),IF(C190&lt;(MAX('PEX Fittings - F1960 EPPSU'!A:A))+1,VLOOKUP(C190,'PEX Fittings - F1960 EPPSU'!A:J,8),IF(C190&lt;(MAX('PEX Accessories'!A:A))+1,VLOOKUP(C190,'PEX Accessories'!A:J,8),IF(C190&lt;(MAX('PVC DWV'!A:A))+1,VLOOKUP(C190,'PVC DWV'!A:K,9),IF(C190&lt;(MAX('PVC SCH 40'!A:A))+1,VLOOKUP(C190,'PVC SCH 40'!A:K,10),IF(C190&lt;(MAX('Push Fittings'!A:A))+1,VLOOKUP(C190,'Push Fittings'!A:J,8),IF(C190&lt;(MAX('Copper Wrot'!A:A))+1,VLOOKUP(C190,'Copper Wrot'!A:L,10),IF(C190&lt;(MAX('Cast Copper'!A:A))+1,VLOOKUP(C190,'Cast Copper'!A:L,10),IF(C190&lt;(MAX('Press Copper Fittings'!A:A))+1,VLOOKUP(C190,'Press Copper Fittings'!A:J,8),IF(C190&lt;(MAX('Supply Stops'!A:A))+1,VLOOKUP(C190,'Supply Stops'!A:J,8),IF(C190&lt;(MAX('Supply Lines'!A:A))+1,VLOOKUP(C190,'Supply Lines'!A:J,8),IF(C190&lt;(MAX('CI Fittings'!A:A))+1,VLOOKUP(C190,'CI Fittings'!A:J,8),IF(C190&lt;(MAX('Steel Couplings'!A:A))+1,VLOOKUP(C190,'Steel Couplings'!A:J,8),IF(C190&lt;(MAX(NHC!A:A))+1,VLOOKUP(C190,NHC!A:J,8),IF(C190&lt;(MAX('Dielectric Unions'!A:A))+1,VLOOKUP(C190,'Dielectric Unions'!A:J,8),IF(C190&lt;(MAX('MI Fittings - XH'!A:A))+1,VLOOKUP(C190,'MI Fittings - XH'!A:J,8),IF(C190&lt;(MAX('Steel Nipples - XH'!A:A))+1,VLOOKUP(C190,'Steel Nipples - XH'!A:J,8),IF(C190&lt;(MAX('Copper Tubing '!A:A))+1,VLOOKUP(C190,'Copper Tubing '!A:J,8),IF(C190&lt;(MAX('PVC Pipe'!A:A))+1,VLOOKUP(C190,'PVC Pipe'!A:J,8),IF(C190&lt;(MAX('Steel Pipe'!A:A))+1,VLOOKUP(C190,'Steel Pipe'!A:J,8),"")))))))))))))))))))))))))))))))</f>
        <v/>
      </c>
      <c r="I190" s="1232">
        <f>IF(C190&lt;(MAX('MI Fittings'!A:A))+1,VLOOKUP(C190,'MI Fittings'!A:K,7),IF(C190&lt;(MAX('CS Press Fittings'!A:A))+1,VLOOKUP(C190,'CS Press Fittings'!A:K,8),IF(C190&lt;(MAX('Steel Nipples'!A:A))+1,VLOOKUP(C190,'Steel Nipples'!A:K,7),IF(C190&lt;(MAX('Steel Cut Lengths'!A:A))+1,VLOOKUP(C190,'Steel Cut Lengths'!A:K,7),IF(C190&lt;(MAX('Pipe Hangers'!A:A))+1,VLOOKUP(C190,'Pipe Hangers'!A:J,7),IF(C190&lt;(MAX('Brass Nipples '!A:A))+1,VLOOKUP(C190,'Brass Nipples '!A:J,7),IF(C190&lt;(MAX('Brass Fittings '!A:A))+1,VLOOKUP(C190,'Brass Fittings '!A:J,7),IF(C190&lt;(MAX(Valves!A:A))+1,VLOOKUP(C190,Valves!A:J,7),IF(C190&lt;(MAX('PEX Tubing'!A:A))+1,VLOOKUP(C190,'PEX Tubing'!A:J,7),IF(C190&lt;(MAX('PEX Fittings - Brass'!A:A))+1,VLOOKUP(C190,'PEX Fittings - Brass'!A:J,7),IF(C190&lt;(MAX('PEX Fittings - EXPN Brass'!A:A))+1,VLOOKUP(C190,'PEX Fittings - EXPN Brass'!A:J,7),IF(C190&lt;(MAX('PEX Fittings - F1807 PPSU '!A:A))+1,VLOOKUP(C190,'PEX Fittings - F1807 PPSU '!A:J,7),IF(C190&lt;(MAX('PEX Fittings - F1960 EPPSU'!A:A))+1,VLOOKUP(C190,'PEX Fittings - F1960 EPPSU'!A:J,7),IF(C190&lt;(MAX('PEX Accessories'!A:A))+1,VLOOKUP(C190,'PEX Accessories'!A:J,7),IF(C190&lt;(MAX('PVC DWV'!A:A))+1,VLOOKUP(C190,'PVC DWV'!A:K,8),IF(C190&lt;(MAX('PVC SCH 40'!A:A))+1,VLOOKUP(C190,'PVC SCH 40'!A:K,7),IF(C190&lt;(MAX('Push Fittings'!A:A))+1,VLOOKUP(C190,'Push Fittings'!A:J,7),IF(C190&lt;(MAX('Copper Wrot'!A:A))+1,VLOOKUP(C190,'Copper Wrot'!A:L,9),IF(C190&lt;(MAX('Cast Copper'!A:A))+1,VLOOKUP(C190,'Cast Copper'!A:L,9),IF(C190&lt;(MAX('Press Copper Fittings'!A:A))+1,VLOOKUP(C190,'Press Copper Fittings'!A:J,7),IF(C190&lt;(MAX('Supply Stops'!A:A))+1,VLOOKUP(C190,'Supply Stops'!A:J,7),IF(C190&lt;(MAX('Supply Lines'!A:A))+1,VLOOKUP(C190,'Supply Lines'!A:J,7),IF(C190&lt;(MAX('CI Fittings'!A:A))+1,VLOOKUP(C190,'CI Fittings'!A:J,7),IF(C190&lt;(MAX('Steel Couplings'!A:A))+1,VLOOKUP(C190,'Steel Couplings'!A:J,7),IF(C190&lt;(MAX(NHC!A:A))+1,VLOOKUP(C190,NHC!A:J,7),IF(C190&lt;(MAX('Dielectric Unions'!A:A))+1,VLOOKUP(C190,'Dielectric Unions'!A:J,7),IF(C190&lt;(MAX('MI Fittings - XH'!A:A))+1,VLOOKUP(C190,'MI Fittings - XH'!A:J,7),IF(C190&lt;(MAX('Steel Nipples - XH'!A:A))+1,VLOOKUP(C190,'Steel Nipples - XH'!A:J,7),IF(C190&lt;(MAX('Copper Tubing '!A:A))+1,VLOOKUP(C190,'Copper Tubing '!A:J,7),IF(C190&lt;(MAX('PVC Pipe'!A:A))+1,VLOOKUP(C190,'PVC Pipe'!A:J,7),IF(C190&lt;(MAX('Steel Pipe'!A:A))+1,VLOOKUP(C190,'Steel Pipe'!A:J,7),0)))))))))))))))))))))))))))))))</f>
        <v>0</v>
      </c>
      <c r="J190" s="1196">
        <f t="shared" si="3"/>
        <v>0</v>
      </c>
    </row>
    <row r="191" spans="3:10" ht="15" customHeight="1" thickTop="1" thickBot="1">
      <c r="C191" s="1233">
        <v>170</v>
      </c>
      <c r="D191" s="49" t="str">
        <f>IF(C191&lt;(MAX('MI Fittings'!A:A))+1,VLOOKUP(C191,'MI Fittings'!A:K,10),IF(C191&lt;(MAX('CS Press Fittings'!A:A))+1,VLOOKUP(C191,'CS Press Fittings'!A:K,11),IF(C191&lt;(MAX('Steel Nipples'!A:A))+1,VLOOKUP(C191,'Steel Nipples'!A:K,10),IF(C191&lt;(MAX('Steel Cut Lengths'!A:A))+1,VLOOKUP(C191,'Steel Cut Lengths'!A:K,10),IF(C191&lt;(MAX('Pipe Hangers'!A:A))+1,VLOOKUP(C191,'Pipe Hangers'!A:J,10),IF(C191&lt;(MAX('Brass Nipples '!A:A))+1,VLOOKUP(C191,'Brass Nipples '!A:J,10),IF(C191&lt;(MAX('Brass Fittings '!A:A))+1,VLOOKUP(C191,'Brass Fittings '!A:J,10),IF(C191&lt;(MAX(Valves!A:A))+1,VLOOKUP(C191,Valves!A:J,10),IF(C191&lt;(MAX('PEX Tubing'!A:A))+1,VLOOKUP(C191,'PEX Tubing'!A:J,9),IF(C191&lt;(MAX('PEX Fittings - Brass'!A:A))+1,VLOOKUP(C191,'PEX Fittings - Brass'!A:J,10),IF(C191&lt;(MAX('PEX Fittings - EXPN Brass'!A:A))+1,VLOOKUP(C191,'PEX Fittings - EXPN Brass'!A:J,10),IF(C191&lt;(MAX('PEX Fittings - F1807 PPSU '!A:A))+1,VLOOKUP(C191,'PEX Fittings - F1807 PPSU '!A:J,10),IF(C191&lt;(MAX('PEX Fittings - F1960 EPPSU'!A:A))+1,VLOOKUP(C191,'PEX Fittings - F1960 EPPSU'!A:J,10),IF(C191&lt;(MAX('PEX Accessories'!A:A))+1,VLOOKUP(C191,'PEX Accessories'!A:J,10),IF(C191&lt;(MAX('PVC DWV'!A:A))+1,VLOOKUP(C191,'PVC DWV'!A:K,11),IF(C191&lt;(MAX('PVC SCH 40'!A:A))+1,VLOOKUP(C191,'PVC SCH 40'!A:K,11),IF(C191&lt;(MAX('Push Fittings'!A:A))+1,VLOOKUP(C191,'Push Fittings'!A:J,10),IF(C191&lt;(MAX('Copper Wrot'!A:A))+1,VLOOKUP(C191,'Copper Wrot'!A:L,12),IF(C191&lt;(MAX('Cast Copper'!A:A))+1,VLOOKUP(C191,'Cast Copper'!A:L,12),IF(C191&lt;(MAX('Press Copper Fittings'!A:A))+1,VLOOKUP(C191,'Press Copper Fittings'!A:J,10),IF(C191&lt;(MAX('Supply Stops'!A:A))+1,VLOOKUP(C191,'Supply Stops'!A:J,10),IF(C191&lt;(MAX('Supply Lines'!A:A))+1,VLOOKUP(C191,'Supply Lines'!A:J,10),IF(C191&lt;(MAX('CI Fittings'!A:A))+1,VLOOKUP(C191,'CI Fittings'!A:J,10),IF(C191&lt;(MAX('Steel Couplings'!A:A))+1,VLOOKUP(C191,'Steel Couplings'!A:J,10),IF(C191&lt;(MAX(NHC!A:A))+1,VLOOKUP(C191,NHC!A:J,10),IF(C191&lt;(MAX('Dielectric Unions'!A:A))+1,VLOOKUP(C191,'Dielectric Unions'!A:J,10),IF(C191&lt;(MAX('MI Fittings - XH'!A:A))+1,VLOOKUP(C191,'MI Fittings - XH'!A:J,10),IF(C191&lt;(MAX('Steel Nipples - XH'!A:A))+1,VLOOKUP(C191,'Steel Nipples - XH'!A:J,10),IF(C191&lt;(MAX('Copper Tubing '!A:A))+1,VLOOKUP(C191,'Copper Tubing '!A:J,10),IF(C191&lt;(MAX('PVC Pipe'!A:A))+1,VLOOKUP(C191,'PVC Pipe'!A:J,10),IF(C191&lt;(MAX('Steel Pipe'!A:A))+1,VLOOKUP(C191,'Steel Pipe'!A:J,10),"")))))))))))))))))))))))))))))))</f>
        <v/>
      </c>
      <c r="E191" s="1231" t="str">
        <f>IF(C191&lt;(MAX('MI Fittings'!A:A))+1,VLOOKUP(C191,'MI Fittings'!A:K,3),IF(C191&lt;(MAX('CS Press Fittings'!A:A))+1,VLOOKUP(C191,'CS Press Fittings'!A:K,4),IF(C191&lt;(MAX('Steel Nipples'!A:A))+1,VLOOKUP(C191,'Steel Nipples'!A:K,3),IF(C191&lt;(MAX('Steel Cut Lengths'!A:A))+1,VLOOKUP(C191,'Steel Cut Lengths'!A:K,3),IF(C191&lt;(MAX('Pipe Hangers'!A:A))+1,VLOOKUP(C191,'Pipe Hangers'!A:J,3),IF(C191&lt;(MAX('Brass Nipples '!A:A))+1,VLOOKUP(C191,'Brass Nipples '!A:J,3),IF(C191&lt;(MAX('Brass Fittings '!A:A))+1,VLOOKUP(C191,'Brass Fittings '!A:J,3),IF(C191&lt;(MAX(Valves!A:A))+1,VLOOKUP(C191,Valves!A:J,3),IF(C191&lt;(MAX('PEX Tubing'!A:A))+1,VLOOKUP(C191,'PEX Tubing'!A:J,3),IF(C191&lt;(MAX('PEX Fittings - Brass'!A:A))+1,VLOOKUP(C191,'PEX Fittings - Brass'!A:J,3),IF(C191&lt;(MAX('PEX Fittings - EXPN Brass'!A:A))+1,VLOOKUP(C191,'PEX Fittings - EXPN Brass'!A:J,3),IF(C191&lt;(MAX('PEX Fittings - F1807 PPSU '!A:A))+1,VLOOKUP(C191,'PEX Fittings - F1807 PPSU '!A:J,3),IF(C191&lt;(MAX('PEX Fittings - F1960 EPPSU'!A:A))+1,VLOOKUP(C191,'PEX Fittings - F1960 EPPSU'!A:J,3),IF(C191&lt;(MAX('PEX Accessories'!A:A))+1,VLOOKUP(C191,'PEX Accessories'!A:J,3),IF(C191&lt;(MAX('PVC DWV'!A:A))+1,VLOOKUP(C191,'PVC DWV'!A:K,3),IF(C191&lt;(MAX('PVC SCH 40'!A:A))+1,VLOOKUP(C191,'PVC SCH 40'!A:K,3),IF(C191&lt;(MAX('Push Fittings'!A:A))+1,VLOOKUP(C191,'Push Fittings'!A:J,3),IF(C191&lt;(MAX('Copper Wrot'!A:A))+1,VLOOKUP(C191,'Copper Wrot'!A:L,3),IF(C191&lt;(MAX('Cast Copper'!A:A))+1,VLOOKUP(C191,'Cast Copper'!A:L,3),IF(C191&lt;(MAX('Cast Copper'!A:A))+1,VLOOKUP(C191,'Cast Copper'!A:L,3),IF(C191&lt;(MAX('Press Copper Fittings'!A:A))+1,VLOOKUP(C191,'Press Copper Fittings'!A:J,3),IF(C191&lt;(MAX('Supply Stops'!A:A))+1,VLOOKUP(C191,'Supply Stops'!A:J,3),IF(C191&lt;(MAX('Supply Lines'!A:A))+1,VLOOKUP(C191,'Supply Lines'!A:J,3),IF(C191&lt;(MAX('CI Fittings'!A:A))+1,VLOOKUP(C191,'CI Fittings'!A:J,3),IF(C191&lt;(MAX('Steel Couplings'!A:A))+1,VLOOKUP(C191,'Steel Couplings'!A:J,3),IF(C191&lt;(MAX(NHC!A:A))+1,VLOOKUP(C191,NHC!A:J,3),IF(C191&lt;(MAX('Dielectric Unions'!A:A))+1,VLOOKUP(C191,'Dielectric Unions'!A:J,3),IF(C191&lt;(MAX('MI Fittings - XH'!A:A))+1,VLOOKUP(C191,'MI Fittings - XH'!A:J,3),IF(C191&lt;(MAX('Steel Nipples - XH'!A:A))+1,VLOOKUP(C191,'Steel Nipples - XH'!A:J,3),IF(C191&lt;(MAX('Copper Tubing '!A:A))+1,VLOOKUP(C191,'Copper Tubing '!A:J,3),IF(C191&lt;(MAX('PVC Pipe'!A:A))+1,VLOOKUP(C191,'PVC Pipe'!A:J,3),IF(C191&lt;(MAX('Steel Pipe'!A:A))+1,VLOOKUP(C191,'Steel Pipe'!A:J,3),""))))))))))))))))))))))))))))))))</f>
        <v/>
      </c>
      <c r="F191" s="1794" t="str">
        <f>IF(C191&lt;(MAX('MI Fittings'!A:A))+1,VLOOKUP(C191,'MI Fittings'!A:K,4),IF(C191&lt;(MAX('CS Press Fittings'!A:A))+1,VLOOKUP(C191,'CS Press Fittings'!A:K,5),IF(C191&lt;(MAX('Steel Nipples'!A:A))+1,VLOOKUP(C191,'Steel Nipples'!A:K,4),IF(C191&lt;(MAX('Steel Cut Lengths'!A:A))+1,VLOOKUP(C191,'Steel Cut Lengths'!A:K,4),IF(C191&lt;(MAX('Pipe Hangers'!A:A))+1,VLOOKUP(C191,'Pipe Hangers'!A:J,4),IF(C191&lt;(MAX('Brass Nipples '!A:A))+1,VLOOKUP(C191,'Brass Nipples '!A:J,4),IF(C191&lt;(MAX('Brass Fittings '!A:A))+1,VLOOKUP(C191,'Brass Fittings '!A:J,4),IF(C191&lt;(MAX(Valves!A:A))+1,VLOOKUP(C191,Valves!A:J,4),IF(C191&lt;(MAX('PEX Tubing'!A:A))+1,VLOOKUP(C191,'PEX Tubing'!A:J,4),IF(C191&lt;(MAX('PEX Fittings - Brass'!A:A))+1,VLOOKUP(C191,'PEX Fittings - Brass'!A:J,4),IF(C191&lt;(MAX('PEX Fittings - EXPN Brass'!A:A))+1,VLOOKUP(C191,'PEX Fittings - EXPN Brass'!A:J,4),IF(C191&lt;(MAX('PEX Fittings - F1807 PPSU '!A:A))+1,VLOOKUP(C191,'PEX Fittings - F1807 PPSU '!A:J,4),IF(C191&lt;(MAX('PEX Fittings - F1960 EPPSU'!A:A))+1,VLOOKUP(C191,'PEX Fittings - F1960 EPPSU'!A:J,4),IF(C191&lt;(MAX('PEX Accessories'!A:A))+1,VLOOKUP(C191,'PEX Accessories'!A:J,4),IF(C191&lt;(MAX('PVC DWV'!A:A))+1,VLOOKUP(C191,'PVC DWV'!A:K,5),IF(C191&lt;(MAX('PVC SCH 40'!A:A))+1,VLOOKUP(C191,'PVC SCH 40'!A:K,5),IF(C191&lt;(MAX('Push Fittings'!A:A))+1,VLOOKUP(C191,'Push Fittings'!A:J,4),IF(C191&lt;(MAX('Copper Wrot'!A:A))+1,VLOOKUP(C191,'Copper Wrot'!A:L,5),IF(C191&lt;(MAX('Cast Copper'!A:A))+1,VLOOKUP(C191,'Cast Copper'!A:L,5),IF(C191&lt;(MAX('Press Copper Fittings'!A:A))+1,VLOOKUP(C191,'Press Copper Fittings'!A:J,4),IF(C191&lt;(MAX('Supply Stops'!A:A))+1,VLOOKUP(C191,'Supply Stops'!A:J,4),IF(C191&lt;(MAX('Supply Lines'!A:A))+1,VLOOKUP(C191,'Supply Lines'!A:J,4),IF(C191&lt;(MAX('CI Fittings'!A:A))+1,VLOOKUP(C191,'CI Fittings'!A:J,4),IF(C191&lt;(MAX('Steel Couplings'!A:A))+1,VLOOKUP(C191,'Steel Couplings'!A:J,4),IF(C191&lt;(MAX(NHC!A:A))+1,VLOOKUP(C191,NHC!A:J,4),IF(C191&lt;(MAX('Dielectric Unions'!A:A))+1,VLOOKUP(C191,'Dielectric Unions'!A:J,4),IF(C191&lt;(MAX('MI Fittings - XH'!A:A))+1,VLOOKUP(C191,'MI Fittings - XH'!A:J,4),IF(C191&lt;(MAX('Steel Nipples - XH'!A:A))+1,VLOOKUP(C191,'Steel Nipples - XH'!A:J,4),IF(C191&lt;(MAX('Copper Tubing '!A:A))+1,VLOOKUP(C191,'Copper Tubing '!A:J,4),IF(C191&lt;(MAX('PVC Pipe'!A:A))+1,VLOOKUP(C191,'PVC Pipe'!A:J,4),IF(C191&lt;(MAX('Steel Pipe'!A:A))+1,VLOOKUP(C191,'Steel Pipe'!A:J,4),"")))))))))))))))))))))))))))))))</f>
        <v/>
      </c>
      <c r="G191" s="1795"/>
      <c r="H191" s="504" t="str">
        <f>IF(C191&lt;(MAX('MI Fittings'!A:A))+1,VLOOKUP(C191,'MI Fittings'!A:K,8),IF(C191&lt;(MAX('CS Press Fittings'!A:A))+1,VLOOKUP(C191,'CS Press Fittings'!A:K,9),IF(C191&lt;(MAX('Steel Nipples'!A:A))+1,VLOOKUP(C191,'Steel Nipples'!A:K,8),IF(C191&lt;(MAX('Steel Cut Lengths'!A:A))+1,VLOOKUP(C191,'Steel Cut Lengths'!A:K,8),IF(C191&lt;(MAX('Pipe Hangers'!A:A))+1,VLOOKUP(C191,'Pipe Hangers'!A:J,8),IF(C191&lt;(MAX('Brass Nipples '!A:A))+1,VLOOKUP(C191,'Brass Nipples '!A:J,8),IF(C191&lt;(MAX('Brass Fittings '!A:A))+1,VLOOKUP(C191,'Brass Fittings '!A:J,8),IF(C191&lt;(MAX(Valves!A:A))+1,VLOOKUP(C191,Valves!A:J,8),IF(C191&lt;(MAX('PEX Tubing'!A:A))+1,VLOOKUP(C191,'PEX Tubing'!A:J,8),IF(C191&lt;(MAX('PEX Fittings - Brass'!A:A))+1,VLOOKUP(C191,'PEX Fittings - Brass'!A:J,8),IF(C191&lt;(MAX('PEX Fittings - EXPN Brass'!A:A))+1,VLOOKUP(C191,'PEX Fittings - EXPN Brass'!A:J,8),IF(C191&lt;(MAX('PEX Fittings - F1807 PPSU '!A:A))+1,VLOOKUP(C191,'PEX Fittings - F1807 PPSU '!A:J,8),IF(C191&lt;(MAX('PEX Fittings - F1960 EPPSU'!A:A))+1,VLOOKUP(C191,'PEX Fittings - F1960 EPPSU'!A:J,8),IF(C191&lt;(MAX('PEX Accessories'!A:A))+1,VLOOKUP(C191,'PEX Accessories'!A:J,8),IF(C191&lt;(MAX('PVC DWV'!A:A))+1,VLOOKUP(C191,'PVC DWV'!A:K,9),IF(C191&lt;(MAX('PVC SCH 40'!A:A))+1,VLOOKUP(C191,'PVC SCH 40'!A:K,10),IF(C191&lt;(MAX('Push Fittings'!A:A))+1,VLOOKUP(C191,'Push Fittings'!A:J,8),IF(C191&lt;(MAX('Copper Wrot'!A:A))+1,VLOOKUP(C191,'Copper Wrot'!A:L,10),IF(C191&lt;(MAX('Cast Copper'!A:A))+1,VLOOKUP(C191,'Cast Copper'!A:L,10),IF(C191&lt;(MAX('Press Copper Fittings'!A:A))+1,VLOOKUP(C191,'Press Copper Fittings'!A:J,8),IF(C191&lt;(MAX('Supply Stops'!A:A))+1,VLOOKUP(C191,'Supply Stops'!A:J,8),IF(C191&lt;(MAX('Supply Lines'!A:A))+1,VLOOKUP(C191,'Supply Lines'!A:J,8),IF(C191&lt;(MAX('CI Fittings'!A:A))+1,VLOOKUP(C191,'CI Fittings'!A:J,8),IF(C191&lt;(MAX('Steel Couplings'!A:A))+1,VLOOKUP(C191,'Steel Couplings'!A:J,8),IF(C191&lt;(MAX(NHC!A:A))+1,VLOOKUP(C191,NHC!A:J,8),IF(C191&lt;(MAX('Dielectric Unions'!A:A))+1,VLOOKUP(C191,'Dielectric Unions'!A:J,8),IF(C191&lt;(MAX('MI Fittings - XH'!A:A))+1,VLOOKUP(C191,'MI Fittings - XH'!A:J,8),IF(C191&lt;(MAX('Steel Nipples - XH'!A:A))+1,VLOOKUP(C191,'Steel Nipples - XH'!A:J,8),IF(C191&lt;(MAX('Copper Tubing '!A:A))+1,VLOOKUP(C191,'Copper Tubing '!A:J,8),IF(C191&lt;(MAX('PVC Pipe'!A:A))+1,VLOOKUP(C191,'PVC Pipe'!A:J,8),IF(C191&lt;(MAX('Steel Pipe'!A:A))+1,VLOOKUP(C191,'Steel Pipe'!A:J,8),"")))))))))))))))))))))))))))))))</f>
        <v/>
      </c>
      <c r="I191" s="1232">
        <f>IF(C191&lt;(MAX('MI Fittings'!A:A))+1,VLOOKUP(C191,'MI Fittings'!A:K,7),IF(C191&lt;(MAX('CS Press Fittings'!A:A))+1,VLOOKUP(C191,'CS Press Fittings'!A:K,8),IF(C191&lt;(MAX('Steel Nipples'!A:A))+1,VLOOKUP(C191,'Steel Nipples'!A:K,7),IF(C191&lt;(MAX('Steel Cut Lengths'!A:A))+1,VLOOKUP(C191,'Steel Cut Lengths'!A:K,7),IF(C191&lt;(MAX('Pipe Hangers'!A:A))+1,VLOOKUP(C191,'Pipe Hangers'!A:J,7),IF(C191&lt;(MAX('Brass Nipples '!A:A))+1,VLOOKUP(C191,'Brass Nipples '!A:J,7),IF(C191&lt;(MAX('Brass Fittings '!A:A))+1,VLOOKUP(C191,'Brass Fittings '!A:J,7),IF(C191&lt;(MAX(Valves!A:A))+1,VLOOKUP(C191,Valves!A:J,7),IF(C191&lt;(MAX('PEX Tubing'!A:A))+1,VLOOKUP(C191,'PEX Tubing'!A:J,7),IF(C191&lt;(MAX('PEX Fittings - Brass'!A:A))+1,VLOOKUP(C191,'PEX Fittings - Brass'!A:J,7),IF(C191&lt;(MAX('PEX Fittings - EXPN Brass'!A:A))+1,VLOOKUP(C191,'PEX Fittings - EXPN Brass'!A:J,7),IF(C191&lt;(MAX('PEX Fittings - F1807 PPSU '!A:A))+1,VLOOKUP(C191,'PEX Fittings - F1807 PPSU '!A:J,7),IF(C191&lt;(MAX('PEX Fittings - F1960 EPPSU'!A:A))+1,VLOOKUP(C191,'PEX Fittings - F1960 EPPSU'!A:J,7),IF(C191&lt;(MAX('PEX Accessories'!A:A))+1,VLOOKUP(C191,'PEX Accessories'!A:J,7),IF(C191&lt;(MAX('PVC DWV'!A:A))+1,VLOOKUP(C191,'PVC DWV'!A:K,8),IF(C191&lt;(MAX('PVC SCH 40'!A:A))+1,VLOOKUP(C191,'PVC SCH 40'!A:K,7),IF(C191&lt;(MAX('Push Fittings'!A:A))+1,VLOOKUP(C191,'Push Fittings'!A:J,7),IF(C191&lt;(MAX('Copper Wrot'!A:A))+1,VLOOKUP(C191,'Copper Wrot'!A:L,9),IF(C191&lt;(MAX('Cast Copper'!A:A))+1,VLOOKUP(C191,'Cast Copper'!A:L,9),IF(C191&lt;(MAX('Press Copper Fittings'!A:A))+1,VLOOKUP(C191,'Press Copper Fittings'!A:J,7),IF(C191&lt;(MAX('Supply Stops'!A:A))+1,VLOOKUP(C191,'Supply Stops'!A:J,7),IF(C191&lt;(MAX('Supply Lines'!A:A))+1,VLOOKUP(C191,'Supply Lines'!A:J,7),IF(C191&lt;(MAX('CI Fittings'!A:A))+1,VLOOKUP(C191,'CI Fittings'!A:J,7),IF(C191&lt;(MAX('Steel Couplings'!A:A))+1,VLOOKUP(C191,'Steel Couplings'!A:J,7),IF(C191&lt;(MAX(NHC!A:A))+1,VLOOKUP(C191,NHC!A:J,7),IF(C191&lt;(MAX('Dielectric Unions'!A:A))+1,VLOOKUP(C191,'Dielectric Unions'!A:J,7),IF(C191&lt;(MAX('MI Fittings - XH'!A:A))+1,VLOOKUP(C191,'MI Fittings - XH'!A:J,7),IF(C191&lt;(MAX('Steel Nipples - XH'!A:A))+1,VLOOKUP(C191,'Steel Nipples - XH'!A:J,7),IF(C191&lt;(MAX('Copper Tubing '!A:A))+1,VLOOKUP(C191,'Copper Tubing '!A:J,7),IF(C191&lt;(MAX('PVC Pipe'!A:A))+1,VLOOKUP(C191,'PVC Pipe'!A:J,7),IF(C191&lt;(MAX('Steel Pipe'!A:A))+1,VLOOKUP(C191,'Steel Pipe'!A:J,7),0)))))))))))))))))))))))))))))))</f>
        <v>0</v>
      </c>
      <c r="J191" s="1196">
        <f t="shared" si="3"/>
        <v>0</v>
      </c>
    </row>
    <row r="192" spans="3:10" ht="15" customHeight="1" thickTop="1" thickBot="1">
      <c r="C192" s="1234">
        <v>171</v>
      </c>
      <c r="D192" s="49" t="str">
        <f>IF(C192&lt;(MAX('MI Fittings'!A:A))+1,VLOOKUP(C192,'MI Fittings'!A:K,10),IF(C192&lt;(MAX('CS Press Fittings'!A:A))+1,VLOOKUP(C192,'CS Press Fittings'!A:K,11),IF(C192&lt;(MAX('Steel Nipples'!A:A))+1,VLOOKUP(C192,'Steel Nipples'!A:K,10),IF(C192&lt;(MAX('Steel Cut Lengths'!A:A))+1,VLOOKUP(C192,'Steel Cut Lengths'!A:K,10),IF(C192&lt;(MAX('Pipe Hangers'!A:A))+1,VLOOKUP(C192,'Pipe Hangers'!A:J,10),IF(C192&lt;(MAX('Brass Nipples '!A:A))+1,VLOOKUP(C192,'Brass Nipples '!A:J,10),IF(C192&lt;(MAX('Brass Fittings '!A:A))+1,VLOOKUP(C192,'Brass Fittings '!A:J,10),IF(C192&lt;(MAX(Valves!A:A))+1,VLOOKUP(C192,Valves!A:J,10),IF(C192&lt;(MAX('PEX Tubing'!A:A))+1,VLOOKUP(C192,'PEX Tubing'!A:J,9),IF(C192&lt;(MAX('PEX Fittings - Brass'!A:A))+1,VLOOKUP(C192,'PEX Fittings - Brass'!A:J,10),IF(C192&lt;(MAX('PEX Fittings - EXPN Brass'!A:A))+1,VLOOKUP(C192,'PEX Fittings - EXPN Brass'!A:J,10),IF(C192&lt;(MAX('PEX Fittings - F1807 PPSU '!A:A))+1,VLOOKUP(C192,'PEX Fittings - F1807 PPSU '!A:J,10),IF(C192&lt;(MAX('PEX Fittings - F1960 EPPSU'!A:A))+1,VLOOKUP(C192,'PEX Fittings - F1960 EPPSU'!A:J,10),IF(C192&lt;(MAX('PEX Accessories'!A:A))+1,VLOOKUP(C192,'PEX Accessories'!A:J,10),IF(C192&lt;(MAX('PVC DWV'!A:A))+1,VLOOKUP(C192,'PVC DWV'!A:K,11),IF(C192&lt;(MAX('PVC SCH 40'!A:A))+1,VLOOKUP(C192,'PVC SCH 40'!A:K,11),IF(C192&lt;(MAX('Push Fittings'!A:A))+1,VLOOKUP(C192,'Push Fittings'!A:J,10),IF(C192&lt;(MAX('Copper Wrot'!A:A))+1,VLOOKUP(C192,'Copper Wrot'!A:L,12),IF(C192&lt;(MAX('Cast Copper'!A:A))+1,VLOOKUP(C192,'Cast Copper'!A:L,12),IF(C192&lt;(MAX('Press Copper Fittings'!A:A))+1,VLOOKUP(C192,'Press Copper Fittings'!A:J,10),IF(C192&lt;(MAX('Supply Stops'!A:A))+1,VLOOKUP(C192,'Supply Stops'!A:J,10),IF(C192&lt;(MAX('Supply Lines'!A:A))+1,VLOOKUP(C192,'Supply Lines'!A:J,10),IF(C192&lt;(MAX('CI Fittings'!A:A))+1,VLOOKUP(C192,'CI Fittings'!A:J,10),IF(C192&lt;(MAX('Steel Couplings'!A:A))+1,VLOOKUP(C192,'Steel Couplings'!A:J,10),IF(C192&lt;(MAX(NHC!A:A))+1,VLOOKUP(C192,NHC!A:J,10),IF(C192&lt;(MAX('Dielectric Unions'!A:A))+1,VLOOKUP(C192,'Dielectric Unions'!A:J,10),IF(C192&lt;(MAX('MI Fittings - XH'!A:A))+1,VLOOKUP(C192,'MI Fittings - XH'!A:J,10),IF(C192&lt;(MAX('Steel Nipples - XH'!A:A))+1,VLOOKUP(C192,'Steel Nipples - XH'!A:J,10),IF(C192&lt;(MAX('Copper Tubing '!A:A))+1,VLOOKUP(C192,'Copper Tubing '!A:J,10),IF(C192&lt;(MAX('PVC Pipe'!A:A))+1,VLOOKUP(C192,'PVC Pipe'!A:J,10),IF(C192&lt;(MAX('Steel Pipe'!A:A))+1,VLOOKUP(C192,'Steel Pipe'!A:J,10),"")))))))))))))))))))))))))))))))</f>
        <v/>
      </c>
      <c r="E192" s="1231" t="str">
        <f>IF(C192&lt;(MAX('MI Fittings'!A:A))+1,VLOOKUP(C192,'MI Fittings'!A:K,3),IF(C192&lt;(MAX('CS Press Fittings'!A:A))+1,VLOOKUP(C192,'CS Press Fittings'!A:K,4),IF(C192&lt;(MAX('Steel Nipples'!A:A))+1,VLOOKUP(C192,'Steel Nipples'!A:K,3),IF(C192&lt;(MAX('Steel Cut Lengths'!A:A))+1,VLOOKUP(C192,'Steel Cut Lengths'!A:K,3),IF(C192&lt;(MAX('Pipe Hangers'!A:A))+1,VLOOKUP(C192,'Pipe Hangers'!A:J,3),IF(C192&lt;(MAX('Brass Nipples '!A:A))+1,VLOOKUP(C192,'Brass Nipples '!A:J,3),IF(C192&lt;(MAX('Brass Fittings '!A:A))+1,VLOOKUP(C192,'Brass Fittings '!A:J,3),IF(C192&lt;(MAX(Valves!A:A))+1,VLOOKUP(C192,Valves!A:J,3),IF(C192&lt;(MAX('PEX Tubing'!A:A))+1,VLOOKUP(C192,'PEX Tubing'!A:J,3),IF(C192&lt;(MAX('PEX Fittings - Brass'!A:A))+1,VLOOKUP(C192,'PEX Fittings - Brass'!A:J,3),IF(C192&lt;(MAX('PEX Fittings - EXPN Brass'!A:A))+1,VLOOKUP(C192,'PEX Fittings - EXPN Brass'!A:J,3),IF(C192&lt;(MAX('PEX Fittings - F1807 PPSU '!A:A))+1,VLOOKUP(C192,'PEX Fittings - F1807 PPSU '!A:J,3),IF(C192&lt;(MAX('PEX Fittings - F1960 EPPSU'!A:A))+1,VLOOKUP(C192,'PEX Fittings - F1960 EPPSU'!A:J,3),IF(C192&lt;(MAX('PEX Accessories'!A:A))+1,VLOOKUP(C192,'PEX Accessories'!A:J,3),IF(C192&lt;(MAX('PVC DWV'!A:A))+1,VLOOKUP(C192,'PVC DWV'!A:K,3),IF(C192&lt;(MAX('PVC SCH 40'!A:A))+1,VLOOKUP(C192,'PVC SCH 40'!A:K,3),IF(C192&lt;(MAX('Push Fittings'!A:A))+1,VLOOKUP(C192,'Push Fittings'!A:J,3),IF(C192&lt;(MAX('Copper Wrot'!A:A))+1,VLOOKUP(C192,'Copper Wrot'!A:L,3),IF(C192&lt;(MAX('Cast Copper'!A:A))+1,VLOOKUP(C192,'Cast Copper'!A:L,3),IF(C192&lt;(MAX('Cast Copper'!A:A))+1,VLOOKUP(C192,'Cast Copper'!A:L,3),IF(C192&lt;(MAX('Press Copper Fittings'!A:A))+1,VLOOKUP(C192,'Press Copper Fittings'!A:J,3),IF(C192&lt;(MAX('Supply Stops'!A:A))+1,VLOOKUP(C192,'Supply Stops'!A:J,3),IF(C192&lt;(MAX('Supply Lines'!A:A))+1,VLOOKUP(C192,'Supply Lines'!A:J,3),IF(C192&lt;(MAX('CI Fittings'!A:A))+1,VLOOKUP(C192,'CI Fittings'!A:J,3),IF(C192&lt;(MAX('Steel Couplings'!A:A))+1,VLOOKUP(C192,'Steel Couplings'!A:J,3),IF(C192&lt;(MAX(NHC!A:A))+1,VLOOKUP(C192,NHC!A:J,3),IF(C192&lt;(MAX('Dielectric Unions'!A:A))+1,VLOOKUP(C192,'Dielectric Unions'!A:J,3),IF(C192&lt;(MAX('MI Fittings - XH'!A:A))+1,VLOOKUP(C192,'MI Fittings - XH'!A:J,3),IF(C192&lt;(MAX('Steel Nipples - XH'!A:A))+1,VLOOKUP(C192,'Steel Nipples - XH'!A:J,3),IF(C192&lt;(MAX('Copper Tubing '!A:A))+1,VLOOKUP(C192,'Copper Tubing '!A:J,3),IF(C192&lt;(MAX('PVC Pipe'!A:A))+1,VLOOKUP(C192,'PVC Pipe'!A:J,3),IF(C192&lt;(MAX('Steel Pipe'!A:A))+1,VLOOKUP(C192,'Steel Pipe'!A:J,3),""))))))))))))))))))))))))))))))))</f>
        <v/>
      </c>
      <c r="F192" s="1794" t="str">
        <f>IF(C192&lt;(MAX('MI Fittings'!A:A))+1,VLOOKUP(C192,'MI Fittings'!A:K,4),IF(C192&lt;(MAX('CS Press Fittings'!A:A))+1,VLOOKUP(C192,'CS Press Fittings'!A:K,5),IF(C192&lt;(MAX('Steel Nipples'!A:A))+1,VLOOKUP(C192,'Steel Nipples'!A:K,4),IF(C192&lt;(MAX('Steel Cut Lengths'!A:A))+1,VLOOKUP(C192,'Steel Cut Lengths'!A:K,4),IF(C192&lt;(MAX('Pipe Hangers'!A:A))+1,VLOOKUP(C192,'Pipe Hangers'!A:J,4),IF(C192&lt;(MAX('Brass Nipples '!A:A))+1,VLOOKUP(C192,'Brass Nipples '!A:J,4),IF(C192&lt;(MAX('Brass Fittings '!A:A))+1,VLOOKUP(C192,'Brass Fittings '!A:J,4),IF(C192&lt;(MAX(Valves!A:A))+1,VLOOKUP(C192,Valves!A:J,4),IF(C192&lt;(MAX('PEX Tubing'!A:A))+1,VLOOKUP(C192,'PEX Tubing'!A:J,4),IF(C192&lt;(MAX('PEX Fittings - Brass'!A:A))+1,VLOOKUP(C192,'PEX Fittings - Brass'!A:J,4),IF(C192&lt;(MAX('PEX Fittings - EXPN Brass'!A:A))+1,VLOOKUP(C192,'PEX Fittings - EXPN Brass'!A:J,4),IF(C192&lt;(MAX('PEX Fittings - F1807 PPSU '!A:A))+1,VLOOKUP(C192,'PEX Fittings - F1807 PPSU '!A:J,4),IF(C192&lt;(MAX('PEX Fittings - F1960 EPPSU'!A:A))+1,VLOOKUP(C192,'PEX Fittings - F1960 EPPSU'!A:J,4),IF(C192&lt;(MAX('PEX Accessories'!A:A))+1,VLOOKUP(C192,'PEX Accessories'!A:J,4),IF(C192&lt;(MAX('PVC DWV'!A:A))+1,VLOOKUP(C192,'PVC DWV'!A:K,5),IF(C192&lt;(MAX('PVC SCH 40'!A:A))+1,VLOOKUP(C192,'PVC SCH 40'!A:K,5),IF(C192&lt;(MAX('Push Fittings'!A:A))+1,VLOOKUP(C192,'Push Fittings'!A:J,4),IF(C192&lt;(MAX('Copper Wrot'!A:A))+1,VLOOKUP(C192,'Copper Wrot'!A:L,5),IF(C192&lt;(MAX('Cast Copper'!A:A))+1,VLOOKUP(C192,'Cast Copper'!A:L,5),IF(C192&lt;(MAX('Press Copper Fittings'!A:A))+1,VLOOKUP(C192,'Press Copper Fittings'!A:J,4),IF(C192&lt;(MAX('Supply Stops'!A:A))+1,VLOOKUP(C192,'Supply Stops'!A:J,4),IF(C192&lt;(MAX('Supply Lines'!A:A))+1,VLOOKUP(C192,'Supply Lines'!A:J,4),IF(C192&lt;(MAX('CI Fittings'!A:A))+1,VLOOKUP(C192,'CI Fittings'!A:J,4),IF(C192&lt;(MAX('Steel Couplings'!A:A))+1,VLOOKUP(C192,'Steel Couplings'!A:J,4),IF(C192&lt;(MAX(NHC!A:A))+1,VLOOKUP(C192,NHC!A:J,4),IF(C192&lt;(MAX('Dielectric Unions'!A:A))+1,VLOOKUP(C192,'Dielectric Unions'!A:J,4),IF(C192&lt;(MAX('MI Fittings - XH'!A:A))+1,VLOOKUP(C192,'MI Fittings - XH'!A:J,4),IF(C192&lt;(MAX('Steel Nipples - XH'!A:A))+1,VLOOKUP(C192,'Steel Nipples - XH'!A:J,4),IF(C192&lt;(MAX('Copper Tubing '!A:A))+1,VLOOKUP(C192,'Copper Tubing '!A:J,4),IF(C192&lt;(MAX('PVC Pipe'!A:A))+1,VLOOKUP(C192,'PVC Pipe'!A:J,4),IF(C192&lt;(MAX('Steel Pipe'!A:A))+1,VLOOKUP(C192,'Steel Pipe'!A:J,4),"")))))))))))))))))))))))))))))))</f>
        <v/>
      </c>
      <c r="G192" s="1795"/>
      <c r="H192" s="504" t="str">
        <f>IF(C192&lt;(MAX('MI Fittings'!A:A))+1,VLOOKUP(C192,'MI Fittings'!A:K,8),IF(C192&lt;(MAX('CS Press Fittings'!A:A))+1,VLOOKUP(C192,'CS Press Fittings'!A:K,9),IF(C192&lt;(MAX('Steel Nipples'!A:A))+1,VLOOKUP(C192,'Steel Nipples'!A:K,8),IF(C192&lt;(MAX('Steel Cut Lengths'!A:A))+1,VLOOKUP(C192,'Steel Cut Lengths'!A:K,8),IF(C192&lt;(MAX('Pipe Hangers'!A:A))+1,VLOOKUP(C192,'Pipe Hangers'!A:J,8),IF(C192&lt;(MAX('Brass Nipples '!A:A))+1,VLOOKUP(C192,'Brass Nipples '!A:J,8),IF(C192&lt;(MAX('Brass Fittings '!A:A))+1,VLOOKUP(C192,'Brass Fittings '!A:J,8),IF(C192&lt;(MAX(Valves!A:A))+1,VLOOKUP(C192,Valves!A:J,8),IF(C192&lt;(MAX('PEX Tubing'!A:A))+1,VLOOKUP(C192,'PEX Tubing'!A:J,8),IF(C192&lt;(MAX('PEX Fittings - Brass'!A:A))+1,VLOOKUP(C192,'PEX Fittings - Brass'!A:J,8),IF(C192&lt;(MAX('PEX Fittings - EXPN Brass'!A:A))+1,VLOOKUP(C192,'PEX Fittings - EXPN Brass'!A:J,8),IF(C192&lt;(MAX('PEX Fittings - F1807 PPSU '!A:A))+1,VLOOKUP(C192,'PEX Fittings - F1807 PPSU '!A:J,8),IF(C192&lt;(MAX('PEX Fittings - F1960 EPPSU'!A:A))+1,VLOOKUP(C192,'PEX Fittings - F1960 EPPSU'!A:J,8),IF(C192&lt;(MAX('PEX Accessories'!A:A))+1,VLOOKUP(C192,'PEX Accessories'!A:J,8),IF(C192&lt;(MAX('PVC DWV'!A:A))+1,VLOOKUP(C192,'PVC DWV'!A:K,9),IF(C192&lt;(MAX('PVC SCH 40'!A:A))+1,VLOOKUP(C192,'PVC SCH 40'!A:K,10),IF(C192&lt;(MAX('Push Fittings'!A:A))+1,VLOOKUP(C192,'Push Fittings'!A:J,8),IF(C192&lt;(MAX('Copper Wrot'!A:A))+1,VLOOKUP(C192,'Copper Wrot'!A:L,10),IF(C192&lt;(MAX('Cast Copper'!A:A))+1,VLOOKUP(C192,'Cast Copper'!A:L,10),IF(C192&lt;(MAX('Press Copper Fittings'!A:A))+1,VLOOKUP(C192,'Press Copper Fittings'!A:J,8),IF(C192&lt;(MAX('Supply Stops'!A:A))+1,VLOOKUP(C192,'Supply Stops'!A:J,8),IF(C192&lt;(MAX('Supply Lines'!A:A))+1,VLOOKUP(C192,'Supply Lines'!A:J,8),IF(C192&lt;(MAX('CI Fittings'!A:A))+1,VLOOKUP(C192,'CI Fittings'!A:J,8),IF(C192&lt;(MAX('Steel Couplings'!A:A))+1,VLOOKUP(C192,'Steel Couplings'!A:J,8),IF(C192&lt;(MAX(NHC!A:A))+1,VLOOKUP(C192,NHC!A:J,8),IF(C192&lt;(MAX('Dielectric Unions'!A:A))+1,VLOOKUP(C192,'Dielectric Unions'!A:J,8),IF(C192&lt;(MAX('MI Fittings - XH'!A:A))+1,VLOOKUP(C192,'MI Fittings - XH'!A:J,8),IF(C192&lt;(MAX('Steel Nipples - XH'!A:A))+1,VLOOKUP(C192,'Steel Nipples - XH'!A:J,8),IF(C192&lt;(MAX('Copper Tubing '!A:A))+1,VLOOKUP(C192,'Copper Tubing '!A:J,8),IF(C192&lt;(MAX('PVC Pipe'!A:A))+1,VLOOKUP(C192,'PVC Pipe'!A:J,8),IF(C192&lt;(MAX('Steel Pipe'!A:A))+1,VLOOKUP(C192,'Steel Pipe'!A:J,8),"")))))))))))))))))))))))))))))))</f>
        <v/>
      </c>
      <c r="I192" s="1232">
        <f>IF(C192&lt;(MAX('MI Fittings'!A:A))+1,VLOOKUP(C192,'MI Fittings'!A:K,7),IF(C192&lt;(MAX('CS Press Fittings'!A:A))+1,VLOOKUP(C192,'CS Press Fittings'!A:K,8),IF(C192&lt;(MAX('Steel Nipples'!A:A))+1,VLOOKUP(C192,'Steel Nipples'!A:K,7),IF(C192&lt;(MAX('Steel Cut Lengths'!A:A))+1,VLOOKUP(C192,'Steel Cut Lengths'!A:K,7),IF(C192&lt;(MAX('Pipe Hangers'!A:A))+1,VLOOKUP(C192,'Pipe Hangers'!A:J,7),IF(C192&lt;(MAX('Brass Nipples '!A:A))+1,VLOOKUP(C192,'Brass Nipples '!A:J,7),IF(C192&lt;(MAX('Brass Fittings '!A:A))+1,VLOOKUP(C192,'Brass Fittings '!A:J,7),IF(C192&lt;(MAX(Valves!A:A))+1,VLOOKUP(C192,Valves!A:J,7),IF(C192&lt;(MAX('PEX Tubing'!A:A))+1,VLOOKUP(C192,'PEX Tubing'!A:J,7),IF(C192&lt;(MAX('PEX Fittings - Brass'!A:A))+1,VLOOKUP(C192,'PEX Fittings - Brass'!A:J,7),IF(C192&lt;(MAX('PEX Fittings - EXPN Brass'!A:A))+1,VLOOKUP(C192,'PEX Fittings - EXPN Brass'!A:J,7),IF(C192&lt;(MAX('PEX Fittings - F1807 PPSU '!A:A))+1,VLOOKUP(C192,'PEX Fittings - F1807 PPSU '!A:J,7),IF(C192&lt;(MAX('PEX Fittings - F1960 EPPSU'!A:A))+1,VLOOKUP(C192,'PEX Fittings - F1960 EPPSU'!A:J,7),IF(C192&lt;(MAX('PEX Accessories'!A:A))+1,VLOOKUP(C192,'PEX Accessories'!A:J,7),IF(C192&lt;(MAX('PVC DWV'!A:A))+1,VLOOKUP(C192,'PVC DWV'!A:K,8),IF(C192&lt;(MAX('PVC SCH 40'!A:A))+1,VLOOKUP(C192,'PVC SCH 40'!A:K,7),IF(C192&lt;(MAX('Push Fittings'!A:A))+1,VLOOKUP(C192,'Push Fittings'!A:J,7),IF(C192&lt;(MAX('Copper Wrot'!A:A))+1,VLOOKUP(C192,'Copper Wrot'!A:L,9),IF(C192&lt;(MAX('Cast Copper'!A:A))+1,VLOOKUP(C192,'Cast Copper'!A:L,9),IF(C192&lt;(MAX('Press Copper Fittings'!A:A))+1,VLOOKUP(C192,'Press Copper Fittings'!A:J,7),IF(C192&lt;(MAX('Supply Stops'!A:A))+1,VLOOKUP(C192,'Supply Stops'!A:J,7),IF(C192&lt;(MAX('Supply Lines'!A:A))+1,VLOOKUP(C192,'Supply Lines'!A:J,7),IF(C192&lt;(MAX('CI Fittings'!A:A))+1,VLOOKUP(C192,'CI Fittings'!A:J,7),IF(C192&lt;(MAX('Steel Couplings'!A:A))+1,VLOOKUP(C192,'Steel Couplings'!A:J,7),IF(C192&lt;(MAX(NHC!A:A))+1,VLOOKUP(C192,NHC!A:J,7),IF(C192&lt;(MAX('Dielectric Unions'!A:A))+1,VLOOKUP(C192,'Dielectric Unions'!A:J,7),IF(C192&lt;(MAX('MI Fittings - XH'!A:A))+1,VLOOKUP(C192,'MI Fittings - XH'!A:J,7),IF(C192&lt;(MAX('Steel Nipples - XH'!A:A))+1,VLOOKUP(C192,'Steel Nipples - XH'!A:J,7),IF(C192&lt;(MAX('Copper Tubing '!A:A))+1,VLOOKUP(C192,'Copper Tubing '!A:J,7),IF(C192&lt;(MAX('PVC Pipe'!A:A))+1,VLOOKUP(C192,'PVC Pipe'!A:J,7),IF(C192&lt;(MAX('Steel Pipe'!A:A))+1,VLOOKUP(C192,'Steel Pipe'!A:J,7),0)))))))))))))))))))))))))))))))</f>
        <v>0</v>
      </c>
      <c r="J192" s="1196">
        <f t="shared" si="3"/>
        <v>0</v>
      </c>
    </row>
    <row r="193" spans="3:10" ht="15" customHeight="1" thickTop="1" thickBot="1">
      <c r="C193" s="1233">
        <v>172</v>
      </c>
      <c r="D193" s="49" t="str">
        <f>IF(C193&lt;(MAX('MI Fittings'!A:A))+1,VLOOKUP(C193,'MI Fittings'!A:K,10),IF(C193&lt;(MAX('CS Press Fittings'!A:A))+1,VLOOKUP(C193,'CS Press Fittings'!A:K,11),IF(C193&lt;(MAX('Steel Nipples'!A:A))+1,VLOOKUP(C193,'Steel Nipples'!A:K,10),IF(C193&lt;(MAX('Steel Cut Lengths'!A:A))+1,VLOOKUP(C193,'Steel Cut Lengths'!A:K,10),IF(C193&lt;(MAX('Pipe Hangers'!A:A))+1,VLOOKUP(C193,'Pipe Hangers'!A:J,10),IF(C193&lt;(MAX('Brass Nipples '!A:A))+1,VLOOKUP(C193,'Brass Nipples '!A:J,10),IF(C193&lt;(MAX('Brass Fittings '!A:A))+1,VLOOKUP(C193,'Brass Fittings '!A:J,10),IF(C193&lt;(MAX(Valves!A:A))+1,VLOOKUP(C193,Valves!A:J,10),IF(C193&lt;(MAX('PEX Tubing'!A:A))+1,VLOOKUP(C193,'PEX Tubing'!A:J,9),IF(C193&lt;(MAX('PEX Fittings - Brass'!A:A))+1,VLOOKUP(C193,'PEX Fittings - Brass'!A:J,10),IF(C193&lt;(MAX('PEX Fittings - EXPN Brass'!A:A))+1,VLOOKUP(C193,'PEX Fittings - EXPN Brass'!A:J,10),IF(C193&lt;(MAX('PEX Fittings - F1807 PPSU '!A:A))+1,VLOOKUP(C193,'PEX Fittings - F1807 PPSU '!A:J,10),IF(C193&lt;(MAX('PEX Fittings - F1960 EPPSU'!A:A))+1,VLOOKUP(C193,'PEX Fittings - F1960 EPPSU'!A:J,10),IF(C193&lt;(MAX('PEX Accessories'!A:A))+1,VLOOKUP(C193,'PEX Accessories'!A:J,10),IF(C193&lt;(MAX('PVC DWV'!A:A))+1,VLOOKUP(C193,'PVC DWV'!A:K,11),IF(C193&lt;(MAX('PVC SCH 40'!A:A))+1,VLOOKUP(C193,'PVC SCH 40'!A:K,11),IF(C193&lt;(MAX('Push Fittings'!A:A))+1,VLOOKUP(C193,'Push Fittings'!A:J,10),IF(C193&lt;(MAX('Copper Wrot'!A:A))+1,VLOOKUP(C193,'Copper Wrot'!A:L,12),IF(C193&lt;(MAX('Cast Copper'!A:A))+1,VLOOKUP(C193,'Cast Copper'!A:L,12),IF(C193&lt;(MAX('Press Copper Fittings'!A:A))+1,VLOOKUP(C193,'Press Copper Fittings'!A:J,10),IF(C193&lt;(MAX('Supply Stops'!A:A))+1,VLOOKUP(C193,'Supply Stops'!A:J,10),IF(C193&lt;(MAX('Supply Lines'!A:A))+1,VLOOKUP(C193,'Supply Lines'!A:J,10),IF(C193&lt;(MAX('CI Fittings'!A:A))+1,VLOOKUP(C193,'CI Fittings'!A:J,10),IF(C193&lt;(MAX('Steel Couplings'!A:A))+1,VLOOKUP(C193,'Steel Couplings'!A:J,10),IF(C193&lt;(MAX(NHC!A:A))+1,VLOOKUP(C193,NHC!A:J,10),IF(C193&lt;(MAX('Dielectric Unions'!A:A))+1,VLOOKUP(C193,'Dielectric Unions'!A:J,10),IF(C193&lt;(MAX('MI Fittings - XH'!A:A))+1,VLOOKUP(C193,'MI Fittings - XH'!A:J,10),IF(C193&lt;(MAX('Steel Nipples - XH'!A:A))+1,VLOOKUP(C193,'Steel Nipples - XH'!A:J,10),IF(C193&lt;(MAX('Copper Tubing '!A:A))+1,VLOOKUP(C193,'Copper Tubing '!A:J,10),IF(C193&lt;(MAX('PVC Pipe'!A:A))+1,VLOOKUP(C193,'PVC Pipe'!A:J,10),IF(C193&lt;(MAX('Steel Pipe'!A:A))+1,VLOOKUP(C193,'Steel Pipe'!A:J,10),"")))))))))))))))))))))))))))))))</f>
        <v/>
      </c>
      <c r="E193" s="1231" t="str">
        <f>IF(C193&lt;(MAX('MI Fittings'!A:A))+1,VLOOKUP(C193,'MI Fittings'!A:K,3),IF(C193&lt;(MAX('CS Press Fittings'!A:A))+1,VLOOKUP(C193,'CS Press Fittings'!A:K,4),IF(C193&lt;(MAX('Steel Nipples'!A:A))+1,VLOOKUP(C193,'Steel Nipples'!A:K,3),IF(C193&lt;(MAX('Steel Cut Lengths'!A:A))+1,VLOOKUP(C193,'Steel Cut Lengths'!A:K,3),IF(C193&lt;(MAX('Pipe Hangers'!A:A))+1,VLOOKUP(C193,'Pipe Hangers'!A:J,3),IF(C193&lt;(MAX('Brass Nipples '!A:A))+1,VLOOKUP(C193,'Brass Nipples '!A:J,3),IF(C193&lt;(MAX('Brass Fittings '!A:A))+1,VLOOKUP(C193,'Brass Fittings '!A:J,3),IF(C193&lt;(MAX(Valves!A:A))+1,VLOOKUP(C193,Valves!A:J,3),IF(C193&lt;(MAX('PEX Tubing'!A:A))+1,VLOOKUP(C193,'PEX Tubing'!A:J,3),IF(C193&lt;(MAX('PEX Fittings - Brass'!A:A))+1,VLOOKUP(C193,'PEX Fittings - Brass'!A:J,3),IF(C193&lt;(MAX('PEX Fittings - EXPN Brass'!A:A))+1,VLOOKUP(C193,'PEX Fittings - EXPN Brass'!A:J,3),IF(C193&lt;(MAX('PEX Fittings - F1807 PPSU '!A:A))+1,VLOOKUP(C193,'PEX Fittings - F1807 PPSU '!A:J,3),IF(C193&lt;(MAX('PEX Fittings - F1960 EPPSU'!A:A))+1,VLOOKUP(C193,'PEX Fittings - F1960 EPPSU'!A:J,3),IF(C193&lt;(MAX('PEX Accessories'!A:A))+1,VLOOKUP(C193,'PEX Accessories'!A:J,3),IF(C193&lt;(MAX('PVC DWV'!A:A))+1,VLOOKUP(C193,'PVC DWV'!A:K,3),IF(C193&lt;(MAX('PVC SCH 40'!A:A))+1,VLOOKUP(C193,'PVC SCH 40'!A:K,3),IF(C193&lt;(MAX('Push Fittings'!A:A))+1,VLOOKUP(C193,'Push Fittings'!A:J,3),IF(C193&lt;(MAX('Copper Wrot'!A:A))+1,VLOOKUP(C193,'Copper Wrot'!A:L,3),IF(C193&lt;(MAX('Cast Copper'!A:A))+1,VLOOKUP(C193,'Cast Copper'!A:L,3),IF(C193&lt;(MAX('Cast Copper'!A:A))+1,VLOOKUP(C193,'Cast Copper'!A:L,3),IF(C193&lt;(MAX('Press Copper Fittings'!A:A))+1,VLOOKUP(C193,'Press Copper Fittings'!A:J,3),IF(C193&lt;(MAX('Supply Stops'!A:A))+1,VLOOKUP(C193,'Supply Stops'!A:J,3),IF(C193&lt;(MAX('Supply Lines'!A:A))+1,VLOOKUP(C193,'Supply Lines'!A:J,3),IF(C193&lt;(MAX('CI Fittings'!A:A))+1,VLOOKUP(C193,'CI Fittings'!A:J,3),IF(C193&lt;(MAX('Steel Couplings'!A:A))+1,VLOOKUP(C193,'Steel Couplings'!A:J,3),IF(C193&lt;(MAX(NHC!A:A))+1,VLOOKUP(C193,NHC!A:J,3),IF(C193&lt;(MAX('Dielectric Unions'!A:A))+1,VLOOKUP(C193,'Dielectric Unions'!A:J,3),IF(C193&lt;(MAX('MI Fittings - XH'!A:A))+1,VLOOKUP(C193,'MI Fittings - XH'!A:J,3),IF(C193&lt;(MAX('Steel Nipples - XH'!A:A))+1,VLOOKUP(C193,'Steel Nipples - XH'!A:J,3),IF(C193&lt;(MAX('Copper Tubing '!A:A))+1,VLOOKUP(C193,'Copper Tubing '!A:J,3),IF(C193&lt;(MAX('PVC Pipe'!A:A))+1,VLOOKUP(C193,'PVC Pipe'!A:J,3),IF(C193&lt;(MAX('Steel Pipe'!A:A))+1,VLOOKUP(C193,'Steel Pipe'!A:J,3),""))))))))))))))))))))))))))))))))</f>
        <v/>
      </c>
      <c r="F193" s="1794" t="str">
        <f>IF(C193&lt;(MAX('MI Fittings'!A:A))+1,VLOOKUP(C193,'MI Fittings'!A:K,4),IF(C193&lt;(MAX('CS Press Fittings'!A:A))+1,VLOOKUP(C193,'CS Press Fittings'!A:K,5),IF(C193&lt;(MAX('Steel Nipples'!A:A))+1,VLOOKUP(C193,'Steel Nipples'!A:K,4),IF(C193&lt;(MAX('Steel Cut Lengths'!A:A))+1,VLOOKUP(C193,'Steel Cut Lengths'!A:K,4),IF(C193&lt;(MAX('Pipe Hangers'!A:A))+1,VLOOKUP(C193,'Pipe Hangers'!A:J,4),IF(C193&lt;(MAX('Brass Nipples '!A:A))+1,VLOOKUP(C193,'Brass Nipples '!A:J,4),IF(C193&lt;(MAX('Brass Fittings '!A:A))+1,VLOOKUP(C193,'Brass Fittings '!A:J,4),IF(C193&lt;(MAX(Valves!A:A))+1,VLOOKUP(C193,Valves!A:J,4),IF(C193&lt;(MAX('PEX Tubing'!A:A))+1,VLOOKUP(C193,'PEX Tubing'!A:J,4),IF(C193&lt;(MAX('PEX Fittings - Brass'!A:A))+1,VLOOKUP(C193,'PEX Fittings - Brass'!A:J,4),IF(C193&lt;(MAX('PEX Fittings - EXPN Brass'!A:A))+1,VLOOKUP(C193,'PEX Fittings - EXPN Brass'!A:J,4),IF(C193&lt;(MAX('PEX Fittings - F1807 PPSU '!A:A))+1,VLOOKUP(C193,'PEX Fittings - F1807 PPSU '!A:J,4),IF(C193&lt;(MAX('PEX Fittings - F1960 EPPSU'!A:A))+1,VLOOKUP(C193,'PEX Fittings - F1960 EPPSU'!A:J,4),IF(C193&lt;(MAX('PEX Accessories'!A:A))+1,VLOOKUP(C193,'PEX Accessories'!A:J,4),IF(C193&lt;(MAX('PVC DWV'!A:A))+1,VLOOKUP(C193,'PVC DWV'!A:K,5),IF(C193&lt;(MAX('PVC SCH 40'!A:A))+1,VLOOKUP(C193,'PVC SCH 40'!A:K,5),IF(C193&lt;(MAX('Push Fittings'!A:A))+1,VLOOKUP(C193,'Push Fittings'!A:J,4),IF(C193&lt;(MAX('Copper Wrot'!A:A))+1,VLOOKUP(C193,'Copper Wrot'!A:L,5),IF(C193&lt;(MAX('Cast Copper'!A:A))+1,VLOOKUP(C193,'Cast Copper'!A:L,5),IF(C193&lt;(MAX('Press Copper Fittings'!A:A))+1,VLOOKUP(C193,'Press Copper Fittings'!A:J,4),IF(C193&lt;(MAX('Supply Stops'!A:A))+1,VLOOKUP(C193,'Supply Stops'!A:J,4),IF(C193&lt;(MAX('Supply Lines'!A:A))+1,VLOOKUP(C193,'Supply Lines'!A:J,4),IF(C193&lt;(MAX('CI Fittings'!A:A))+1,VLOOKUP(C193,'CI Fittings'!A:J,4),IF(C193&lt;(MAX('Steel Couplings'!A:A))+1,VLOOKUP(C193,'Steel Couplings'!A:J,4),IF(C193&lt;(MAX(NHC!A:A))+1,VLOOKUP(C193,NHC!A:J,4),IF(C193&lt;(MAX('Dielectric Unions'!A:A))+1,VLOOKUP(C193,'Dielectric Unions'!A:J,4),IF(C193&lt;(MAX('MI Fittings - XH'!A:A))+1,VLOOKUP(C193,'MI Fittings - XH'!A:J,4),IF(C193&lt;(MAX('Steel Nipples - XH'!A:A))+1,VLOOKUP(C193,'Steel Nipples - XH'!A:J,4),IF(C193&lt;(MAX('Copper Tubing '!A:A))+1,VLOOKUP(C193,'Copper Tubing '!A:J,4),IF(C193&lt;(MAX('PVC Pipe'!A:A))+1,VLOOKUP(C193,'PVC Pipe'!A:J,4),IF(C193&lt;(MAX('Steel Pipe'!A:A))+1,VLOOKUP(C193,'Steel Pipe'!A:J,4),"")))))))))))))))))))))))))))))))</f>
        <v/>
      </c>
      <c r="G193" s="1795"/>
      <c r="H193" s="504" t="str">
        <f>IF(C193&lt;(MAX('MI Fittings'!A:A))+1,VLOOKUP(C193,'MI Fittings'!A:K,8),IF(C193&lt;(MAX('CS Press Fittings'!A:A))+1,VLOOKUP(C193,'CS Press Fittings'!A:K,9),IF(C193&lt;(MAX('Steel Nipples'!A:A))+1,VLOOKUP(C193,'Steel Nipples'!A:K,8),IF(C193&lt;(MAX('Steel Cut Lengths'!A:A))+1,VLOOKUP(C193,'Steel Cut Lengths'!A:K,8),IF(C193&lt;(MAX('Pipe Hangers'!A:A))+1,VLOOKUP(C193,'Pipe Hangers'!A:J,8),IF(C193&lt;(MAX('Brass Nipples '!A:A))+1,VLOOKUP(C193,'Brass Nipples '!A:J,8),IF(C193&lt;(MAX('Brass Fittings '!A:A))+1,VLOOKUP(C193,'Brass Fittings '!A:J,8),IF(C193&lt;(MAX(Valves!A:A))+1,VLOOKUP(C193,Valves!A:J,8),IF(C193&lt;(MAX('PEX Tubing'!A:A))+1,VLOOKUP(C193,'PEX Tubing'!A:J,8),IF(C193&lt;(MAX('PEX Fittings - Brass'!A:A))+1,VLOOKUP(C193,'PEX Fittings - Brass'!A:J,8),IF(C193&lt;(MAX('PEX Fittings - EXPN Brass'!A:A))+1,VLOOKUP(C193,'PEX Fittings - EXPN Brass'!A:J,8),IF(C193&lt;(MAX('PEX Fittings - F1807 PPSU '!A:A))+1,VLOOKUP(C193,'PEX Fittings - F1807 PPSU '!A:J,8),IF(C193&lt;(MAX('PEX Fittings - F1960 EPPSU'!A:A))+1,VLOOKUP(C193,'PEX Fittings - F1960 EPPSU'!A:J,8),IF(C193&lt;(MAX('PEX Accessories'!A:A))+1,VLOOKUP(C193,'PEX Accessories'!A:J,8),IF(C193&lt;(MAX('PVC DWV'!A:A))+1,VLOOKUP(C193,'PVC DWV'!A:K,9),IF(C193&lt;(MAX('PVC SCH 40'!A:A))+1,VLOOKUP(C193,'PVC SCH 40'!A:K,10),IF(C193&lt;(MAX('Push Fittings'!A:A))+1,VLOOKUP(C193,'Push Fittings'!A:J,8),IF(C193&lt;(MAX('Copper Wrot'!A:A))+1,VLOOKUP(C193,'Copper Wrot'!A:L,10),IF(C193&lt;(MAX('Cast Copper'!A:A))+1,VLOOKUP(C193,'Cast Copper'!A:L,10),IF(C193&lt;(MAX('Press Copper Fittings'!A:A))+1,VLOOKUP(C193,'Press Copper Fittings'!A:J,8),IF(C193&lt;(MAX('Supply Stops'!A:A))+1,VLOOKUP(C193,'Supply Stops'!A:J,8),IF(C193&lt;(MAX('Supply Lines'!A:A))+1,VLOOKUP(C193,'Supply Lines'!A:J,8),IF(C193&lt;(MAX('CI Fittings'!A:A))+1,VLOOKUP(C193,'CI Fittings'!A:J,8),IF(C193&lt;(MAX('Steel Couplings'!A:A))+1,VLOOKUP(C193,'Steel Couplings'!A:J,8),IF(C193&lt;(MAX(NHC!A:A))+1,VLOOKUP(C193,NHC!A:J,8),IF(C193&lt;(MAX('Dielectric Unions'!A:A))+1,VLOOKUP(C193,'Dielectric Unions'!A:J,8),IF(C193&lt;(MAX('MI Fittings - XH'!A:A))+1,VLOOKUP(C193,'MI Fittings - XH'!A:J,8),IF(C193&lt;(MAX('Steel Nipples - XH'!A:A))+1,VLOOKUP(C193,'Steel Nipples - XH'!A:J,8),IF(C193&lt;(MAX('Copper Tubing '!A:A))+1,VLOOKUP(C193,'Copper Tubing '!A:J,8),IF(C193&lt;(MAX('PVC Pipe'!A:A))+1,VLOOKUP(C193,'PVC Pipe'!A:J,8),IF(C193&lt;(MAX('Steel Pipe'!A:A))+1,VLOOKUP(C193,'Steel Pipe'!A:J,8),"")))))))))))))))))))))))))))))))</f>
        <v/>
      </c>
      <c r="I193" s="1232">
        <f>IF(C193&lt;(MAX('MI Fittings'!A:A))+1,VLOOKUP(C193,'MI Fittings'!A:K,7),IF(C193&lt;(MAX('CS Press Fittings'!A:A))+1,VLOOKUP(C193,'CS Press Fittings'!A:K,8),IF(C193&lt;(MAX('Steel Nipples'!A:A))+1,VLOOKUP(C193,'Steel Nipples'!A:K,7),IF(C193&lt;(MAX('Steel Cut Lengths'!A:A))+1,VLOOKUP(C193,'Steel Cut Lengths'!A:K,7),IF(C193&lt;(MAX('Pipe Hangers'!A:A))+1,VLOOKUP(C193,'Pipe Hangers'!A:J,7),IF(C193&lt;(MAX('Brass Nipples '!A:A))+1,VLOOKUP(C193,'Brass Nipples '!A:J,7),IF(C193&lt;(MAX('Brass Fittings '!A:A))+1,VLOOKUP(C193,'Brass Fittings '!A:J,7),IF(C193&lt;(MAX(Valves!A:A))+1,VLOOKUP(C193,Valves!A:J,7),IF(C193&lt;(MAX('PEX Tubing'!A:A))+1,VLOOKUP(C193,'PEX Tubing'!A:J,7),IF(C193&lt;(MAX('PEX Fittings - Brass'!A:A))+1,VLOOKUP(C193,'PEX Fittings - Brass'!A:J,7),IF(C193&lt;(MAX('PEX Fittings - EXPN Brass'!A:A))+1,VLOOKUP(C193,'PEX Fittings - EXPN Brass'!A:J,7),IF(C193&lt;(MAX('PEX Fittings - F1807 PPSU '!A:A))+1,VLOOKUP(C193,'PEX Fittings - F1807 PPSU '!A:J,7),IF(C193&lt;(MAX('PEX Fittings - F1960 EPPSU'!A:A))+1,VLOOKUP(C193,'PEX Fittings - F1960 EPPSU'!A:J,7),IF(C193&lt;(MAX('PEX Accessories'!A:A))+1,VLOOKUP(C193,'PEX Accessories'!A:J,7),IF(C193&lt;(MAX('PVC DWV'!A:A))+1,VLOOKUP(C193,'PVC DWV'!A:K,8),IF(C193&lt;(MAX('PVC SCH 40'!A:A))+1,VLOOKUP(C193,'PVC SCH 40'!A:K,7),IF(C193&lt;(MAX('Push Fittings'!A:A))+1,VLOOKUP(C193,'Push Fittings'!A:J,7),IF(C193&lt;(MAX('Copper Wrot'!A:A))+1,VLOOKUP(C193,'Copper Wrot'!A:L,9),IF(C193&lt;(MAX('Cast Copper'!A:A))+1,VLOOKUP(C193,'Cast Copper'!A:L,9),IF(C193&lt;(MAX('Press Copper Fittings'!A:A))+1,VLOOKUP(C193,'Press Copper Fittings'!A:J,7),IF(C193&lt;(MAX('Supply Stops'!A:A))+1,VLOOKUP(C193,'Supply Stops'!A:J,7),IF(C193&lt;(MAX('Supply Lines'!A:A))+1,VLOOKUP(C193,'Supply Lines'!A:J,7),IF(C193&lt;(MAX('CI Fittings'!A:A))+1,VLOOKUP(C193,'CI Fittings'!A:J,7),IF(C193&lt;(MAX('Steel Couplings'!A:A))+1,VLOOKUP(C193,'Steel Couplings'!A:J,7),IF(C193&lt;(MAX(NHC!A:A))+1,VLOOKUP(C193,NHC!A:J,7),IF(C193&lt;(MAX('Dielectric Unions'!A:A))+1,VLOOKUP(C193,'Dielectric Unions'!A:J,7),IF(C193&lt;(MAX('MI Fittings - XH'!A:A))+1,VLOOKUP(C193,'MI Fittings - XH'!A:J,7),IF(C193&lt;(MAX('Steel Nipples - XH'!A:A))+1,VLOOKUP(C193,'Steel Nipples - XH'!A:J,7),IF(C193&lt;(MAX('Copper Tubing '!A:A))+1,VLOOKUP(C193,'Copper Tubing '!A:J,7),IF(C193&lt;(MAX('PVC Pipe'!A:A))+1,VLOOKUP(C193,'PVC Pipe'!A:J,7),IF(C193&lt;(MAX('Steel Pipe'!A:A))+1,VLOOKUP(C193,'Steel Pipe'!A:J,7),0)))))))))))))))))))))))))))))))</f>
        <v>0</v>
      </c>
      <c r="J193" s="1196">
        <f t="shared" si="3"/>
        <v>0</v>
      </c>
    </row>
    <row r="194" spans="3:10" ht="15" customHeight="1" thickTop="1" thickBot="1">
      <c r="C194" s="1234">
        <v>173</v>
      </c>
      <c r="D194" s="49" t="str">
        <f>IF(C194&lt;(MAX('MI Fittings'!A:A))+1,VLOOKUP(C194,'MI Fittings'!A:K,10),IF(C194&lt;(MAX('CS Press Fittings'!A:A))+1,VLOOKUP(C194,'CS Press Fittings'!A:K,11),IF(C194&lt;(MAX('Steel Nipples'!A:A))+1,VLOOKUP(C194,'Steel Nipples'!A:K,10),IF(C194&lt;(MAX('Steel Cut Lengths'!A:A))+1,VLOOKUP(C194,'Steel Cut Lengths'!A:K,10),IF(C194&lt;(MAX('Pipe Hangers'!A:A))+1,VLOOKUP(C194,'Pipe Hangers'!A:J,10),IF(C194&lt;(MAX('Brass Nipples '!A:A))+1,VLOOKUP(C194,'Brass Nipples '!A:J,10),IF(C194&lt;(MAX('Brass Fittings '!A:A))+1,VLOOKUP(C194,'Brass Fittings '!A:J,10),IF(C194&lt;(MAX(Valves!A:A))+1,VLOOKUP(C194,Valves!A:J,10),IF(C194&lt;(MAX('PEX Tubing'!A:A))+1,VLOOKUP(C194,'PEX Tubing'!A:J,9),IF(C194&lt;(MAX('PEX Fittings - Brass'!A:A))+1,VLOOKUP(C194,'PEX Fittings - Brass'!A:J,10),IF(C194&lt;(MAX('PEX Fittings - EXPN Brass'!A:A))+1,VLOOKUP(C194,'PEX Fittings - EXPN Brass'!A:J,10),IF(C194&lt;(MAX('PEX Fittings - F1807 PPSU '!A:A))+1,VLOOKUP(C194,'PEX Fittings - F1807 PPSU '!A:J,10),IF(C194&lt;(MAX('PEX Fittings - F1960 EPPSU'!A:A))+1,VLOOKUP(C194,'PEX Fittings - F1960 EPPSU'!A:J,10),IF(C194&lt;(MAX('PEX Accessories'!A:A))+1,VLOOKUP(C194,'PEX Accessories'!A:J,10),IF(C194&lt;(MAX('PVC DWV'!A:A))+1,VLOOKUP(C194,'PVC DWV'!A:K,11),IF(C194&lt;(MAX('PVC SCH 40'!A:A))+1,VLOOKUP(C194,'PVC SCH 40'!A:K,11),IF(C194&lt;(MAX('Push Fittings'!A:A))+1,VLOOKUP(C194,'Push Fittings'!A:J,10),IF(C194&lt;(MAX('Copper Wrot'!A:A))+1,VLOOKUP(C194,'Copper Wrot'!A:L,12),IF(C194&lt;(MAX('Cast Copper'!A:A))+1,VLOOKUP(C194,'Cast Copper'!A:L,12),IF(C194&lt;(MAX('Press Copper Fittings'!A:A))+1,VLOOKUP(C194,'Press Copper Fittings'!A:J,10),IF(C194&lt;(MAX('Supply Stops'!A:A))+1,VLOOKUP(C194,'Supply Stops'!A:J,10),IF(C194&lt;(MAX('Supply Lines'!A:A))+1,VLOOKUP(C194,'Supply Lines'!A:J,10),IF(C194&lt;(MAX('CI Fittings'!A:A))+1,VLOOKUP(C194,'CI Fittings'!A:J,10),IF(C194&lt;(MAX('Steel Couplings'!A:A))+1,VLOOKUP(C194,'Steel Couplings'!A:J,10),IF(C194&lt;(MAX(NHC!A:A))+1,VLOOKUP(C194,NHC!A:J,10),IF(C194&lt;(MAX('Dielectric Unions'!A:A))+1,VLOOKUP(C194,'Dielectric Unions'!A:J,10),IF(C194&lt;(MAX('MI Fittings - XH'!A:A))+1,VLOOKUP(C194,'MI Fittings - XH'!A:J,10),IF(C194&lt;(MAX('Steel Nipples - XH'!A:A))+1,VLOOKUP(C194,'Steel Nipples - XH'!A:J,10),IF(C194&lt;(MAX('Copper Tubing '!A:A))+1,VLOOKUP(C194,'Copper Tubing '!A:J,10),IF(C194&lt;(MAX('PVC Pipe'!A:A))+1,VLOOKUP(C194,'PVC Pipe'!A:J,10),IF(C194&lt;(MAX('Steel Pipe'!A:A))+1,VLOOKUP(C194,'Steel Pipe'!A:J,10),"")))))))))))))))))))))))))))))))</f>
        <v/>
      </c>
      <c r="E194" s="1231" t="str">
        <f>IF(C194&lt;(MAX('MI Fittings'!A:A))+1,VLOOKUP(C194,'MI Fittings'!A:K,3),IF(C194&lt;(MAX('CS Press Fittings'!A:A))+1,VLOOKUP(C194,'CS Press Fittings'!A:K,4),IF(C194&lt;(MAX('Steel Nipples'!A:A))+1,VLOOKUP(C194,'Steel Nipples'!A:K,3),IF(C194&lt;(MAX('Steel Cut Lengths'!A:A))+1,VLOOKUP(C194,'Steel Cut Lengths'!A:K,3),IF(C194&lt;(MAX('Pipe Hangers'!A:A))+1,VLOOKUP(C194,'Pipe Hangers'!A:J,3),IF(C194&lt;(MAX('Brass Nipples '!A:A))+1,VLOOKUP(C194,'Brass Nipples '!A:J,3),IF(C194&lt;(MAX('Brass Fittings '!A:A))+1,VLOOKUP(C194,'Brass Fittings '!A:J,3),IF(C194&lt;(MAX(Valves!A:A))+1,VLOOKUP(C194,Valves!A:J,3),IF(C194&lt;(MAX('PEX Tubing'!A:A))+1,VLOOKUP(C194,'PEX Tubing'!A:J,3),IF(C194&lt;(MAX('PEX Fittings - Brass'!A:A))+1,VLOOKUP(C194,'PEX Fittings - Brass'!A:J,3),IF(C194&lt;(MAX('PEX Fittings - EXPN Brass'!A:A))+1,VLOOKUP(C194,'PEX Fittings - EXPN Brass'!A:J,3),IF(C194&lt;(MAX('PEX Fittings - F1807 PPSU '!A:A))+1,VLOOKUP(C194,'PEX Fittings - F1807 PPSU '!A:J,3),IF(C194&lt;(MAX('PEX Fittings - F1960 EPPSU'!A:A))+1,VLOOKUP(C194,'PEX Fittings - F1960 EPPSU'!A:J,3),IF(C194&lt;(MAX('PEX Accessories'!A:A))+1,VLOOKUP(C194,'PEX Accessories'!A:J,3),IF(C194&lt;(MAX('PVC DWV'!A:A))+1,VLOOKUP(C194,'PVC DWV'!A:K,3),IF(C194&lt;(MAX('PVC SCH 40'!A:A))+1,VLOOKUP(C194,'PVC SCH 40'!A:K,3),IF(C194&lt;(MAX('Push Fittings'!A:A))+1,VLOOKUP(C194,'Push Fittings'!A:J,3),IF(C194&lt;(MAX('Copper Wrot'!A:A))+1,VLOOKUP(C194,'Copper Wrot'!A:L,3),IF(C194&lt;(MAX('Cast Copper'!A:A))+1,VLOOKUP(C194,'Cast Copper'!A:L,3),IF(C194&lt;(MAX('Cast Copper'!A:A))+1,VLOOKUP(C194,'Cast Copper'!A:L,3),IF(C194&lt;(MAX('Press Copper Fittings'!A:A))+1,VLOOKUP(C194,'Press Copper Fittings'!A:J,3),IF(C194&lt;(MAX('Supply Stops'!A:A))+1,VLOOKUP(C194,'Supply Stops'!A:J,3),IF(C194&lt;(MAX('Supply Lines'!A:A))+1,VLOOKUP(C194,'Supply Lines'!A:J,3),IF(C194&lt;(MAX('CI Fittings'!A:A))+1,VLOOKUP(C194,'CI Fittings'!A:J,3),IF(C194&lt;(MAX('Steel Couplings'!A:A))+1,VLOOKUP(C194,'Steel Couplings'!A:J,3),IF(C194&lt;(MAX(NHC!A:A))+1,VLOOKUP(C194,NHC!A:J,3),IF(C194&lt;(MAX('Dielectric Unions'!A:A))+1,VLOOKUP(C194,'Dielectric Unions'!A:J,3),IF(C194&lt;(MAX('MI Fittings - XH'!A:A))+1,VLOOKUP(C194,'MI Fittings - XH'!A:J,3),IF(C194&lt;(MAX('Steel Nipples - XH'!A:A))+1,VLOOKUP(C194,'Steel Nipples - XH'!A:J,3),IF(C194&lt;(MAX('Copper Tubing '!A:A))+1,VLOOKUP(C194,'Copper Tubing '!A:J,3),IF(C194&lt;(MAX('PVC Pipe'!A:A))+1,VLOOKUP(C194,'PVC Pipe'!A:J,3),IF(C194&lt;(MAX('Steel Pipe'!A:A))+1,VLOOKUP(C194,'Steel Pipe'!A:J,3),""))))))))))))))))))))))))))))))))</f>
        <v/>
      </c>
      <c r="F194" s="1794" t="str">
        <f>IF(C194&lt;(MAX('MI Fittings'!A:A))+1,VLOOKUP(C194,'MI Fittings'!A:K,4),IF(C194&lt;(MAX('CS Press Fittings'!A:A))+1,VLOOKUP(C194,'CS Press Fittings'!A:K,5),IF(C194&lt;(MAX('Steel Nipples'!A:A))+1,VLOOKUP(C194,'Steel Nipples'!A:K,4),IF(C194&lt;(MAX('Steel Cut Lengths'!A:A))+1,VLOOKUP(C194,'Steel Cut Lengths'!A:K,4),IF(C194&lt;(MAX('Pipe Hangers'!A:A))+1,VLOOKUP(C194,'Pipe Hangers'!A:J,4),IF(C194&lt;(MAX('Brass Nipples '!A:A))+1,VLOOKUP(C194,'Brass Nipples '!A:J,4),IF(C194&lt;(MAX('Brass Fittings '!A:A))+1,VLOOKUP(C194,'Brass Fittings '!A:J,4),IF(C194&lt;(MAX(Valves!A:A))+1,VLOOKUP(C194,Valves!A:J,4),IF(C194&lt;(MAX('PEX Tubing'!A:A))+1,VLOOKUP(C194,'PEX Tubing'!A:J,4),IF(C194&lt;(MAX('PEX Fittings - Brass'!A:A))+1,VLOOKUP(C194,'PEX Fittings - Brass'!A:J,4),IF(C194&lt;(MAX('PEX Fittings - EXPN Brass'!A:A))+1,VLOOKUP(C194,'PEX Fittings - EXPN Brass'!A:J,4),IF(C194&lt;(MAX('PEX Fittings - F1807 PPSU '!A:A))+1,VLOOKUP(C194,'PEX Fittings - F1807 PPSU '!A:J,4),IF(C194&lt;(MAX('PEX Fittings - F1960 EPPSU'!A:A))+1,VLOOKUP(C194,'PEX Fittings - F1960 EPPSU'!A:J,4),IF(C194&lt;(MAX('PEX Accessories'!A:A))+1,VLOOKUP(C194,'PEX Accessories'!A:J,4),IF(C194&lt;(MAX('PVC DWV'!A:A))+1,VLOOKUP(C194,'PVC DWV'!A:K,5),IF(C194&lt;(MAX('PVC SCH 40'!A:A))+1,VLOOKUP(C194,'PVC SCH 40'!A:K,5),IF(C194&lt;(MAX('Push Fittings'!A:A))+1,VLOOKUP(C194,'Push Fittings'!A:J,4),IF(C194&lt;(MAX('Copper Wrot'!A:A))+1,VLOOKUP(C194,'Copper Wrot'!A:L,5),IF(C194&lt;(MAX('Cast Copper'!A:A))+1,VLOOKUP(C194,'Cast Copper'!A:L,5),IF(C194&lt;(MAX('Press Copper Fittings'!A:A))+1,VLOOKUP(C194,'Press Copper Fittings'!A:J,4),IF(C194&lt;(MAX('Supply Stops'!A:A))+1,VLOOKUP(C194,'Supply Stops'!A:J,4),IF(C194&lt;(MAX('Supply Lines'!A:A))+1,VLOOKUP(C194,'Supply Lines'!A:J,4),IF(C194&lt;(MAX('CI Fittings'!A:A))+1,VLOOKUP(C194,'CI Fittings'!A:J,4),IF(C194&lt;(MAX('Steel Couplings'!A:A))+1,VLOOKUP(C194,'Steel Couplings'!A:J,4),IF(C194&lt;(MAX(NHC!A:A))+1,VLOOKUP(C194,NHC!A:J,4),IF(C194&lt;(MAX('Dielectric Unions'!A:A))+1,VLOOKUP(C194,'Dielectric Unions'!A:J,4),IF(C194&lt;(MAX('MI Fittings - XH'!A:A))+1,VLOOKUP(C194,'MI Fittings - XH'!A:J,4),IF(C194&lt;(MAX('Steel Nipples - XH'!A:A))+1,VLOOKUP(C194,'Steel Nipples - XH'!A:J,4),IF(C194&lt;(MAX('Copper Tubing '!A:A))+1,VLOOKUP(C194,'Copper Tubing '!A:J,4),IF(C194&lt;(MAX('PVC Pipe'!A:A))+1,VLOOKUP(C194,'PVC Pipe'!A:J,4),IF(C194&lt;(MAX('Steel Pipe'!A:A))+1,VLOOKUP(C194,'Steel Pipe'!A:J,4),"")))))))))))))))))))))))))))))))</f>
        <v/>
      </c>
      <c r="G194" s="1795"/>
      <c r="H194" s="504" t="str">
        <f>IF(C194&lt;(MAX('MI Fittings'!A:A))+1,VLOOKUP(C194,'MI Fittings'!A:K,8),IF(C194&lt;(MAX('CS Press Fittings'!A:A))+1,VLOOKUP(C194,'CS Press Fittings'!A:K,9),IF(C194&lt;(MAX('Steel Nipples'!A:A))+1,VLOOKUP(C194,'Steel Nipples'!A:K,8),IF(C194&lt;(MAX('Steel Cut Lengths'!A:A))+1,VLOOKUP(C194,'Steel Cut Lengths'!A:K,8),IF(C194&lt;(MAX('Pipe Hangers'!A:A))+1,VLOOKUP(C194,'Pipe Hangers'!A:J,8),IF(C194&lt;(MAX('Brass Nipples '!A:A))+1,VLOOKUP(C194,'Brass Nipples '!A:J,8),IF(C194&lt;(MAX('Brass Fittings '!A:A))+1,VLOOKUP(C194,'Brass Fittings '!A:J,8),IF(C194&lt;(MAX(Valves!A:A))+1,VLOOKUP(C194,Valves!A:J,8),IF(C194&lt;(MAX('PEX Tubing'!A:A))+1,VLOOKUP(C194,'PEX Tubing'!A:J,8),IF(C194&lt;(MAX('PEX Fittings - Brass'!A:A))+1,VLOOKUP(C194,'PEX Fittings - Brass'!A:J,8),IF(C194&lt;(MAX('PEX Fittings - EXPN Brass'!A:A))+1,VLOOKUP(C194,'PEX Fittings - EXPN Brass'!A:J,8),IF(C194&lt;(MAX('PEX Fittings - F1807 PPSU '!A:A))+1,VLOOKUP(C194,'PEX Fittings - F1807 PPSU '!A:J,8),IF(C194&lt;(MAX('PEX Fittings - F1960 EPPSU'!A:A))+1,VLOOKUP(C194,'PEX Fittings - F1960 EPPSU'!A:J,8),IF(C194&lt;(MAX('PEX Accessories'!A:A))+1,VLOOKUP(C194,'PEX Accessories'!A:J,8),IF(C194&lt;(MAX('PVC DWV'!A:A))+1,VLOOKUP(C194,'PVC DWV'!A:K,9),IF(C194&lt;(MAX('PVC SCH 40'!A:A))+1,VLOOKUP(C194,'PVC SCH 40'!A:K,10),IF(C194&lt;(MAX('Push Fittings'!A:A))+1,VLOOKUP(C194,'Push Fittings'!A:J,8),IF(C194&lt;(MAX('Copper Wrot'!A:A))+1,VLOOKUP(C194,'Copper Wrot'!A:L,10),IF(C194&lt;(MAX('Cast Copper'!A:A))+1,VLOOKUP(C194,'Cast Copper'!A:L,10),IF(C194&lt;(MAX('Press Copper Fittings'!A:A))+1,VLOOKUP(C194,'Press Copper Fittings'!A:J,8),IF(C194&lt;(MAX('Supply Stops'!A:A))+1,VLOOKUP(C194,'Supply Stops'!A:J,8),IF(C194&lt;(MAX('Supply Lines'!A:A))+1,VLOOKUP(C194,'Supply Lines'!A:J,8),IF(C194&lt;(MAX('CI Fittings'!A:A))+1,VLOOKUP(C194,'CI Fittings'!A:J,8),IF(C194&lt;(MAX('Steel Couplings'!A:A))+1,VLOOKUP(C194,'Steel Couplings'!A:J,8),IF(C194&lt;(MAX(NHC!A:A))+1,VLOOKUP(C194,NHC!A:J,8),IF(C194&lt;(MAX('Dielectric Unions'!A:A))+1,VLOOKUP(C194,'Dielectric Unions'!A:J,8),IF(C194&lt;(MAX('MI Fittings - XH'!A:A))+1,VLOOKUP(C194,'MI Fittings - XH'!A:J,8),IF(C194&lt;(MAX('Steel Nipples - XH'!A:A))+1,VLOOKUP(C194,'Steel Nipples - XH'!A:J,8),IF(C194&lt;(MAX('Copper Tubing '!A:A))+1,VLOOKUP(C194,'Copper Tubing '!A:J,8),IF(C194&lt;(MAX('PVC Pipe'!A:A))+1,VLOOKUP(C194,'PVC Pipe'!A:J,8),IF(C194&lt;(MAX('Steel Pipe'!A:A))+1,VLOOKUP(C194,'Steel Pipe'!A:J,8),"")))))))))))))))))))))))))))))))</f>
        <v/>
      </c>
      <c r="I194" s="1232">
        <f>IF(C194&lt;(MAX('MI Fittings'!A:A))+1,VLOOKUP(C194,'MI Fittings'!A:K,7),IF(C194&lt;(MAX('CS Press Fittings'!A:A))+1,VLOOKUP(C194,'CS Press Fittings'!A:K,8),IF(C194&lt;(MAX('Steel Nipples'!A:A))+1,VLOOKUP(C194,'Steel Nipples'!A:K,7),IF(C194&lt;(MAX('Steel Cut Lengths'!A:A))+1,VLOOKUP(C194,'Steel Cut Lengths'!A:K,7),IF(C194&lt;(MAX('Pipe Hangers'!A:A))+1,VLOOKUP(C194,'Pipe Hangers'!A:J,7),IF(C194&lt;(MAX('Brass Nipples '!A:A))+1,VLOOKUP(C194,'Brass Nipples '!A:J,7),IF(C194&lt;(MAX('Brass Fittings '!A:A))+1,VLOOKUP(C194,'Brass Fittings '!A:J,7),IF(C194&lt;(MAX(Valves!A:A))+1,VLOOKUP(C194,Valves!A:J,7),IF(C194&lt;(MAX('PEX Tubing'!A:A))+1,VLOOKUP(C194,'PEX Tubing'!A:J,7),IF(C194&lt;(MAX('PEX Fittings - Brass'!A:A))+1,VLOOKUP(C194,'PEX Fittings - Brass'!A:J,7),IF(C194&lt;(MAX('PEX Fittings - EXPN Brass'!A:A))+1,VLOOKUP(C194,'PEX Fittings - EXPN Brass'!A:J,7),IF(C194&lt;(MAX('PEX Fittings - F1807 PPSU '!A:A))+1,VLOOKUP(C194,'PEX Fittings - F1807 PPSU '!A:J,7),IF(C194&lt;(MAX('PEX Fittings - F1960 EPPSU'!A:A))+1,VLOOKUP(C194,'PEX Fittings - F1960 EPPSU'!A:J,7),IF(C194&lt;(MAX('PEX Accessories'!A:A))+1,VLOOKUP(C194,'PEX Accessories'!A:J,7),IF(C194&lt;(MAX('PVC DWV'!A:A))+1,VLOOKUP(C194,'PVC DWV'!A:K,8),IF(C194&lt;(MAX('PVC SCH 40'!A:A))+1,VLOOKUP(C194,'PVC SCH 40'!A:K,7),IF(C194&lt;(MAX('Push Fittings'!A:A))+1,VLOOKUP(C194,'Push Fittings'!A:J,7),IF(C194&lt;(MAX('Copper Wrot'!A:A))+1,VLOOKUP(C194,'Copper Wrot'!A:L,9),IF(C194&lt;(MAX('Cast Copper'!A:A))+1,VLOOKUP(C194,'Cast Copper'!A:L,9),IF(C194&lt;(MAX('Press Copper Fittings'!A:A))+1,VLOOKUP(C194,'Press Copper Fittings'!A:J,7),IF(C194&lt;(MAX('Supply Stops'!A:A))+1,VLOOKUP(C194,'Supply Stops'!A:J,7),IF(C194&lt;(MAX('Supply Lines'!A:A))+1,VLOOKUP(C194,'Supply Lines'!A:J,7),IF(C194&lt;(MAX('CI Fittings'!A:A))+1,VLOOKUP(C194,'CI Fittings'!A:J,7),IF(C194&lt;(MAX('Steel Couplings'!A:A))+1,VLOOKUP(C194,'Steel Couplings'!A:J,7),IF(C194&lt;(MAX(NHC!A:A))+1,VLOOKUP(C194,NHC!A:J,7),IF(C194&lt;(MAX('Dielectric Unions'!A:A))+1,VLOOKUP(C194,'Dielectric Unions'!A:J,7),IF(C194&lt;(MAX('MI Fittings - XH'!A:A))+1,VLOOKUP(C194,'MI Fittings - XH'!A:J,7),IF(C194&lt;(MAX('Steel Nipples - XH'!A:A))+1,VLOOKUP(C194,'Steel Nipples - XH'!A:J,7),IF(C194&lt;(MAX('Copper Tubing '!A:A))+1,VLOOKUP(C194,'Copper Tubing '!A:J,7),IF(C194&lt;(MAX('PVC Pipe'!A:A))+1,VLOOKUP(C194,'PVC Pipe'!A:J,7),IF(C194&lt;(MAX('Steel Pipe'!A:A))+1,VLOOKUP(C194,'Steel Pipe'!A:J,7),0)))))))))))))))))))))))))))))))</f>
        <v>0</v>
      </c>
      <c r="J194" s="1196">
        <f t="shared" si="3"/>
        <v>0</v>
      </c>
    </row>
    <row r="195" spans="3:10" ht="15" customHeight="1" thickTop="1" thickBot="1">
      <c r="C195" s="1233">
        <v>174</v>
      </c>
      <c r="D195" s="49" t="str">
        <f>IF(C195&lt;(MAX('MI Fittings'!A:A))+1,VLOOKUP(C195,'MI Fittings'!A:K,10),IF(C195&lt;(MAX('CS Press Fittings'!A:A))+1,VLOOKUP(C195,'CS Press Fittings'!A:K,11),IF(C195&lt;(MAX('Steel Nipples'!A:A))+1,VLOOKUP(C195,'Steel Nipples'!A:K,10),IF(C195&lt;(MAX('Steel Cut Lengths'!A:A))+1,VLOOKUP(C195,'Steel Cut Lengths'!A:K,10),IF(C195&lt;(MAX('Pipe Hangers'!A:A))+1,VLOOKUP(C195,'Pipe Hangers'!A:J,10),IF(C195&lt;(MAX('Brass Nipples '!A:A))+1,VLOOKUP(C195,'Brass Nipples '!A:J,10),IF(C195&lt;(MAX('Brass Fittings '!A:A))+1,VLOOKUP(C195,'Brass Fittings '!A:J,10),IF(C195&lt;(MAX(Valves!A:A))+1,VLOOKUP(C195,Valves!A:J,10),IF(C195&lt;(MAX('PEX Tubing'!A:A))+1,VLOOKUP(C195,'PEX Tubing'!A:J,9),IF(C195&lt;(MAX('PEX Fittings - Brass'!A:A))+1,VLOOKUP(C195,'PEX Fittings - Brass'!A:J,10),IF(C195&lt;(MAX('PEX Fittings - EXPN Brass'!A:A))+1,VLOOKUP(C195,'PEX Fittings - EXPN Brass'!A:J,10),IF(C195&lt;(MAX('PEX Fittings - F1807 PPSU '!A:A))+1,VLOOKUP(C195,'PEX Fittings - F1807 PPSU '!A:J,10),IF(C195&lt;(MAX('PEX Fittings - F1960 EPPSU'!A:A))+1,VLOOKUP(C195,'PEX Fittings - F1960 EPPSU'!A:J,10),IF(C195&lt;(MAX('PEX Accessories'!A:A))+1,VLOOKUP(C195,'PEX Accessories'!A:J,10),IF(C195&lt;(MAX('PVC DWV'!A:A))+1,VLOOKUP(C195,'PVC DWV'!A:K,11),IF(C195&lt;(MAX('PVC SCH 40'!A:A))+1,VLOOKUP(C195,'PVC SCH 40'!A:K,11),IF(C195&lt;(MAX('Push Fittings'!A:A))+1,VLOOKUP(C195,'Push Fittings'!A:J,10),IF(C195&lt;(MAX('Copper Wrot'!A:A))+1,VLOOKUP(C195,'Copper Wrot'!A:L,12),IF(C195&lt;(MAX('Cast Copper'!A:A))+1,VLOOKUP(C195,'Cast Copper'!A:L,12),IF(C195&lt;(MAX('Press Copper Fittings'!A:A))+1,VLOOKUP(C195,'Press Copper Fittings'!A:J,10),IF(C195&lt;(MAX('Supply Stops'!A:A))+1,VLOOKUP(C195,'Supply Stops'!A:J,10),IF(C195&lt;(MAX('Supply Lines'!A:A))+1,VLOOKUP(C195,'Supply Lines'!A:J,10),IF(C195&lt;(MAX('CI Fittings'!A:A))+1,VLOOKUP(C195,'CI Fittings'!A:J,10),IF(C195&lt;(MAX('Steel Couplings'!A:A))+1,VLOOKUP(C195,'Steel Couplings'!A:J,10),IF(C195&lt;(MAX(NHC!A:A))+1,VLOOKUP(C195,NHC!A:J,10),IF(C195&lt;(MAX('Dielectric Unions'!A:A))+1,VLOOKUP(C195,'Dielectric Unions'!A:J,10),IF(C195&lt;(MAX('MI Fittings - XH'!A:A))+1,VLOOKUP(C195,'MI Fittings - XH'!A:J,10),IF(C195&lt;(MAX('Steel Nipples - XH'!A:A))+1,VLOOKUP(C195,'Steel Nipples - XH'!A:J,10),IF(C195&lt;(MAX('Copper Tubing '!A:A))+1,VLOOKUP(C195,'Copper Tubing '!A:J,10),IF(C195&lt;(MAX('PVC Pipe'!A:A))+1,VLOOKUP(C195,'PVC Pipe'!A:J,10),IF(C195&lt;(MAX('Steel Pipe'!A:A))+1,VLOOKUP(C195,'Steel Pipe'!A:J,10),"")))))))))))))))))))))))))))))))</f>
        <v/>
      </c>
      <c r="E195" s="1231" t="str">
        <f>IF(C195&lt;(MAX('MI Fittings'!A:A))+1,VLOOKUP(C195,'MI Fittings'!A:K,3),IF(C195&lt;(MAX('CS Press Fittings'!A:A))+1,VLOOKUP(C195,'CS Press Fittings'!A:K,4),IF(C195&lt;(MAX('Steel Nipples'!A:A))+1,VLOOKUP(C195,'Steel Nipples'!A:K,3),IF(C195&lt;(MAX('Steel Cut Lengths'!A:A))+1,VLOOKUP(C195,'Steel Cut Lengths'!A:K,3),IF(C195&lt;(MAX('Pipe Hangers'!A:A))+1,VLOOKUP(C195,'Pipe Hangers'!A:J,3),IF(C195&lt;(MAX('Brass Nipples '!A:A))+1,VLOOKUP(C195,'Brass Nipples '!A:J,3),IF(C195&lt;(MAX('Brass Fittings '!A:A))+1,VLOOKUP(C195,'Brass Fittings '!A:J,3),IF(C195&lt;(MAX(Valves!A:A))+1,VLOOKUP(C195,Valves!A:J,3),IF(C195&lt;(MAX('PEX Tubing'!A:A))+1,VLOOKUP(C195,'PEX Tubing'!A:J,3),IF(C195&lt;(MAX('PEX Fittings - Brass'!A:A))+1,VLOOKUP(C195,'PEX Fittings - Brass'!A:J,3),IF(C195&lt;(MAX('PEX Fittings - EXPN Brass'!A:A))+1,VLOOKUP(C195,'PEX Fittings - EXPN Brass'!A:J,3),IF(C195&lt;(MAX('PEX Fittings - F1807 PPSU '!A:A))+1,VLOOKUP(C195,'PEX Fittings - F1807 PPSU '!A:J,3),IF(C195&lt;(MAX('PEX Fittings - F1960 EPPSU'!A:A))+1,VLOOKUP(C195,'PEX Fittings - F1960 EPPSU'!A:J,3),IF(C195&lt;(MAX('PEX Accessories'!A:A))+1,VLOOKUP(C195,'PEX Accessories'!A:J,3),IF(C195&lt;(MAX('PVC DWV'!A:A))+1,VLOOKUP(C195,'PVC DWV'!A:K,3),IF(C195&lt;(MAX('PVC SCH 40'!A:A))+1,VLOOKUP(C195,'PVC SCH 40'!A:K,3),IF(C195&lt;(MAX('Push Fittings'!A:A))+1,VLOOKUP(C195,'Push Fittings'!A:J,3),IF(C195&lt;(MAX('Copper Wrot'!A:A))+1,VLOOKUP(C195,'Copper Wrot'!A:L,3),IF(C195&lt;(MAX('Cast Copper'!A:A))+1,VLOOKUP(C195,'Cast Copper'!A:L,3),IF(C195&lt;(MAX('Cast Copper'!A:A))+1,VLOOKUP(C195,'Cast Copper'!A:L,3),IF(C195&lt;(MAX('Press Copper Fittings'!A:A))+1,VLOOKUP(C195,'Press Copper Fittings'!A:J,3),IF(C195&lt;(MAX('Supply Stops'!A:A))+1,VLOOKUP(C195,'Supply Stops'!A:J,3),IF(C195&lt;(MAX('Supply Lines'!A:A))+1,VLOOKUP(C195,'Supply Lines'!A:J,3),IF(C195&lt;(MAX('CI Fittings'!A:A))+1,VLOOKUP(C195,'CI Fittings'!A:J,3),IF(C195&lt;(MAX('Steel Couplings'!A:A))+1,VLOOKUP(C195,'Steel Couplings'!A:J,3),IF(C195&lt;(MAX(NHC!A:A))+1,VLOOKUP(C195,NHC!A:J,3),IF(C195&lt;(MAX('Dielectric Unions'!A:A))+1,VLOOKUP(C195,'Dielectric Unions'!A:J,3),IF(C195&lt;(MAX('MI Fittings - XH'!A:A))+1,VLOOKUP(C195,'MI Fittings - XH'!A:J,3),IF(C195&lt;(MAX('Steel Nipples - XH'!A:A))+1,VLOOKUP(C195,'Steel Nipples - XH'!A:J,3),IF(C195&lt;(MAX('Copper Tubing '!A:A))+1,VLOOKUP(C195,'Copper Tubing '!A:J,3),IF(C195&lt;(MAX('PVC Pipe'!A:A))+1,VLOOKUP(C195,'PVC Pipe'!A:J,3),IF(C195&lt;(MAX('Steel Pipe'!A:A))+1,VLOOKUP(C195,'Steel Pipe'!A:J,3),""))))))))))))))))))))))))))))))))</f>
        <v/>
      </c>
      <c r="F195" s="1794" t="str">
        <f>IF(C195&lt;(MAX('MI Fittings'!A:A))+1,VLOOKUP(C195,'MI Fittings'!A:K,4),IF(C195&lt;(MAX('CS Press Fittings'!A:A))+1,VLOOKUP(C195,'CS Press Fittings'!A:K,5),IF(C195&lt;(MAX('Steel Nipples'!A:A))+1,VLOOKUP(C195,'Steel Nipples'!A:K,4),IF(C195&lt;(MAX('Steel Cut Lengths'!A:A))+1,VLOOKUP(C195,'Steel Cut Lengths'!A:K,4),IF(C195&lt;(MAX('Pipe Hangers'!A:A))+1,VLOOKUP(C195,'Pipe Hangers'!A:J,4),IF(C195&lt;(MAX('Brass Nipples '!A:A))+1,VLOOKUP(C195,'Brass Nipples '!A:J,4),IF(C195&lt;(MAX('Brass Fittings '!A:A))+1,VLOOKUP(C195,'Brass Fittings '!A:J,4),IF(C195&lt;(MAX(Valves!A:A))+1,VLOOKUP(C195,Valves!A:J,4),IF(C195&lt;(MAX('PEX Tubing'!A:A))+1,VLOOKUP(C195,'PEX Tubing'!A:J,4),IF(C195&lt;(MAX('PEX Fittings - Brass'!A:A))+1,VLOOKUP(C195,'PEX Fittings - Brass'!A:J,4),IF(C195&lt;(MAX('PEX Fittings - EXPN Brass'!A:A))+1,VLOOKUP(C195,'PEX Fittings - EXPN Brass'!A:J,4),IF(C195&lt;(MAX('PEX Fittings - F1807 PPSU '!A:A))+1,VLOOKUP(C195,'PEX Fittings - F1807 PPSU '!A:J,4),IF(C195&lt;(MAX('PEX Fittings - F1960 EPPSU'!A:A))+1,VLOOKUP(C195,'PEX Fittings - F1960 EPPSU'!A:J,4),IF(C195&lt;(MAX('PEX Accessories'!A:A))+1,VLOOKUP(C195,'PEX Accessories'!A:J,4),IF(C195&lt;(MAX('PVC DWV'!A:A))+1,VLOOKUP(C195,'PVC DWV'!A:K,5),IF(C195&lt;(MAX('PVC SCH 40'!A:A))+1,VLOOKUP(C195,'PVC SCH 40'!A:K,5),IF(C195&lt;(MAX('Push Fittings'!A:A))+1,VLOOKUP(C195,'Push Fittings'!A:J,4),IF(C195&lt;(MAX('Copper Wrot'!A:A))+1,VLOOKUP(C195,'Copper Wrot'!A:L,5),IF(C195&lt;(MAX('Cast Copper'!A:A))+1,VLOOKUP(C195,'Cast Copper'!A:L,5),IF(C195&lt;(MAX('Press Copper Fittings'!A:A))+1,VLOOKUP(C195,'Press Copper Fittings'!A:J,4),IF(C195&lt;(MAX('Supply Stops'!A:A))+1,VLOOKUP(C195,'Supply Stops'!A:J,4),IF(C195&lt;(MAX('Supply Lines'!A:A))+1,VLOOKUP(C195,'Supply Lines'!A:J,4),IF(C195&lt;(MAX('CI Fittings'!A:A))+1,VLOOKUP(C195,'CI Fittings'!A:J,4),IF(C195&lt;(MAX('Steel Couplings'!A:A))+1,VLOOKUP(C195,'Steel Couplings'!A:J,4),IF(C195&lt;(MAX(NHC!A:A))+1,VLOOKUP(C195,NHC!A:J,4),IF(C195&lt;(MAX('Dielectric Unions'!A:A))+1,VLOOKUP(C195,'Dielectric Unions'!A:J,4),IF(C195&lt;(MAX('MI Fittings - XH'!A:A))+1,VLOOKUP(C195,'MI Fittings - XH'!A:J,4),IF(C195&lt;(MAX('Steel Nipples - XH'!A:A))+1,VLOOKUP(C195,'Steel Nipples - XH'!A:J,4),IF(C195&lt;(MAX('Copper Tubing '!A:A))+1,VLOOKUP(C195,'Copper Tubing '!A:J,4),IF(C195&lt;(MAX('PVC Pipe'!A:A))+1,VLOOKUP(C195,'PVC Pipe'!A:J,4),IF(C195&lt;(MAX('Steel Pipe'!A:A))+1,VLOOKUP(C195,'Steel Pipe'!A:J,4),"")))))))))))))))))))))))))))))))</f>
        <v/>
      </c>
      <c r="G195" s="1795"/>
      <c r="H195" s="504" t="str">
        <f>IF(C195&lt;(MAX('MI Fittings'!A:A))+1,VLOOKUP(C195,'MI Fittings'!A:K,8),IF(C195&lt;(MAX('CS Press Fittings'!A:A))+1,VLOOKUP(C195,'CS Press Fittings'!A:K,9),IF(C195&lt;(MAX('Steel Nipples'!A:A))+1,VLOOKUP(C195,'Steel Nipples'!A:K,8),IF(C195&lt;(MAX('Steel Cut Lengths'!A:A))+1,VLOOKUP(C195,'Steel Cut Lengths'!A:K,8),IF(C195&lt;(MAX('Pipe Hangers'!A:A))+1,VLOOKUP(C195,'Pipe Hangers'!A:J,8),IF(C195&lt;(MAX('Brass Nipples '!A:A))+1,VLOOKUP(C195,'Brass Nipples '!A:J,8),IF(C195&lt;(MAX('Brass Fittings '!A:A))+1,VLOOKUP(C195,'Brass Fittings '!A:J,8),IF(C195&lt;(MAX(Valves!A:A))+1,VLOOKUP(C195,Valves!A:J,8),IF(C195&lt;(MAX('PEX Tubing'!A:A))+1,VLOOKUP(C195,'PEX Tubing'!A:J,8),IF(C195&lt;(MAX('PEX Fittings - Brass'!A:A))+1,VLOOKUP(C195,'PEX Fittings - Brass'!A:J,8),IF(C195&lt;(MAX('PEX Fittings - EXPN Brass'!A:A))+1,VLOOKUP(C195,'PEX Fittings - EXPN Brass'!A:J,8),IF(C195&lt;(MAX('PEX Fittings - F1807 PPSU '!A:A))+1,VLOOKUP(C195,'PEX Fittings - F1807 PPSU '!A:J,8),IF(C195&lt;(MAX('PEX Fittings - F1960 EPPSU'!A:A))+1,VLOOKUP(C195,'PEX Fittings - F1960 EPPSU'!A:J,8),IF(C195&lt;(MAX('PEX Accessories'!A:A))+1,VLOOKUP(C195,'PEX Accessories'!A:J,8),IF(C195&lt;(MAX('PVC DWV'!A:A))+1,VLOOKUP(C195,'PVC DWV'!A:K,9),IF(C195&lt;(MAX('PVC SCH 40'!A:A))+1,VLOOKUP(C195,'PVC SCH 40'!A:K,10),IF(C195&lt;(MAX('Push Fittings'!A:A))+1,VLOOKUP(C195,'Push Fittings'!A:J,8),IF(C195&lt;(MAX('Copper Wrot'!A:A))+1,VLOOKUP(C195,'Copper Wrot'!A:L,10),IF(C195&lt;(MAX('Cast Copper'!A:A))+1,VLOOKUP(C195,'Cast Copper'!A:L,10),IF(C195&lt;(MAX('Press Copper Fittings'!A:A))+1,VLOOKUP(C195,'Press Copper Fittings'!A:J,8),IF(C195&lt;(MAX('Supply Stops'!A:A))+1,VLOOKUP(C195,'Supply Stops'!A:J,8),IF(C195&lt;(MAX('Supply Lines'!A:A))+1,VLOOKUP(C195,'Supply Lines'!A:J,8),IF(C195&lt;(MAX('CI Fittings'!A:A))+1,VLOOKUP(C195,'CI Fittings'!A:J,8),IF(C195&lt;(MAX('Steel Couplings'!A:A))+1,VLOOKUP(C195,'Steel Couplings'!A:J,8),IF(C195&lt;(MAX(NHC!A:A))+1,VLOOKUP(C195,NHC!A:J,8),IF(C195&lt;(MAX('Dielectric Unions'!A:A))+1,VLOOKUP(C195,'Dielectric Unions'!A:J,8),IF(C195&lt;(MAX('MI Fittings - XH'!A:A))+1,VLOOKUP(C195,'MI Fittings - XH'!A:J,8),IF(C195&lt;(MAX('Steel Nipples - XH'!A:A))+1,VLOOKUP(C195,'Steel Nipples - XH'!A:J,8),IF(C195&lt;(MAX('Copper Tubing '!A:A))+1,VLOOKUP(C195,'Copper Tubing '!A:J,8),IF(C195&lt;(MAX('PVC Pipe'!A:A))+1,VLOOKUP(C195,'PVC Pipe'!A:J,8),IF(C195&lt;(MAX('Steel Pipe'!A:A))+1,VLOOKUP(C195,'Steel Pipe'!A:J,8),"")))))))))))))))))))))))))))))))</f>
        <v/>
      </c>
      <c r="I195" s="1232">
        <f>IF(C195&lt;(MAX('MI Fittings'!A:A))+1,VLOOKUP(C195,'MI Fittings'!A:K,7),IF(C195&lt;(MAX('CS Press Fittings'!A:A))+1,VLOOKUP(C195,'CS Press Fittings'!A:K,8),IF(C195&lt;(MAX('Steel Nipples'!A:A))+1,VLOOKUP(C195,'Steel Nipples'!A:K,7),IF(C195&lt;(MAX('Steel Cut Lengths'!A:A))+1,VLOOKUP(C195,'Steel Cut Lengths'!A:K,7),IF(C195&lt;(MAX('Pipe Hangers'!A:A))+1,VLOOKUP(C195,'Pipe Hangers'!A:J,7),IF(C195&lt;(MAX('Brass Nipples '!A:A))+1,VLOOKUP(C195,'Brass Nipples '!A:J,7),IF(C195&lt;(MAX('Brass Fittings '!A:A))+1,VLOOKUP(C195,'Brass Fittings '!A:J,7),IF(C195&lt;(MAX(Valves!A:A))+1,VLOOKUP(C195,Valves!A:J,7),IF(C195&lt;(MAX('PEX Tubing'!A:A))+1,VLOOKUP(C195,'PEX Tubing'!A:J,7),IF(C195&lt;(MAX('PEX Fittings - Brass'!A:A))+1,VLOOKUP(C195,'PEX Fittings - Brass'!A:J,7),IF(C195&lt;(MAX('PEX Fittings - EXPN Brass'!A:A))+1,VLOOKUP(C195,'PEX Fittings - EXPN Brass'!A:J,7),IF(C195&lt;(MAX('PEX Fittings - F1807 PPSU '!A:A))+1,VLOOKUP(C195,'PEX Fittings - F1807 PPSU '!A:J,7),IF(C195&lt;(MAX('PEX Fittings - F1960 EPPSU'!A:A))+1,VLOOKUP(C195,'PEX Fittings - F1960 EPPSU'!A:J,7),IF(C195&lt;(MAX('PEX Accessories'!A:A))+1,VLOOKUP(C195,'PEX Accessories'!A:J,7),IF(C195&lt;(MAX('PVC DWV'!A:A))+1,VLOOKUP(C195,'PVC DWV'!A:K,8),IF(C195&lt;(MAX('PVC SCH 40'!A:A))+1,VLOOKUP(C195,'PVC SCH 40'!A:K,7),IF(C195&lt;(MAX('Push Fittings'!A:A))+1,VLOOKUP(C195,'Push Fittings'!A:J,7),IF(C195&lt;(MAX('Copper Wrot'!A:A))+1,VLOOKUP(C195,'Copper Wrot'!A:L,9),IF(C195&lt;(MAX('Cast Copper'!A:A))+1,VLOOKUP(C195,'Cast Copper'!A:L,9),IF(C195&lt;(MAX('Press Copper Fittings'!A:A))+1,VLOOKUP(C195,'Press Copper Fittings'!A:J,7),IF(C195&lt;(MAX('Supply Stops'!A:A))+1,VLOOKUP(C195,'Supply Stops'!A:J,7),IF(C195&lt;(MAX('Supply Lines'!A:A))+1,VLOOKUP(C195,'Supply Lines'!A:J,7),IF(C195&lt;(MAX('CI Fittings'!A:A))+1,VLOOKUP(C195,'CI Fittings'!A:J,7),IF(C195&lt;(MAX('Steel Couplings'!A:A))+1,VLOOKUP(C195,'Steel Couplings'!A:J,7),IF(C195&lt;(MAX(NHC!A:A))+1,VLOOKUP(C195,NHC!A:J,7),IF(C195&lt;(MAX('Dielectric Unions'!A:A))+1,VLOOKUP(C195,'Dielectric Unions'!A:J,7),IF(C195&lt;(MAX('MI Fittings - XH'!A:A))+1,VLOOKUP(C195,'MI Fittings - XH'!A:J,7),IF(C195&lt;(MAX('Steel Nipples - XH'!A:A))+1,VLOOKUP(C195,'Steel Nipples - XH'!A:J,7),IF(C195&lt;(MAX('Copper Tubing '!A:A))+1,VLOOKUP(C195,'Copper Tubing '!A:J,7),IF(C195&lt;(MAX('PVC Pipe'!A:A))+1,VLOOKUP(C195,'PVC Pipe'!A:J,7),IF(C195&lt;(MAX('Steel Pipe'!A:A))+1,VLOOKUP(C195,'Steel Pipe'!A:J,7),0)))))))))))))))))))))))))))))))</f>
        <v>0</v>
      </c>
      <c r="J195" s="1196">
        <f t="shared" si="3"/>
        <v>0</v>
      </c>
    </row>
    <row r="196" spans="3:10" ht="15" customHeight="1" thickTop="1" thickBot="1">
      <c r="C196" s="1234">
        <v>175</v>
      </c>
      <c r="D196" s="49" t="str">
        <f>IF(C196&lt;(MAX('MI Fittings'!A:A))+1,VLOOKUP(C196,'MI Fittings'!A:K,10),IF(C196&lt;(MAX('CS Press Fittings'!A:A))+1,VLOOKUP(C196,'CS Press Fittings'!A:K,11),IF(C196&lt;(MAX('Steel Nipples'!A:A))+1,VLOOKUP(C196,'Steel Nipples'!A:K,10),IF(C196&lt;(MAX('Steel Cut Lengths'!A:A))+1,VLOOKUP(C196,'Steel Cut Lengths'!A:K,10),IF(C196&lt;(MAX('Pipe Hangers'!A:A))+1,VLOOKUP(C196,'Pipe Hangers'!A:J,10),IF(C196&lt;(MAX('Brass Nipples '!A:A))+1,VLOOKUP(C196,'Brass Nipples '!A:J,10),IF(C196&lt;(MAX('Brass Fittings '!A:A))+1,VLOOKUP(C196,'Brass Fittings '!A:J,10),IF(C196&lt;(MAX(Valves!A:A))+1,VLOOKUP(C196,Valves!A:J,10),IF(C196&lt;(MAX('PEX Tubing'!A:A))+1,VLOOKUP(C196,'PEX Tubing'!A:J,9),IF(C196&lt;(MAX('PEX Fittings - Brass'!A:A))+1,VLOOKUP(C196,'PEX Fittings - Brass'!A:J,10),IF(C196&lt;(MAX('PEX Fittings - EXPN Brass'!A:A))+1,VLOOKUP(C196,'PEX Fittings - EXPN Brass'!A:J,10),IF(C196&lt;(MAX('PEX Fittings - F1807 PPSU '!A:A))+1,VLOOKUP(C196,'PEX Fittings - F1807 PPSU '!A:J,10),IF(C196&lt;(MAX('PEX Fittings - F1960 EPPSU'!A:A))+1,VLOOKUP(C196,'PEX Fittings - F1960 EPPSU'!A:J,10),IF(C196&lt;(MAX('PEX Accessories'!A:A))+1,VLOOKUP(C196,'PEX Accessories'!A:J,10),IF(C196&lt;(MAX('PVC DWV'!A:A))+1,VLOOKUP(C196,'PVC DWV'!A:K,11),IF(C196&lt;(MAX('PVC SCH 40'!A:A))+1,VLOOKUP(C196,'PVC SCH 40'!A:K,11),IF(C196&lt;(MAX('Push Fittings'!A:A))+1,VLOOKUP(C196,'Push Fittings'!A:J,10),IF(C196&lt;(MAX('Copper Wrot'!A:A))+1,VLOOKUP(C196,'Copper Wrot'!A:L,12),IF(C196&lt;(MAX('Cast Copper'!A:A))+1,VLOOKUP(C196,'Cast Copper'!A:L,12),IF(C196&lt;(MAX('Press Copper Fittings'!A:A))+1,VLOOKUP(C196,'Press Copper Fittings'!A:J,10),IF(C196&lt;(MAX('Supply Stops'!A:A))+1,VLOOKUP(C196,'Supply Stops'!A:J,10),IF(C196&lt;(MAX('Supply Lines'!A:A))+1,VLOOKUP(C196,'Supply Lines'!A:J,10),IF(C196&lt;(MAX('CI Fittings'!A:A))+1,VLOOKUP(C196,'CI Fittings'!A:J,10),IF(C196&lt;(MAX('Steel Couplings'!A:A))+1,VLOOKUP(C196,'Steel Couplings'!A:J,10),IF(C196&lt;(MAX(NHC!A:A))+1,VLOOKUP(C196,NHC!A:J,10),IF(C196&lt;(MAX('Dielectric Unions'!A:A))+1,VLOOKUP(C196,'Dielectric Unions'!A:J,10),IF(C196&lt;(MAX('MI Fittings - XH'!A:A))+1,VLOOKUP(C196,'MI Fittings - XH'!A:J,10),IF(C196&lt;(MAX('Steel Nipples - XH'!A:A))+1,VLOOKUP(C196,'Steel Nipples - XH'!A:J,10),IF(C196&lt;(MAX('Copper Tubing '!A:A))+1,VLOOKUP(C196,'Copper Tubing '!A:J,10),IF(C196&lt;(MAX('PVC Pipe'!A:A))+1,VLOOKUP(C196,'PVC Pipe'!A:J,10),IF(C196&lt;(MAX('Steel Pipe'!A:A))+1,VLOOKUP(C196,'Steel Pipe'!A:J,10),"")))))))))))))))))))))))))))))))</f>
        <v/>
      </c>
      <c r="E196" s="1231" t="str">
        <f>IF(C196&lt;(MAX('MI Fittings'!A:A))+1,VLOOKUP(C196,'MI Fittings'!A:K,3),IF(C196&lt;(MAX('CS Press Fittings'!A:A))+1,VLOOKUP(C196,'CS Press Fittings'!A:K,4),IF(C196&lt;(MAX('Steel Nipples'!A:A))+1,VLOOKUP(C196,'Steel Nipples'!A:K,3),IF(C196&lt;(MAX('Steel Cut Lengths'!A:A))+1,VLOOKUP(C196,'Steel Cut Lengths'!A:K,3),IF(C196&lt;(MAX('Pipe Hangers'!A:A))+1,VLOOKUP(C196,'Pipe Hangers'!A:J,3),IF(C196&lt;(MAX('Brass Nipples '!A:A))+1,VLOOKUP(C196,'Brass Nipples '!A:J,3),IF(C196&lt;(MAX('Brass Fittings '!A:A))+1,VLOOKUP(C196,'Brass Fittings '!A:J,3),IF(C196&lt;(MAX(Valves!A:A))+1,VLOOKUP(C196,Valves!A:J,3),IF(C196&lt;(MAX('PEX Tubing'!A:A))+1,VLOOKUP(C196,'PEX Tubing'!A:J,3),IF(C196&lt;(MAX('PEX Fittings - Brass'!A:A))+1,VLOOKUP(C196,'PEX Fittings - Brass'!A:J,3),IF(C196&lt;(MAX('PEX Fittings - EXPN Brass'!A:A))+1,VLOOKUP(C196,'PEX Fittings - EXPN Brass'!A:J,3),IF(C196&lt;(MAX('PEX Fittings - F1807 PPSU '!A:A))+1,VLOOKUP(C196,'PEX Fittings - F1807 PPSU '!A:J,3),IF(C196&lt;(MAX('PEX Fittings - F1960 EPPSU'!A:A))+1,VLOOKUP(C196,'PEX Fittings - F1960 EPPSU'!A:J,3),IF(C196&lt;(MAX('PEX Accessories'!A:A))+1,VLOOKUP(C196,'PEX Accessories'!A:J,3),IF(C196&lt;(MAX('PVC DWV'!A:A))+1,VLOOKUP(C196,'PVC DWV'!A:K,3),IF(C196&lt;(MAX('PVC SCH 40'!A:A))+1,VLOOKUP(C196,'PVC SCH 40'!A:K,3),IF(C196&lt;(MAX('Push Fittings'!A:A))+1,VLOOKUP(C196,'Push Fittings'!A:J,3),IF(C196&lt;(MAX('Copper Wrot'!A:A))+1,VLOOKUP(C196,'Copper Wrot'!A:L,3),IF(C196&lt;(MAX('Cast Copper'!A:A))+1,VLOOKUP(C196,'Cast Copper'!A:L,3),IF(C196&lt;(MAX('Cast Copper'!A:A))+1,VLOOKUP(C196,'Cast Copper'!A:L,3),IF(C196&lt;(MAX('Press Copper Fittings'!A:A))+1,VLOOKUP(C196,'Press Copper Fittings'!A:J,3),IF(C196&lt;(MAX('Supply Stops'!A:A))+1,VLOOKUP(C196,'Supply Stops'!A:J,3),IF(C196&lt;(MAX('Supply Lines'!A:A))+1,VLOOKUP(C196,'Supply Lines'!A:J,3),IF(C196&lt;(MAX('CI Fittings'!A:A))+1,VLOOKUP(C196,'CI Fittings'!A:J,3),IF(C196&lt;(MAX('Steel Couplings'!A:A))+1,VLOOKUP(C196,'Steel Couplings'!A:J,3),IF(C196&lt;(MAX(NHC!A:A))+1,VLOOKUP(C196,NHC!A:J,3),IF(C196&lt;(MAX('Dielectric Unions'!A:A))+1,VLOOKUP(C196,'Dielectric Unions'!A:J,3),IF(C196&lt;(MAX('MI Fittings - XH'!A:A))+1,VLOOKUP(C196,'MI Fittings - XH'!A:J,3),IF(C196&lt;(MAX('Steel Nipples - XH'!A:A))+1,VLOOKUP(C196,'Steel Nipples - XH'!A:J,3),IF(C196&lt;(MAX('Copper Tubing '!A:A))+1,VLOOKUP(C196,'Copper Tubing '!A:J,3),IF(C196&lt;(MAX('PVC Pipe'!A:A))+1,VLOOKUP(C196,'PVC Pipe'!A:J,3),IF(C196&lt;(MAX('Steel Pipe'!A:A))+1,VLOOKUP(C196,'Steel Pipe'!A:J,3),""))))))))))))))))))))))))))))))))</f>
        <v/>
      </c>
      <c r="F196" s="1794" t="str">
        <f>IF(C196&lt;(MAX('MI Fittings'!A:A))+1,VLOOKUP(C196,'MI Fittings'!A:K,4),IF(C196&lt;(MAX('CS Press Fittings'!A:A))+1,VLOOKUP(C196,'CS Press Fittings'!A:K,5),IF(C196&lt;(MAX('Steel Nipples'!A:A))+1,VLOOKUP(C196,'Steel Nipples'!A:K,4),IF(C196&lt;(MAX('Steel Cut Lengths'!A:A))+1,VLOOKUP(C196,'Steel Cut Lengths'!A:K,4),IF(C196&lt;(MAX('Pipe Hangers'!A:A))+1,VLOOKUP(C196,'Pipe Hangers'!A:J,4),IF(C196&lt;(MAX('Brass Nipples '!A:A))+1,VLOOKUP(C196,'Brass Nipples '!A:J,4),IF(C196&lt;(MAX('Brass Fittings '!A:A))+1,VLOOKUP(C196,'Brass Fittings '!A:J,4),IF(C196&lt;(MAX(Valves!A:A))+1,VLOOKUP(C196,Valves!A:J,4),IF(C196&lt;(MAX('PEX Tubing'!A:A))+1,VLOOKUP(C196,'PEX Tubing'!A:J,4),IF(C196&lt;(MAX('PEX Fittings - Brass'!A:A))+1,VLOOKUP(C196,'PEX Fittings - Brass'!A:J,4),IF(C196&lt;(MAX('PEX Fittings - EXPN Brass'!A:A))+1,VLOOKUP(C196,'PEX Fittings - EXPN Brass'!A:J,4),IF(C196&lt;(MAX('PEX Fittings - F1807 PPSU '!A:A))+1,VLOOKUP(C196,'PEX Fittings - F1807 PPSU '!A:J,4),IF(C196&lt;(MAX('PEX Fittings - F1960 EPPSU'!A:A))+1,VLOOKUP(C196,'PEX Fittings - F1960 EPPSU'!A:J,4),IF(C196&lt;(MAX('PEX Accessories'!A:A))+1,VLOOKUP(C196,'PEX Accessories'!A:J,4),IF(C196&lt;(MAX('PVC DWV'!A:A))+1,VLOOKUP(C196,'PVC DWV'!A:K,5),IF(C196&lt;(MAX('PVC SCH 40'!A:A))+1,VLOOKUP(C196,'PVC SCH 40'!A:K,5),IF(C196&lt;(MAX('Push Fittings'!A:A))+1,VLOOKUP(C196,'Push Fittings'!A:J,4),IF(C196&lt;(MAX('Copper Wrot'!A:A))+1,VLOOKUP(C196,'Copper Wrot'!A:L,5),IF(C196&lt;(MAX('Cast Copper'!A:A))+1,VLOOKUP(C196,'Cast Copper'!A:L,5),IF(C196&lt;(MAX('Press Copper Fittings'!A:A))+1,VLOOKUP(C196,'Press Copper Fittings'!A:J,4),IF(C196&lt;(MAX('Supply Stops'!A:A))+1,VLOOKUP(C196,'Supply Stops'!A:J,4),IF(C196&lt;(MAX('Supply Lines'!A:A))+1,VLOOKUP(C196,'Supply Lines'!A:J,4),IF(C196&lt;(MAX('CI Fittings'!A:A))+1,VLOOKUP(C196,'CI Fittings'!A:J,4),IF(C196&lt;(MAX('Steel Couplings'!A:A))+1,VLOOKUP(C196,'Steel Couplings'!A:J,4),IF(C196&lt;(MAX(NHC!A:A))+1,VLOOKUP(C196,NHC!A:J,4),IF(C196&lt;(MAX('Dielectric Unions'!A:A))+1,VLOOKUP(C196,'Dielectric Unions'!A:J,4),IF(C196&lt;(MAX('MI Fittings - XH'!A:A))+1,VLOOKUP(C196,'MI Fittings - XH'!A:J,4),IF(C196&lt;(MAX('Steel Nipples - XH'!A:A))+1,VLOOKUP(C196,'Steel Nipples - XH'!A:J,4),IF(C196&lt;(MAX('Copper Tubing '!A:A))+1,VLOOKUP(C196,'Copper Tubing '!A:J,4),IF(C196&lt;(MAX('PVC Pipe'!A:A))+1,VLOOKUP(C196,'PVC Pipe'!A:J,4),IF(C196&lt;(MAX('Steel Pipe'!A:A))+1,VLOOKUP(C196,'Steel Pipe'!A:J,4),"")))))))))))))))))))))))))))))))</f>
        <v/>
      </c>
      <c r="G196" s="1795"/>
      <c r="H196" s="504" t="str">
        <f>IF(C196&lt;(MAX('MI Fittings'!A:A))+1,VLOOKUP(C196,'MI Fittings'!A:K,8),IF(C196&lt;(MAX('CS Press Fittings'!A:A))+1,VLOOKUP(C196,'CS Press Fittings'!A:K,9),IF(C196&lt;(MAX('Steel Nipples'!A:A))+1,VLOOKUP(C196,'Steel Nipples'!A:K,8),IF(C196&lt;(MAX('Steel Cut Lengths'!A:A))+1,VLOOKUP(C196,'Steel Cut Lengths'!A:K,8),IF(C196&lt;(MAX('Pipe Hangers'!A:A))+1,VLOOKUP(C196,'Pipe Hangers'!A:J,8),IF(C196&lt;(MAX('Brass Nipples '!A:A))+1,VLOOKUP(C196,'Brass Nipples '!A:J,8),IF(C196&lt;(MAX('Brass Fittings '!A:A))+1,VLOOKUP(C196,'Brass Fittings '!A:J,8),IF(C196&lt;(MAX(Valves!A:A))+1,VLOOKUP(C196,Valves!A:J,8),IF(C196&lt;(MAX('PEX Tubing'!A:A))+1,VLOOKUP(C196,'PEX Tubing'!A:J,8),IF(C196&lt;(MAX('PEX Fittings - Brass'!A:A))+1,VLOOKUP(C196,'PEX Fittings - Brass'!A:J,8),IF(C196&lt;(MAX('PEX Fittings - EXPN Brass'!A:A))+1,VLOOKUP(C196,'PEX Fittings - EXPN Brass'!A:J,8),IF(C196&lt;(MAX('PEX Fittings - F1807 PPSU '!A:A))+1,VLOOKUP(C196,'PEX Fittings - F1807 PPSU '!A:J,8),IF(C196&lt;(MAX('PEX Fittings - F1960 EPPSU'!A:A))+1,VLOOKUP(C196,'PEX Fittings - F1960 EPPSU'!A:J,8),IF(C196&lt;(MAX('PEX Accessories'!A:A))+1,VLOOKUP(C196,'PEX Accessories'!A:J,8),IF(C196&lt;(MAX('PVC DWV'!A:A))+1,VLOOKUP(C196,'PVC DWV'!A:K,9),IF(C196&lt;(MAX('PVC SCH 40'!A:A))+1,VLOOKUP(C196,'PVC SCH 40'!A:K,10),IF(C196&lt;(MAX('Push Fittings'!A:A))+1,VLOOKUP(C196,'Push Fittings'!A:J,8),IF(C196&lt;(MAX('Copper Wrot'!A:A))+1,VLOOKUP(C196,'Copper Wrot'!A:L,10),IF(C196&lt;(MAX('Cast Copper'!A:A))+1,VLOOKUP(C196,'Cast Copper'!A:L,10),IF(C196&lt;(MAX('Press Copper Fittings'!A:A))+1,VLOOKUP(C196,'Press Copper Fittings'!A:J,8),IF(C196&lt;(MAX('Supply Stops'!A:A))+1,VLOOKUP(C196,'Supply Stops'!A:J,8),IF(C196&lt;(MAX('Supply Lines'!A:A))+1,VLOOKUP(C196,'Supply Lines'!A:J,8),IF(C196&lt;(MAX('CI Fittings'!A:A))+1,VLOOKUP(C196,'CI Fittings'!A:J,8),IF(C196&lt;(MAX('Steel Couplings'!A:A))+1,VLOOKUP(C196,'Steel Couplings'!A:J,8),IF(C196&lt;(MAX(NHC!A:A))+1,VLOOKUP(C196,NHC!A:J,8),IF(C196&lt;(MAX('Dielectric Unions'!A:A))+1,VLOOKUP(C196,'Dielectric Unions'!A:J,8),IF(C196&lt;(MAX('MI Fittings - XH'!A:A))+1,VLOOKUP(C196,'MI Fittings - XH'!A:J,8),IF(C196&lt;(MAX('Steel Nipples - XH'!A:A))+1,VLOOKUP(C196,'Steel Nipples - XH'!A:J,8),IF(C196&lt;(MAX('Copper Tubing '!A:A))+1,VLOOKUP(C196,'Copper Tubing '!A:J,8),IF(C196&lt;(MAX('PVC Pipe'!A:A))+1,VLOOKUP(C196,'PVC Pipe'!A:J,8),IF(C196&lt;(MAX('Steel Pipe'!A:A))+1,VLOOKUP(C196,'Steel Pipe'!A:J,8),"")))))))))))))))))))))))))))))))</f>
        <v/>
      </c>
      <c r="I196" s="1232">
        <f>IF(C196&lt;(MAX('MI Fittings'!A:A))+1,VLOOKUP(C196,'MI Fittings'!A:K,7),IF(C196&lt;(MAX('CS Press Fittings'!A:A))+1,VLOOKUP(C196,'CS Press Fittings'!A:K,8),IF(C196&lt;(MAX('Steel Nipples'!A:A))+1,VLOOKUP(C196,'Steel Nipples'!A:K,7),IF(C196&lt;(MAX('Steel Cut Lengths'!A:A))+1,VLOOKUP(C196,'Steel Cut Lengths'!A:K,7),IF(C196&lt;(MAX('Pipe Hangers'!A:A))+1,VLOOKUP(C196,'Pipe Hangers'!A:J,7),IF(C196&lt;(MAX('Brass Nipples '!A:A))+1,VLOOKUP(C196,'Brass Nipples '!A:J,7),IF(C196&lt;(MAX('Brass Fittings '!A:A))+1,VLOOKUP(C196,'Brass Fittings '!A:J,7),IF(C196&lt;(MAX(Valves!A:A))+1,VLOOKUP(C196,Valves!A:J,7),IF(C196&lt;(MAX('PEX Tubing'!A:A))+1,VLOOKUP(C196,'PEX Tubing'!A:J,7),IF(C196&lt;(MAX('PEX Fittings - Brass'!A:A))+1,VLOOKUP(C196,'PEX Fittings - Brass'!A:J,7),IF(C196&lt;(MAX('PEX Fittings - EXPN Brass'!A:A))+1,VLOOKUP(C196,'PEX Fittings - EXPN Brass'!A:J,7),IF(C196&lt;(MAX('PEX Fittings - F1807 PPSU '!A:A))+1,VLOOKUP(C196,'PEX Fittings - F1807 PPSU '!A:J,7),IF(C196&lt;(MAX('PEX Fittings - F1960 EPPSU'!A:A))+1,VLOOKUP(C196,'PEX Fittings - F1960 EPPSU'!A:J,7),IF(C196&lt;(MAX('PEX Accessories'!A:A))+1,VLOOKUP(C196,'PEX Accessories'!A:J,7),IF(C196&lt;(MAX('PVC DWV'!A:A))+1,VLOOKUP(C196,'PVC DWV'!A:K,8),IF(C196&lt;(MAX('PVC SCH 40'!A:A))+1,VLOOKUP(C196,'PVC SCH 40'!A:K,7),IF(C196&lt;(MAX('Push Fittings'!A:A))+1,VLOOKUP(C196,'Push Fittings'!A:J,7),IF(C196&lt;(MAX('Copper Wrot'!A:A))+1,VLOOKUP(C196,'Copper Wrot'!A:L,9),IF(C196&lt;(MAX('Cast Copper'!A:A))+1,VLOOKUP(C196,'Cast Copper'!A:L,9),IF(C196&lt;(MAX('Press Copper Fittings'!A:A))+1,VLOOKUP(C196,'Press Copper Fittings'!A:J,7),IF(C196&lt;(MAX('Supply Stops'!A:A))+1,VLOOKUP(C196,'Supply Stops'!A:J,7),IF(C196&lt;(MAX('Supply Lines'!A:A))+1,VLOOKUP(C196,'Supply Lines'!A:J,7),IF(C196&lt;(MAX('CI Fittings'!A:A))+1,VLOOKUP(C196,'CI Fittings'!A:J,7),IF(C196&lt;(MAX('Steel Couplings'!A:A))+1,VLOOKUP(C196,'Steel Couplings'!A:J,7),IF(C196&lt;(MAX(NHC!A:A))+1,VLOOKUP(C196,NHC!A:J,7),IF(C196&lt;(MAX('Dielectric Unions'!A:A))+1,VLOOKUP(C196,'Dielectric Unions'!A:J,7),IF(C196&lt;(MAX('MI Fittings - XH'!A:A))+1,VLOOKUP(C196,'MI Fittings - XH'!A:J,7),IF(C196&lt;(MAX('Steel Nipples - XH'!A:A))+1,VLOOKUP(C196,'Steel Nipples - XH'!A:J,7),IF(C196&lt;(MAX('Copper Tubing '!A:A))+1,VLOOKUP(C196,'Copper Tubing '!A:J,7),IF(C196&lt;(MAX('PVC Pipe'!A:A))+1,VLOOKUP(C196,'PVC Pipe'!A:J,7),IF(C196&lt;(MAX('Steel Pipe'!A:A))+1,VLOOKUP(C196,'Steel Pipe'!A:J,7),0)))))))))))))))))))))))))))))))</f>
        <v>0</v>
      </c>
      <c r="J196" s="1196">
        <f t="shared" si="3"/>
        <v>0</v>
      </c>
    </row>
    <row r="197" spans="3:10" ht="15" customHeight="1" thickTop="1" thickBot="1">
      <c r="C197" s="1233">
        <v>176</v>
      </c>
      <c r="D197" s="49" t="str">
        <f>IF(C197&lt;(MAX('MI Fittings'!A:A))+1,VLOOKUP(C197,'MI Fittings'!A:K,10),IF(C197&lt;(MAX('CS Press Fittings'!A:A))+1,VLOOKUP(C197,'CS Press Fittings'!A:K,11),IF(C197&lt;(MAX('Steel Nipples'!A:A))+1,VLOOKUP(C197,'Steel Nipples'!A:K,10),IF(C197&lt;(MAX('Steel Cut Lengths'!A:A))+1,VLOOKUP(C197,'Steel Cut Lengths'!A:K,10),IF(C197&lt;(MAX('Pipe Hangers'!A:A))+1,VLOOKUP(C197,'Pipe Hangers'!A:J,10),IF(C197&lt;(MAX('Brass Nipples '!A:A))+1,VLOOKUP(C197,'Brass Nipples '!A:J,10),IF(C197&lt;(MAX('Brass Fittings '!A:A))+1,VLOOKUP(C197,'Brass Fittings '!A:J,10),IF(C197&lt;(MAX(Valves!A:A))+1,VLOOKUP(C197,Valves!A:J,10),IF(C197&lt;(MAX('PEX Tubing'!A:A))+1,VLOOKUP(C197,'PEX Tubing'!A:J,9),IF(C197&lt;(MAX('PEX Fittings - Brass'!A:A))+1,VLOOKUP(C197,'PEX Fittings - Brass'!A:J,10),IF(C197&lt;(MAX('PEX Fittings - EXPN Brass'!A:A))+1,VLOOKUP(C197,'PEX Fittings - EXPN Brass'!A:J,10),IF(C197&lt;(MAX('PEX Fittings - F1807 PPSU '!A:A))+1,VLOOKUP(C197,'PEX Fittings - F1807 PPSU '!A:J,10),IF(C197&lt;(MAX('PEX Fittings - F1960 EPPSU'!A:A))+1,VLOOKUP(C197,'PEX Fittings - F1960 EPPSU'!A:J,10),IF(C197&lt;(MAX('PEX Accessories'!A:A))+1,VLOOKUP(C197,'PEX Accessories'!A:J,10),IF(C197&lt;(MAX('PVC DWV'!A:A))+1,VLOOKUP(C197,'PVC DWV'!A:K,11),IF(C197&lt;(MAX('PVC SCH 40'!A:A))+1,VLOOKUP(C197,'PVC SCH 40'!A:K,11),IF(C197&lt;(MAX('Push Fittings'!A:A))+1,VLOOKUP(C197,'Push Fittings'!A:J,10),IF(C197&lt;(MAX('Copper Wrot'!A:A))+1,VLOOKUP(C197,'Copper Wrot'!A:L,12),IF(C197&lt;(MAX('Cast Copper'!A:A))+1,VLOOKUP(C197,'Cast Copper'!A:L,12),IF(C197&lt;(MAX('Press Copper Fittings'!A:A))+1,VLOOKUP(C197,'Press Copper Fittings'!A:J,10),IF(C197&lt;(MAX('Supply Stops'!A:A))+1,VLOOKUP(C197,'Supply Stops'!A:J,10),IF(C197&lt;(MAX('Supply Lines'!A:A))+1,VLOOKUP(C197,'Supply Lines'!A:J,10),IF(C197&lt;(MAX('CI Fittings'!A:A))+1,VLOOKUP(C197,'CI Fittings'!A:J,10),IF(C197&lt;(MAX('Steel Couplings'!A:A))+1,VLOOKUP(C197,'Steel Couplings'!A:J,10),IF(C197&lt;(MAX(NHC!A:A))+1,VLOOKUP(C197,NHC!A:J,10),IF(C197&lt;(MAX('Dielectric Unions'!A:A))+1,VLOOKUP(C197,'Dielectric Unions'!A:J,10),IF(C197&lt;(MAX('MI Fittings - XH'!A:A))+1,VLOOKUP(C197,'MI Fittings - XH'!A:J,10),IF(C197&lt;(MAX('Steel Nipples - XH'!A:A))+1,VLOOKUP(C197,'Steel Nipples - XH'!A:J,10),IF(C197&lt;(MAX('Copper Tubing '!A:A))+1,VLOOKUP(C197,'Copper Tubing '!A:J,10),IF(C197&lt;(MAX('PVC Pipe'!A:A))+1,VLOOKUP(C197,'PVC Pipe'!A:J,10),IF(C197&lt;(MAX('Steel Pipe'!A:A))+1,VLOOKUP(C197,'Steel Pipe'!A:J,10),"")))))))))))))))))))))))))))))))</f>
        <v/>
      </c>
      <c r="E197" s="1231" t="str">
        <f>IF(C197&lt;(MAX('MI Fittings'!A:A))+1,VLOOKUP(C197,'MI Fittings'!A:K,3),IF(C197&lt;(MAX('CS Press Fittings'!A:A))+1,VLOOKUP(C197,'CS Press Fittings'!A:K,4),IF(C197&lt;(MAX('Steel Nipples'!A:A))+1,VLOOKUP(C197,'Steel Nipples'!A:K,3),IF(C197&lt;(MAX('Steel Cut Lengths'!A:A))+1,VLOOKUP(C197,'Steel Cut Lengths'!A:K,3),IF(C197&lt;(MAX('Pipe Hangers'!A:A))+1,VLOOKUP(C197,'Pipe Hangers'!A:J,3),IF(C197&lt;(MAX('Brass Nipples '!A:A))+1,VLOOKUP(C197,'Brass Nipples '!A:J,3),IF(C197&lt;(MAX('Brass Fittings '!A:A))+1,VLOOKUP(C197,'Brass Fittings '!A:J,3),IF(C197&lt;(MAX(Valves!A:A))+1,VLOOKUP(C197,Valves!A:J,3),IF(C197&lt;(MAX('PEX Tubing'!A:A))+1,VLOOKUP(C197,'PEX Tubing'!A:J,3),IF(C197&lt;(MAX('PEX Fittings - Brass'!A:A))+1,VLOOKUP(C197,'PEX Fittings - Brass'!A:J,3),IF(C197&lt;(MAX('PEX Fittings - EXPN Brass'!A:A))+1,VLOOKUP(C197,'PEX Fittings - EXPN Brass'!A:J,3),IF(C197&lt;(MAX('PEX Fittings - F1807 PPSU '!A:A))+1,VLOOKUP(C197,'PEX Fittings - F1807 PPSU '!A:J,3),IF(C197&lt;(MAX('PEX Fittings - F1960 EPPSU'!A:A))+1,VLOOKUP(C197,'PEX Fittings - F1960 EPPSU'!A:J,3),IF(C197&lt;(MAX('PEX Accessories'!A:A))+1,VLOOKUP(C197,'PEX Accessories'!A:J,3),IF(C197&lt;(MAX('PVC DWV'!A:A))+1,VLOOKUP(C197,'PVC DWV'!A:K,3),IF(C197&lt;(MAX('PVC SCH 40'!A:A))+1,VLOOKUP(C197,'PVC SCH 40'!A:K,3),IF(C197&lt;(MAX('Push Fittings'!A:A))+1,VLOOKUP(C197,'Push Fittings'!A:J,3),IF(C197&lt;(MAX('Copper Wrot'!A:A))+1,VLOOKUP(C197,'Copper Wrot'!A:L,3),IF(C197&lt;(MAX('Cast Copper'!A:A))+1,VLOOKUP(C197,'Cast Copper'!A:L,3),IF(C197&lt;(MAX('Cast Copper'!A:A))+1,VLOOKUP(C197,'Cast Copper'!A:L,3),IF(C197&lt;(MAX('Press Copper Fittings'!A:A))+1,VLOOKUP(C197,'Press Copper Fittings'!A:J,3),IF(C197&lt;(MAX('Supply Stops'!A:A))+1,VLOOKUP(C197,'Supply Stops'!A:J,3),IF(C197&lt;(MAX('Supply Lines'!A:A))+1,VLOOKUP(C197,'Supply Lines'!A:J,3),IF(C197&lt;(MAX('CI Fittings'!A:A))+1,VLOOKUP(C197,'CI Fittings'!A:J,3),IF(C197&lt;(MAX('Steel Couplings'!A:A))+1,VLOOKUP(C197,'Steel Couplings'!A:J,3),IF(C197&lt;(MAX(NHC!A:A))+1,VLOOKUP(C197,NHC!A:J,3),IF(C197&lt;(MAX('Dielectric Unions'!A:A))+1,VLOOKUP(C197,'Dielectric Unions'!A:J,3),IF(C197&lt;(MAX('MI Fittings - XH'!A:A))+1,VLOOKUP(C197,'MI Fittings - XH'!A:J,3),IF(C197&lt;(MAX('Steel Nipples - XH'!A:A))+1,VLOOKUP(C197,'Steel Nipples - XH'!A:J,3),IF(C197&lt;(MAX('Copper Tubing '!A:A))+1,VLOOKUP(C197,'Copper Tubing '!A:J,3),IF(C197&lt;(MAX('PVC Pipe'!A:A))+1,VLOOKUP(C197,'PVC Pipe'!A:J,3),IF(C197&lt;(MAX('Steel Pipe'!A:A))+1,VLOOKUP(C197,'Steel Pipe'!A:J,3),""))))))))))))))))))))))))))))))))</f>
        <v/>
      </c>
      <c r="F197" s="1794" t="str">
        <f>IF(C197&lt;(MAX('MI Fittings'!A:A))+1,VLOOKUP(C197,'MI Fittings'!A:K,4),IF(C197&lt;(MAX('CS Press Fittings'!A:A))+1,VLOOKUP(C197,'CS Press Fittings'!A:K,5),IF(C197&lt;(MAX('Steel Nipples'!A:A))+1,VLOOKUP(C197,'Steel Nipples'!A:K,4),IF(C197&lt;(MAX('Steel Cut Lengths'!A:A))+1,VLOOKUP(C197,'Steel Cut Lengths'!A:K,4),IF(C197&lt;(MAX('Pipe Hangers'!A:A))+1,VLOOKUP(C197,'Pipe Hangers'!A:J,4),IF(C197&lt;(MAX('Brass Nipples '!A:A))+1,VLOOKUP(C197,'Brass Nipples '!A:J,4),IF(C197&lt;(MAX('Brass Fittings '!A:A))+1,VLOOKUP(C197,'Brass Fittings '!A:J,4),IF(C197&lt;(MAX(Valves!A:A))+1,VLOOKUP(C197,Valves!A:J,4),IF(C197&lt;(MAX('PEX Tubing'!A:A))+1,VLOOKUP(C197,'PEX Tubing'!A:J,4),IF(C197&lt;(MAX('PEX Fittings - Brass'!A:A))+1,VLOOKUP(C197,'PEX Fittings - Brass'!A:J,4),IF(C197&lt;(MAX('PEX Fittings - EXPN Brass'!A:A))+1,VLOOKUP(C197,'PEX Fittings - EXPN Brass'!A:J,4),IF(C197&lt;(MAX('PEX Fittings - F1807 PPSU '!A:A))+1,VLOOKUP(C197,'PEX Fittings - F1807 PPSU '!A:J,4),IF(C197&lt;(MAX('PEX Fittings - F1960 EPPSU'!A:A))+1,VLOOKUP(C197,'PEX Fittings - F1960 EPPSU'!A:J,4),IF(C197&lt;(MAX('PEX Accessories'!A:A))+1,VLOOKUP(C197,'PEX Accessories'!A:J,4),IF(C197&lt;(MAX('PVC DWV'!A:A))+1,VLOOKUP(C197,'PVC DWV'!A:K,5),IF(C197&lt;(MAX('PVC SCH 40'!A:A))+1,VLOOKUP(C197,'PVC SCH 40'!A:K,5),IF(C197&lt;(MAX('Push Fittings'!A:A))+1,VLOOKUP(C197,'Push Fittings'!A:J,4),IF(C197&lt;(MAX('Copper Wrot'!A:A))+1,VLOOKUP(C197,'Copper Wrot'!A:L,5),IF(C197&lt;(MAX('Cast Copper'!A:A))+1,VLOOKUP(C197,'Cast Copper'!A:L,5),IF(C197&lt;(MAX('Press Copper Fittings'!A:A))+1,VLOOKUP(C197,'Press Copper Fittings'!A:J,4),IF(C197&lt;(MAX('Supply Stops'!A:A))+1,VLOOKUP(C197,'Supply Stops'!A:J,4),IF(C197&lt;(MAX('Supply Lines'!A:A))+1,VLOOKUP(C197,'Supply Lines'!A:J,4),IF(C197&lt;(MAX('CI Fittings'!A:A))+1,VLOOKUP(C197,'CI Fittings'!A:J,4),IF(C197&lt;(MAX('Steel Couplings'!A:A))+1,VLOOKUP(C197,'Steel Couplings'!A:J,4),IF(C197&lt;(MAX(NHC!A:A))+1,VLOOKUP(C197,NHC!A:J,4),IF(C197&lt;(MAX('Dielectric Unions'!A:A))+1,VLOOKUP(C197,'Dielectric Unions'!A:J,4),IF(C197&lt;(MAX('MI Fittings - XH'!A:A))+1,VLOOKUP(C197,'MI Fittings - XH'!A:J,4),IF(C197&lt;(MAX('Steel Nipples - XH'!A:A))+1,VLOOKUP(C197,'Steel Nipples - XH'!A:J,4),IF(C197&lt;(MAX('Copper Tubing '!A:A))+1,VLOOKUP(C197,'Copper Tubing '!A:J,4),IF(C197&lt;(MAX('PVC Pipe'!A:A))+1,VLOOKUP(C197,'PVC Pipe'!A:J,4),IF(C197&lt;(MAX('Steel Pipe'!A:A))+1,VLOOKUP(C197,'Steel Pipe'!A:J,4),"")))))))))))))))))))))))))))))))</f>
        <v/>
      </c>
      <c r="G197" s="1795"/>
      <c r="H197" s="504" t="str">
        <f>IF(C197&lt;(MAX('MI Fittings'!A:A))+1,VLOOKUP(C197,'MI Fittings'!A:K,8),IF(C197&lt;(MAX('CS Press Fittings'!A:A))+1,VLOOKUP(C197,'CS Press Fittings'!A:K,9),IF(C197&lt;(MAX('Steel Nipples'!A:A))+1,VLOOKUP(C197,'Steel Nipples'!A:K,8),IF(C197&lt;(MAX('Steel Cut Lengths'!A:A))+1,VLOOKUP(C197,'Steel Cut Lengths'!A:K,8),IF(C197&lt;(MAX('Pipe Hangers'!A:A))+1,VLOOKUP(C197,'Pipe Hangers'!A:J,8),IF(C197&lt;(MAX('Brass Nipples '!A:A))+1,VLOOKUP(C197,'Brass Nipples '!A:J,8),IF(C197&lt;(MAX('Brass Fittings '!A:A))+1,VLOOKUP(C197,'Brass Fittings '!A:J,8),IF(C197&lt;(MAX(Valves!A:A))+1,VLOOKUP(C197,Valves!A:J,8),IF(C197&lt;(MAX('PEX Tubing'!A:A))+1,VLOOKUP(C197,'PEX Tubing'!A:J,8),IF(C197&lt;(MAX('PEX Fittings - Brass'!A:A))+1,VLOOKUP(C197,'PEX Fittings - Brass'!A:J,8),IF(C197&lt;(MAX('PEX Fittings - EXPN Brass'!A:A))+1,VLOOKUP(C197,'PEX Fittings - EXPN Brass'!A:J,8),IF(C197&lt;(MAX('PEX Fittings - F1807 PPSU '!A:A))+1,VLOOKUP(C197,'PEX Fittings - F1807 PPSU '!A:J,8),IF(C197&lt;(MAX('PEX Fittings - F1960 EPPSU'!A:A))+1,VLOOKUP(C197,'PEX Fittings - F1960 EPPSU'!A:J,8),IF(C197&lt;(MAX('PEX Accessories'!A:A))+1,VLOOKUP(C197,'PEX Accessories'!A:J,8),IF(C197&lt;(MAX('PVC DWV'!A:A))+1,VLOOKUP(C197,'PVC DWV'!A:K,9),IF(C197&lt;(MAX('PVC SCH 40'!A:A))+1,VLOOKUP(C197,'PVC SCH 40'!A:K,10),IF(C197&lt;(MAX('Push Fittings'!A:A))+1,VLOOKUP(C197,'Push Fittings'!A:J,8),IF(C197&lt;(MAX('Copper Wrot'!A:A))+1,VLOOKUP(C197,'Copper Wrot'!A:L,10),IF(C197&lt;(MAX('Cast Copper'!A:A))+1,VLOOKUP(C197,'Cast Copper'!A:L,10),IF(C197&lt;(MAX('Press Copper Fittings'!A:A))+1,VLOOKUP(C197,'Press Copper Fittings'!A:J,8),IF(C197&lt;(MAX('Supply Stops'!A:A))+1,VLOOKUP(C197,'Supply Stops'!A:J,8),IF(C197&lt;(MAX('Supply Lines'!A:A))+1,VLOOKUP(C197,'Supply Lines'!A:J,8),IF(C197&lt;(MAX('CI Fittings'!A:A))+1,VLOOKUP(C197,'CI Fittings'!A:J,8),IF(C197&lt;(MAX('Steel Couplings'!A:A))+1,VLOOKUP(C197,'Steel Couplings'!A:J,8),IF(C197&lt;(MAX(NHC!A:A))+1,VLOOKUP(C197,NHC!A:J,8),IF(C197&lt;(MAX('Dielectric Unions'!A:A))+1,VLOOKUP(C197,'Dielectric Unions'!A:J,8),IF(C197&lt;(MAX('MI Fittings - XH'!A:A))+1,VLOOKUP(C197,'MI Fittings - XH'!A:J,8),IF(C197&lt;(MAX('Steel Nipples - XH'!A:A))+1,VLOOKUP(C197,'Steel Nipples - XH'!A:J,8),IF(C197&lt;(MAX('Copper Tubing '!A:A))+1,VLOOKUP(C197,'Copper Tubing '!A:J,8),IF(C197&lt;(MAX('PVC Pipe'!A:A))+1,VLOOKUP(C197,'PVC Pipe'!A:J,8),IF(C197&lt;(MAX('Steel Pipe'!A:A))+1,VLOOKUP(C197,'Steel Pipe'!A:J,8),"")))))))))))))))))))))))))))))))</f>
        <v/>
      </c>
      <c r="I197" s="1232">
        <f>IF(C197&lt;(MAX('MI Fittings'!A:A))+1,VLOOKUP(C197,'MI Fittings'!A:K,7),IF(C197&lt;(MAX('CS Press Fittings'!A:A))+1,VLOOKUP(C197,'CS Press Fittings'!A:K,8),IF(C197&lt;(MAX('Steel Nipples'!A:A))+1,VLOOKUP(C197,'Steel Nipples'!A:K,7),IF(C197&lt;(MAX('Steel Cut Lengths'!A:A))+1,VLOOKUP(C197,'Steel Cut Lengths'!A:K,7),IF(C197&lt;(MAX('Pipe Hangers'!A:A))+1,VLOOKUP(C197,'Pipe Hangers'!A:J,7),IF(C197&lt;(MAX('Brass Nipples '!A:A))+1,VLOOKUP(C197,'Brass Nipples '!A:J,7),IF(C197&lt;(MAX('Brass Fittings '!A:A))+1,VLOOKUP(C197,'Brass Fittings '!A:J,7),IF(C197&lt;(MAX(Valves!A:A))+1,VLOOKUP(C197,Valves!A:J,7),IF(C197&lt;(MAX('PEX Tubing'!A:A))+1,VLOOKUP(C197,'PEX Tubing'!A:J,7),IF(C197&lt;(MAX('PEX Fittings - Brass'!A:A))+1,VLOOKUP(C197,'PEX Fittings - Brass'!A:J,7),IF(C197&lt;(MAX('PEX Fittings - EXPN Brass'!A:A))+1,VLOOKUP(C197,'PEX Fittings - EXPN Brass'!A:J,7),IF(C197&lt;(MAX('PEX Fittings - F1807 PPSU '!A:A))+1,VLOOKUP(C197,'PEX Fittings - F1807 PPSU '!A:J,7),IF(C197&lt;(MAX('PEX Fittings - F1960 EPPSU'!A:A))+1,VLOOKUP(C197,'PEX Fittings - F1960 EPPSU'!A:J,7),IF(C197&lt;(MAX('PEX Accessories'!A:A))+1,VLOOKUP(C197,'PEX Accessories'!A:J,7),IF(C197&lt;(MAX('PVC DWV'!A:A))+1,VLOOKUP(C197,'PVC DWV'!A:K,8),IF(C197&lt;(MAX('PVC SCH 40'!A:A))+1,VLOOKUP(C197,'PVC SCH 40'!A:K,7),IF(C197&lt;(MAX('Push Fittings'!A:A))+1,VLOOKUP(C197,'Push Fittings'!A:J,7),IF(C197&lt;(MAX('Copper Wrot'!A:A))+1,VLOOKUP(C197,'Copper Wrot'!A:L,9),IF(C197&lt;(MAX('Cast Copper'!A:A))+1,VLOOKUP(C197,'Cast Copper'!A:L,9),IF(C197&lt;(MAX('Press Copper Fittings'!A:A))+1,VLOOKUP(C197,'Press Copper Fittings'!A:J,7),IF(C197&lt;(MAX('Supply Stops'!A:A))+1,VLOOKUP(C197,'Supply Stops'!A:J,7),IF(C197&lt;(MAX('Supply Lines'!A:A))+1,VLOOKUP(C197,'Supply Lines'!A:J,7),IF(C197&lt;(MAX('CI Fittings'!A:A))+1,VLOOKUP(C197,'CI Fittings'!A:J,7),IF(C197&lt;(MAX('Steel Couplings'!A:A))+1,VLOOKUP(C197,'Steel Couplings'!A:J,7),IF(C197&lt;(MAX(NHC!A:A))+1,VLOOKUP(C197,NHC!A:J,7),IF(C197&lt;(MAX('Dielectric Unions'!A:A))+1,VLOOKUP(C197,'Dielectric Unions'!A:J,7),IF(C197&lt;(MAX('MI Fittings - XH'!A:A))+1,VLOOKUP(C197,'MI Fittings - XH'!A:J,7),IF(C197&lt;(MAX('Steel Nipples - XH'!A:A))+1,VLOOKUP(C197,'Steel Nipples - XH'!A:J,7),IF(C197&lt;(MAX('Copper Tubing '!A:A))+1,VLOOKUP(C197,'Copper Tubing '!A:J,7),IF(C197&lt;(MAX('PVC Pipe'!A:A))+1,VLOOKUP(C197,'PVC Pipe'!A:J,7),IF(C197&lt;(MAX('Steel Pipe'!A:A))+1,VLOOKUP(C197,'Steel Pipe'!A:J,7),0)))))))))))))))))))))))))))))))</f>
        <v>0</v>
      </c>
      <c r="J197" s="1196">
        <f t="shared" si="3"/>
        <v>0</v>
      </c>
    </row>
    <row r="198" spans="3:10" ht="15" customHeight="1" thickTop="1" thickBot="1">
      <c r="C198" s="1234">
        <v>177</v>
      </c>
      <c r="D198" s="49" t="str">
        <f>IF(C198&lt;(MAX('MI Fittings'!A:A))+1,VLOOKUP(C198,'MI Fittings'!A:K,10),IF(C198&lt;(MAX('CS Press Fittings'!A:A))+1,VLOOKUP(C198,'CS Press Fittings'!A:K,11),IF(C198&lt;(MAX('Steel Nipples'!A:A))+1,VLOOKUP(C198,'Steel Nipples'!A:K,10),IF(C198&lt;(MAX('Steel Cut Lengths'!A:A))+1,VLOOKUP(C198,'Steel Cut Lengths'!A:K,10),IF(C198&lt;(MAX('Pipe Hangers'!A:A))+1,VLOOKUP(C198,'Pipe Hangers'!A:J,10),IF(C198&lt;(MAX('Brass Nipples '!A:A))+1,VLOOKUP(C198,'Brass Nipples '!A:J,10),IF(C198&lt;(MAX('Brass Fittings '!A:A))+1,VLOOKUP(C198,'Brass Fittings '!A:J,10),IF(C198&lt;(MAX(Valves!A:A))+1,VLOOKUP(C198,Valves!A:J,10),IF(C198&lt;(MAX('PEX Tubing'!A:A))+1,VLOOKUP(C198,'PEX Tubing'!A:J,9),IF(C198&lt;(MAX('PEX Fittings - Brass'!A:A))+1,VLOOKUP(C198,'PEX Fittings - Brass'!A:J,10),IF(C198&lt;(MAX('PEX Fittings - EXPN Brass'!A:A))+1,VLOOKUP(C198,'PEX Fittings - EXPN Brass'!A:J,10),IF(C198&lt;(MAX('PEX Fittings - F1807 PPSU '!A:A))+1,VLOOKUP(C198,'PEX Fittings - F1807 PPSU '!A:J,10),IF(C198&lt;(MAX('PEX Fittings - F1960 EPPSU'!A:A))+1,VLOOKUP(C198,'PEX Fittings - F1960 EPPSU'!A:J,10),IF(C198&lt;(MAX('PEX Accessories'!A:A))+1,VLOOKUP(C198,'PEX Accessories'!A:J,10),IF(C198&lt;(MAX('PVC DWV'!A:A))+1,VLOOKUP(C198,'PVC DWV'!A:K,11),IF(C198&lt;(MAX('PVC SCH 40'!A:A))+1,VLOOKUP(C198,'PVC SCH 40'!A:K,11),IF(C198&lt;(MAX('Push Fittings'!A:A))+1,VLOOKUP(C198,'Push Fittings'!A:J,10),IF(C198&lt;(MAX('Copper Wrot'!A:A))+1,VLOOKUP(C198,'Copper Wrot'!A:L,12),IF(C198&lt;(MAX('Cast Copper'!A:A))+1,VLOOKUP(C198,'Cast Copper'!A:L,12),IF(C198&lt;(MAX('Press Copper Fittings'!A:A))+1,VLOOKUP(C198,'Press Copper Fittings'!A:J,10),IF(C198&lt;(MAX('Supply Stops'!A:A))+1,VLOOKUP(C198,'Supply Stops'!A:J,10),IF(C198&lt;(MAX('Supply Lines'!A:A))+1,VLOOKUP(C198,'Supply Lines'!A:J,10),IF(C198&lt;(MAX('CI Fittings'!A:A))+1,VLOOKUP(C198,'CI Fittings'!A:J,10),IF(C198&lt;(MAX('Steel Couplings'!A:A))+1,VLOOKUP(C198,'Steel Couplings'!A:J,10),IF(C198&lt;(MAX(NHC!A:A))+1,VLOOKUP(C198,NHC!A:J,10),IF(C198&lt;(MAX('Dielectric Unions'!A:A))+1,VLOOKUP(C198,'Dielectric Unions'!A:J,10),IF(C198&lt;(MAX('MI Fittings - XH'!A:A))+1,VLOOKUP(C198,'MI Fittings - XH'!A:J,10),IF(C198&lt;(MAX('Steel Nipples - XH'!A:A))+1,VLOOKUP(C198,'Steel Nipples - XH'!A:J,10),IF(C198&lt;(MAX('Copper Tubing '!A:A))+1,VLOOKUP(C198,'Copper Tubing '!A:J,10),IF(C198&lt;(MAX('PVC Pipe'!A:A))+1,VLOOKUP(C198,'PVC Pipe'!A:J,10),IF(C198&lt;(MAX('Steel Pipe'!A:A))+1,VLOOKUP(C198,'Steel Pipe'!A:J,10),"")))))))))))))))))))))))))))))))</f>
        <v/>
      </c>
      <c r="E198" s="1231" t="str">
        <f>IF(C198&lt;(MAX('MI Fittings'!A:A))+1,VLOOKUP(C198,'MI Fittings'!A:K,3),IF(C198&lt;(MAX('CS Press Fittings'!A:A))+1,VLOOKUP(C198,'CS Press Fittings'!A:K,4),IF(C198&lt;(MAX('Steel Nipples'!A:A))+1,VLOOKUP(C198,'Steel Nipples'!A:K,3),IF(C198&lt;(MAX('Steel Cut Lengths'!A:A))+1,VLOOKUP(C198,'Steel Cut Lengths'!A:K,3),IF(C198&lt;(MAX('Pipe Hangers'!A:A))+1,VLOOKUP(C198,'Pipe Hangers'!A:J,3),IF(C198&lt;(MAX('Brass Nipples '!A:A))+1,VLOOKUP(C198,'Brass Nipples '!A:J,3),IF(C198&lt;(MAX('Brass Fittings '!A:A))+1,VLOOKUP(C198,'Brass Fittings '!A:J,3),IF(C198&lt;(MAX(Valves!A:A))+1,VLOOKUP(C198,Valves!A:J,3),IF(C198&lt;(MAX('PEX Tubing'!A:A))+1,VLOOKUP(C198,'PEX Tubing'!A:J,3),IF(C198&lt;(MAX('PEX Fittings - Brass'!A:A))+1,VLOOKUP(C198,'PEX Fittings - Brass'!A:J,3),IF(C198&lt;(MAX('PEX Fittings - EXPN Brass'!A:A))+1,VLOOKUP(C198,'PEX Fittings - EXPN Brass'!A:J,3),IF(C198&lt;(MAX('PEX Fittings - F1807 PPSU '!A:A))+1,VLOOKUP(C198,'PEX Fittings - F1807 PPSU '!A:J,3),IF(C198&lt;(MAX('PEX Fittings - F1960 EPPSU'!A:A))+1,VLOOKUP(C198,'PEX Fittings - F1960 EPPSU'!A:J,3),IF(C198&lt;(MAX('PEX Accessories'!A:A))+1,VLOOKUP(C198,'PEX Accessories'!A:J,3),IF(C198&lt;(MAX('PVC DWV'!A:A))+1,VLOOKUP(C198,'PVC DWV'!A:K,3),IF(C198&lt;(MAX('PVC SCH 40'!A:A))+1,VLOOKUP(C198,'PVC SCH 40'!A:K,3),IF(C198&lt;(MAX('Push Fittings'!A:A))+1,VLOOKUP(C198,'Push Fittings'!A:J,3),IF(C198&lt;(MAX('Copper Wrot'!A:A))+1,VLOOKUP(C198,'Copper Wrot'!A:L,3),IF(C198&lt;(MAX('Cast Copper'!A:A))+1,VLOOKUP(C198,'Cast Copper'!A:L,3),IF(C198&lt;(MAX('Cast Copper'!A:A))+1,VLOOKUP(C198,'Cast Copper'!A:L,3),IF(C198&lt;(MAX('Press Copper Fittings'!A:A))+1,VLOOKUP(C198,'Press Copper Fittings'!A:J,3),IF(C198&lt;(MAX('Supply Stops'!A:A))+1,VLOOKUP(C198,'Supply Stops'!A:J,3),IF(C198&lt;(MAX('Supply Lines'!A:A))+1,VLOOKUP(C198,'Supply Lines'!A:J,3),IF(C198&lt;(MAX('CI Fittings'!A:A))+1,VLOOKUP(C198,'CI Fittings'!A:J,3),IF(C198&lt;(MAX('Steel Couplings'!A:A))+1,VLOOKUP(C198,'Steel Couplings'!A:J,3),IF(C198&lt;(MAX(NHC!A:A))+1,VLOOKUP(C198,NHC!A:J,3),IF(C198&lt;(MAX('Dielectric Unions'!A:A))+1,VLOOKUP(C198,'Dielectric Unions'!A:J,3),IF(C198&lt;(MAX('MI Fittings - XH'!A:A))+1,VLOOKUP(C198,'MI Fittings - XH'!A:J,3),IF(C198&lt;(MAX('Steel Nipples - XH'!A:A))+1,VLOOKUP(C198,'Steel Nipples - XH'!A:J,3),IF(C198&lt;(MAX('Copper Tubing '!A:A))+1,VLOOKUP(C198,'Copper Tubing '!A:J,3),IF(C198&lt;(MAX('PVC Pipe'!A:A))+1,VLOOKUP(C198,'PVC Pipe'!A:J,3),IF(C198&lt;(MAX('Steel Pipe'!A:A))+1,VLOOKUP(C198,'Steel Pipe'!A:J,3),""))))))))))))))))))))))))))))))))</f>
        <v/>
      </c>
      <c r="F198" s="1794" t="str">
        <f>IF(C198&lt;(MAX('MI Fittings'!A:A))+1,VLOOKUP(C198,'MI Fittings'!A:K,4),IF(C198&lt;(MAX('CS Press Fittings'!A:A))+1,VLOOKUP(C198,'CS Press Fittings'!A:K,5),IF(C198&lt;(MAX('Steel Nipples'!A:A))+1,VLOOKUP(C198,'Steel Nipples'!A:K,4),IF(C198&lt;(MAX('Steel Cut Lengths'!A:A))+1,VLOOKUP(C198,'Steel Cut Lengths'!A:K,4),IF(C198&lt;(MAX('Pipe Hangers'!A:A))+1,VLOOKUP(C198,'Pipe Hangers'!A:J,4),IF(C198&lt;(MAX('Brass Nipples '!A:A))+1,VLOOKUP(C198,'Brass Nipples '!A:J,4),IF(C198&lt;(MAX('Brass Fittings '!A:A))+1,VLOOKUP(C198,'Brass Fittings '!A:J,4),IF(C198&lt;(MAX(Valves!A:A))+1,VLOOKUP(C198,Valves!A:J,4),IF(C198&lt;(MAX('PEX Tubing'!A:A))+1,VLOOKUP(C198,'PEX Tubing'!A:J,4),IF(C198&lt;(MAX('PEX Fittings - Brass'!A:A))+1,VLOOKUP(C198,'PEX Fittings - Brass'!A:J,4),IF(C198&lt;(MAX('PEX Fittings - EXPN Brass'!A:A))+1,VLOOKUP(C198,'PEX Fittings - EXPN Brass'!A:J,4),IF(C198&lt;(MAX('PEX Fittings - F1807 PPSU '!A:A))+1,VLOOKUP(C198,'PEX Fittings - F1807 PPSU '!A:J,4),IF(C198&lt;(MAX('PEX Fittings - F1960 EPPSU'!A:A))+1,VLOOKUP(C198,'PEX Fittings - F1960 EPPSU'!A:J,4),IF(C198&lt;(MAX('PEX Accessories'!A:A))+1,VLOOKUP(C198,'PEX Accessories'!A:J,4),IF(C198&lt;(MAX('PVC DWV'!A:A))+1,VLOOKUP(C198,'PVC DWV'!A:K,5),IF(C198&lt;(MAX('PVC SCH 40'!A:A))+1,VLOOKUP(C198,'PVC SCH 40'!A:K,5),IF(C198&lt;(MAX('Push Fittings'!A:A))+1,VLOOKUP(C198,'Push Fittings'!A:J,4),IF(C198&lt;(MAX('Copper Wrot'!A:A))+1,VLOOKUP(C198,'Copper Wrot'!A:L,5),IF(C198&lt;(MAX('Cast Copper'!A:A))+1,VLOOKUP(C198,'Cast Copper'!A:L,5),IF(C198&lt;(MAX('Press Copper Fittings'!A:A))+1,VLOOKUP(C198,'Press Copper Fittings'!A:J,4),IF(C198&lt;(MAX('Supply Stops'!A:A))+1,VLOOKUP(C198,'Supply Stops'!A:J,4),IF(C198&lt;(MAX('Supply Lines'!A:A))+1,VLOOKUP(C198,'Supply Lines'!A:J,4),IF(C198&lt;(MAX('CI Fittings'!A:A))+1,VLOOKUP(C198,'CI Fittings'!A:J,4),IF(C198&lt;(MAX('Steel Couplings'!A:A))+1,VLOOKUP(C198,'Steel Couplings'!A:J,4),IF(C198&lt;(MAX(NHC!A:A))+1,VLOOKUP(C198,NHC!A:J,4),IF(C198&lt;(MAX('Dielectric Unions'!A:A))+1,VLOOKUP(C198,'Dielectric Unions'!A:J,4),IF(C198&lt;(MAX('MI Fittings - XH'!A:A))+1,VLOOKUP(C198,'MI Fittings - XH'!A:J,4),IF(C198&lt;(MAX('Steel Nipples - XH'!A:A))+1,VLOOKUP(C198,'Steel Nipples - XH'!A:J,4),IF(C198&lt;(MAX('Copper Tubing '!A:A))+1,VLOOKUP(C198,'Copper Tubing '!A:J,4),IF(C198&lt;(MAX('PVC Pipe'!A:A))+1,VLOOKUP(C198,'PVC Pipe'!A:J,4),IF(C198&lt;(MAX('Steel Pipe'!A:A))+1,VLOOKUP(C198,'Steel Pipe'!A:J,4),"")))))))))))))))))))))))))))))))</f>
        <v/>
      </c>
      <c r="G198" s="1795"/>
      <c r="H198" s="504" t="str">
        <f>IF(C198&lt;(MAX('MI Fittings'!A:A))+1,VLOOKUP(C198,'MI Fittings'!A:K,8),IF(C198&lt;(MAX('CS Press Fittings'!A:A))+1,VLOOKUP(C198,'CS Press Fittings'!A:K,9),IF(C198&lt;(MAX('Steel Nipples'!A:A))+1,VLOOKUP(C198,'Steel Nipples'!A:K,8),IF(C198&lt;(MAX('Steel Cut Lengths'!A:A))+1,VLOOKUP(C198,'Steel Cut Lengths'!A:K,8),IF(C198&lt;(MAX('Pipe Hangers'!A:A))+1,VLOOKUP(C198,'Pipe Hangers'!A:J,8),IF(C198&lt;(MAX('Brass Nipples '!A:A))+1,VLOOKUP(C198,'Brass Nipples '!A:J,8),IF(C198&lt;(MAX('Brass Fittings '!A:A))+1,VLOOKUP(C198,'Brass Fittings '!A:J,8),IF(C198&lt;(MAX(Valves!A:A))+1,VLOOKUP(C198,Valves!A:J,8),IF(C198&lt;(MAX('PEX Tubing'!A:A))+1,VLOOKUP(C198,'PEX Tubing'!A:J,8),IF(C198&lt;(MAX('PEX Fittings - Brass'!A:A))+1,VLOOKUP(C198,'PEX Fittings - Brass'!A:J,8),IF(C198&lt;(MAX('PEX Fittings - EXPN Brass'!A:A))+1,VLOOKUP(C198,'PEX Fittings - EXPN Brass'!A:J,8),IF(C198&lt;(MAX('PEX Fittings - F1807 PPSU '!A:A))+1,VLOOKUP(C198,'PEX Fittings - F1807 PPSU '!A:J,8),IF(C198&lt;(MAX('PEX Fittings - F1960 EPPSU'!A:A))+1,VLOOKUP(C198,'PEX Fittings - F1960 EPPSU'!A:J,8),IF(C198&lt;(MAX('PEX Accessories'!A:A))+1,VLOOKUP(C198,'PEX Accessories'!A:J,8),IF(C198&lt;(MAX('PVC DWV'!A:A))+1,VLOOKUP(C198,'PVC DWV'!A:K,9),IF(C198&lt;(MAX('PVC SCH 40'!A:A))+1,VLOOKUP(C198,'PVC SCH 40'!A:K,10),IF(C198&lt;(MAX('Push Fittings'!A:A))+1,VLOOKUP(C198,'Push Fittings'!A:J,8),IF(C198&lt;(MAX('Copper Wrot'!A:A))+1,VLOOKUP(C198,'Copper Wrot'!A:L,10),IF(C198&lt;(MAX('Cast Copper'!A:A))+1,VLOOKUP(C198,'Cast Copper'!A:L,10),IF(C198&lt;(MAX('Press Copper Fittings'!A:A))+1,VLOOKUP(C198,'Press Copper Fittings'!A:J,8),IF(C198&lt;(MAX('Supply Stops'!A:A))+1,VLOOKUP(C198,'Supply Stops'!A:J,8),IF(C198&lt;(MAX('Supply Lines'!A:A))+1,VLOOKUP(C198,'Supply Lines'!A:J,8),IF(C198&lt;(MAX('CI Fittings'!A:A))+1,VLOOKUP(C198,'CI Fittings'!A:J,8),IF(C198&lt;(MAX('Steel Couplings'!A:A))+1,VLOOKUP(C198,'Steel Couplings'!A:J,8),IF(C198&lt;(MAX(NHC!A:A))+1,VLOOKUP(C198,NHC!A:J,8),IF(C198&lt;(MAX('Dielectric Unions'!A:A))+1,VLOOKUP(C198,'Dielectric Unions'!A:J,8),IF(C198&lt;(MAX('MI Fittings - XH'!A:A))+1,VLOOKUP(C198,'MI Fittings - XH'!A:J,8),IF(C198&lt;(MAX('Steel Nipples - XH'!A:A))+1,VLOOKUP(C198,'Steel Nipples - XH'!A:J,8),IF(C198&lt;(MAX('Copper Tubing '!A:A))+1,VLOOKUP(C198,'Copper Tubing '!A:J,8),IF(C198&lt;(MAX('PVC Pipe'!A:A))+1,VLOOKUP(C198,'PVC Pipe'!A:J,8),IF(C198&lt;(MAX('Steel Pipe'!A:A))+1,VLOOKUP(C198,'Steel Pipe'!A:J,8),"")))))))))))))))))))))))))))))))</f>
        <v/>
      </c>
      <c r="I198" s="1232">
        <f>IF(C198&lt;(MAX('MI Fittings'!A:A))+1,VLOOKUP(C198,'MI Fittings'!A:K,7),IF(C198&lt;(MAX('CS Press Fittings'!A:A))+1,VLOOKUP(C198,'CS Press Fittings'!A:K,8),IF(C198&lt;(MAX('Steel Nipples'!A:A))+1,VLOOKUP(C198,'Steel Nipples'!A:K,7),IF(C198&lt;(MAX('Steel Cut Lengths'!A:A))+1,VLOOKUP(C198,'Steel Cut Lengths'!A:K,7),IF(C198&lt;(MAX('Pipe Hangers'!A:A))+1,VLOOKUP(C198,'Pipe Hangers'!A:J,7),IF(C198&lt;(MAX('Brass Nipples '!A:A))+1,VLOOKUP(C198,'Brass Nipples '!A:J,7),IF(C198&lt;(MAX('Brass Fittings '!A:A))+1,VLOOKUP(C198,'Brass Fittings '!A:J,7),IF(C198&lt;(MAX(Valves!A:A))+1,VLOOKUP(C198,Valves!A:J,7),IF(C198&lt;(MAX('PEX Tubing'!A:A))+1,VLOOKUP(C198,'PEX Tubing'!A:J,7),IF(C198&lt;(MAX('PEX Fittings - Brass'!A:A))+1,VLOOKUP(C198,'PEX Fittings - Brass'!A:J,7),IF(C198&lt;(MAX('PEX Fittings - EXPN Brass'!A:A))+1,VLOOKUP(C198,'PEX Fittings - EXPN Brass'!A:J,7),IF(C198&lt;(MAX('PEX Fittings - F1807 PPSU '!A:A))+1,VLOOKUP(C198,'PEX Fittings - F1807 PPSU '!A:J,7),IF(C198&lt;(MAX('PEX Fittings - F1960 EPPSU'!A:A))+1,VLOOKUP(C198,'PEX Fittings - F1960 EPPSU'!A:J,7),IF(C198&lt;(MAX('PEX Accessories'!A:A))+1,VLOOKUP(C198,'PEX Accessories'!A:J,7),IF(C198&lt;(MAX('PVC DWV'!A:A))+1,VLOOKUP(C198,'PVC DWV'!A:K,8),IF(C198&lt;(MAX('PVC SCH 40'!A:A))+1,VLOOKUP(C198,'PVC SCH 40'!A:K,7),IF(C198&lt;(MAX('Push Fittings'!A:A))+1,VLOOKUP(C198,'Push Fittings'!A:J,7),IF(C198&lt;(MAX('Copper Wrot'!A:A))+1,VLOOKUP(C198,'Copper Wrot'!A:L,9),IF(C198&lt;(MAX('Cast Copper'!A:A))+1,VLOOKUP(C198,'Cast Copper'!A:L,9),IF(C198&lt;(MAX('Press Copper Fittings'!A:A))+1,VLOOKUP(C198,'Press Copper Fittings'!A:J,7),IF(C198&lt;(MAX('Supply Stops'!A:A))+1,VLOOKUP(C198,'Supply Stops'!A:J,7),IF(C198&lt;(MAX('Supply Lines'!A:A))+1,VLOOKUP(C198,'Supply Lines'!A:J,7),IF(C198&lt;(MAX('CI Fittings'!A:A))+1,VLOOKUP(C198,'CI Fittings'!A:J,7),IF(C198&lt;(MAX('Steel Couplings'!A:A))+1,VLOOKUP(C198,'Steel Couplings'!A:J,7),IF(C198&lt;(MAX(NHC!A:A))+1,VLOOKUP(C198,NHC!A:J,7),IF(C198&lt;(MAX('Dielectric Unions'!A:A))+1,VLOOKUP(C198,'Dielectric Unions'!A:J,7),IF(C198&lt;(MAX('MI Fittings - XH'!A:A))+1,VLOOKUP(C198,'MI Fittings - XH'!A:J,7),IF(C198&lt;(MAX('Steel Nipples - XH'!A:A))+1,VLOOKUP(C198,'Steel Nipples - XH'!A:J,7),IF(C198&lt;(MAX('Copper Tubing '!A:A))+1,VLOOKUP(C198,'Copper Tubing '!A:J,7),IF(C198&lt;(MAX('PVC Pipe'!A:A))+1,VLOOKUP(C198,'PVC Pipe'!A:J,7),IF(C198&lt;(MAX('Steel Pipe'!A:A))+1,VLOOKUP(C198,'Steel Pipe'!A:J,7),0)))))))))))))))))))))))))))))))</f>
        <v>0</v>
      </c>
      <c r="J198" s="1196">
        <f t="shared" si="3"/>
        <v>0</v>
      </c>
    </row>
    <row r="199" spans="3:10" ht="15" customHeight="1" thickTop="1" thickBot="1">
      <c r="C199" s="1233">
        <v>178</v>
      </c>
      <c r="D199" s="49" t="str">
        <f>IF(C199&lt;(MAX('MI Fittings'!A:A))+1,VLOOKUP(C199,'MI Fittings'!A:K,10),IF(C199&lt;(MAX('CS Press Fittings'!A:A))+1,VLOOKUP(C199,'CS Press Fittings'!A:K,11),IF(C199&lt;(MAX('Steel Nipples'!A:A))+1,VLOOKUP(C199,'Steel Nipples'!A:K,10),IF(C199&lt;(MAX('Steel Cut Lengths'!A:A))+1,VLOOKUP(C199,'Steel Cut Lengths'!A:K,10),IF(C199&lt;(MAX('Pipe Hangers'!A:A))+1,VLOOKUP(C199,'Pipe Hangers'!A:J,10),IF(C199&lt;(MAX('Brass Nipples '!A:A))+1,VLOOKUP(C199,'Brass Nipples '!A:J,10),IF(C199&lt;(MAX('Brass Fittings '!A:A))+1,VLOOKUP(C199,'Brass Fittings '!A:J,10),IF(C199&lt;(MAX(Valves!A:A))+1,VLOOKUP(C199,Valves!A:J,10),IF(C199&lt;(MAX('PEX Tubing'!A:A))+1,VLOOKUP(C199,'PEX Tubing'!A:J,9),IF(C199&lt;(MAX('PEX Fittings - Brass'!A:A))+1,VLOOKUP(C199,'PEX Fittings - Brass'!A:J,10),IF(C199&lt;(MAX('PEX Fittings - EXPN Brass'!A:A))+1,VLOOKUP(C199,'PEX Fittings - EXPN Brass'!A:J,10),IF(C199&lt;(MAX('PEX Fittings - F1807 PPSU '!A:A))+1,VLOOKUP(C199,'PEX Fittings - F1807 PPSU '!A:J,10),IF(C199&lt;(MAX('PEX Fittings - F1960 EPPSU'!A:A))+1,VLOOKUP(C199,'PEX Fittings - F1960 EPPSU'!A:J,10),IF(C199&lt;(MAX('PEX Accessories'!A:A))+1,VLOOKUP(C199,'PEX Accessories'!A:J,10),IF(C199&lt;(MAX('PVC DWV'!A:A))+1,VLOOKUP(C199,'PVC DWV'!A:K,11),IF(C199&lt;(MAX('PVC SCH 40'!A:A))+1,VLOOKUP(C199,'PVC SCH 40'!A:K,11),IF(C199&lt;(MAX('Push Fittings'!A:A))+1,VLOOKUP(C199,'Push Fittings'!A:J,10),IF(C199&lt;(MAX('Copper Wrot'!A:A))+1,VLOOKUP(C199,'Copper Wrot'!A:L,12),IF(C199&lt;(MAX('Cast Copper'!A:A))+1,VLOOKUP(C199,'Cast Copper'!A:L,12),IF(C199&lt;(MAX('Press Copper Fittings'!A:A))+1,VLOOKUP(C199,'Press Copper Fittings'!A:J,10),IF(C199&lt;(MAX('Supply Stops'!A:A))+1,VLOOKUP(C199,'Supply Stops'!A:J,10),IF(C199&lt;(MAX('Supply Lines'!A:A))+1,VLOOKUP(C199,'Supply Lines'!A:J,10),IF(C199&lt;(MAX('CI Fittings'!A:A))+1,VLOOKUP(C199,'CI Fittings'!A:J,10),IF(C199&lt;(MAX('Steel Couplings'!A:A))+1,VLOOKUP(C199,'Steel Couplings'!A:J,10),IF(C199&lt;(MAX(NHC!A:A))+1,VLOOKUP(C199,NHC!A:J,10),IF(C199&lt;(MAX('Dielectric Unions'!A:A))+1,VLOOKUP(C199,'Dielectric Unions'!A:J,10),IF(C199&lt;(MAX('MI Fittings - XH'!A:A))+1,VLOOKUP(C199,'MI Fittings - XH'!A:J,10),IF(C199&lt;(MAX('Steel Nipples - XH'!A:A))+1,VLOOKUP(C199,'Steel Nipples - XH'!A:J,10),IF(C199&lt;(MAX('Copper Tubing '!A:A))+1,VLOOKUP(C199,'Copper Tubing '!A:J,10),IF(C199&lt;(MAX('PVC Pipe'!A:A))+1,VLOOKUP(C199,'PVC Pipe'!A:J,10),IF(C199&lt;(MAX('Steel Pipe'!A:A))+1,VLOOKUP(C199,'Steel Pipe'!A:J,10),"")))))))))))))))))))))))))))))))</f>
        <v/>
      </c>
      <c r="E199" s="1231" t="str">
        <f>IF(C199&lt;(MAX('MI Fittings'!A:A))+1,VLOOKUP(C199,'MI Fittings'!A:K,3),IF(C199&lt;(MAX('CS Press Fittings'!A:A))+1,VLOOKUP(C199,'CS Press Fittings'!A:K,4),IF(C199&lt;(MAX('Steel Nipples'!A:A))+1,VLOOKUP(C199,'Steel Nipples'!A:K,3),IF(C199&lt;(MAX('Steel Cut Lengths'!A:A))+1,VLOOKUP(C199,'Steel Cut Lengths'!A:K,3),IF(C199&lt;(MAX('Pipe Hangers'!A:A))+1,VLOOKUP(C199,'Pipe Hangers'!A:J,3),IF(C199&lt;(MAX('Brass Nipples '!A:A))+1,VLOOKUP(C199,'Brass Nipples '!A:J,3),IF(C199&lt;(MAX('Brass Fittings '!A:A))+1,VLOOKUP(C199,'Brass Fittings '!A:J,3),IF(C199&lt;(MAX(Valves!A:A))+1,VLOOKUP(C199,Valves!A:J,3),IF(C199&lt;(MAX('PEX Tubing'!A:A))+1,VLOOKUP(C199,'PEX Tubing'!A:J,3),IF(C199&lt;(MAX('PEX Fittings - Brass'!A:A))+1,VLOOKUP(C199,'PEX Fittings - Brass'!A:J,3),IF(C199&lt;(MAX('PEX Fittings - EXPN Brass'!A:A))+1,VLOOKUP(C199,'PEX Fittings - EXPN Brass'!A:J,3),IF(C199&lt;(MAX('PEX Fittings - F1807 PPSU '!A:A))+1,VLOOKUP(C199,'PEX Fittings - F1807 PPSU '!A:J,3),IF(C199&lt;(MAX('PEX Fittings - F1960 EPPSU'!A:A))+1,VLOOKUP(C199,'PEX Fittings - F1960 EPPSU'!A:J,3),IF(C199&lt;(MAX('PEX Accessories'!A:A))+1,VLOOKUP(C199,'PEX Accessories'!A:J,3),IF(C199&lt;(MAX('PVC DWV'!A:A))+1,VLOOKUP(C199,'PVC DWV'!A:K,3),IF(C199&lt;(MAX('PVC SCH 40'!A:A))+1,VLOOKUP(C199,'PVC SCH 40'!A:K,3),IF(C199&lt;(MAX('Push Fittings'!A:A))+1,VLOOKUP(C199,'Push Fittings'!A:J,3),IF(C199&lt;(MAX('Copper Wrot'!A:A))+1,VLOOKUP(C199,'Copper Wrot'!A:L,3),IF(C199&lt;(MAX('Cast Copper'!A:A))+1,VLOOKUP(C199,'Cast Copper'!A:L,3),IF(C199&lt;(MAX('Cast Copper'!A:A))+1,VLOOKUP(C199,'Cast Copper'!A:L,3),IF(C199&lt;(MAX('Press Copper Fittings'!A:A))+1,VLOOKUP(C199,'Press Copper Fittings'!A:J,3),IF(C199&lt;(MAX('Supply Stops'!A:A))+1,VLOOKUP(C199,'Supply Stops'!A:J,3),IF(C199&lt;(MAX('Supply Lines'!A:A))+1,VLOOKUP(C199,'Supply Lines'!A:J,3),IF(C199&lt;(MAX('CI Fittings'!A:A))+1,VLOOKUP(C199,'CI Fittings'!A:J,3),IF(C199&lt;(MAX('Steel Couplings'!A:A))+1,VLOOKUP(C199,'Steel Couplings'!A:J,3),IF(C199&lt;(MAX(NHC!A:A))+1,VLOOKUP(C199,NHC!A:J,3),IF(C199&lt;(MAX('Dielectric Unions'!A:A))+1,VLOOKUP(C199,'Dielectric Unions'!A:J,3),IF(C199&lt;(MAX('MI Fittings - XH'!A:A))+1,VLOOKUP(C199,'MI Fittings - XH'!A:J,3),IF(C199&lt;(MAX('Steel Nipples - XH'!A:A))+1,VLOOKUP(C199,'Steel Nipples - XH'!A:J,3),IF(C199&lt;(MAX('Copper Tubing '!A:A))+1,VLOOKUP(C199,'Copper Tubing '!A:J,3),IF(C199&lt;(MAX('PVC Pipe'!A:A))+1,VLOOKUP(C199,'PVC Pipe'!A:J,3),IF(C199&lt;(MAX('Steel Pipe'!A:A))+1,VLOOKUP(C199,'Steel Pipe'!A:J,3),""))))))))))))))))))))))))))))))))</f>
        <v/>
      </c>
      <c r="F199" s="1794" t="str">
        <f>IF(C199&lt;(MAX('MI Fittings'!A:A))+1,VLOOKUP(C199,'MI Fittings'!A:K,4),IF(C199&lt;(MAX('CS Press Fittings'!A:A))+1,VLOOKUP(C199,'CS Press Fittings'!A:K,5),IF(C199&lt;(MAX('Steel Nipples'!A:A))+1,VLOOKUP(C199,'Steel Nipples'!A:K,4),IF(C199&lt;(MAX('Steel Cut Lengths'!A:A))+1,VLOOKUP(C199,'Steel Cut Lengths'!A:K,4),IF(C199&lt;(MAX('Pipe Hangers'!A:A))+1,VLOOKUP(C199,'Pipe Hangers'!A:J,4),IF(C199&lt;(MAX('Brass Nipples '!A:A))+1,VLOOKUP(C199,'Brass Nipples '!A:J,4),IF(C199&lt;(MAX('Brass Fittings '!A:A))+1,VLOOKUP(C199,'Brass Fittings '!A:J,4),IF(C199&lt;(MAX(Valves!A:A))+1,VLOOKUP(C199,Valves!A:J,4),IF(C199&lt;(MAX('PEX Tubing'!A:A))+1,VLOOKUP(C199,'PEX Tubing'!A:J,4),IF(C199&lt;(MAX('PEX Fittings - Brass'!A:A))+1,VLOOKUP(C199,'PEX Fittings - Brass'!A:J,4),IF(C199&lt;(MAX('PEX Fittings - EXPN Brass'!A:A))+1,VLOOKUP(C199,'PEX Fittings - EXPN Brass'!A:J,4),IF(C199&lt;(MAX('PEX Fittings - F1807 PPSU '!A:A))+1,VLOOKUP(C199,'PEX Fittings - F1807 PPSU '!A:J,4),IF(C199&lt;(MAX('PEX Fittings - F1960 EPPSU'!A:A))+1,VLOOKUP(C199,'PEX Fittings - F1960 EPPSU'!A:J,4),IF(C199&lt;(MAX('PEX Accessories'!A:A))+1,VLOOKUP(C199,'PEX Accessories'!A:J,4),IF(C199&lt;(MAX('PVC DWV'!A:A))+1,VLOOKUP(C199,'PVC DWV'!A:K,5),IF(C199&lt;(MAX('PVC SCH 40'!A:A))+1,VLOOKUP(C199,'PVC SCH 40'!A:K,5),IF(C199&lt;(MAX('Push Fittings'!A:A))+1,VLOOKUP(C199,'Push Fittings'!A:J,4),IF(C199&lt;(MAX('Copper Wrot'!A:A))+1,VLOOKUP(C199,'Copper Wrot'!A:L,5),IF(C199&lt;(MAX('Cast Copper'!A:A))+1,VLOOKUP(C199,'Cast Copper'!A:L,5),IF(C199&lt;(MAX('Press Copper Fittings'!A:A))+1,VLOOKUP(C199,'Press Copper Fittings'!A:J,4),IF(C199&lt;(MAX('Supply Stops'!A:A))+1,VLOOKUP(C199,'Supply Stops'!A:J,4),IF(C199&lt;(MAX('Supply Lines'!A:A))+1,VLOOKUP(C199,'Supply Lines'!A:J,4),IF(C199&lt;(MAX('CI Fittings'!A:A))+1,VLOOKUP(C199,'CI Fittings'!A:J,4),IF(C199&lt;(MAX('Steel Couplings'!A:A))+1,VLOOKUP(C199,'Steel Couplings'!A:J,4),IF(C199&lt;(MAX(NHC!A:A))+1,VLOOKUP(C199,NHC!A:J,4),IF(C199&lt;(MAX('Dielectric Unions'!A:A))+1,VLOOKUP(C199,'Dielectric Unions'!A:J,4),IF(C199&lt;(MAX('MI Fittings - XH'!A:A))+1,VLOOKUP(C199,'MI Fittings - XH'!A:J,4),IF(C199&lt;(MAX('Steel Nipples - XH'!A:A))+1,VLOOKUP(C199,'Steel Nipples - XH'!A:J,4),IF(C199&lt;(MAX('Copper Tubing '!A:A))+1,VLOOKUP(C199,'Copper Tubing '!A:J,4),IF(C199&lt;(MAX('PVC Pipe'!A:A))+1,VLOOKUP(C199,'PVC Pipe'!A:J,4),IF(C199&lt;(MAX('Steel Pipe'!A:A))+1,VLOOKUP(C199,'Steel Pipe'!A:J,4),"")))))))))))))))))))))))))))))))</f>
        <v/>
      </c>
      <c r="G199" s="1795"/>
      <c r="H199" s="504" t="str">
        <f>IF(C199&lt;(MAX('MI Fittings'!A:A))+1,VLOOKUP(C199,'MI Fittings'!A:K,8),IF(C199&lt;(MAX('CS Press Fittings'!A:A))+1,VLOOKUP(C199,'CS Press Fittings'!A:K,9),IF(C199&lt;(MAX('Steel Nipples'!A:A))+1,VLOOKUP(C199,'Steel Nipples'!A:K,8),IF(C199&lt;(MAX('Steel Cut Lengths'!A:A))+1,VLOOKUP(C199,'Steel Cut Lengths'!A:K,8),IF(C199&lt;(MAX('Pipe Hangers'!A:A))+1,VLOOKUP(C199,'Pipe Hangers'!A:J,8),IF(C199&lt;(MAX('Brass Nipples '!A:A))+1,VLOOKUP(C199,'Brass Nipples '!A:J,8),IF(C199&lt;(MAX('Brass Fittings '!A:A))+1,VLOOKUP(C199,'Brass Fittings '!A:J,8),IF(C199&lt;(MAX(Valves!A:A))+1,VLOOKUP(C199,Valves!A:J,8),IF(C199&lt;(MAX('PEX Tubing'!A:A))+1,VLOOKUP(C199,'PEX Tubing'!A:J,8),IF(C199&lt;(MAX('PEX Fittings - Brass'!A:A))+1,VLOOKUP(C199,'PEX Fittings - Brass'!A:J,8),IF(C199&lt;(MAX('PEX Fittings - EXPN Brass'!A:A))+1,VLOOKUP(C199,'PEX Fittings - EXPN Brass'!A:J,8),IF(C199&lt;(MAX('PEX Fittings - F1807 PPSU '!A:A))+1,VLOOKUP(C199,'PEX Fittings - F1807 PPSU '!A:J,8),IF(C199&lt;(MAX('PEX Fittings - F1960 EPPSU'!A:A))+1,VLOOKUP(C199,'PEX Fittings - F1960 EPPSU'!A:J,8),IF(C199&lt;(MAX('PEX Accessories'!A:A))+1,VLOOKUP(C199,'PEX Accessories'!A:J,8),IF(C199&lt;(MAX('PVC DWV'!A:A))+1,VLOOKUP(C199,'PVC DWV'!A:K,9),IF(C199&lt;(MAX('PVC SCH 40'!A:A))+1,VLOOKUP(C199,'PVC SCH 40'!A:K,10),IF(C199&lt;(MAX('Push Fittings'!A:A))+1,VLOOKUP(C199,'Push Fittings'!A:J,8),IF(C199&lt;(MAX('Copper Wrot'!A:A))+1,VLOOKUP(C199,'Copper Wrot'!A:L,10),IF(C199&lt;(MAX('Cast Copper'!A:A))+1,VLOOKUP(C199,'Cast Copper'!A:L,10),IF(C199&lt;(MAX('Press Copper Fittings'!A:A))+1,VLOOKUP(C199,'Press Copper Fittings'!A:J,8),IF(C199&lt;(MAX('Supply Stops'!A:A))+1,VLOOKUP(C199,'Supply Stops'!A:J,8),IF(C199&lt;(MAX('Supply Lines'!A:A))+1,VLOOKUP(C199,'Supply Lines'!A:J,8),IF(C199&lt;(MAX('CI Fittings'!A:A))+1,VLOOKUP(C199,'CI Fittings'!A:J,8),IF(C199&lt;(MAX('Steel Couplings'!A:A))+1,VLOOKUP(C199,'Steel Couplings'!A:J,8),IF(C199&lt;(MAX(NHC!A:A))+1,VLOOKUP(C199,NHC!A:J,8),IF(C199&lt;(MAX('Dielectric Unions'!A:A))+1,VLOOKUP(C199,'Dielectric Unions'!A:J,8),IF(C199&lt;(MAX('MI Fittings - XH'!A:A))+1,VLOOKUP(C199,'MI Fittings - XH'!A:J,8),IF(C199&lt;(MAX('Steel Nipples - XH'!A:A))+1,VLOOKUP(C199,'Steel Nipples - XH'!A:J,8),IF(C199&lt;(MAX('Copper Tubing '!A:A))+1,VLOOKUP(C199,'Copper Tubing '!A:J,8),IF(C199&lt;(MAX('PVC Pipe'!A:A))+1,VLOOKUP(C199,'PVC Pipe'!A:J,8),IF(C199&lt;(MAX('Steel Pipe'!A:A))+1,VLOOKUP(C199,'Steel Pipe'!A:J,8),"")))))))))))))))))))))))))))))))</f>
        <v/>
      </c>
      <c r="I199" s="1232">
        <f>IF(C199&lt;(MAX('MI Fittings'!A:A))+1,VLOOKUP(C199,'MI Fittings'!A:K,7),IF(C199&lt;(MAX('CS Press Fittings'!A:A))+1,VLOOKUP(C199,'CS Press Fittings'!A:K,8),IF(C199&lt;(MAX('Steel Nipples'!A:A))+1,VLOOKUP(C199,'Steel Nipples'!A:K,7),IF(C199&lt;(MAX('Steel Cut Lengths'!A:A))+1,VLOOKUP(C199,'Steel Cut Lengths'!A:K,7),IF(C199&lt;(MAX('Pipe Hangers'!A:A))+1,VLOOKUP(C199,'Pipe Hangers'!A:J,7),IF(C199&lt;(MAX('Brass Nipples '!A:A))+1,VLOOKUP(C199,'Brass Nipples '!A:J,7),IF(C199&lt;(MAX('Brass Fittings '!A:A))+1,VLOOKUP(C199,'Brass Fittings '!A:J,7),IF(C199&lt;(MAX(Valves!A:A))+1,VLOOKUP(C199,Valves!A:J,7),IF(C199&lt;(MAX('PEX Tubing'!A:A))+1,VLOOKUP(C199,'PEX Tubing'!A:J,7),IF(C199&lt;(MAX('PEX Fittings - Brass'!A:A))+1,VLOOKUP(C199,'PEX Fittings - Brass'!A:J,7),IF(C199&lt;(MAX('PEX Fittings - EXPN Brass'!A:A))+1,VLOOKUP(C199,'PEX Fittings - EXPN Brass'!A:J,7),IF(C199&lt;(MAX('PEX Fittings - F1807 PPSU '!A:A))+1,VLOOKUP(C199,'PEX Fittings - F1807 PPSU '!A:J,7),IF(C199&lt;(MAX('PEX Fittings - F1960 EPPSU'!A:A))+1,VLOOKUP(C199,'PEX Fittings - F1960 EPPSU'!A:J,7),IF(C199&lt;(MAX('PEX Accessories'!A:A))+1,VLOOKUP(C199,'PEX Accessories'!A:J,7),IF(C199&lt;(MAX('PVC DWV'!A:A))+1,VLOOKUP(C199,'PVC DWV'!A:K,8),IF(C199&lt;(MAX('PVC SCH 40'!A:A))+1,VLOOKUP(C199,'PVC SCH 40'!A:K,7),IF(C199&lt;(MAX('Push Fittings'!A:A))+1,VLOOKUP(C199,'Push Fittings'!A:J,7),IF(C199&lt;(MAX('Copper Wrot'!A:A))+1,VLOOKUP(C199,'Copper Wrot'!A:L,9),IF(C199&lt;(MAX('Cast Copper'!A:A))+1,VLOOKUP(C199,'Cast Copper'!A:L,9),IF(C199&lt;(MAX('Press Copper Fittings'!A:A))+1,VLOOKUP(C199,'Press Copper Fittings'!A:J,7),IF(C199&lt;(MAX('Supply Stops'!A:A))+1,VLOOKUP(C199,'Supply Stops'!A:J,7),IF(C199&lt;(MAX('Supply Lines'!A:A))+1,VLOOKUP(C199,'Supply Lines'!A:J,7),IF(C199&lt;(MAX('CI Fittings'!A:A))+1,VLOOKUP(C199,'CI Fittings'!A:J,7),IF(C199&lt;(MAX('Steel Couplings'!A:A))+1,VLOOKUP(C199,'Steel Couplings'!A:J,7),IF(C199&lt;(MAX(NHC!A:A))+1,VLOOKUP(C199,NHC!A:J,7),IF(C199&lt;(MAX('Dielectric Unions'!A:A))+1,VLOOKUP(C199,'Dielectric Unions'!A:J,7),IF(C199&lt;(MAX('MI Fittings - XH'!A:A))+1,VLOOKUP(C199,'MI Fittings - XH'!A:J,7),IF(C199&lt;(MAX('Steel Nipples - XH'!A:A))+1,VLOOKUP(C199,'Steel Nipples - XH'!A:J,7),IF(C199&lt;(MAX('Copper Tubing '!A:A))+1,VLOOKUP(C199,'Copper Tubing '!A:J,7),IF(C199&lt;(MAX('PVC Pipe'!A:A))+1,VLOOKUP(C199,'PVC Pipe'!A:J,7),IF(C199&lt;(MAX('Steel Pipe'!A:A))+1,VLOOKUP(C199,'Steel Pipe'!A:J,7),0)))))))))))))))))))))))))))))))</f>
        <v>0</v>
      </c>
      <c r="J199" s="1196">
        <f t="shared" si="3"/>
        <v>0</v>
      </c>
    </row>
    <row r="200" spans="3:10" ht="15" customHeight="1" thickTop="1" thickBot="1">
      <c r="C200" s="1234">
        <v>179</v>
      </c>
      <c r="D200" s="49" t="str">
        <f>IF(C200&lt;(MAX('MI Fittings'!A:A))+1,VLOOKUP(C200,'MI Fittings'!A:K,10),IF(C200&lt;(MAX('CS Press Fittings'!A:A))+1,VLOOKUP(C200,'CS Press Fittings'!A:K,11),IF(C200&lt;(MAX('Steel Nipples'!A:A))+1,VLOOKUP(C200,'Steel Nipples'!A:K,10),IF(C200&lt;(MAX('Steel Cut Lengths'!A:A))+1,VLOOKUP(C200,'Steel Cut Lengths'!A:K,10),IF(C200&lt;(MAX('Pipe Hangers'!A:A))+1,VLOOKUP(C200,'Pipe Hangers'!A:J,10),IF(C200&lt;(MAX('Brass Nipples '!A:A))+1,VLOOKUP(C200,'Brass Nipples '!A:J,10),IF(C200&lt;(MAX('Brass Fittings '!A:A))+1,VLOOKUP(C200,'Brass Fittings '!A:J,10),IF(C200&lt;(MAX(Valves!A:A))+1,VLOOKUP(C200,Valves!A:J,10),IF(C200&lt;(MAX('PEX Tubing'!A:A))+1,VLOOKUP(C200,'PEX Tubing'!A:J,9),IF(C200&lt;(MAX('PEX Fittings - Brass'!A:A))+1,VLOOKUP(C200,'PEX Fittings - Brass'!A:J,10),IF(C200&lt;(MAX('PEX Fittings - EXPN Brass'!A:A))+1,VLOOKUP(C200,'PEX Fittings - EXPN Brass'!A:J,10),IF(C200&lt;(MAX('PEX Fittings - F1807 PPSU '!A:A))+1,VLOOKUP(C200,'PEX Fittings - F1807 PPSU '!A:J,10),IF(C200&lt;(MAX('PEX Fittings - F1960 EPPSU'!A:A))+1,VLOOKUP(C200,'PEX Fittings - F1960 EPPSU'!A:J,10),IF(C200&lt;(MAX('PEX Accessories'!A:A))+1,VLOOKUP(C200,'PEX Accessories'!A:J,10),IF(C200&lt;(MAX('PVC DWV'!A:A))+1,VLOOKUP(C200,'PVC DWV'!A:K,11),IF(C200&lt;(MAX('PVC SCH 40'!A:A))+1,VLOOKUP(C200,'PVC SCH 40'!A:K,11),IF(C200&lt;(MAX('Push Fittings'!A:A))+1,VLOOKUP(C200,'Push Fittings'!A:J,10),IF(C200&lt;(MAX('Copper Wrot'!A:A))+1,VLOOKUP(C200,'Copper Wrot'!A:L,12),IF(C200&lt;(MAX('Cast Copper'!A:A))+1,VLOOKUP(C200,'Cast Copper'!A:L,12),IF(C200&lt;(MAX('Press Copper Fittings'!A:A))+1,VLOOKUP(C200,'Press Copper Fittings'!A:J,10),IF(C200&lt;(MAX('Supply Stops'!A:A))+1,VLOOKUP(C200,'Supply Stops'!A:J,10),IF(C200&lt;(MAX('Supply Lines'!A:A))+1,VLOOKUP(C200,'Supply Lines'!A:J,10),IF(C200&lt;(MAX('CI Fittings'!A:A))+1,VLOOKUP(C200,'CI Fittings'!A:J,10),IF(C200&lt;(MAX('Steel Couplings'!A:A))+1,VLOOKUP(C200,'Steel Couplings'!A:J,10),IF(C200&lt;(MAX(NHC!A:A))+1,VLOOKUP(C200,NHC!A:J,10),IF(C200&lt;(MAX('Dielectric Unions'!A:A))+1,VLOOKUP(C200,'Dielectric Unions'!A:J,10),IF(C200&lt;(MAX('MI Fittings - XH'!A:A))+1,VLOOKUP(C200,'MI Fittings - XH'!A:J,10),IF(C200&lt;(MAX('Steel Nipples - XH'!A:A))+1,VLOOKUP(C200,'Steel Nipples - XH'!A:J,10),IF(C200&lt;(MAX('Copper Tubing '!A:A))+1,VLOOKUP(C200,'Copper Tubing '!A:J,10),IF(C200&lt;(MAX('PVC Pipe'!A:A))+1,VLOOKUP(C200,'PVC Pipe'!A:J,10),IF(C200&lt;(MAX('Steel Pipe'!A:A))+1,VLOOKUP(C200,'Steel Pipe'!A:J,10),"")))))))))))))))))))))))))))))))</f>
        <v/>
      </c>
      <c r="E200" s="1231" t="str">
        <f>IF(C200&lt;(MAX('MI Fittings'!A:A))+1,VLOOKUP(C200,'MI Fittings'!A:K,3),IF(C200&lt;(MAX('CS Press Fittings'!A:A))+1,VLOOKUP(C200,'CS Press Fittings'!A:K,4),IF(C200&lt;(MAX('Steel Nipples'!A:A))+1,VLOOKUP(C200,'Steel Nipples'!A:K,3),IF(C200&lt;(MAX('Steel Cut Lengths'!A:A))+1,VLOOKUP(C200,'Steel Cut Lengths'!A:K,3),IF(C200&lt;(MAX('Pipe Hangers'!A:A))+1,VLOOKUP(C200,'Pipe Hangers'!A:J,3),IF(C200&lt;(MAX('Brass Nipples '!A:A))+1,VLOOKUP(C200,'Brass Nipples '!A:J,3),IF(C200&lt;(MAX('Brass Fittings '!A:A))+1,VLOOKUP(C200,'Brass Fittings '!A:J,3),IF(C200&lt;(MAX(Valves!A:A))+1,VLOOKUP(C200,Valves!A:J,3),IF(C200&lt;(MAX('PEX Tubing'!A:A))+1,VLOOKUP(C200,'PEX Tubing'!A:J,3),IF(C200&lt;(MAX('PEX Fittings - Brass'!A:A))+1,VLOOKUP(C200,'PEX Fittings - Brass'!A:J,3),IF(C200&lt;(MAX('PEX Fittings - EXPN Brass'!A:A))+1,VLOOKUP(C200,'PEX Fittings - EXPN Brass'!A:J,3),IF(C200&lt;(MAX('PEX Fittings - F1807 PPSU '!A:A))+1,VLOOKUP(C200,'PEX Fittings - F1807 PPSU '!A:J,3),IF(C200&lt;(MAX('PEX Fittings - F1960 EPPSU'!A:A))+1,VLOOKUP(C200,'PEX Fittings - F1960 EPPSU'!A:J,3),IF(C200&lt;(MAX('PEX Accessories'!A:A))+1,VLOOKUP(C200,'PEX Accessories'!A:J,3),IF(C200&lt;(MAX('PVC DWV'!A:A))+1,VLOOKUP(C200,'PVC DWV'!A:K,3),IF(C200&lt;(MAX('PVC SCH 40'!A:A))+1,VLOOKUP(C200,'PVC SCH 40'!A:K,3),IF(C200&lt;(MAX('Push Fittings'!A:A))+1,VLOOKUP(C200,'Push Fittings'!A:J,3),IF(C200&lt;(MAX('Copper Wrot'!A:A))+1,VLOOKUP(C200,'Copper Wrot'!A:L,3),IF(C200&lt;(MAX('Cast Copper'!A:A))+1,VLOOKUP(C200,'Cast Copper'!A:L,3),IF(C200&lt;(MAX('Cast Copper'!A:A))+1,VLOOKUP(C200,'Cast Copper'!A:L,3),IF(C200&lt;(MAX('Press Copper Fittings'!A:A))+1,VLOOKUP(C200,'Press Copper Fittings'!A:J,3),IF(C200&lt;(MAX('Supply Stops'!A:A))+1,VLOOKUP(C200,'Supply Stops'!A:J,3),IF(C200&lt;(MAX('Supply Lines'!A:A))+1,VLOOKUP(C200,'Supply Lines'!A:J,3),IF(C200&lt;(MAX('CI Fittings'!A:A))+1,VLOOKUP(C200,'CI Fittings'!A:J,3),IF(C200&lt;(MAX('Steel Couplings'!A:A))+1,VLOOKUP(C200,'Steel Couplings'!A:J,3),IF(C200&lt;(MAX(NHC!A:A))+1,VLOOKUP(C200,NHC!A:J,3),IF(C200&lt;(MAX('Dielectric Unions'!A:A))+1,VLOOKUP(C200,'Dielectric Unions'!A:J,3),IF(C200&lt;(MAX('MI Fittings - XH'!A:A))+1,VLOOKUP(C200,'MI Fittings - XH'!A:J,3),IF(C200&lt;(MAX('Steel Nipples - XH'!A:A))+1,VLOOKUP(C200,'Steel Nipples - XH'!A:J,3),IF(C200&lt;(MAX('Copper Tubing '!A:A))+1,VLOOKUP(C200,'Copper Tubing '!A:J,3),IF(C200&lt;(MAX('PVC Pipe'!A:A))+1,VLOOKUP(C200,'PVC Pipe'!A:J,3),IF(C200&lt;(MAX('Steel Pipe'!A:A))+1,VLOOKUP(C200,'Steel Pipe'!A:J,3),""))))))))))))))))))))))))))))))))</f>
        <v/>
      </c>
      <c r="F200" s="1794" t="str">
        <f>IF(C200&lt;(MAX('MI Fittings'!A:A))+1,VLOOKUP(C200,'MI Fittings'!A:K,4),IF(C200&lt;(MAX('CS Press Fittings'!A:A))+1,VLOOKUP(C200,'CS Press Fittings'!A:K,5),IF(C200&lt;(MAX('Steel Nipples'!A:A))+1,VLOOKUP(C200,'Steel Nipples'!A:K,4),IF(C200&lt;(MAX('Steel Cut Lengths'!A:A))+1,VLOOKUP(C200,'Steel Cut Lengths'!A:K,4),IF(C200&lt;(MAX('Pipe Hangers'!A:A))+1,VLOOKUP(C200,'Pipe Hangers'!A:J,4),IF(C200&lt;(MAX('Brass Nipples '!A:A))+1,VLOOKUP(C200,'Brass Nipples '!A:J,4),IF(C200&lt;(MAX('Brass Fittings '!A:A))+1,VLOOKUP(C200,'Brass Fittings '!A:J,4),IF(C200&lt;(MAX(Valves!A:A))+1,VLOOKUP(C200,Valves!A:J,4),IF(C200&lt;(MAX('PEX Tubing'!A:A))+1,VLOOKUP(C200,'PEX Tubing'!A:J,4),IF(C200&lt;(MAX('PEX Fittings - Brass'!A:A))+1,VLOOKUP(C200,'PEX Fittings - Brass'!A:J,4),IF(C200&lt;(MAX('PEX Fittings - EXPN Brass'!A:A))+1,VLOOKUP(C200,'PEX Fittings - EXPN Brass'!A:J,4),IF(C200&lt;(MAX('PEX Fittings - F1807 PPSU '!A:A))+1,VLOOKUP(C200,'PEX Fittings - F1807 PPSU '!A:J,4),IF(C200&lt;(MAX('PEX Fittings - F1960 EPPSU'!A:A))+1,VLOOKUP(C200,'PEX Fittings - F1960 EPPSU'!A:J,4),IF(C200&lt;(MAX('PEX Accessories'!A:A))+1,VLOOKUP(C200,'PEX Accessories'!A:J,4),IF(C200&lt;(MAX('PVC DWV'!A:A))+1,VLOOKUP(C200,'PVC DWV'!A:K,5),IF(C200&lt;(MAX('PVC SCH 40'!A:A))+1,VLOOKUP(C200,'PVC SCH 40'!A:K,5),IF(C200&lt;(MAX('Push Fittings'!A:A))+1,VLOOKUP(C200,'Push Fittings'!A:J,4),IF(C200&lt;(MAX('Copper Wrot'!A:A))+1,VLOOKUP(C200,'Copper Wrot'!A:L,5),IF(C200&lt;(MAX('Cast Copper'!A:A))+1,VLOOKUP(C200,'Cast Copper'!A:L,5),IF(C200&lt;(MAX('Press Copper Fittings'!A:A))+1,VLOOKUP(C200,'Press Copper Fittings'!A:J,4),IF(C200&lt;(MAX('Supply Stops'!A:A))+1,VLOOKUP(C200,'Supply Stops'!A:J,4),IF(C200&lt;(MAX('Supply Lines'!A:A))+1,VLOOKUP(C200,'Supply Lines'!A:J,4),IF(C200&lt;(MAX('CI Fittings'!A:A))+1,VLOOKUP(C200,'CI Fittings'!A:J,4),IF(C200&lt;(MAX('Steel Couplings'!A:A))+1,VLOOKUP(C200,'Steel Couplings'!A:J,4),IF(C200&lt;(MAX(NHC!A:A))+1,VLOOKUP(C200,NHC!A:J,4),IF(C200&lt;(MAX('Dielectric Unions'!A:A))+1,VLOOKUP(C200,'Dielectric Unions'!A:J,4),IF(C200&lt;(MAX('MI Fittings - XH'!A:A))+1,VLOOKUP(C200,'MI Fittings - XH'!A:J,4),IF(C200&lt;(MAX('Steel Nipples - XH'!A:A))+1,VLOOKUP(C200,'Steel Nipples - XH'!A:J,4),IF(C200&lt;(MAX('Copper Tubing '!A:A))+1,VLOOKUP(C200,'Copper Tubing '!A:J,4),IF(C200&lt;(MAX('PVC Pipe'!A:A))+1,VLOOKUP(C200,'PVC Pipe'!A:J,4),IF(C200&lt;(MAX('Steel Pipe'!A:A))+1,VLOOKUP(C200,'Steel Pipe'!A:J,4),"")))))))))))))))))))))))))))))))</f>
        <v/>
      </c>
      <c r="G200" s="1795"/>
      <c r="H200" s="504" t="str">
        <f>IF(C200&lt;(MAX('MI Fittings'!A:A))+1,VLOOKUP(C200,'MI Fittings'!A:K,8),IF(C200&lt;(MAX('CS Press Fittings'!A:A))+1,VLOOKUP(C200,'CS Press Fittings'!A:K,9),IF(C200&lt;(MAX('Steel Nipples'!A:A))+1,VLOOKUP(C200,'Steel Nipples'!A:K,8),IF(C200&lt;(MAX('Steel Cut Lengths'!A:A))+1,VLOOKUP(C200,'Steel Cut Lengths'!A:K,8),IF(C200&lt;(MAX('Pipe Hangers'!A:A))+1,VLOOKUP(C200,'Pipe Hangers'!A:J,8),IF(C200&lt;(MAX('Brass Nipples '!A:A))+1,VLOOKUP(C200,'Brass Nipples '!A:J,8),IF(C200&lt;(MAX('Brass Fittings '!A:A))+1,VLOOKUP(C200,'Brass Fittings '!A:J,8),IF(C200&lt;(MAX(Valves!A:A))+1,VLOOKUP(C200,Valves!A:J,8),IF(C200&lt;(MAX('PEX Tubing'!A:A))+1,VLOOKUP(C200,'PEX Tubing'!A:J,8),IF(C200&lt;(MAX('PEX Fittings - Brass'!A:A))+1,VLOOKUP(C200,'PEX Fittings - Brass'!A:J,8),IF(C200&lt;(MAX('PEX Fittings - EXPN Brass'!A:A))+1,VLOOKUP(C200,'PEX Fittings - EXPN Brass'!A:J,8),IF(C200&lt;(MAX('PEX Fittings - F1807 PPSU '!A:A))+1,VLOOKUP(C200,'PEX Fittings - F1807 PPSU '!A:J,8),IF(C200&lt;(MAX('PEX Fittings - F1960 EPPSU'!A:A))+1,VLOOKUP(C200,'PEX Fittings - F1960 EPPSU'!A:J,8),IF(C200&lt;(MAX('PEX Accessories'!A:A))+1,VLOOKUP(C200,'PEX Accessories'!A:J,8),IF(C200&lt;(MAX('PVC DWV'!A:A))+1,VLOOKUP(C200,'PVC DWV'!A:K,9),IF(C200&lt;(MAX('PVC SCH 40'!A:A))+1,VLOOKUP(C200,'PVC SCH 40'!A:K,10),IF(C200&lt;(MAX('Push Fittings'!A:A))+1,VLOOKUP(C200,'Push Fittings'!A:J,8),IF(C200&lt;(MAX('Copper Wrot'!A:A))+1,VLOOKUP(C200,'Copper Wrot'!A:L,10),IF(C200&lt;(MAX('Cast Copper'!A:A))+1,VLOOKUP(C200,'Cast Copper'!A:L,10),IF(C200&lt;(MAX('Press Copper Fittings'!A:A))+1,VLOOKUP(C200,'Press Copper Fittings'!A:J,8),IF(C200&lt;(MAX('Supply Stops'!A:A))+1,VLOOKUP(C200,'Supply Stops'!A:J,8),IF(C200&lt;(MAX('Supply Lines'!A:A))+1,VLOOKUP(C200,'Supply Lines'!A:J,8),IF(C200&lt;(MAX('CI Fittings'!A:A))+1,VLOOKUP(C200,'CI Fittings'!A:J,8),IF(C200&lt;(MAX('Steel Couplings'!A:A))+1,VLOOKUP(C200,'Steel Couplings'!A:J,8),IF(C200&lt;(MAX(NHC!A:A))+1,VLOOKUP(C200,NHC!A:J,8),IF(C200&lt;(MAX('Dielectric Unions'!A:A))+1,VLOOKUP(C200,'Dielectric Unions'!A:J,8),IF(C200&lt;(MAX('MI Fittings - XH'!A:A))+1,VLOOKUP(C200,'MI Fittings - XH'!A:J,8),IF(C200&lt;(MAX('Steel Nipples - XH'!A:A))+1,VLOOKUP(C200,'Steel Nipples - XH'!A:J,8),IF(C200&lt;(MAX('Copper Tubing '!A:A))+1,VLOOKUP(C200,'Copper Tubing '!A:J,8),IF(C200&lt;(MAX('PVC Pipe'!A:A))+1,VLOOKUP(C200,'PVC Pipe'!A:J,8),IF(C200&lt;(MAX('Steel Pipe'!A:A))+1,VLOOKUP(C200,'Steel Pipe'!A:J,8),"")))))))))))))))))))))))))))))))</f>
        <v/>
      </c>
      <c r="I200" s="1232">
        <f>IF(C200&lt;(MAX('MI Fittings'!A:A))+1,VLOOKUP(C200,'MI Fittings'!A:K,7),IF(C200&lt;(MAX('CS Press Fittings'!A:A))+1,VLOOKUP(C200,'CS Press Fittings'!A:K,8),IF(C200&lt;(MAX('Steel Nipples'!A:A))+1,VLOOKUP(C200,'Steel Nipples'!A:K,7),IF(C200&lt;(MAX('Steel Cut Lengths'!A:A))+1,VLOOKUP(C200,'Steel Cut Lengths'!A:K,7),IF(C200&lt;(MAX('Pipe Hangers'!A:A))+1,VLOOKUP(C200,'Pipe Hangers'!A:J,7),IF(C200&lt;(MAX('Brass Nipples '!A:A))+1,VLOOKUP(C200,'Brass Nipples '!A:J,7),IF(C200&lt;(MAX('Brass Fittings '!A:A))+1,VLOOKUP(C200,'Brass Fittings '!A:J,7),IF(C200&lt;(MAX(Valves!A:A))+1,VLOOKUP(C200,Valves!A:J,7),IF(C200&lt;(MAX('PEX Tubing'!A:A))+1,VLOOKUP(C200,'PEX Tubing'!A:J,7),IF(C200&lt;(MAX('PEX Fittings - Brass'!A:A))+1,VLOOKUP(C200,'PEX Fittings - Brass'!A:J,7),IF(C200&lt;(MAX('PEX Fittings - EXPN Brass'!A:A))+1,VLOOKUP(C200,'PEX Fittings - EXPN Brass'!A:J,7),IF(C200&lt;(MAX('PEX Fittings - F1807 PPSU '!A:A))+1,VLOOKUP(C200,'PEX Fittings - F1807 PPSU '!A:J,7),IF(C200&lt;(MAX('PEX Fittings - F1960 EPPSU'!A:A))+1,VLOOKUP(C200,'PEX Fittings - F1960 EPPSU'!A:J,7),IF(C200&lt;(MAX('PEX Accessories'!A:A))+1,VLOOKUP(C200,'PEX Accessories'!A:J,7),IF(C200&lt;(MAX('PVC DWV'!A:A))+1,VLOOKUP(C200,'PVC DWV'!A:K,8),IF(C200&lt;(MAX('PVC SCH 40'!A:A))+1,VLOOKUP(C200,'PVC SCH 40'!A:K,7),IF(C200&lt;(MAX('Push Fittings'!A:A))+1,VLOOKUP(C200,'Push Fittings'!A:J,7),IF(C200&lt;(MAX('Copper Wrot'!A:A))+1,VLOOKUP(C200,'Copper Wrot'!A:L,9),IF(C200&lt;(MAX('Cast Copper'!A:A))+1,VLOOKUP(C200,'Cast Copper'!A:L,9),IF(C200&lt;(MAX('Press Copper Fittings'!A:A))+1,VLOOKUP(C200,'Press Copper Fittings'!A:J,7),IF(C200&lt;(MAX('Supply Stops'!A:A))+1,VLOOKUP(C200,'Supply Stops'!A:J,7),IF(C200&lt;(MAX('Supply Lines'!A:A))+1,VLOOKUP(C200,'Supply Lines'!A:J,7),IF(C200&lt;(MAX('CI Fittings'!A:A))+1,VLOOKUP(C200,'CI Fittings'!A:J,7),IF(C200&lt;(MAX('Steel Couplings'!A:A))+1,VLOOKUP(C200,'Steel Couplings'!A:J,7),IF(C200&lt;(MAX(NHC!A:A))+1,VLOOKUP(C200,NHC!A:J,7),IF(C200&lt;(MAX('Dielectric Unions'!A:A))+1,VLOOKUP(C200,'Dielectric Unions'!A:J,7),IF(C200&lt;(MAX('MI Fittings - XH'!A:A))+1,VLOOKUP(C200,'MI Fittings - XH'!A:J,7),IF(C200&lt;(MAX('Steel Nipples - XH'!A:A))+1,VLOOKUP(C200,'Steel Nipples - XH'!A:J,7),IF(C200&lt;(MAX('Copper Tubing '!A:A))+1,VLOOKUP(C200,'Copper Tubing '!A:J,7),IF(C200&lt;(MAX('PVC Pipe'!A:A))+1,VLOOKUP(C200,'PVC Pipe'!A:J,7),IF(C200&lt;(MAX('Steel Pipe'!A:A))+1,VLOOKUP(C200,'Steel Pipe'!A:J,7),0)))))))))))))))))))))))))))))))</f>
        <v>0</v>
      </c>
      <c r="J200" s="1196">
        <f t="shared" si="3"/>
        <v>0</v>
      </c>
    </row>
    <row r="201" spans="3:10" ht="15" customHeight="1" thickTop="1" thickBot="1">
      <c r="C201" s="1233">
        <v>180</v>
      </c>
      <c r="D201" s="49" t="str">
        <f>IF(C201&lt;(MAX('MI Fittings'!A:A))+1,VLOOKUP(C201,'MI Fittings'!A:K,10),IF(C201&lt;(MAX('CS Press Fittings'!A:A))+1,VLOOKUP(C201,'CS Press Fittings'!A:K,11),IF(C201&lt;(MAX('Steel Nipples'!A:A))+1,VLOOKUP(C201,'Steel Nipples'!A:K,10),IF(C201&lt;(MAX('Steel Cut Lengths'!A:A))+1,VLOOKUP(C201,'Steel Cut Lengths'!A:K,10),IF(C201&lt;(MAX('Pipe Hangers'!A:A))+1,VLOOKUP(C201,'Pipe Hangers'!A:J,10),IF(C201&lt;(MAX('Brass Nipples '!A:A))+1,VLOOKUP(C201,'Brass Nipples '!A:J,10),IF(C201&lt;(MAX('Brass Fittings '!A:A))+1,VLOOKUP(C201,'Brass Fittings '!A:J,10),IF(C201&lt;(MAX(Valves!A:A))+1,VLOOKUP(C201,Valves!A:J,10),IF(C201&lt;(MAX('PEX Tubing'!A:A))+1,VLOOKUP(C201,'PEX Tubing'!A:J,9),IF(C201&lt;(MAX('PEX Fittings - Brass'!A:A))+1,VLOOKUP(C201,'PEX Fittings - Brass'!A:J,10),IF(C201&lt;(MAX('PEX Fittings - EXPN Brass'!A:A))+1,VLOOKUP(C201,'PEX Fittings - EXPN Brass'!A:J,10),IF(C201&lt;(MAX('PEX Fittings - F1807 PPSU '!A:A))+1,VLOOKUP(C201,'PEX Fittings - F1807 PPSU '!A:J,10),IF(C201&lt;(MAX('PEX Fittings - F1960 EPPSU'!A:A))+1,VLOOKUP(C201,'PEX Fittings - F1960 EPPSU'!A:J,10),IF(C201&lt;(MAX('PEX Accessories'!A:A))+1,VLOOKUP(C201,'PEX Accessories'!A:J,10),IF(C201&lt;(MAX('PVC DWV'!A:A))+1,VLOOKUP(C201,'PVC DWV'!A:K,11),IF(C201&lt;(MAX('PVC SCH 40'!A:A))+1,VLOOKUP(C201,'PVC SCH 40'!A:K,11),IF(C201&lt;(MAX('Push Fittings'!A:A))+1,VLOOKUP(C201,'Push Fittings'!A:J,10),IF(C201&lt;(MAX('Copper Wrot'!A:A))+1,VLOOKUP(C201,'Copper Wrot'!A:L,12),IF(C201&lt;(MAX('Cast Copper'!A:A))+1,VLOOKUP(C201,'Cast Copper'!A:L,12),IF(C201&lt;(MAX('Press Copper Fittings'!A:A))+1,VLOOKUP(C201,'Press Copper Fittings'!A:J,10),IF(C201&lt;(MAX('Supply Stops'!A:A))+1,VLOOKUP(C201,'Supply Stops'!A:J,10),IF(C201&lt;(MAX('Supply Lines'!A:A))+1,VLOOKUP(C201,'Supply Lines'!A:J,10),IF(C201&lt;(MAX('CI Fittings'!A:A))+1,VLOOKUP(C201,'CI Fittings'!A:J,10),IF(C201&lt;(MAX('Steel Couplings'!A:A))+1,VLOOKUP(C201,'Steel Couplings'!A:J,10),IF(C201&lt;(MAX(NHC!A:A))+1,VLOOKUP(C201,NHC!A:J,10),IF(C201&lt;(MAX('Dielectric Unions'!A:A))+1,VLOOKUP(C201,'Dielectric Unions'!A:J,10),IF(C201&lt;(MAX('MI Fittings - XH'!A:A))+1,VLOOKUP(C201,'MI Fittings - XH'!A:J,10),IF(C201&lt;(MAX('Steel Nipples - XH'!A:A))+1,VLOOKUP(C201,'Steel Nipples - XH'!A:J,10),IF(C201&lt;(MAX('Copper Tubing '!A:A))+1,VLOOKUP(C201,'Copper Tubing '!A:J,10),IF(C201&lt;(MAX('PVC Pipe'!A:A))+1,VLOOKUP(C201,'PVC Pipe'!A:J,10),IF(C201&lt;(MAX('Steel Pipe'!A:A))+1,VLOOKUP(C201,'Steel Pipe'!A:J,10),"")))))))))))))))))))))))))))))))</f>
        <v/>
      </c>
      <c r="E201" s="1231" t="str">
        <f>IF(C201&lt;(MAX('MI Fittings'!A:A))+1,VLOOKUP(C201,'MI Fittings'!A:K,3),IF(C201&lt;(MAX('CS Press Fittings'!A:A))+1,VLOOKUP(C201,'CS Press Fittings'!A:K,4),IF(C201&lt;(MAX('Steel Nipples'!A:A))+1,VLOOKUP(C201,'Steel Nipples'!A:K,3),IF(C201&lt;(MAX('Steel Cut Lengths'!A:A))+1,VLOOKUP(C201,'Steel Cut Lengths'!A:K,3),IF(C201&lt;(MAX('Pipe Hangers'!A:A))+1,VLOOKUP(C201,'Pipe Hangers'!A:J,3),IF(C201&lt;(MAX('Brass Nipples '!A:A))+1,VLOOKUP(C201,'Brass Nipples '!A:J,3),IF(C201&lt;(MAX('Brass Fittings '!A:A))+1,VLOOKUP(C201,'Brass Fittings '!A:J,3),IF(C201&lt;(MAX(Valves!A:A))+1,VLOOKUP(C201,Valves!A:J,3),IF(C201&lt;(MAX('PEX Tubing'!A:A))+1,VLOOKUP(C201,'PEX Tubing'!A:J,3),IF(C201&lt;(MAX('PEX Fittings - Brass'!A:A))+1,VLOOKUP(C201,'PEX Fittings - Brass'!A:J,3),IF(C201&lt;(MAX('PEX Fittings - EXPN Brass'!A:A))+1,VLOOKUP(C201,'PEX Fittings - EXPN Brass'!A:J,3),IF(C201&lt;(MAX('PEX Fittings - F1807 PPSU '!A:A))+1,VLOOKUP(C201,'PEX Fittings - F1807 PPSU '!A:J,3),IF(C201&lt;(MAX('PEX Fittings - F1960 EPPSU'!A:A))+1,VLOOKUP(C201,'PEX Fittings - F1960 EPPSU'!A:J,3),IF(C201&lt;(MAX('PEX Accessories'!A:A))+1,VLOOKUP(C201,'PEX Accessories'!A:J,3),IF(C201&lt;(MAX('PVC DWV'!A:A))+1,VLOOKUP(C201,'PVC DWV'!A:K,3),IF(C201&lt;(MAX('PVC SCH 40'!A:A))+1,VLOOKUP(C201,'PVC SCH 40'!A:K,3),IF(C201&lt;(MAX('Push Fittings'!A:A))+1,VLOOKUP(C201,'Push Fittings'!A:J,3),IF(C201&lt;(MAX('Copper Wrot'!A:A))+1,VLOOKUP(C201,'Copper Wrot'!A:L,3),IF(C201&lt;(MAX('Cast Copper'!A:A))+1,VLOOKUP(C201,'Cast Copper'!A:L,3),IF(C201&lt;(MAX('Cast Copper'!A:A))+1,VLOOKUP(C201,'Cast Copper'!A:L,3),IF(C201&lt;(MAX('Press Copper Fittings'!A:A))+1,VLOOKUP(C201,'Press Copper Fittings'!A:J,3),IF(C201&lt;(MAX('Supply Stops'!A:A))+1,VLOOKUP(C201,'Supply Stops'!A:J,3),IF(C201&lt;(MAX('Supply Lines'!A:A))+1,VLOOKUP(C201,'Supply Lines'!A:J,3),IF(C201&lt;(MAX('CI Fittings'!A:A))+1,VLOOKUP(C201,'CI Fittings'!A:J,3),IF(C201&lt;(MAX('Steel Couplings'!A:A))+1,VLOOKUP(C201,'Steel Couplings'!A:J,3),IF(C201&lt;(MAX(NHC!A:A))+1,VLOOKUP(C201,NHC!A:J,3),IF(C201&lt;(MAX('Dielectric Unions'!A:A))+1,VLOOKUP(C201,'Dielectric Unions'!A:J,3),IF(C201&lt;(MAX('MI Fittings - XH'!A:A))+1,VLOOKUP(C201,'MI Fittings - XH'!A:J,3),IF(C201&lt;(MAX('Steel Nipples - XH'!A:A))+1,VLOOKUP(C201,'Steel Nipples - XH'!A:J,3),IF(C201&lt;(MAX('Copper Tubing '!A:A))+1,VLOOKUP(C201,'Copper Tubing '!A:J,3),IF(C201&lt;(MAX('PVC Pipe'!A:A))+1,VLOOKUP(C201,'PVC Pipe'!A:J,3),IF(C201&lt;(MAX('Steel Pipe'!A:A))+1,VLOOKUP(C201,'Steel Pipe'!A:J,3),""))))))))))))))))))))))))))))))))</f>
        <v/>
      </c>
      <c r="F201" s="1794" t="str">
        <f>IF(C201&lt;(MAX('MI Fittings'!A:A))+1,VLOOKUP(C201,'MI Fittings'!A:K,4),IF(C201&lt;(MAX('CS Press Fittings'!A:A))+1,VLOOKUP(C201,'CS Press Fittings'!A:K,5),IF(C201&lt;(MAX('Steel Nipples'!A:A))+1,VLOOKUP(C201,'Steel Nipples'!A:K,4),IF(C201&lt;(MAX('Steel Cut Lengths'!A:A))+1,VLOOKUP(C201,'Steel Cut Lengths'!A:K,4),IF(C201&lt;(MAX('Pipe Hangers'!A:A))+1,VLOOKUP(C201,'Pipe Hangers'!A:J,4),IF(C201&lt;(MAX('Brass Nipples '!A:A))+1,VLOOKUP(C201,'Brass Nipples '!A:J,4),IF(C201&lt;(MAX('Brass Fittings '!A:A))+1,VLOOKUP(C201,'Brass Fittings '!A:J,4),IF(C201&lt;(MAX(Valves!A:A))+1,VLOOKUP(C201,Valves!A:J,4),IF(C201&lt;(MAX('PEX Tubing'!A:A))+1,VLOOKUP(C201,'PEX Tubing'!A:J,4),IF(C201&lt;(MAX('PEX Fittings - Brass'!A:A))+1,VLOOKUP(C201,'PEX Fittings - Brass'!A:J,4),IF(C201&lt;(MAX('PEX Fittings - EXPN Brass'!A:A))+1,VLOOKUP(C201,'PEX Fittings - EXPN Brass'!A:J,4),IF(C201&lt;(MAX('PEX Fittings - F1807 PPSU '!A:A))+1,VLOOKUP(C201,'PEX Fittings - F1807 PPSU '!A:J,4),IF(C201&lt;(MAX('PEX Fittings - F1960 EPPSU'!A:A))+1,VLOOKUP(C201,'PEX Fittings - F1960 EPPSU'!A:J,4),IF(C201&lt;(MAX('PEX Accessories'!A:A))+1,VLOOKUP(C201,'PEX Accessories'!A:J,4),IF(C201&lt;(MAX('PVC DWV'!A:A))+1,VLOOKUP(C201,'PVC DWV'!A:K,5),IF(C201&lt;(MAX('PVC SCH 40'!A:A))+1,VLOOKUP(C201,'PVC SCH 40'!A:K,5),IF(C201&lt;(MAX('Push Fittings'!A:A))+1,VLOOKUP(C201,'Push Fittings'!A:J,4),IF(C201&lt;(MAX('Copper Wrot'!A:A))+1,VLOOKUP(C201,'Copper Wrot'!A:L,5),IF(C201&lt;(MAX('Cast Copper'!A:A))+1,VLOOKUP(C201,'Cast Copper'!A:L,5),IF(C201&lt;(MAX('Press Copper Fittings'!A:A))+1,VLOOKUP(C201,'Press Copper Fittings'!A:J,4),IF(C201&lt;(MAX('Supply Stops'!A:A))+1,VLOOKUP(C201,'Supply Stops'!A:J,4),IF(C201&lt;(MAX('Supply Lines'!A:A))+1,VLOOKUP(C201,'Supply Lines'!A:J,4),IF(C201&lt;(MAX('CI Fittings'!A:A))+1,VLOOKUP(C201,'CI Fittings'!A:J,4),IF(C201&lt;(MAX('Steel Couplings'!A:A))+1,VLOOKUP(C201,'Steel Couplings'!A:J,4),IF(C201&lt;(MAX(NHC!A:A))+1,VLOOKUP(C201,NHC!A:J,4),IF(C201&lt;(MAX('Dielectric Unions'!A:A))+1,VLOOKUP(C201,'Dielectric Unions'!A:J,4),IF(C201&lt;(MAX('MI Fittings - XH'!A:A))+1,VLOOKUP(C201,'MI Fittings - XH'!A:J,4),IF(C201&lt;(MAX('Steel Nipples - XH'!A:A))+1,VLOOKUP(C201,'Steel Nipples - XH'!A:J,4),IF(C201&lt;(MAX('Copper Tubing '!A:A))+1,VLOOKUP(C201,'Copper Tubing '!A:J,4),IF(C201&lt;(MAX('PVC Pipe'!A:A))+1,VLOOKUP(C201,'PVC Pipe'!A:J,4),IF(C201&lt;(MAX('Steel Pipe'!A:A))+1,VLOOKUP(C201,'Steel Pipe'!A:J,4),"")))))))))))))))))))))))))))))))</f>
        <v/>
      </c>
      <c r="G201" s="1795"/>
      <c r="H201" s="504" t="str">
        <f>IF(C201&lt;(MAX('MI Fittings'!A:A))+1,VLOOKUP(C201,'MI Fittings'!A:K,8),IF(C201&lt;(MAX('CS Press Fittings'!A:A))+1,VLOOKUP(C201,'CS Press Fittings'!A:K,9),IF(C201&lt;(MAX('Steel Nipples'!A:A))+1,VLOOKUP(C201,'Steel Nipples'!A:K,8),IF(C201&lt;(MAX('Steel Cut Lengths'!A:A))+1,VLOOKUP(C201,'Steel Cut Lengths'!A:K,8),IF(C201&lt;(MAX('Pipe Hangers'!A:A))+1,VLOOKUP(C201,'Pipe Hangers'!A:J,8),IF(C201&lt;(MAX('Brass Nipples '!A:A))+1,VLOOKUP(C201,'Brass Nipples '!A:J,8),IF(C201&lt;(MAX('Brass Fittings '!A:A))+1,VLOOKUP(C201,'Brass Fittings '!A:J,8),IF(C201&lt;(MAX(Valves!A:A))+1,VLOOKUP(C201,Valves!A:J,8),IF(C201&lt;(MAX('PEX Tubing'!A:A))+1,VLOOKUP(C201,'PEX Tubing'!A:J,8),IF(C201&lt;(MAX('PEX Fittings - Brass'!A:A))+1,VLOOKUP(C201,'PEX Fittings - Brass'!A:J,8),IF(C201&lt;(MAX('PEX Fittings - EXPN Brass'!A:A))+1,VLOOKUP(C201,'PEX Fittings - EXPN Brass'!A:J,8),IF(C201&lt;(MAX('PEX Fittings - F1807 PPSU '!A:A))+1,VLOOKUP(C201,'PEX Fittings - F1807 PPSU '!A:J,8),IF(C201&lt;(MAX('PEX Fittings - F1960 EPPSU'!A:A))+1,VLOOKUP(C201,'PEX Fittings - F1960 EPPSU'!A:J,8),IF(C201&lt;(MAX('PEX Accessories'!A:A))+1,VLOOKUP(C201,'PEX Accessories'!A:J,8),IF(C201&lt;(MAX('PVC DWV'!A:A))+1,VLOOKUP(C201,'PVC DWV'!A:K,9),IF(C201&lt;(MAX('PVC SCH 40'!A:A))+1,VLOOKUP(C201,'PVC SCH 40'!A:K,10),IF(C201&lt;(MAX('Push Fittings'!A:A))+1,VLOOKUP(C201,'Push Fittings'!A:J,8),IF(C201&lt;(MAX('Copper Wrot'!A:A))+1,VLOOKUP(C201,'Copper Wrot'!A:L,10),IF(C201&lt;(MAX('Cast Copper'!A:A))+1,VLOOKUP(C201,'Cast Copper'!A:L,10),IF(C201&lt;(MAX('Press Copper Fittings'!A:A))+1,VLOOKUP(C201,'Press Copper Fittings'!A:J,8),IF(C201&lt;(MAX('Supply Stops'!A:A))+1,VLOOKUP(C201,'Supply Stops'!A:J,8),IF(C201&lt;(MAX('Supply Lines'!A:A))+1,VLOOKUP(C201,'Supply Lines'!A:J,8),IF(C201&lt;(MAX('CI Fittings'!A:A))+1,VLOOKUP(C201,'CI Fittings'!A:J,8),IF(C201&lt;(MAX('Steel Couplings'!A:A))+1,VLOOKUP(C201,'Steel Couplings'!A:J,8),IF(C201&lt;(MAX(NHC!A:A))+1,VLOOKUP(C201,NHC!A:J,8),IF(C201&lt;(MAX('Dielectric Unions'!A:A))+1,VLOOKUP(C201,'Dielectric Unions'!A:J,8),IF(C201&lt;(MAX('MI Fittings - XH'!A:A))+1,VLOOKUP(C201,'MI Fittings - XH'!A:J,8),IF(C201&lt;(MAX('Steel Nipples - XH'!A:A))+1,VLOOKUP(C201,'Steel Nipples - XH'!A:J,8),IF(C201&lt;(MAX('Copper Tubing '!A:A))+1,VLOOKUP(C201,'Copper Tubing '!A:J,8),IF(C201&lt;(MAX('PVC Pipe'!A:A))+1,VLOOKUP(C201,'PVC Pipe'!A:J,8),IF(C201&lt;(MAX('Steel Pipe'!A:A))+1,VLOOKUP(C201,'Steel Pipe'!A:J,8),"")))))))))))))))))))))))))))))))</f>
        <v/>
      </c>
      <c r="I201" s="1232">
        <f>IF(C201&lt;(MAX('MI Fittings'!A:A))+1,VLOOKUP(C201,'MI Fittings'!A:K,7),IF(C201&lt;(MAX('CS Press Fittings'!A:A))+1,VLOOKUP(C201,'CS Press Fittings'!A:K,8),IF(C201&lt;(MAX('Steel Nipples'!A:A))+1,VLOOKUP(C201,'Steel Nipples'!A:K,7),IF(C201&lt;(MAX('Steel Cut Lengths'!A:A))+1,VLOOKUP(C201,'Steel Cut Lengths'!A:K,7),IF(C201&lt;(MAX('Pipe Hangers'!A:A))+1,VLOOKUP(C201,'Pipe Hangers'!A:J,7),IF(C201&lt;(MAX('Brass Nipples '!A:A))+1,VLOOKUP(C201,'Brass Nipples '!A:J,7),IF(C201&lt;(MAX('Brass Fittings '!A:A))+1,VLOOKUP(C201,'Brass Fittings '!A:J,7),IF(C201&lt;(MAX(Valves!A:A))+1,VLOOKUP(C201,Valves!A:J,7),IF(C201&lt;(MAX('PEX Tubing'!A:A))+1,VLOOKUP(C201,'PEX Tubing'!A:J,7),IF(C201&lt;(MAX('PEX Fittings - Brass'!A:A))+1,VLOOKUP(C201,'PEX Fittings - Brass'!A:J,7),IF(C201&lt;(MAX('PEX Fittings - EXPN Brass'!A:A))+1,VLOOKUP(C201,'PEX Fittings - EXPN Brass'!A:J,7),IF(C201&lt;(MAX('PEX Fittings - F1807 PPSU '!A:A))+1,VLOOKUP(C201,'PEX Fittings - F1807 PPSU '!A:J,7),IF(C201&lt;(MAX('PEX Fittings - F1960 EPPSU'!A:A))+1,VLOOKUP(C201,'PEX Fittings - F1960 EPPSU'!A:J,7),IF(C201&lt;(MAX('PEX Accessories'!A:A))+1,VLOOKUP(C201,'PEX Accessories'!A:J,7),IF(C201&lt;(MAX('PVC DWV'!A:A))+1,VLOOKUP(C201,'PVC DWV'!A:K,8),IF(C201&lt;(MAX('PVC SCH 40'!A:A))+1,VLOOKUP(C201,'PVC SCH 40'!A:K,7),IF(C201&lt;(MAX('Push Fittings'!A:A))+1,VLOOKUP(C201,'Push Fittings'!A:J,7),IF(C201&lt;(MAX('Copper Wrot'!A:A))+1,VLOOKUP(C201,'Copper Wrot'!A:L,9),IF(C201&lt;(MAX('Cast Copper'!A:A))+1,VLOOKUP(C201,'Cast Copper'!A:L,9),IF(C201&lt;(MAX('Press Copper Fittings'!A:A))+1,VLOOKUP(C201,'Press Copper Fittings'!A:J,7),IF(C201&lt;(MAX('Supply Stops'!A:A))+1,VLOOKUP(C201,'Supply Stops'!A:J,7),IF(C201&lt;(MAX('Supply Lines'!A:A))+1,VLOOKUP(C201,'Supply Lines'!A:J,7),IF(C201&lt;(MAX('CI Fittings'!A:A))+1,VLOOKUP(C201,'CI Fittings'!A:J,7),IF(C201&lt;(MAX('Steel Couplings'!A:A))+1,VLOOKUP(C201,'Steel Couplings'!A:J,7),IF(C201&lt;(MAX(NHC!A:A))+1,VLOOKUP(C201,NHC!A:J,7),IF(C201&lt;(MAX('Dielectric Unions'!A:A))+1,VLOOKUP(C201,'Dielectric Unions'!A:J,7),IF(C201&lt;(MAX('MI Fittings - XH'!A:A))+1,VLOOKUP(C201,'MI Fittings - XH'!A:J,7),IF(C201&lt;(MAX('Steel Nipples - XH'!A:A))+1,VLOOKUP(C201,'Steel Nipples - XH'!A:J,7),IF(C201&lt;(MAX('Copper Tubing '!A:A))+1,VLOOKUP(C201,'Copper Tubing '!A:J,7),IF(C201&lt;(MAX('PVC Pipe'!A:A))+1,VLOOKUP(C201,'PVC Pipe'!A:J,7),IF(C201&lt;(MAX('Steel Pipe'!A:A))+1,VLOOKUP(C201,'Steel Pipe'!A:J,7),0)))))))))))))))))))))))))))))))</f>
        <v>0</v>
      </c>
      <c r="J201" s="1196">
        <f t="shared" si="3"/>
        <v>0</v>
      </c>
    </row>
    <row r="202" spans="3:10" ht="15" customHeight="1" thickTop="1" thickBot="1">
      <c r="C202" s="1234">
        <v>181</v>
      </c>
      <c r="D202" s="49" t="str">
        <f>IF(C202&lt;(MAX('MI Fittings'!A:A))+1,VLOOKUP(C202,'MI Fittings'!A:K,10),IF(C202&lt;(MAX('CS Press Fittings'!A:A))+1,VLOOKUP(C202,'CS Press Fittings'!A:K,11),IF(C202&lt;(MAX('Steel Nipples'!A:A))+1,VLOOKUP(C202,'Steel Nipples'!A:K,10),IF(C202&lt;(MAX('Steel Cut Lengths'!A:A))+1,VLOOKUP(C202,'Steel Cut Lengths'!A:K,10),IF(C202&lt;(MAX('Pipe Hangers'!A:A))+1,VLOOKUP(C202,'Pipe Hangers'!A:J,10),IF(C202&lt;(MAX('Brass Nipples '!A:A))+1,VLOOKUP(C202,'Brass Nipples '!A:J,10),IF(C202&lt;(MAX('Brass Fittings '!A:A))+1,VLOOKUP(C202,'Brass Fittings '!A:J,10),IF(C202&lt;(MAX(Valves!A:A))+1,VLOOKUP(C202,Valves!A:J,10),IF(C202&lt;(MAX('PEX Tubing'!A:A))+1,VLOOKUP(C202,'PEX Tubing'!A:J,9),IF(C202&lt;(MAX('PEX Fittings - Brass'!A:A))+1,VLOOKUP(C202,'PEX Fittings - Brass'!A:J,10),IF(C202&lt;(MAX('PEX Fittings - EXPN Brass'!A:A))+1,VLOOKUP(C202,'PEX Fittings - EXPN Brass'!A:J,10),IF(C202&lt;(MAX('PEX Fittings - F1807 PPSU '!A:A))+1,VLOOKUP(C202,'PEX Fittings - F1807 PPSU '!A:J,10),IF(C202&lt;(MAX('PEX Fittings - F1960 EPPSU'!A:A))+1,VLOOKUP(C202,'PEX Fittings - F1960 EPPSU'!A:J,10),IF(C202&lt;(MAX('PEX Accessories'!A:A))+1,VLOOKUP(C202,'PEX Accessories'!A:J,10),IF(C202&lt;(MAX('PVC DWV'!A:A))+1,VLOOKUP(C202,'PVC DWV'!A:K,11),IF(C202&lt;(MAX('PVC SCH 40'!A:A))+1,VLOOKUP(C202,'PVC SCH 40'!A:K,11),IF(C202&lt;(MAX('Push Fittings'!A:A))+1,VLOOKUP(C202,'Push Fittings'!A:J,10),IF(C202&lt;(MAX('Copper Wrot'!A:A))+1,VLOOKUP(C202,'Copper Wrot'!A:L,12),IF(C202&lt;(MAX('Cast Copper'!A:A))+1,VLOOKUP(C202,'Cast Copper'!A:L,12),IF(C202&lt;(MAX('Press Copper Fittings'!A:A))+1,VLOOKUP(C202,'Press Copper Fittings'!A:J,10),IF(C202&lt;(MAX('Supply Stops'!A:A))+1,VLOOKUP(C202,'Supply Stops'!A:J,10),IF(C202&lt;(MAX('Supply Lines'!A:A))+1,VLOOKUP(C202,'Supply Lines'!A:J,10),IF(C202&lt;(MAX('CI Fittings'!A:A))+1,VLOOKUP(C202,'CI Fittings'!A:J,10),IF(C202&lt;(MAX('Steel Couplings'!A:A))+1,VLOOKUP(C202,'Steel Couplings'!A:J,10),IF(C202&lt;(MAX(NHC!A:A))+1,VLOOKUP(C202,NHC!A:J,10),IF(C202&lt;(MAX('Dielectric Unions'!A:A))+1,VLOOKUP(C202,'Dielectric Unions'!A:J,10),IF(C202&lt;(MAX('MI Fittings - XH'!A:A))+1,VLOOKUP(C202,'MI Fittings - XH'!A:J,10),IF(C202&lt;(MAX('Steel Nipples - XH'!A:A))+1,VLOOKUP(C202,'Steel Nipples - XH'!A:J,10),IF(C202&lt;(MAX('Copper Tubing '!A:A))+1,VLOOKUP(C202,'Copper Tubing '!A:J,10),IF(C202&lt;(MAX('PVC Pipe'!A:A))+1,VLOOKUP(C202,'PVC Pipe'!A:J,10),IF(C202&lt;(MAX('Steel Pipe'!A:A))+1,VLOOKUP(C202,'Steel Pipe'!A:J,10),"")))))))))))))))))))))))))))))))</f>
        <v/>
      </c>
      <c r="E202" s="1231" t="str">
        <f>IF(C202&lt;(MAX('MI Fittings'!A:A))+1,VLOOKUP(C202,'MI Fittings'!A:K,3),IF(C202&lt;(MAX('CS Press Fittings'!A:A))+1,VLOOKUP(C202,'CS Press Fittings'!A:K,4),IF(C202&lt;(MAX('Steel Nipples'!A:A))+1,VLOOKUP(C202,'Steel Nipples'!A:K,3),IF(C202&lt;(MAX('Steel Cut Lengths'!A:A))+1,VLOOKUP(C202,'Steel Cut Lengths'!A:K,3),IF(C202&lt;(MAX('Pipe Hangers'!A:A))+1,VLOOKUP(C202,'Pipe Hangers'!A:J,3),IF(C202&lt;(MAX('Brass Nipples '!A:A))+1,VLOOKUP(C202,'Brass Nipples '!A:J,3),IF(C202&lt;(MAX('Brass Fittings '!A:A))+1,VLOOKUP(C202,'Brass Fittings '!A:J,3),IF(C202&lt;(MAX(Valves!A:A))+1,VLOOKUP(C202,Valves!A:J,3),IF(C202&lt;(MAX('PEX Tubing'!A:A))+1,VLOOKUP(C202,'PEX Tubing'!A:J,3),IF(C202&lt;(MAX('PEX Fittings - Brass'!A:A))+1,VLOOKUP(C202,'PEX Fittings - Brass'!A:J,3),IF(C202&lt;(MAX('PEX Fittings - EXPN Brass'!A:A))+1,VLOOKUP(C202,'PEX Fittings - EXPN Brass'!A:J,3),IF(C202&lt;(MAX('PEX Fittings - F1807 PPSU '!A:A))+1,VLOOKUP(C202,'PEX Fittings - F1807 PPSU '!A:J,3),IF(C202&lt;(MAX('PEX Fittings - F1960 EPPSU'!A:A))+1,VLOOKUP(C202,'PEX Fittings - F1960 EPPSU'!A:J,3),IF(C202&lt;(MAX('PEX Accessories'!A:A))+1,VLOOKUP(C202,'PEX Accessories'!A:J,3),IF(C202&lt;(MAX('PVC DWV'!A:A))+1,VLOOKUP(C202,'PVC DWV'!A:K,3),IF(C202&lt;(MAX('PVC SCH 40'!A:A))+1,VLOOKUP(C202,'PVC SCH 40'!A:K,3),IF(C202&lt;(MAX('Push Fittings'!A:A))+1,VLOOKUP(C202,'Push Fittings'!A:J,3),IF(C202&lt;(MAX('Copper Wrot'!A:A))+1,VLOOKUP(C202,'Copper Wrot'!A:L,3),IF(C202&lt;(MAX('Cast Copper'!A:A))+1,VLOOKUP(C202,'Cast Copper'!A:L,3),IF(C202&lt;(MAX('Cast Copper'!A:A))+1,VLOOKUP(C202,'Cast Copper'!A:L,3),IF(C202&lt;(MAX('Press Copper Fittings'!A:A))+1,VLOOKUP(C202,'Press Copper Fittings'!A:J,3),IF(C202&lt;(MAX('Supply Stops'!A:A))+1,VLOOKUP(C202,'Supply Stops'!A:J,3),IF(C202&lt;(MAX('Supply Lines'!A:A))+1,VLOOKUP(C202,'Supply Lines'!A:J,3),IF(C202&lt;(MAX('CI Fittings'!A:A))+1,VLOOKUP(C202,'CI Fittings'!A:J,3),IF(C202&lt;(MAX('Steel Couplings'!A:A))+1,VLOOKUP(C202,'Steel Couplings'!A:J,3),IF(C202&lt;(MAX(NHC!A:A))+1,VLOOKUP(C202,NHC!A:J,3),IF(C202&lt;(MAX('Dielectric Unions'!A:A))+1,VLOOKUP(C202,'Dielectric Unions'!A:J,3),IF(C202&lt;(MAX('MI Fittings - XH'!A:A))+1,VLOOKUP(C202,'MI Fittings - XH'!A:J,3),IF(C202&lt;(MAX('Steel Nipples - XH'!A:A))+1,VLOOKUP(C202,'Steel Nipples - XH'!A:J,3),IF(C202&lt;(MAX('Copper Tubing '!A:A))+1,VLOOKUP(C202,'Copper Tubing '!A:J,3),IF(C202&lt;(MAX('PVC Pipe'!A:A))+1,VLOOKUP(C202,'PVC Pipe'!A:J,3),IF(C202&lt;(MAX('Steel Pipe'!A:A))+1,VLOOKUP(C202,'Steel Pipe'!A:J,3),""))))))))))))))))))))))))))))))))</f>
        <v/>
      </c>
      <c r="F202" s="1794" t="str">
        <f>IF(C202&lt;(MAX('MI Fittings'!A:A))+1,VLOOKUP(C202,'MI Fittings'!A:K,4),IF(C202&lt;(MAX('CS Press Fittings'!A:A))+1,VLOOKUP(C202,'CS Press Fittings'!A:K,5),IF(C202&lt;(MAX('Steel Nipples'!A:A))+1,VLOOKUP(C202,'Steel Nipples'!A:K,4),IF(C202&lt;(MAX('Steel Cut Lengths'!A:A))+1,VLOOKUP(C202,'Steel Cut Lengths'!A:K,4),IF(C202&lt;(MAX('Pipe Hangers'!A:A))+1,VLOOKUP(C202,'Pipe Hangers'!A:J,4),IF(C202&lt;(MAX('Brass Nipples '!A:A))+1,VLOOKUP(C202,'Brass Nipples '!A:J,4),IF(C202&lt;(MAX('Brass Fittings '!A:A))+1,VLOOKUP(C202,'Brass Fittings '!A:J,4),IF(C202&lt;(MAX(Valves!A:A))+1,VLOOKUP(C202,Valves!A:J,4),IF(C202&lt;(MAX('PEX Tubing'!A:A))+1,VLOOKUP(C202,'PEX Tubing'!A:J,4),IF(C202&lt;(MAX('PEX Fittings - Brass'!A:A))+1,VLOOKUP(C202,'PEX Fittings - Brass'!A:J,4),IF(C202&lt;(MAX('PEX Fittings - EXPN Brass'!A:A))+1,VLOOKUP(C202,'PEX Fittings - EXPN Brass'!A:J,4),IF(C202&lt;(MAX('PEX Fittings - F1807 PPSU '!A:A))+1,VLOOKUP(C202,'PEX Fittings - F1807 PPSU '!A:J,4),IF(C202&lt;(MAX('PEX Fittings - F1960 EPPSU'!A:A))+1,VLOOKUP(C202,'PEX Fittings - F1960 EPPSU'!A:J,4),IF(C202&lt;(MAX('PEX Accessories'!A:A))+1,VLOOKUP(C202,'PEX Accessories'!A:J,4),IF(C202&lt;(MAX('PVC DWV'!A:A))+1,VLOOKUP(C202,'PVC DWV'!A:K,5),IF(C202&lt;(MAX('PVC SCH 40'!A:A))+1,VLOOKUP(C202,'PVC SCH 40'!A:K,5),IF(C202&lt;(MAX('Push Fittings'!A:A))+1,VLOOKUP(C202,'Push Fittings'!A:J,4),IF(C202&lt;(MAX('Copper Wrot'!A:A))+1,VLOOKUP(C202,'Copper Wrot'!A:L,5),IF(C202&lt;(MAX('Cast Copper'!A:A))+1,VLOOKUP(C202,'Cast Copper'!A:L,5),IF(C202&lt;(MAX('Press Copper Fittings'!A:A))+1,VLOOKUP(C202,'Press Copper Fittings'!A:J,4),IF(C202&lt;(MAX('Supply Stops'!A:A))+1,VLOOKUP(C202,'Supply Stops'!A:J,4),IF(C202&lt;(MAX('Supply Lines'!A:A))+1,VLOOKUP(C202,'Supply Lines'!A:J,4),IF(C202&lt;(MAX('CI Fittings'!A:A))+1,VLOOKUP(C202,'CI Fittings'!A:J,4),IF(C202&lt;(MAX('Steel Couplings'!A:A))+1,VLOOKUP(C202,'Steel Couplings'!A:J,4),IF(C202&lt;(MAX(NHC!A:A))+1,VLOOKUP(C202,NHC!A:J,4),IF(C202&lt;(MAX('Dielectric Unions'!A:A))+1,VLOOKUP(C202,'Dielectric Unions'!A:J,4),IF(C202&lt;(MAX('MI Fittings - XH'!A:A))+1,VLOOKUP(C202,'MI Fittings - XH'!A:J,4),IF(C202&lt;(MAX('Steel Nipples - XH'!A:A))+1,VLOOKUP(C202,'Steel Nipples - XH'!A:J,4),IF(C202&lt;(MAX('Copper Tubing '!A:A))+1,VLOOKUP(C202,'Copper Tubing '!A:J,4),IF(C202&lt;(MAX('PVC Pipe'!A:A))+1,VLOOKUP(C202,'PVC Pipe'!A:J,4),IF(C202&lt;(MAX('Steel Pipe'!A:A))+1,VLOOKUP(C202,'Steel Pipe'!A:J,4),"")))))))))))))))))))))))))))))))</f>
        <v/>
      </c>
      <c r="G202" s="1795"/>
      <c r="H202" s="504" t="str">
        <f>IF(C202&lt;(MAX('MI Fittings'!A:A))+1,VLOOKUP(C202,'MI Fittings'!A:K,8),IF(C202&lt;(MAX('CS Press Fittings'!A:A))+1,VLOOKUP(C202,'CS Press Fittings'!A:K,9),IF(C202&lt;(MAX('Steel Nipples'!A:A))+1,VLOOKUP(C202,'Steel Nipples'!A:K,8),IF(C202&lt;(MAX('Steel Cut Lengths'!A:A))+1,VLOOKUP(C202,'Steel Cut Lengths'!A:K,8),IF(C202&lt;(MAX('Pipe Hangers'!A:A))+1,VLOOKUP(C202,'Pipe Hangers'!A:J,8),IF(C202&lt;(MAX('Brass Nipples '!A:A))+1,VLOOKUP(C202,'Brass Nipples '!A:J,8),IF(C202&lt;(MAX('Brass Fittings '!A:A))+1,VLOOKUP(C202,'Brass Fittings '!A:J,8),IF(C202&lt;(MAX(Valves!A:A))+1,VLOOKUP(C202,Valves!A:J,8),IF(C202&lt;(MAX('PEX Tubing'!A:A))+1,VLOOKUP(C202,'PEX Tubing'!A:J,8),IF(C202&lt;(MAX('PEX Fittings - Brass'!A:A))+1,VLOOKUP(C202,'PEX Fittings - Brass'!A:J,8),IF(C202&lt;(MAX('PEX Fittings - EXPN Brass'!A:A))+1,VLOOKUP(C202,'PEX Fittings - EXPN Brass'!A:J,8),IF(C202&lt;(MAX('PEX Fittings - F1807 PPSU '!A:A))+1,VLOOKUP(C202,'PEX Fittings - F1807 PPSU '!A:J,8),IF(C202&lt;(MAX('PEX Fittings - F1960 EPPSU'!A:A))+1,VLOOKUP(C202,'PEX Fittings - F1960 EPPSU'!A:J,8),IF(C202&lt;(MAX('PEX Accessories'!A:A))+1,VLOOKUP(C202,'PEX Accessories'!A:J,8),IF(C202&lt;(MAX('PVC DWV'!A:A))+1,VLOOKUP(C202,'PVC DWV'!A:K,9),IF(C202&lt;(MAX('PVC SCH 40'!A:A))+1,VLOOKUP(C202,'PVC SCH 40'!A:K,10),IF(C202&lt;(MAX('Push Fittings'!A:A))+1,VLOOKUP(C202,'Push Fittings'!A:J,8),IF(C202&lt;(MAX('Copper Wrot'!A:A))+1,VLOOKUP(C202,'Copper Wrot'!A:L,10),IF(C202&lt;(MAX('Cast Copper'!A:A))+1,VLOOKUP(C202,'Cast Copper'!A:L,10),IF(C202&lt;(MAX('Press Copper Fittings'!A:A))+1,VLOOKUP(C202,'Press Copper Fittings'!A:J,8),IF(C202&lt;(MAX('Supply Stops'!A:A))+1,VLOOKUP(C202,'Supply Stops'!A:J,8),IF(C202&lt;(MAX('Supply Lines'!A:A))+1,VLOOKUP(C202,'Supply Lines'!A:J,8),IF(C202&lt;(MAX('CI Fittings'!A:A))+1,VLOOKUP(C202,'CI Fittings'!A:J,8),IF(C202&lt;(MAX('Steel Couplings'!A:A))+1,VLOOKUP(C202,'Steel Couplings'!A:J,8),IF(C202&lt;(MAX(NHC!A:A))+1,VLOOKUP(C202,NHC!A:J,8),IF(C202&lt;(MAX('Dielectric Unions'!A:A))+1,VLOOKUP(C202,'Dielectric Unions'!A:J,8),IF(C202&lt;(MAX('MI Fittings - XH'!A:A))+1,VLOOKUP(C202,'MI Fittings - XH'!A:J,8),IF(C202&lt;(MAX('Steel Nipples - XH'!A:A))+1,VLOOKUP(C202,'Steel Nipples - XH'!A:J,8),IF(C202&lt;(MAX('Copper Tubing '!A:A))+1,VLOOKUP(C202,'Copper Tubing '!A:J,8),IF(C202&lt;(MAX('PVC Pipe'!A:A))+1,VLOOKUP(C202,'PVC Pipe'!A:J,8),IF(C202&lt;(MAX('Steel Pipe'!A:A))+1,VLOOKUP(C202,'Steel Pipe'!A:J,8),"")))))))))))))))))))))))))))))))</f>
        <v/>
      </c>
      <c r="I202" s="1232">
        <f>IF(C202&lt;(MAX('MI Fittings'!A:A))+1,VLOOKUP(C202,'MI Fittings'!A:K,7),IF(C202&lt;(MAX('CS Press Fittings'!A:A))+1,VLOOKUP(C202,'CS Press Fittings'!A:K,8),IF(C202&lt;(MAX('Steel Nipples'!A:A))+1,VLOOKUP(C202,'Steel Nipples'!A:K,7),IF(C202&lt;(MAX('Steel Cut Lengths'!A:A))+1,VLOOKUP(C202,'Steel Cut Lengths'!A:K,7),IF(C202&lt;(MAX('Pipe Hangers'!A:A))+1,VLOOKUP(C202,'Pipe Hangers'!A:J,7),IF(C202&lt;(MAX('Brass Nipples '!A:A))+1,VLOOKUP(C202,'Brass Nipples '!A:J,7),IF(C202&lt;(MAX('Brass Fittings '!A:A))+1,VLOOKUP(C202,'Brass Fittings '!A:J,7),IF(C202&lt;(MAX(Valves!A:A))+1,VLOOKUP(C202,Valves!A:J,7),IF(C202&lt;(MAX('PEX Tubing'!A:A))+1,VLOOKUP(C202,'PEX Tubing'!A:J,7),IF(C202&lt;(MAX('PEX Fittings - Brass'!A:A))+1,VLOOKUP(C202,'PEX Fittings - Brass'!A:J,7),IF(C202&lt;(MAX('PEX Fittings - EXPN Brass'!A:A))+1,VLOOKUP(C202,'PEX Fittings - EXPN Brass'!A:J,7),IF(C202&lt;(MAX('PEX Fittings - F1807 PPSU '!A:A))+1,VLOOKUP(C202,'PEX Fittings - F1807 PPSU '!A:J,7),IF(C202&lt;(MAX('PEX Fittings - F1960 EPPSU'!A:A))+1,VLOOKUP(C202,'PEX Fittings - F1960 EPPSU'!A:J,7),IF(C202&lt;(MAX('PEX Accessories'!A:A))+1,VLOOKUP(C202,'PEX Accessories'!A:J,7),IF(C202&lt;(MAX('PVC DWV'!A:A))+1,VLOOKUP(C202,'PVC DWV'!A:K,8),IF(C202&lt;(MAX('PVC SCH 40'!A:A))+1,VLOOKUP(C202,'PVC SCH 40'!A:K,7),IF(C202&lt;(MAX('Push Fittings'!A:A))+1,VLOOKUP(C202,'Push Fittings'!A:J,7),IF(C202&lt;(MAX('Copper Wrot'!A:A))+1,VLOOKUP(C202,'Copper Wrot'!A:L,9),IF(C202&lt;(MAX('Cast Copper'!A:A))+1,VLOOKUP(C202,'Cast Copper'!A:L,9),IF(C202&lt;(MAX('Press Copper Fittings'!A:A))+1,VLOOKUP(C202,'Press Copper Fittings'!A:J,7),IF(C202&lt;(MAX('Supply Stops'!A:A))+1,VLOOKUP(C202,'Supply Stops'!A:J,7),IF(C202&lt;(MAX('Supply Lines'!A:A))+1,VLOOKUP(C202,'Supply Lines'!A:J,7),IF(C202&lt;(MAX('CI Fittings'!A:A))+1,VLOOKUP(C202,'CI Fittings'!A:J,7),IF(C202&lt;(MAX('Steel Couplings'!A:A))+1,VLOOKUP(C202,'Steel Couplings'!A:J,7),IF(C202&lt;(MAX(NHC!A:A))+1,VLOOKUP(C202,NHC!A:J,7),IF(C202&lt;(MAX('Dielectric Unions'!A:A))+1,VLOOKUP(C202,'Dielectric Unions'!A:J,7),IF(C202&lt;(MAX('MI Fittings - XH'!A:A))+1,VLOOKUP(C202,'MI Fittings - XH'!A:J,7),IF(C202&lt;(MAX('Steel Nipples - XH'!A:A))+1,VLOOKUP(C202,'Steel Nipples - XH'!A:J,7),IF(C202&lt;(MAX('Copper Tubing '!A:A))+1,VLOOKUP(C202,'Copper Tubing '!A:J,7),IF(C202&lt;(MAX('PVC Pipe'!A:A))+1,VLOOKUP(C202,'PVC Pipe'!A:J,7),IF(C202&lt;(MAX('Steel Pipe'!A:A))+1,VLOOKUP(C202,'Steel Pipe'!A:J,7),0)))))))))))))))))))))))))))))))</f>
        <v>0</v>
      </c>
      <c r="J202" s="1196">
        <f t="shared" si="3"/>
        <v>0</v>
      </c>
    </row>
    <row r="203" spans="3:10" ht="15" customHeight="1" thickTop="1" thickBot="1">
      <c r="C203" s="1233">
        <v>182</v>
      </c>
      <c r="D203" s="49" t="str">
        <f>IF(C203&lt;(MAX('MI Fittings'!A:A))+1,VLOOKUP(C203,'MI Fittings'!A:K,10),IF(C203&lt;(MAX('CS Press Fittings'!A:A))+1,VLOOKUP(C203,'CS Press Fittings'!A:K,11),IF(C203&lt;(MAX('Steel Nipples'!A:A))+1,VLOOKUP(C203,'Steel Nipples'!A:K,10),IF(C203&lt;(MAX('Steel Cut Lengths'!A:A))+1,VLOOKUP(C203,'Steel Cut Lengths'!A:K,10),IF(C203&lt;(MAX('Pipe Hangers'!A:A))+1,VLOOKUP(C203,'Pipe Hangers'!A:J,10),IF(C203&lt;(MAX('Brass Nipples '!A:A))+1,VLOOKUP(C203,'Brass Nipples '!A:J,10),IF(C203&lt;(MAX('Brass Fittings '!A:A))+1,VLOOKUP(C203,'Brass Fittings '!A:J,10),IF(C203&lt;(MAX(Valves!A:A))+1,VLOOKUP(C203,Valves!A:J,10),IF(C203&lt;(MAX('PEX Tubing'!A:A))+1,VLOOKUP(C203,'PEX Tubing'!A:J,9),IF(C203&lt;(MAX('PEX Fittings - Brass'!A:A))+1,VLOOKUP(C203,'PEX Fittings - Brass'!A:J,10),IF(C203&lt;(MAX('PEX Fittings - EXPN Brass'!A:A))+1,VLOOKUP(C203,'PEX Fittings - EXPN Brass'!A:J,10),IF(C203&lt;(MAX('PEX Fittings - F1807 PPSU '!A:A))+1,VLOOKUP(C203,'PEX Fittings - F1807 PPSU '!A:J,10),IF(C203&lt;(MAX('PEX Fittings - F1960 EPPSU'!A:A))+1,VLOOKUP(C203,'PEX Fittings - F1960 EPPSU'!A:J,10),IF(C203&lt;(MAX('PEX Accessories'!A:A))+1,VLOOKUP(C203,'PEX Accessories'!A:J,10),IF(C203&lt;(MAX('PVC DWV'!A:A))+1,VLOOKUP(C203,'PVC DWV'!A:K,11),IF(C203&lt;(MAX('PVC SCH 40'!A:A))+1,VLOOKUP(C203,'PVC SCH 40'!A:K,11),IF(C203&lt;(MAX('Push Fittings'!A:A))+1,VLOOKUP(C203,'Push Fittings'!A:J,10),IF(C203&lt;(MAX('Copper Wrot'!A:A))+1,VLOOKUP(C203,'Copper Wrot'!A:L,12),IF(C203&lt;(MAX('Cast Copper'!A:A))+1,VLOOKUP(C203,'Cast Copper'!A:L,12),IF(C203&lt;(MAX('Press Copper Fittings'!A:A))+1,VLOOKUP(C203,'Press Copper Fittings'!A:J,10),IF(C203&lt;(MAX('Supply Stops'!A:A))+1,VLOOKUP(C203,'Supply Stops'!A:J,10),IF(C203&lt;(MAX('Supply Lines'!A:A))+1,VLOOKUP(C203,'Supply Lines'!A:J,10),IF(C203&lt;(MAX('CI Fittings'!A:A))+1,VLOOKUP(C203,'CI Fittings'!A:J,10),IF(C203&lt;(MAX('Steel Couplings'!A:A))+1,VLOOKUP(C203,'Steel Couplings'!A:J,10),IF(C203&lt;(MAX(NHC!A:A))+1,VLOOKUP(C203,NHC!A:J,10),IF(C203&lt;(MAX('Dielectric Unions'!A:A))+1,VLOOKUP(C203,'Dielectric Unions'!A:J,10),IF(C203&lt;(MAX('MI Fittings - XH'!A:A))+1,VLOOKUP(C203,'MI Fittings - XH'!A:J,10),IF(C203&lt;(MAX('Steel Nipples - XH'!A:A))+1,VLOOKUP(C203,'Steel Nipples - XH'!A:J,10),IF(C203&lt;(MAX('Copper Tubing '!A:A))+1,VLOOKUP(C203,'Copper Tubing '!A:J,10),IF(C203&lt;(MAX('PVC Pipe'!A:A))+1,VLOOKUP(C203,'PVC Pipe'!A:J,10),IF(C203&lt;(MAX('Steel Pipe'!A:A))+1,VLOOKUP(C203,'Steel Pipe'!A:J,10),"")))))))))))))))))))))))))))))))</f>
        <v/>
      </c>
      <c r="E203" s="1231" t="str">
        <f>IF(C203&lt;(MAX('MI Fittings'!A:A))+1,VLOOKUP(C203,'MI Fittings'!A:K,3),IF(C203&lt;(MAX('CS Press Fittings'!A:A))+1,VLOOKUP(C203,'CS Press Fittings'!A:K,4),IF(C203&lt;(MAX('Steel Nipples'!A:A))+1,VLOOKUP(C203,'Steel Nipples'!A:K,3),IF(C203&lt;(MAX('Steel Cut Lengths'!A:A))+1,VLOOKUP(C203,'Steel Cut Lengths'!A:K,3),IF(C203&lt;(MAX('Pipe Hangers'!A:A))+1,VLOOKUP(C203,'Pipe Hangers'!A:J,3),IF(C203&lt;(MAX('Brass Nipples '!A:A))+1,VLOOKUP(C203,'Brass Nipples '!A:J,3),IF(C203&lt;(MAX('Brass Fittings '!A:A))+1,VLOOKUP(C203,'Brass Fittings '!A:J,3),IF(C203&lt;(MAX(Valves!A:A))+1,VLOOKUP(C203,Valves!A:J,3),IF(C203&lt;(MAX('PEX Tubing'!A:A))+1,VLOOKUP(C203,'PEX Tubing'!A:J,3),IF(C203&lt;(MAX('PEX Fittings - Brass'!A:A))+1,VLOOKUP(C203,'PEX Fittings - Brass'!A:J,3),IF(C203&lt;(MAX('PEX Fittings - EXPN Brass'!A:A))+1,VLOOKUP(C203,'PEX Fittings - EXPN Brass'!A:J,3),IF(C203&lt;(MAX('PEX Fittings - F1807 PPSU '!A:A))+1,VLOOKUP(C203,'PEX Fittings - F1807 PPSU '!A:J,3),IF(C203&lt;(MAX('PEX Fittings - F1960 EPPSU'!A:A))+1,VLOOKUP(C203,'PEX Fittings - F1960 EPPSU'!A:J,3),IF(C203&lt;(MAX('PEX Accessories'!A:A))+1,VLOOKUP(C203,'PEX Accessories'!A:J,3),IF(C203&lt;(MAX('PVC DWV'!A:A))+1,VLOOKUP(C203,'PVC DWV'!A:K,3),IF(C203&lt;(MAX('PVC SCH 40'!A:A))+1,VLOOKUP(C203,'PVC SCH 40'!A:K,3),IF(C203&lt;(MAX('Push Fittings'!A:A))+1,VLOOKUP(C203,'Push Fittings'!A:J,3),IF(C203&lt;(MAX('Copper Wrot'!A:A))+1,VLOOKUP(C203,'Copper Wrot'!A:L,3),IF(C203&lt;(MAX('Cast Copper'!A:A))+1,VLOOKUP(C203,'Cast Copper'!A:L,3),IF(C203&lt;(MAX('Cast Copper'!A:A))+1,VLOOKUP(C203,'Cast Copper'!A:L,3),IF(C203&lt;(MAX('Press Copper Fittings'!A:A))+1,VLOOKUP(C203,'Press Copper Fittings'!A:J,3),IF(C203&lt;(MAX('Supply Stops'!A:A))+1,VLOOKUP(C203,'Supply Stops'!A:J,3),IF(C203&lt;(MAX('Supply Lines'!A:A))+1,VLOOKUP(C203,'Supply Lines'!A:J,3),IF(C203&lt;(MAX('CI Fittings'!A:A))+1,VLOOKUP(C203,'CI Fittings'!A:J,3),IF(C203&lt;(MAX('Steel Couplings'!A:A))+1,VLOOKUP(C203,'Steel Couplings'!A:J,3),IF(C203&lt;(MAX(NHC!A:A))+1,VLOOKUP(C203,NHC!A:J,3),IF(C203&lt;(MAX('Dielectric Unions'!A:A))+1,VLOOKUP(C203,'Dielectric Unions'!A:J,3),IF(C203&lt;(MAX('MI Fittings - XH'!A:A))+1,VLOOKUP(C203,'MI Fittings - XH'!A:J,3),IF(C203&lt;(MAX('Steel Nipples - XH'!A:A))+1,VLOOKUP(C203,'Steel Nipples - XH'!A:J,3),IF(C203&lt;(MAX('Copper Tubing '!A:A))+1,VLOOKUP(C203,'Copper Tubing '!A:J,3),IF(C203&lt;(MAX('PVC Pipe'!A:A))+1,VLOOKUP(C203,'PVC Pipe'!A:J,3),IF(C203&lt;(MAX('Steel Pipe'!A:A))+1,VLOOKUP(C203,'Steel Pipe'!A:J,3),""))))))))))))))))))))))))))))))))</f>
        <v/>
      </c>
      <c r="F203" s="1794" t="str">
        <f>IF(C203&lt;(MAX('MI Fittings'!A:A))+1,VLOOKUP(C203,'MI Fittings'!A:K,4),IF(C203&lt;(MAX('CS Press Fittings'!A:A))+1,VLOOKUP(C203,'CS Press Fittings'!A:K,5),IF(C203&lt;(MAX('Steel Nipples'!A:A))+1,VLOOKUP(C203,'Steel Nipples'!A:K,4),IF(C203&lt;(MAX('Steel Cut Lengths'!A:A))+1,VLOOKUP(C203,'Steel Cut Lengths'!A:K,4),IF(C203&lt;(MAX('Pipe Hangers'!A:A))+1,VLOOKUP(C203,'Pipe Hangers'!A:J,4),IF(C203&lt;(MAX('Brass Nipples '!A:A))+1,VLOOKUP(C203,'Brass Nipples '!A:J,4),IF(C203&lt;(MAX('Brass Fittings '!A:A))+1,VLOOKUP(C203,'Brass Fittings '!A:J,4),IF(C203&lt;(MAX(Valves!A:A))+1,VLOOKUP(C203,Valves!A:J,4),IF(C203&lt;(MAX('PEX Tubing'!A:A))+1,VLOOKUP(C203,'PEX Tubing'!A:J,4),IF(C203&lt;(MAX('PEX Fittings - Brass'!A:A))+1,VLOOKUP(C203,'PEX Fittings - Brass'!A:J,4),IF(C203&lt;(MAX('PEX Fittings - EXPN Brass'!A:A))+1,VLOOKUP(C203,'PEX Fittings - EXPN Brass'!A:J,4),IF(C203&lt;(MAX('PEX Fittings - F1807 PPSU '!A:A))+1,VLOOKUP(C203,'PEX Fittings - F1807 PPSU '!A:J,4),IF(C203&lt;(MAX('PEX Fittings - F1960 EPPSU'!A:A))+1,VLOOKUP(C203,'PEX Fittings - F1960 EPPSU'!A:J,4),IF(C203&lt;(MAX('PEX Accessories'!A:A))+1,VLOOKUP(C203,'PEX Accessories'!A:J,4),IF(C203&lt;(MAX('PVC DWV'!A:A))+1,VLOOKUP(C203,'PVC DWV'!A:K,5),IF(C203&lt;(MAX('PVC SCH 40'!A:A))+1,VLOOKUP(C203,'PVC SCH 40'!A:K,5),IF(C203&lt;(MAX('Push Fittings'!A:A))+1,VLOOKUP(C203,'Push Fittings'!A:J,4),IF(C203&lt;(MAX('Copper Wrot'!A:A))+1,VLOOKUP(C203,'Copper Wrot'!A:L,5),IF(C203&lt;(MAX('Cast Copper'!A:A))+1,VLOOKUP(C203,'Cast Copper'!A:L,5),IF(C203&lt;(MAX('Press Copper Fittings'!A:A))+1,VLOOKUP(C203,'Press Copper Fittings'!A:J,4),IF(C203&lt;(MAX('Supply Stops'!A:A))+1,VLOOKUP(C203,'Supply Stops'!A:J,4),IF(C203&lt;(MAX('Supply Lines'!A:A))+1,VLOOKUP(C203,'Supply Lines'!A:J,4),IF(C203&lt;(MAX('CI Fittings'!A:A))+1,VLOOKUP(C203,'CI Fittings'!A:J,4),IF(C203&lt;(MAX('Steel Couplings'!A:A))+1,VLOOKUP(C203,'Steel Couplings'!A:J,4),IF(C203&lt;(MAX(NHC!A:A))+1,VLOOKUP(C203,NHC!A:J,4),IF(C203&lt;(MAX('Dielectric Unions'!A:A))+1,VLOOKUP(C203,'Dielectric Unions'!A:J,4),IF(C203&lt;(MAX('MI Fittings - XH'!A:A))+1,VLOOKUP(C203,'MI Fittings - XH'!A:J,4),IF(C203&lt;(MAX('Steel Nipples - XH'!A:A))+1,VLOOKUP(C203,'Steel Nipples - XH'!A:J,4),IF(C203&lt;(MAX('Copper Tubing '!A:A))+1,VLOOKUP(C203,'Copper Tubing '!A:J,4),IF(C203&lt;(MAX('PVC Pipe'!A:A))+1,VLOOKUP(C203,'PVC Pipe'!A:J,4),IF(C203&lt;(MAX('Steel Pipe'!A:A))+1,VLOOKUP(C203,'Steel Pipe'!A:J,4),"")))))))))))))))))))))))))))))))</f>
        <v/>
      </c>
      <c r="G203" s="1795"/>
      <c r="H203" s="504" t="str">
        <f>IF(C203&lt;(MAX('MI Fittings'!A:A))+1,VLOOKUP(C203,'MI Fittings'!A:K,8),IF(C203&lt;(MAX('CS Press Fittings'!A:A))+1,VLOOKUP(C203,'CS Press Fittings'!A:K,9),IF(C203&lt;(MAX('Steel Nipples'!A:A))+1,VLOOKUP(C203,'Steel Nipples'!A:K,8),IF(C203&lt;(MAX('Steel Cut Lengths'!A:A))+1,VLOOKUP(C203,'Steel Cut Lengths'!A:K,8),IF(C203&lt;(MAX('Pipe Hangers'!A:A))+1,VLOOKUP(C203,'Pipe Hangers'!A:J,8),IF(C203&lt;(MAX('Brass Nipples '!A:A))+1,VLOOKUP(C203,'Brass Nipples '!A:J,8),IF(C203&lt;(MAX('Brass Fittings '!A:A))+1,VLOOKUP(C203,'Brass Fittings '!A:J,8),IF(C203&lt;(MAX(Valves!A:A))+1,VLOOKUP(C203,Valves!A:J,8),IF(C203&lt;(MAX('PEX Tubing'!A:A))+1,VLOOKUP(C203,'PEX Tubing'!A:J,8),IF(C203&lt;(MAX('PEX Fittings - Brass'!A:A))+1,VLOOKUP(C203,'PEX Fittings - Brass'!A:J,8),IF(C203&lt;(MAX('PEX Fittings - EXPN Brass'!A:A))+1,VLOOKUP(C203,'PEX Fittings - EXPN Brass'!A:J,8),IF(C203&lt;(MAX('PEX Fittings - F1807 PPSU '!A:A))+1,VLOOKUP(C203,'PEX Fittings - F1807 PPSU '!A:J,8),IF(C203&lt;(MAX('PEX Fittings - F1960 EPPSU'!A:A))+1,VLOOKUP(C203,'PEX Fittings - F1960 EPPSU'!A:J,8),IF(C203&lt;(MAX('PEX Accessories'!A:A))+1,VLOOKUP(C203,'PEX Accessories'!A:J,8),IF(C203&lt;(MAX('PVC DWV'!A:A))+1,VLOOKUP(C203,'PVC DWV'!A:K,9),IF(C203&lt;(MAX('PVC SCH 40'!A:A))+1,VLOOKUP(C203,'PVC SCH 40'!A:K,10),IF(C203&lt;(MAX('Push Fittings'!A:A))+1,VLOOKUP(C203,'Push Fittings'!A:J,8),IF(C203&lt;(MAX('Copper Wrot'!A:A))+1,VLOOKUP(C203,'Copper Wrot'!A:L,10),IF(C203&lt;(MAX('Cast Copper'!A:A))+1,VLOOKUP(C203,'Cast Copper'!A:L,10),IF(C203&lt;(MAX('Press Copper Fittings'!A:A))+1,VLOOKUP(C203,'Press Copper Fittings'!A:J,8),IF(C203&lt;(MAX('Supply Stops'!A:A))+1,VLOOKUP(C203,'Supply Stops'!A:J,8),IF(C203&lt;(MAX('Supply Lines'!A:A))+1,VLOOKUP(C203,'Supply Lines'!A:J,8),IF(C203&lt;(MAX('CI Fittings'!A:A))+1,VLOOKUP(C203,'CI Fittings'!A:J,8),IF(C203&lt;(MAX('Steel Couplings'!A:A))+1,VLOOKUP(C203,'Steel Couplings'!A:J,8),IF(C203&lt;(MAX(NHC!A:A))+1,VLOOKUP(C203,NHC!A:J,8),IF(C203&lt;(MAX('Dielectric Unions'!A:A))+1,VLOOKUP(C203,'Dielectric Unions'!A:J,8),IF(C203&lt;(MAX('MI Fittings - XH'!A:A))+1,VLOOKUP(C203,'MI Fittings - XH'!A:J,8),IF(C203&lt;(MAX('Steel Nipples - XH'!A:A))+1,VLOOKUP(C203,'Steel Nipples - XH'!A:J,8),IF(C203&lt;(MAX('Copper Tubing '!A:A))+1,VLOOKUP(C203,'Copper Tubing '!A:J,8),IF(C203&lt;(MAX('PVC Pipe'!A:A))+1,VLOOKUP(C203,'PVC Pipe'!A:J,8),IF(C203&lt;(MAX('Steel Pipe'!A:A))+1,VLOOKUP(C203,'Steel Pipe'!A:J,8),"")))))))))))))))))))))))))))))))</f>
        <v/>
      </c>
      <c r="I203" s="1232">
        <f>IF(C203&lt;(MAX('MI Fittings'!A:A))+1,VLOOKUP(C203,'MI Fittings'!A:K,7),IF(C203&lt;(MAX('CS Press Fittings'!A:A))+1,VLOOKUP(C203,'CS Press Fittings'!A:K,8),IF(C203&lt;(MAX('Steel Nipples'!A:A))+1,VLOOKUP(C203,'Steel Nipples'!A:K,7),IF(C203&lt;(MAX('Steel Cut Lengths'!A:A))+1,VLOOKUP(C203,'Steel Cut Lengths'!A:K,7),IF(C203&lt;(MAX('Pipe Hangers'!A:A))+1,VLOOKUP(C203,'Pipe Hangers'!A:J,7),IF(C203&lt;(MAX('Brass Nipples '!A:A))+1,VLOOKUP(C203,'Brass Nipples '!A:J,7),IF(C203&lt;(MAX('Brass Fittings '!A:A))+1,VLOOKUP(C203,'Brass Fittings '!A:J,7),IF(C203&lt;(MAX(Valves!A:A))+1,VLOOKUP(C203,Valves!A:J,7),IF(C203&lt;(MAX('PEX Tubing'!A:A))+1,VLOOKUP(C203,'PEX Tubing'!A:J,7),IF(C203&lt;(MAX('PEX Fittings - Brass'!A:A))+1,VLOOKUP(C203,'PEX Fittings - Brass'!A:J,7),IF(C203&lt;(MAX('PEX Fittings - EXPN Brass'!A:A))+1,VLOOKUP(C203,'PEX Fittings - EXPN Brass'!A:J,7),IF(C203&lt;(MAX('PEX Fittings - F1807 PPSU '!A:A))+1,VLOOKUP(C203,'PEX Fittings - F1807 PPSU '!A:J,7),IF(C203&lt;(MAX('PEX Fittings - F1960 EPPSU'!A:A))+1,VLOOKUP(C203,'PEX Fittings - F1960 EPPSU'!A:J,7),IF(C203&lt;(MAX('PEX Accessories'!A:A))+1,VLOOKUP(C203,'PEX Accessories'!A:J,7),IF(C203&lt;(MAX('PVC DWV'!A:A))+1,VLOOKUP(C203,'PVC DWV'!A:K,8),IF(C203&lt;(MAX('PVC SCH 40'!A:A))+1,VLOOKUP(C203,'PVC SCH 40'!A:K,7),IF(C203&lt;(MAX('Push Fittings'!A:A))+1,VLOOKUP(C203,'Push Fittings'!A:J,7),IF(C203&lt;(MAX('Copper Wrot'!A:A))+1,VLOOKUP(C203,'Copper Wrot'!A:L,9),IF(C203&lt;(MAX('Cast Copper'!A:A))+1,VLOOKUP(C203,'Cast Copper'!A:L,9),IF(C203&lt;(MAX('Press Copper Fittings'!A:A))+1,VLOOKUP(C203,'Press Copper Fittings'!A:J,7),IF(C203&lt;(MAX('Supply Stops'!A:A))+1,VLOOKUP(C203,'Supply Stops'!A:J,7),IF(C203&lt;(MAX('Supply Lines'!A:A))+1,VLOOKUP(C203,'Supply Lines'!A:J,7),IF(C203&lt;(MAX('CI Fittings'!A:A))+1,VLOOKUP(C203,'CI Fittings'!A:J,7),IF(C203&lt;(MAX('Steel Couplings'!A:A))+1,VLOOKUP(C203,'Steel Couplings'!A:J,7),IF(C203&lt;(MAX(NHC!A:A))+1,VLOOKUP(C203,NHC!A:J,7),IF(C203&lt;(MAX('Dielectric Unions'!A:A))+1,VLOOKUP(C203,'Dielectric Unions'!A:J,7),IF(C203&lt;(MAX('MI Fittings - XH'!A:A))+1,VLOOKUP(C203,'MI Fittings - XH'!A:J,7),IF(C203&lt;(MAX('Steel Nipples - XH'!A:A))+1,VLOOKUP(C203,'Steel Nipples - XH'!A:J,7),IF(C203&lt;(MAX('Copper Tubing '!A:A))+1,VLOOKUP(C203,'Copper Tubing '!A:J,7),IF(C203&lt;(MAX('PVC Pipe'!A:A))+1,VLOOKUP(C203,'PVC Pipe'!A:J,7),IF(C203&lt;(MAX('Steel Pipe'!A:A))+1,VLOOKUP(C203,'Steel Pipe'!A:J,7),0)))))))))))))))))))))))))))))))</f>
        <v>0</v>
      </c>
      <c r="J203" s="1196">
        <f t="shared" si="3"/>
        <v>0</v>
      </c>
    </row>
    <row r="204" spans="3:10" ht="15" customHeight="1" thickTop="1" thickBot="1">
      <c r="C204" s="1234">
        <v>183</v>
      </c>
      <c r="D204" s="49" t="str">
        <f>IF(C204&lt;(MAX('MI Fittings'!A:A))+1,VLOOKUP(C204,'MI Fittings'!A:K,10),IF(C204&lt;(MAX('CS Press Fittings'!A:A))+1,VLOOKUP(C204,'CS Press Fittings'!A:K,11),IF(C204&lt;(MAX('Steel Nipples'!A:A))+1,VLOOKUP(C204,'Steel Nipples'!A:K,10),IF(C204&lt;(MAX('Steel Cut Lengths'!A:A))+1,VLOOKUP(C204,'Steel Cut Lengths'!A:K,10),IF(C204&lt;(MAX('Pipe Hangers'!A:A))+1,VLOOKUP(C204,'Pipe Hangers'!A:J,10),IF(C204&lt;(MAX('Brass Nipples '!A:A))+1,VLOOKUP(C204,'Brass Nipples '!A:J,10),IF(C204&lt;(MAX('Brass Fittings '!A:A))+1,VLOOKUP(C204,'Brass Fittings '!A:J,10),IF(C204&lt;(MAX(Valves!A:A))+1,VLOOKUP(C204,Valves!A:J,10),IF(C204&lt;(MAX('PEX Tubing'!A:A))+1,VLOOKUP(C204,'PEX Tubing'!A:J,9),IF(C204&lt;(MAX('PEX Fittings - Brass'!A:A))+1,VLOOKUP(C204,'PEX Fittings - Brass'!A:J,10),IF(C204&lt;(MAX('PEX Fittings - EXPN Brass'!A:A))+1,VLOOKUP(C204,'PEX Fittings - EXPN Brass'!A:J,10),IF(C204&lt;(MAX('PEX Fittings - F1807 PPSU '!A:A))+1,VLOOKUP(C204,'PEX Fittings - F1807 PPSU '!A:J,10),IF(C204&lt;(MAX('PEX Fittings - F1960 EPPSU'!A:A))+1,VLOOKUP(C204,'PEX Fittings - F1960 EPPSU'!A:J,10),IF(C204&lt;(MAX('PEX Accessories'!A:A))+1,VLOOKUP(C204,'PEX Accessories'!A:J,10),IF(C204&lt;(MAX('PVC DWV'!A:A))+1,VLOOKUP(C204,'PVC DWV'!A:K,11),IF(C204&lt;(MAX('PVC SCH 40'!A:A))+1,VLOOKUP(C204,'PVC SCH 40'!A:K,11),IF(C204&lt;(MAX('Push Fittings'!A:A))+1,VLOOKUP(C204,'Push Fittings'!A:J,10),IF(C204&lt;(MAX('Copper Wrot'!A:A))+1,VLOOKUP(C204,'Copper Wrot'!A:L,12),IF(C204&lt;(MAX('Cast Copper'!A:A))+1,VLOOKUP(C204,'Cast Copper'!A:L,12),IF(C204&lt;(MAX('Press Copper Fittings'!A:A))+1,VLOOKUP(C204,'Press Copper Fittings'!A:J,10),IF(C204&lt;(MAX('Supply Stops'!A:A))+1,VLOOKUP(C204,'Supply Stops'!A:J,10),IF(C204&lt;(MAX('Supply Lines'!A:A))+1,VLOOKUP(C204,'Supply Lines'!A:J,10),IF(C204&lt;(MAX('CI Fittings'!A:A))+1,VLOOKUP(C204,'CI Fittings'!A:J,10),IF(C204&lt;(MAX('Steel Couplings'!A:A))+1,VLOOKUP(C204,'Steel Couplings'!A:J,10),IF(C204&lt;(MAX(NHC!A:A))+1,VLOOKUP(C204,NHC!A:J,10),IF(C204&lt;(MAX('Dielectric Unions'!A:A))+1,VLOOKUP(C204,'Dielectric Unions'!A:J,10),IF(C204&lt;(MAX('MI Fittings - XH'!A:A))+1,VLOOKUP(C204,'MI Fittings - XH'!A:J,10),IF(C204&lt;(MAX('Steel Nipples - XH'!A:A))+1,VLOOKUP(C204,'Steel Nipples - XH'!A:J,10),IF(C204&lt;(MAX('Copper Tubing '!A:A))+1,VLOOKUP(C204,'Copper Tubing '!A:J,10),IF(C204&lt;(MAX('PVC Pipe'!A:A))+1,VLOOKUP(C204,'PVC Pipe'!A:J,10),IF(C204&lt;(MAX('Steel Pipe'!A:A))+1,VLOOKUP(C204,'Steel Pipe'!A:J,10),"")))))))))))))))))))))))))))))))</f>
        <v/>
      </c>
      <c r="E204" s="1231" t="str">
        <f>IF(C204&lt;(MAX('MI Fittings'!A:A))+1,VLOOKUP(C204,'MI Fittings'!A:K,3),IF(C204&lt;(MAX('CS Press Fittings'!A:A))+1,VLOOKUP(C204,'CS Press Fittings'!A:K,4),IF(C204&lt;(MAX('Steel Nipples'!A:A))+1,VLOOKUP(C204,'Steel Nipples'!A:K,3),IF(C204&lt;(MAX('Steel Cut Lengths'!A:A))+1,VLOOKUP(C204,'Steel Cut Lengths'!A:K,3),IF(C204&lt;(MAX('Pipe Hangers'!A:A))+1,VLOOKUP(C204,'Pipe Hangers'!A:J,3),IF(C204&lt;(MAX('Brass Nipples '!A:A))+1,VLOOKUP(C204,'Brass Nipples '!A:J,3),IF(C204&lt;(MAX('Brass Fittings '!A:A))+1,VLOOKUP(C204,'Brass Fittings '!A:J,3),IF(C204&lt;(MAX(Valves!A:A))+1,VLOOKUP(C204,Valves!A:J,3),IF(C204&lt;(MAX('PEX Tubing'!A:A))+1,VLOOKUP(C204,'PEX Tubing'!A:J,3),IF(C204&lt;(MAX('PEX Fittings - Brass'!A:A))+1,VLOOKUP(C204,'PEX Fittings - Brass'!A:J,3),IF(C204&lt;(MAX('PEX Fittings - EXPN Brass'!A:A))+1,VLOOKUP(C204,'PEX Fittings - EXPN Brass'!A:J,3),IF(C204&lt;(MAX('PEX Fittings - F1807 PPSU '!A:A))+1,VLOOKUP(C204,'PEX Fittings - F1807 PPSU '!A:J,3),IF(C204&lt;(MAX('PEX Fittings - F1960 EPPSU'!A:A))+1,VLOOKUP(C204,'PEX Fittings - F1960 EPPSU'!A:J,3),IF(C204&lt;(MAX('PEX Accessories'!A:A))+1,VLOOKUP(C204,'PEX Accessories'!A:J,3),IF(C204&lt;(MAX('PVC DWV'!A:A))+1,VLOOKUP(C204,'PVC DWV'!A:K,3),IF(C204&lt;(MAX('PVC SCH 40'!A:A))+1,VLOOKUP(C204,'PVC SCH 40'!A:K,3),IF(C204&lt;(MAX('Push Fittings'!A:A))+1,VLOOKUP(C204,'Push Fittings'!A:J,3),IF(C204&lt;(MAX('Copper Wrot'!A:A))+1,VLOOKUP(C204,'Copper Wrot'!A:L,3),IF(C204&lt;(MAX('Cast Copper'!A:A))+1,VLOOKUP(C204,'Cast Copper'!A:L,3),IF(C204&lt;(MAX('Cast Copper'!A:A))+1,VLOOKUP(C204,'Cast Copper'!A:L,3),IF(C204&lt;(MAX('Press Copper Fittings'!A:A))+1,VLOOKUP(C204,'Press Copper Fittings'!A:J,3),IF(C204&lt;(MAX('Supply Stops'!A:A))+1,VLOOKUP(C204,'Supply Stops'!A:J,3),IF(C204&lt;(MAX('Supply Lines'!A:A))+1,VLOOKUP(C204,'Supply Lines'!A:J,3),IF(C204&lt;(MAX('CI Fittings'!A:A))+1,VLOOKUP(C204,'CI Fittings'!A:J,3),IF(C204&lt;(MAX('Steel Couplings'!A:A))+1,VLOOKUP(C204,'Steel Couplings'!A:J,3),IF(C204&lt;(MAX(NHC!A:A))+1,VLOOKUP(C204,NHC!A:J,3),IF(C204&lt;(MAX('Dielectric Unions'!A:A))+1,VLOOKUP(C204,'Dielectric Unions'!A:J,3),IF(C204&lt;(MAX('MI Fittings - XH'!A:A))+1,VLOOKUP(C204,'MI Fittings - XH'!A:J,3),IF(C204&lt;(MAX('Steel Nipples - XH'!A:A))+1,VLOOKUP(C204,'Steel Nipples - XH'!A:J,3),IF(C204&lt;(MAX('Copper Tubing '!A:A))+1,VLOOKUP(C204,'Copper Tubing '!A:J,3),IF(C204&lt;(MAX('PVC Pipe'!A:A))+1,VLOOKUP(C204,'PVC Pipe'!A:J,3),IF(C204&lt;(MAX('Steel Pipe'!A:A))+1,VLOOKUP(C204,'Steel Pipe'!A:J,3),""))))))))))))))))))))))))))))))))</f>
        <v/>
      </c>
      <c r="F204" s="1794" t="str">
        <f>IF(C204&lt;(MAX('MI Fittings'!A:A))+1,VLOOKUP(C204,'MI Fittings'!A:K,4),IF(C204&lt;(MAX('CS Press Fittings'!A:A))+1,VLOOKUP(C204,'CS Press Fittings'!A:K,5),IF(C204&lt;(MAX('Steel Nipples'!A:A))+1,VLOOKUP(C204,'Steel Nipples'!A:K,4),IF(C204&lt;(MAX('Steel Cut Lengths'!A:A))+1,VLOOKUP(C204,'Steel Cut Lengths'!A:K,4),IF(C204&lt;(MAX('Pipe Hangers'!A:A))+1,VLOOKUP(C204,'Pipe Hangers'!A:J,4),IF(C204&lt;(MAX('Brass Nipples '!A:A))+1,VLOOKUP(C204,'Brass Nipples '!A:J,4),IF(C204&lt;(MAX('Brass Fittings '!A:A))+1,VLOOKUP(C204,'Brass Fittings '!A:J,4),IF(C204&lt;(MAX(Valves!A:A))+1,VLOOKUP(C204,Valves!A:J,4),IF(C204&lt;(MAX('PEX Tubing'!A:A))+1,VLOOKUP(C204,'PEX Tubing'!A:J,4),IF(C204&lt;(MAX('PEX Fittings - Brass'!A:A))+1,VLOOKUP(C204,'PEX Fittings - Brass'!A:J,4),IF(C204&lt;(MAX('PEX Fittings - EXPN Brass'!A:A))+1,VLOOKUP(C204,'PEX Fittings - EXPN Brass'!A:J,4),IF(C204&lt;(MAX('PEX Fittings - F1807 PPSU '!A:A))+1,VLOOKUP(C204,'PEX Fittings - F1807 PPSU '!A:J,4),IF(C204&lt;(MAX('PEX Fittings - F1960 EPPSU'!A:A))+1,VLOOKUP(C204,'PEX Fittings - F1960 EPPSU'!A:J,4),IF(C204&lt;(MAX('PEX Accessories'!A:A))+1,VLOOKUP(C204,'PEX Accessories'!A:J,4),IF(C204&lt;(MAX('PVC DWV'!A:A))+1,VLOOKUP(C204,'PVC DWV'!A:K,5),IF(C204&lt;(MAX('PVC SCH 40'!A:A))+1,VLOOKUP(C204,'PVC SCH 40'!A:K,5),IF(C204&lt;(MAX('Push Fittings'!A:A))+1,VLOOKUP(C204,'Push Fittings'!A:J,4),IF(C204&lt;(MAX('Copper Wrot'!A:A))+1,VLOOKUP(C204,'Copper Wrot'!A:L,5),IF(C204&lt;(MAX('Cast Copper'!A:A))+1,VLOOKUP(C204,'Cast Copper'!A:L,5),IF(C204&lt;(MAX('Press Copper Fittings'!A:A))+1,VLOOKUP(C204,'Press Copper Fittings'!A:J,4),IF(C204&lt;(MAX('Supply Stops'!A:A))+1,VLOOKUP(C204,'Supply Stops'!A:J,4),IF(C204&lt;(MAX('Supply Lines'!A:A))+1,VLOOKUP(C204,'Supply Lines'!A:J,4),IF(C204&lt;(MAX('CI Fittings'!A:A))+1,VLOOKUP(C204,'CI Fittings'!A:J,4),IF(C204&lt;(MAX('Steel Couplings'!A:A))+1,VLOOKUP(C204,'Steel Couplings'!A:J,4),IF(C204&lt;(MAX(NHC!A:A))+1,VLOOKUP(C204,NHC!A:J,4),IF(C204&lt;(MAX('Dielectric Unions'!A:A))+1,VLOOKUP(C204,'Dielectric Unions'!A:J,4),IF(C204&lt;(MAX('MI Fittings - XH'!A:A))+1,VLOOKUP(C204,'MI Fittings - XH'!A:J,4),IF(C204&lt;(MAX('Steel Nipples - XH'!A:A))+1,VLOOKUP(C204,'Steel Nipples - XH'!A:J,4),IF(C204&lt;(MAX('Copper Tubing '!A:A))+1,VLOOKUP(C204,'Copper Tubing '!A:J,4),IF(C204&lt;(MAX('PVC Pipe'!A:A))+1,VLOOKUP(C204,'PVC Pipe'!A:J,4),IF(C204&lt;(MAX('Steel Pipe'!A:A))+1,VLOOKUP(C204,'Steel Pipe'!A:J,4),"")))))))))))))))))))))))))))))))</f>
        <v/>
      </c>
      <c r="G204" s="1795"/>
      <c r="H204" s="504" t="str">
        <f>IF(C204&lt;(MAX('MI Fittings'!A:A))+1,VLOOKUP(C204,'MI Fittings'!A:K,8),IF(C204&lt;(MAX('CS Press Fittings'!A:A))+1,VLOOKUP(C204,'CS Press Fittings'!A:K,9),IF(C204&lt;(MAX('Steel Nipples'!A:A))+1,VLOOKUP(C204,'Steel Nipples'!A:K,8),IF(C204&lt;(MAX('Steel Cut Lengths'!A:A))+1,VLOOKUP(C204,'Steel Cut Lengths'!A:K,8),IF(C204&lt;(MAX('Pipe Hangers'!A:A))+1,VLOOKUP(C204,'Pipe Hangers'!A:J,8),IF(C204&lt;(MAX('Brass Nipples '!A:A))+1,VLOOKUP(C204,'Brass Nipples '!A:J,8),IF(C204&lt;(MAX('Brass Fittings '!A:A))+1,VLOOKUP(C204,'Brass Fittings '!A:J,8),IF(C204&lt;(MAX(Valves!A:A))+1,VLOOKUP(C204,Valves!A:J,8),IF(C204&lt;(MAX('PEX Tubing'!A:A))+1,VLOOKUP(C204,'PEX Tubing'!A:J,8),IF(C204&lt;(MAX('PEX Fittings - Brass'!A:A))+1,VLOOKUP(C204,'PEX Fittings - Brass'!A:J,8),IF(C204&lt;(MAX('PEX Fittings - EXPN Brass'!A:A))+1,VLOOKUP(C204,'PEX Fittings - EXPN Brass'!A:J,8),IF(C204&lt;(MAX('PEX Fittings - F1807 PPSU '!A:A))+1,VLOOKUP(C204,'PEX Fittings - F1807 PPSU '!A:J,8),IF(C204&lt;(MAX('PEX Fittings - F1960 EPPSU'!A:A))+1,VLOOKUP(C204,'PEX Fittings - F1960 EPPSU'!A:J,8),IF(C204&lt;(MAX('PEX Accessories'!A:A))+1,VLOOKUP(C204,'PEX Accessories'!A:J,8),IF(C204&lt;(MAX('PVC DWV'!A:A))+1,VLOOKUP(C204,'PVC DWV'!A:K,9),IF(C204&lt;(MAX('PVC SCH 40'!A:A))+1,VLOOKUP(C204,'PVC SCH 40'!A:K,10),IF(C204&lt;(MAX('Push Fittings'!A:A))+1,VLOOKUP(C204,'Push Fittings'!A:J,8),IF(C204&lt;(MAX('Copper Wrot'!A:A))+1,VLOOKUP(C204,'Copper Wrot'!A:L,10),IF(C204&lt;(MAX('Cast Copper'!A:A))+1,VLOOKUP(C204,'Cast Copper'!A:L,10),IF(C204&lt;(MAX('Press Copper Fittings'!A:A))+1,VLOOKUP(C204,'Press Copper Fittings'!A:J,8),IF(C204&lt;(MAX('Supply Stops'!A:A))+1,VLOOKUP(C204,'Supply Stops'!A:J,8),IF(C204&lt;(MAX('Supply Lines'!A:A))+1,VLOOKUP(C204,'Supply Lines'!A:J,8),IF(C204&lt;(MAX('CI Fittings'!A:A))+1,VLOOKUP(C204,'CI Fittings'!A:J,8),IF(C204&lt;(MAX('Steel Couplings'!A:A))+1,VLOOKUP(C204,'Steel Couplings'!A:J,8),IF(C204&lt;(MAX(NHC!A:A))+1,VLOOKUP(C204,NHC!A:J,8),IF(C204&lt;(MAX('Dielectric Unions'!A:A))+1,VLOOKUP(C204,'Dielectric Unions'!A:J,8),IF(C204&lt;(MAX('MI Fittings - XH'!A:A))+1,VLOOKUP(C204,'MI Fittings - XH'!A:J,8),IF(C204&lt;(MAX('Steel Nipples - XH'!A:A))+1,VLOOKUP(C204,'Steel Nipples - XH'!A:J,8),IF(C204&lt;(MAX('Copper Tubing '!A:A))+1,VLOOKUP(C204,'Copper Tubing '!A:J,8),IF(C204&lt;(MAX('PVC Pipe'!A:A))+1,VLOOKUP(C204,'PVC Pipe'!A:J,8),IF(C204&lt;(MAX('Steel Pipe'!A:A))+1,VLOOKUP(C204,'Steel Pipe'!A:J,8),"")))))))))))))))))))))))))))))))</f>
        <v/>
      </c>
      <c r="I204" s="1232">
        <f>IF(C204&lt;(MAX('MI Fittings'!A:A))+1,VLOOKUP(C204,'MI Fittings'!A:K,7),IF(C204&lt;(MAX('CS Press Fittings'!A:A))+1,VLOOKUP(C204,'CS Press Fittings'!A:K,8),IF(C204&lt;(MAX('Steel Nipples'!A:A))+1,VLOOKUP(C204,'Steel Nipples'!A:K,7),IF(C204&lt;(MAX('Steel Cut Lengths'!A:A))+1,VLOOKUP(C204,'Steel Cut Lengths'!A:K,7),IF(C204&lt;(MAX('Pipe Hangers'!A:A))+1,VLOOKUP(C204,'Pipe Hangers'!A:J,7),IF(C204&lt;(MAX('Brass Nipples '!A:A))+1,VLOOKUP(C204,'Brass Nipples '!A:J,7),IF(C204&lt;(MAX('Brass Fittings '!A:A))+1,VLOOKUP(C204,'Brass Fittings '!A:J,7),IF(C204&lt;(MAX(Valves!A:A))+1,VLOOKUP(C204,Valves!A:J,7),IF(C204&lt;(MAX('PEX Tubing'!A:A))+1,VLOOKUP(C204,'PEX Tubing'!A:J,7),IF(C204&lt;(MAX('PEX Fittings - Brass'!A:A))+1,VLOOKUP(C204,'PEX Fittings - Brass'!A:J,7),IF(C204&lt;(MAX('PEX Fittings - EXPN Brass'!A:A))+1,VLOOKUP(C204,'PEX Fittings - EXPN Brass'!A:J,7),IF(C204&lt;(MAX('PEX Fittings - F1807 PPSU '!A:A))+1,VLOOKUP(C204,'PEX Fittings - F1807 PPSU '!A:J,7),IF(C204&lt;(MAX('PEX Fittings - F1960 EPPSU'!A:A))+1,VLOOKUP(C204,'PEX Fittings - F1960 EPPSU'!A:J,7),IF(C204&lt;(MAX('PEX Accessories'!A:A))+1,VLOOKUP(C204,'PEX Accessories'!A:J,7),IF(C204&lt;(MAX('PVC DWV'!A:A))+1,VLOOKUP(C204,'PVC DWV'!A:K,8),IF(C204&lt;(MAX('PVC SCH 40'!A:A))+1,VLOOKUP(C204,'PVC SCH 40'!A:K,7),IF(C204&lt;(MAX('Push Fittings'!A:A))+1,VLOOKUP(C204,'Push Fittings'!A:J,7),IF(C204&lt;(MAX('Copper Wrot'!A:A))+1,VLOOKUP(C204,'Copper Wrot'!A:L,9),IF(C204&lt;(MAX('Cast Copper'!A:A))+1,VLOOKUP(C204,'Cast Copper'!A:L,9),IF(C204&lt;(MAX('Press Copper Fittings'!A:A))+1,VLOOKUP(C204,'Press Copper Fittings'!A:J,7),IF(C204&lt;(MAX('Supply Stops'!A:A))+1,VLOOKUP(C204,'Supply Stops'!A:J,7),IF(C204&lt;(MAX('Supply Lines'!A:A))+1,VLOOKUP(C204,'Supply Lines'!A:J,7),IF(C204&lt;(MAX('CI Fittings'!A:A))+1,VLOOKUP(C204,'CI Fittings'!A:J,7),IF(C204&lt;(MAX('Steel Couplings'!A:A))+1,VLOOKUP(C204,'Steel Couplings'!A:J,7),IF(C204&lt;(MAX(NHC!A:A))+1,VLOOKUP(C204,NHC!A:J,7),IF(C204&lt;(MAX('Dielectric Unions'!A:A))+1,VLOOKUP(C204,'Dielectric Unions'!A:J,7),IF(C204&lt;(MAX('MI Fittings - XH'!A:A))+1,VLOOKUP(C204,'MI Fittings - XH'!A:J,7),IF(C204&lt;(MAX('Steel Nipples - XH'!A:A))+1,VLOOKUP(C204,'Steel Nipples - XH'!A:J,7),IF(C204&lt;(MAX('Copper Tubing '!A:A))+1,VLOOKUP(C204,'Copper Tubing '!A:J,7),IF(C204&lt;(MAX('PVC Pipe'!A:A))+1,VLOOKUP(C204,'PVC Pipe'!A:J,7),IF(C204&lt;(MAX('Steel Pipe'!A:A))+1,VLOOKUP(C204,'Steel Pipe'!A:J,7),0)))))))))))))))))))))))))))))))</f>
        <v>0</v>
      </c>
      <c r="J204" s="1196">
        <f t="shared" si="3"/>
        <v>0</v>
      </c>
    </row>
    <row r="205" spans="3:10" ht="15" customHeight="1" thickTop="1" thickBot="1">
      <c r="C205" s="1233">
        <v>184</v>
      </c>
      <c r="D205" s="49" t="str">
        <f>IF(C205&lt;(MAX('MI Fittings'!A:A))+1,VLOOKUP(C205,'MI Fittings'!A:K,10),IF(C205&lt;(MAX('CS Press Fittings'!A:A))+1,VLOOKUP(C205,'CS Press Fittings'!A:K,11),IF(C205&lt;(MAX('Steel Nipples'!A:A))+1,VLOOKUP(C205,'Steel Nipples'!A:K,10),IF(C205&lt;(MAX('Steel Cut Lengths'!A:A))+1,VLOOKUP(C205,'Steel Cut Lengths'!A:K,10),IF(C205&lt;(MAX('Pipe Hangers'!A:A))+1,VLOOKUP(C205,'Pipe Hangers'!A:J,10),IF(C205&lt;(MAX('Brass Nipples '!A:A))+1,VLOOKUP(C205,'Brass Nipples '!A:J,10),IF(C205&lt;(MAX('Brass Fittings '!A:A))+1,VLOOKUP(C205,'Brass Fittings '!A:J,10),IF(C205&lt;(MAX(Valves!A:A))+1,VLOOKUP(C205,Valves!A:J,10),IF(C205&lt;(MAX('PEX Tubing'!A:A))+1,VLOOKUP(C205,'PEX Tubing'!A:J,9),IF(C205&lt;(MAX('PEX Fittings - Brass'!A:A))+1,VLOOKUP(C205,'PEX Fittings - Brass'!A:J,10),IF(C205&lt;(MAX('PEX Fittings - EXPN Brass'!A:A))+1,VLOOKUP(C205,'PEX Fittings - EXPN Brass'!A:J,10),IF(C205&lt;(MAX('PEX Fittings - F1807 PPSU '!A:A))+1,VLOOKUP(C205,'PEX Fittings - F1807 PPSU '!A:J,10),IF(C205&lt;(MAX('PEX Fittings - F1960 EPPSU'!A:A))+1,VLOOKUP(C205,'PEX Fittings - F1960 EPPSU'!A:J,10),IF(C205&lt;(MAX('PEX Accessories'!A:A))+1,VLOOKUP(C205,'PEX Accessories'!A:J,10),IF(C205&lt;(MAX('PVC DWV'!A:A))+1,VLOOKUP(C205,'PVC DWV'!A:K,11),IF(C205&lt;(MAX('PVC SCH 40'!A:A))+1,VLOOKUP(C205,'PVC SCH 40'!A:K,11),IF(C205&lt;(MAX('Push Fittings'!A:A))+1,VLOOKUP(C205,'Push Fittings'!A:J,10),IF(C205&lt;(MAX('Copper Wrot'!A:A))+1,VLOOKUP(C205,'Copper Wrot'!A:L,12),IF(C205&lt;(MAX('Cast Copper'!A:A))+1,VLOOKUP(C205,'Cast Copper'!A:L,12),IF(C205&lt;(MAX('Press Copper Fittings'!A:A))+1,VLOOKUP(C205,'Press Copper Fittings'!A:J,10),IF(C205&lt;(MAX('Supply Stops'!A:A))+1,VLOOKUP(C205,'Supply Stops'!A:J,10),IF(C205&lt;(MAX('Supply Lines'!A:A))+1,VLOOKUP(C205,'Supply Lines'!A:J,10),IF(C205&lt;(MAX('CI Fittings'!A:A))+1,VLOOKUP(C205,'CI Fittings'!A:J,10),IF(C205&lt;(MAX('Steel Couplings'!A:A))+1,VLOOKUP(C205,'Steel Couplings'!A:J,10),IF(C205&lt;(MAX(NHC!A:A))+1,VLOOKUP(C205,NHC!A:J,10),IF(C205&lt;(MAX('Dielectric Unions'!A:A))+1,VLOOKUP(C205,'Dielectric Unions'!A:J,10),IF(C205&lt;(MAX('MI Fittings - XH'!A:A))+1,VLOOKUP(C205,'MI Fittings - XH'!A:J,10),IF(C205&lt;(MAX('Steel Nipples - XH'!A:A))+1,VLOOKUP(C205,'Steel Nipples - XH'!A:J,10),IF(C205&lt;(MAX('Copper Tubing '!A:A))+1,VLOOKUP(C205,'Copper Tubing '!A:J,10),IF(C205&lt;(MAX('PVC Pipe'!A:A))+1,VLOOKUP(C205,'PVC Pipe'!A:J,10),IF(C205&lt;(MAX('Steel Pipe'!A:A))+1,VLOOKUP(C205,'Steel Pipe'!A:J,10),"")))))))))))))))))))))))))))))))</f>
        <v/>
      </c>
      <c r="E205" s="1231" t="str">
        <f>IF(C205&lt;(MAX('MI Fittings'!A:A))+1,VLOOKUP(C205,'MI Fittings'!A:K,3),IF(C205&lt;(MAX('CS Press Fittings'!A:A))+1,VLOOKUP(C205,'CS Press Fittings'!A:K,4),IF(C205&lt;(MAX('Steel Nipples'!A:A))+1,VLOOKUP(C205,'Steel Nipples'!A:K,3),IF(C205&lt;(MAX('Steel Cut Lengths'!A:A))+1,VLOOKUP(C205,'Steel Cut Lengths'!A:K,3),IF(C205&lt;(MAX('Pipe Hangers'!A:A))+1,VLOOKUP(C205,'Pipe Hangers'!A:J,3),IF(C205&lt;(MAX('Brass Nipples '!A:A))+1,VLOOKUP(C205,'Brass Nipples '!A:J,3),IF(C205&lt;(MAX('Brass Fittings '!A:A))+1,VLOOKUP(C205,'Brass Fittings '!A:J,3),IF(C205&lt;(MAX(Valves!A:A))+1,VLOOKUP(C205,Valves!A:J,3),IF(C205&lt;(MAX('PEX Tubing'!A:A))+1,VLOOKUP(C205,'PEX Tubing'!A:J,3),IF(C205&lt;(MAX('PEX Fittings - Brass'!A:A))+1,VLOOKUP(C205,'PEX Fittings - Brass'!A:J,3),IF(C205&lt;(MAX('PEX Fittings - EXPN Brass'!A:A))+1,VLOOKUP(C205,'PEX Fittings - EXPN Brass'!A:J,3),IF(C205&lt;(MAX('PEX Fittings - F1807 PPSU '!A:A))+1,VLOOKUP(C205,'PEX Fittings - F1807 PPSU '!A:J,3),IF(C205&lt;(MAX('PEX Fittings - F1960 EPPSU'!A:A))+1,VLOOKUP(C205,'PEX Fittings - F1960 EPPSU'!A:J,3),IF(C205&lt;(MAX('PEX Accessories'!A:A))+1,VLOOKUP(C205,'PEX Accessories'!A:J,3),IF(C205&lt;(MAX('PVC DWV'!A:A))+1,VLOOKUP(C205,'PVC DWV'!A:K,3),IF(C205&lt;(MAX('PVC SCH 40'!A:A))+1,VLOOKUP(C205,'PVC SCH 40'!A:K,3),IF(C205&lt;(MAX('Push Fittings'!A:A))+1,VLOOKUP(C205,'Push Fittings'!A:J,3),IF(C205&lt;(MAX('Copper Wrot'!A:A))+1,VLOOKUP(C205,'Copper Wrot'!A:L,3),IF(C205&lt;(MAX('Cast Copper'!A:A))+1,VLOOKUP(C205,'Cast Copper'!A:L,3),IF(C205&lt;(MAX('Cast Copper'!A:A))+1,VLOOKUP(C205,'Cast Copper'!A:L,3),IF(C205&lt;(MAX('Press Copper Fittings'!A:A))+1,VLOOKUP(C205,'Press Copper Fittings'!A:J,3),IF(C205&lt;(MAX('Supply Stops'!A:A))+1,VLOOKUP(C205,'Supply Stops'!A:J,3),IF(C205&lt;(MAX('Supply Lines'!A:A))+1,VLOOKUP(C205,'Supply Lines'!A:J,3),IF(C205&lt;(MAX('CI Fittings'!A:A))+1,VLOOKUP(C205,'CI Fittings'!A:J,3),IF(C205&lt;(MAX('Steel Couplings'!A:A))+1,VLOOKUP(C205,'Steel Couplings'!A:J,3),IF(C205&lt;(MAX(NHC!A:A))+1,VLOOKUP(C205,NHC!A:J,3),IF(C205&lt;(MAX('Dielectric Unions'!A:A))+1,VLOOKUP(C205,'Dielectric Unions'!A:J,3),IF(C205&lt;(MAX('MI Fittings - XH'!A:A))+1,VLOOKUP(C205,'MI Fittings - XH'!A:J,3),IF(C205&lt;(MAX('Steel Nipples - XH'!A:A))+1,VLOOKUP(C205,'Steel Nipples - XH'!A:J,3),IF(C205&lt;(MAX('Copper Tubing '!A:A))+1,VLOOKUP(C205,'Copper Tubing '!A:J,3),IF(C205&lt;(MAX('PVC Pipe'!A:A))+1,VLOOKUP(C205,'PVC Pipe'!A:J,3),IF(C205&lt;(MAX('Steel Pipe'!A:A))+1,VLOOKUP(C205,'Steel Pipe'!A:J,3),""))))))))))))))))))))))))))))))))</f>
        <v/>
      </c>
      <c r="F205" s="1794" t="str">
        <f>IF(C205&lt;(MAX('MI Fittings'!A:A))+1,VLOOKUP(C205,'MI Fittings'!A:K,4),IF(C205&lt;(MAX('CS Press Fittings'!A:A))+1,VLOOKUP(C205,'CS Press Fittings'!A:K,5),IF(C205&lt;(MAX('Steel Nipples'!A:A))+1,VLOOKUP(C205,'Steel Nipples'!A:K,4),IF(C205&lt;(MAX('Steel Cut Lengths'!A:A))+1,VLOOKUP(C205,'Steel Cut Lengths'!A:K,4),IF(C205&lt;(MAX('Pipe Hangers'!A:A))+1,VLOOKUP(C205,'Pipe Hangers'!A:J,4),IF(C205&lt;(MAX('Brass Nipples '!A:A))+1,VLOOKUP(C205,'Brass Nipples '!A:J,4),IF(C205&lt;(MAX('Brass Fittings '!A:A))+1,VLOOKUP(C205,'Brass Fittings '!A:J,4),IF(C205&lt;(MAX(Valves!A:A))+1,VLOOKUP(C205,Valves!A:J,4),IF(C205&lt;(MAX('PEX Tubing'!A:A))+1,VLOOKUP(C205,'PEX Tubing'!A:J,4),IF(C205&lt;(MAX('PEX Fittings - Brass'!A:A))+1,VLOOKUP(C205,'PEX Fittings - Brass'!A:J,4),IF(C205&lt;(MAX('PEX Fittings - EXPN Brass'!A:A))+1,VLOOKUP(C205,'PEX Fittings - EXPN Brass'!A:J,4),IF(C205&lt;(MAX('PEX Fittings - F1807 PPSU '!A:A))+1,VLOOKUP(C205,'PEX Fittings - F1807 PPSU '!A:J,4),IF(C205&lt;(MAX('PEX Fittings - F1960 EPPSU'!A:A))+1,VLOOKUP(C205,'PEX Fittings - F1960 EPPSU'!A:J,4),IF(C205&lt;(MAX('PEX Accessories'!A:A))+1,VLOOKUP(C205,'PEX Accessories'!A:J,4),IF(C205&lt;(MAX('PVC DWV'!A:A))+1,VLOOKUP(C205,'PVC DWV'!A:K,5),IF(C205&lt;(MAX('PVC SCH 40'!A:A))+1,VLOOKUP(C205,'PVC SCH 40'!A:K,5),IF(C205&lt;(MAX('Push Fittings'!A:A))+1,VLOOKUP(C205,'Push Fittings'!A:J,4),IF(C205&lt;(MAX('Copper Wrot'!A:A))+1,VLOOKUP(C205,'Copper Wrot'!A:L,5),IF(C205&lt;(MAX('Cast Copper'!A:A))+1,VLOOKUP(C205,'Cast Copper'!A:L,5),IF(C205&lt;(MAX('Press Copper Fittings'!A:A))+1,VLOOKUP(C205,'Press Copper Fittings'!A:J,4),IF(C205&lt;(MAX('Supply Stops'!A:A))+1,VLOOKUP(C205,'Supply Stops'!A:J,4),IF(C205&lt;(MAX('Supply Lines'!A:A))+1,VLOOKUP(C205,'Supply Lines'!A:J,4),IF(C205&lt;(MAX('CI Fittings'!A:A))+1,VLOOKUP(C205,'CI Fittings'!A:J,4),IF(C205&lt;(MAX('Steel Couplings'!A:A))+1,VLOOKUP(C205,'Steel Couplings'!A:J,4),IF(C205&lt;(MAX(NHC!A:A))+1,VLOOKUP(C205,NHC!A:J,4),IF(C205&lt;(MAX('Dielectric Unions'!A:A))+1,VLOOKUP(C205,'Dielectric Unions'!A:J,4),IF(C205&lt;(MAX('MI Fittings - XH'!A:A))+1,VLOOKUP(C205,'MI Fittings - XH'!A:J,4),IF(C205&lt;(MAX('Steel Nipples - XH'!A:A))+1,VLOOKUP(C205,'Steel Nipples - XH'!A:J,4),IF(C205&lt;(MAX('Copper Tubing '!A:A))+1,VLOOKUP(C205,'Copper Tubing '!A:J,4),IF(C205&lt;(MAX('PVC Pipe'!A:A))+1,VLOOKUP(C205,'PVC Pipe'!A:J,4),IF(C205&lt;(MAX('Steel Pipe'!A:A))+1,VLOOKUP(C205,'Steel Pipe'!A:J,4),"")))))))))))))))))))))))))))))))</f>
        <v/>
      </c>
      <c r="G205" s="1795"/>
      <c r="H205" s="504" t="str">
        <f>IF(C205&lt;(MAX('MI Fittings'!A:A))+1,VLOOKUP(C205,'MI Fittings'!A:K,8),IF(C205&lt;(MAX('CS Press Fittings'!A:A))+1,VLOOKUP(C205,'CS Press Fittings'!A:K,9),IF(C205&lt;(MAX('Steel Nipples'!A:A))+1,VLOOKUP(C205,'Steel Nipples'!A:K,8),IF(C205&lt;(MAX('Steel Cut Lengths'!A:A))+1,VLOOKUP(C205,'Steel Cut Lengths'!A:K,8),IF(C205&lt;(MAX('Pipe Hangers'!A:A))+1,VLOOKUP(C205,'Pipe Hangers'!A:J,8),IF(C205&lt;(MAX('Brass Nipples '!A:A))+1,VLOOKUP(C205,'Brass Nipples '!A:J,8),IF(C205&lt;(MAX('Brass Fittings '!A:A))+1,VLOOKUP(C205,'Brass Fittings '!A:J,8),IF(C205&lt;(MAX(Valves!A:A))+1,VLOOKUP(C205,Valves!A:J,8),IF(C205&lt;(MAX('PEX Tubing'!A:A))+1,VLOOKUP(C205,'PEX Tubing'!A:J,8),IF(C205&lt;(MAX('PEX Fittings - Brass'!A:A))+1,VLOOKUP(C205,'PEX Fittings - Brass'!A:J,8),IF(C205&lt;(MAX('PEX Fittings - EXPN Brass'!A:A))+1,VLOOKUP(C205,'PEX Fittings - EXPN Brass'!A:J,8),IF(C205&lt;(MAX('PEX Fittings - F1807 PPSU '!A:A))+1,VLOOKUP(C205,'PEX Fittings - F1807 PPSU '!A:J,8),IF(C205&lt;(MAX('PEX Fittings - F1960 EPPSU'!A:A))+1,VLOOKUP(C205,'PEX Fittings - F1960 EPPSU'!A:J,8),IF(C205&lt;(MAX('PEX Accessories'!A:A))+1,VLOOKUP(C205,'PEX Accessories'!A:J,8),IF(C205&lt;(MAX('PVC DWV'!A:A))+1,VLOOKUP(C205,'PVC DWV'!A:K,9),IF(C205&lt;(MAX('PVC SCH 40'!A:A))+1,VLOOKUP(C205,'PVC SCH 40'!A:K,10),IF(C205&lt;(MAX('Push Fittings'!A:A))+1,VLOOKUP(C205,'Push Fittings'!A:J,8),IF(C205&lt;(MAX('Copper Wrot'!A:A))+1,VLOOKUP(C205,'Copper Wrot'!A:L,10),IF(C205&lt;(MAX('Cast Copper'!A:A))+1,VLOOKUP(C205,'Cast Copper'!A:L,10),IF(C205&lt;(MAX('Press Copper Fittings'!A:A))+1,VLOOKUP(C205,'Press Copper Fittings'!A:J,8),IF(C205&lt;(MAX('Supply Stops'!A:A))+1,VLOOKUP(C205,'Supply Stops'!A:J,8),IF(C205&lt;(MAX('Supply Lines'!A:A))+1,VLOOKUP(C205,'Supply Lines'!A:J,8),IF(C205&lt;(MAX('CI Fittings'!A:A))+1,VLOOKUP(C205,'CI Fittings'!A:J,8),IF(C205&lt;(MAX('Steel Couplings'!A:A))+1,VLOOKUP(C205,'Steel Couplings'!A:J,8),IF(C205&lt;(MAX(NHC!A:A))+1,VLOOKUP(C205,NHC!A:J,8),IF(C205&lt;(MAX('Dielectric Unions'!A:A))+1,VLOOKUP(C205,'Dielectric Unions'!A:J,8),IF(C205&lt;(MAX('MI Fittings - XH'!A:A))+1,VLOOKUP(C205,'MI Fittings - XH'!A:J,8),IF(C205&lt;(MAX('Steel Nipples - XH'!A:A))+1,VLOOKUP(C205,'Steel Nipples - XH'!A:J,8),IF(C205&lt;(MAX('Copper Tubing '!A:A))+1,VLOOKUP(C205,'Copper Tubing '!A:J,8),IF(C205&lt;(MAX('PVC Pipe'!A:A))+1,VLOOKUP(C205,'PVC Pipe'!A:J,8),IF(C205&lt;(MAX('Steel Pipe'!A:A))+1,VLOOKUP(C205,'Steel Pipe'!A:J,8),"")))))))))))))))))))))))))))))))</f>
        <v/>
      </c>
      <c r="I205" s="1232">
        <f>IF(C205&lt;(MAX('MI Fittings'!A:A))+1,VLOOKUP(C205,'MI Fittings'!A:K,7),IF(C205&lt;(MAX('CS Press Fittings'!A:A))+1,VLOOKUP(C205,'CS Press Fittings'!A:K,8),IF(C205&lt;(MAX('Steel Nipples'!A:A))+1,VLOOKUP(C205,'Steel Nipples'!A:K,7),IF(C205&lt;(MAX('Steel Cut Lengths'!A:A))+1,VLOOKUP(C205,'Steel Cut Lengths'!A:K,7),IF(C205&lt;(MAX('Pipe Hangers'!A:A))+1,VLOOKUP(C205,'Pipe Hangers'!A:J,7),IF(C205&lt;(MAX('Brass Nipples '!A:A))+1,VLOOKUP(C205,'Brass Nipples '!A:J,7),IF(C205&lt;(MAX('Brass Fittings '!A:A))+1,VLOOKUP(C205,'Brass Fittings '!A:J,7),IF(C205&lt;(MAX(Valves!A:A))+1,VLOOKUP(C205,Valves!A:J,7),IF(C205&lt;(MAX('PEX Tubing'!A:A))+1,VLOOKUP(C205,'PEX Tubing'!A:J,7),IF(C205&lt;(MAX('PEX Fittings - Brass'!A:A))+1,VLOOKUP(C205,'PEX Fittings - Brass'!A:J,7),IF(C205&lt;(MAX('PEX Fittings - EXPN Brass'!A:A))+1,VLOOKUP(C205,'PEX Fittings - EXPN Brass'!A:J,7),IF(C205&lt;(MAX('PEX Fittings - F1807 PPSU '!A:A))+1,VLOOKUP(C205,'PEX Fittings - F1807 PPSU '!A:J,7),IF(C205&lt;(MAX('PEX Fittings - F1960 EPPSU'!A:A))+1,VLOOKUP(C205,'PEX Fittings - F1960 EPPSU'!A:J,7),IF(C205&lt;(MAX('PEX Accessories'!A:A))+1,VLOOKUP(C205,'PEX Accessories'!A:J,7),IF(C205&lt;(MAX('PVC DWV'!A:A))+1,VLOOKUP(C205,'PVC DWV'!A:K,8),IF(C205&lt;(MAX('PVC SCH 40'!A:A))+1,VLOOKUP(C205,'PVC SCH 40'!A:K,7),IF(C205&lt;(MAX('Push Fittings'!A:A))+1,VLOOKUP(C205,'Push Fittings'!A:J,7),IF(C205&lt;(MAX('Copper Wrot'!A:A))+1,VLOOKUP(C205,'Copper Wrot'!A:L,9),IF(C205&lt;(MAX('Cast Copper'!A:A))+1,VLOOKUP(C205,'Cast Copper'!A:L,9),IF(C205&lt;(MAX('Press Copper Fittings'!A:A))+1,VLOOKUP(C205,'Press Copper Fittings'!A:J,7),IF(C205&lt;(MAX('Supply Stops'!A:A))+1,VLOOKUP(C205,'Supply Stops'!A:J,7),IF(C205&lt;(MAX('Supply Lines'!A:A))+1,VLOOKUP(C205,'Supply Lines'!A:J,7),IF(C205&lt;(MAX('CI Fittings'!A:A))+1,VLOOKUP(C205,'CI Fittings'!A:J,7),IF(C205&lt;(MAX('Steel Couplings'!A:A))+1,VLOOKUP(C205,'Steel Couplings'!A:J,7),IF(C205&lt;(MAX(NHC!A:A))+1,VLOOKUP(C205,NHC!A:J,7),IF(C205&lt;(MAX('Dielectric Unions'!A:A))+1,VLOOKUP(C205,'Dielectric Unions'!A:J,7),IF(C205&lt;(MAX('MI Fittings - XH'!A:A))+1,VLOOKUP(C205,'MI Fittings - XH'!A:J,7),IF(C205&lt;(MAX('Steel Nipples - XH'!A:A))+1,VLOOKUP(C205,'Steel Nipples - XH'!A:J,7),IF(C205&lt;(MAX('Copper Tubing '!A:A))+1,VLOOKUP(C205,'Copper Tubing '!A:J,7),IF(C205&lt;(MAX('PVC Pipe'!A:A))+1,VLOOKUP(C205,'PVC Pipe'!A:J,7),IF(C205&lt;(MAX('Steel Pipe'!A:A))+1,VLOOKUP(C205,'Steel Pipe'!A:J,7),0)))))))))))))))))))))))))))))))</f>
        <v>0</v>
      </c>
      <c r="J205" s="1196">
        <f t="shared" si="3"/>
        <v>0</v>
      </c>
    </row>
    <row r="206" spans="3:10" ht="15" customHeight="1" thickTop="1" thickBot="1">
      <c r="C206" s="1234">
        <v>185</v>
      </c>
      <c r="D206" s="49" t="str">
        <f>IF(C206&lt;(MAX('MI Fittings'!A:A))+1,VLOOKUP(C206,'MI Fittings'!A:K,10),IF(C206&lt;(MAX('CS Press Fittings'!A:A))+1,VLOOKUP(C206,'CS Press Fittings'!A:K,11),IF(C206&lt;(MAX('Steel Nipples'!A:A))+1,VLOOKUP(C206,'Steel Nipples'!A:K,10),IF(C206&lt;(MAX('Steel Cut Lengths'!A:A))+1,VLOOKUP(C206,'Steel Cut Lengths'!A:K,10),IF(C206&lt;(MAX('Pipe Hangers'!A:A))+1,VLOOKUP(C206,'Pipe Hangers'!A:J,10),IF(C206&lt;(MAX('Brass Nipples '!A:A))+1,VLOOKUP(C206,'Brass Nipples '!A:J,10),IF(C206&lt;(MAX('Brass Fittings '!A:A))+1,VLOOKUP(C206,'Brass Fittings '!A:J,10),IF(C206&lt;(MAX(Valves!A:A))+1,VLOOKUP(C206,Valves!A:J,10),IF(C206&lt;(MAX('PEX Tubing'!A:A))+1,VLOOKUP(C206,'PEX Tubing'!A:J,9),IF(C206&lt;(MAX('PEX Fittings - Brass'!A:A))+1,VLOOKUP(C206,'PEX Fittings - Brass'!A:J,10),IF(C206&lt;(MAX('PEX Fittings - EXPN Brass'!A:A))+1,VLOOKUP(C206,'PEX Fittings - EXPN Brass'!A:J,10),IF(C206&lt;(MAX('PEX Fittings - F1807 PPSU '!A:A))+1,VLOOKUP(C206,'PEX Fittings - F1807 PPSU '!A:J,10),IF(C206&lt;(MAX('PEX Fittings - F1960 EPPSU'!A:A))+1,VLOOKUP(C206,'PEX Fittings - F1960 EPPSU'!A:J,10),IF(C206&lt;(MAX('PEX Accessories'!A:A))+1,VLOOKUP(C206,'PEX Accessories'!A:J,10),IF(C206&lt;(MAX('PVC DWV'!A:A))+1,VLOOKUP(C206,'PVC DWV'!A:K,11),IF(C206&lt;(MAX('PVC SCH 40'!A:A))+1,VLOOKUP(C206,'PVC SCH 40'!A:K,11),IF(C206&lt;(MAX('Push Fittings'!A:A))+1,VLOOKUP(C206,'Push Fittings'!A:J,10),IF(C206&lt;(MAX('Copper Wrot'!A:A))+1,VLOOKUP(C206,'Copper Wrot'!A:L,12),IF(C206&lt;(MAX('Cast Copper'!A:A))+1,VLOOKUP(C206,'Cast Copper'!A:L,12),IF(C206&lt;(MAX('Press Copper Fittings'!A:A))+1,VLOOKUP(C206,'Press Copper Fittings'!A:J,10),IF(C206&lt;(MAX('Supply Stops'!A:A))+1,VLOOKUP(C206,'Supply Stops'!A:J,10),IF(C206&lt;(MAX('Supply Lines'!A:A))+1,VLOOKUP(C206,'Supply Lines'!A:J,10),IF(C206&lt;(MAX('CI Fittings'!A:A))+1,VLOOKUP(C206,'CI Fittings'!A:J,10),IF(C206&lt;(MAX('Steel Couplings'!A:A))+1,VLOOKUP(C206,'Steel Couplings'!A:J,10),IF(C206&lt;(MAX(NHC!A:A))+1,VLOOKUP(C206,NHC!A:J,10),IF(C206&lt;(MAX('Dielectric Unions'!A:A))+1,VLOOKUP(C206,'Dielectric Unions'!A:J,10),IF(C206&lt;(MAX('MI Fittings - XH'!A:A))+1,VLOOKUP(C206,'MI Fittings - XH'!A:J,10),IF(C206&lt;(MAX('Steel Nipples - XH'!A:A))+1,VLOOKUP(C206,'Steel Nipples - XH'!A:J,10),IF(C206&lt;(MAX('Copper Tubing '!A:A))+1,VLOOKUP(C206,'Copper Tubing '!A:J,10),IF(C206&lt;(MAX('PVC Pipe'!A:A))+1,VLOOKUP(C206,'PVC Pipe'!A:J,10),IF(C206&lt;(MAX('Steel Pipe'!A:A))+1,VLOOKUP(C206,'Steel Pipe'!A:J,10),"")))))))))))))))))))))))))))))))</f>
        <v/>
      </c>
      <c r="E206" s="1231" t="str">
        <f>IF(C206&lt;(MAX('MI Fittings'!A:A))+1,VLOOKUP(C206,'MI Fittings'!A:K,3),IF(C206&lt;(MAX('CS Press Fittings'!A:A))+1,VLOOKUP(C206,'CS Press Fittings'!A:K,4),IF(C206&lt;(MAX('Steel Nipples'!A:A))+1,VLOOKUP(C206,'Steel Nipples'!A:K,3),IF(C206&lt;(MAX('Steel Cut Lengths'!A:A))+1,VLOOKUP(C206,'Steel Cut Lengths'!A:K,3),IF(C206&lt;(MAX('Pipe Hangers'!A:A))+1,VLOOKUP(C206,'Pipe Hangers'!A:J,3),IF(C206&lt;(MAX('Brass Nipples '!A:A))+1,VLOOKUP(C206,'Brass Nipples '!A:J,3),IF(C206&lt;(MAX('Brass Fittings '!A:A))+1,VLOOKUP(C206,'Brass Fittings '!A:J,3),IF(C206&lt;(MAX(Valves!A:A))+1,VLOOKUP(C206,Valves!A:J,3),IF(C206&lt;(MAX('PEX Tubing'!A:A))+1,VLOOKUP(C206,'PEX Tubing'!A:J,3),IF(C206&lt;(MAX('PEX Fittings - Brass'!A:A))+1,VLOOKUP(C206,'PEX Fittings - Brass'!A:J,3),IF(C206&lt;(MAX('PEX Fittings - EXPN Brass'!A:A))+1,VLOOKUP(C206,'PEX Fittings - EXPN Brass'!A:J,3),IF(C206&lt;(MAX('PEX Fittings - F1807 PPSU '!A:A))+1,VLOOKUP(C206,'PEX Fittings - F1807 PPSU '!A:J,3),IF(C206&lt;(MAX('PEX Fittings - F1960 EPPSU'!A:A))+1,VLOOKUP(C206,'PEX Fittings - F1960 EPPSU'!A:J,3),IF(C206&lt;(MAX('PEX Accessories'!A:A))+1,VLOOKUP(C206,'PEX Accessories'!A:J,3),IF(C206&lt;(MAX('PVC DWV'!A:A))+1,VLOOKUP(C206,'PVC DWV'!A:K,3),IF(C206&lt;(MAX('PVC SCH 40'!A:A))+1,VLOOKUP(C206,'PVC SCH 40'!A:K,3),IF(C206&lt;(MAX('Push Fittings'!A:A))+1,VLOOKUP(C206,'Push Fittings'!A:J,3),IF(C206&lt;(MAX('Copper Wrot'!A:A))+1,VLOOKUP(C206,'Copper Wrot'!A:L,3),IF(C206&lt;(MAX('Cast Copper'!A:A))+1,VLOOKUP(C206,'Cast Copper'!A:L,3),IF(C206&lt;(MAX('Cast Copper'!A:A))+1,VLOOKUP(C206,'Cast Copper'!A:L,3),IF(C206&lt;(MAX('Press Copper Fittings'!A:A))+1,VLOOKUP(C206,'Press Copper Fittings'!A:J,3),IF(C206&lt;(MAX('Supply Stops'!A:A))+1,VLOOKUP(C206,'Supply Stops'!A:J,3),IF(C206&lt;(MAX('Supply Lines'!A:A))+1,VLOOKUP(C206,'Supply Lines'!A:J,3),IF(C206&lt;(MAX('CI Fittings'!A:A))+1,VLOOKUP(C206,'CI Fittings'!A:J,3),IF(C206&lt;(MAX('Steel Couplings'!A:A))+1,VLOOKUP(C206,'Steel Couplings'!A:J,3),IF(C206&lt;(MAX(NHC!A:A))+1,VLOOKUP(C206,NHC!A:J,3),IF(C206&lt;(MAX('Dielectric Unions'!A:A))+1,VLOOKUP(C206,'Dielectric Unions'!A:J,3),IF(C206&lt;(MAX('MI Fittings - XH'!A:A))+1,VLOOKUP(C206,'MI Fittings - XH'!A:J,3),IF(C206&lt;(MAX('Steel Nipples - XH'!A:A))+1,VLOOKUP(C206,'Steel Nipples - XH'!A:J,3),IF(C206&lt;(MAX('Copper Tubing '!A:A))+1,VLOOKUP(C206,'Copper Tubing '!A:J,3),IF(C206&lt;(MAX('PVC Pipe'!A:A))+1,VLOOKUP(C206,'PVC Pipe'!A:J,3),IF(C206&lt;(MAX('Steel Pipe'!A:A))+1,VLOOKUP(C206,'Steel Pipe'!A:J,3),""))))))))))))))))))))))))))))))))</f>
        <v/>
      </c>
      <c r="F206" s="1794" t="str">
        <f>IF(C206&lt;(MAX('MI Fittings'!A:A))+1,VLOOKUP(C206,'MI Fittings'!A:K,4),IF(C206&lt;(MAX('CS Press Fittings'!A:A))+1,VLOOKUP(C206,'CS Press Fittings'!A:K,5),IF(C206&lt;(MAX('Steel Nipples'!A:A))+1,VLOOKUP(C206,'Steel Nipples'!A:K,4),IF(C206&lt;(MAX('Steel Cut Lengths'!A:A))+1,VLOOKUP(C206,'Steel Cut Lengths'!A:K,4),IF(C206&lt;(MAX('Pipe Hangers'!A:A))+1,VLOOKUP(C206,'Pipe Hangers'!A:J,4),IF(C206&lt;(MAX('Brass Nipples '!A:A))+1,VLOOKUP(C206,'Brass Nipples '!A:J,4),IF(C206&lt;(MAX('Brass Fittings '!A:A))+1,VLOOKUP(C206,'Brass Fittings '!A:J,4),IF(C206&lt;(MAX(Valves!A:A))+1,VLOOKUP(C206,Valves!A:J,4),IF(C206&lt;(MAX('PEX Tubing'!A:A))+1,VLOOKUP(C206,'PEX Tubing'!A:J,4),IF(C206&lt;(MAX('PEX Fittings - Brass'!A:A))+1,VLOOKUP(C206,'PEX Fittings - Brass'!A:J,4),IF(C206&lt;(MAX('PEX Fittings - EXPN Brass'!A:A))+1,VLOOKUP(C206,'PEX Fittings - EXPN Brass'!A:J,4),IF(C206&lt;(MAX('PEX Fittings - F1807 PPSU '!A:A))+1,VLOOKUP(C206,'PEX Fittings - F1807 PPSU '!A:J,4),IF(C206&lt;(MAX('PEX Fittings - F1960 EPPSU'!A:A))+1,VLOOKUP(C206,'PEX Fittings - F1960 EPPSU'!A:J,4),IF(C206&lt;(MAX('PEX Accessories'!A:A))+1,VLOOKUP(C206,'PEX Accessories'!A:J,4),IF(C206&lt;(MAX('PVC DWV'!A:A))+1,VLOOKUP(C206,'PVC DWV'!A:K,5),IF(C206&lt;(MAX('PVC SCH 40'!A:A))+1,VLOOKUP(C206,'PVC SCH 40'!A:K,5),IF(C206&lt;(MAX('Push Fittings'!A:A))+1,VLOOKUP(C206,'Push Fittings'!A:J,4),IF(C206&lt;(MAX('Copper Wrot'!A:A))+1,VLOOKUP(C206,'Copper Wrot'!A:L,5),IF(C206&lt;(MAX('Cast Copper'!A:A))+1,VLOOKUP(C206,'Cast Copper'!A:L,5),IF(C206&lt;(MAX('Press Copper Fittings'!A:A))+1,VLOOKUP(C206,'Press Copper Fittings'!A:J,4),IF(C206&lt;(MAX('Supply Stops'!A:A))+1,VLOOKUP(C206,'Supply Stops'!A:J,4),IF(C206&lt;(MAX('Supply Lines'!A:A))+1,VLOOKUP(C206,'Supply Lines'!A:J,4),IF(C206&lt;(MAX('CI Fittings'!A:A))+1,VLOOKUP(C206,'CI Fittings'!A:J,4),IF(C206&lt;(MAX('Steel Couplings'!A:A))+1,VLOOKUP(C206,'Steel Couplings'!A:J,4),IF(C206&lt;(MAX(NHC!A:A))+1,VLOOKUP(C206,NHC!A:J,4),IF(C206&lt;(MAX('Dielectric Unions'!A:A))+1,VLOOKUP(C206,'Dielectric Unions'!A:J,4),IF(C206&lt;(MAX('MI Fittings - XH'!A:A))+1,VLOOKUP(C206,'MI Fittings - XH'!A:J,4),IF(C206&lt;(MAX('Steel Nipples - XH'!A:A))+1,VLOOKUP(C206,'Steel Nipples - XH'!A:J,4),IF(C206&lt;(MAX('Copper Tubing '!A:A))+1,VLOOKUP(C206,'Copper Tubing '!A:J,4),IF(C206&lt;(MAX('PVC Pipe'!A:A))+1,VLOOKUP(C206,'PVC Pipe'!A:J,4),IF(C206&lt;(MAX('Steel Pipe'!A:A))+1,VLOOKUP(C206,'Steel Pipe'!A:J,4),"")))))))))))))))))))))))))))))))</f>
        <v/>
      </c>
      <c r="G206" s="1795"/>
      <c r="H206" s="504" t="str">
        <f>IF(C206&lt;(MAX('MI Fittings'!A:A))+1,VLOOKUP(C206,'MI Fittings'!A:K,8),IF(C206&lt;(MAX('CS Press Fittings'!A:A))+1,VLOOKUP(C206,'CS Press Fittings'!A:K,9),IF(C206&lt;(MAX('Steel Nipples'!A:A))+1,VLOOKUP(C206,'Steel Nipples'!A:K,8),IF(C206&lt;(MAX('Steel Cut Lengths'!A:A))+1,VLOOKUP(C206,'Steel Cut Lengths'!A:K,8),IF(C206&lt;(MAX('Pipe Hangers'!A:A))+1,VLOOKUP(C206,'Pipe Hangers'!A:J,8),IF(C206&lt;(MAX('Brass Nipples '!A:A))+1,VLOOKUP(C206,'Brass Nipples '!A:J,8),IF(C206&lt;(MAX('Brass Fittings '!A:A))+1,VLOOKUP(C206,'Brass Fittings '!A:J,8),IF(C206&lt;(MAX(Valves!A:A))+1,VLOOKUP(C206,Valves!A:J,8),IF(C206&lt;(MAX('PEX Tubing'!A:A))+1,VLOOKUP(C206,'PEX Tubing'!A:J,8),IF(C206&lt;(MAX('PEX Fittings - Brass'!A:A))+1,VLOOKUP(C206,'PEX Fittings - Brass'!A:J,8),IF(C206&lt;(MAX('PEX Fittings - EXPN Brass'!A:A))+1,VLOOKUP(C206,'PEX Fittings - EXPN Brass'!A:J,8),IF(C206&lt;(MAX('PEX Fittings - F1807 PPSU '!A:A))+1,VLOOKUP(C206,'PEX Fittings - F1807 PPSU '!A:J,8),IF(C206&lt;(MAX('PEX Fittings - F1960 EPPSU'!A:A))+1,VLOOKUP(C206,'PEX Fittings - F1960 EPPSU'!A:J,8),IF(C206&lt;(MAX('PEX Accessories'!A:A))+1,VLOOKUP(C206,'PEX Accessories'!A:J,8),IF(C206&lt;(MAX('PVC DWV'!A:A))+1,VLOOKUP(C206,'PVC DWV'!A:K,9),IF(C206&lt;(MAX('PVC SCH 40'!A:A))+1,VLOOKUP(C206,'PVC SCH 40'!A:K,10),IF(C206&lt;(MAX('Push Fittings'!A:A))+1,VLOOKUP(C206,'Push Fittings'!A:J,8),IF(C206&lt;(MAX('Copper Wrot'!A:A))+1,VLOOKUP(C206,'Copper Wrot'!A:L,10),IF(C206&lt;(MAX('Cast Copper'!A:A))+1,VLOOKUP(C206,'Cast Copper'!A:L,10),IF(C206&lt;(MAX('Press Copper Fittings'!A:A))+1,VLOOKUP(C206,'Press Copper Fittings'!A:J,8),IF(C206&lt;(MAX('Supply Stops'!A:A))+1,VLOOKUP(C206,'Supply Stops'!A:J,8),IF(C206&lt;(MAX('Supply Lines'!A:A))+1,VLOOKUP(C206,'Supply Lines'!A:J,8),IF(C206&lt;(MAX('CI Fittings'!A:A))+1,VLOOKUP(C206,'CI Fittings'!A:J,8),IF(C206&lt;(MAX('Steel Couplings'!A:A))+1,VLOOKUP(C206,'Steel Couplings'!A:J,8),IF(C206&lt;(MAX(NHC!A:A))+1,VLOOKUP(C206,NHC!A:J,8),IF(C206&lt;(MAX('Dielectric Unions'!A:A))+1,VLOOKUP(C206,'Dielectric Unions'!A:J,8),IF(C206&lt;(MAX('MI Fittings - XH'!A:A))+1,VLOOKUP(C206,'MI Fittings - XH'!A:J,8),IF(C206&lt;(MAX('Steel Nipples - XH'!A:A))+1,VLOOKUP(C206,'Steel Nipples - XH'!A:J,8),IF(C206&lt;(MAX('Copper Tubing '!A:A))+1,VLOOKUP(C206,'Copper Tubing '!A:J,8),IF(C206&lt;(MAX('PVC Pipe'!A:A))+1,VLOOKUP(C206,'PVC Pipe'!A:J,8),IF(C206&lt;(MAX('Steel Pipe'!A:A))+1,VLOOKUP(C206,'Steel Pipe'!A:J,8),"")))))))))))))))))))))))))))))))</f>
        <v/>
      </c>
      <c r="I206" s="1232">
        <f>IF(C206&lt;(MAX('MI Fittings'!A:A))+1,VLOOKUP(C206,'MI Fittings'!A:K,7),IF(C206&lt;(MAX('CS Press Fittings'!A:A))+1,VLOOKUP(C206,'CS Press Fittings'!A:K,8),IF(C206&lt;(MAX('Steel Nipples'!A:A))+1,VLOOKUP(C206,'Steel Nipples'!A:K,7),IF(C206&lt;(MAX('Steel Cut Lengths'!A:A))+1,VLOOKUP(C206,'Steel Cut Lengths'!A:K,7),IF(C206&lt;(MAX('Pipe Hangers'!A:A))+1,VLOOKUP(C206,'Pipe Hangers'!A:J,7),IF(C206&lt;(MAX('Brass Nipples '!A:A))+1,VLOOKUP(C206,'Brass Nipples '!A:J,7),IF(C206&lt;(MAX('Brass Fittings '!A:A))+1,VLOOKUP(C206,'Brass Fittings '!A:J,7),IF(C206&lt;(MAX(Valves!A:A))+1,VLOOKUP(C206,Valves!A:J,7),IF(C206&lt;(MAX('PEX Tubing'!A:A))+1,VLOOKUP(C206,'PEX Tubing'!A:J,7),IF(C206&lt;(MAX('PEX Fittings - Brass'!A:A))+1,VLOOKUP(C206,'PEX Fittings - Brass'!A:J,7),IF(C206&lt;(MAX('PEX Fittings - EXPN Brass'!A:A))+1,VLOOKUP(C206,'PEX Fittings - EXPN Brass'!A:J,7),IF(C206&lt;(MAX('PEX Fittings - F1807 PPSU '!A:A))+1,VLOOKUP(C206,'PEX Fittings - F1807 PPSU '!A:J,7),IF(C206&lt;(MAX('PEX Fittings - F1960 EPPSU'!A:A))+1,VLOOKUP(C206,'PEX Fittings - F1960 EPPSU'!A:J,7),IF(C206&lt;(MAX('PEX Accessories'!A:A))+1,VLOOKUP(C206,'PEX Accessories'!A:J,7),IF(C206&lt;(MAX('PVC DWV'!A:A))+1,VLOOKUP(C206,'PVC DWV'!A:K,8),IF(C206&lt;(MAX('PVC SCH 40'!A:A))+1,VLOOKUP(C206,'PVC SCH 40'!A:K,7),IF(C206&lt;(MAX('Push Fittings'!A:A))+1,VLOOKUP(C206,'Push Fittings'!A:J,7),IF(C206&lt;(MAX('Copper Wrot'!A:A))+1,VLOOKUP(C206,'Copper Wrot'!A:L,9),IF(C206&lt;(MAX('Cast Copper'!A:A))+1,VLOOKUP(C206,'Cast Copper'!A:L,9),IF(C206&lt;(MAX('Press Copper Fittings'!A:A))+1,VLOOKUP(C206,'Press Copper Fittings'!A:J,7),IF(C206&lt;(MAX('Supply Stops'!A:A))+1,VLOOKUP(C206,'Supply Stops'!A:J,7),IF(C206&lt;(MAX('Supply Lines'!A:A))+1,VLOOKUP(C206,'Supply Lines'!A:J,7),IF(C206&lt;(MAX('CI Fittings'!A:A))+1,VLOOKUP(C206,'CI Fittings'!A:J,7),IF(C206&lt;(MAX('Steel Couplings'!A:A))+1,VLOOKUP(C206,'Steel Couplings'!A:J,7),IF(C206&lt;(MAX(NHC!A:A))+1,VLOOKUP(C206,NHC!A:J,7),IF(C206&lt;(MAX('Dielectric Unions'!A:A))+1,VLOOKUP(C206,'Dielectric Unions'!A:J,7),IF(C206&lt;(MAX('MI Fittings - XH'!A:A))+1,VLOOKUP(C206,'MI Fittings - XH'!A:J,7),IF(C206&lt;(MAX('Steel Nipples - XH'!A:A))+1,VLOOKUP(C206,'Steel Nipples - XH'!A:J,7),IF(C206&lt;(MAX('Copper Tubing '!A:A))+1,VLOOKUP(C206,'Copper Tubing '!A:J,7),IF(C206&lt;(MAX('PVC Pipe'!A:A))+1,VLOOKUP(C206,'PVC Pipe'!A:J,7),IF(C206&lt;(MAX('Steel Pipe'!A:A))+1,VLOOKUP(C206,'Steel Pipe'!A:J,7),0)))))))))))))))))))))))))))))))</f>
        <v>0</v>
      </c>
      <c r="J206" s="1196">
        <f t="shared" si="3"/>
        <v>0</v>
      </c>
    </row>
    <row r="207" spans="3:10" ht="15" customHeight="1" thickTop="1" thickBot="1">
      <c r="C207" s="1233">
        <v>186</v>
      </c>
      <c r="D207" s="49" t="str">
        <f>IF(C207&lt;(MAX('MI Fittings'!A:A))+1,VLOOKUP(C207,'MI Fittings'!A:K,10),IF(C207&lt;(MAX('CS Press Fittings'!A:A))+1,VLOOKUP(C207,'CS Press Fittings'!A:K,11),IF(C207&lt;(MAX('Steel Nipples'!A:A))+1,VLOOKUP(C207,'Steel Nipples'!A:K,10),IF(C207&lt;(MAX('Steel Cut Lengths'!A:A))+1,VLOOKUP(C207,'Steel Cut Lengths'!A:K,10),IF(C207&lt;(MAX('Pipe Hangers'!A:A))+1,VLOOKUP(C207,'Pipe Hangers'!A:J,10),IF(C207&lt;(MAX('Brass Nipples '!A:A))+1,VLOOKUP(C207,'Brass Nipples '!A:J,10),IF(C207&lt;(MAX('Brass Fittings '!A:A))+1,VLOOKUP(C207,'Brass Fittings '!A:J,10),IF(C207&lt;(MAX(Valves!A:A))+1,VLOOKUP(C207,Valves!A:J,10),IF(C207&lt;(MAX('PEX Tubing'!A:A))+1,VLOOKUP(C207,'PEX Tubing'!A:J,9),IF(C207&lt;(MAX('PEX Fittings - Brass'!A:A))+1,VLOOKUP(C207,'PEX Fittings - Brass'!A:J,10),IF(C207&lt;(MAX('PEX Fittings - EXPN Brass'!A:A))+1,VLOOKUP(C207,'PEX Fittings - EXPN Brass'!A:J,10),IF(C207&lt;(MAX('PEX Fittings - F1807 PPSU '!A:A))+1,VLOOKUP(C207,'PEX Fittings - F1807 PPSU '!A:J,10),IF(C207&lt;(MAX('PEX Fittings - F1960 EPPSU'!A:A))+1,VLOOKUP(C207,'PEX Fittings - F1960 EPPSU'!A:J,10),IF(C207&lt;(MAX('PEX Accessories'!A:A))+1,VLOOKUP(C207,'PEX Accessories'!A:J,10),IF(C207&lt;(MAX('PVC DWV'!A:A))+1,VLOOKUP(C207,'PVC DWV'!A:K,11),IF(C207&lt;(MAX('PVC SCH 40'!A:A))+1,VLOOKUP(C207,'PVC SCH 40'!A:K,11),IF(C207&lt;(MAX('Push Fittings'!A:A))+1,VLOOKUP(C207,'Push Fittings'!A:J,10),IF(C207&lt;(MAX('Copper Wrot'!A:A))+1,VLOOKUP(C207,'Copper Wrot'!A:L,12),IF(C207&lt;(MAX('Cast Copper'!A:A))+1,VLOOKUP(C207,'Cast Copper'!A:L,12),IF(C207&lt;(MAX('Press Copper Fittings'!A:A))+1,VLOOKUP(C207,'Press Copper Fittings'!A:J,10),IF(C207&lt;(MAX('Supply Stops'!A:A))+1,VLOOKUP(C207,'Supply Stops'!A:J,10),IF(C207&lt;(MAX('Supply Lines'!A:A))+1,VLOOKUP(C207,'Supply Lines'!A:J,10),IF(C207&lt;(MAX('CI Fittings'!A:A))+1,VLOOKUP(C207,'CI Fittings'!A:J,10),IF(C207&lt;(MAX('Steel Couplings'!A:A))+1,VLOOKUP(C207,'Steel Couplings'!A:J,10),IF(C207&lt;(MAX(NHC!A:A))+1,VLOOKUP(C207,NHC!A:J,10),IF(C207&lt;(MAX('Dielectric Unions'!A:A))+1,VLOOKUP(C207,'Dielectric Unions'!A:J,10),IF(C207&lt;(MAX('MI Fittings - XH'!A:A))+1,VLOOKUP(C207,'MI Fittings - XH'!A:J,10),IF(C207&lt;(MAX('Steel Nipples - XH'!A:A))+1,VLOOKUP(C207,'Steel Nipples - XH'!A:J,10),IF(C207&lt;(MAX('Copper Tubing '!A:A))+1,VLOOKUP(C207,'Copper Tubing '!A:J,10),IF(C207&lt;(MAX('PVC Pipe'!A:A))+1,VLOOKUP(C207,'PVC Pipe'!A:J,10),IF(C207&lt;(MAX('Steel Pipe'!A:A))+1,VLOOKUP(C207,'Steel Pipe'!A:J,10),"")))))))))))))))))))))))))))))))</f>
        <v/>
      </c>
      <c r="E207" s="1231" t="str">
        <f>IF(C207&lt;(MAX('MI Fittings'!A:A))+1,VLOOKUP(C207,'MI Fittings'!A:K,3),IF(C207&lt;(MAX('CS Press Fittings'!A:A))+1,VLOOKUP(C207,'CS Press Fittings'!A:K,4),IF(C207&lt;(MAX('Steel Nipples'!A:A))+1,VLOOKUP(C207,'Steel Nipples'!A:K,3),IF(C207&lt;(MAX('Steel Cut Lengths'!A:A))+1,VLOOKUP(C207,'Steel Cut Lengths'!A:K,3),IF(C207&lt;(MAX('Pipe Hangers'!A:A))+1,VLOOKUP(C207,'Pipe Hangers'!A:J,3),IF(C207&lt;(MAX('Brass Nipples '!A:A))+1,VLOOKUP(C207,'Brass Nipples '!A:J,3),IF(C207&lt;(MAX('Brass Fittings '!A:A))+1,VLOOKUP(C207,'Brass Fittings '!A:J,3),IF(C207&lt;(MAX(Valves!A:A))+1,VLOOKUP(C207,Valves!A:J,3),IF(C207&lt;(MAX('PEX Tubing'!A:A))+1,VLOOKUP(C207,'PEX Tubing'!A:J,3),IF(C207&lt;(MAX('PEX Fittings - Brass'!A:A))+1,VLOOKUP(C207,'PEX Fittings - Brass'!A:J,3),IF(C207&lt;(MAX('PEX Fittings - EXPN Brass'!A:A))+1,VLOOKUP(C207,'PEX Fittings - EXPN Brass'!A:J,3),IF(C207&lt;(MAX('PEX Fittings - F1807 PPSU '!A:A))+1,VLOOKUP(C207,'PEX Fittings - F1807 PPSU '!A:J,3),IF(C207&lt;(MAX('PEX Fittings - F1960 EPPSU'!A:A))+1,VLOOKUP(C207,'PEX Fittings - F1960 EPPSU'!A:J,3),IF(C207&lt;(MAX('PEX Accessories'!A:A))+1,VLOOKUP(C207,'PEX Accessories'!A:J,3),IF(C207&lt;(MAX('PVC DWV'!A:A))+1,VLOOKUP(C207,'PVC DWV'!A:K,3),IF(C207&lt;(MAX('PVC SCH 40'!A:A))+1,VLOOKUP(C207,'PVC SCH 40'!A:K,3),IF(C207&lt;(MAX('Push Fittings'!A:A))+1,VLOOKUP(C207,'Push Fittings'!A:J,3),IF(C207&lt;(MAX('Copper Wrot'!A:A))+1,VLOOKUP(C207,'Copper Wrot'!A:L,3),IF(C207&lt;(MAX('Cast Copper'!A:A))+1,VLOOKUP(C207,'Cast Copper'!A:L,3),IF(C207&lt;(MAX('Cast Copper'!A:A))+1,VLOOKUP(C207,'Cast Copper'!A:L,3),IF(C207&lt;(MAX('Press Copper Fittings'!A:A))+1,VLOOKUP(C207,'Press Copper Fittings'!A:J,3),IF(C207&lt;(MAX('Supply Stops'!A:A))+1,VLOOKUP(C207,'Supply Stops'!A:J,3),IF(C207&lt;(MAX('Supply Lines'!A:A))+1,VLOOKUP(C207,'Supply Lines'!A:J,3),IF(C207&lt;(MAX('CI Fittings'!A:A))+1,VLOOKUP(C207,'CI Fittings'!A:J,3),IF(C207&lt;(MAX('Steel Couplings'!A:A))+1,VLOOKUP(C207,'Steel Couplings'!A:J,3),IF(C207&lt;(MAX(NHC!A:A))+1,VLOOKUP(C207,NHC!A:J,3),IF(C207&lt;(MAX('Dielectric Unions'!A:A))+1,VLOOKUP(C207,'Dielectric Unions'!A:J,3),IF(C207&lt;(MAX('MI Fittings - XH'!A:A))+1,VLOOKUP(C207,'MI Fittings - XH'!A:J,3),IF(C207&lt;(MAX('Steel Nipples - XH'!A:A))+1,VLOOKUP(C207,'Steel Nipples - XH'!A:J,3),IF(C207&lt;(MAX('Copper Tubing '!A:A))+1,VLOOKUP(C207,'Copper Tubing '!A:J,3),IF(C207&lt;(MAX('PVC Pipe'!A:A))+1,VLOOKUP(C207,'PVC Pipe'!A:J,3),IF(C207&lt;(MAX('Steel Pipe'!A:A))+1,VLOOKUP(C207,'Steel Pipe'!A:J,3),""))))))))))))))))))))))))))))))))</f>
        <v/>
      </c>
      <c r="F207" s="1794" t="str">
        <f>IF(C207&lt;(MAX('MI Fittings'!A:A))+1,VLOOKUP(C207,'MI Fittings'!A:K,4),IF(C207&lt;(MAX('CS Press Fittings'!A:A))+1,VLOOKUP(C207,'CS Press Fittings'!A:K,5),IF(C207&lt;(MAX('Steel Nipples'!A:A))+1,VLOOKUP(C207,'Steel Nipples'!A:K,4),IF(C207&lt;(MAX('Steel Cut Lengths'!A:A))+1,VLOOKUP(C207,'Steel Cut Lengths'!A:K,4),IF(C207&lt;(MAX('Pipe Hangers'!A:A))+1,VLOOKUP(C207,'Pipe Hangers'!A:J,4),IF(C207&lt;(MAX('Brass Nipples '!A:A))+1,VLOOKUP(C207,'Brass Nipples '!A:J,4),IF(C207&lt;(MAX('Brass Fittings '!A:A))+1,VLOOKUP(C207,'Brass Fittings '!A:J,4),IF(C207&lt;(MAX(Valves!A:A))+1,VLOOKUP(C207,Valves!A:J,4),IF(C207&lt;(MAX('PEX Tubing'!A:A))+1,VLOOKUP(C207,'PEX Tubing'!A:J,4),IF(C207&lt;(MAX('PEX Fittings - Brass'!A:A))+1,VLOOKUP(C207,'PEX Fittings - Brass'!A:J,4),IF(C207&lt;(MAX('PEX Fittings - EXPN Brass'!A:A))+1,VLOOKUP(C207,'PEX Fittings - EXPN Brass'!A:J,4),IF(C207&lt;(MAX('PEX Fittings - F1807 PPSU '!A:A))+1,VLOOKUP(C207,'PEX Fittings - F1807 PPSU '!A:J,4),IF(C207&lt;(MAX('PEX Fittings - F1960 EPPSU'!A:A))+1,VLOOKUP(C207,'PEX Fittings - F1960 EPPSU'!A:J,4),IF(C207&lt;(MAX('PEX Accessories'!A:A))+1,VLOOKUP(C207,'PEX Accessories'!A:J,4),IF(C207&lt;(MAX('PVC DWV'!A:A))+1,VLOOKUP(C207,'PVC DWV'!A:K,5),IF(C207&lt;(MAX('PVC SCH 40'!A:A))+1,VLOOKUP(C207,'PVC SCH 40'!A:K,5),IF(C207&lt;(MAX('Push Fittings'!A:A))+1,VLOOKUP(C207,'Push Fittings'!A:J,4),IF(C207&lt;(MAX('Copper Wrot'!A:A))+1,VLOOKUP(C207,'Copper Wrot'!A:L,5),IF(C207&lt;(MAX('Cast Copper'!A:A))+1,VLOOKUP(C207,'Cast Copper'!A:L,5),IF(C207&lt;(MAX('Press Copper Fittings'!A:A))+1,VLOOKUP(C207,'Press Copper Fittings'!A:J,4),IF(C207&lt;(MAX('Supply Stops'!A:A))+1,VLOOKUP(C207,'Supply Stops'!A:J,4),IF(C207&lt;(MAX('Supply Lines'!A:A))+1,VLOOKUP(C207,'Supply Lines'!A:J,4),IF(C207&lt;(MAX('CI Fittings'!A:A))+1,VLOOKUP(C207,'CI Fittings'!A:J,4),IF(C207&lt;(MAX('Steel Couplings'!A:A))+1,VLOOKUP(C207,'Steel Couplings'!A:J,4),IF(C207&lt;(MAX(NHC!A:A))+1,VLOOKUP(C207,NHC!A:J,4),IF(C207&lt;(MAX('Dielectric Unions'!A:A))+1,VLOOKUP(C207,'Dielectric Unions'!A:J,4),IF(C207&lt;(MAX('MI Fittings - XH'!A:A))+1,VLOOKUP(C207,'MI Fittings - XH'!A:J,4),IF(C207&lt;(MAX('Steel Nipples - XH'!A:A))+1,VLOOKUP(C207,'Steel Nipples - XH'!A:J,4),IF(C207&lt;(MAX('Copper Tubing '!A:A))+1,VLOOKUP(C207,'Copper Tubing '!A:J,4),IF(C207&lt;(MAX('PVC Pipe'!A:A))+1,VLOOKUP(C207,'PVC Pipe'!A:J,4),IF(C207&lt;(MAX('Steel Pipe'!A:A))+1,VLOOKUP(C207,'Steel Pipe'!A:J,4),"")))))))))))))))))))))))))))))))</f>
        <v/>
      </c>
      <c r="G207" s="1795"/>
      <c r="H207" s="504" t="str">
        <f>IF(C207&lt;(MAX('MI Fittings'!A:A))+1,VLOOKUP(C207,'MI Fittings'!A:K,8),IF(C207&lt;(MAX('CS Press Fittings'!A:A))+1,VLOOKUP(C207,'CS Press Fittings'!A:K,9),IF(C207&lt;(MAX('Steel Nipples'!A:A))+1,VLOOKUP(C207,'Steel Nipples'!A:K,8),IF(C207&lt;(MAX('Steel Cut Lengths'!A:A))+1,VLOOKUP(C207,'Steel Cut Lengths'!A:K,8),IF(C207&lt;(MAX('Pipe Hangers'!A:A))+1,VLOOKUP(C207,'Pipe Hangers'!A:J,8),IF(C207&lt;(MAX('Brass Nipples '!A:A))+1,VLOOKUP(C207,'Brass Nipples '!A:J,8),IF(C207&lt;(MAX('Brass Fittings '!A:A))+1,VLOOKUP(C207,'Brass Fittings '!A:J,8),IF(C207&lt;(MAX(Valves!A:A))+1,VLOOKUP(C207,Valves!A:J,8),IF(C207&lt;(MAX('PEX Tubing'!A:A))+1,VLOOKUP(C207,'PEX Tubing'!A:J,8),IF(C207&lt;(MAX('PEX Fittings - Brass'!A:A))+1,VLOOKUP(C207,'PEX Fittings - Brass'!A:J,8),IF(C207&lt;(MAX('PEX Fittings - EXPN Brass'!A:A))+1,VLOOKUP(C207,'PEX Fittings - EXPN Brass'!A:J,8),IF(C207&lt;(MAX('PEX Fittings - F1807 PPSU '!A:A))+1,VLOOKUP(C207,'PEX Fittings - F1807 PPSU '!A:J,8),IF(C207&lt;(MAX('PEX Fittings - F1960 EPPSU'!A:A))+1,VLOOKUP(C207,'PEX Fittings - F1960 EPPSU'!A:J,8),IF(C207&lt;(MAX('PEX Accessories'!A:A))+1,VLOOKUP(C207,'PEX Accessories'!A:J,8),IF(C207&lt;(MAX('PVC DWV'!A:A))+1,VLOOKUP(C207,'PVC DWV'!A:K,9),IF(C207&lt;(MAX('PVC SCH 40'!A:A))+1,VLOOKUP(C207,'PVC SCH 40'!A:K,10),IF(C207&lt;(MAX('Push Fittings'!A:A))+1,VLOOKUP(C207,'Push Fittings'!A:J,8),IF(C207&lt;(MAX('Copper Wrot'!A:A))+1,VLOOKUP(C207,'Copper Wrot'!A:L,10),IF(C207&lt;(MAX('Cast Copper'!A:A))+1,VLOOKUP(C207,'Cast Copper'!A:L,10),IF(C207&lt;(MAX('Press Copper Fittings'!A:A))+1,VLOOKUP(C207,'Press Copper Fittings'!A:J,8),IF(C207&lt;(MAX('Supply Stops'!A:A))+1,VLOOKUP(C207,'Supply Stops'!A:J,8),IF(C207&lt;(MAX('Supply Lines'!A:A))+1,VLOOKUP(C207,'Supply Lines'!A:J,8),IF(C207&lt;(MAX('CI Fittings'!A:A))+1,VLOOKUP(C207,'CI Fittings'!A:J,8),IF(C207&lt;(MAX('Steel Couplings'!A:A))+1,VLOOKUP(C207,'Steel Couplings'!A:J,8),IF(C207&lt;(MAX(NHC!A:A))+1,VLOOKUP(C207,NHC!A:J,8),IF(C207&lt;(MAX('Dielectric Unions'!A:A))+1,VLOOKUP(C207,'Dielectric Unions'!A:J,8),IF(C207&lt;(MAX('MI Fittings - XH'!A:A))+1,VLOOKUP(C207,'MI Fittings - XH'!A:J,8),IF(C207&lt;(MAX('Steel Nipples - XH'!A:A))+1,VLOOKUP(C207,'Steel Nipples - XH'!A:J,8),IF(C207&lt;(MAX('Copper Tubing '!A:A))+1,VLOOKUP(C207,'Copper Tubing '!A:J,8),IF(C207&lt;(MAX('PVC Pipe'!A:A))+1,VLOOKUP(C207,'PVC Pipe'!A:J,8),IF(C207&lt;(MAX('Steel Pipe'!A:A))+1,VLOOKUP(C207,'Steel Pipe'!A:J,8),"")))))))))))))))))))))))))))))))</f>
        <v/>
      </c>
      <c r="I207" s="1232">
        <f>IF(C207&lt;(MAX('MI Fittings'!A:A))+1,VLOOKUP(C207,'MI Fittings'!A:K,7),IF(C207&lt;(MAX('CS Press Fittings'!A:A))+1,VLOOKUP(C207,'CS Press Fittings'!A:K,8),IF(C207&lt;(MAX('Steel Nipples'!A:A))+1,VLOOKUP(C207,'Steel Nipples'!A:K,7),IF(C207&lt;(MAX('Steel Cut Lengths'!A:A))+1,VLOOKUP(C207,'Steel Cut Lengths'!A:K,7),IF(C207&lt;(MAX('Pipe Hangers'!A:A))+1,VLOOKUP(C207,'Pipe Hangers'!A:J,7),IF(C207&lt;(MAX('Brass Nipples '!A:A))+1,VLOOKUP(C207,'Brass Nipples '!A:J,7),IF(C207&lt;(MAX('Brass Fittings '!A:A))+1,VLOOKUP(C207,'Brass Fittings '!A:J,7),IF(C207&lt;(MAX(Valves!A:A))+1,VLOOKUP(C207,Valves!A:J,7),IF(C207&lt;(MAX('PEX Tubing'!A:A))+1,VLOOKUP(C207,'PEX Tubing'!A:J,7),IF(C207&lt;(MAX('PEX Fittings - Brass'!A:A))+1,VLOOKUP(C207,'PEX Fittings - Brass'!A:J,7),IF(C207&lt;(MAX('PEX Fittings - EXPN Brass'!A:A))+1,VLOOKUP(C207,'PEX Fittings - EXPN Brass'!A:J,7),IF(C207&lt;(MAX('PEX Fittings - F1807 PPSU '!A:A))+1,VLOOKUP(C207,'PEX Fittings - F1807 PPSU '!A:J,7),IF(C207&lt;(MAX('PEX Fittings - F1960 EPPSU'!A:A))+1,VLOOKUP(C207,'PEX Fittings - F1960 EPPSU'!A:J,7),IF(C207&lt;(MAX('PEX Accessories'!A:A))+1,VLOOKUP(C207,'PEX Accessories'!A:J,7),IF(C207&lt;(MAX('PVC DWV'!A:A))+1,VLOOKUP(C207,'PVC DWV'!A:K,8),IF(C207&lt;(MAX('PVC SCH 40'!A:A))+1,VLOOKUP(C207,'PVC SCH 40'!A:K,7),IF(C207&lt;(MAX('Push Fittings'!A:A))+1,VLOOKUP(C207,'Push Fittings'!A:J,7),IF(C207&lt;(MAX('Copper Wrot'!A:A))+1,VLOOKUP(C207,'Copper Wrot'!A:L,9),IF(C207&lt;(MAX('Cast Copper'!A:A))+1,VLOOKUP(C207,'Cast Copper'!A:L,9),IF(C207&lt;(MAX('Press Copper Fittings'!A:A))+1,VLOOKUP(C207,'Press Copper Fittings'!A:J,7),IF(C207&lt;(MAX('Supply Stops'!A:A))+1,VLOOKUP(C207,'Supply Stops'!A:J,7),IF(C207&lt;(MAX('Supply Lines'!A:A))+1,VLOOKUP(C207,'Supply Lines'!A:J,7),IF(C207&lt;(MAX('CI Fittings'!A:A))+1,VLOOKUP(C207,'CI Fittings'!A:J,7),IF(C207&lt;(MAX('Steel Couplings'!A:A))+1,VLOOKUP(C207,'Steel Couplings'!A:J,7),IF(C207&lt;(MAX(NHC!A:A))+1,VLOOKUP(C207,NHC!A:J,7),IF(C207&lt;(MAX('Dielectric Unions'!A:A))+1,VLOOKUP(C207,'Dielectric Unions'!A:J,7),IF(C207&lt;(MAX('MI Fittings - XH'!A:A))+1,VLOOKUP(C207,'MI Fittings - XH'!A:J,7),IF(C207&lt;(MAX('Steel Nipples - XH'!A:A))+1,VLOOKUP(C207,'Steel Nipples - XH'!A:J,7),IF(C207&lt;(MAX('Copper Tubing '!A:A))+1,VLOOKUP(C207,'Copper Tubing '!A:J,7),IF(C207&lt;(MAX('PVC Pipe'!A:A))+1,VLOOKUP(C207,'PVC Pipe'!A:J,7),IF(C207&lt;(MAX('Steel Pipe'!A:A))+1,VLOOKUP(C207,'Steel Pipe'!A:J,7),0)))))))))))))))))))))))))))))))</f>
        <v>0</v>
      </c>
      <c r="J207" s="1196">
        <f t="shared" si="3"/>
        <v>0</v>
      </c>
    </row>
    <row r="208" spans="3:10" ht="15" customHeight="1" thickTop="1" thickBot="1">
      <c r="C208" s="1234">
        <v>187</v>
      </c>
      <c r="D208" s="49" t="str">
        <f>IF(C208&lt;(MAX('MI Fittings'!A:A))+1,VLOOKUP(C208,'MI Fittings'!A:K,10),IF(C208&lt;(MAX('CS Press Fittings'!A:A))+1,VLOOKUP(C208,'CS Press Fittings'!A:K,11),IF(C208&lt;(MAX('Steel Nipples'!A:A))+1,VLOOKUP(C208,'Steel Nipples'!A:K,10),IF(C208&lt;(MAX('Steel Cut Lengths'!A:A))+1,VLOOKUP(C208,'Steel Cut Lengths'!A:K,10),IF(C208&lt;(MAX('Pipe Hangers'!A:A))+1,VLOOKUP(C208,'Pipe Hangers'!A:J,10),IF(C208&lt;(MAX('Brass Nipples '!A:A))+1,VLOOKUP(C208,'Brass Nipples '!A:J,10),IF(C208&lt;(MAX('Brass Fittings '!A:A))+1,VLOOKUP(C208,'Brass Fittings '!A:J,10),IF(C208&lt;(MAX(Valves!A:A))+1,VLOOKUP(C208,Valves!A:J,10),IF(C208&lt;(MAX('PEX Tubing'!A:A))+1,VLOOKUP(C208,'PEX Tubing'!A:J,9),IF(C208&lt;(MAX('PEX Fittings - Brass'!A:A))+1,VLOOKUP(C208,'PEX Fittings - Brass'!A:J,10),IF(C208&lt;(MAX('PEX Fittings - EXPN Brass'!A:A))+1,VLOOKUP(C208,'PEX Fittings - EXPN Brass'!A:J,10),IF(C208&lt;(MAX('PEX Fittings - F1807 PPSU '!A:A))+1,VLOOKUP(C208,'PEX Fittings - F1807 PPSU '!A:J,10),IF(C208&lt;(MAX('PEX Fittings - F1960 EPPSU'!A:A))+1,VLOOKUP(C208,'PEX Fittings - F1960 EPPSU'!A:J,10),IF(C208&lt;(MAX('PEX Accessories'!A:A))+1,VLOOKUP(C208,'PEX Accessories'!A:J,10),IF(C208&lt;(MAX('PVC DWV'!A:A))+1,VLOOKUP(C208,'PVC DWV'!A:K,11),IF(C208&lt;(MAX('PVC SCH 40'!A:A))+1,VLOOKUP(C208,'PVC SCH 40'!A:K,11),IF(C208&lt;(MAX('Push Fittings'!A:A))+1,VLOOKUP(C208,'Push Fittings'!A:J,10),IF(C208&lt;(MAX('Copper Wrot'!A:A))+1,VLOOKUP(C208,'Copper Wrot'!A:L,12),IF(C208&lt;(MAX('Cast Copper'!A:A))+1,VLOOKUP(C208,'Cast Copper'!A:L,12),IF(C208&lt;(MAX('Press Copper Fittings'!A:A))+1,VLOOKUP(C208,'Press Copper Fittings'!A:J,10),IF(C208&lt;(MAX('Supply Stops'!A:A))+1,VLOOKUP(C208,'Supply Stops'!A:J,10),IF(C208&lt;(MAX('Supply Lines'!A:A))+1,VLOOKUP(C208,'Supply Lines'!A:J,10),IF(C208&lt;(MAX('CI Fittings'!A:A))+1,VLOOKUP(C208,'CI Fittings'!A:J,10),IF(C208&lt;(MAX('Steel Couplings'!A:A))+1,VLOOKUP(C208,'Steel Couplings'!A:J,10),IF(C208&lt;(MAX(NHC!A:A))+1,VLOOKUP(C208,NHC!A:J,10),IF(C208&lt;(MAX('Dielectric Unions'!A:A))+1,VLOOKUP(C208,'Dielectric Unions'!A:J,10),IF(C208&lt;(MAX('MI Fittings - XH'!A:A))+1,VLOOKUP(C208,'MI Fittings - XH'!A:J,10),IF(C208&lt;(MAX('Steel Nipples - XH'!A:A))+1,VLOOKUP(C208,'Steel Nipples - XH'!A:J,10),IF(C208&lt;(MAX('Copper Tubing '!A:A))+1,VLOOKUP(C208,'Copper Tubing '!A:J,10),IF(C208&lt;(MAX('PVC Pipe'!A:A))+1,VLOOKUP(C208,'PVC Pipe'!A:J,10),IF(C208&lt;(MAX('Steel Pipe'!A:A))+1,VLOOKUP(C208,'Steel Pipe'!A:J,10),"")))))))))))))))))))))))))))))))</f>
        <v/>
      </c>
      <c r="E208" s="1231" t="str">
        <f>IF(C208&lt;(MAX('MI Fittings'!A:A))+1,VLOOKUP(C208,'MI Fittings'!A:K,3),IF(C208&lt;(MAX('CS Press Fittings'!A:A))+1,VLOOKUP(C208,'CS Press Fittings'!A:K,4),IF(C208&lt;(MAX('Steel Nipples'!A:A))+1,VLOOKUP(C208,'Steel Nipples'!A:K,3),IF(C208&lt;(MAX('Steel Cut Lengths'!A:A))+1,VLOOKUP(C208,'Steel Cut Lengths'!A:K,3),IF(C208&lt;(MAX('Pipe Hangers'!A:A))+1,VLOOKUP(C208,'Pipe Hangers'!A:J,3),IF(C208&lt;(MAX('Brass Nipples '!A:A))+1,VLOOKUP(C208,'Brass Nipples '!A:J,3),IF(C208&lt;(MAX('Brass Fittings '!A:A))+1,VLOOKUP(C208,'Brass Fittings '!A:J,3),IF(C208&lt;(MAX(Valves!A:A))+1,VLOOKUP(C208,Valves!A:J,3),IF(C208&lt;(MAX('PEX Tubing'!A:A))+1,VLOOKUP(C208,'PEX Tubing'!A:J,3),IF(C208&lt;(MAX('PEX Fittings - Brass'!A:A))+1,VLOOKUP(C208,'PEX Fittings - Brass'!A:J,3),IF(C208&lt;(MAX('PEX Fittings - EXPN Brass'!A:A))+1,VLOOKUP(C208,'PEX Fittings - EXPN Brass'!A:J,3),IF(C208&lt;(MAX('PEX Fittings - F1807 PPSU '!A:A))+1,VLOOKUP(C208,'PEX Fittings - F1807 PPSU '!A:J,3),IF(C208&lt;(MAX('PEX Fittings - F1960 EPPSU'!A:A))+1,VLOOKUP(C208,'PEX Fittings - F1960 EPPSU'!A:J,3),IF(C208&lt;(MAX('PEX Accessories'!A:A))+1,VLOOKUP(C208,'PEX Accessories'!A:J,3),IF(C208&lt;(MAX('PVC DWV'!A:A))+1,VLOOKUP(C208,'PVC DWV'!A:K,3),IF(C208&lt;(MAX('PVC SCH 40'!A:A))+1,VLOOKUP(C208,'PVC SCH 40'!A:K,3),IF(C208&lt;(MAX('Push Fittings'!A:A))+1,VLOOKUP(C208,'Push Fittings'!A:J,3),IF(C208&lt;(MAX('Copper Wrot'!A:A))+1,VLOOKUP(C208,'Copper Wrot'!A:L,3),IF(C208&lt;(MAX('Cast Copper'!A:A))+1,VLOOKUP(C208,'Cast Copper'!A:L,3),IF(C208&lt;(MAX('Cast Copper'!A:A))+1,VLOOKUP(C208,'Cast Copper'!A:L,3),IF(C208&lt;(MAX('Press Copper Fittings'!A:A))+1,VLOOKUP(C208,'Press Copper Fittings'!A:J,3),IF(C208&lt;(MAX('Supply Stops'!A:A))+1,VLOOKUP(C208,'Supply Stops'!A:J,3),IF(C208&lt;(MAX('Supply Lines'!A:A))+1,VLOOKUP(C208,'Supply Lines'!A:J,3),IF(C208&lt;(MAX('CI Fittings'!A:A))+1,VLOOKUP(C208,'CI Fittings'!A:J,3),IF(C208&lt;(MAX('Steel Couplings'!A:A))+1,VLOOKUP(C208,'Steel Couplings'!A:J,3),IF(C208&lt;(MAX(NHC!A:A))+1,VLOOKUP(C208,NHC!A:J,3),IF(C208&lt;(MAX('Dielectric Unions'!A:A))+1,VLOOKUP(C208,'Dielectric Unions'!A:J,3),IF(C208&lt;(MAX('MI Fittings - XH'!A:A))+1,VLOOKUP(C208,'MI Fittings - XH'!A:J,3),IF(C208&lt;(MAX('Steel Nipples - XH'!A:A))+1,VLOOKUP(C208,'Steel Nipples - XH'!A:J,3),IF(C208&lt;(MAX('Copper Tubing '!A:A))+1,VLOOKUP(C208,'Copper Tubing '!A:J,3),IF(C208&lt;(MAX('PVC Pipe'!A:A))+1,VLOOKUP(C208,'PVC Pipe'!A:J,3),IF(C208&lt;(MAX('Steel Pipe'!A:A))+1,VLOOKUP(C208,'Steel Pipe'!A:J,3),""))))))))))))))))))))))))))))))))</f>
        <v/>
      </c>
      <c r="F208" s="1794" t="str">
        <f>IF(C208&lt;(MAX('MI Fittings'!A:A))+1,VLOOKUP(C208,'MI Fittings'!A:K,4),IF(C208&lt;(MAX('CS Press Fittings'!A:A))+1,VLOOKUP(C208,'CS Press Fittings'!A:K,5),IF(C208&lt;(MAX('Steel Nipples'!A:A))+1,VLOOKUP(C208,'Steel Nipples'!A:K,4),IF(C208&lt;(MAX('Steel Cut Lengths'!A:A))+1,VLOOKUP(C208,'Steel Cut Lengths'!A:K,4),IF(C208&lt;(MAX('Pipe Hangers'!A:A))+1,VLOOKUP(C208,'Pipe Hangers'!A:J,4),IF(C208&lt;(MAX('Brass Nipples '!A:A))+1,VLOOKUP(C208,'Brass Nipples '!A:J,4),IF(C208&lt;(MAX('Brass Fittings '!A:A))+1,VLOOKUP(C208,'Brass Fittings '!A:J,4),IF(C208&lt;(MAX(Valves!A:A))+1,VLOOKUP(C208,Valves!A:J,4),IF(C208&lt;(MAX('PEX Tubing'!A:A))+1,VLOOKUP(C208,'PEX Tubing'!A:J,4),IF(C208&lt;(MAX('PEX Fittings - Brass'!A:A))+1,VLOOKUP(C208,'PEX Fittings - Brass'!A:J,4),IF(C208&lt;(MAX('PEX Fittings - EXPN Brass'!A:A))+1,VLOOKUP(C208,'PEX Fittings - EXPN Brass'!A:J,4),IF(C208&lt;(MAX('PEX Fittings - F1807 PPSU '!A:A))+1,VLOOKUP(C208,'PEX Fittings - F1807 PPSU '!A:J,4),IF(C208&lt;(MAX('PEX Fittings - F1960 EPPSU'!A:A))+1,VLOOKUP(C208,'PEX Fittings - F1960 EPPSU'!A:J,4),IF(C208&lt;(MAX('PEX Accessories'!A:A))+1,VLOOKUP(C208,'PEX Accessories'!A:J,4),IF(C208&lt;(MAX('PVC DWV'!A:A))+1,VLOOKUP(C208,'PVC DWV'!A:K,5),IF(C208&lt;(MAX('PVC SCH 40'!A:A))+1,VLOOKUP(C208,'PVC SCH 40'!A:K,5),IF(C208&lt;(MAX('Push Fittings'!A:A))+1,VLOOKUP(C208,'Push Fittings'!A:J,4),IF(C208&lt;(MAX('Copper Wrot'!A:A))+1,VLOOKUP(C208,'Copper Wrot'!A:L,5),IF(C208&lt;(MAX('Cast Copper'!A:A))+1,VLOOKUP(C208,'Cast Copper'!A:L,5),IF(C208&lt;(MAX('Press Copper Fittings'!A:A))+1,VLOOKUP(C208,'Press Copper Fittings'!A:J,4),IF(C208&lt;(MAX('Supply Stops'!A:A))+1,VLOOKUP(C208,'Supply Stops'!A:J,4),IF(C208&lt;(MAX('Supply Lines'!A:A))+1,VLOOKUP(C208,'Supply Lines'!A:J,4),IF(C208&lt;(MAX('CI Fittings'!A:A))+1,VLOOKUP(C208,'CI Fittings'!A:J,4),IF(C208&lt;(MAX('Steel Couplings'!A:A))+1,VLOOKUP(C208,'Steel Couplings'!A:J,4),IF(C208&lt;(MAX(NHC!A:A))+1,VLOOKUP(C208,NHC!A:J,4),IF(C208&lt;(MAX('Dielectric Unions'!A:A))+1,VLOOKUP(C208,'Dielectric Unions'!A:J,4),IF(C208&lt;(MAX('MI Fittings - XH'!A:A))+1,VLOOKUP(C208,'MI Fittings - XH'!A:J,4),IF(C208&lt;(MAX('Steel Nipples - XH'!A:A))+1,VLOOKUP(C208,'Steel Nipples - XH'!A:J,4),IF(C208&lt;(MAX('Copper Tubing '!A:A))+1,VLOOKUP(C208,'Copper Tubing '!A:J,4),IF(C208&lt;(MAX('PVC Pipe'!A:A))+1,VLOOKUP(C208,'PVC Pipe'!A:J,4),IF(C208&lt;(MAX('Steel Pipe'!A:A))+1,VLOOKUP(C208,'Steel Pipe'!A:J,4),"")))))))))))))))))))))))))))))))</f>
        <v/>
      </c>
      <c r="G208" s="1795"/>
      <c r="H208" s="504" t="str">
        <f>IF(C208&lt;(MAX('MI Fittings'!A:A))+1,VLOOKUP(C208,'MI Fittings'!A:K,8),IF(C208&lt;(MAX('CS Press Fittings'!A:A))+1,VLOOKUP(C208,'CS Press Fittings'!A:K,9),IF(C208&lt;(MAX('Steel Nipples'!A:A))+1,VLOOKUP(C208,'Steel Nipples'!A:K,8),IF(C208&lt;(MAX('Steel Cut Lengths'!A:A))+1,VLOOKUP(C208,'Steel Cut Lengths'!A:K,8),IF(C208&lt;(MAX('Pipe Hangers'!A:A))+1,VLOOKUP(C208,'Pipe Hangers'!A:J,8),IF(C208&lt;(MAX('Brass Nipples '!A:A))+1,VLOOKUP(C208,'Brass Nipples '!A:J,8),IF(C208&lt;(MAX('Brass Fittings '!A:A))+1,VLOOKUP(C208,'Brass Fittings '!A:J,8),IF(C208&lt;(MAX(Valves!A:A))+1,VLOOKUP(C208,Valves!A:J,8),IF(C208&lt;(MAX('PEX Tubing'!A:A))+1,VLOOKUP(C208,'PEX Tubing'!A:J,8),IF(C208&lt;(MAX('PEX Fittings - Brass'!A:A))+1,VLOOKUP(C208,'PEX Fittings - Brass'!A:J,8),IF(C208&lt;(MAX('PEX Fittings - EXPN Brass'!A:A))+1,VLOOKUP(C208,'PEX Fittings - EXPN Brass'!A:J,8),IF(C208&lt;(MAX('PEX Fittings - F1807 PPSU '!A:A))+1,VLOOKUP(C208,'PEX Fittings - F1807 PPSU '!A:J,8),IF(C208&lt;(MAX('PEX Fittings - F1960 EPPSU'!A:A))+1,VLOOKUP(C208,'PEX Fittings - F1960 EPPSU'!A:J,8),IF(C208&lt;(MAX('PEX Accessories'!A:A))+1,VLOOKUP(C208,'PEX Accessories'!A:J,8),IF(C208&lt;(MAX('PVC DWV'!A:A))+1,VLOOKUP(C208,'PVC DWV'!A:K,9),IF(C208&lt;(MAX('PVC SCH 40'!A:A))+1,VLOOKUP(C208,'PVC SCH 40'!A:K,10),IF(C208&lt;(MAX('Push Fittings'!A:A))+1,VLOOKUP(C208,'Push Fittings'!A:J,8),IF(C208&lt;(MAX('Copper Wrot'!A:A))+1,VLOOKUP(C208,'Copper Wrot'!A:L,10),IF(C208&lt;(MAX('Cast Copper'!A:A))+1,VLOOKUP(C208,'Cast Copper'!A:L,10),IF(C208&lt;(MAX('Press Copper Fittings'!A:A))+1,VLOOKUP(C208,'Press Copper Fittings'!A:J,8),IF(C208&lt;(MAX('Supply Stops'!A:A))+1,VLOOKUP(C208,'Supply Stops'!A:J,8),IF(C208&lt;(MAX('Supply Lines'!A:A))+1,VLOOKUP(C208,'Supply Lines'!A:J,8),IF(C208&lt;(MAX('CI Fittings'!A:A))+1,VLOOKUP(C208,'CI Fittings'!A:J,8),IF(C208&lt;(MAX('Steel Couplings'!A:A))+1,VLOOKUP(C208,'Steel Couplings'!A:J,8),IF(C208&lt;(MAX(NHC!A:A))+1,VLOOKUP(C208,NHC!A:J,8),IF(C208&lt;(MAX('Dielectric Unions'!A:A))+1,VLOOKUP(C208,'Dielectric Unions'!A:J,8),IF(C208&lt;(MAX('MI Fittings - XH'!A:A))+1,VLOOKUP(C208,'MI Fittings - XH'!A:J,8),IF(C208&lt;(MAX('Steel Nipples - XH'!A:A))+1,VLOOKUP(C208,'Steel Nipples - XH'!A:J,8),IF(C208&lt;(MAX('Copper Tubing '!A:A))+1,VLOOKUP(C208,'Copper Tubing '!A:J,8),IF(C208&lt;(MAX('PVC Pipe'!A:A))+1,VLOOKUP(C208,'PVC Pipe'!A:J,8),IF(C208&lt;(MAX('Steel Pipe'!A:A))+1,VLOOKUP(C208,'Steel Pipe'!A:J,8),"")))))))))))))))))))))))))))))))</f>
        <v/>
      </c>
      <c r="I208" s="1232">
        <f>IF(C208&lt;(MAX('MI Fittings'!A:A))+1,VLOOKUP(C208,'MI Fittings'!A:K,7),IF(C208&lt;(MAX('CS Press Fittings'!A:A))+1,VLOOKUP(C208,'CS Press Fittings'!A:K,8),IF(C208&lt;(MAX('Steel Nipples'!A:A))+1,VLOOKUP(C208,'Steel Nipples'!A:K,7),IF(C208&lt;(MAX('Steel Cut Lengths'!A:A))+1,VLOOKUP(C208,'Steel Cut Lengths'!A:K,7),IF(C208&lt;(MAX('Pipe Hangers'!A:A))+1,VLOOKUP(C208,'Pipe Hangers'!A:J,7),IF(C208&lt;(MAX('Brass Nipples '!A:A))+1,VLOOKUP(C208,'Brass Nipples '!A:J,7),IF(C208&lt;(MAX('Brass Fittings '!A:A))+1,VLOOKUP(C208,'Brass Fittings '!A:J,7),IF(C208&lt;(MAX(Valves!A:A))+1,VLOOKUP(C208,Valves!A:J,7),IF(C208&lt;(MAX('PEX Tubing'!A:A))+1,VLOOKUP(C208,'PEX Tubing'!A:J,7),IF(C208&lt;(MAX('PEX Fittings - Brass'!A:A))+1,VLOOKUP(C208,'PEX Fittings - Brass'!A:J,7),IF(C208&lt;(MAX('PEX Fittings - EXPN Brass'!A:A))+1,VLOOKUP(C208,'PEX Fittings - EXPN Brass'!A:J,7),IF(C208&lt;(MAX('PEX Fittings - F1807 PPSU '!A:A))+1,VLOOKUP(C208,'PEX Fittings - F1807 PPSU '!A:J,7),IF(C208&lt;(MAX('PEX Fittings - F1960 EPPSU'!A:A))+1,VLOOKUP(C208,'PEX Fittings - F1960 EPPSU'!A:J,7),IF(C208&lt;(MAX('PEX Accessories'!A:A))+1,VLOOKUP(C208,'PEX Accessories'!A:J,7),IF(C208&lt;(MAX('PVC DWV'!A:A))+1,VLOOKUP(C208,'PVC DWV'!A:K,8),IF(C208&lt;(MAX('PVC SCH 40'!A:A))+1,VLOOKUP(C208,'PVC SCH 40'!A:K,7),IF(C208&lt;(MAX('Push Fittings'!A:A))+1,VLOOKUP(C208,'Push Fittings'!A:J,7),IF(C208&lt;(MAX('Copper Wrot'!A:A))+1,VLOOKUP(C208,'Copper Wrot'!A:L,9),IF(C208&lt;(MAX('Cast Copper'!A:A))+1,VLOOKUP(C208,'Cast Copper'!A:L,9),IF(C208&lt;(MAX('Press Copper Fittings'!A:A))+1,VLOOKUP(C208,'Press Copper Fittings'!A:J,7),IF(C208&lt;(MAX('Supply Stops'!A:A))+1,VLOOKUP(C208,'Supply Stops'!A:J,7),IF(C208&lt;(MAX('Supply Lines'!A:A))+1,VLOOKUP(C208,'Supply Lines'!A:J,7),IF(C208&lt;(MAX('CI Fittings'!A:A))+1,VLOOKUP(C208,'CI Fittings'!A:J,7),IF(C208&lt;(MAX('Steel Couplings'!A:A))+1,VLOOKUP(C208,'Steel Couplings'!A:J,7),IF(C208&lt;(MAX(NHC!A:A))+1,VLOOKUP(C208,NHC!A:J,7),IF(C208&lt;(MAX('Dielectric Unions'!A:A))+1,VLOOKUP(C208,'Dielectric Unions'!A:J,7),IF(C208&lt;(MAX('MI Fittings - XH'!A:A))+1,VLOOKUP(C208,'MI Fittings - XH'!A:J,7),IF(C208&lt;(MAX('Steel Nipples - XH'!A:A))+1,VLOOKUP(C208,'Steel Nipples - XH'!A:J,7),IF(C208&lt;(MAX('Copper Tubing '!A:A))+1,VLOOKUP(C208,'Copper Tubing '!A:J,7),IF(C208&lt;(MAX('PVC Pipe'!A:A))+1,VLOOKUP(C208,'PVC Pipe'!A:J,7),IF(C208&lt;(MAX('Steel Pipe'!A:A))+1,VLOOKUP(C208,'Steel Pipe'!A:J,7),0)))))))))))))))))))))))))))))))</f>
        <v>0</v>
      </c>
      <c r="J208" s="1196">
        <f t="shared" si="3"/>
        <v>0</v>
      </c>
    </row>
    <row r="209" spans="3:10" ht="15" customHeight="1" thickTop="1" thickBot="1">
      <c r="C209" s="1233">
        <v>188</v>
      </c>
      <c r="D209" s="49" t="str">
        <f>IF(C209&lt;(MAX('MI Fittings'!A:A))+1,VLOOKUP(C209,'MI Fittings'!A:K,10),IF(C209&lt;(MAX('CS Press Fittings'!A:A))+1,VLOOKUP(C209,'CS Press Fittings'!A:K,11),IF(C209&lt;(MAX('Steel Nipples'!A:A))+1,VLOOKUP(C209,'Steel Nipples'!A:K,10),IF(C209&lt;(MAX('Steel Cut Lengths'!A:A))+1,VLOOKUP(C209,'Steel Cut Lengths'!A:K,10),IF(C209&lt;(MAX('Pipe Hangers'!A:A))+1,VLOOKUP(C209,'Pipe Hangers'!A:J,10),IF(C209&lt;(MAX('Brass Nipples '!A:A))+1,VLOOKUP(C209,'Brass Nipples '!A:J,10),IF(C209&lt;(MAX('Brass Fittings '!A:A))+1,VLOOKUP(C209,'Brass Fittings '!A:J,10),IF(C209&lt;(MAX(Valves!A:A))+1,VLOOKUP(C209,Valves!A:J,10),IF(C209&lt;(MAX('PEX Tubing'!A:A))+1,VLOOKUP(C209,'PEX Tubing'!A:J,9),IF(C209&lt;(MAX('PEX Fittings - Brass'!A:A))+1,VLOOKUP(C209,'PEX Fittings - Brass'!A:J,10),IF(C209&lt;(MAX('PEX Fittings - EXPN Brass'!A:A))+1,VLOOKUP(C209,'PEX Fittings - EXPN Brass'!A:J,10),IF(C209&lt;(MAX('PEX Fittings - F1807 PPSU '!A:A))+1,VLOOKUP(C209,'PEX Fittings - F1807 PPSU '!A:J,10),IF(C209&lt;(MAX('PEX Fittings - F1960 EPPSU'!A:A))+1,VLOOKUP(C209,'PEX Fittings - F1960 EPPSU'!A:J,10),IF(C209&lt;(MAX('PEX Accessories'!A:A))+1,VLOOKUP(C209,'PEX Accessories'!A:J,10),IF(C209&lt;(MAX('PVC DWV'!A:A))+1,VLOOKUP(C209,'PVC DWV'!A:K,11),IF(C209&lt;(MAX('PVC SCH 40'!A:A))+1,VLOOKUP(C209,'PVC SCH 40'!A:K,11),IF(C209&lt;(MAX('Push Fittings'!A:A))+1,VLOOKUP(C209,'Push Fittings'!A:J,10),IF(C209&lt;(MAX('Copper Wrot'!A:A))+1,VLOOKUP(C209,'Copper Wrot'!A:L,12),IF(C209&lt;(MAX('Cast Copper'!A:A))+1,VLOOKUP(C209,'Cast Copper'!A:L,12),IF(C209&lt;(MAX('Press Copper Fittings'!A:A))+1,VLOOKUP(C209,'Press Copper Fittings'!A:J,10),IF(C209&lt;(MAX('Supply Stops'!A:A))+1,VLOOKUP(C209,'Supply Stops'!A:J,10),IF(C209&lt;(MAX('Supply Lines'!A:A))+1,VLOOKUP(C209,'Supply Lines'!A:J,10),IF(C209&lt;(MAX('CI Fittings'!A:A))+1,VLOOKUP(C209,'CI Fittings'!A:J,10),IF(C209&lt;(MAX('Steel Couplings'!A:A))+1,VLOOKUP(C209,'Steel Couplings'!A:J,10),IF(C209&lt;(MAX(NHC!A:A))+1,VLOOKUP(C209,NHC!A:J,10),IF(C209&lt;(MAX('Dielectric Unions'!A:A))+1,VLOOKUP(C209,'Dielectric Unions'!A:J,10),IF(C209&lt;(MAX('MI Fittings - XH'!A:A))+1,VLOOKUP(C209,'MI Fittings - XH'!A:J,10),IF(C209&lt;(MAX('Steel Nipples - XH'!A:A))+1,VLOOKUP(C209,'Steel Nipples - XH'!A:J,10),IF(C209&lt;(MAX('Copper Tubing '!A:A))+1,VLOOKUP(C209,'Copper Tubing '!A:J,10),IF(C209&lt;(MAX('PVC Pipe'!A:A))+1,VLOOKUP(C209,'PVC Pipe'!A:J,10),IF(C209&lt;(MAX('Steel Pipe'!A:A))+1,VLOOKUP(C209,'Steel Pipe'!A:J,10),"")))))))))))))))))))))))))))))))</f>
        <v/>
      </c>
      <c r="E209" s="1231" t="str">
        <f>IF(C209&lt;(MAX('MI Fittings'!A:A))+1,VLOOKUP(C209,'MI Fittings'!A:K,3),IF(C209&lt;(MAX('CS Press Fittings'!A:A))+1,VLOOKUP(C209,'CS Press Fittings'!A:K,4),IF(C209&lt;(MAX('Steel Nipples'!A:A))+1,VLOOKUP(C209,'Steel Nipples'!A:K,3),IF(C209&lt;(MAX('Steel Cut Lengths'!A:A))+1,VLOOKUP(C209,'Steel Cut Lengths'!A:K,3),IF(C209&lt;(MAX('Pipe Hangers'!A:A))+1,VLOOKUP(C209,'Pipe Hangers'!A:J,3),IF(C209&lt;(MAX('Brass Nipples '!A:A))+1,VLOOKUP(C209,'Brass Nipples '!A:J,3),IF(C209&lt;(MAX('Brass Fittings '!A:A))+1,VLOOKUP(C209,'Brass Fittings '!A:J,3),IF(C209&lt;(MAX(Valves!A:A))+1,VLOOKUP(C209,Valves!A:J,3),IF(C209&lt;(MAX('PEX Tubing'!A:A))+1,VLOOKUP(C209,'PEX Tubing'!A:J,3),IF(C209&lt;(MAX('PEX Fittings - Brass'!A:A))+1,VLOOKUP(C209,'PEX Fittings - Brass'!A:J,3),IF(C209&lt;(MAX('PEX Fittings - EXPN Brass'!A:A))+1,VLOOKUP(C209,'PEX Fittings - EXPN Brass'!A:J,3),IF(C209&lt;(MAX('PEX Fittings - F1807 PPSU '!A:A))+1,VLOOKUP(C209,'PEX Fittings - F1807 PPSU '!A:J,3),IF(C209&lt;(MAX('PEX Fittings - F1960 EPPSU'!A:A))+1,VLOOKUP(C209,'PEX Fittings - F1960 EPPSU'!A:J,3),IF(C209&lt;(MAX('PEX Accessories'!A:A))+1,VLOOKUP(C209,'PEX Accessories'!A:J,3),IF(C209&lt;(MAX('PVC DWV'!A:A))+1,VLOOKUP(C209,'PVC DWV'!A:K,3),IF(C209&lt;(MAX('PVC SCH 40'!A:A))+1,VLOOKUP(C209,'PVC SCH 40'!A:K,3),IF(C209&lt;(MAX('Push Fittings'!A:A))+1,VLOOKUP(C209,'Push Fittings'!A:J,3),IF(C209&lt;(MAX('Copper Wrot'!A:A))+1,VLOOKUP(C209,'Copper Wrot'!A:L,3),IF(C209&lt;(MAX('Cast Copper'!A:A))+1,VLOOKUP(C209,'Cast Copper'!A:L,3),IF(C209&lt;(MAX('Cast Copper'!A:A))+1,VLOOKUP(C209,'Cast Copper'!A:L,3),IF(C209&lt;(MAX('Press Copper Fittings'!A:A))+1,VLOOKUP(C209,'Press Copper Fittings'!A:J,3),IF(C209&lt;(MAX('Supply Stops'!A:A))+1,VLOOKUP(C209,'Supply Stops'!A:J,3),IF(C209&lt;(MAX('Supply Lines'!A:A))+1,VLOOKUP(C209,'Supply Lines'!A:J,3),IF(C209&lt;(MAX('CI Fittings'!A:A))+1,VLOOKUP(C209,'CI Fittings'!A:J,3),IF(C209&lt;(MAX('Steel Couplings'!A:A))+1,VLOOKUP(C209,'Steel Couplings'!A:J,3),IF(C209&lt;(MAX(NHC!A:A))+1,VLOOKUP(C209,NHC!A:J,3),IF(C209&lt;(MAX('Dielectric Unions'!A:A))+1,VLOOKUP(C209,'Dielectric Unions'!A:J,3),IF(C209&lt;(MAX('MI Fittings - XH'!A:A))+1,VLOOKUP(C209,'MI Fittings - XH'!A:J,3),IF(C209&lt;(MAX('Steel Nipples - XH'!A:A))+1,VLOOKUP(C209,'Steel Nipples - XH'!A:J,3),IF(C209&lt;(MAX('Copper Tubing '!A:A))+1,VLOOKUP(C209,'Copper Tubing '!A:J,3),IF(C209&lt;(MAX('PVC Pipe'!A:A))+1,VLOOKUP(C209,'PVC Pipe'!A:J,3),IF(C209&lt;(MAX('Steel Pipe'!A:A))+1,VLOOKUP(C209,'Steel Pipe'!A:J,3),""))))))))))))))))))))))))))))))))</f>
        <v/>
      </c>
      <c r="F209" s="1794" t="str">
        <f>IF(C209&lt;(MAX('MI Fittings'!A:A))+1,VLOOKUP(C209,'MI Fittings'!A:K,4),IF(C209&lt;(MAX('CS Press Fittings'!A:A))+1,VLOOKUP(C209,'CS Press Fittings'!A:K,5),IF(C209&lt;(MAX('Steel Nipples'!A:A))+1,VLOOKUP(C209,'Steel Nipples'!A:K,4),IF(C209&lt;(MAX('Steel Cut Lengths'!A:A))+1,VLOOKUP(C209,'Steel Cut Lengths'!A:K,4),IF(C209&lt;(MAX('Pipe Hangers'!A:A))+1,VLOOKUP(C209,'Pipe Hangers'!A:J,4),IF(C209&lt;(MAX('Brass Nipples '!A:A))+1,VLOOKUP(C209,'Brass Nipples '!A:J,4),IF(C209&lt;(MAX('Brass Fittings '!A:A))+1,VLOOKUP(C209,'Brass Fittings '!A:J,4),IF(C209&lt;(MAX(Valves!A:A))+1,VLOOKUP(C209,Valves!A:J,4),IF(C209&lt;(MAX('PEX Tubing'!A:A))+1,VLOOKUP(C209,'PEX Tubing'!A:J,4),IF(C209&lt;(MAX('PEX Fittings - Brass'!A:A))+1,VLOOKUP(C209,'PEX Fittings - Brass'!A:J,4),IF(C209&lt;(MAX('PEX Fittings - EXPN Brass'!A:A))+1,VLOOKUP(C209,'PEX Fittings - EXPN Brass'!A:J,4),IF(C209&lt;(MAX('PEX Fittings - F1807 PPSU '!A:A))+1,VLOOKUP(C209,'PEX Fittings - F1807 PPSU '!A:J,4),IF(C209&lt;(MAX('PEX Fittings - F1960 EPPSU'!A:A))+1,VLOOKUP(C209,'PEX Fittings - F1960 EPPSU'!A:J,4),IF(C209&lt;(MAX('PEX Accessories'!A:A))+1,VLOOKUP(C209,'PEX Accessories'!A:J,4),IF(C209&lt;(MAX('PVC DWV'!A:A))+1,VLOOKUP(C209,'PVC DWV'!A:K,5),IF(C209&lt;(MAX('PVC SCH 40'!A:A))+1,VLOOKUP(C209,'PVC SCH 40'!A:K,5),IF(C209&lt;(MAX('Push Fittings'!A:A))+1,VLOOKUP(C209,'Push Fittings'!A:J,4),IF(C209&lt;(MAX('Copper Wrot'!A:A))+1,VLOOKUP(C209,'Copper Wrot'!A:L,5),IF(C209&lt;(MAX('Cast Copper'!A:A))+1,VLOOKUP(C209,'Cast Copper'!A:L,5),IF(C209&lt;(MAX('Press Copper Fittings'!A:A))+1,VLOOKUP(C209,'Press Copper Fittings'!A:J,4),IF(C209&lt;(MAX('Supply Stops'!A:A))+1,VLOOKUP(C209,'Supply Stops'!A:J,4),IF(C209&lt;(MAX('Supply Lines'!A:A))+1,VLOOKUP(C209,'Supply Lines'!A:J,4),IF(C209&lt;(MAX('CI Fittings'!A:A))+1,VLOOKUP(C209,'CI Fittings'!A:J,4),IF(C209&lt;(MAX('Steel Couplings'!A:A))+1,VLOOKUP(C209,'Steel Couplings'!A:J,4),IF(C209&lt;(MAX(NHC!A:A))+1,VLOOKUP(C209,NHC!A:J,4),IF(C209&lt;(MAX('Dielectric Unions'!A:A))+1,VLOOKUP(C209,'Dielectric Unions'!A:J,4),IF(C209&lt;(MAX('MI Fittings - XH'!A:A))+1,VLOOKUP(C209,'MI Fittings - XH'!A:J,4),IF(C209&lt;(MAX('Steel Nipples - XH'!A:A))+1,VLOOKUP(C209,'Steel Nipples - XH'!A:J,4),IF(C209&lt;(MAX('Copper Tubing '!A:A))+1,VLOOKUP(C209,'Copper Tubing '!A:J,4),IF(C209&lt;(MAX('PVC Pipe'!A:A))+1,VLOOKUP(C209,'PVC Pipe'!A:J,4),IF(C209&lt;(MAX('Steel Pipe'!A:A))+1,VLOOKUP(C209,'Steel Pipe'!A:J,4),"")))))))))))))))))))))))))))))))</f>
        <v/>
      </c>
      <c r="G209" s="1795"/>
      <c r="H209" s="504" t="str">
        <f>IF(C209&lt;(MAX('MI Fittings'!A:A))+1,VLOOKUP(C209,'MI Fittings'!A:K,8),IF(C209&lt;(MAX('CS Press Fittings'!A:A))+1,VLOOKUP(C209,'CS Press Fittings'!A:K,9),IF(C209&lt;(MAX('Steel Nipples'!A:A))+1,VLOOKUP(C209,'Steel Nipples'!A:K,8),IF(C209&lt;(MAX('Steel Cut Lengths'!A:A))+1,VLOOKUP(C209,'Steel Cut Lengths'!A:K,8),IF(C209&lt;(MAX('Pipe Hangers'!A:A))+1,VLOOKUP(C209,'Pipe Hangers'!A:J,8),IF(C209&lt;(MAX('Brass Nipples '!A:A))+1,VLOOKUP(C209,'Brass Nipples '!A:J,8),IF(C209&lt;(MAX('Brass Fittings '!A:A))+1,VLOOKUP(C209,'Brass Fittings '!A:J,8),IF(C209&lt;(MAX(Valves!A:A))+1,VLOOKUP(C209,Valves!A:J,8),IF(C209&lt;(MAX('PEX Tubing'!A:A))+1,VLOOKUP(C209,'PEX Tubing'!A:J,8),IF(C209&lt;(MAX('PEX Fittings - Brass'!A:A))+1,VLOOKUP(C209,'PEX Fittings - Brass'!A:J,8),IF(C209&lt;(MAX('PEX Fittings - EXPN Brass'!A:A))+1,VLOOKUP(C209,'PEX Fittings - EXPN Brass'!A:J,8),IF(C209&lt;(MAX('PEX Fittings - F1807 PPSU '!A:A))+1,VLOOKUP(C209,'PEX Fittings - F1807 PPSU '!A:J,8),IF(C209&lt;(MAX('PEX Fittings - F1960 EPPSU'!A:A))+1,VLOOKUP(C209,'PEX Fittings - F1960 EPPSU'!A:J,8),IF(C209&lt;(MAX('PEX Accessories'!A:A))+1,VLOOKUP(C209,'PEX Accessories'!A:J,8),IF(C209&lt;(MAX('PVC DWV'!A:A))+1,VLOOKUP(C209,'PVC DWV'!A:K,9),IF(C209&lt;(MAX('PVC SCH 40'!A:A))+1,VLOOKUP(C209,'PVC SCH 40'!A:K,10),IF(C209&lt;(MAX('Push Fittings'!A:A))+1,VLOOKUP(C209,'Push Fittings'!A:J,8),IF(C209&lt;(MAX('Copper Wrot'!A:A))+1,VLOOKUP(C209,'Copper Wrot'!A:L,10),IF(C209&lt;(MAX('Cast Copper'!A:A))+1,VLOOKUP(C209,'Cast Copper'!A:L,10),IF(C209&lt;(MAX('Press Copper Fittings'!A:A))+1,VLOOKUP(C209,'Press Copper Fittings'!A:J,8),IF(C209&lt;(MAX('Supply Stops'!A:A))+1,VLOOKUP(C209,'Supply Stops'!A:J,8),IF(C209&lt;(MAX('Supply Lines'!A:A))+1,VLOOKUP(C209,'Supply Lines'!A:J,8),IF(C209&lt;(MAX('CI Fittings'!A:A))+1,VLOOKUP(C209,'CI Fittings'!A:J,8),IF(C209&lt;(MAX('Steel Couplings'!A:A))+1,VLOOKUP(C209,'Steel Couplings'!A:J,8),IF(C209&lt;(MAX(NHC!A:A))+1,VLOOKUP(C209,NHC!A:J,8),IF(C209&lt;(MAX('Dielectric Unions'!A:A))+1,VLOOKUP(C209,'Dielectric Unions'!A:J,8),IF(C209&lt;(MAX('MI Fittings - XH'!A:A))+1,VLOOKUP(C209,'MI Fittings - XH'!A:J,8),IF(C209&lt;(MAX('Steel Nipples - XH'!A:A))+1,VLOOKUP(C209,'Steel Nipples - XH'!A:J,8),IF(C209&lt;(MAX('Copper Tubing '!A:A))+1,VLOOKUP(C209,'Copper Tubing '!A:J,8),IF(C209&lt;(MAX('PVC Pipe'!A:A))+1,VLOOKUP(C209,'PVC Pipe'!A:J,8),IF(C209&lt;(MAX('Steel Pipe'!A:A))+1,VLOOKUP(C209,'Steel Pipe'!A:J,8),"")))))))))))))))))))))))))))))))</f>
        <v/>
      </c>
      <c r="I209" s="1232">
        <f>IF(C209&lt;(MAX('MI Fittings'!A:A))+1,VLOOKUP(C209,'MI Fittings'!A:K,7),IF(C209&lt;(MAX('CS Press Fittings'!A:A))+1,VLOOKUP(C209,'CS Press Fittings'!A:K,8),IF(C209&lt;(MAX('Steel Nipples'!A:A))+1,VLOOKUP(C209,'Steel Nipples'!A:K,7),IF(C209&lt;(MAX('Steel Cut Lengths'!A:A))+1,VLOOKUP(C209,'Steel Cut Lengths'!A:K,7),IF(C209&lt;(MAX('Pipe Hangers'!A:A))+1,VLOOKUP(C209,'Pipe Hangers'!A:J,7),IF(C209&lt;(MAX('Brass Nipples '!A:A))+1,VLOOKUP(C209,'Brass Nipples '!A:J,7),IF(C209&lt;(MAX('Brass Fittings '!A:A))+1,VLOOKUP(C209,'Brass Fittings '!A:J,7),IF(C209&lt;(MAX(Valves!A:A))+1,VLOOKUP(C209,Valves!A:J,7),IF(C209&lt;(MAX('PEX Tubing'!A:A))+1,VLOOKUP(C209,'PEX Tubing'!A:J,7),IF(C209&lt;(MAX('PEX Fittings - Brass'!A:A))+1,VLOOKUP(C209,'PEX Fittings - Brass'!A:J,7),IF(C209&lt;(MAX('PEX Fittings - EXPN Brass'!A:A))+1,VLOOKUP(C209,'PEX Fittings - EXPN Brass'!A:J,7),IF(C209&lt;(MAX('PEX Fittings - F1807 PPSU '!A:A))+1,VLOOKUP(C209,'PEX Fittings - F1807 PPSU '!A:J,7),IF(C209&lt;(MAX('PEX Fittings - F1960 EPPSU'!A:A))+1,VLOOKUP(C209,'PEX Fittings - F1960 EPPSU'!A:J,7),IF(C209&lt;(MAX('PEX Accessories'!A:A))+1,VLOOKUP(C209,'PEX Accessories'!A:J,7),IF(C209&lt;(MAX('PVC DWV'!A:A))+1,VLOOKUP(C209,'PVC DWV'!A:K,8),IF(C209&lt;(MAX('PVC SCH 40'!A:A))+1,VLOOKUP(C209,'PVC SCH 40'!A:K,7),IF(C209&lt;(MAX('Push Fittings'!A:A))+1,VLOOKUP(C209,'Push Fittings'!A:J,7),IF(C209&lt;(MAX('Copper Wrot'!A:A))+1,VLOOKUP(C209,'Copper Wrot'!A:L,9),IF(C209&lt;(MAX('Cast Copper'!A:A))+1,VLOOKUP(C209,'Cast Copper'!A:L,9),IF(C209&lt;(MAX('Press Copper Fittings'!A:A))+1,VLOOKUP(C209,'Press Copper Fittings'!A:J,7),IF(C209&lt;(MAX('Supply Stops'!A:A))+1,VLOOKUP(C209,'Supply Stops'!A:J,7),IF(C209&lt;(MAX('Supply Lines'!A:A))+1,VLOOKUP(C209,'Supply Lines'!A:J,7),IF(C209&lt;(MAX('CI Fittings'!A:A))+1,VLOOKUP(C209,'CI Fittings'!A:J,7),IF(C209&lt;(MAX('Steel Couplings'!A:A))+1,VLOOKUP(C209,'Steel Couplings'!A:J,7),IF(C209&lt;(MAX(NHC!A:A))+1,VLOOKUP(C209,NHC!A:J,7),IF(C209&lt;(MAX('Dielectric Unions'!A:A))+1,VLOOKUP(C209,'Dielectric Unions'!A:J,7),IF(C209&lt;(MAX('MI Fittings - XH'!A:A))+1,VLOOKUP(C209,'MI Fittings - XH'!A:J,7),IF(C209&lt;(MAX('Steel Nipples - XH'!A:A))+1,VLOOKUP(C209,'Steel Nipples - XH'!A:J,7),IF(C209&lt;(MAX('Copper Tubing '!A:A))+1,VLOOKUP(C209,'Copper Tubing '!A:J,7),IF(C209&lt;(MAX('PVC Pipe'!A:A))+1,VLOOKUP(C209,'PVC Pipe'!A:J,7),IF(C209&lt;(MAX('Steel Pipe'!A:A))+1,VLOOKUP(C209,'Steel Pipe'!A:J,7),0)))))))))))))))))))))))))))))))</f>
        <v>0</v>
      </c>
      <c r="J209" s="1196">
        <f t="shared" si="3"/>
        <v>0</v>
      </c>
    </row>
    <row r="210" spans="3:10" ht="15" customHeight="1" thickTop="1" thickBot="1">
      <c r="C210" s="1234">
        <v>189</v>
      </c>
      <c r="D210" s="49" t="str">
        <f>IF(C210&lt;(MAX('MI Fittings'!A:A))+1,VLOOKUP(C210,'MI Fittings'!A:K,10),IF(C210&lt;(MAX('CS Press Fittings'!A:A))+1,VLOOKUP(C210,'CS Press Fittings'!A:K,11),IF(C210&lt;(MAX('Steel Nipples'!A:A))+1,VLOOKUP(C210,'Steel Nipples'!A:K,10),IF(C210&lt;(MAX('Steel Cut Lengths'!A:A))+1,VLOOKUP(C210,'Steel Cut Lengths'!A:K,10),IF(C210&lt;(MAX('Pipe Hangers'!A:A))+1,VLOOKUP(C210,'Pipe Hangers'!A:J,10),IF(C210&lt;(MAX('Brass Nipples '!A:A))+1,VLOOKUP(C210,'Brass Nipples '!A:J,10),IF(C210&lt;(MAX('Brass Fittings '!A:A))+1,VLOOKUP(C210,'Brass Fittings '!A:J,10),IF(C210&lt;(MAX(Valves!A:A))+1,VLOOKUP(C210,Valves!A:J,10),IF(C210&lt;(MAX('PEX Tubing'!A:A))+1,VLOOKUP(C210,'PEX Tubing'!A:J,9),IF(C210&lt;(MAX('PEX Fittings - Brass'!A:A))+1,VLOOKUP(C210,'PEX Fittings - Brass'!A:J,10),IF(C210&lt;(MAX('PEX Fittings - EXPN Brass'!A:A))+1,VLOOKUP(C210,'PEX Fittings - EXPN Brass'!A:J,10),IF(C210&lt;(MAX('PEX Fittings - F1807 PPSU '!A:A))+1,VLOOKUP(C210,'PEX Fittings - F1807 PPSU '!A:J,10),IF(C210&lt;(MAX('PEX Fittings - F1960 EPPSU'!A:A))+1,VLOOKUP(C210,'PEX Fittings - F1960 EPPSU'!A:J,10),IF(C210&lt;(MAX('PEX Accessories'!A:A))+1,VLOOKUP(C210,'PEX Accessories'!A:J,10),IF(C210&lt;(MAX('PVC DWV'!A:A))+1,VLOOKUP(C210,'PVC DWV'!A:K,11),IF(C210&lt;(MAX('PVC SCH 40'!A:A))+1,VLOOKUP(C210,'PVC SCH 40'!A:K,11),IF(C210&lt;(MAX('Push Fittings'!A:A))+1,VLOOKUP(C210,'Push Fittings'!A:J,10),IF(C210&lt;(MAX('Copper Wrot'!A:A))+1,VLOOKUP(C210,'Copper Wrot'!A:L,12),IF(C210&lt;(MAX('Cast Copper'!A:A))+1,VLOOKUP(C210,'Cast Copper'!A:L,12),IF(C210&lt;(MAX('Press Copper Fittings'!A:A))+1,VLOOKUP(C210,'Press Copper Fittings'!A:J,10),IF(C210&lt;(MAX('Supply Stops'!A:A))+1,VLOOKUP(C210,'Supply Stops'!A:J,10),IF(C210&lt;(MAX('Supply Lines'!A:A))+1,VLOOKUP(C210,'Supply Lines'!A:J,10),IF(C210&lt;(MAX('CI Fittings'!A:A))+1,VLOOKUP(C210,'CI Fittings'!A:J,10),IF(C210&lt;(MAX('Steel Couplings'!A:A))+1,VLOOKUP(C210,'Steel Couplings'!A:J,10),IF(C210&lt;(MAX(NHC!A:A))+1,VLOOKUP(C210,NHC!A:J,10),IF(C210&lt;(MAX('Dielectric Unions'!A:A))+1,VLOOKUP(C210,'Dielectric Unions'!A:J,10),IF(C210&lt;(MAX('MI Fittings - XH'!A:A))+1,VLOOKUP(C210,'MI Fittings - XH'!A:J,10),IF(C210&lt;(MAX('Steel Nipples - XH'!A:A))+1,VLOOKUP(C210,'Steel Nipples - XH'!A:J,10),IF(C210&lt;(MAX('Copper Tubing '!A:A))+1,VLOOKUP(C210,'Copper Tubing '!A:J,10),IF(C210&lt;(MAX('PVC Pipe'!A:A))+1,VLOOKUP(C210,'PVC Pipe'!A:J,10),IF(C210&lt;(MAX('Steel Pipe'!A:A))+1,VLOOKUP(C210,'Steel Pipe'!A:J,10),"")))))))))))))))))))))))))))))))</f>
        <v/>
      </c>
      <c r="E210" s="1231" t="str">
        <f>IF(C210&lt;(MAX('MI Fittings'!A:A))+1,VLOOKUP(C210,'MI Fittings'!A:K,3),IF(C210&lt;(MAX('CS Press Fittings'!A:A))+1,VLOOKUP(C210,'CS Press Fittings'!A:K,4),IF(C210&lt;(MAX('Steel Nipples'!A:A))+1,VLOOKUP(C210,'Steel Nipples'!A:K,3),IF(C210&lt;(MAX('Steel Cut Lengths'!A:A))+1,VLOOKUP(C210,'Steel Cut Lengths'!A:K,3),IF(C210&lt;(MAX('Pipe Hangers'!A:A))+1,VLOOKUP(C210,'Pipe Hangers'!A:J,3),IF(C210&lt;(MAX('Brass Nipples '!A:A))+1,VLOOKUP(C210,'Brass Nipples '!A:J,3),IF(C210&lt;(MAX('Brass Fittings '!A:A))+1,VLOOKUP(C210,'Brass Fittings '!A:J,3),IF(C210&lt;(MAX(Valves!A:A))+1,VLOOKUP(C210,Valves!A:J,3),IF(C210&lt;(MAX('PEX Tubing'!A:A))+1,VLOOKUP(C210,'PEX Tubing'!A:J,3),IF(C210&lt;(MAX('PEX Fittings - Brass'!A:A))+1,VLOOKUP(C210,'PEX Fittings - Brass'!A:J,3),IF(C210&lt;(MAX('PEX Fittings - EXPN Brass'!A:A))+1,VLOOKUP(C210,'PEX Fittings - EXPN Brass'!A:J,3),IF(C210&lt;(MAX('PEX Fittings - F1807 PPSU '!A:A))+1,VLOOKUP(C210,'PEX Fittings - F1807 PPSU '!A:J,3),IF(C210&lt;(MAX('PEX Fittings - F1960 EPPSU'!A:A))+1,VLOOKUP(C210,'PEX Fittings - F1960 EPPSU'!A:J,3),IF(C210&lt;(MAX('PEX Accessories'!A:A))+1,VLOOKUP(C210,'PEX Accessories'!A:J,3),IF(C210&lt;(MAX('PVC DWV'!A:A))+1,VLOOKUP(C210,'PVC DWV'!A:K,3),IF(C210&lt;(MAX('PVC SCH 40'!A:A))+1,VLOOKUP(C210,'PVC SCH 40'!A:K,3),IF(C210&lt;(MAX('Push Fittings'!A:A))+1,VLOOKUP(C210,'Push Fittings'!A:J,3),IF(C210&lt;(MAX('Copper Wrot'!A:A))+1,VLOOKUP(C210,'Copper Wrot'!A:L,3),IF(C210&lt;(MAX('Cast Copper'!A:A))+1,VLOOKUP(C210,'Cast Copper'!A:L,3),IF(C210&lt;(MAX('Cast Copper'!A:A))+1,VLOOKUP(C210,'Cast Copper'!A:L,3),IF(C210&lt;(MAX('Press Copper Fittings'!A:A))+1,VLOOKUP(C210,'Press Copper Fittings'!A:J,3),IF(C210&lt;(MAX('Supply Stops'!A:A))+1,VLOOKUP(C210,'Supply Stops'!A:J,3),IF(C210&lt;(MAX('Supply Lines'!A:A))+1,VLOOKUP(C210,'Supply Lines'!A:J,3),IF(C210&lt;(MAX('CI Fittings'!A:A))+1,VLOOKUP(C210,'CI Fittings'!A:J,3),IF(C210&lt;(MAX('Steel Couplings'!A:A))+1,VLOOKUP(C210,'Steel Couplings'!A:J,3),IF(C210&lt;(MAX(NHC!A:A))+1,VLOOKUP(C210,NHC!A:J,3),IF(C210&lt;(MAX('Dielectric Unions'!A:A))+1,VLOOKUP(C210,'Dielectric Unions'!A:J,3),IF(C210&lt;(MAX('MI Fittings - XH'!A:A))+1,VLOOKUP(C210,'MI Fittings - XH'!A:J,3),IF(C210&lt;(MAX('Steel Nipples - XH'!A:A))+1,VLOOKUP(C210,'Steel Nipples - XH'!A:J,3),IF(C210&lt;(MAX('Copper Tubing '!A:A))+1,VLOOKUP(C210,'Copper Tubing '!A:J,3),IF(C210&lt;(MAX('PVC Pipe'!A:A))+1,VLOOKUP(C210,'PVC Pipe'!A:J,3),IF(C210&lt;(MAX('Steel Pipe'!A:A))+1,VLOOKUP(C210,'Steel Pipe'!A:J,3),""))))))))))))))))))))))))))))))))</f>
        <v/>
      </c>
      <c r="F210" s="1794" t="str">
        <f>IF(C210&lt;(MAX('MI Fittings'!A:A))+1,VLOOKUP(C210,'MI Fittings'!A:K,4),IF(C210&lt;(MAX('CS Press Fittings'!A:A))+1,VLOOKUP(C210,'CS Press Fittings'!A:K,5),IF(C210&lt;(MAX('Steel Nipples'!A:A))+1,VLOOKUP(C210,'Steel Nipples'!A:K,4),IF(C210&lt;(MAX('Steel Cut Lengths'!A:A))+1,VLOOKUP(C210,'Steel Cut Lengths'!A:K,4),IF(C210&lt;(MAX('Pipe Hangers'!A:A))+1,VLOOKUP(C210,'Pipe Hangers'!A:J,4),IF(C210&lt;(MAX('Brass Nipples '!A:A))+1,VLOOKUP(C210,'Brass Nipples '!A:J,4),IF(C210&lt;(MAX('Brass Fittings '!A:A))+1,VLOOKUP(C210,'Brass Fittings '!A:J,4),IF(C210&lt;(MAX(Valves!A:A))+1,VLOOKUP(C210,Valves!A:J,4),IF(C210&lt;(MAX('PEX Tubing'!A:A))+1,VLOOKUP(C210,'PEX Tubing'!A:J,4),IF(C210&lt;(MAX('PEX Fittings - Brass'!A:A))+1,VLOOKUP(C210,'PEX Fittings - Brass'!A:J,4),IF(C210&lt;(MAX('PEX Fittings - EXPN Brass'!A:A))+1,VLOOKUP(C210,'PEX Fittings - EXPN Brass'!A:J,4),IF(C210&lt;(MAX('PEX Fittings - F1807 PPSU '!A:A))+1,VLOOKUP(C210,'PEX Fittings - F1807 PPSU '!A:J,4),IF(C210&lt;(MAX('PEX Fittings - F1960 EPPSU'!A:A))+1,VLOOKUP(C210,'PEX Fittings - F1960 EPPSU'!A:J,4),IF(C210&lt;(MAX('PEX Accessories'!A:A))+1,VLOOKUP(C210,'PEX Accessories'!A:J,4),IF(C210&lt;(MAX('PVC DWV'!A:A))+1,VLOOKUP(C210,'PVC DWV'!A:K,5),IF(C210&lt;(MAX('PVC SCH 40'!A:A))+1,VLOOKUP(C210,'PVC SCH 40'!A:K,5),IF(C210&lt;(MAX('Push Fittings'!A:A))+1,VLOOKUP(C210,'Push Fittings'!A:J,4),IF(C210&lt;(MAX('Copper Wrot'!A:A))+1,VLOOKUP(C210,'Copper Wrot'!A:L,5),IF(C210&lt;(MAX('Cast Copper'!A:A))+1,VLOOKUP(C210,'Cast Copper'!A:L,5),IF(C210&lt;(MAX('Press Copper Fittings'!A:A))+1,VLOOKUP(C210,'Press Copper Fittings'!A:J,4),IF(C210&lt;(MAX('Supply Stops'!A:A))+1,VLOOKUP(C210,'Supply Stops'!A:J,4),IF(C210&lt;(MAX('Supply Lines'!A:A))+1,VLOOKUP(C210,'Supply Lines'!A:J,4),IF(C210&lt;(MAX('CI Fittings'!A:A))+1,VLOOKUP(C210,'CI Fittings'!A:J,4),IF(C210&lt;(MAX('Steel Couplings'!A:A))+1,VLOOKUP(C210,'Steel Couplings'!A:J,4),IF(C210&lt;(MAX(NHC!A:A))+1,VLOOKUP(C210,NHC!A:J,4),IF(C210&lt;(MAX('Dielectric Unions'!A:A))+1,VLOOKUP(C210,'Dielectric Unions'!A:J,4),IF(C210&lt;(MAX('MI Fittings - XH'!A:A))+1,VLOOKUP(C210,'MI Fittings - XH'!A:J,4),IF(C210&lt;(MAX('Steel Nipples - XH'!A:A))+1,VLOOKUP(C210,'Steel Nipples - XH'!A:J,4),IF(C210&lt;(MAX('Copper Tubing '!A:A))+1,VLOOKUP(C210,'Copper Tubing '!A:J,4),IF(C210&lt;(MAX('PVC Pipe'!A:A))+1,VLOOKUP(C210,'PVC Pipe'!A:J,4),IF(C210&lt;(MAX('Steel Pipe'!A:A))+1,VLOOKUP(C210,'Steel Pipe'!A:J,4),"")))))))))))))))))))))))))))))))</f>
        <v/>
      </c>
      <c r="G210" s="1795"/>
      <c r="H210" s="504" t="str">
        <f>IF(C210&lt;(MAX('MI Fittings'!A:A))+1,VLOOKUP(C210,'MI Fittings'!A:K,8),IF(C210&lt;(MAX('CS Press Fittings'!A:A))+1,VLOOKUP(C210,'CS Press Fittings'!A:K,9),IF(C210&lt;(MAX('Steel Nipples'!A:A))+1,VLOOKUP(C210,'Steel Nipples'!A:K,8),IF(C210&lt;(MAX('Steel Cut Lengths'!A:A))+1,VLOOKUP(C210,'Steel Cut Lengths'!A:K,8),IF(C210&lt;(MAX('Pipe Hangers'!A:A))+1,VLOOKUP(C210,'Pipe Hangers'!A:J,8),IF(C210&lt;(MAX('Brass Nipples '!A:A))+1,VLOOKUP(C210,'Brass Nipples '!A:J,8),IF(C210&lt;(MAX('Brass Fittings '!A:A))+1,VLOOKUP(C210,'Brass Fittings '!A:J,8),IF(C210&lt;(MAX(Valves!A:A))+1,VLOOKUP(C210,Valves!A:J,8),IF(C210&lt;(MAX('PEX Tubing'!A:A))+1,VLOOKUP(C210,'PEX Tubing'!A:J,8),IF(C210&lt;(MAX('PEX Fittings - Brass'!A:A))+1,VLOOKUP(C210,'PEX Fittings - Brass'!A:J,8),IF(C210&lt;(MAX('PEX Fittings - EXPN Brass'!A:A))+1,VLOOKUP(C210,'PEX Fittings - EXPN Brass'!A:J,8),IF(C210&lt;(MAX('PEX Fittings - F1807 PPSU '!A:A))+1,VLOOKUP(C210,'PEX Fittings - F1807 PPSU '!A:J,8),IF(C210&lt;(MAX('PEX Fittings - F1960 EPPSU'!A:A))+1,VLOOKUP(C210,'PEX Fittings - F1960 EPPSU'!A:J,8),IF(C210&lt;(MAX('PEX Accessories'!A:A))+1,VLOOKUP(C210,'PEX Accessories'!A:J,8),IF(C210&lt;(MAX('PVC DWV'!A:A))+1,VLOOKUP(C210,'PVC DWV'!A:K,9),IF(C210&lt;(MAX('PVC SCH 40'!A:A))+1,VLOOKUP(C210,'PVC SCH 40'!A:K,10),IF(C210&lt;(MAX('Push Fittings'!A:A))+1,VLOOKUP(C210,'Push Fittings'!A:J,8),IF(C210&lt;(MAX('Copper Wrot'!A:A))+1,VLOOKUP(C210,'Copper Wrot'!A:L,10),IF(C210&lt;(MAX('Cast Copper'!A:A))+1,VLOOKUP(C210,'Cast Copper'!A:L,10),IF(C210&lt;(MAX('Press Copper Fittings'!A:A))+1,VLOOKUP(C210,'Press Copper Fittings'!A:J,8),IF(C210&lt;(MAX('Supply Stops'!A:A))+1,VLOOKUP(C210,'Supply Stops'!A:J,8),IF(C210&lt;(MAX('Supply Lines'!A:A))+1,VLOOKUP(C210,'Supply Lines'!A:J,8),IF(C210&lt;(MAX('CI Fittings'!A:A))+1,VLOOKUP(C210,'CI Fittings'!A:J,8),IF(C210&lt;(MAX('Steel Couplings'!A:A))+1,VLOOKUP(C210,'Steel Couplings'!A:J,8),IF(C210&lt;(MAX(NHC!A:A))+1,VLOOKUP(C210,NHC!A:J,8),IF(C210&lt;(MAX('Dielectric Unions'!A:A))+1,VLOOKUP(C210,'Dielectric Unions'!A:J,8),IF(C210&lt;(MAX('MI Fittings - XH'!A:A))+1,VLOOKUP(C210,'MI Fittings - XH'!A:J,8),IF(C210&lt;(MAX('Steel Nipples - XH'!A:A))+1,VLOOKUP(C210,'Steel Nipples - XH'!A:J,8),IF(C210&lt;(MAX('Copper Tubing '!A:A))+1,VLOOKUP(C210,'Copper Tubing '!A:J,8),IF(C210&lt;(MAX('PVC Pipe'!A:A))+1,VLOOKUP(C210,'PVC Pipe'!A:J,8),IF(C210&lt;(MAX('Steel Pipe'!A:A))+1,VLOOKUP(C210,'Steel Pipe'!A:J,8),"")))))))))))))))))))))))))))))))</f>
        <v/>
      </c>
      <c r="I210" s="1232">
        <f>IF(C210&lt;(MAX('MI Fittings'!A:A))+1,VLOOKUP(C210,'MI Fittings'!A:K,7),IF(C210&lt;(MAX('CS Press Fittings'!A:A))+1,VLOOKUP(C210,'CS Press Fittings'!A:K,8),IF(C210&lt;(MAX('Steel Nipples'!A:A))+1,VLOOKUP(C210,'Steel Nipples'!A:K,7),IF(C210&lt;(MAX('Steel Cut Lengths'!A:A))+1,VLOOKUP(C210,'Steel Cut Lengths'!A:K,7),IF(C210&lt;(MAX('Pipe Hangers'!A:A))+1,VLOOKUP(C210,'Pipe Hangers'!A:J,7),IF(C210&lt;(MAX('Brass Nipples '!A:A))+1,VLOOKUP(C210,'Brass Nipples '!A:J,7),IF(C210&lt;(MAX('Brass Fittings '!A:A))+1,VLOOKUP(C210,'Brass Fittings '!A:J,7),IF(C210&lt;(MAX(Valves!A:A))+1,VLOOKUP(C210,Valves!A:J,7),IF(C210&lt;(MAX('PEX Tubing'!A:A))+1,VLOOKUP(C210,'PEX Tubing'!A:J,7),IF(C210&lt;(MAX('PEX Fittings - Brass'!A:A))+1,VLOOKUP(C210,'PEX Fittings - Brass'!A:J,7),IF(C210&lt;(MAX('PEX Fittings - EXPN Brass'!A:A))+1,VLOOKUP(C210,'PEX Fittings - EXPN Brass'!A:J,7),IF(C210&lt;(MAX('PEX Fittings - F1807 PPSU '!A:A))+1,VLOOKUP(C210,'PEX Fittings - F1807 PPSU '!A:J,7),IF(C210&lt;(MAX('PEX Fittings - F1960 EPPSU'!A:A))+1,VLOOKUP(C210,'PEX Fittings - F1960 EPPSU'!A:J,7),IF(C210&lt;(MAX('PEX Accessories'!A:A))+1,VLOOKUP(C210,'PEX Accessories'!A:J,7),IF(C210&lt;(MAX('PVC DWV'!A:A))+1,VLOOKUP(C210,'PVC DWV'!A:K,8),IF(C210&lt;(MAX('PVC SCH 40'!A:A))+1,VLOOKUP(C210,'PVC SCH 40'!A:K,7),IF(C210&lt;(MAX('Push Fittings'!A:A))+1,VLOOKUP(C210,'Push Fittings'!A:J,7),IF(C210&lt;(MAX('Copper Wrot'!A:A))+1,VLOOKUP(C210,'Copper Wrot'!A:L,9),IF(C210&lt;(MAX('Cast Copper'!A:A))+1,VLOOKUP(C210,'Cast Copper'!A:L,9),IF(C210&lt;(MAX('Press Copper Fittings'!A:A))+1,VLOOKUP(C210,'Press Copper Fittings'!A:J,7),IF(C210&lt;(MAX('Supply Stops'!A:A))+1,VLOOKUP(C210,'Supply Stops'!A:J,7),IF(C210&lt;(MAX('Supply Lines'!A:A))+1,VLOOKUP(C210,'Supply Lines'!A:J,7),IF(C210&lt;(MAX('CI Fittings'!A:A))+1,VLOOKUP(C210,'CI Fittings'!A:J,7),IF(C210&lt;(MAX('Steel Couplings'!A:A))+1,VLOOKUP(C210,'Steel Couplings'!A:J,7),IF(C210&lt;(MAX(NHC!A:A))+1,VLOOKUP(C210,NHC!A:J,7),IF(C210&lt;(MAX('Dielectric Unions'!A:A))+1,VLOOKUP(C210,'Dielectric Unions'!A:J,7),IF(C210&lt;(MAX('MI Fittings - XH'!A:A))+1,VLOOKUP(C210,'MI Fittings - XH'!A:J,7),IF(C210&lt;(MAX('Steel Nipples - XH'!A:A))+1,VLOOKUP(C210,'Steel Nipples - XH'!A:J,7),IF(C210&lt;(MAX('Copper Tubing '!A:A))+1,VLOOKUP(C210,'Copper Tubing '!A:J,7),IF(C210&lt;(MAX('PVC Pipe'!A:A))+1,VLOOKUP(C210,'PVC Pipe'!A:J,7),IF(C210&lt;(MAX('Steel Pipe'!A:A))+1,VLOOKUP(C210,'Steel Pipe'!A:J,7),0)))))))))))))))))))))))))))))))</f>
        <v>0</v>
      </c>
      <c r="J210" s="1196">
        <f t="shared" si="3"/>
        <v>0</v>
      </c>
    </row>
    <row r="211" spans="3:10" ht="15" customHeight="1" thickTop="1" thickBot="1">
      <c r="C211" s="1233">
        <v>190</v>
      </c>
      <c r="D211" s="49" t="str">
        <f>IF(C211&lt;(MAX('MI Fittings'!A:A))+1,VLOOKUP(C211,'MI Fittings'!A:K,10),IF(C211&lt;(MAX('CS Press Fittings'!A:A))+1,VLOOKUP(C211,'CS Press Fittings'!A:K,11),IF(C211&lt;(MAX('Steel Nipples'!A:A))+1,VLOOKUP(C211,'Steel Nipples'!A:K,10),IF(C211&lt;(MAX('Steel Cut Lengths'!A:A))+1,VLOOKUP(C211,'Steel Cut Lengths'!A:K,10),IF(C211&lt;(MAX('Pipe Hangers'!A:A))+1,VLOOKUP(C211,'Pipe Hangers'!A:J,10),IF(C211&lt;(MAX('Brass Nipples '!A:A))+1,VLOOKUP(C211,'Brass Nipples '!A:J,10),IF(C211&lt;(MAX('Brass Fittings '!A:A))+1,VLOOKUP(C211,'Brass Fittings '!A:J,10),IF(C211&lt;(MAX(Valves!A:A))+1,VLOOKUP(C211,Valves!A:J,10),IF(C211&lt;(MAX('PEX Tubing'!A:A))+1,VLOOKUP(C211,'PEX Tubing'!A:J,9),IF(C211&lt;(MAX('PEX Fittings - Brass'!A:A))+1,VLOOKUP(C211,'PEX Fittings - Brass'!A:J,10),IF(C211&lt;(MAX('PEX Fittings - EXPN Brass'!A:A))+1,VLOOKUP(C211,'PEX Fittings - EXPN Brass'!A:J,10),IF(C211&lt;(MAX('PEX Fittings - F1807 PPSU '!A:A))+1,VLOOKUP(C211,'PEX Fittings - F1807 PPSU '!A:J,10),IF(C211&lt;(MAX('PEX Fittings - F1960 EPPSU'!A:A))+1,VLOOKUP(C211,'PEX Fittings - F1960 EPPSU'!A:J,10),IF(C211&lt;(MAX('PEX Accessories'!A:A))+1,VLOOKUP(C211,'PEX Accessories'!A:J,10),IF(C211&lt;(MAX('PVC DWV'!A:A))+1,VLOOKUP(C211,'PVC DWV'!A:K,11),IF(C211&lt;(MAX('PVC SCH 40'!A:A))+1,VLOOKUP(C211,'PVC SCH 40'!A:K,11),IF(C211&lt;(MAX('Push Fittings'!A:A))+1,VLOOKUP(C211,'Push Fittings'!A:J,10),IF(C211&lt;(MAX('Copper Wrot'!A:A))+1,VLOOKUP(C211,'Copper Wrot'!A:L,12),IF(C211&lt;(MAX('Cast Copper'!A:A))+1,VLOOKUP(C211,'Cast Copper'!A:L,12),IF(C211&lt;(MAX('Press Copper Fittings'!A:A))+1,VLOOKUP(C211,'Press Copper Fittings'!A:J,10),IF(C211&lt;(MAX('Supply Stops'!A:A))+1,VLOOKUP(C211,'Supply Stops'!A:J,10),IF(C211&lt;(MAX('Supply Lines'!A:A))+1,VLOOKUP(C211,'Supply Lines'!A:J,10),IF(C211&lt;(MAX('CI Fittings'!A:A))+1,VLOOKUP(C211,'CI Fittings'!A:J,10),IF(C211&lt;(MAX('Steel Couplings'!A:A))+1,VLOOKUP(C211,'Steel Couplings'!A:J,10),IF(C211&lt;(MAX(NHC!A:A))+1,VLOOKUP(C211,NHC!A:J,10),IF(C211&lt;(MAX('Dielectric Unions'!A:A))+1,VLOOKUP(C211,'Dielectric Unions'!A:J,10),IF(C211&lt;(MAX('MI Fittings - XH'!A:A))+1,VLOOKUP(C211,'MI Fittings - XH'!A:J,10),IF(C211&lt;(MAX('Steel Nipples - XH'!A:A))+1,VLOOKUP(C211,'Steel Nipples - XH'!A:J,10),IF(C211&lt;(MAX('Copper Tubing '!A:A))+1,VLOOKUP(C211,'Copper Tubing '!A:J,10),IF(C211&lt;(MAX('PVC Pipe'!A:A))+1,VLOOKUP(C211,'PVC Pipe'!A:J,10),IF(C211&lt;(MAX('Steel Pipe'!A:A))+1,VLOOKUP(C211,'Steel Pipe'!A:J,10),"")))))))))))))))))))))))))))))))</f>
        <v/>
      </c>
      <c r="E211" s="1231" t="str">
        <f>IF(C211&lt;(MAX('MI Fittings'!A:A))+1,VLOOKUP(C211,'MI Fittings'!A:K,3),IF(C211&lt;(MAX('CS Press Fittings'!A:A))+1,VLOOKUP(C211,'CS Press Fittings'!A:K,4),IF(C211&lt;(MAX('Steel Nipples'!A:A))+1,VLOOKUP(C211,'Steel Nipples'!A:K,3),IF(C211&lt;(MAX('Steel Cut Lengths'!A:A))+1,VLOOKUP(C211,'Steel Cut Lengths'!A:K,3),IF(C211&lt;(MAX('Pipe Hangers'!A:A))+1,VLOOKUP(C211,'Pipe Hangers'!A:J,3),IF(C211&lt;(MAX('Brass Nipples '!A:A))+1,VLOOKUP(C211,'Brass Nipples '!A:J,3),IF(C211&lt;(MAX('Brass Fittings '!A:A))+1,VLOOKUP(C211,'Brass Fittings '!A:J,3),IF(C211&lt;(MAX(Valves!A:A))+1,VLOOKUP(C211,Valves!A:J,3),IF(C211&lt;(MAX('PEX Tubing'!A:A))+1,VLOOKUP(C211,'PEX Tubing'!A:J,3),IF(C211&lt;(MAX('PEX Fittings - Brass'!A:A))+1,VLOOKUP(C211,'PEX Fittings - Brass'!A:J,3),IF(C211&lt;(MAX('PEX Fittings - EXPN Brass'!A:A))+1,VLOOKUP(C211,'PEX Fittings - EXPN Brass'!A:J,3),IF(C211&lt;(MAX('PEX Fittings - F1807 PPSU '!A:A))+1,VLOOKUP(C211,'PEX Fittings - F1807 PPSU '!A:J,3),IF(C211&lt;(MAX('PEX Fittings - F1960 EPPSU'!A:A))+1,VLOOKUP(C211,'PEX Fittings - F1960 EPPSU'!A:J,3),IF(C211&lt;(MAX('PEX Accessories'!A:A))+1,VLOOKUP(C211,'PEX Accessories'!A:J,3),IF(C211&lt;(MAX('PVC DWV'!A:A))+1,VLOOKUP(C211,'PVC DWV'!A:K,3),IF(C211&lt;(MAX('PVC SCH 40'!A:A))+1,VLOOKUP(C211,'PVC SCH 40'!A:K,3),IF(C211&lt;(MAX('Push Fittings'!A:A))+1,VLOOKUP(C211,'Push Fittings'!A:J,3),IF(C211&lt;(MAX('Copper Wrot'!A:A))+1,VLOOKUP(C211,'Copper Wrot'!A:L,3),IF(C211&lt;(MAX('Cast Copper'!A:A))+1,VLOOKUP(C211,'Cast Copper'!A:L,3),IF(C211&lt;(MAX('Cast Copper'!A:A))+1,VLOOKUP(C211,'Cast Copper'!A:L,3),IF(C211&lt;(MAX('Press Copper Fittings'!A:A))+1,VLOOKUP(C211,'Press Copper Fittings'!A:J,3),IF(C211&lt;(MAX('Supply Stops'!A:A))+1,VLOOKUP(C211,'Supply Stops'!A:J,3),IF(C211&lt;(MAX('Supply Lines'!A:A))+1,VLOOKUP(C211,'Supply Lines'!A:J,3),IF(C211&lt;(MAX('CI Fittings'!A:A))+1,VLOOKUP(C211,'CI Fittings'!A:J,3),IF(C211&lt;(MAX('Steel Couplings'!A:A))+1,VLOOKUP(C211,'Steel Couplings'!A:J,3),IF(C211&lt;(MAX(NHC!A:A))+1,VLOOKUP(C211,NHC!A:J,3),IF(C211&lt;(MAX('Dielectric Unions'!A:A))+1,VLOOKUP(C211,'Dielectric Unions'!A:J,3),IF(C211&lt;(MAX('MI Fittings - XH'!A:A))+1,VLOOKUP(C211,'MI Fittings - XH'!A:J,3),IF(C211&lt;(MAX('Steel Nipples - XH'!A:A))+1,VLOOKUP(C211,'Steel Nipples - XH'!A:J,3),IF(C211&lt;(MAX('Copper Tubing '!A:A))+1,VLOOKUP(C211,'Copper Tubing '!A:J,3),IF(C211&lt;(MAX('PVC Pipe'!A:A))+1,VLOOKUP(C211,'PVC Pipe'!A:J,3),IF(C211&lt;(MAX('Steel Pipe'!A:A))+1,VLOOKUP(C211,'Steel Pipe'!A:J,3),""))))))))))))))))))))))))))))))))</f>
        <v/>
      </c>
      <c r="F211" s="1794" t="str">
        <f>IF(C211&lt;(MAX('MI Fittings'!A:A))+1,VLOOKUP(C211,'MI Fittings'!A:K,4),IF(C211&lt;(MAX('CS Press Fittings'!A:A))+1,VLOOKUP(C211,'CS Press Fittings'!A:K,5),IF(C211&lt;(MAX('Steel Nipples'!A:A))+1,VLOOKUP(C211,'Steel Nipples'!A:K,4),IF(C211&lt;(MAX('Steel Cut Lengths'!A:A))+1,VLOOKUP(C211,'Steel Cut Lengths'!A:K,4),IF(C211&lt;(MAX('Pipe Hangers'!A:A))+1,VLOOKUP(C211,'Pipe Hangers'!A:J,4),IF(C211&lt;(MAX('Brass Nipples '!A:A))+1,VLOOKUP(C211,'Brass Nipples '!A:J,4),IF(C211&lt;(MAX('Brass Fittings '!A:A))+1,VLOOKUP(C211,'Brass Fittings '!A:J,4),IF(C211&lt;(MAX(Valves!A:A))+1,VLOOKUP(C211,Valves!A:J,4),IF(C211&lt;(MAX('PEX Tubing'!A:A))+1,VLOOKUP(C211,'PEX Tubing'!A:J,4),IF(C211&lt;(MAX('PEX Fittings - Brass'!A:A))+1,VLOOKUP(C211,'PEX Fittings - Brass'!A:J,4),IF(C211&lt;(MAX('PEX Fittings - EXPN Brass'!A:A))+1,VLOOKUP(C211,'PEX Fittings - EXPN Brass'!A:J,4),IF(C211&lt;(MAX('PEX Fittings - F1807 PPSU '!A:A))+1,VLOOKUP(C211,'PEX Fittings - F1807 PPSU '!A:J,4),IF(C211&lt;(MAX('PEX Fittings - F1960 EPPSU'!A:A))+1,VLOOKUP(C211,'PEX Fittings - F1960 EPPSU'!A:J,4),IF(C211&lt;(MAX('PEX Accessories'!A:A))+1,VLOOKUP(C211,'PEX Accessories'!A:J,4),IF(C211&lt;(MAX('PVC DWV'!A:A))+1,VLOOKUP(C211,'PVC DWV'!A:K,5),IF(C211&lt;(MAX('PVC SCH 40'!A:A))+1,VLOOKUP(C211,'PVC SCH 40'!A:K,5),IF(C211&lt;(MAX('Push Fittings'!A:A))+1,VLOOKUP(C211,'Push Fittings'!A:J,4),IF(C211&lt;(MAX('Copper Wrot'!A:A))+1,VLOOKUP(C211,'Copper Wrot'!A:L,5),IF(C211&lt;(MAX('Cast Copper'!A:A))+1,VLOOKUP(C211,'Cast Copper'!A:L,5),IF(C211&lt;(MAX('Press Copper Fittings'!A:A))+1,VLOOKUP(C211,'Press Copper Fittings'!A:J,4),IF(C211&lt;(MAX('Supply Stops'!A:A))+1,VLOOKUP(C211,'Supply Stops'!A:J,4),IF(C211&lt;(MAX('Supply Lines'!A:A))+1,VLOOKUP(C211,'Supply Lines'!A:J,4),IF(C211&lt;(MAX('CI Fittings'!A:A))+1,VLOOKUP(C211,'CI Fittings'!A:J,4),IF(C211&lt;(MAX('Steel Couplings'!A:A))+1,VLOOKUP(C211,'Steel Couplings'!A:J,4),IF(C211&lt;(MAX(NHC!A:A))+1,VLOOKUP(C211,NHC!A:J,4),IF(C211&lt;(MAX('Dielectric Unions'!A:A))+1,VLOOKUP(C211,'Dielectric Unions'!A:J,4),IF(C211&lt;(MAX('MI Fittings - XH'!A:A))+1,VLOOKUP(C211,'MI Fittings - XH'!A:J,4),IF(C211&lt;(MAX('Steel Nipples - XH'!A:A))+1,VLOOKUP(C211,'Steel Nipples - XH'!A:J,4),IF(C211&lt;(MAX('Copper Tubing '!A:A))+1,VLOOKUP(C211,'Copper Tubing '!A:J,4),IF(C211&lt;(MAX('PVC Pipe'!A:A))+1,VLOOKUP(C211,'PVC Pipe'!A:J,4),IF(C211&lt;(MAX('Steel Pipe'!A:A))+1,VLOOKUP(C211,'Steel Pipe'!A:J,4),"")))))))))))))))))))))))))))))))</f>
        <v/>
      </c>
      <c r="G211" s="1795"/>
      <c r="H211" s="504" t="str">
        <f>IF(C211&lt;(MAX('MI Fittings'!A:A))+1,VLOOKUP(C211,'MI Fittings'!A:K,8),IF(C211&lt;(MAX('CS Press Fittings'!A:A))+1,VLOOKUP(C211,'CS Press Fittings'!A:K,9),IF(C211&lt;(MAX('Steel Nipples'!A:A))+1,VLOOKUP(C211,'Steel Nipples'!A:K,8),IF(C211&lt;(MAX('Steel Cut Lengths'!A:A))+1,VLOOKUP(C211,'Steel Cut Lengths'!A:K,8),IF(C211&lt;(MAX('Pipe Hangers'!A:A))+1,VLOOKUP(C211,'Pipe Hangers'!A:J,8),IF(C211&lt;(MAX('Brass Nipples '!A:A))+1,VLOOKUP(C211,'Brass Nipples '!A:J,8),IF(C211&lt;(MAX('Brass Fittings '!A:A))+1,VLOOKUP(C211,'Brass Fittings '!A:J,8),IF(C211&lt;(MAX(Valves!A:A))+1,VLOOKUP(C211,Valves!A:J,8),IF(C211&lt;(MAX('PEX Tubing'!A:A))+1,VLOOKUP(C211,'PEX Tubing'!A:J,8),IF(C211&lt;(MAX('PEX Fittings - Brass'!A:A))+1,VLOOKUP(C211,'PEX Fittings - Brass'!A:J,8),IF(C211&lt;(MAX('PEX Fittings - EXPN Brass'!A:A))+1,VLOOKUP(C211,'PEX Fittings - EXPN Brass'!A:J,8),IF(C211&lt;(MAX('PEX Fittings - F1807 PPSU '!A:A))+1,VLOOKUP(C211,'PEX Fittings - F1807 PPSU '!A:J,8),IF(C211&lt;(MAX('PEX Fittings - F1960 EPPSU'!A:A))+1,VLOOKUP(C211,'PEX Fittings - F1960 EPPSU'!A:J,8),IF(C211&lt;(MAX('PEX Accessories'!A:A))+1,VLOOKUP(C211,'PEX Accessories'!A:J,8),IF(C211&lt;(MAX('PVC DWV'!A:A))+1,VLOOKUP(C211,'PVC DWV'!A:K,9),IF(C211&lt;(MAX('PVC SCH 40'!A:A))+1,VLOOKUP(C211,'PVC SCH 40'!A:K,10),IF(C211&lt;(MAX('Push Fittings'!A:A))+1,VLOOKUP(C211,'Push Fittings'!A:J,8),IF(C211&lt;(MAX('Copper Wrot'!A:A))+1,VLOOKUP(C211,'Copper Wrot'!A:L,10),IF(C211&lt;(MAX('Cast Copper'!A:A))+1,VLOOKUP(C211,'Cast Copper'!A:L,10),IF(C211&lt;(MAX('Press Copper Fittings'!A:A))+1,VLOOKUP(C211,'Press Copper Fittings'!A:J,8),IF(C211&lt;(MAX('Supply Stops'!A:A))+1,VLOOKUP(C211,'Supply Stops'!A:J,8),IF(C211&lt;(MAX('Supply Lines'!A:A))+1,VLOOKUP(C211,'Supply Lines'!A:J,8),IF(C211&lt;(MAX('CI Fittings'!A:A))+1,VLOOKUP(C211,'CI Fittings'!A:J,8),IF(C211&lt;(MAX('Steel Couplings'!A:A))+1,VLOOKUP(C211,'Steel Couplings'!A:J,8),IF(C211&lt;(MAX(NHC!A:A))+1,VLOOKUP(C211,NHC!A:J,8),IF(C211&lt;(MAX('Dielectric Unions'!A:A))+1,VLOOKUP(C211,'Dielectric Unions'!A:J,8),IF(C211&lt;(MAX('MI Fittings - XH'!A:A))+1,VLOOKUP(C211,'MI Fittings - XH'!A:J,8),IF(C211&lt;(MAX('Steel Nipples - XH'!A:A))+1,VLOOKUP(C211,'Steel Nipples - XH'!A:J,8),IF(C211&lt;(MAX('Copper Tubing '!A:A))+1,VLOOKUP(C211,'Copper Tubing '!A:J,8),IF(C211&lt;(MAX('PVC Pipe'!A:A))+1,VLOOKUP(C211,'PVC Pipe'!A:J,8),IF(C211&lt;(MAX('Steel Pipe'!A:A))+1,VLOOKUP(C211,'Steel Pipe'!A:J,8),"")))))))))))))))))))))))))))))))</f>
        <v/>
      </c>
      <c r="I211" s="1232">
        <f>IF(C211&lt;(MAX('MI Fittings'!A:A))+1,VLOOKUP(C211,'MI Fittings'!A:K,7),IF(C211&lt;(MAX('CS Press Fittings'!A:A))+1,VLOOKUP(C211,'CS Press Fittings'!A:K,8),IF(C211&lt;(MAX('Steel Nipples'!A:A))+1,VLOOKUP(C211,'Steel Nipples'!A:K,7),IF(C211&lt;(MAX('Steel Cut Lengths'!A:A))+1,VLOOKUP(C211,'Steel Cut Lengths'!A:K,7),IF(C211&lt;(MAX('Pipe Hangers'!A:A))+1,VLOOKUP(C211,'Pipe Hangers'!A:J,7),IF(C211&lt;(MAX('Brass Nipples '!A:A))+1,VLOOKUP(C211,'Brass Nipples '!A:J,7),IF(C211&lt;(MAX('Brass Fittings '!A:A))+1,VLOOKUP(C211,'Brass Fittings '!A:J,7),IF(C211&lt;(MAX(Valves!A:A))+1,VLOOKUP(C211,Valves!A:J,7),IF(C211&lt;(MAX('PEX Tubing'!A:A))+1,VLOOKUP(C211,'PEX Tubing'!A:J,7),IF(C211&lt;(MAX('PEX Fittings - Brass'!A:A))+1,VLOOKUP(C211,'PEX Fittings - Brass'!A:J,7),IF(C211&lt;(MAX('PEX Fittings - EXPN Brass'!A:A))+1,VLOOKUP(C211,'PEX Fittings - EXPN Brass'!A:J,7),IF(C211&lt;(MAX('PEX Fittings - F1807 PPSU '!A:A))+1,VLOOKUP(C211,'PEX Fittings - F1807 PPSU '!A:J,7),IF(C211&lt;(MAX('PEX Fittings - F1960 EPPSU'!A:A))+1,VLOOKUP(C211,'PEX Fittings - F1960 EPPSU'!A:J,7),IF(C211&lt;(MAX('PEX Accessories'!A:A))+1,VLOOKUP(C211,'PEX Accessories'!A:J,7),IF(C211&lt;(MAX('PVC DWV'!A:A))+1,VLOOKUP(C211,'PVC DWV'!A:K,8),IF(C211&lt;(MAX('PVC SCH 40'!A:A))+1,VLOOKUP(C211,'PVC SCH 40'!A:K,7),IF(C211&lt;(MAX('Push Fittings'!A:A))+1,VLOOKUP(C211,'Push Fittings'!A:J,7),IF(C211&lt;(MAX('Copper Wrot'!A:A))+1,VLOOKUP(C211,'Copper Wrot'!A:L,9),IF(C211&lt;(MAX('Cast Copper'!A:A))+1,VLOOKUP(C211,'Cast Copper'!A:L,9),IF(C211&lt;(MAX('Press Copper Fittings'!A:A))+1,VLOOKUP(C211,'Press Copper Fittings'!A:J,7),IF(C211&lt;(MAX('Supply Stops'!A:A))+1,VLOOKUP(C211,'Supply Stops'!A:J,7),IF(C211&lt;(MAX('Supply Lines'!A:A))+1,VLOOKUP(C211,'Supply Lines'!A:J,7),IF(C211&lt;(MAX('CI Fittings'!A:A))+1,VLOOKUP(C211,'CI Fittings'!A:J,7),IF(C211&lt;(MAX('Steel Couplings'!A:A))+1,VLOOKUP(C211,'Steel Couplings'!A:J,7),IF(C211&lt;(MAX(NHC!A:A))+1,VLOOKUP(C211,NHC!A:J,7),IF(C211&lt;(MAX('Dielectric Unions'!A:A))+1,VLOOKUP(C211,'Dielectric Unions'!A:J,7),IF(C211&lt;(MAX('MI Fittings - XH'!A:A))+1,VLOOKUP(C211,'MI Fittings - XH'!A:J,7),IF(C211&lt;(MAX('Steel Nipples - XH'!A:A))+1,VLOOKUP(C211,'Steel Nipples - XH'!A:J,7),IF(C211&lt;(MAX('Copper Tubing '!A:A))+1,VLOOKUP(C211,'Copper Tubing '!A:J,7),IF(C211&lt;(MAX('PVC Pipe'!A:A))+1,VLOOKUP(C211,'PVC Pipe'!A:J,7),IF(C211&lt;(MAX('Steel Pipe'!A:A))+1,VLOOKUP(C211,'Steel Pipe'!A:J,7),0)))))))))))))))))))))))))))))))</f>
        <v>0</v>
      </c>
      <c r="J211" s="1196">
        <f t="shared" si="3"/>
        <v>0</v>
      </c>
    </row>
    <row r="212" spans="3:10" ht="15" customHeight="1" thickTop="1" thickBot="1">
      <c r="C212" s="1234">
        <v>191</v>
      </c>
      <c r="D212" s="49" t="str">
        <f>IF(C212&lt;(MAX('MI Fittings'!A:A))+1,VLOOKUP(C212,'MI Fittings'!A:K,10),IF(C212&lt;(MAX('CS Press Fittings'!A:A))+1,VLOOKUP(C212,'CS Press Fittings'!A:K,11),IF(C212&lt;(MAX('Steel Nipples'!A:A))+1,VLOOKUP(C212,'Steel Nipples'!A:K,10),IF(C212&lt;(MAX('Steel Cut Lengths'!A:A))+1,VLOOKUP(C212,'Steel Cut Lengths'!A:K,10),IF(C212&lt;(MAX('Pipe Hangers'!A:A))+1,VLOOKUP(C212,'Pipe Hangers'!A:J,10),IF(C212&lt;(MAX('Brass Nipples '!A:A))+1,VLOOKUP(C212,'Brass Nipples '!A:J,10),IF(C212&lt;(MAX('Brass Fittings '!A:A))+1,VLOOKUP(C212,'Brass Fittings '!A:J,10),IF(C212&lt;(MAX(Valves!A:A))+1,VLOOKUP(C212,Valves!A:J,10),IF(C212&lt;(MAX('PEX Tubing'!A:A))+1,VLOOKUP(C212,'PEX Tubing'!A:J,9),IF(C212&lt;(MAX('PEX Fittings - Brass'!A:A))+1,VLOOKUP(C212,'PEX Fittings - Brass'!A:J,10),IF(C212&lt;(MAX('PEX Fittings - EXPN Brass'!A:A))+1,VLOOKUP(C212,'PEX Fittings - EXPN Brass'!A:J,10),IF(C212&lt;(MAX('PEX Fittings - F1807 PPSU '!A:A))+1,VLOOKUP(C212,'PEX Fittings - F1807 PPSU '!A:J,10),IF(C212&lt;(MAX('PEX Fittings - F1960 EPPSU'!A:A))+1,VLOOKUP(C212,'PEX Fittings - F1960 EPPSU'!A:J,10),IF(C212&lt;(MAX('PEX Accessories'!A:A))+1,VLOOKUP(C212,'PEX Accessories'!A:J,10),IF(C212&lt;(MAX('PVC DWV'!A:A))+1,VLOOKUP(C212,'PVC DWV'!A:K,11),IF(C212&lt;(MAX('PVC SCH 40'!A:A))+1,VLOOKUP(C212,'PVC SCH 40'!A:K,11),IF(C212&lt;(MAX('Push Fittings'!A:A))+1,VLOOKUP(C212,'Push Fittings'!A:J,10),IF(C212&lt;(MAX('Copper Wrot'!A:A))+1,VLOOKUP(C212,'Copper Wrot'!A:L,12),IF(C212&lt;(MAX('Cast Copper'!A:A))+1,VLOOKUP(C212,'Cast Copper'!A:L,12),IF(C212&lt;(MAX('Press Copper Fittings'!A:A))+1,VLOOKUP(C212,'Press Copper Fittings'!A:J,10),IF(C212&lt;(MAX('Supply Stops'!A:A))+1,VLOOKUP(C212,'Supply Stops'!A:J,10),IF(C212&lt;(MAX('Supply Lines'!A:A))+1,VLOOKUP(C212,'Supply Lines'!A:J,10),IF(C212&lt;(MAX('CI Fittings'!A:A))+1,VLOOKUP(C212,'CI Fittings'!A:J,10),IF(C212&lt;(MAX('Steel Couplings'!A:A))+1,VLOOKUP(C212,'Steel Couplings'!A:J,10),IF(C212&lt;(MAX(NHC!A:A))+1,VLOOKUP(C212,NHC!A:J,10),IF(C212&lt;(MAX('Dielectric Unions'!A:A))+1,VLOOKUP(C212,'Dielectric Unions'!A:J,10),IF(C212&lt;(MAX('MI Fittings - XH'!A:A))+1,VLOOKUP(C212,'MI Fittings - XH'!A:J,10),IF(C212&lt;(MAX('Steel Nipples - XH'!A:A))+1,VLOOKUP(C212,'Steel Nipples - XH'!A:J,10),IF(C212&lt;(MAX('Copper Tubing '!A:A))+1,VLOOKUP(C212,'Copper Tubing '!A:J,10),IF(C212&lt;(MAX('PVC Pipe'!A:A))+1,VLOOKUP(C212,'PVC Pipe'!A:J,10),IF(C212&lt;(MAX('Steel Pipe'!A:A))+1,VLOOKUP(C212,'Steel Pipe'!A:J,10),"")))))))))))))))))))))))))))))))</f>
        <v/>
      </c>
      <c r="E212" s="1231" t="str">
        <f>IF(C212&lt;(MAX('MI Fittings'!A:A))+1,VLOOKUP(C212,'MI Fittings'!A:K,3),IF(C212&lt;(MAX('CS Press Fittings'!A:A))+1,VLOOKUP(C212,'CS Press Fittings'!A:K,4),IF(C212&lt;(MAX('Steel Nipples'!A:A))+1,VLOOKUP(C212,'Steel Nipples'!A:K,3),IF(C212&lt;(MAX('Steel Cut Lengths'!A:A))+1,VLOOKUP(C212,'Steel Cut Lengths'!A:K,3),IF(C212&lt;(MAX('Pipe Hangers'!A:A))+1,VLOOKUP(C212,'Pipe Hangers'!A:J,3),IF(C212&lt;(MAX('Brass Nipples '!A:A))+1,VLOOKUP(C212,'Brass Nipples '!A:J,3),IF(C212&lt;(MAX('Brass Fittings '!A:A))+1,VLOOKUP(C212,'Brass Fittings '!A:J,3),IF(C212&lt;(MAX(Valves!A:A))+1,VLOOKUP(C212,Valves!A:J,3),IF(C212&lt;(MAX('PEX Tubing'!A:A))+1,VLOOKUP(C212,'PEX Tubing'!A:J,3),IF(C212&lt;(MAX('PEX Fittings - Brass'!A:A))+1,VLOOKUP(C212,'PEX Fittings - Brass'!A:J,3),IF(C212&lt;(MAX('PEX Fittings - EXPN Brass'!A:A))+1,VLOOKUP(C212,'PEX Fittings - EXPN Brass'!A:J,3),IF(C212&lt;(MAX('PEX Fittings - F1807 PPSU '!A:A))+1,VLOOKUP(C212,'PEX Fittings - F1807 PPSU '!A:J,3),IF(C212&lt;(MAX('PEX Fittings - F1960 EPPSU'!A:A))+1,VLOOKUP(C212,'PEX Fittings - F1960 EPPSU'!A:J,3),IF(C212&lt;(MAX('PEX Accessories'!A:A))+1,VLOOKUP(C212,'PEX Accessories'!A:J,3),IF(C212&lt;(MAX('PVC DWV'!A:A))+1,VLOOKUP(C212,'PVC DWV'!A:K,3),IF(C212&lt;(MAX('PVC SCH 40'!A:A))+1,VLOOKUP(C212,'PVC SCH 40'!A:K,3),IF(C212&lt;(MAX('Push Fittings'!A:A))+1,VLOOKUP(C212,'Push Fittings'!A:J,3),IF(C212&lt;(MAX('Copper Wrot'!A:A))+1,VLOOKUP(C212,'Copper Wrot'!A:L,3),IF(C212&lt;(MAX('Cast Copper'!A:A))+1,VLOOKUP(C212,'Cast Copper'!A:L,3),IF(C212&lt;(MAX('Cast Copper'!A:A))+1,VLOOKUP(C212,'Cast Copper'!A:L,3),IF(C212&lt;(MAX('Press Copper Fittings'!A:A))+1,VLOOKUP(C212,'Press Copper Fittings'!A:J,3),IF(C212&lt;(MAX('Supply Stops'!A:A))+1,VLOOKUP(C212,'Supply Stops'!A:J,3),IF(C212&lt;(MAX('Supply Lines'!A:A))+1,VLOOKUP(C212,'Supply Lines'!A:J,3),IF(C212&lt;(MAX('CI Fittings'!A:A))+1,VLOOKUP(C212,'CI Fittings'!A:J,3),IF(C212&lt;(MAX('Steel Couplings'!A:A))+1,VLOOKUP(C212,'Steel Couplings'!A:J,3),IF(C212&lt;(MAX(NHC!A:A))+1,VLOOKUP(C212,NHC!A:J,3),IF(C212&lt;(MAX('Dielectric Unions'!A:A))+1,VLOOKUP(C212,'Dielectric Unions'!A:J,3),IF(C212&lt;(MAX('MI Fittings - XH'!A:A))+1,VLOOKUP(C212,'MI Fittings - XH'!A:J,3),IF(C212&lt;(MAX('Steel Nipples - XH'!A:A))+1,VLOOKUP(C212,'Steel Nipples - XH'!A:J,3),IF(C212&lt;(MAX('Copper Tubing '!A:A))+1,VLOOKUP(C212,'Copper Tubing '!A:J,3),IF(C212&lt;(MAX('PVC Pipe'!A:A))+1,VLOOKUP(C212,'PVC Pipe'!A:J,3),IF(C212&lt;(MAX('Steel Pipe'!A:A))+1,VLOOKUP(C212,'Steel Pipe'!A:J,3),""))))))))))))))))))))))))))))))))</f>
        <v/>
      </c>
      <c r="F212" s="1794" t="str">
        <f>IF(C212&lt;(MAX('MI Fittings'!A:A))+1,VLOOKUP(C212,'MI Fittings'!A:K,4),IF(C212&lt;(MAX('CS Press Fittings'!A:A))+1,VLOOKUP(C212,'CS Press Fittings'!A:K,5),IF(C212&lt;(MAX('Steel Nipples'!A:A))+1,VLOOKUP(C212,'Steel Nipples'!A:K,4),IF(C212&lt;(MAX('Steel Cut Lengths'!A:A))+1,VLOOKUP(C212,'Steel Cut Lengths'!A:K,4),IF(C212&lt;(MAX('Pipe Hangers'!A:A))+1,VLOOKUP(C212,'Pipe Hangers'!A:J,4),IF(C212&lt;(MAX('Brass Nipples '!A:A))+1,VLOOKUP(C212,'Brass Nipples '!A:J,4),IF(C212&lt;(MAX('Brass Fittings '!A:A))+1,VLOOKUP(C212,'Brass Fittings '!A:J,4),IF(C212&lt;(MAX(Valves!A:A))+1,VLOOKUP(C212,Valves!A:J,4),IF(C212&lt;(MAX('PEX Tubing'!A:A))+1,VLOOKUP(C212,'PEX Tubing'!A:J,4),IF(C212&lt;(MAX('PEX Fittings - Brass'!A:A))+1,VLOOKUP(C212,'PEX Fittings - Brass'!A:J,4),IF(C212&lt;(MAX('PEX Fittings - EXPN Brass'!A:A))+1,VLOOKUP(C212,'PEX Fittings - EXPN Brass'!A:J,4),IF(C212&lt;(MAX('PEX Fittings - F1807 PPSU '!A:A))+1,VLOOKUP(C212,'PEX Fittings - F1807 PPSU '!A:J,4),IF(C212&lt;(MAX('PEX Fittings - F1960 EPPSU'!A:A))+1,VLOOKUP(C212,'PEX Fittings - F1960 EPPSU'!A:J,4),IF(C212&lt;(MAX('PEX Accessories'!A:A))+1,VLOOKUP(C212,'PEX Accessories'!A:J,4),IF(C212&lt;(MAX('PVC DWV'!A:A))+1,VLOOKUP(C212,'PVC DWV'!A:K,5),IF(C212&lt;(MAX('PVC SCH 40'!A:A))+1,VLOOKUP(C212,'PVC SCH 40'!A:K,5),IF(C212&lt;(MAX('Push Fittings'!A:A))+1,VLOOKUP(C212,'Push Fittings'!A:J,4),IF(C212&lt;(MAX('Copper Wrot'!A:A))+1,VLOOKUP(C212,'Copper Wrot'!A:L,5),IF(C212&lt;(MAX('Cast Copper'!A:A))+1,VLOOKUP(C212,'Cast Copper'!A:L,5),IF(C212&lt;(MAX('Press Copper Fittings'!A:A))+1,VLOOKUP(C212,'Press Copper Fittings'!A:J,4),IF(C212&lt;(MAX('Supply Stops'!A:A))+1,VLOOKUP(C212,'Supply Stops'!A:J,4),IF(C212&lt;(MAX('Supply Lines'!A:A))+1,VLOOKUP(C212,'Supply Lines'!A:J,4),IF(C212&lt;(MAX('CI Fittings'!A:A))+1,VLOOKUP(C212,'CI Fittings'!A:J,4),IF(C212&lt;(MAX('Steel Couplings'!A:A))+1,VLOOKUP(C212,'Steel Couplings'!A:J,4),IF(C212&lt;(MAX(NHC!A:A))+1,VLOOKUP(C212,NHC!A:J,4),IF(C212&lt;(MAX('Dielectric Unions'!A:A))+1,VLOOKUP(C212,'Dielectric Unions'!A:J,4),IF(C212&lt;(MAX('MI Fittings - XH'!A:A))+1,VLOOKUP(C212,'MI Fittings - XH'!A:J,4),IF(C212&lt;(MAX('Steel Nipples - XH'!A:A))+1,VLOOKUP(C212,'Steel Nipples - XH'!A:J,4),IF(C212&lt;(MAX('Copper Tubing '!A:A))+1,VLOOKUP(C212,'Copper Tubing '!A:J,4),IF(C212&lt;(MAX('PVC Pipe'!A:A))+1,VLOOKUP(C212,'PVC Pipe'!A:J,4),IF(C212&lt;(MAX('Steel Pipe'!A:A))+1,VLOOKUP(C212,'Steel Pipe'!A:J,4),"")))))))))))))))))))))))))))))))</f>
        <v/>
      </c>
      <c r="G212" s="1795"/>
      <c r="H212" s="504" t="str">
        <f>IF(C212&lt;(MAX('MI Fittings'!A:A))+1,VLOOKUP(C212,'MI Fittings'!A:K,8),IF(C212&lt;(MAX('CS Press Fittings'!A:A))+1,VLOOKUP(C212,'CS Press Fittings'!A:K,9),IF(C212&lt;(MAX('Steel Nipples'!A:A))+1,VLOOKUP(C212,'Steel Nipples'!A:K,8),IF(C212&lt;(MAX('Steel Cut Lengths'!A:A))+1,VLOOKUP(C212,'Steel Cut Lengths'!A:K,8),IF(C212&lt;(MAX('Pipe Hangers'!A:A))+1,VLOOKUP(C212,'Pipe Hangers'!A:J,8),IF(C212&lt;(MAX('Brass Nipples '!A:A))+1,VLOOKUP(C212,'Brass Nipples '!A:J,8),IF(C212&lt;(MAX('Brass Fittings '!A:A))+1,VLOOKUP(C212,'Brass Fittings '!A:J,8),IF(C212&lt;(MAX(Valves!A:A))+1,VLOOKUP(C212,Valves!A:J,8),IF(C212&lt;(MAX('PEX Tubing'!A:A))+1,VLOOKUP(C212,'PEX Tubing'!A:J,8),IF(C212&lt;(MAX('PEX Fittings - Brass'!A:A))+1,VLOOKUP(C212,'PEX Fittings - Brass'!A:J,8),IF(C212&lt;(MAX('PEX Fittings - EXPN Brass'!A:A))+1,VLOOKUP(C212,'PEX Fittings - EXPN Brass'!A:J,8),IF(C212&lt;(MAX('PEX Fittings - F1807 PPSU '!A:A))+1,VLOOKUP(C212,'PEX Fittings - F1807 PPSU '!A:J,8),IF(C212&lt;(MAX('PEX Fittings - F1960 EPPSU'!A:A))+1,VLOOKUP(C212,'PEX Fittings - F1960 EPPSU'!A:J,8),IF(C212&lt;(MAX('PEX Accessories'!A:A))+1,VLOOKUP(C212,'PEX Accessories'!A:J,8),IF(C212&lt;(MAX('PVC DWV'!A:A))+1,VLOOKUP(C212,'PVC DWV'!A:K,9),IF(C212&lt;(MAX('PVC SCH 40'!A:A))+1,VLOOKUP(C212,'PVC SCH 40'!A:K,10),IF(C212&lt;(MAX('Push Fittings'!A:A))+1,VLOOKUP(C212,'Push Fittings'!A:J,8),IF(C212&lt;(MAX('Copper Wrot'!A:A))+1,VLOOKUP(C212,'Copper Wrot'!A:L,10),IF(C212&lt;(MAX('Cast Copper'!A:A))+1,VLOOKUP(C212,'Cast Copper'!A:L,10),IF(C212&lt;(MAX('Press Copper Fittings'!A:A))+1,VLOOKUP(C212,'Press Copper Fittings'!A:J,8),IF(C212&lt;(MAX('Supply Stops'!A:A))+1,VLOOKUP(C212,'Supply Stops'!A:J,8),IF(C212&lt;(MAX('Supply Lines'!A:A))+1,VLOOKUP(C212,'Supply Lines'!A:J,8),IF(C212&lt;(MAX('CI Fittings'!A:A))+1,VLOOKUP(C212,'CI Fittings'!A:J,8),IF(C212&lt;(MAX('Steel Couplings'!A:A))+1,VLOOKUP(C212,'Steel Couplings'!A:J,8),IF(C212&lt;(MAX(NHC!A:A))+1,VLOOKUP(C212,NHC!A:J,8),IF(C212&lt;(MAX('Dielectric Unions'!A:A))+1,VLOOKUP(C212,'Dielectric Unions'!A:J,8),IF(C212&lt;(MAX('MI Fittings - XH'!A:A))+1,VLOOKUP(C212,'MI Fittings - XH'!A:J,8),IF(C212&lt;(MAX('Steel Nipples - XH'!A:A))+1,VLOOKUP(C212,'Steel Nipples - XH'!A:J,8),IF(C212&lt;(MAX('Copper Tubing '!A:A))+1,VLOOKUP(C212,'Copper Tubing '!A:J,8),IF(C212&lt;(MAX('PVC Pipe'!A:A))+1,VLOOKUP(C212,'PVC Pipe'!A:J,8),IF(C212&lt;(MAX('Steel Pipe'!A:A))+1,VLOOKUP(C212,'Steel Pipe'!A:J,8),"")))))))))))))))))))))))))))))))</f>
        <v/>
      </c>
      <c r="I212" s="1232">
        <f>IF(C212&lt;(MAX('MI Fittings'!A:A))+1,VLOOKUP(C212,'MI Fittings'!A:K,7),IF(C212&lt;(MAX('CS Press Fittings'!A:A))+1,VLOOKUP(C212,'CS Press Fittings'!A:K,8),IF(C212&lt;(MAX('Steel Nipples'!A:A))+1,VLOOKUP(C212,'Steel Nipples'!A:K,7),IF(C212&lt;(MAX('Steel Cut Lengths'!A:A))+1,VLOOKUP(C212,'Steel Cut Lengths'!A:K,7),IF(C212&lt;(MAX('Pipe Hangers'!A:A))+1,VLOOKUP(C212,'Pipe Hangers'!A:J,7),IF(C212&lt;(MAX('Brass Nipples '!A:A))+1,VLOOKUP(C212,'Brass Nipples '!A:J,7),IF(C212&lt;(MAX('Brass Fittings '!A:A))+1,VLOOKUP(C212,'Brass Fittings '!A:J,7),IF(C212&lt;(MAX(Valves!A:A))+1,VLOOKUP(C212,Valves!A:J,7),IF(C212&lt;(MAX('PEX Tubing'!A:A))+1,VLOOKUP(C212,'PEX Tubing'!A:J,7),IF(C212&lt;(MAX('PEX Fittings - Brass'!A:A))+1,VLOOKUP(C212,'PEX Fittings - Brass'!A:J,7),IF(C212&lt;(MAX('PEX Fittings - EXPN Brass'!A:A))+1,VLOOKUP(C212,'PEX Fittings - EXPN Brass'!A:J,7),IF(C212&lt;(MAX('PEX Fittings - F1807 PPSU '!A:A))+1,VLOOKUP(C212,'PEX Fittings - F1807 PPSU '!A:J,7),IF(C212&lt;(MAX('PEX Fittings - F1960 EPPSU'!A:A))+1,VLOOKUP(C212,'PEX Fittings - F1960 EPPSU'!A:J,7),IF(C212&lt;(MAX('PEX Accessories'!A:A))+1,VLOOKUP(C212,'PEX Accessories'!A:J,7),IF(C212&lt;(MAX('PVC DWV'!A:A))+1,VLOOKUP(C212,'PVC DWV'!A:K,8),IF(C212&lt;(MAX('PVC SCH 40'!A:A))+1,VLOOKUP(C212,'PVC SCH 40'!A:K,7),IF(C212&lt;(MAX('Push Fittings'!A:A))+1,VLOOKUP(C212,'Push Fittings'!A:J,7),IF(C212&lt;(MAX('Copper Wrot'!A:A))+1,VLOOKUP(C212,'Copper Wrot'!A:L,9),IF(C212&lt;(MAX('Cast Copper'!A:A))+1,VLOOKUP(C212,'Cast Copper'!A:L,9),IF(C212&lt;(MAX('Press Copper Fittings'!A:A))+1,VLOOKUP(C212,'Press Copper Fittings'!A:J,7),IF(C212&lt;(MAX('Supply Stops'!A:A))+1,VLOOKUP(C212,'Supply Stops'!A:J,7),IF(C212&lt;(MAX('Supply Lines'!A:A))+1,VLOOKUP(C212,'Supply Lines'!A:J,7),IF(C212&lt;(MAX('CI Fittings'!A:A))+1,VLOOKUP(C212,'CI Fittings'!A:J,7),IF(C212&lt;(MAX('Steel Couplings'!A:A))+1,VLOOKUP(C212,'Steel Couplings'!A:J,7),IF(C212&lt;(MAX(NHC!A:A))+1,VLOOKUP(C212,NHC!A:J,7),IF(C212&lt;(MAX('Dielectric Unions'!A:A))+1,VLOOKUP(C212,'Dielectric Unions'!A:J,7),IF(C212&lt;(MAX('MI Fittings - XH'!A:A))+1,VLOOKUP(C212,'MI Fittings - XH'!A:J,7),IF(C212&lt;(MAX('Steel Nipples - XH'!A:A))+1,VLOOKUP(C212,'Steel Nipples - XH'!A:J,7),IF(C212&lt;(MAX('Copper Tubing '!A:A))+1,VLOOKUP(C212,'Copper Tubing '!A:J,7),IF(C212&lt;(MAX('PVC Pipe'!A:A))+1,VLOOKUP(C212,'PVC Pipe'!A:J,7),IF(C212&lt;(MAX('Steel Pipe'!A:A))+1,VLOOKUP(C212,'Steel Pipe'!A:J,7),0)))))))))))))))))))))))))))))))</f>
        <v>0</v>
      </c>
      <c r="J212" s="1196">
        <f t="shared" si="3"/>
        <v>0</v>
      </c>
    </row>
    <row r="213" spans="3:10" ht="15" customHeight="1" thickTop="1" thickBot="1">
      <c r="C213" s="1233">
        <v>192</v>
      </c>
      <c r="D213" s="49" t="str">
        <f>IF(C213&lt;(MAX('MI Fittings'!A:A))+1,VLOOKUP(C213,'MI Fittings'!A:K,10),IF(C213&lt;(MAX('CS Press Fittings'!A:A))+1,VLOOKUP(C213,'CS Press Fittings'!A:K,11),IF(C213&lt;(MAX('Steel Nipples'!A:A))+1,VLOOKUP(C213,'Steel Nipples'!A:K,10),IF(C213&lt;(MAX('Steel Cut Lengths'!A:A))+1,VLOOKUP(C213,'Steel Cut Lengths'!A:K,10),IF(C213&lt;(MAX('Pipe Hangers'!A:A))+1,VLOOKUP(C213,'Pipe Hangers'!A:J,10),IF(C213&lt;(MAX('Brass Nipples '!A:A))+1,VLOOKUP(C213,'Brass Nipples '!A:J,10),IF(C213&lt;(MAX('Brass Fittings '!A:A))+1,VLOOKUP(C213,'Brass Fittings '!A:J,10),IF(C213&lt;(MAX(Valves!A:A))+1,VLOOKUP(C213,Valves!A:J,10),IF(C213&lt;(MAX('PEX Tubing'!A:A))+1,VLOOKUP(C213,'PEX Tubing'!A:J,9),IF(C213&lt;(MAX('PEX Fittings - Brass'!A:A))+1,VLOOKUP(C213,'PEX Fittings - Brass'!A:J,10),IF(C213&lt;(MAX('PEX Fittings - EXPN Brass'!A:A))+1,VLOOKUP(C213,'PEX Fittings - EXPN Brass'!A:J,10),IF(C213&lt;(MAX('PEX Fittings - F1807 PPSU '!A:A))+1,VLOOKUP(C213,'PEX Fittings - F1807 PPSU '!A:J,10),IF(C213&lt;(MAX('PEX Fittings - F1960 EPPSU'!A:A))+1,VLOOKUP(C213,'PEX Fittings - F1960 EPPSU'!A:J,10),IF(C213&lt;(MAX('PEX Accessories'!A:A))+1,VLOOKUP(C213,'PEX Accessories'!A:J,10),IF(C213&lt;(MAX('PVC DWV'!A:A))+1,VLOOKUP(C213,'PVC DWV'!A:K,11),IF(C213&lt;(MAX('PVC SCH 40'!A:A))+1,VLOOKUP(C213,'PVC SCH 40'!A:K,11),IF(C213&lt;(MAX('Push Fittings'!A:A))+1,VLOOKUP(C213,'Push Fittings'!A:J,10),IF(C213&lt;(MAX('Copper Wrot'!A:A))+1,VLOOKUP(C213,'Copper Wrot'!A:L,12),IF(C213&lt;(MAX('Cast Copper'!A:A))+1,VLOOKUP(C213,'Cast Copper'!A:L,12),IF(C213&lt;(MAX('Press Copper Fittings'!A:A))+1,VLOOKUP(C213,'Press Copper Fittings'!A:J,10),IF(C213&lt;(MAX('Supply Stops'!A:A))+1,VLOOKUP(C213,'Supply Stops'!A:J,10),IF(C213&lt;(MAX('Supply Lines'!A:A))+1,VLOOKUP(C213,'Supply Lines'!A:J,10),IF(C213&lt;(MAX('CI Fittings'!A:A))+1,VLOOKUP(C213,'CI Fittings'!A:J,10),IF(C213&lt;(MAX('Steel Couplings'!A:A))+1,VLOOKUP(C213,'Steel Couplings'!A:J,10),IF(C213&lt;(MAX(NHC!A:A))+1,VLOOKUP(C213,NHC!A:J,10),IF(C213&lt;(MAX('Dielectric Unions'!A:A))+1,VLOOKUP(C213,'Dielectric Unions'!A:J,10),IF(C213&lt;(MAX('MI Fittings - XH'!A:A))+1,VLOOKUP(C213,'MI Fittings - XH'!A:J,10),IF(C213&lt;(MAX('Steel Nipples - XH'!A:A))+1,VLOOKUP(C213,'Steel Nipples - XH'!A:J,10),IF(C213&lt;(MAX('Copper Tubing '!A:A))+1,VLOOKUP(C213,'Copper Tubing '!A:J,10),IF(C213&lt;(MAX('PVC Pipe'!A:A))+1,VLOOKUP(C213,'PVC Pipe'!A:J,10),IF(C213&lt;(MAX('Steel Pipe'!A:A))+1,VLOOKUP(C213,'Steel Pipe'!A:J,10),"")))))))))))))))))))))))))))))))</f>
        <v/>
      </c>
      <c r="E213" s="1231" t="str">
        <f>IF(C213&lt;(MAX('MI Fittings'!A:A))+1,VLOOKUP(C213,'MI Fittings'!A:K,3),IF(C213&lt;(MAX('CS Press Fittings'!A:A))+1,VLOOKUP(C213,'CS Press Fittings'!A:K,4),IF(C213&lt;(MAX('Steel Nipples'!A:A))+1,VLOOKUP(C213,'Steel Nipples'!A:K,3),IF(C213&lt;(MAX('Steel Cut Lengths'!A:A))+1,VLOOKUP(C213,'Steel Cut Lengths'!A:K,3),IF(C213&lt;(MAX('Pipe Hangers'!A:A))+1,VLOOKUP(C213,'Pipe Hangers'!A:J,3),IF(C213&lt;(MAX('Brass Nipples '!A:A))+1,VLOOKUP(C213,'Brass Nipples '!A:J,3),IF(C213&lt;(MAX('Brass Fittings '!A:A))+1,VLOOKUP(C213,'Brass Fittings '!A:J,3),IF(C213&lt;(MAX(Valves!A:A))+1,VLOOKUP(C213,Valves!A:J,3),IF(C213&lt;(MAX('PEX Tubing'!A:A))+1,VLOOKUP(C213,'PEX Tubing'!A:J,3),IF(C213&lt;(MAX('PEX Fittings - Brass'!A:A))+1,VLOOKUP(C213,'PEX Fittings - Brass'!A:J,3),IF(C213&lt;(MAX('PEX Fittings - EXPN Brass'!A:A))+1,VLOOKUP(C213,'PEX Fittings - EXPN Brass'!A:J,3),IF(C213&lt;(MAX('PEX Fittings - F1807 PPSU '!A:A))+1,VLOOKUP(C213,'PEX Fittings - F1807 PPSU '!A:J,3),IF(C213&lt;(MAX('PEX Fittings - F1960 EPPSU'!A:A))+1,VLOOKUP(C213,'PEX Fittings - F1960 EPPSU'!A:J,3),IF(C213&lt;(MAX('PEX Accessories'!A:A))+1,VLOOKUP(C213,'PEX Accessories'!A:J,3),IF(C213&lt;(MAX('PVC DWV'!A:A))+1,VLOOKUP(C213,'PVC DWV'!A:K,3),IF(C213&lt;(MAX('PVC SCH 40'!A:A))+1,VLOOKUP(C213,'PVC SCH 40'!A:K,3),IF(C213&lt;(MAX('Push Fittings'!A:A))+1,VLOOKUP(C213,'Push Fittings'!A:J,3),IF(C213&lt;(MAX('Copper Wrot'!A:A))+1,VLOOKUP(C213,'Copper Wrot'!A:L,3),IF(C213&lt;(MAX('Cast Copper'!A:A))+1,VLOOKUP(C213,'Cast Copper'!A:L,3),IF(C213&lt;(MAX('Cast Copper'!A:A))+1,VLOOKUP(C213,'Cast Copper'!A:L,3),IF(C213&lt;(MAX('Press Copper Fittings'!A:A))+1,VLOOKUP(C213,'Press Copper Fittings'!A:J,3),IF(C213&lt;(MAX('Supply Stops'!A:A))+1,VLOOKUP(C213,'Supply Stops'!A:J,3),IF(C213&lt;(MAX('Supply Lines'!A:A))+1,VLOOKUP(C213,'Supply Lines'!A:J,3),IF(C213&lt;(MAX('CI Fittings'!A:A))+1,VLOOKUP(C213,'CI Fittings'!A:J,3),IF(C213&lt;(MAX('Steel Couplings'!A:A))+1,VLOOKUP(C213,'Steel Couplings'!A:J,3),IF(C213&lt;(MAX(NHC!A:A))+1,VLOOKUP(C213,NHC!A:J,3),IF(C213&lt;(MAX('Dielectric Unions'!A:A))+1,VLOOKUP(C213,'Dielectric Unions'!A:J,3),IF(C213&lt;(MAX('MI Fittings - XH'!A:A))+1,VLOOKUP(C213,'MI Fittings - XH'!A:J,3),IF(C213&lt;(MAX('Steel Nipples - XH'!A:A))+1,VLOOKUP(C213,'Steel Nipples - XH'!A:J,3),IF(C213&lt;(MAX('Copper Tubing '!A:A))+1,VLOOKUP(C213,'Copper Tubing '!A:J,3),IF(C213&lt;(MAX('PVC Pipe'!A:A))+1,VLOOKUP(C213,'PVC Pipe'!A:J,3),IF(C213&lt;(MAX('Steel Pipe'!A:A))+1,VLOOKUP(C213,'Steel Pipe'!A:J,3),""))))))))))))))))))))))))))))))))</f>
        <v/>
      </c>
      <c r="F213" s="1794" t="str">
        <f>IF(C213&lt;(MAX('MI Fittings'!A:A))+1,VLOOKUP(C213,'MI Fittings'!A:K,4),IF(C213&lt;(MAX('CS Press Fittings'!A:A))+1,VLOOKUP(C213,'CS Press Fittings'!A:K,5),IF(C213&lt;(MAX('Steel Nipples'!A:A))+1,VLOOKUP(C213,'Steel Nipples'!A:K,4),IF(C213&lt;(MAX('Steel Cut Lengths'!A:A))+1,VLOOKUP(C213,'Steel Cut Lengths'!A:K,4),IF(C213&lt;(MAX('Pipe Hangers'!A:A))+1,VLOOKUP(C213,'Pipe Hangers'!A:J,4),IF(C213&lt;(MAX('Brass Nipples '!A:A))+1,VLOOKUP(C213,'Brass Nipples '!A:J,4),IF(C213&lt;(MAX('Brass Fittings '!A:A))+1,VLOOKUP(C213,'Brass Fittings '!A:J,4),IF(C213&lt;(MAX(Valves!A:A))+1,VLOOKUP(C213,Valves!A:J,4),IF(C213&lt;(MAX('PEX Tubing'!A:A))+1,VLOOKUP(C213,'PEX Tubing'!A:J,4),IF(C213&lt;(MAX('PEX Fittings - Brass'!A:A))+1,VLOOKUP(C213,'PEX Fittings - Brass'!A:J,4),IF(C213&lt;(MAX('PEX Fittings - EXPN Brass'!A:A))+1,VLOOKUP(C213,'PEX Fittings - EXPN Brass'!A:J,4),IF(C213&lt;(MAX('PEX Fittings - F1807 PPSU '!A:A))+1,VLOOKUP(C213,'PEX Fittings - F1807 PPSU '!A:J,4),IF(C213&lt;(MAX('PEX Fittings - F1960 EPPSU'!A:A))+1,VLOOKUP(C213,'PEX Fittings - F1960 EPPSU'!A:J,4),IF(C213&lt;(MAX('PEX Accessories'!A:A))+1,VLOOKUP(C213,'PEX Accessories'!A:J,4),IF(C213&lt;(MAX('PVC DWV'!A:A))+1,VLOOKUP(C213,'PVC DWV'!A:K,5),IF(C213&lt;(MAX('PVC SCH 40'!A:A))+1,VLOOKUP(C213,'PVC SCH 40'!A:K,5),IF(C213&lt;(MAX('Push Fittings'!A:A))+1,VLOOKUP(C213,'Push Fittings'!A:J,4),IF(C213&lt;(MAX('Copper Wrot'!A:A))+1,VLOOKUP(C213,'Copper Wrot'!A:L,5),IF(C213&lt;(MAX('Cast Copper'!A:A))+1,VLOOKUP(C213,'Cast Copper'!A:L,5),IF(C213&lt;(MAX('Press Copper Fittings'!A:A))+1,VLOOKUP(C213,'Press Copper Fittings'!A:J,4),IF(C213&lt;(MAX('Supply Stops'!A:A))+1,VLOOKUP(C213,'Supply Stops'!A:J,4),IF(C213&lt;(MAX('Supply Lines'!A:A))+1,VLOOKUP(C213,'Supply Lines'!A:J,4),IF(C213&lt;(MAX('CI Fittings'!A:A))+1,VLOOKUP(C213,'CI Fittings'!A:J,4),IF(C213&lt;(MAX('Steel Couplings'!A:A))+1,VLOOKUP(C213,'Steel Couplings'!A:J,4),IF(C213&lt;(MAX(NHC!A:A))+1,VLOOKUP(C213,NHC!A:J,4),IF(C213&lt;(MAX('Dielectric Unions'!A:A))+1,VLOOKUP(C213,'Dielectric Unions'!A:J,4),IF(C213&lt;(MAX('MI Fittings - XH'!A:A))+1,VLOOKUP(C213,'MI Fittings - XH'!A:J,4),IF(C213&lt;(MAX('Steel Nipples - XH'!A:A))+1,VLOOKUP(C213,'Steel Nipples - XH'!A:J,4),IF(C213&lt;(MAX('Copper Tubing '!A:A))+1,VLOOKUP(C213,'Copper Tubing '!A:J,4),IF(C213&lt;(MAX('PVC Pipe'!A:A))+1,VLOOKUP(C213,'PVC Pipe'!A:J,4),IF(C213&lt;(MAX('Steel Pipe'!A:A))+1,VLOOKUP(C213,'Steel Pipe'!A:J,4),"")))))))))))))))))))))))))))))))</f>
        <v/>
      </c>
      <c r="G213" s="1795"/>
      <c r="H213" s="504" t="str">
        <f>IF(C213&lt;(MAX('MI Fittings'!A:A))+1,VLOOKUP(C213,'MI Fittings'!A:K,8),IF(C213&lt;(MAX('CS Press Fittings'!A:A))+1,VLOOKUP(C213,'CS Press Fittings'!A:K,9),IF(C213&lt;(MAX('Steel Nipples'!A:A))+1,VLOOKUP(C213,'Steel Nipples'!A:K,8),IF(C213&lt;(MAX('Steel Cut Lengths'!A:A))+1,VLOOKUP(C213,'Steel Cut Lengths'!A:K,8),IF(C213&lt;(MAX('Pipe Hangers'!A:A))+1,VLOOKUP(C213,'Pipe Hangers'!A:J,8),IF(C213&lt;(MAX('Brass Nipples '!A:A))+1,VLOOKUP(C213,'Brass Nipples '!A:J,8),IF(C213&lt;(MAX('Brass Fittings '!A:A))+1,VLOOKUP(C213,'Brass Fittings '!A:J,8),IF(C213&lt;(MAX(Valves!A:A))+1,VLOOKUP(C213,Valves!A:J,8),IF(C213&lt;(MAX('PEX Tubing'!A:A))+1,VLOOKUP(C213,'PEX Tubing'!A:J,8),IF(C213&lt;(MAX('PEX Fittings - Brass'!A:A))+1,VLOOKUP(C213,'PEX Fittings - Brass'!A:J,8),IF(C213&lt;(MAX('PEX Fittings - EXPN Brass'!A:A))+1,VLOOKUP(C213,'PEX Fittings - EXPN Brass'!A:J,8),IF(C213&lt;(MAX('PEX Fittings - F1807 PPSU '!A:A))+1,VLOOKUP(C213,'PEX Fittings - F1807 PPSU '!A:J,8),IF(C213&lt;(MAX('PEX Fittings - F1960 EPPSU'!A:A))+1,VLOOKUP(C213,'PEX Fittings - F1960 EPPSU'!A:J,8),IF(C213&lt;(MAX('PEX Accessories'!A:A))+1,VLOOKUP(C213,'PEX Accessories'!A:J,8),IF(C213&lt;(MAX('PVC DWV'!A:A))+1,VLOOKUP(C213,'PVC DWV'!A:K,9),IF(C213&lt;(MAX('PVC SCH 40'!A:A))+1,VLOOKUP(C213,'PVC SCH 40'!A:K,10),IF(C213&lt;(MAX('Push Fittings'!A:A))+1,VLOOKUP(C213,'Push Fittings'!A:J,8),IF(C213&lt;(MAX('Copper Wrot'!A:A))+1,VLOOKUP(C213,'Copper Wrot'!A:L,10),IF(C213&lt;(MAX('Cast Copper'!A:A))+1,VLOOKUP(C213,'Cast Copper'!A:L,10),IF(C213&lt;(MAX('Press Copper Fittings'!A:A))+1,VLOOKUP(C213,'Press Copper Fittings'!A:J,8),IF(C213&lt;(MAX('Supply Stops'!A:A))+1,VLOOKUP(C213,'Supply Stops'!A:J,8),IF(C213&lt;(MAX('Supply Lines'!A:A))+1,VLOOKUP(C213,'Supply Lines'!A:J,8),IF(C213&lt;(MAX('CI Fittings'!A:A))+1,VLOOKUP(C213,'CI Fittings'!A:J,8),IF(C213&lt;(MAX('Steel Couplings'!A:A))+1,VLOOKUP(C213,'Steel Couplings'!A:J,8),IF(C213&lt;(MAX(NHC!A:A))+1,VLOOKUP(C213,NHC!A:J,8),IF(C213&lt;(MAX('Dielectric Unions'!A:A))+1,VLOOKUP(C213,'Dielectric Unions'!A:J,8),IF(C213&lt;(MAX('MI Fittings - XH'!A:A))+1,VLOOKUP(C213,'MI Fittings - XH'!A:J,8),IF(C213&lt;(MAX('Steel Nipples - XH'!A:A))+1,VLOOKUP(C213,'Steel Nipples - XH'!A:J,8),IF(C213&lt;(MAX('Copper Tubing '!A:A))+1,VLOOKUP(C213,'Copper Tubing '!A:J,8),IF(C213&lt;(MAX('PVC Pipe'!A:A))+1,VLOOKUP(C213,'PVC Pipe'!A:J,8),IF(C213&lt;(MAX('Steel Pipe'!A:A))+1,VLOOKUP(C213,'Steel Pipe'!A:J,8),"")))))))))))))))))))))))))))))))</f>
        <v/>
      </c>
      <c r="I213" s="1232">
        <f>IF(C213&lt;(MAX('MI Fittings'!A:A))+1,VLOOKUP(C213,'MI Fittings'!A:K,7),IF(C213&lt;(MAX('CS Press Fittings'!A:A))+1,VLOOKUP(C213,'CS Press Fittings'!A:K,8),IF(C213&lt;(MAX('Steel Nipples'!A:A))+1,VLOOKUP(C213,'Steel Nipples'!A:K,7),IF(C213&lt;(MAX('Steel Cut Lengths'!A:A))+1,VLOOKUP(C213,'Steel Cut Lengths'!A:K,7),IF(C213&lt;(MAX('Pipe Hangers'!A:A))+1,VLOOKUP(C213,'Pipe Hangers'!A:J,7),IF(C213&lt;(MAX('Brass Nipples '!A:A))+1,VLOOKUP(C213,'Brass Nipples '!A:J,7),IF(C213&lt;(MAX('Brass Fittings '!A:A))+1,VLOOKUP(C213,'Brass Fittings '!A:J,7),IF(C213&lt;(MAX(Valves!A:A))+1,VLOOKUP(C213,Valves!A:J,7),IF(C213&lt;(MAX('PEX Tubing'!A:A))+1,VLOOKUP(C213,'PEX Tubing'!A:J,7),IF(C213&lt;(MAX('PEX Fittings - Brass'!A:A))+1,VLOOKUP(C213,'PEX Fittings - Brass'!A:J,7),IF(C213&lt;(MAX('PEX Fittings - EXPN Brass'!A:A))+1,VLOOKUP(C213,'PEX Fittings - EXPN Brass'!A:J,7),IF(C213&lt;(MAX('PEX Fittings - F1807 PPSU '!A:A))+1,VLOOKUP(C213,'PEX Fittings - F1807 PPSU '!A:J,7),IF(C213&lt;(MAX('PEX Fittings - F1960 EPPSU'!A:A))+1,VLOOKUP(C213,'PEX Fittings - F1960 EPPSU'!A:J,7),IF(C213&lt;(MAX('PEX Accessories'!A:A))+1,VLOOKUP(C213,'PEX Accessories'!A:J,7),IF(C213&lt;(MAX('PVC DWV'!A:A))+1,VLOOKUP(C213,'PVC DWV'!A:K,8),IF(C213&lt;(MAX('PVC SCH 40'!A:A))+1,VLOOKUP(C213,'PVC SCH 40'!A:K,7),IF(C213&lt;(MAX('Push Fittings'!A:A))+1,VLOOKUP(C213,'Push Fittings'!A:J,7),IF(C213&lt;(MAX('Copper Wrot'!A:A))+1,VLOOKUP(C213,'Copper Wrot'!A:L,9),IF(C213&lt;(MAX('Cast Copper'!A:A))+1,VLOOKUP(C213,'Cast Copper'!A:L,9),IF(C213&lt;(MAX('Press Copper Fittings'!A:A))+1,VLOOKUP(C213,'Press Copper Fittings'!A:J,7),IF(C213&lt;(MAX('Supply Stops'!A:A))+1,VLOOKUP(C213,'Supply Stops'!A:J,7),IF(C213&lt;(MAX('Supply Lines'!A:A))+1,VLOOKUP(C213,'Supply Lines'!A:J,7),IF(C213&lt;(MAX('CI Fittings'!A:A))+1,VLOOKUP(C213,'CI Fittings'!A:J,7),IF(C213&lt;(MAX('Steel Couplings'!A:A))+1,VLOOKUP(C213,'Steel Couplings'!A:J,7),IF(C213&lt;(MAX(NHC!A:A))+1,VLOOKUP(C213,NHC!A:J,7),IF(C213&lt;(MAX('Dielectric Unions'!A:A))+1,VLOOKUP(C213,'Dielectric Unions'!A:J,7),IF(C213&lt;(MAX('MI Fittings - XH'!A:A))+1,VLOOKUP(C213,'MI Fittings - XH'!A:J,7),IF(C213&lt;(MAX('Steel Nipples - XH'!A:A))+1,VLOOKUP(C213,'Steel Nipples - XH'!A:J,7),IF(C213&lt;(MAX('Copper Tubing '!A:A))+1,VLOOKUP(C213,'Copper Tubing '!A:J,7),IF(C213&lt;(MAX('PVC Pipe'!A:A))+1,VLOOKUP(C213,'PVC Pipe'!A:J,7),IF(C213&lt;(MAX('Steel Pipe'!A:A))+1,VLOOKUP(C213,'Steel Pipe'!A:J,7),0)))))))))))))))))))))))))))))))</f>
        <v>0</v>
      </c>
      <c r="J213" s="1196">
        <f t="shared" si="3"/>
        <v>0</v>
      </c>
    </row>
    <row r="214" spans="3:10" ht="15" customHeight="1" thickTop="1" thickBot="1">
      <c r="C214" s="1234">
        <v>193</v>
      </c>
      <c r="D214" s="49" t="str">
        <f>IF(C214&lt;(MAX('MI Fittings'!A:A))+1,VLOOKUP(C214,'MI Fittings'!A:K,10),IF(C214&lt;(MAX('CS Press Fittings'!A:A))+1,VLOOKUP(C214,'CS Press Fittings'!A:K,11),IF(C214&lt;(MAX('Steel Nipples'!A:A))+1,VLOOKUP(C214,'Steel Nipples'!A:K,10),IF(C214&lt;(MAX('Steel Cut Lengths'!A:A))+1,VLOOKUP(C214,'Steel Cut Lengths'!A:K,10),IF(C214&lt;(MAX('Pipe Hangers'!A:A))+1,VLOOKUP(C214,'Pipe Hangers'!A:J,10),IF(C214&lt;(MAX('Brass Nipples '!A:A))+1,VLOOKUP(C214,'Brass Nipples '!A:J,10),IF(C214&lt;(MAX('Brass Fittings '!A:A))+1,VLOOKUP(C214,'Brass Fittings '!A:J,10),IF(C214&lt;(MAX(Valves!A:A))+1,VLOOKUP(C214,Valves!A:J,10),IF(C214&lt;(MAX('PEX Tubing'!A:A))+1,VLOOKUP(C214,'PEX Tubing'!A:J,9),IF(C214&lt;(MAX('PEX Fittings - Brass'!A:A))+1,VLOOKUP(C214,'PEX Fittings - Brass'!A:J,10),IF(C214&lt;(MAX('PEX Fittings - EXPN Brass'!A:A))+1,VLOOKUP(C214,'PEX Fittings - EXPN Brass'!A:J,10),IF(C214&lt;(MAX('PEX Fittings - F1807 PPSU '!A:A))+1,VLOOKUP(C214,'PEX Fittings - F1807 PPSU '!A:J,10),IF(C214&lt;(MAX('PEX Fittings - F1960 EPPSU'!A:A))+1,VLOOKUP(C214,'PEX Fittings - F1960 EPPSU'!A:J,10),IF(C214&lt;(MAX('PEX Accessories'!A:A))+1,VLOOKUP(C214,'PEX Accessories'!A:J,10),IF(C214&lt;(MAX('PVC DWV'!A:A))+1,VLOOKUP(C214,'PVC DWV'!A:K,11),IF(C214&lt;(MAX('PVC SCH 40'!A:A))+1,VLOOKUP(C214,'PVC SCH 40'!A:K,11),IF(C214&lt;(MAX('Push Fittings'!A:A))+1,VLOOKUP(C214,'Push Fittings'!A:J,10),IF(C214&lt;(MAX('Copper Wrot'!A:A))+1,VLOOKUP(C214,'Copper Wrot'!A:L,12),IF(C214&lt;(MAX('Cast Copper'!A:A))+1,VLOOKUP(C214,'Cast Copper'!A:L,12),IF(C214&lt;(MAX('Press Copper Fittings'!A:A))+1,VLOOKUP(C214,'Press Copper Fittings'!A:J,10),IF(C214&lt;(MAX('Supply Stops'!A:A))+1,VLOOKUP(C214,'Supply Stops'!A:J,10),IF(C214&lt;(MAX('Supply Lines'!A:A))+1,VLOOKUP(C214,'Supply Lines'!A:J,10),IF(C214&lt;(MAX('CI Fittings'!A:A))+1,VLOOKUP(C214,'CI Fittings'!A:J,10),IF(C214&lt;(MAX('Steel Couplings'!A:A))+1,VLOOKUP(C214,'Steel Couplings'!A:J,10),IF(C214&lt;(MAX(NHC!A:A))+1,VLOOKUP(C214,NHC!A:J,10),IF(C214&lt;(MAX('Dielectric Unions'!A:A))+1,VLOOKUP(C214,'Dielectric Unions'!A:J,10),IF(C214&lt;(MAX('MI Fittings - XH'!A:A))+1,VLOOKUP(C214,'MI Fittings - XH'!A:J,10),IF(C214&lt;(MAX('Steel Nipples - XH'!A:A))+1,VLOOKUP(C214,'Steel Nipples - XH'!A:J,10),IF(C214&lt;(MAX('Copper Tubing '!A:A))+1,VLOOKUP(C214,'Copper Tubing '!A:J,10),IF(C214&lt;(MAX('PVC Pipe'!A:A))+1,VLOOKUP(C214,'PVC Pipe'!A:J,10),IF(C214&lt;(MAX('Steel Pipe'!A:A))+1,VLOOKUP(C214,'Steel Pipe'!A:J,10),"")))))))))))))))))))))))))))))))</f>
        <v/>
      </c>
      <c r="E214" s="1231" t="str">
        <f>IF(C214&lt;(MAX('MI Fittings'!A:A))+1,VLOOKUP(C214,'MI Fittings'!A:K,3),IF(C214&lt;(MAX('CS Press Fittings'!A:A))+1,VLOOKUP(C214,'CS Press Fittings'!A:K,4),IF(C214&lt;(MAX('Steel Nipples'!A:A))+1,VLOOKUP(C214,'Steel Nipples'!A:K,3),IF(C214&lt;(MAX('Steel Cut Lengths'!A:A))+1,VLOOKUP(C214,'Steel Cut Lengths'!A:K,3),IF(C214&lt;(MAX('Pipe Hangers'!A:A))+1,VLOOKUP(C214,'Pipe Hangers'!A:J,3),IF(C214&lt;(MAX('Brass Nipples '!A:A))+1,VLOOKUP(C214,'Brass Nipples '!A:J,3),IF(C214&lt;(MAX('Brass Fittings '!A:A))+1,VLOOKUP(C214,'Brass Fittings '!A:J,3),IF(C214&lt;(MAX(Valves!A:A))+1,VLOOKUP(C214,Valves!A:J,3),IF(C214&lt;(MAX('PEX Tubing'!A:A))+1,VLOOKUP(C214,'PEX Tubing'!A:J,3),IF(C214&lt;(MAX('PEX Fittings - Brass'!A:A))+1,VLOOKUP(C214,'PEX Fittings - Brass'!A:J,3),IF(C214&lt;(MAX('PEX Fittings - EXPN Brass'!A:A))+1,VLOOKUP(C214,'PEX Fittings - EXPN Brass'!A:J,3),IF(C214&lt;(MAX('PEX Fittings - F1807 PPSU '!A:A))+1,VLOOKUP(C214,'PEX Fittings - F1807 PPSU '!A:J,3),IF(C214&lt;(MAX('PEX Fittings - F1960 EPPSU'!A:A))+1,VLOOKUP(C214,'PEX Fittings - F1960 EPPSU'!A:J,3),IF(C214&lt;(MAX('PEX Accessories'!A:A))+1,VLOOKUP(C214,'PEX Accessories'!A:J,3),IF(C214&lt;(MAX('PVC DWV'!A:A))+1,VLOOKUP(C214,'PVC DWV'!A:K,3),IF(C214&lt;(MAX('PVC SCH 40'!A:A))+1,VLOOKUP(C214,'PVC SCH 40'!A:K,3),IF(C214&lt;(MAX('Push Fittings'!A:A))+1,VLOOKUP(C214,'Push Fittings'!A:J,3),IF(C214&lt;(MAX('Copper Wrot'!A:A))+1,VLOOKUP(C214,'Copper Wrot'!A:L,3),IF(C214&lt;(MAX('Cast Copper'!A:A))+1,VLOOKUP(C214,'Cast Copper'!A:L,3),IF(C214&lt;(MAX('Cast Copper'!A:A))+1,VLOOKUP(C214,'Cast Copper'!A:L,3),IF(C214&lt;(MAX('Press Copper Fittings'!A:A))+1,VLOOKUP(C214,'Press Copper Fittings'!A:J,3),IF(C214&lt;(MAX('Supply Stops'!A:A))+1,VLOOKUP(C214,'Supply Stops'!A:J,3),IF(C214&lt;(MAX('Supply Lines'!A:A))+1,VLOOKUP(C214,'Supply Lines'!A:J,3),IF(C214&lt;(MAX('CI Fittings'!A:A))+1,VLOOKUP(C214,'CI Fittings'!A:J,3),IF(C214&lt;(MAX('Steel Couplings'!A:A))+1,VLOOKUP(C214,'Steel Couplings'!A:J,3),IF(C214&lt;(MAX(NHC!A:A))+1,VLOOKUP(C214,NHC!A:J,3),IF(C214&lt;(MAX('Dielectric Unions'!A:A))+1,VLOOKUP(C214,'Dielectric Unions'!A:J,3),IF(C214&lt;(MAX('MI Fittings - XH'!A:A))+1,VLOOKUP(C214,'MI Fittings - XH'!A:J,3),IF(C214&lt;(MAX('Steel Nipples - XH'!A:A))+1,VLOOKUP(C214,'Steel Nipples - XH'!A:J,3),IF(C214&lt;(MAX('Copper Tubing '!A:A))+1,VLOOKUP(C214,'Copper Tubing '!A:J,3),IF(C214&lt;(MAX('PVC Pipe'!A:A))+1,VLOOKUP(C214,'PVC Pipe'!A:J,3),IF(C214&lt;(MAX('Steel Pipe'!A:A))+1,VLOOKUP(C214,'Steel Pipe'!A:J,3),""))))))))))))))))))))))))))))))))</f>
        <v/>
      </c>
      <c r="F214" s="1794" t="str">
        <f>IF(C214&lt;(MAX('MI Fittings'!A:A))+1,VLOOKUP(C214,'MI Fittings'!A:K,4),IF(C214&lt;(MAX('CS Press Fittings'!A:A))+1,VLOOKUP(C214,'CS Press Fittings'!A:K,5),IF(C214&lt;(MAX('Steel Nipples'!A:A))+1,VLOOKUP(C214,'Steel Nipples'!A:K,4),IF(C214&lt;(MAX('Steel Cut Lengths'!A:A))+1,VLOOKUP(C214,'Steel Cut Lengths'!A:K,4),IF(C214&lt;(MAX('Pipe Hangers'!A:A))+1,VLOOKUP(C214,'Pipe Hangers'!A:J,4),IF(C214&lt;(MAX('Brass Nipples '!A:A))+1,VLOOKUP(C214,'Brass Nipples '!A:J,4),IF(C214&lt;(MAX('Brass Fittings '!A:A))+1,VLOOKUP(C214,'Brass Fittings '!A:J,4),IF(C214&lt;(MAX(Valves!A:A))+1,VLOOKUP(C214,Valves!A:J,4),IF(C214&lt;(MAX('PEX Tubing'!A:A))+1,VLOOKUP(C214,'PEX Tubing'!A:J,4),IF(C214&lt;(MAX('PEX Fittings - Brass'!A:A))+1,VLOOKUP(C214,'PEX Fittings - Brass'!A:J,4),IF(C214&lt;(MAX('PEX Fittings - EXPN Brass'!A:A))+1,VLOOKUP(C214,'PEX Fittings - EXPN Brass'!A:J,4),IF(C214&lt;(MAX('PEX Fittings - F1807 PPSU '!A:A))+1,VLOOKUP(C214,'PEX Fittings - F1807 PPSU '!A:J,4),IF(C214&lt;(MAX('PEX Fittings - F1960 EPPSU'!A:A))+1,VLOOKUP(C214,'PEX Fittings - F1960 EPPSU'!A:J,4),IF(C214&lt;(MAX('PEX Accessories'!A:A))+1,VLOOKUP(C214,'PEX Accessories'!A:J,4),IF(C214&lt;(MAX('PVC DWV'!A:A))+1,VLOOKUP(C214,'PVC DWV'!A:K,5),IF(C214&lt;(MAX('PVC SCH 40'!A:A))+1,VLOOKUP(C214,'PVC SCH 40'!A:K,5),IF(C214&lt;(MAX('Push Fittings'!A:A))+1,VLOOKUP(C214,'Push Fittings'!A:J,4),IF(C214&lt;(MAX('Copper Wrot'!A:A))+1,VLOOKUP(C214,'Copper Wrot'!A:L,5),IF(C214&lt;(MAX('Cast Copper'!A:A))+1,VLOOKUP(C214,'Cast Copper'!A:L,5),IF(C214&lt;(MAX('Press Copper Fittings'!A:A))+1,VLOOKUP(C214,'Press Copper Fittings'!A:J,4),IF(C214&lt;(MAX('Supply Stops'!A:A))+1,VLOOKUP(C214,'Supply Stops'!A:J,4),IF(C214&lt;(MAX('Supply Lines'!A:A))+1,VLOOKUP(C214,'Supply Lines'!A:J,4),IF(C214&lt;(MAX('CI Fittings'!A:A))+1,VLOOKUP(C214,'CI Fittings'!A:J,4),IF(C214&lt;(MAX('Steel Couplings'!A:A))+1,VLOOKUP(C214,'Steel Couplings'!A:J,4),IF(C214&lt;(MAX(NHC!A:A))+1,VLOOKUP(C214,NHC!A:J,4),IF(C214&lt;(MAX('Dielectric Unions'!A:A))+1,VLOOKUP(C214,'Dielectric Unions'!A:J,4),IF(C214&lt;(MAX('MI Fittings - XH'!A:A))+1,VLOOKUP(C214,'MI Fittings - XH'!A:J,4),IF(C214&lt;(MAX('Steel Nipples - XH'!A:A))+1,VLOOKUP(C214,'Steel Nipples - XH'!A:J,4),IF(C214&lt;(MAX('Copper Tubing '!A:A))+1,VLOOKUP(C214,'Copper Tubing '!A:J,4),IF(C214&lt;(MAX('PVC Pipe'!A:A))+1,VLOOKUP(C214,'PVC Pipe'!A:J,4),IF(C214&lt;(MAX('Steel Pipe'!A:A))+1,VLOOKUP(C214,'Steel Pipe'!A:J,4),"")))))))))))))))))))))))))))))))</f>
        <v/>
      </c>
      <c r="G214" s="1795"/>
      <c r="H214" s="504" t="str">
        <f>IF(C214&lt;(MAX('MI Fittings'!A:A))+1,VLOOKUP(C214,'MI Fittings'!A:K,8),IF(C214&lt;(MAX('CS Press Fittings'!A:A))+1,VLOOKUP(C214,'CS Press Fittings'!A:K,9),IF(C214&lt;(MAX('Steel Nipples'!A:A))+1,VLOOKUP(C214,'Steel Nipples'!A:K,8),IF(C214&lt;(MAX('Steel Cut Lengths'!A:A))+1,VLOOKUP(C214,'Steel Cut Lengths'!A:K,8),IF(C214&lt;(MAX('Pipe Hangers'!A:A))+1,VLOOKUP(C214,'Pipe Hangers'!A:J,8),IF(C214&lt;(MAX('Brass Nipples '!A:A))+1,VLOOKUP(C214,'Brass Nipples '!A:J,8),IF(C214&lt;(MAX('Brass Fittings '!A:A))+1,VLOOKUP(C214,'Brass Fittings '!A:J,8),IF(C214&lt;(MAX(Valves!A:A))+1,VLOOKUP(C214,Valves!A:J,8),IF(C214&lt;(MAX('PEX Tubing'!A:A))+1,VLOOKUP(C214,'PEX Tubing'!A:J,8),IF(C214&lt;(MAX('PEX Fittings - Brass'!A:A))+1,VLOOKUP(C214,'PEX Fittings - Brass'!A:J,8),IF(C214&lt;(MAX('PEX Fittings - EXPN Brass'!A:A))+1,VLOOKUP(C214,'PEX Fittings - EXPN Brass'!A:J,8),IF(C214&lt;(MAX('PEX Fittings - F1807 PPSU '!A:A))+1,VLOOKUP(C214,'PEX Fittings - F1807 PPSU '!A:J,8),IF(C214&lt;(MAX('PEX Fittings - F1960 EPPSU'!A:A))+1,VLOOKUP(C214,'PEX Fittings - F1960 EPPSU'!A:J,8),IF(C214&lt;(MAX('PEX Accessories'!A:A))+1,VLOOKUP(C214,'PEX Accessories'!A:J,8),IF(C214&lt;(MAX('PVC DWV'!A:A))+1,VLOOKUP(C214,'PVC DWV'!A:K,9),IF(C214&lt;(MAX('PVC SCH 40'!A:A))+1,VLOOKUP(C214,'PVC SCH 40'!A:K,10),IF(C214&lt;(MAX('Push Fittings'!A:A))+1,VLOOKUP(C214,'Push Fittings'!A:J,8),IF(C214&lt;(MAX('Copper Wrot'!A:A))+1,VLOOKUP(C214,'Copper Wrot'!A:L,10),IF(C214&lt;(MAX('Cast Copper'!A:A))+1,VLOOKUP(C214,'Cast Copper'!A:L,10),IF(C214&lt;(MAX('Press Copper Fittings'!A:A))+1,VLOOKUP(C214,'Press Copper Fittings'!A:J,8),IF(C214&lt;(MAX('Supply Stops'!A:A))+1,VLOOKUP(C214,'Supply Stops'!A:J,8),IF(C214&lt;(MAX('Supply Lines'!A:A))+1,VLOOKUP(C214,'Supply Lines'!A:J,8),IF(C214&lt;(MAX('CI Fittings'!A:A))+1,VLOOKUP(C214,'CI Fittings'!A:J,8),IF(C214&lt;(MAX('Steel Couplings'!A:A))+1,VLOOKUP(C214,'Steel Couplings'!A:J,8),IF(C214&lt;(MAX(NHC!A:A))+1,VLOOKUP(C214,NHC!A:J,8),IF(C214&lt;(MAX('Dielectric Unions'!A:A))+1,VLOOKUP(C214,'Dielectric Unions'!A:J,8),IF(C214&lt;(MAX('MI Fittings - XH'!A:A))+1,VLOOKUP(C214,'MI Fittings - XH'!A:J,8),IF(C214&lt;(MAX('Steel Nipples - XH'!A:A))+1,VLOOKUP(C214,'Steel Nipples - XH'!A:J,8),IF(C214&lt;(MAX('Copper Tubing '!A:A))+1,VLOOKUP(C214,'Copper Tubing '!A:J,8),IF(C214&lt;(MAX('PVC Pipe'!A:A))+1,VLOOKUP(C214,'PVC Pipe'!A:J,8),IF(C214&lt;(MAX('Steel Pipe'!A:A))+1,VLOOKUP(C214,'Steel Pipe'!A:J,8),"")))))))))))))))))))))))))))))))</f>
        <v/>
      </c>
      <c r="I214" s="1232">
        <f>IF(C214&lt;(MAX('MI Fittings'!A:A))+1,VLOOKUP(C214,'MI Fittings'!A:K,7),IF(C214&lt;(MAX('CS Press Fittings'!A:A))+1,VLOOKUP(C214,'CS Press Fittings'!A:K,8),IF(C214&lt;(MAX('Steel Nipples'!A:A))+1,VLOOKUP(C214,'Steel Nipples'!A:K,7),IF(C214&lt;(MAX('Steel Cut Lengths'!A:A))+1,VLOOKUP(C214,'Steel Cut Lengths'!A:K,7),IF(C214&lt;(MAX('Pipe Hangers'!A:A))+1,VLOOKUP(C214,'Pipe Hangers'!A:J,7),IF(C214&lt;(MAX('Brass Nipples '!A:A))+1,VLOOKUP(C214,'Brass Nipples '!A:J,7),IF(C214&lt;(MAX('Brass Fittings '!A:A))+1,VLOOKUP(C214,'Brass Fittings '!A:J,7),IF(C214&lt;(MAX(Valves!A:A))+1,VLOOKUP(C214,Valves!A:J,7),IF(C214&lt;(MAX('PEX Tubing'!A:A))+1,VLOOKUP(C214,'PEX Tubing'!A:J,7),IF(C214&lt;(MAX('PEX Fittings - Brass'!A:A))+1,VLOOKUP(C214,'PEX Fittings - Brass'!A:J,7),IF(C214&lt;(MAX('PEX Fittings - EXPN Brass'!A:A))+1,VLOOKUP(C214,'PEX Fittings - EXPN Brass'!A:J,7),IF(C214&lt;(MAX('PEX Fittings - F1807 PPSU '!A:A))+1,VLOOKUP(C214,'PEX Fittings - F1807 PPSU '!A:J,7),IF(C214&lt;(MAX('PEX Fittings - F1960 EPPSU'!A:A))+1,VLOOKUP(C214,'PEX Fittings - F1960 EPPSU'!A:J,7),IF(C214&lt;(MAX('PEX Accessories'!A:A))+1,VLOOKUP(C214,'PEX Accessories'!A:J,7),IF(C214&lt;(MAX('PVC DWV'!A:A))+1,VLOOKUP(C214,'PVC DWV'!A:K,8),IF(C214&lt;(MAX('PVC SCH 40'!A:A))+1,VLOOKUP(C214,'PVC SCH 40'!A:K,7),IF(C214&lt;(MAX('Push Fittings'!A:A))+1,VLOOKUP(C214,'Push Fittings'!A:J,7),IF(C214&lt;(MAX('Copper Wrot'!A:A))+1,VLOOKUP(C214,'Copper Wrot'!A:L,9),IF(C214&lt;(MAX('Cast Copper'!A:A))+1,VLOOKUP(C214,'Cast Copper'!A:L,9),IF(C214&lt;(MAX('Press Copper Fittings'!A:A))+1,VLOOKUP(C214,'Press Copper Fittings'!A:J,7),IF(C214&lt;(MAX('Supply Stops'!A:A))+1,VLOOKUP(C214,'Supply Stops'!A:J,7),IF(C214&lt;(MAX('Supply Lines'!A:A))+1,VLOOKUP(C214,'Supply Lines'!A:J,7),IF(C214&lt;(MAX('CI Fittings'!A:A))+1,VLOOKUP(C214,'CI Fittings'!A:J,7),IF(C214&lt;(MAX('Steel Couplings'!A:A))+1,VLOOKUP(C214,'Steel Couplings'!A:J,7),IF(C214&lt;(MAX(NHC!A:A))+1,VLOOKUP(C214,NHC!A:J,7),IF(C214&lt;(MAX('Dielectric Unions'!A:A))+1,VLOOKUP(C214,'Dielectric Unions'!A:J,7),IF(C214&lt;(MAX('MI Fittings - XH'!A:A))+1,VLOOKUP(C214,'MI Fittings - XH'!A:J,7),IF(C214&lt;(MAX('Steel Nipples - XH'!A:A))+1,VLOOKUP(C214,'Steel Nipples - XH'!A:J,7),IF(C214&lt;(MAX('Copper Tubing '!A:A))+1,VLOOKUP(C214,'Copper Tubing '!A:J,7),IF(C214&lt;(MAX('PVC Pipe'!A:A))+1,VLOOKUP(C214,'PVC Pipe'!A:J,7),IF(C214&lt;(MAX('Steel Pipe'!A:A))+1,VLOOKUP(C214,'Steel Pipe'!A:J,7),0)))))))))))))))))))))))))))))))</f>
        <v>0</v>
      </c>
      <c r="J214" s="1196">
        <f t="shared" si="3"/>
        <v>0</v>
      </c>
    </row>
    <row r="215" spans="3:10" ht="15" customHeight="1" thickTop="1" thickBot="1">
      <c r="C215" s="1233">
        <v>194</v>
      </c>
      <c r="D215" s="49" t="str">
        <f>IF(C215&lt;(MAX('MI Fittings'!A:A))+1,VLOOKUP(C215,'MI Fittings'!A:K,10),IF(C215&lt;(MAX('CS Press Fittings'!A:A))+1,VLOOKUP(C215,'CS Press Fittings'!A:K,11),IF(C215&lt;(MAX('Steel Nipples'!A:A))+1,VLOOKUP(C215,'Steel Nipples'!A:K,10),IF(C215&lt;(MAX('Steel Cut Lengths'!A:A))+1,VLOOKUP(C215,'Steel Cut Lengths'!A:K,10),IF(C215&lt;(MAX('Pipe Hangers'!A:A))+1,VLOOKUP(C215,'Pipe Hangers'!A:J,10),IF(C215&lt;(MAX('Brass Nipples '!A:A))+1,VLOOKUP(C215,'Brass Nipples '!A:J,10),IF(C215&lt;(MAX('Brass Fittings '!A:A))+1,VLOOKUP(C215,'Brass Fittings '!A:J,10),IF(C215&lt;(MAX(Valves!A:A))+1,VLOOKUP(C215,Valves!A:J,10),IF(C215&lt;(MAX('PEX Tubing'!A:A))+1,VLOOKUP(C215,'PEX Tubing'!A:J,9),IF(C215&lt;(MAX('PEX Fittings - Brass'!A:A))+1,VLOOKUP(C215,'PEX Fittings - Brass'!A:J,10),IF(C215&lt;(MAX('PEX Fittings - EXPN Brass'!A:A))+1,VLOOKUP(C215,'PEX Fittings - EXPN Brass'!A:J,10),IF(C215&lt;(MAX('PEX Fittings - F1807 PPSU '!A:A))+1,VLOOKUP(C215,'PEX Fittings - F1807 PPSU '!A:J,10),IF(C215&lt;(MAX('PEX Fittings - F1960 EPPSU'!A:A))+1,VLOOKUP(C215,'PEX Fittings - F1960 EPPSU'!A:J,10),IF(C215&lt;(MAX('PEX Accessories'!A:A))+1,VLOOKUP(C215,'PEX Accessories'!A:J,10),IF(C215&lt;(MAX('PVC DWV'!A:A))+1,VLOOKUP(C215,'PVC DWV'!A:K,11),IF(C215&lt;(MAX('PVC SCH 40'!A:A))+1,VLOOKUP(C215,'PVC SCH 40'!A:K,11),IF(C215&lt;(MAX('Push Fittings'!A:A))+1,VLOOKUP(C215,'Push Fittings'!A:J,10),IF(C215&lt;(MAX('Copper Wrot'!A:A))+1,VLOOKUP(C215,'Copper Wrot'!A:L,12),IF(C215&lt;(MAX('Cast Copper'!A:A))+1,VLOOKUP(C215,'Cast Copper'!A:L,12),IF(C215&lt;(MAX('Press Copper Fittings'!A:A))+1,VLOOKUP(C215,'Press Copper Fittings'!A:J,10),IF(C215&lt;(MAX('Supply Stops'!A:A))+1,VLOOKUP(C215,'Supply Stops'!A:J,10),IF(C215&lt;(MAX('Supply Lines'!A:A))+1,VLOOKUP(C215,'Supply Lines'!A:J,10),IF(C215&lt;(MAX('CI Fittings'!A:A))+1,VLOOKUP(C215,'CI Fittings'!A:J,10),IF(C215&lt;(MAX('Steel Couplings'!A:A))+1,VLOOKUP(C215,'Steel Couplings'!A:J,10),IF(C215&lt;(MAX(NHC!A:A))+1,VLOOKUP(C215,NHC!A:J,10),IF(C215&lt;(MAX('Dielectric Unions'!A:A))+1,VLOOKUP(C215,'Dielectric Unions'!A:J,10),IF(C215&lt;(MAX('MI Fittings - XH'!A:A))+1,VLOOKUP(C215,'MI Fittings - XH'!A:J,10),IF(C215&lt;(MAX('Steel Nipples - XH'!A:A))+1,VLOOKUP(C215,'Steel Nipples - XH'!A:J,10),IF(C215&lt;(MAX('Copper Tubing '!A:A))+1,VLOOKUP(C215,'Copper Tubing '!A:J,10),IF(C215&lt;(MAX('PVC Pipe'!A:A))+1,VLOOKUP(C215,'PVC Pipe'!A:J,10),IF(C215&lt;(MAX('Steel Pipe'!A:A))+1,VLOOKUP(C215,'Steel Pipe'!A:J,10),"")))))))))))))))))))))))))))))))</f>
        <v/>
      </c>
      <c r="E215" s="1231" t="str">
        <f>IF(C215&lt;(MAX('MI Fittings'!A:A))+1,VLOOKUP(C215,'MI Fittings'!A:K,3),IF(C215&lt;(MAX('CS Press Fittings'!A:A))+1,VLOOKUP(C215,'CS Press Fittings'!A:K,4),IF(C215&lt;(MAX('Steel Nipples'!A:A))+1,VLOOKUP(C215,'Steel Nipples'!A:K,3),IF(C215&lt;(MAX('Steel Cut Lengths'!A:A))+1,VLOOKUP(C215,'Steel Cut Lengths'!A:K,3),IF(C215&lt;(MAX('Pipe Hangers'!A:A))+1,VLOOKUP(C215,'Pipe Hangers'!A:J,3),IF(C215&lt;(MAX('Brass Nipples '!A:A))+1,VLOOKUP(C215,'Brass Nipples '!A:J,3),IF(C215&lt;(MAX('Brass Fittings '!A:A))+1,VLOOKUP(C215,'Brass Fittings '!A:J,3),IF(C215&lt;(MAX(Valves!A:A))+1,VLOOKUP(C215,Valves!A:J,3),IF(C215&lt;(MAX('PEX Tubing'!A:A))+1,VLOOKUP(C215,'PEX Tubing'!A:J,3),IF(C215&lt;(MAX('PEX Fittings - Brass'!A:A))+1,VLOOKUP(C215,'PEX Fittings - Brass'!A:J,3),IF(C215&lt;(MAX('PEX Fittings - EXPN Brass'!A:A))+1,VLOOKUP(C215,'PEX Fittings - EXPN Brass'!A:J,3),IF(C215&lt;(MAX('PEX Fittings - F1807 PPSU '!A:A))+1,VLOOKUP(C215,'PEX Fittings - F1807 PPSU '!A:J,3),IF(C215&lt;(MAX('PEX Fittings - F1960 EPPSU'!A:A))+1,VLOOKUP(C215,'PEX Fittings - F1960 EPPSU'!A:J,3),IF(C215&lt;(MAX('PEX Accessories'!A:A))+1,VLOOKUP(C215,'PEX Accessories'!A:J,3),IF(C215&lt;(MAX('PVC DWV'!A:A))+1,VLOOKUP(C215,'PVC DWV'!A:K,3),IF(C215&lt;(MAX('PVC SCH 40'!A:A))+1,VLOOKUP(C215,'PVC SCH 40'!A:K,3),IF(C215&lt;(MAX('Push Fittings'!A:A))+1,VLOOKUP(C215,'Push Fittings'!A:J,3),IF(C215&lt;(MAX('Copper Wrot'!A:A))+1,VLOOKUP(C215,'Copper Wrot'!A:L,3),IF(C215&lt;(MAX('Cast Copper'!A:A))+1,VLOOKUP(C215,'Cast Copper'!A:L,3),IF(C215&lt;(MAX('Cast Copper'!A:A))+1,VLOOKUP(C215,'Cast Copper'!A:L,3),IF(C215&lt;(MAX('Press Copper Fittings'!A:A))+1,VLOOKUP(C215,'Press Copper Fittings'!A:J,3),IF(C215&lt;(MAX('Supply Stops'!A:A))+1,VLOOKUP(C215,'Supply Stops'!A:J,3),IF(C215&lt;(MAX('Supply Lines'!A:A))+1,VLOOKUP(C215,'Supply Lines'!A:J,3),IF(C215&lt;(MAX('CI Fittings'!A:A))+1,VLOOKUP(C215,'CI Fittings'!A:J,3),IF(C215&lt;(MAX('Steel Couplings'!A:A))+1,VLOOKUP(C215,'Steel Couplings'!A:J,3),IF(C215&lt;(MAX(NHC!A:A))+1,VLOOKUP(C215,NHC!A:J,3),IF(C215&lt;(MAX('Dielectric Unions'!A:A))+1,VLOOKUP(C215,'Dielectric Unions'!A:J,3),IF(C215&lt;(MAX('MI Fittings - XH'!A:A))+1,VLOOKUP(C215,'MI Fittings - XH'!A:J,3),IF(C215&lt;(MAX('Steel Nipples - XH'!A:A))+1,VLOOKUP(C215,'Steel Nipples - XH'!A:J,3),IF(C215&lt;(MAX('Copper Tubing '!A:A))+1,VLOOKUP(C215,'Copper Tubing '!A:J,3),IF(C215&lt;(MAX('PVC Pipe'!A:A))+1,VLOOKUP(C215,'PVC Pipe'!A:J,3),IF(C215&lt;(MAX('Steel Pipe'!A:A))+1,VLOOKUP(C215,'Steel Pipe'!A:J,3),""))))))))))))))))))))))))))))))))</f>
        <v/>
      </c>
      <c r="F215" s="1794" t="str">
        <f>IF(C215&lt;(MAX('MI Fittings'!A:A))+1,VLOOKUP(C215,'MI Fittings'!A:K,4),IF(C215&lt;(MAX('CS Press Fittings'!A:A))+1,VLOOKUP(C215,'CS Press Fittings'!A:K,5),IF(C215&lt;(MAX('Steel Nipples'!A:A))+1,VLOOKUP(C215,'Steel Nipples'!A:K,4),IF(C215&lt;(MAX('Steel Cut Lengths'!A:A))+1,VLOOKUP(C215,'Steel Cut Lengths'!A:K,4),IF(C215&lt;(MAX('Pipe Hangers'!A:A))+1,VLOOKUP(C215,'Pipe Hangers'!A:J,4),IF(C215&lt;(MAX('Brass Nipples '!A:A))+1,VLOOKUP(C215,'Brass Nipples '!A:J,4),IF(C215&lt;(MAX('Brass Fittings '!A:A))+1,VLOOKUP(C215,'Brass Fittings '!A:J,4),IF(C215&lt;(MAX(Valves!A:A))+1,VLOOKUP(C215,Valves!A:J,4),IF(C215&lt;(MAX('PEX Tubing'!A:A))+1,VLOOKUP(C215,'PEX Tubing'!A:J,4),IF(C215&lt;(MAX('PEX Fittings - Brass'!A:A))+1,VLOOKUP(C215,'PEX Fittings - Brass'!A:J,4),IF(C215&lt;(MAX('PEX Fittings - EXPN Brass'!A:A))+1,VLOOKUP(C215,'PEX Fittings - EXPN Brass'!A:J,4),IF(C215&lt;(MAX('PEX Fittings - F1807 PPSU '!A:A))+1,VLOOKUP(C215,'PEX Fittings - F1807 PPSU '!A:J,4),IF(C215&lt;(MAX('PEX Fittings - F1960 EPPSU'!A:A))+1,VLOOKUP(C215,'PEX Fittings - F1960 EPPSU'!A:J,4),IF(C215&lt;(MAX('PEX Accessories'!A:A))+1,VLOOKUP(C215,'PEX Accessories'!A:J,4),IF(C215&lt;(MAX('PVC DWV'!A:A))+1,VLOOKUP(C215,'PVC DWV'!A:K,5),IF(C215&lt;(MAX('PVC SCH 40'!A:A))+1,VLOOKUP(C215,'PVC SCH 40'!A:K,5),IF(C215&lt;(MAX('Push Fittings'!A:A))+1,VLOOKUP(C215,'Push Fittings'!A:J,4),IF(C215&lt;(MAX('Copper Wrot'!A:A))+1,VLOOKUP(C215,'Copper Wrot'!A:L,5),IF(C215&lt;(MAX('Cast Copper'!A:A))+1,VLOOKUP(C215,'Cast Copper'!A:L,5),IF(C215&lt;(MAX('Press Copper Fittings'!A:A))+1,VLOOKUP(C215,'Press Copper Fittings'!A:J,4),IF(C215&lt;(MAX('Supply Stops'!A:A))+1,VLOOKUP(C215,'Supply Stops'!A:J,4),IF(C215&lt;(MAX('Supply Lines'!A:A))+1,VLOOKUP(C215,'Supply Lines'!A:J,4),IF(C215&lt;(MAX('CI Fittings'!A:A))+1,VLOOKUP(C215,'CI Fittings'!A:J,4),IF(C215&lt;(MAX('Steel Couplings'!A:A))+1,VLOOKUP(C215,'Steel Couplings'!A:J,4),IF(C215&lt;(MAX(NHC!A:A))+1,VLOOKUP(C215,NHC!A:J,4),IF(C215&lt;(MAX('Dielectric Unions'!A:A))+1,VLOOKUP(C215,'Dielectric Unions'!A:J,4),IF(C215&lt;(MAX('MI Fittings - XH'!A:A))+1,VLOOKUP(C215,'MI Fittings - XH'!A:J,4),IF(C215&lt;(MAX('Steel Nipples - XH'!A:A))+1,VLOOKUP(C215,'Steel Nipples - XH'!A:J,4),IF(C215&lt;(MAX('Copper Tubing '!A:A))+1,VLOOKUP(C215,'Copper Tubing '!A:J,4),IF(C215&lt;(MAX('PVC Pipe'!A:A))+1,VLOOKUP(C215,'PVC Pipe'!A:J,4),IF(C215&lt;(MAX('Steel Pipe'!A:A))+1,VLOOKUP(C215,'Steel Pipe'!A:J,4),"")))))))))))))))))))))))))))))))</f>
        <v/>
      </c>
      <c r="G215" s="1795"/>
      <c r="H215" s="504" t="str">
        <f>IF(C215&lt;(MAX('MI Fittings'!A:A))+1,VLOOKUP(C215,'MI Fittings'!A:K,8),IF(C215&lt;(MAX('CS Press Fittings'!A:A))+1,VLOOKUP(C215,'CS Press Fittings'!A:K,9),IF(C215&lt;(MAX('Steel Nipples'!A:A))+1,VLOOKUP(C215,'Steel Nipples'!A:K,8),IF(C215&lt;(MAX('Steel Cut Lengths'!A:A))+1,VLOOKUP(C215,'Steel Cut Lengths'!A:K,8),IF(C215&lt;(MAX('Pipe Hangers'!A:A))+1,VLOOKUP(C215,'Pipe Hangers'!A:J,8),IF(C215&lt;(MAX('Brass Nipples '!A:A))+1,VLOOKUP(C215,'Brass Nipples '!A:J,8),IF(C215&lt;(MAX('Brass Fittings '!A:A))+1,VLOOKUP(C215,'Brass Fittings '!A:J,8),IF(C215&lt;(MAX(Valves!A:A))+1,VLOOKUP(C215,Valves!A:J,8),IF(C215&lt;(MAX('PEX Tubing'!A:A))+1,VLOOKUP(C215,'PEX Tubing'!A:J,8),IF(C215&lt;(MAX('PEX Fittings - Brass'!A:A))+1,VLOOKUP(C215,'PEX Fittings - Brass'!A:J,8),IF(C215&lt;(MAX('PEX Fittings - EXPN Brass'!A:A))+1,VLOOKUP(C215,'PEX Fittings - EXPN Brass'!A:J,8),IF(C215&lt;(MAX('PEX Fittings - F1807 PPSU '!A:A))+1,VLOOKUP(C215,'PEX Fittings - F1807 PPSU '!A:J,8),IF(C215&lt;(MAX('PEX Fittings - F1960 EPPSU'!A:A))+1,VLOOKUP(C215,'PEX Fittings - F1960 EPPSU'!A:J,8),IF(C215&lt;(MAX('PEX Accessories'!A:A))+1,VLOOKUP(C215,'PEX Accessories'!A:J,8),IF(C215&lt;(MAX('PVC DWV'!A:A))+1,VLOOKUP(C215,'PVC DWV'!A:K,9),IF(C215&lt;(MAX('PVC SCH 40'!A:A))+1,VLOOKUP(C215,'PVC SCH 40'!A:K,10),IF(C215&lt;(MAX('Push Fittings'!A:A))+1,VLOOKUP(C215,'Push Fittings'!A:J,8),IF(C215&lt;(MAX('Copper Wrot'!A:A))+1,VLOOKUP(C215,'Copper Wrot'!A:L,10),IF(C215&lt;(MAX('Cast Copper'!A:A))+1,VLOOKUP(C215,'Cast Copper'!A:L,10),IF(C215&lt;(MAX('Press Copper Fittings'!A:A))+1,VLOOKUP(C215,'Press Copper Fittings'!A:J,8),IF(C215&lt;(MAX('Supply Stops'!A:A))+1,VLOOKUP(C215,'Supply Stops'!A:J,8),IF(C215&lt;(MAX('Supply Lines'!A:A))+1,VLOOKUP(C215,'Supply Lines'!A:J,8),IF(C215&lt;(MAX('CI Fittings'!A:A))+1,VLOOKUP(C215,'CI Fittings'!A:J,8),IF(C215&lt;(MAX('Steel Couplings'!A:A))+1,VLOOKUP(C215,'Steel Couplings'!A:J,8),IF(C215&lt;(MAX(NHC!A:A))+1,VLOOKUP(C215,NHC!A:J,8),IF(C215&lt;(MAX('Dielectric Unions'!A:A))+1,VLOOKUP(C215,'Dielectric Unions'!A:J,8),IF(C215&lt;(MAX('MI Fittings - XH'!A:A))+1,VLOOKUP(C215,'MI Fittings - XH'!A:J,8),IF(C215&lt;(MAX('Steel Nipples - XH'!A:A))+1,VLOOKUP(C215,'Steel Nipples - XH'!A:J,8),IF(C215&lt;(MAX('Copper Tubing '!A:A))+1,VLOOKUP(C215,'Copper Tubing '!A:J,8),IF(C215&lt;(MAX('PVC Pipe'!A:A))+1,VLOOKUP(C215,'PVC Pipe'!A:J,8),IF(C215&lt;(MAX('Steel Pipe'!A:A))+1,VLOOKUP(C215,'Steel Pipe'!A:J,8),"")))))))))))))))))))))))))))))))</f>
        <v/>
      </c>
      <c r="I215" s="1232">
        <f>IF(C215&lt;(MAX('MI Fittings'!A:A))+1,VLOOKUP(C215,'MI Fittings'!A:K,7),IF(C215&lt;(MAX('CS Press Fittings'!A:A))+1,VLOOKUP(C215,'CS Press Fittings'!A:K,8),IF(C215&lt;(MAX('Steel Nipples'!A:A))+1,VLOOKUP(C215,'Steel Nipples'!A:K,7),IF(C215&lt;(MAX('Steel Cut Lengths'!A:A))+1,VLOOKUP(C215,'Steel Cut Lengths'!A:K,7),IF(C215&lt;(MAX('Pipe Hangers'!A:A))+1,VLOOKUP(C215,'Pipe Hangers'!A:J,7),IF(C215&lt;(MAX('Brass Nipples '!A:A))+1,VLOOKUP(C215,'Brass Nipples '!A:J,7),IF(C215&lt;(MAX('Brass Fittings '!A:A))+1,VLOOKUP(C215,'Brass Fittings '!A:J,7),IF(C215&lt;(MAX(Valves!A:A))+1,VLOOKUP(C215,Valves!A:J,7),IF(C215&lt;(MAX('PEX Tubing'!A:A))+1,VLOOKUP(C215,'PEX Tubing'!A:J,7),IF(C215&lt;(MAX('PEX Fittings - Brass'!A:A))+1,VLOOKUP(C215,'PEX Fittings - Brass'!A:J,7),IF(C215&lt;(MAX('PEX Fittings - EXPN Brass'!A:A))+1,VLOOKUP(C215,'PEX Fittings - EXPN Brass'!A:J,7),IF(C215&lt;(MAX('PEX Fittings - F1807 PPSU '!A:A))+1,VLOOKUP(C215,'PEX Fittings - F1807 PPSU '!A:J,7),IF(C215&lt;(MAX('PEX Fittings - F1960 EPPSU'!A:A))+1,VLOOKUP(C215,'PEX Fittings - F1960 EPPSU'!A:J,7),IF(C215&lt;(MAX('PEX Accessories'!A:A))+1,VLOOKUP(C215,'PEX Accessories'!A:J,7),IF(C215&lt;(MAX('PVC DWV'!A:A))+1,VLOOKUP(C215,'PVC DWV'!A:K,8),IF(C215&lt;(MAX('PVC SCH 40'!A:A))+1,VLOOKUP(C215,'PVC SCH 40'!A:K,7),IF(C215&lt;(MAX('Push Fittings'!A:A))+1,VLOOKUP(C215,'Push Fittings'!A:J,7),IF(C215&lt;(MAX('Copper Wrot'!A:A))+1,VLOOKUP(C215,'Copper Wrot'!A:L,9),IF(C215&lt;(MAX('Cast Copper'!A:A))+1,VLOOKUP(C215,'Cast Copper'!A:L,9),IF(C215&lt;(MAX('Press Copper Fittings'!A:A))+1,VLOOKUP(C215,'Press Copper Fittings'!A:J,7),IF(C215&lt;(MAX('Supply Stops'!A:A))+1,VLOOKUP(C215,'Supply Stops'!A:J,7),IF(C215&lt;(MAX('Supply Lines'!A:A))+1,VLOOKUP(C215,'Supply Lines'!A:J,7),IF(C215&lt;(MAX('CI Fittings'!A:A))+1,VLOOKUP(C215,'CI Fittings'!A:J,7),IF(C215&lt;(MAX('Steel Couplings'!A:A))+1,VLOOKUP(C215,'Steel Couplings'!A:J,7),IF(C215&lt;(MAX(NHC!A:A))+1,VLOOKUP(C215,NHC!A:J,7),IF(C215&lt;(MAX('Dielectric Unions'!A:A))+1,VLOOKUP(C215,'Dielectric Unions'!A:J,7),IF(C215&lt;(MAX('MI Fittings - XH'!A:A))+1,VLOOKUP(C215,'MI Fittings - XH'!A:J,7),IF(C215&lt;(MAX('Steel Nipples - XH'!A:A))+1,VLOOKUP(C215,'Steel Nipples - XH'!A:J,7),IF(C215&lt;(MAX('Copper Tubing '!A:A))+1,VLOOKUP(C215,'Copper Tubing '!A:J,7),IF(C215&lt;(MAX('PVC Pipe'!A:A))+1,VLOOKUP(C215,'PVC Pipe'!A:J,7),IF(C215&lt;(MAX('Steel Pipe'!A:A))+1,VLOOKUP(C215,'Steel Pipe'!A:J,7),0)))))))))))))))))))))))))))))))</f>
        <v>0</v>
      </c>
      <c r="J215" s="1196">
        <f t="shared" si="3"/>
        <v>0</v>
      </c>
    </row>
    <row r="216" spans="3:10" ht="15" customHeight="1" thickTop="1" thickBot="1">
      <c r="C216" s="1234">
        <v>195</v>
      </c>
      <c r="D216" s="49" t="str">
        <f>IF(C216&lt;(MAX('MI Fittings'!A:A))+1,VLOOKUP(C216,'MI Fittings'!A:K,10),IF(C216&lt;(MAX('CS Press Fittings'!A:A))+1,VLOOKUP(C216,'CS Press Fittings'!A:K,11),IF(C216&lt;(MAX('Steel Nipples'!A:A))+1,VLOOKUP(C216,'Steel Nipples'!A:K,10),IF(C216&lt;(MAX('Steel Cut Lengths'!A:A))+1,VLOOKUP(C216,'Steel Cut Lengths'!A:K,10),IF(C216&lt;(MAX('Pipe Hangers'!A:A))+1,VLOOKUP(C216,'Pipe Hangers'!A:J,10),IF(C216&lt;(MAX('Brass Nipples '!A:A))+1,VLOOKUP(C216,'Brass Nipples '!A:J,10),IF(C216&lt;(MAX('Brass Fittings '!A:A))+1,VLOOKUP(C216,'Brass Fittings '!A:J,10),IF(C216&lt;(MAX(Valves!A:A))+1,VLOOKUP(C216,Valves!A:J,10),IF(C216&lt;(MAX('PEX Tubing'!A:A))+1,VLOOKUP(C216,'PEX Tubing'!A:J,9),IF(C216&lt;(MAX('PEX Fittings - Brass'!A:A))+1,VLOOKUP(C216,'PEX Fittings - Brass'!A:J,10),IF(C216&lt;(MAX('PEX Fittings - EXPN Brass'!A:A))+1,VLOOKUP(C216,'PEX Fittings - EXPN Brass'!A:J,10),IF(C216&lt;(MAX('PEX Fittings - F1807 PPSU '!A:A))+1,VLOOKUP(C216,'PEX Fittings - F1807 PPSU '!A:J,10),IF(C216&lt;(MAX('PEX Fittings - F1960 EPPSU'!A:A))+1,VLOOKUP(C216,'PEX Fittings - F1960 EPPSU'!A:J,10),IF(C216&lt;(MAX('PEX Accessories'!A:A))+1,VLOOKUP(C216,'PEX Accessories'!A:J,10),IF(C216&lt;(MAX('PVC DWV'!A:A))+1,VLOOKUP(C216,'PVC DWV'!A:K,11),IF(C216&lt;(MAX('PVC SCH 40'!A:A))+1,VLOOKUP(C216,'PVC SCH 40'!A:K,11),IF(C216&lt;(MAX('Push Fittings'!A:A))+1,VLOOKUP(C216,'Push Fittings'!A:J,10),IF(C216&lt;(MAX('Copper Wrot'!A:A))+1,VLOOKUP(C216,'Copper Wrot'!A:L,12),IF(C216&lt;(MAX('Cast Copper'!A:A))+1,VLOOKUP(C216,'Cast Copper'!A:L,12),IF(C216&lt;(MAX('Press Copper Fittings'!A:A))+1,VLOOKUP(C216,'Press Copper Fittings'!A:J,10),IF(C216&lt;(MAX('Supply Stops'!A:A))+1,VLOOKUP(C216,'Supply Stops'!A:J,10),IF(C216&lt;(MAX('Supply Lines'!A:A))+1,VLOOKUP(C216,'Supply Lines'!A:J,10),IF(C216&lt;(MAX('CI Fittings'!A:A))+1,VLOOKUP(C216,'CI Fittings'!A:J,10),IF(C216&lt;(MAX('Steel Couplings'!A:A))+1,VLOOKUP(C216,'Steel Couplings'!A:J,10),IF(C216&lt;(MAX(NHC!A:A))+1,VLOOKUP(C216,NHC!A:J,10),IF(C216&lt;(MAX('Dielectric Unions'!A:A))+1,VLOOKUP(C216,'Dielectric Unions'!A:J,10),IF(C216&lt;(MAX('MI Fittings - XH'!A:A))+1,VLOOKUP(C216,'MI Fittings - XH'!A:J,10),IF(C216&lt;(MAX('Steel Nipples - XH'!A:A))+1,VLOOKUP(C216,'Steel Nipples - XH'!A:J,10),IF(C216&lt;(MAX('Copper Tubing '!A:A))+1,VLOOKUP(C216,'Copper Tubing '!A:J,10),IF(C216&lt;(MAX('PVC Pipe'!A:A))+1,VLOOKUP(C216,'PVC Pipe'!A:J,10),IF(C216&lt;(MAX('Steel Pipe'!A:A))+1,VLOOKUP(C216,'Steel Pipe'!A:J,10),"")))))))))))))))))))))))))))))))</f>
        <v/>
      </c>
      <c r="E216" s="1231" t="str">
        <f>IF(C216&lt;(MAX('MI Fittings'!A:A))+1,VLOOKUP(C216,'MI Fittings'!A:K,3),IF(C216&lt;(MAX('CS Press Fittings'!A:A))+1,VLOOKUP(C216,'CS Press Fittings'!A:K,4),IF(C216&lt;(MAX('Steel Nipples'!A:A))+1,VLOOKUP(C216,'Steel Nipples'!A:K,3),IF(C216&lt;(MAX('Steel Cut Lengths'!A:A))+1,VLOOKUP(C216,'Steel Cut Lengths'!A:K,3),IF(C216&lt;(MAX('Pipe Hangers'!A:A))+1,VLOOKUP(C216,'Pipe Hangers'!A:J,3),IF(C216&lt;(MAX('Brass Nipples '!A:A))+1,VLOOKUP(C216,'Brass Nipples '!A:J,3),IF(C216&lt;(MAX('Brass Fittings '!A:A))+1,VLOOKUP(C216,'Brass Fittings '!A:J,3),IF(C216&lt;(MAX(Valves!A:A))+1,VLOOKUP(C216,Valves!A:J,3),IF(C216&lt;(MAX('PEX Tubing'!A:A))+1,VLOOKUP(C216,'PEX Tubing'!A:J,3),IF(C216&lt;(MAX('PEX Fittings - Brass'!A:A))+1,VLOOKUP(C216,'PEX Fittings - Brass'!A:J,3),IF(C216&lt;(MAX('PEX Fittings - EXPN Brass'!A:A))+1,VLOOKUP(C216,'PEX Fittings - EXPN Brass'!A:J,3),IF(C216&lt;(MAX('PEX Fittings - F1807 PPSU '!A:A))+1,VLOOKUP(C216,'PEX Fittings - F1807 PPSU '!A:J,3),IF(C216&lt;(MAX('PEX Fittings - F1960 EPPSU'!A:A))+1,VLOOKUP(C216,'PEX Fittings - F1960 EPPSU'!A:J,3),IF(C216&lt;(MAX('PEX Accessories'!A:A))+1,VLOOKUP(C216,'PEX Accessories'!A:J,3),IF(C216&lt;(MAX('PVC DWV'!A:A))+1,VLOOKUP(C216,'PVC DWV'!A:K,3),IF(C216&lt;(MAX('PVC SCH 40'!A:A))+1,VLOOKUP(C216,'PVC SCH 40'!A:K,3),IF(C216&lt;(MAX('Push Fittings'!A:A))+1,VLOOKUP(C216,'Push Fittings'!A:J,3),IF(C216&lt;(MAX('Copper Wrot'!A:A))+1,VLOOKUP(C216,'Copper Wrot'!A:L,3),IF(C216&lt;(MAX('Cast Copper'!A:A))+1,VLOOKUP(C216,'Cast Copper'!A:L,3),IF(C216&lt;(MAX('Cast Copper'!A:A))+1,VLOOKUP(C216,'Cast Copper'!A:L,3),IF(C216&lt;(MAX('Press Copper Fittings'!A:A))+1,VLOOKUP(C216,'Press Copper Fittings'!A:J,3),IF(C216&lt;(MAX('Supply Stops'!A:A))+1,VLOOKUP(C216,'Supply Stops'!A:J,3),IF(C216&lt;(MAX('Supply Lines'!A:A))+1,VLOOKUP(C216,'Supply Lines'!A:J,3),IF(C216&lt;(MAX('CI Fittings'!A:A))+1,VLOOKUP(C216,'CI Fittings'!A:J,3),IF(C216&lt;(MAX('Steel Couplings'!A:A))+1,VLOOKUP(C216,'Steel Couplings'!A:J,3),IF(C216&lt;(MAX(NHC!A:A))+1,VLOOKUP(C216,NHC!A:J,3),IF(C216&lt;(MAX('Dielectric Unions'!A:A))+1,VLOOKUP(C216,'Dielectric Unions'!A:J,3),IF(C216&lt;(MAX('MI Fittings - XH'!A:A))+1,VLOOKUP(C216,'MI Fittings - XH'!A:J,3),IF(C216&lt;(MAX('Steel Nipples - XH'!A:A))+1,VLOOKUP(C216,'Steel Nipples - XH'!A:J,3),IF(C216&lt;(MAX('Copper Tubing '!A:A))+1,VLOOKUP(C216,'Copper Tubing '!A:J,3),IF(C216&lt;(MAX('PVC Pipe'!A:A))+1,VLOOKUP(C216,'PVC Pipe'!A:J,3),IF(C216&lt;(MAX('Steel Pipe'!A:A))+1,VLOOKUP(C216,'Steel Pipe'!A:J,3),""))))))))))))))))))))))))))))))))</f>
        <v/>
      </c>
      <c r="F216" s="1794" t="str">
        <f>IF(C216&lt;(MAX('MI Fittings'!A:A))+1,VLOOKUP(C216,'MI Fittings'!A:K,4),IF(C216&lt;(MAX('CS Press Fittings'!A:A))+1,VLOOKUP(C216,'CS Press Fittings'!A:K,5),IF(C216&lt;(MAX('Steel Nipples'!A:A))+1,VLOOKUP(C216,'Steel Nipples'!A:K,4),IF(C216&lt;(MAX('Steel Cut Lengths'!A:A))+1,VLOOKUP(C216,'Steel Cut Lengths'!A:K,4),IF(C216&lt;(MAX('Pipe Hangers'!A:A))+1,VLOOKUP(C216,'Pipe Hangers'!A:J,4),IF(C216&lt;(MAX('Brass Nipples '!A:A))+1,VLOOKUP(C216,'Brass Nipples '!A:J,4),IF(C216&lt;(MAX('Brass Fittings '!A:A))+1,VLOOKUP(C216,'Brass Fittings '!A:J,4),IF(C216&lt;(MAX(Valves!A:A))+1,VLOOKUP(C216,Valves!A:J,4),IF(C216&lt;(MAX('PEX Tubing'!A:A))+1,VLOOKUP(C216,'PEX Tubing'!A:J,4),IF(C216&lt;(MAX('PEX Fittings - Brass'!A:A))+1,VLOOKUP(C216,'PEX Fittings - Brass'!A:J,4),IF(C216&lt;(MAX('PEX Fittings - EXPN Brass'!A:A))+1,VLOOKUP(C216,'PEX Fittings - EXPN Brass'!A:J,4),IF(C216&lt;(MAX('PEX Fittings - F1807 PPSU '!A:A))+1,VLOOKUP(C216,'PEX Fittings - F1807 PPSU '!A:J,4),IF(C216&lt;(MAX('PEX Fittings - F1960 EPPSU'!A:A))+1,VLOOKUP(C216,'PEX Fittings - F1960 EPPSU'!A:J,4),IF(C216&lt;(MAX('PEX Accessories'!A:A))+1,VLOOKUP(C216,'PEX Accessories'!A:J,4),IF(C216&lt;(MAX('PVC DWV'!A:A))+1,VLOOKUP(C216,'PVC DWV'!A:K,5),IF(C216&lt;(MAX('PVC SCH 40'!A:A))+1,VLOOKUP(C216,'PVC SCH 40'!A:K,5),IF(C216&lt;(MAX('Push Fittings'!A:A))+1,VLOOKUP(C216,'Push Fittings'!A:J,4),IF(C216&lt;(MAX('Copper Wrot'!A:A))+1,VLOOKUP(C216,'Copper Wrot'!A:L,5),IF(C216&lt;(MAX('Cast Copper'!A:A))+1,VLOOKUP(C216,'Cast Copper'!A:L,5),IF(C216&lt;(MAX('Press Copper Fittings'!A:A))+1,VLOOKUP(C216,'Press Copper Fittings'!A:J,4),IF(C216&lt;(MAX('Supply Stops'!A:A))+1,VLOOKUP(C216,'Supply Stops'!A:J,4),IF(C216&lt;(MAX('Supply Lines'!A:A))+1,VLOOKUP(C216,'Supply Lines'!A:J,4),IF(C216&lt;(MAX('CI Fittings'!A:A))+1,VLOOKUP(C216,'CI Fittings'!A:J,4),IF(C216&lt;(MAX('Steel Couplings'!A:A))+1,VLOOKUP(C216,'Steel Couplings'!A:J,4),IF(C216&lt;(MAX(NHC!A:A))+1,VLOOKUP(C216,NHC!A:J,4),IF(C216&lt;(MAX('Dielectric Unions'!A:A))+1,VLOOKUP(C216,'Dielectric Unions'!A:J,4),IF(C216&lt;(MAX('MI Fittings - XH'!A:A))+1,VLOOKUP(C216,'MI Fittings - XH'!A:J,4),IF(C216&lt;(MAX('Steel Nipples - XH'!A:A))+1,VLOOKUP(C216,'Steel Nipples - XH'!A:J,4),IF(C216&lt;(MAX('Copper Tubing '!A:A))+1,VLOOKUP(C216,'Copper Tubing '!A:J,4),IF(C216&lt;(MAX('PVC Pipe'!A:A))+1,VLOOKUP(C216,'PVC Pipe'!A:J,4),IF(C216&lt;(MAX('Steel Pipe'!A:A))+1,VLOOKUP(C216,'Steel Pipe'!A:J,4),"")))))))))))))))))))))))))))))))</f>
        <v/>
      </c>
      <c r="G216" s="1795"/>
      <c r="H216" s="504" t="str">
        <f>IF(C216&lt;(MAX('MI Fittings'!A:A))+1,VLOOKUP(C216,'MI Fittings'!A:K,8),IF(C216&lt;(MAX('CS Press Fittings'!A:A))+1,VLOOKUP(C216,'CS Press Fittings'!A:K,9),IF(C216&lt;(MAX('Steel Nipples'!A:A))+1,VLOOKUP(C216,'Steel Nipples'!A:K,8),IF(C216&lt;(MAX('Steel Cut Lengths'!A:A))+1,VLOOKUP(C216,'Steel Cut Lengths'!A:K,8),IF(C216&lt;(MAX('Pipe Hangers'!A:A))+1,VLOOKUP(C216,'Pipe Hangers'!A:J,8),IF(C216&lt;(MAX('Brass Nipples '!A:A))+1,VLOOKUP(C216,'Brass Nipples '!A:J,8),IF(C216&lt;(MAX('Brass Fittings '!A:A))+1,VLOOKUP(C216,'Brass Fittings '!A:J,8),IF(C216&lt;(MAX(Valves!A:A))+1,VLOOKUP(C216,Valves!A:J,8),IF(C216&lt;(MAX('PEX Tubing'!A:A))+1,VLOOKUP(C216,'PEX Tubing'!A:J,8),IF(C216&lt;(MAX('PEX Fittings - Brass'!A:A))+1,VLOOKUP(C216,'PEX Fittings - Brass'!A:J,8),IF(C216&lt;(MAX('PEX Fittings - EXPN Brass'!A:A))+1,VLOOKUP(C216,'PEX Fittings - EXPN Brass'!A:J,8),IF(C216&lt;(MAX('PEX Fittings - F1807 PPSU '!A:A))+1,VLOOKUP(C216,'PEX Fittings - F1807 PPSU '!A:J,8),IF(C216&lt;(MAX('PEX Fittings - F1960 EPPSU'!A:A))+1,VLOOKUP(C216,'PEX Fittings - F1960 EPPSU'!A:J,8),IF(C216&lt;(MAX('PEX Accessories'!A:A))+1,VLOOKUP(C216,'PEX Accessories'!A:J,8),IF(C216&lt;(MAX('PVC DWV'!A:A))+1,VLOOKUP(C216,'PVC DWV'!A:K,9),IF(C216&lt;(MAX('PVC SCH 40'!A:A))+1,VLOOKUP(C216,'PVC SCH 40'!A:K,10),IF(C216&lt;(MAX('Push Fittings'!A:A))+1,VLOOKUP(C216,'Push Fittings'!A:J,8),IF(C216&lt;(MAX('Copper Wrot'!A:A))+1,VLOOKUP(C216,'Copper Wrot'!A:L,10),IF(C216&lt;(MAX('Cast Copper'!A:A))+1,VLOOKUP(C216,'Cast Copper'!A:L,10),IF(C216&lt;(MAX('Press Copper Fittings'!A:A))+1,VLOOKUP(C216,'Press Copper Fittings'!A:J,8),IF(C216&lt;(MAX('Supply Stops'!A:A))+1,VLOOKUP(C216,'Supply Stops'!A:J,8),IF(C216&lt;(MAX('Supply Lines'!A:A))+1,VLOOKUP(C216,'Supply Lines'!A:J,8),IF(C216&lt;(MAX('CI Fittings'!A:A))+1,VLOOKUP(C216,'CI Fittings'!A:J,8),IF(C216&lt;(MAX('Steel Couplings'!A:A))+1,VLOOKUP(C216,'Steel Couplings'!A:J,8),IF(C216&lt;(MAX(NHC!A:A))+1,VLOOKUP(C216,NHC!A:J,8),IF(C216&lt;(MAX('Dielectric Unions'!A:A))+1,VLOOKUP(C216,'Dielectric Unions'!A:J,8),IF(C216&lt;(MAX('MI Fittings - XH'!A:A))+1,VLOOKUP(C216,'MI Fittings - XH'!A:J,8),IF(C216&lt;(MAX('Steel Nipples - XH'!A:A))+1,VLOOKUP(C216,'Steel Nipples - XH'!A:J,8),IF(C216&lt;(MAX('Copper Tubing '!A:A))+1,VLOOKUP(C216,'Copper Tubing '!A:J,8),IF(C216&lt;(MAX('PVC Pipe'!A:A))+1,VLOOKUP(C216,'PVC Pipe'!A:J,8),IF(C216&lt;(MAX('Steel Pipe'!A:A))+1,VLOOKUP(C216,'Steel Pipe'!A:J,8),"")))))))))))))))))))))))))))))))</f>
        <v/>
      </c>
      <c r="I216" s="1232">
        <f>IF(C216&lt;(MAX('MI Fittings'!A:A))+1,VLOOKUP(C216,'MI Fittings'!A:K,7),IF(C216&lt;(MAX('CS Press Fittings'!A:A))+1,VLOOKUP(C216,'CS Press Fittings'!A:K,8),IF(C216&lt;(MAX('Steel Nipples'!A:A))+1,VLOOKUP(C216,'Steel Nipples'!A:K,7),IF(C216&lt;(MAX('Steel Cut Lengths'!A:A))+1,VLOOKUP(C216,'Steel Cut Lengths'!A:K,7),IF(C216&lt;(MAX('Pipe Hangers'!A:A))+1,VLOOKUP(C216,'Pipe Hangers'!A:J,7),IF(C216&lt;(MAX('Brass Nipples '!A:A))+1,VLOOKUP(C216,'Brass Nipples '!A:J,7),IF(C216&lt;(MAX('Brass Fittings '!A:A))+1,VLOOKUP(C216,'Brass Fittings '!A:J,7),IF(C216&lt;(MAX(Valves!A:A))+1,VLOOKUP(C216,Valves!A:J,7),IF(C216&lt;(MAX('PEX Tubing'!A:A))+1,VLOOKUP(C216,'PEX Tubing'!A:J,7),IF(C216&lt;(MAX('PEX Fittings - Brass'!A:A))+1,VLOOKUP(C216,'PEX Fittings - Brass'!A:J,7),IF(C216&lt;(MAX('PEX Fittings - EXPN Brass'!A:A))+1,VLOOKUP(C216,'PEX Fittings - EXPN Brass'!A:J,7),IF(C216&lt;(MAX('PEX Fittings - F1807 PPSU '!A:A))+1,VLOOKUP(C216,'PEX Fittings - F1807 PPSU '!A:J,7),IF(C216&lt;(MAX('PEX Fittings - F1960 EPPSU'!A:A))+1,VLOOKUP(C216,'PEX Fittings - F1960 EPPSU'!A:J,7),IF(C216&lt;(MAX('PEX Accessories'!A:A))+1,VLOOKUP(C216,'PEX Accessories'!A:J,7),IF(C216&lt;(MAX('PVC DWV'!A:A))+1,VLOOKUP(C216,'PVC DWV'!A:K,8),IF(C216&lt;(MAX('PVC SCH 40'!A:A))+1,VLOOKUP(C216,'PVC SCH 40'!A:K,7),IF(C216&lt;(MAX('Push Fittings'!A:A))+1,VLOOKUP(C216,'Push Fittings'!A:J,7),IF(C216&lt;(MAX('Copper Wrot'!A:A))+1,VLOOKUP(C216,'Copper Wrot'!A:L,9),IF(C216&lt;(MAX('Cast Copper'!A:A))+1,VLOOKUP(C216,'Cast Copper'!A:L,9),IF(C216&lt;(MAX('Press Copper Fittings'!A:A))+1,VLOOKUP(C216,'Press Copper Fittings'!A:J,7),IF(C216&lt;(MAX('Supply Stops'!A:A))+1,VLOOKUP(C216,'Supply Stops'!A:J,7),IF(C216&lt;(MAX('Supply Lines'!A:A))+1,VLOOKUP(C216,'Supply Lines'!A:J,7),IF(C216&lt;(MAX('CI Fittings'!A:A))+1,VLOOKUP(C216,'CI Fittings'!A:J,7),IF(C216&lt;(MAX('Steel Couplings'!A:A))+1,VLOOKUP(C216,'Steel Couplings'!A:J,7),IF(C216&lt;(MAX(NHC!A:A))+1,VLOOKUP(C216,NHC!A:J,7),IF(C216&lt;(MAX('Dielectric Unions'!A:A))+1,VLOOKUP(C216,'Dielectric Unions'!A:J,7),IF(C216&lt;(MAX('MI Fittings - XH'!A:A))+1,VLOOKUP(C216,'MI Fittings - XH'!A:J,7),IF(C216&lt;(MAX('Steel Nipples - XH'!A:A))+1,VLOOKUP(C216,'Steel Nipples - XH'!A:J,7),IF(C216&lt;(MAX('Copper Tubing '!A:A))+1,VLOOKUP(C216,'Copper Tubing '!A:J,7),IF(C216&lt;(MAX('PVC Pipe'!A:A))+1,VLOOKUP(C216,'PVC Pipe'!A:J,7),IF(C216&lt;(MAX('Steel Pipe'!A:A))+1,VLOOKUP(C216,'Steel Pipe'!A:J,7),0)))))))))))))))))))))))))))))))</f>
        <v>0</v>
      </c>
      <c r="J216" s="1196">
        <f t="shared" si="3"/>
        <v>0</v>
      </c>
    </row>
    <row r="217" spans="3:10" ht="15" customHeight="1" thickTop="1" thickBot="1">
      <c r="C217" s="1233">
        <v>196</v>
      </c>
      <c r="D217" s="49" t="str">
        <f>IF(C217&lt;(MAX('MI Fittings'!A:A))+1,VLOOKUP(C217,'MI Fittings'!A:K,10),IF(C217&lt;(MAX('CS Press Fittings'!A:A))+1,VLOOKUP(C217,'CS Press Fittings'!A:K,11),IF(C217&lt;(MAX('Steel Nipples'!A:A))+1,VLOOKUP(C217,'Steel Nipples'!A:K,10),IF(C217&lt;(MAX('Steel Cut Lengths'!A:A))+1,VLOOKUP(C217,'Steel Cut Lengths'!A:K,10),IF(C217&lt;(MAX('Pipe Hangers'!A:A))+1,VLOOKUP(C217,'Pipe Hangers'!A:J,10),IF(C217&lt;(MAX('Brass Nipples '!A:A))+1,VLOOKUP(C217,'Brass Nipples '!A:J,10),IF(C217&lt;(MAX('Brass Fittings '!A:A))+1,VLOOKUP(C217,'Brass Fittings '!A:J,10),IF(C217&lt;(MAX(Valves!A:A))+1,VLOOKUP(C217,Valves!A:J,10),IF(C217&lt;(MAX('PEX Tubing'!A:A))+1,VLOOKUP(C217,'PEX Tubing'!A:J,9),IF(C217&lt;(MAX('PEX Fittings - Brass'!A:A))+1,VLOOKUP(C217,'PEX Fittings - Brass'!A:J,10),IF(C217&lt;(MAX('PEX Fittings - EXPN Brass'!A:A))+1,VLOOKUP(C217,'PEX Fittings - EXPN Brass'!A:J,10),IF(C217&lt;(MAX('PEX Fittings - F1807 PPSU '!A:A))+1,VLOOKUP(C217,'PEX Fittings - F1807 PPSU '!A:J,10),IF(C217&lt;(MAX('PEX Fittings - F1960 EPPSU'!A:A))+1,VLOOKUP(C217,'PEX Fittings - F1960 EPPSU'!A:J,10),IF(C217&lt;(MAX('PEX Accessories'!A:A))+1,VLOOKUP(C217,'PEX Accessories'!A:J,10),IF(C217&lt;(MAX('PVC DWV'!A:A))+1,VLOOKUP(C217,'PVC DWV'!A:K,11),IF(C217&lt;(MAX('PVC SCH 40'!A:A))+1,VLOOKUP(C217,'PVC SCH 40'!A:K,11),IF(C217&lt;(MAX('Push Fittings'!A:A))+1,VLOOKUP(C217,'Push Fittings'!A:J,10),IF(C217&lt;(MAX('Copper Wrot'!A:A))+1,VLOOKUP(C217,'Copper Wrot'!A:L,12),IF(C217&lt;(MAX('Cast Copper'!A:A))+1,VLOOKUP(C217,'Cast Copper'!A:L,12),IF(C217&lt;(MAX('Press Copper Fittings'!A:A))+1,VLOOKUP(C217,'Press Copper Fittings'!A:J,10),IF(C217&lt;(MAX('Supply Stops'!A:A))+1,VLOOKUP(C217,'Supply Stops'!A:J,10),IF(C217&lt;(MAX('Supply Lines'!A:A))+1,VLOOKUP(C217,'Supply Lines'!A:J,10),IF(C217&lt;(MAX('CI Fittings'!A:A))+1,VLOOKUP(C217,'CI Fittings'!A:J,10),IF(C217&lt;(MAX('Steel Couplings'!A:A))+1,VLOOKUP(C217,'Steel Couplings'!A:J,10),IF(C217&lt;(MAX(NHC!A:A))+1,VLOOKUP(C217,NHC!A:J,10),IF(C217&lt;(MAX('Dielectric Unions'!A:A))+1,VLOOKUP(C217,'Dielectric Unions'!A:J,10),IF(C217&lt;(MAX('MI Fittings - XH'!A:A))+1,VLOOKUP(C217,'MI Fittings - XH'!A:J,10),IF(C217&lt;(MAX('Steel Nipples - XH'!A:A))+1,VLOOKUP(C217,'Steel Nipples - XH'!A:J,10),IF(C217&lt;(MAX('Copper Tubing '!A:A))+1,VLOOKUP(C217,'Copper Tubing '!A:J,10),IF(C217&lt;(MAX('PVC Pipe'!A:A))+1,VLOOKUP(C217,'PVC Pipe'!A:J,10),IF(C217&lt;(MAX('Steel Pipe'!A:A))+1,VLOOKUP(C217,'Steel Pipe'!A:J,10),"")))))))))))))))))))))))))))))))</f>
        <v/>
      </c>
      <c r="E217" s="1231" t="str">
        <f>IF(C217&lt;(MAX('MI Fittings'!A:A))+1,VLOOKUP(C217,'MI Fittings'!A:K,3),IF(C217&lt;(MAX('CS Press Fittings'!A:A))+1,VLOOKUP(C217,'CS Press Fittings'!A:K,4),IF(C217&lt;(MAX('Steel Nipples'!A:A))+1,VLOOKUP(C217,'Steel Nipples'!A:K,3),IF(C217&lt;(MAX('Steel Cut Lengths'!A:A))+1,VLOOKUP(C217,'Steel Cut Lengths'!A:K,3),IF(C217&lt;(MAX('Pipe Hangers'!A:A))+1,VLOOKUP(C217,'Pipe Hangers'!A:J,3),IF(C217&lt;(MAX('Brass Nipples '!A:A))+1,VLOOKUP(C217,'Brass Nipples '!A:J,3),IF(C217&lt;(MAX('Brass Fittings '!A:A))+1,VLOOKUP(C217,'Brass Fittings '!A:J,3),IF(C217&lt;(MAX(Valves!A:A))+1,VLOOKUP(C217,Valves!A:J,3),IF(C217&lt;(MAX('PEX Tubing'!A:A))+1,VLOOKUP(C217,'PEX Tubing'!A:J,3),IF(C217&lt;(MAX('PEX Fittings - Brass'!A:A))+1,VLOOKUP(C217,'PEX Fittings - Brass'!A:J,3),IF(C217&lt;(MAX('PEX Fittings - EXPN Brass'!A:A))+1,VLOOKUP(C217,'PEX Fittings - EXPN Brass'!A:J,3),IF(C217&lt;(MAX('PEX Fittings - F1807 PPSU '!A:A))+1,VLOOKUP(C217,'PEX Fittings - F1807 PPSU '!A:J,3),IF(C217&lt;(MAX('PEX Fittings - F1960 EPPSU'!A:A))+1,VLOOKUP(C217,'PEX Fittings - F1960 EPPSU'!A:J,3),IF(C217&lt;(MAX('PEX Accessories'!A:A))+1,VLOOKUP(C217,'PEX Accessories'!A:J,3),IF(C217&lt;(MAX('PVC DWV'!A:A))+1,VLOOKUP(C217,'PVC DWV'!A:K,3),IF(C217&lt;(MAX('PVC SCH 40'!A:A))+1,VLOOKUP(C217,'PVC SCH 40'!A:K,3),IF(C217&lt;(MAX('Push Fittings'!A:A))+1,VLOOKUP(C217,'Push Fittings'!A:J,3),IF(C217&lt;(MAX('Copper Wrot'!A:A))+1,VLOOKUP(C217,'Copper Wrot'!A:L,3),IF(C217&lt;(MAX('Cast Copper'!A:A))+1,VLOOKUP(C217,'Cast Copper'!A:L,3),IF(C217&lt;(MAX('Cast Copper'!A:A))+1,VLOOKUP(C217,'Cast Copper'!A:L,3),IF(C217&lt;(MAX('Press Copper Fittings'!A:A))+1,VLOOKUP(C217,'Press Copper Fittings'!A:J,3),IF(C217&lt;(MAX('Supply Stops'!A:A))+1,VLOOKUP(C217,'Supply Stops'!A:J,3),IF(C217&lt;(MAX('Supply Lines'!A:A))+1,VLOOKUP(C217,'Supply Lines'!A:J,3),IF(C217&lt;(MAX('CI Fittings'!A:A))+1,VLOOKUP(C217,'CI Fittings'!A:J,3),IF(C217&lt;(MAX('Steel Couplings'!A:A))+1,VLOOKUP(C217,'Steel Couplings'!A:J,3),IF(C217&lt;(MAX(NHC!A:A))+1,VLOOKUP(C217,NHC!A:J,3),IF(C217&lt;(MAX('Dielectric Unions'!A:A))+1,VLOOKUP(C217,'Dielectric Unions'!A:J,3),IF(C217&lt;(MAX('MI Fittings - XH'!A:A))+1,VLOOKUP(C217,'MI Fittings - XH'!A:J,3),IF(C217&lt;(MAX('Steel Nipples - XH'!A:A))+1,VLOOKUP(C217,'Steel Nipples - XH'!A:J,3),IF(C217&lt;(MAX('Copper Tubing '!A:A))+1,VLOOKUP(C217,'Copper Tubing '!A:J,3),IF(C217&lt;(MAX('PVC Pipe'!A:A))+1,VLOOKUP(C217,'PVC Pipe'!A:J,3),IF(C217&lt;(MAX('Steel Pipe'!A:A))+1,VLOOKUP(C217,'Steel Pipe'!A:J,3),""))))))))))))))))))))))))))))))))</f>
        <v/>
      </c>
      <c r="F217" s="1794" t="str">
        <f>IF(C217&lt;(MAX('MI Fittings'!A:A))+1,VLOOKUP(C217,'MI Fittings'!A:K,4),IF(C217&lt;(MAX('CS Press Fittings'!A:A))+1,VLOOKUP(C217,'CS Press Fittings'!A:K,5),IF(C217&lt;(MAX('Steel Nipples'!A:A))+1,VLOOKUP(C217,'Steel Nipples'!A:K,4),IF(C217&lt;(MAX('Steel Cut Lengths'!A:A))+1,VLOOKUP(C217,'Steel Cut Lengths'!A:K,4),IF(C217&lt;(MAX('Pipe Hangers'!A:A))+1,VLOOKUP(C217,'Pipe Hangers'!A:J,4),IF(C217&lt;(MAX('Brass Nipples '!A:A))+1,VLOOKUP(C217,'Brass Nipples '!A:J,4),IF(C217&lt;(MAX('Brass Fittings '!A:A))+1,VLOOKUP(C217,'Brass Fittings '!A:J,4),IF(C217&lt;(MAX(Valves!A:A))+1,VLOOKUP(C217,Valves!A:J,4),IF(C217&lt;(MAX('PEX Tubing'!A:A))+1,VLOOKUP(C217,'PEX Tubing'!A:J,4),IF(C217&lt;(MAX('PEX Fittings - Brass'!A:A))+1,VLOOKUP(C217,'PEX Fittings - Brass'!A:J,4),IF(C217&lt;(MAX('PEX Fittings - EXPN Brass'!A:A))+1,VLOOKUP(C217,'PEX Fittings - EXPN Brass'!A:J,4),IF(C217&lt;(MAX('PEX Fittings - F1807 PPSU '!A:A))+1,VLOOKUP(C217,'PEX Fittings - F1807 PPSU '!A:J,4),IF(C217&lt;(MAX('PEX Fittings - F1960 EPPSU'!A:A))+1,VLOOKUP(C217,'PEX Fittings - F1960 EPPSU'!A:J,4),IF(C217&lt;(MAX('PEX Accessories'!A:A))+1,VLOOKUP(C217,'PEX Accessories'!A:J,4),IF(C217&lt;(MAX('PVC DWV'!A:A))+1,VLOOKUP(C217,'PVC DWV'!A:K,5),IF(C217&lt;(MAX('PVC SCH 40'!A:A))+1,VLOOKUP(C217,'PVC SCH 40'!A:K,5),IF(C217&lt;(MAX('Push Fittings'!A:A))+1,VLOOKUP(C217,'Push Fittings'!A:J,4),IF(C217&lt;(MAX('Copper Wrot'!A:A))+1,VLOOKUP(C217,'Copper Wrot'!A:L,5),IF(C217&lt;(MAX('Cast Copper'!A:A))+1,VLOOKUP(C217,'Cast Copper'!A:L,5),IF(C217&lt;(MAX('Press Copper Fittings'!A:A))+1,VLOOKUP(C217,'Press Copper Fittings'!A:J,4),IF(C217&lt;(MAX('Supply Stops'!A:A))+1,VLOOKUP(C217,'Supply Stops'!A:J,4),IF(C217&lt;(MAX('Supply Lines'!A:A))+1,VLOOKUP(C217,'Supply Lines'!A:J,4),IF(C217&lt;(MAX('CI Fittings'!A:A))+1,VLOOKUP(C217,'CI Fittings'!A:J,4),IF(C217&lt;(MAX('Steel Couplings'!A:A))+1,VLOOKUP(C217,'Steel Couplings'!A:J,4),IF(C217&lt;(MAX(NHC!A:A))+1,VLOOKUP(C217,NHC!A:J,4),IF(C217&lt;(MAX('Dielectric Unions'!A:A))+1,VLOOKUP(C217,'Dielectric Unions'!A:J,4),IF(C217&lt;(MAX('MI Fittings - XH'!A:A))+1,VLOOKUP(C217,'MI Fittings - XH'!A:J,4),IF(C217&lt;(MAX('Steel Nipples - XH'!A:A))+1,VLOOKUP(C217,'Steel Nipples - XH'!A:J,4),IF(C217&lt;(MAX('Copper Tubing '!A:A))+1,VLOOKUP(C217,'Copper Tubing '!A:J,4),IF(C217&lt;(MAX('PVC Pipe'!A:A))+1,VLOOKUP(C217,'PVC Pipe'!A:J,4),IF(C217&lt;(MAX('Steel Pipe'!A:A))+1,VLOOKUP(C217,'Steel Pipe'!A:J,4),"")))))))))))))))))))))))))))))))</f>
        <v/>
      </c>
      <c r="G217" s="1795"/>
      <c r="H217" s="504" t="str">
        <f>IF(C217&lt;(MAX('MI Fittings'!A:A))+1,VLOOKUP(C217,'MI Fittings'!A:K,8),IF(C217&lt;(MAX('CS Press Fittings'!A:A))+1,VLOOKUP(C217,'CS Press Fittings'!A:K,9),IF(C217&lt;(MAX('Steel Nipples'!A:A))+1,VLOOKUP(C217,'Steel Nipples'!A:K,8),IF(C217&lt;(MAX('Steel Cut Lengths'!A:A))+1,VLOOKUP(C217,'Steel Cut Lengths'!A:K,8),IF(C217&lt;(MAX('Pipe Hangers'!A:A))+1,VLOOKUP(C217,'Pipe Hangers'!A:J,8),IF(C217&lt;(MAX('Brass Nipples '!A:A))+1,VLOOKUP(C217,'Brass Nipples '!A:J,8),IF(C217&lt;(MAX('Brass Fittings '!A:A))+1,VLOOKUP(C217,'Brass Fittings '!A:J,8),IF(C217&lt;(MAX(Valves!A:A))+1,VLOOKUP(C217,Valves!A:J,8),IF(C217&lt;(MAX('PEX Tubing'!A:A))+1,VLOOKUP(C217,'PEX Tubing'!A:J,8),IF(C217&lt;(MAX('PEX Fittings - Brass'!A:A))+1,VLOOKUP(C217,'PEX Fittings - Brass'!A:J,8),IF(C217&lt;(MAX('PEX Fittings - EXPN Brass'!A:A))+1,VLOOKUP(C217,'PEX Fittings - EXPN Brass'!A:J,8),IF(C217&lt;(MAX('PEX Fittings - F1807 PPSU '!A:A))+1,VLOOKUP(C217,'PEX Fittings - F1807 PPSU '!A:J,8),IF(C217&lt;(MAX('PEX Fittings - F1960 EPPSU'!A:A))+1,VLOOKUP(C217,'PEX Fittings - F1960 EPPSU'!A:J,8),IF(C217&lt;(MAX('PEX Accessories'!A:A))+1,VLOOKUP(C217,'PEX Accessories'!A:J,8),IF(C217&lt;(MAX('PVC DWV'!A:A))+1,VLOOKUP(C217,'PVC DWV'!A:K,9),IF(C217&lt;(MAX('PVC SCH 40'!A:A))+1,VLOOKUP(C217,'PVC SCH 40'!A:K,10),IF(C217&lt;(MAX('Push Fittings'!A:A))+1,VLOOKUP(C217,'Push Fittings'!A:J,8),IF(C217&lt;(MAX('Copper Wrot'!A:A))+1,VLOOKUP(C217,'Copper Wrot'!A:L,10),IF(C217&lt;(MAX('Cast Copper'!A:A))+1,VLOOKUP(C217,'Cast Copper'!A:L,10),IF(C217&lt;(MAX('Press Copper Fittings'!A:A))+1,VLOOKUP(C217,'Press Copper Fittings'!A:J,8),IF(C217&lt;(MAX('Supply Stops'!A:A))+1,VLOOKUP(C217,'Supply Stops'!A:J,8),IF(C217&lt;(MAX('Supply Lines'!A:A))+1,VLOOKUP(C217,'Supply Lines'!A:J,8),IF(C217&lt;(MAX('CI Fittings'!A:A))+1,VLOOKUP(C217,'CI Fittings'!A:J,8),IF(C217&lt;(MAX('Steel Couplings'!A:A))+1,VLOOKUP(C217,'Steel Couplings'!A:J,8),IF(C217&lt;(MAX(NHC!A:A))+1,VLOOKUP(C217,NHC!A:J,8),IF(C217&lt;(MAX('Dielectric Unions'!A:A))+1,VLOOKUP(C217,'Dielectric Unions'!A:J,8),IF(C217&lt;(MAX('MI Fittings - XH'!A:A))+1,VLOOKUP(C217,'MI Fittings - XH'!A:J,8),IF(C217&lt;(MAX('Steel Nipples - XH'!A:A))+1,VLOOKUP(C217,'Steel Nipples - XH'!A:J,8),IF(C217&lt;(MAX('Copper Tubing '!A:A))+1,VLOOKUP(C217,'Copper Tubing '!A:J,8),IF(C217&lt;(MAX('PVC Pipe'!A:A))+1,VLOOKUP(C217,'PVC Pipe'!A:J,8),IF(C217&lt;(MAX('Steel Pipe'!A:A))+1,VLOOKUP(C217,'Steel Pipe'!A:J,8),"")))))))))))))))))))))))))))))))</f>
        <v/>
      </c>
      <c r="I217" s="1232">
        <f>IF(C217&lt;(MAX('MI Fittings'!A:A))+1,VLOOKUP(C217,'MI Fittings'!A:K,7),IF(C217&lt;(MAX('CS Press Fittings'!A:A))+1,VLOOKUP(C217,'CS Press Fittings'!A:K,8),IF(C217&lt;(MAX('Steel Nipples'!A:A))+1,VLOOKUP(C217,'Steel Nipples'!A:K,7),IF(C217&lt;(MAX('Steel Cut Lengths'!A:A))+1,VLOOKUP(C217,'Steel Cut Lengths'!A:K,7),IF(C217&lt;(MAX('Pipe Hangers'!A:A))+1,VLOOKUP(C217,'Pipe Hangers'!A:J,7),IF(C217&lt;(MAX('Brass Nipples '!A:A))+1,VLOOKUP(C217,'Brass Nipples '!A:J,7),IF(C217&lt;(MAX('Brass Fittings '!A:A))+1,VLOOKUP(C217,'Brass Fittings '!A:J,7),IF(C217&lt;(MAX(Valves!A:A))+1,VLOOKUP(C217,Valves!A:J,7),IF(C217&lt;(MAX('PEX Tubing'!A:A))+1,VLOOKUP(C217,'PEX Tubing'!A:J,7),IF(C217&lt;(MAX('PEX Fittings - Brass'!A:A))+1,VLOOKUP(C217,'PEX Fittings - Brass'!A:J,7),IF(C217&lt;(MAX('PEX Fittings - EXPN Brass'!A:A))+1,VLOOKUP(C217,'PEX Fittings - EXPN Brass'!A:J,7),IF(C217&lt;(MAX('PEX Fittings - F1807 PPSU '!A:A))+1,VLOOKUP(C217,'PEX Fittings - F1807 PPSU '!A:J,7),IF(C217&lt;(MAX('PEX Fittings - F1960 EPPSU'!A:A))+1,VLOOKUP(C217,'PEX Fittings - F1960 EPPSU'!A:J,7),IF(C217&lt;(MAX('PEX Accessories'!A:A))+1,VLOOKUP(C217,'PEX Accessories'!A:J,7),IF(C217&lt;(MAX('PVC DWV'!A:A))+1,VLOOKUP(C217,'PVC DWV'!A:K,8),IF(C217&lt;(MAX('PVC SCH 40'!A:A))+1,VLOOKUP(C217,'PVC SCH 40'!A:K,7),IF(C217&lt;(MAX('Push Fittings'!A:A))+1,VLOOKUP(C217,'Push Fittings'!A:J,7),IF(C217&lt;(MAX('Copper Wrot'!A:A))+1,VLOOKUP(C217,'Copper Wrot'!A:L,9),IF(C217&lt;(MAX('Cast Copper'!A:A))+1,VLOOKUP(C217,'Cast Copper'!A:L,9),IF(C217&lt;(MAX('Press Copper Fittings'!A:A))+1,VLOOKUP(C217,'Press Copper Fittings'!A:J,7),IF(C217&lt;(MAX('Supply Stops'!A:A))+1,VLOOKUP(C217,'Supply Stops'!A:J,7),IF(C217&lt;(MAX('Supply Lines'!A:A))+1,VLOOKUP(C217,'Supply Lines'!A:J,7),IF(C217&lt;(MAX('CI Fittings'!A:A))+1,VLOOKUP(C217,'CI Fittings'!A:J,7),IF(C217&lt;(MAX('Steel Couplings'!A:A))+1,VLOOKUP(C217,'Steel Couplings'!A:J,7),IF(C217&lt;(MAX(NHC!A:A))+1,VLOOKUP(C217,NHC!A:J,7),IF(C217&lt;(MAX('Dielectric Unions'!A:A))+1,VLOOKUP(C217,'Dielectric Unions'!A:J,7),IF(C217&lt;(MAX('MI Fittings - XH'!A:A))+1,VLOOKUP(C217,'MI Fittings - XH'!A:J,7),IF(C217&lt;(MAX('Steel Nipples - XH'!A:A))+1,VLOOKUP(C217,'Steel Nipples - XH'!A:J,7),IF(C217&lt;(MAX('Copper Tubing '!A:A))+1,VLOOKUP(C217,'Copper Tubing '!A:J,7),IF(C217&lt;(MAX('PVC Pipe'!A:A))+1,VLOOKUP(C217,'PVC Pipe'!A:J,7),IF(C217&lt;(MAX('Steel Pipe'!A:A))+1,VLOOKUP(C217,'Steel Pipe'!A:J,7),0)))))))))))))))))))))))))))))))</f>
        <v>0</v>
      </c>
      <c r="J217" s="1196">
        <f t="shared" si="3"/>
        <v>0</v>
      </c>
    </row>
    <row r="218" spans="3:10" ht="15" customHeight="1" thickTop="1" thickBot="1">
      <c r="C218" s="1234">
        <v>197</v>
      </c>
      <c r="D218" s="49" t="str">
        <f>IF(C218&lt;(MAX('MI Fittings'!A:A))+1,VLOOKUP(C218,'MI Fittings'!A:K,10),IF(C218&lt;(MAX('CS Press Fittings'!A:A))+1,VLOOKUP(C218,'CS Press Fittings'!A:K,11),IF(C218&lt;(MAX('Steel Nipples'!A:A))+1,VLOOKUP(C218,'Steel Nipples'!A:K,10),IF(C218&lt;(MAX('Steel Cut Lengths'!A:A))+1,VLOOKUP(C218,'Steel Cut Lengths'!A:K,10),IF(C218&lt;(MAX('Pipe Hangers'!A:A))+1,VLOOKUP(C218,'Pipe Hangers'!A:J,10),IF(C218&lt;(MAX('Brass Nipples '!A:A))+1,VLOOKUP(C218,'Brass Nipples '!A:J,10),IF(C218&lt;(MAX('Brass Fittings '!A:A))+1,VLOOKUP(C218,'Brass Fittings '!A:J,10),IF(C218&lt;(MAX(Valves!A:A))+1,VLOOKUP(C218,Valves!A:J,10),IF(C218&lt;(MAX('PEX Tubing'!A:A))+1,VLOOKUP(C218,'PEX Tubing'!A:J,9),IF(C218&lt;(MAX('PEX Fittings - Brass'!A:A))+1,VLOOKUP(C218,'PEX Fittings - Brass'!A:J,10),IF(C218&lt;(MAX('PEX Fittings - EXPN Brass'!A:A))+1,VLOOKUP(C218,'PEX Fittings - EXPN Brass'!A:J,10),IF(C218&lt;(MAX('PEX Fittings - F1807 PPSU '!A:A))+1,VLOOKUP(C218,'PEX Fittings - F1807 PPSU '!A:J,10),IF(C218&lt;(MAX('PEX Fittings - F1960 EPPSU'!A:A))+1,VLOOKUP(C218,'PEX Fittings - F1960 EPPSU'!A:J,10),IF(C218&lt;(MAX('PEX Accessories'!A:A))+1,VLOOKUP(C218,'PEX Accessories'!A:J,10),IF(C218&lt;(MAX('PVC DWV'!A:A))+1,VLOOKUP(C218,'PVC DWV'!A:K,11),IF(C218&lt;(MAX('PVC SCH 40'!A:A))+1,VLOOKUP(C218,'PVC SCH 40'!A:K,11),IF(C218&lt;(MAX('Push Fittings'!A:A))+1,VLOOKUP(C218,'Push Fittings'!A:J,10),IF(C218&lt;(MAX('Copper Wrot'!A:A))+1,VLOOKUP(C218,'Copper Wrot'!A:L,12),IF(C218&lt;(MAX('Cast Copper'!A:A))+1,VLOOKUP(C218,'Cast Copper'!A:L,12),IF(C218&lt;(MAX('Press Copper Fittings'!A:A))+1,VLOOKUP(C218,'Press Copper Fittings'!A:J,10),IF(C218&lt;(MAX('Supply Stops'!A:A))+1,VLOOKUP(C218,'Supply Stops'!A:J,10),IF(C218&lt;(MAX('Supply Lines'!A:A))+1,VLOOKUP(C218,'Supply Lines'!A:J,10),IF(C218&lt;(MAX('CI Fittings'!A:A))+1,VLOOKUP(C218,'CI Fittings'!A:J,10),IF(C218&lt;(MAX('Steel Couplings'!A:A))+1,VLOOKUP(C218,'Steel Couplings'!A:J,10),IF(C218&lt;(MAX(NHC!A:A))+1,VLOOKUP(C218,NHC!A:J,10),IF(C218&lt;(MAX('Dielectric Unions'!A:A))+1,VLOOKUP(C218,'Dielectric Unions'!A:J,10),IF(C218&lt;(MAX('MI Fittings - XH'!A:A))+1,VLOOKUP(C218,'MI Fittings - XH'!A:J,10),IF(C218&lt;(MAX('Steel Nipples - XH'!A:A))+1,VLOOKUP(C218,'Steel Nipples - XH'!A:J,10),IF(C218&lt;(MAX('Copper Tubing '!A:A))+1,VLOOKUP(C218,'Copper Tubing '!A:J,10),IF(C218&lt;(MAX('PVC Pipe'!A:A))+1,VLOOKUP(C218,'PVC Pipe'!A:J,10),IF(C218&lt;(MAX('Steel Pipe'!A:A))+1,VLOOKUP(C218,'Steel Pipe'!A:J,10),"")))))))))))))))))))))))))))))))</f>
        <v/>
      </c>
      <c r="E218" s="1231" t="str">
        <f>IF(C218&lt;(MAX('MI Fittings'!A:A))+1,VLOOKUP(C218,'MI Fittings'!A:K,3),IF(C218&lt;(MAX('CS Press Fittings'!A:A))+1,VLOOKUP(C218,'CS Press Fittings'!A:K,4),IF(C218&lt;(MAX('Steel Nipples'!A:A))+1,VLOOKUP(C218,'Steel Nipples'!A:K,3),IF(C218&lt;(MAX('Steel Cut Lengths'!A:A))+1,VLOOKUP(C218,'Steel Cut Lengths'!A:K,3),IF(C218&lt;(MAX('Pipe Hangers'!A:A))+1,VLOOKUP(C218,'Pipe Hangers'!A:J,3),IF(C218&lt;(MAX('Brass Nipples '!A:A))+1,VLOOKUP(C218,'Brass Nipples '!A:J,3),IF(C218&lt;(MAX('Brass Fittings '!A:A))+1,VLOOKUP(C218,'Brass Fittings '!A:J,3),IF(C218&lt;(MAX(Valves!A:A))+1,VLOOKUP(C218,Valves!A:J,3),IF(C218&lt;(MAX('PEX Tubing'!A:A))+1,VLOOKUP(C218,'PEX Tubing'!A:J,3),IF(C218&lt;(MAX('PEX Fittings - Brass'!A:A))+1,VLOOKUP(C218,'PEX Fittings - Brass'!A:J,3),IF(C218&lt;(MAX('PEX Fittings - EXPN Brass'!A:A))+1,VLOOKUP(C218,'PEX Fittings - EXPN Brass'!A:J,3),IF(C218&lt;(MAX('PEX Fittings - F1807 PPSU '!A:A))+1,VLOOKUP(C218,'PEX Fittings - F1807 PPSU '!A:J,3),IF(C218&lt;(MAX('PEX Fittings - F1960 EPPSU'!A:A))+1,VLOOKUP(C218,'PEX Fittings - F1960 EPPSU'!A:J,3),IF(C218&lt;(MAX('PEX Accessories'!A:A))+1,VLOOKUP(C218,'PEX Accessories'!A:J,3),IF(C218&lt;(MAX('PVC DWV'!A:A))+1,VLOOKUP(C218,'PVC DWV'!A:K,3),IF(C218&lt;(MAX('PVC SCH 40'!A:A))+1,VLOOKUP(C218,'PVC SCH 40'!A:K,3),IF(C218&lt;(MAX('Push Fittings'!A:A))+1,VLOOKUP(C218,'Push Fittings'!A:J,3),IF(C218&lt;(MAX('Copper Wrot'!A:A))+1,VLOOKUP(C218,'Copper Wrot'!A:L,3),IF(C218&lt;(MAX('Cast Copper'!A:A))+1,VLOOKUP(C218,'Cast Copper'!A:L,3),IF(C218&lt;(MAX('Cast Copper'!A:A))+1,VLOOKUP(C218,'Cast Copper'!A:L,3),IF(C218&lt;(MAX('Press Copper Fittings'!A:A))+1,VLOOKUP(C218,'Press Copper Fittings'!A:J,3),IF(C218&lt;(MAX('Supply Stops'!A:A))+1,VLOOKUP(C218,'Supply Stops'!A:J,3),IF(C218&lt;(MAX('Supply Lines'!A:A))+1,VLOOKUP(C218,'Supply Lines'!A:J,3),IF(C218&lt;(MAX('CI Fittings'!A:A))+1,VLOOKUP(C218,'CI Fittings'!A:J,3),IF(C218&lt;(MAX('Steel Couplings'!A:A))+1,VLOOKUP(C218,'Steel Couplings'!A:J,3),IF(C218&lt;(MAX(NHC!A:A))+1,VLOOKUP(C218,NHC!A:J,3),IF(C218&lt;(MAX('Dielectric Unions'!A:A))+1,VLOOKUP(C218,'Dielectric Unions'!A:J,3),IF(C218&lt;(MAX('MI Fittings - XH'!A:A))+1,VLOOKUP(C218,'MI Fittings - XH'!A:J,3),IF(C218&lt;(MAX('Steel Nipples - XH'!A:A))+1,VLOOKUP(C218,'Steel Nipples - XH'!A:J,3),IF(C218&lt;(MAX('Copper Tubing '!A:A))+1,VLOOKUP(C218,'Copper Tubing '!A:J,3),IF(C218&lt;(MAX('PVC Pipe'!A:A))+1,VLOOKUP(C218,'PVC Pipe'!A:J,3),IF(C218&lt;(MAX('Steel Pipe'!A:A))+1,VLOOKUP(C218,'Steel Pipe'!A:J,3),""))))))))))))))))))))))))))))))))</f>
        <v/>
      </c>
      <c r="F218" s="1794" t="str">
        <f>IF(C218&lt;(MAX('MI Fittings'!A:A))+1,VLOOKUP(C218,'MI Fittings'!A:K,4),IF(C218&lt;(MAX('CS Press Fittings'!A:A))+1,VLOOKUP(C218,'CS Press Fittings'!A:K,5),IF(C218&lt;(MAX('Steel Nipples'!A:A))+1,VLOOKUP(C218,'Steel Nipples'!A:K,4),IF(C218&lt;(MAX('Steel Cut Lengths'!A:A))+1,VLOOKUP(C218,'Steel Cut Lengths'!A:K,4),IF(C218&lt;(MAX('Pipe Hangers'!A:A))+1,VLOOKUP(C218,'Pipe Hangers'!A:J,4),IF(C218&lt;(MAX('Brass Nipples '!A:A))+1,VLOOKUP(C218,'Brass Nipples '!A:J,4),IF(C218&lt;(MAX('Brass Fittings '!A:A))+1,VLOOKUP(C218,'Brass Fittings '!A:J,4),IF(C218&lt;(MAX(Valves!A:A))+1,VLOOKUP(C218,Valves!A:J,4),IF(C218&lt;(MAX('PEX Tubing'!A:A))+1,VLOOKUP(C218,'PEX Tubing'!A:J,4),IF(C218&lt;(MAX('PEX Fittings - Brass'!A:A))+1,VLOOKUP(C218,'PEX Fittings - Brass'!A:J,4),IF(C218&lt;(MAX('PEX Fittings - EXPN Brass'!A:A))+1,VLOOKUP(C218,'PEX Fittings - EXPN Brass'!A:J,4),IF(C218&lt;(MAX('PEX Fittings - F1807 PPSU '!A:A))+1,VLOOKUP(C218,'PEX Fittings - F1807 PPSU '!A:J,4),IF(C218&lt;(MAX('PEX Fittings - F1960 EPPSU'!A:A))+1,VLOOKUP(C218,'PEX Fittings - F1960 EPPSU'!A:J,4),IF(C218&lt;(MAX('PEX Accessories'!A:A))+1,VLOOKUP(C218,'PEX Accessories'!A:J,4),IF(C218&lt;(MAX('PVC DWV'!A:A))+1,VLOOKUP(C218,'PVC DWV'!A:K,5),IF(C218&lt;(MAX('PVC SCH 40'!A:A))+1,VLOOKUP(C218,'PVC SCH 40'!A:K,5),IF(C218&lt;(MAX('Push Fittings'!A:A))+1,VLOOKUP(C218,'Push Fittings'!A:J,4),IF(C218&lt;(MAX('Copper Wrot'!A:A))+1,VLOOKUP(C218,'Copper Wrot'!A:L,5),IF(C218&lt;(MAX('Cast Copper'!A:A))+1,VLOOKUP(C218,'Cast Copper'!A:L,5),IF(C218&lt;(MAX('Press Copper Fittings'!A:A))+1,VLOOKUP(C218,'Press Copper Fittings'!A:J,4),IF(C218&lt;(MAX('Supply Stops'!A:A))+1,VLOOKUP(C218,'Supply Stops'!A:J,4),IF(C218&lt;(MAX('Supply Lines'!A:A))+1,VLOOKUP(C218,'Supply Lines'!A:J,4),IF(C218&lt;(MAX('CI Fittings'!A:A))+1,VLOOKUP(C218,'CI Fittings'!A:J,4),IF(C218&lt;(MAX('Steel Couplings'!A:A))+1,VLOOKUP(C218,'Steel Couplings'!A:J,4),IF(C218&lt;(MAX(NHC!A:A))+1,VLOOKUP(C218,NHC!A:J,4),IF(C218&lt;(MAX('Dielectric Unions'!A:A))+1,VLOOKUP(C218,'Dielectric Unions'!A:J,4),IF(C218&lt;(MAX('MI Fittings - XH'!A:A))+1,VLOOKUP(C218,'MI Fittings - XH'!A:J,4),IF(C218&lt;(MAX('Steel Nipples - XH'!A:A))+1,VLOOKUP(C218,'Steel Nipples - XH'!A:J,4),IF(C218&lt;(MAX('Copper Tubing '!A:A))+1,VLOOKUP(C218,'Copper Tubing '!A:J,4),IF(C218&lt;(MAX('PVC Pipe'!A:A))+1,VLOOKUP(C218,'PVC Pipe'!A:J,4),IF(C218&lt;(MAX('Steel Pipe'!A:A))+1,VLOOKUP(C218,'Steel Pipe'!A:J,4),"")))))))))))))))))))))))))))))))</f>
        <v/>
      </c>
      <c r="G218" s="1795"/>
      <c r="H218" s="504" t="str">
        <f>IF(C218&lt;(MAX('MI Fittings'!A:A))+1,VLOOKUP(C218,'MI Fittings'!A:K,8),IF(C218&lt;(MAX('CS Press Fittings'!A:A))+1,VLOOKUP(C218,'CS Press Fittings'!A:K,9),IF(C218&lt;(MAX('Steel Nipples'!A:A))+1,VLOOKUP(C218,'Steel Nipples'!A:K,8),IF(C218&lt;(MAX('Steel Cut Lengths'!A:A))+1,VLOOKUP(C218,'Steel Cut Lengths'!A:K,8),IF(C218&lt;(MAX('Pipe Hangers'!A:A))+1,VLOOKUP(C218,'Pipe Hangers'!A:J,8),IF(C218&lt;(MAX('Brass Nipples '!A:A))+1,VLOOKUP(C218,'Brass Nipples '!A:J,8),IF(C218&lt;(MAX('Brass Fittings '!A:A))+1,VLOOKUP(C218,'Brass Fittings '!A:J,8),IF(C218&lt;(MAX(Valves!A:A))+1,VLOOKUP(C218,Valves!A:J,8),IF(C218&lt;(MAX('PEX Tubing'!A:A))+1,VLOOKUP(C218,'PEX Tubing'!A:J,8),IF(C218&lt;(MAX('PEX Fittings - Brass'!A:A))+1,VLOOKUP(C218,'PEX Fittings - Brass'!A:J,8),IF(C218&lt;(MAX('PEX Fittings - EXPN Brass'!A:A))+1,VLOOKUP(C218,'PEX Fittings - EXPN Brass'!A:J,8),IF(C218&lt;(MAX('PEX Fittings - F1807 PPSU '!A:A))+1,VLOOKUP(C218,'PEX Fittings - F1807 PPSU '!A:J,8),IF(C218&lt;(MAX('PEX Fittings - F1960 EPPSU'!A:A))+1,VLOOKUP(C218,'PEX Fittings - F1960 EPPSU'!A:J,8),IF(C218&lt;(MAX('PEX Accessories'!A:A))+1,VLOOKUP(C218,'PEX Accessories'!A:J,8),IF(C218&lt;(MAX('PVC DWV'!A:A))+1,VLOOKUP(C218,'PVC DWV'!A:K,9),IF(C218&lt;(MAX('PVC SCH 40'!A:A))+1,VLOOKUP(C218,'PVC SCH 40'!A:K,10),IF(C218&lt;(MAX('Push Fittings'!A:A))+1,VLOOKUP(C218,'Push Fittings'!A:J,8),IF(C218&lt;(MAX('Copper Wrot'!A:A))+1,VLOOKUP(C218,'Copper Wrot'!A:L,10),IF(C218&lt;(MAX('Cast Copper'!A:A))+1,VLOOKUP(C218,'Cast Copper'!A:L,10),IF(C218&lt;(MAX('Press Copper Fittings'!A:A))+1,VLOOKUP(C218,'Press Copper Fittings'!A:J,8),IF(C218&lt;(MAX('Supply Stops'!A:A))+1,VLOOKUP(C218,'Supply Stops'!A:J,8),IF(C218&lt;(MAX('Supply Lines'!A:A))+1,VLOOKUP(C218,'Supply Lines'!A:J,8),IF(C218&lt;(MAX('CI Fittings'!A:A))+1,VLOOKUP(C218,'CI Fittings'!A:J,8),IF(C218&lt;(MAX('Steel Couplings'!A:A))+1,VLOOKUP(C218,'Steel Couplings'!A:J,8),IF(C218&lt;(MAX(NHC!A:A))+1,VLOOKUP(C218,NHC!A:J,8),IF(C218&lt;(MAX('Dielectric Unions'!A:A))+1,VLOOKUP(C218,'Dielectric Unions'!A:J,8),IF(C218&lt;(MAX('MI Fittings - XH'!A:A))+1,VLOOKUP(C218,'MI Fittings - XH'!A:J,8),IF(C218&lt;(MAX('Steel Nipples - XH'!A:A))+1,VLOOKUP(C218,'Steel Nipples - XH'!A:J,8),IF(C218&lt;(MAX('Copper Tubing '!A:A))+1,VLOOKUP(C218,'Copper Tubing '!A:J,8),IF(C218&lt;(MAX('PVC Pipe'!A:A))+1,VLOOKUP(C218,'PVC Pipe'!A:J,8),IF(C218&lt;(MAX('Steel Pipe'!A:A))+1,VLOOKUP(C218,'Steel Pipe'!A:J,8),"")))))))))))))))))))))))))))))))</f>
        <v/>
      </c>
      <c r="I218" s="1232">
        <f>IF(C218&lt;(MAX('MI Fittings'!A:A))+1,VLOOKUP(C218,'MI Fittings'!A:K,7),IF(C218&lt;(MAX('CS Press Fittings'!A:A))+1,VLOOKUP(C218,'CS Press Fittings'!A:K,8),IF(C218&lt;(MAX('Steel Nipples'!A:A))+1,VLOOKUP(C218,'Steel Nipples'!A:K,7),IF(C218&lt;(MAX('Steel Cut Lengths'!A:A))+1,VLOOKUP(C218,'Steel Cut Lengths'!A:K,7),IF(C218&lt;(MAX('Pipe Hangers'!A:A))+1,VLOOKUP(C218,'Pipe Hangers'!A:J,7),IF(C218&lt;(MAX('Brass Nipples '!A:A))+1,VLOOKUP(C218,'Brass Nipples '!A:J,7),IF(C218&lt;(MAX('Brass Fittings '!A:A))+1,VLOOKUP(C218,'Brass Fittings '!A:J,7),IF(C218&lt;(MAX(Valves!A:A))+1,VLOOKUP(C218,Valves!A:J,7),IF(C218&lt;(MAX('PEX Tubing'!A:A))+1,VLOOKUP(C218,'PEX Tubing'!A:J,7),IF(C218&lt;(MAX('PEX Fittings - Brass'!A:A))+1,VLOOKUP(C218,'PEX Fittings - Brass'!A:J,7),IF(C218&lt;(MAX('PEX Fittings - EXPN Brass'!A:A))+1,VLOOKUP(C218,'PEX Fittings - EXPN Brass'!A:J,7),IF(C218&lt;(MAX('PEX Fittings - F1807 PPSU '!A:A))+1,VLOOKUP(C218,'PEX Fittings - F1807 PPSU '!A:J,7),IF(C218&lt;(MAX('PEX Fittings - F1960 EPPSU'!A:A))+1,VLOOKUP(C218,'PEX Fittings - F1960 EPPSU'!A:J,7),IF(C218&lt;(MAX('PEX Accessories'!A:A))+1,VLOOKUP(C218,'PEX Accessories'!A:J,7),IF(C218&lt;(MAX('PVC DWV'!A:A))+1,VLOOKUP(C218,'PVC DWV'!A:K,8),IF(C218&lt;(MAX('PVC SCH 40'!A:A))+1,VLOOKUP(C218,'PVC SCH 40'!A:K,7),IF(C218&lt;(MAX('Push Fittings'!A:A))+1,VLOOKUP(C218,'Push Fittings'!A:J,7),IF(C218&lt;(MAX('Copper Wrot'!A:A))+1,VLOOKUP(C218,'Copper Wrot'!A:L,9),IF(C218&lt;(MAX('Cast Copper'!A:A))+1,VLOOKUP(C218,'Cast Copper'!A:L,9),IF(C218&lt;(MAX('Press Copper Fittings'!A:A))+1,VLOOKUP(C218,'Press Copper Fittings'!A:J,7),IF(C218&lt;(MAX('Supply Stops'!A:A))+1,VLOOKUP(C218,'Supply Stops'!A:J,7),IF(C218&lt;(MAX('Supply Lines'!A:A))+1,VLOOKUP(C218,'Supply Lines'!A:J,7),IF(C218&lt;(MAX('CI Fittings'!A:A))+1,VLOOKUP(C218,'CI Fittings'!A:J,7),IF(C218&lt;(MAX('Steel Couplings'!A:A))+1,VLOOKUP(C218,'Steel Couplings'!A:J,7),IF(C218&lt;(MAX(NHC!A:A))+1,VLOOKUP(C218,NHC!A:J,7),IF(C218&lt;(MAX('Dielectric Unions'!A:A))+1,VLOOKUP(C218,'Dielectric Unions'!A:J,7),IF(C218&lt;(MAX('MI Fittings - XH'!A:A))+1,VLOOKUP(C218,'MI Fittings - XH'!A:J,7),IF(C218&lt;(MAX('Steel Nipples - XH'!A:A))+1,VLOOKUP(C218,'Steel Nipples - XH'!A:J,7),IF(C218&lt;(MAX('Copper Tubing '!A:A))+1,VLOOKUP(C218,'Copper Tubing '!A:J,7),IF(C218&lt;(MAX('PVC Pipe'!A:A))+1,VLOOKUP(C218,'PVC Pipe'!A:J,7),IF(C218&lt;(MAX('Steel Pipe'!A:A))+1,VLOOKUP(C218,'Steel Pipe'!A:J,7),0)))))))))))))))))))))))))))))))</f>
        <v>0</v>
      </c>
      <c r="J218" s="1196">
        <f t="shared" si="3"/>
        <v>0</v>
      </c>
    </row>
    <row r="219" spans="3:10" ht="15" customHeight="1" thickTop="1" thickBot="1">
      <c r="C219" s="1233">
        <v>198</v>
      </c>
      <c r="D219" s="49" t="str">
        <f>IF(C219&lt;(MAX('MI Fittings'!A:A))+1,VLOOKUP(C219,'MI Fittings'!A:K,10),IF(C219&lt;(MAX('CS Press Fittings'!A:A))+1,VLOOKUP(C219,'CS Press Fittings'!A:K,11),IF(C219&lt;(MAX('Steel Nipples'!A:A))+1,VLOOKUP(C219,'Steel Nipples'!A:K,10),IF(C219&lt;(MAX('Steel Cut Lengths'!A:A))+1,VLOOKUP(C219,'Steel Cut Lengths'!A:K,10),IF(C219&lt;(MAX('Pipe Hangers'!A:A))+1,VLOOKUP(C219,'Pipe Hangers'!A:J,10),IF(C219&lt;(MAX('Brass Nipples '!A:A))+1,VLOOKUP(C219,'Brass Nipples '!A:J,10),IF(C219&lt;(MAX('Brass Fittings '!A:A))+1,VLOOKUP(C219,'Brass Fittings '!A:J,10),IF(C219&lt;(MAX(Valves!A:A))+1,VLOOKUP(C219,Valves!A:J,10),IF(C219&lt;(MAX('PEX Tubing'!A:A))+1,VLOOKUP(C219,'PEX Tubing'!A:J,9),IF(C219&lt;(MAX('PEX Fittings - Brass'!A:A))+1,VLOOKUP(C219,'PEX Fittings - Brass'!A:J,10),IF(C219&lt;(MAX('PEX Fittings - EXPN Brass'!A:A))+1,VLOOKUP(C219,'PEX Fittings - EXPN Brass'!A:J,10),IF(C219&lt;(MAX('PEX Fittings - F1807 PPSU '!A:A))+1,VLOOKUP(C219,'PEX Fittings - F1807 PPSU '!A:J,10),IF(C219&lt;(MAX('PEX Fittings - F1960 EPPSU'!A:A))+1,VLOOKUP(C219,'PEX Fittings - F1960 EPPSU'!A:J,10),IF(C219&lt;(MAX('PEX Accessories'!A:A))+1,VLOOKUP(C219,'PEX Accessories'!A:J,10),IF(C219&lt;(MAX('PVC DWV'!A:A))+1,VLOOKUP(C219,'PVC DWV'!A:K,11),IF(C219&lt;(MAX('PVC SCH 40'!A:A))+1,VLOOKUP(C219,'PVC SCH 40'!A:K,11),IF(C219&lt;(MAX('Push Fittings'!A:A))+1,VLOOKUP(C219,'Push Fittings'!A:J,10),IF(C219&lt;(MAX('Copper Wrot'!A:A))+1,VLOOKUP(C219,'Copper Wrot'!A:L,12),IF(C219&lt;(MAX('Cast Copper'!A:A))+1,VLOOKUP(C219,'Cast Copper'!A:L,12),IF(C219&lt;(MAX('Press Copper Fittings'!A:A))+1,VLOOKUP(C219,'Press Copper Fittings'!A:J,10),IF(C219&lt;(MAX('Supply Stops'!A:A))+1,VLOOKUP(C219,'Supply Stops'!A:J,10),IF(C219&lt;(MAX('Supply Lines'!A:A))+1,VLOOKUP(C219,'Supply Lines'!A:J,10),IF(C219&lt;(MAX('CI Fittings'!A:A))+1,VLOOKUP(C219,'CI Fittings'!A:J,10),IF(C219&lt;(MAX('Steel Couplings'!A:A))+1,VLOOKUP(C219,'Steel Couplings'!A:J,10),IF(C219&lt;(MAX(NHC!A:A))+1,VLOOKUP(C219,NHC!A:J,10),IF(C219&lt;(MAX('Dielectric Unions'!A:A))+1,VLOOKUP(C219,'Dielectric Unions'!A:J,10),IF(C219&lt;(MAX('MI Fittings - XH'!A:A))+1,VLOOKUP(C219,'MI Fittings - XH'!A:J,10),IF(C219&lt;(MAX('Steel Nipples - XH'!A:A))+1,VLOOKUP(C219,'Steel Nipples - XH'!A:J,10),IF(C219&lt;(MAX('Copper Tubing '!A:A))+1,VLOOKUP(C219,'Copper Tubing '!A:J,10),IF(C219&lt;(MAX('PVC Pipe'!A:A))+1,VLOOKUP(C219,'PVC Pipe'!A:J,10),IF(C219&lt;(MAX('Steel Pipe'!A:A))+1,VLOOKUP(C219,'Steel Pipe'!A:J,10),"")))))))))))))))))))))))))))))))</f>
        <v/>
      </c>
      <c r="E219" s="1231" t="str">
        <f>IF(C219&lt;(MAX('MI Fittings'!A:A))+1,VLOOKUP(C219,'MI Fittings'!A:K,3),IF(C219&lt;(MAX('CS Press Fittings'!A:A))+1,VLOOKUP(C219,'CS Press Fittings'!A:K,4),IF(C219&lt;(MAX('Steel Nipples'!A:A))+1,VLOOKUP(C219,'Steel Nipples'!A:K,3),IF(C219&lt;(MAX('Steel Cut Lengths'!A:A))+1,VLOOKUP(C219,'Steel Cut Lengths'!A:K,3),IF(C219&lt;(MAX('Pipe Hangers'!A:A))+1,VLOOKUP(C219,'Pipe Hangers'!A:J,3),IF(C219&lt;(MAX('Brass Nipples '!A:A))+1,VLOOKUP(C219,'Brass Nipples '!A:J,3),IF(C219&lt;(MAX('Brass Fittings '!A:A))+1,VLOOKUP(C219,'Brass Fittings '!A:J,3),IF(C219&lt;(MAX(Valves!A:A))+1,VLOOKUP(C219,Valves!A:J,3),IF(C219&lt;(MAX('PEX Tubing'!A:A))+1,VLOOKUP(C219,'PEX Tubing'!A:J,3),IF(C219&lt;(MAX('PEX Fittings - Brass'!A:A))+1,VLOOKUP(C219,'PEX Fittings - Brass'!A:J,3),IF(C219&lt;(MAX('PEX Fittings - EXPN Brass'!A:A))+1,VLOOKUP(C219,'PEX Fittings - EXPN Brass'!A:J,3),IF(C219&lt;(MAX('PEX Fittings - F1807 PPSU '!A:A))+1,VLOOKUP(C219,'PEX Fittings - F1807 PPSU '!A:J,3),IF(C219&lt;(MAX('PEX Fittings - F1960 EPPSU'!A:A))+1,VLOOKUP(C219,'PEX Fittings - F1960 EPPSU'!A:J,3),IF(C219&lt;(MAX('PEX Accessories'!A:A))+1,VLOOKUP(C219,'PEX Accessories'!A:J,3),IF(C219&lt;(MAX('PVC DWV'!A:A))+1,VLOOKUP(C219,'PVC DWV'!A:K,3),IF(C219&lt;(MAX('PVC SCH 40'!A:A))+1,VLOOKUP(C219,'PVC SCH 40'!A:K,3),IF(C219&lt;(MAX('Push Fittings'!A:A))+1,VLOOKUP(C219,'Push Fittings'!A:J,3),IF(C219&lt;(MAX('Copper Wrot'!A:A))+1,VLOOKUP(C219,'Copper Wrot'!A:L,3),IF(C219&lt;(MAX('Cast Copper'!A:A))+1,VLOOKUP(C219,'Cast Copper'!A:L,3),IF(C219&lt;(MAX('Cast Copper'!A:A))+1,VLOOKUP(C219,'Cast Copper'!A:L,3),IF(C219&lt;(MAX('Press Copper Fittings'!A:A))+1,VLOOKUP(C219,'Press Copper Fittings'!A:J,3),IF(C219&lt;(MAX('Supply Stops'!A:A))+1,VLOOKUP(C219,'Supply Stops'!A:J,3),IF(C219&lt;(MAX('Supply Lines'!A:A))+1,VLOOKUP(C219,'Supply Lines'!A:J,3),IF(C219&lt;(MAX('CI Fittings'!A:A))+1,VLOOKUP(C219,'CI Fittings'!A:J,3),IF(C219&lt;(MAX('Steel Couplings'!A:A))+1,VLOOKUP(C219,'Steel Couplings'!A:J,3),IF(C219&lt;(MAX(NHC!A:A))+1,VLOOKUP(C219,NHC!A:J,3),IF(C219&lt;(MAX('Dielectric Unions'!A:A))+1,VLOOKUP(C219,'Dielectric Unions'!A:J,3),IF(C219&lt;(MAX('MI Fittings - XH'!A:A))+1,VLOOKUP(C219,'MI Fittings - XH'!A:J,3),IF(C219&lt;(MAX('Steel Nipples - XH'!A:A))+1,VLOOKUP(C219,'Steel Nipples - XH'!A:J,3),IF(C219&lt;(MAX('Copper Tubing '!A:A))+1,VLOOKUP(C219,'Copper Tubing '!A:J,3),IF(C219&lt;(MAX('PVC Pipe'!A:A))+1,VLOOKUP(C219,'PVC Pipe'!A:J,3),IF(C219&lt;(MAX('Steel Pipe'!A:A))+1,VLOOKUP(C219,'Steel Pipe'!A:J,3),""))))))))))))))))))))))))))))))))</f>
        <v/>
      </c>
      <c r="F219" s="1794" t="str">
        <f>IF(C219&lt;(MAX('MI Fittings'!A:A))+1,VLOOKUP(C219,'MI Fittings'!A:K,4),IF(C219&lt;(MAX('CS Press Fittings'!A:A))+1,VLOOKUP(C219,'CS Press Fittings'!A:K,5),IF(C219&lt;(MAX('Steel Nipples'!A:A))+1,VLOOKUP(C219,'Steel Nipples'!A:K,4),IF(C219&lt;(MAX('Steel Cut Lengths'!A:A))+1,VLOOKUP(C219,'Steel Cut Lengths'!A:K,4),IF(C219&lt;(MAX('Pipe Hangers'!A:A))+1,VLOOKUP(C219,'Pipe Hangers'!A:J,4),IF(C219&lt;(MAX('Brass Nipples '!A:A))+1,VLOOKUP(C219,'Brass Nipples '!A:J,4),IF(C219&lt;(MAX('Brass Fittings '!A:A))+1,VLOOKUP(C219,'Brass Fittings '!A:J,4),IF(C219&lt;(MAX(Valves!A:A))+1,VLOOKUP(C219,Valves!A:J,4),IF(C219&lt;(MAX('PEX Tubing'!A:A))+1,VLOOKUP(C219,'PEX Tubing'!A:J,4),IF(C219&lt;(MAX('PEX Fittings - Brass'!A:A))+1,VLOOKUP(C219,'PEX Fittings - Brass'!A:J,4),IF(C219&lt;(MAX('PEX Fittings - EXPN Brass'!A:A))+1,VLOOKUP(C219,'PEX Fittings - EXPN Brass'!A:J,4),IF(C219&lt;(MAX('PEX Fittings - F1807 PPSU '!A:A))+1,VLOOKUP(C219,'PEX Fittings - F1807 PPSU '!A:J,4),IF(C219&lt;(MAX('PEX Fittings - F1960 EPPSU'!A:A))+1,VLOOKUP(C219,'PEX Fittings - F1960 EPPSU'!A:J,4),IF(C219&lt;(MAX('PEX Accessories'!A:A))+1,VLOOKUP(C219,'PEX Accessories'!A:J,4),IF(C219&lt;(MAX('PVC DWV'!A:A))+1,VLOOKUP(C219,'PVC DWV'!A:K,5),IF(C219&lt;(MAX('PVC SCH 40'!A:A))+1,VLOOKUP(C219,'PVC SCH 40'!A:K,5),IF(C219&lt;(MAX('Push Fittings'!A:A))+1,VLOOKUP(C219,'Push Fittings'!A:J,4),IF(C219&lt;(MAX('Copper Wrot'!A:A))+1,VLOOKUP(C219,'Copper Wrot'!A:L,5),IF(C219&lt;(MAX('Cast Copper'!A:A))+1,VLOOKUP(C219,'Cast Copper'!A:L,5),IF(C219&lt;(MAX('Press Copper Fittings'!A:A))+1,VLOOKUP(C219,'Press Copper Fittings'!A:J,4),IF(C219&lt;(MAX('Supply Stops'!A:A))+1,VLOOKUP(C219,'Supply Stops'!A:J,4),IF(C219&lt;(MAX('Supply Lines'!A:A))+1,VLOOKUP(C219,'Supply Lines'!A:J,4),IF(C219&lt;(MAX('CI Fittings'!A:A))+1,VLOOKUP(C219,'CI Fittings'!A:J,4),IF(C219&lt;(MAX('Steel Couplings'!A:A))+1,VLOOKUP(C219,'Steel Couplings'!A:J,4),IF(C219&lt;(MAX(NHC!A:A))+1,VLOOKUP(C219,NHC!A:J,4),IF(C219&lt;(MAX('Dielectric Unions'!A:A))+1,VLOOKUP(C219,'Dielectric Unions'!A:J,4),IF(C219&lt;(MAX('MI Fittings - XH'!A:A))+1,VLOOKUP(C219,'MI Fittings - XH'!A:J,4),IF(C219&lt;(MAX('Steel Nipples - XH'!A:A))+1,VLOOKUP(C219,'Steel Nipples - XH'!A:J,4),IF(C219&lt;(MAX('Copper Tubing '!A:A))+1,VLOOKUP(C219,'Copper Tubing '!A:J,4),IF(C219&lt;(MAX('PVC Pipe'!A:A))+1,VLOOKUP(C219,'PVC Pipe'!A:J,4),IF(C219&lt;(MAX('Steel Pipe'!A:A))+1,VLOOKUP(C219,'Steel Pipe'!A:J,4),"")))))))))))))))))))))))))))))))</f>
        <v/>
      </c>
      <c r="G219" s="1795"/>
      <c r="H219" s="504" t="str">
        <f>IF(C219&lt;(MAX('MI Fittings'!A:A))+1,VLOOKUP(C219,'MI Fittings'!A:K,8),IF(C219&lt;(MAX('CS Press Fittings'!A:A))+1,VLOOKUP(C219,'CS Press Fittings'!A:K,9),IF(C219&lt;(MAX('Steel Nipples'!A:A))+1,VLOOKUP(C219,'Steel Nipples'!A:K,8),IF(C219&lt;(MAX('Steel Cut Lengths'!A:A))+1,VLOOKUP(C219,'Steel Cut Lengths'!A:K,8),IF(C219&lt;(MAX('Pipe Hangers'!A:A))+1,VLOOKUP(C219,'Pipe Hangers'!A:J,8),IF(C219&lt;(MAX('Brass Nipples '!A:A))+1,VLOOKUP(C219,'Brass Nipples '!A:J,8),IF(C219&lt;(MAX('Brass Fittings '!A:A))+1,VLOOKUP(C219,'Brass Fittings '!A:J,8),IF(C219&lt;(MAX(Valves!A:A))+1,VLOOKUP(C219,Valves!A:J,8),IF(C219&lt;(MAX('PEX Tubing'!A:A))+1,VLOOKUP(C219,'PEX Tubing'!A:J,8),IF(C219&lt;(MAX('PEX Fittings - Brass'!A:A))+1,VLOOKUP(C219,'PEX Fittings - Brass'!A:J,8),IF(C219&lt;(MAX('PEX Fittings - EXPN Brass'!A:A))+1,VLOOKUP(C219,'PEX Fittings - EXPN Brass'!A:J,8),IF(C219&lt;(MAX('PEX Fittings - F1807 PPSU '!A:A))+1,VLOOKUP(C219,'PEX Fittings - F1807 PPSU '!A:J,8),IF(C219&lt;(MAX('PEX Fittings - F1960 EPPSU'!A:A))+1,VLOOKUP(C219,'PEX Fittings - F1960 EPPSU'!A:J,8),IF(C219&lt;(MAX('PEX Accessories'!A:A))+1,VLOOKUP(C219,'PEX Accessories'!A:J,8),IF(C219&lt;(MAX('PVC DWV'!A:A))+1,VLOOKUP(C219,'PVC DWV'!A:K,9),IF(C219&lt;(MAX('PVC SCH 40'!A:A))+1,VLOOKUP(C219,'PVC SCH 40'!A:K,10),IF(C219&lt;(MAX('Push Fittings'!A:A))+1,VLOOKUP(C219,'Push Fittings'!A:J,8),IF(C219&lt;(MAX('Copper Wrot'!A:A))+1,VLOOKUP(C219,'Copper Wrot'!A:L,10),IF(C219&lt;(MAX('Cast Copper'!A:A))+1,VLOOKUP(C219,'Cast Copper'!A:L,10),IF(C219&lt;(MAX('Press Copper Fittings'!A:A))+1,VLOOKUP(C219,'Press Copper Fittings'!A:J,8),IF(C219&lt;(MAX('Supply Stops'!A:A))+1,VLOOKUP(C219,'Supply Stops'!A:J,8),IF(C219&lt;(MAX('Supply Lines'!A:A))+1,VLOOKUP(C219,'Supply Lines'!A:J,8),IF(C219&lt;(MAX('CI Fittings'!A:A))+1,VLOOKUP(C219,'CI Fittings'!A:J,8),IF(C219&lt;(MAX('Steel Couplings'!A:A))+1,VLOOKUP(C219,'Steel Couplings'!A:J,8),IF(C219&lt;(MAX(NHC!A:A))+1,VLOOKUP(C219,NHC!A:J,8),IF(C219&lt;(MAX('Dielectric Unions'!A:A))+1,VLOOKUP(C219,'Dielectric Unions'!A:J,8),IF(C219&lt;(MAX('MI Fittings - XH'!A:A))+1,VLOOKUP(C219,'MI Fittings - XH'!A:J,8),IF(C219&lt;(MAX('Steel Nipples - XH'!A:A))+1,VLOOKUP(C219,'Steel Nipples - XH'!A:J,8),IF(C219&lt;(MAX('Copper Tubing '!A:A))+1,VLOOKUP(C219,'Copper Tubing '!A:J,8),IF(C219&lt;(MAX('PVC Pipe'!A:A))+1,VLOOKUP(C219,'PVC Pipe'!A:J,8),IF(C219&lt;(MAX('Steel Pipe'!A:A))+1,VLOOKUP(C219,'Steel Pipe'!A:J,8),"")))))))))))))))))))))))))))))))</f>
        <v/>
      </c>
      <c r="I219" s="1232">
        <f>IF(C219&lt;(MAX('MI Fittings'!A:A))+1,VLOOKUP(C219,'MI Fittings'!A:K,7),IF(C219&lt;(MAX('CS Press Fittings'!A:A))+1,VLOOKUP(C219,'CS Press Fittings'!A:K,8),IF(C219&lt;(MAX('Steel Nipples'!A:A))+1,VLOOKUP(C219,'Steel Nipples'!A:K,7),IF(C219&lt;(MAX('Steel Cut Lengths'!A:A))+1,VLOOKUP(C219,'Steel Cut Lengths'!A:K,7),IF(C219&lt;(MAX('Pipe Hangers'!A:A))+1,VLOOKUP(C219,'Pipe Hangers'!A:J,7),IF(C219&lt;(MAX('Brass Nipples '!A:A))+1,VLOOKUP(C219,'Brass Nipples '!A:J,7),IF(C219&lt;(MAX('Brass Fittings '!A:A))+1,VLOOKUP(C219,'Brass Fittings '!A:J,7),IF(C219&lt;(MAX(Valves!A:A))+1,VLOOKUP(C219,Valves!A:J,7),IF(C219&lt;(MAX('PEX Tubing'!A:A))+1,VLOOKUP(C219,'PEX Tubing'!A:J,7),IF(C219&lt;(MAX('PEX Fittings - Brass'!A:A))+1,VLOOKUP(C219,'PEX Fittings - Brass'!A:J,7),IF(C219&lt;(MAX('PEX Fittings - EXPN Brass'!A:A))+1,VLOOKUP(C219,'PEX Fittings - EXPN Brass'!A:J,7),IF(C219&lt;(MAX('PEX Fittings - F1807 PPSU '!A:A))+1,VLOOKUP(C219,'PEX Fittings - F1807 PPSU '!A:J,7),IF(C219&lt;(MAX('PEX Fittings - F1960 EPPSU'!A:A))+1,VLOOKUP(C219,'PEX Fittings - F1960 EPPSU'!A:J,7),IF(C219&lt;(MAX('PEX Accessories'!A:A))+1,VLOOKUP(C219,'PEX Accessories'!A:J,7),IF(C219&lt;(MAX('PVC DWV'!A:A))+1,VLOOKUP(C219,'PVC DWV'!A:K,8),IF(C219&lt;(MAX('PVC SCH 40'!A:A))+1,VLOOKUP(C219,'PVC SCH 40'!A:K,7),IF(C219&lt;(MAX('Push Fittings'!A:A))+1,VLOOKUP(C219,'Push Fittings'!A:J,7),IF(C219&lt;(MAX('Copper Wrot'!A:A))+1,VLOOKUP(C219,'Copper Wrot'!A:L,9),IF(C219&lt;(MAX('Cast Copper'!A:A))+1,VLOOKUP(C219,'Cast Copper'!A:L,9),IF(C219&lt;(MAX('Press Copper Fittings'!A:A))+1,VLOOKUP(C219,'Press Copper Fittings'!A:J,7),IF(C219&lt;(MAX('Supply Stops'!A:A))+1,VLOOKUP(C219,'Supply Stops'!A:J,7),IF(C219&lt;(MAX('Supply Lines'!A:A))+1,VLOOKUP(C219,'Supply Lines'!A:J,7),IF(C219&lt;(MAX('CI Fittings'!A:A))+1,VLOOKUP(C219,'CI Fittings'!A:J,7),IF(C219&lt;(MAX('Steel Couplings'!A:A))+1,VLOOKUP(C219,'Steel Couplings'!A:J,7),IF(C219&lt;(MAX(NHC!A:A))+1,VLOOKUP(C219,NHC!A:J,7),IF(C219&lt;(MAX('Dielectric Unions'!A:A))+1,VLOOKUP(C219,'Dielectric Unions'!A:J,7),IF(C219&lt;(MAX('MI Fittings - XH'!A:A))+1,VLOOKUP(C219,'MI Fittings - XH'!A:J,7),IF(C219&lt;(MAX('Steel Nipples - XH'!A:A))+1,VLOOKUP(C219,'Steel Nipples - XH'!A:J,7),IF(C219&lt;(MAX('Copper Tubing '!A:A))+1,VLOOKUP(C219,'Copper Tubing '!A:J,7),IF(C219&lt;(MAX('PVC Pipe'!A:A))+1,VLOOKUP(C219,'PVC Pipe'!A:J,7),IF(C219&lt;(MAX('Steel Pipe'!A:A))+1,VLOOKUP(C219,'Steel Pipe'!A:J,7),0)))))))))))))))))))))))))))))))</f>
        <v>0</v>
      </c>
      <c r="J219" s="1196">
        <f t="shared" si="3"/>
        <v>0</v>
      </c>
    </row>
    <row r="220" spans="3:10" ht="15" customHeight="1" thickTop="1" thickBot="1">
      <c r="C220" s="1234">
        <v>199</v>
      </c>
      <c r="D220" s="49" t="str">
        <f>IF(C220&lt;(MAX('MI Fittings'!A:A))+1,VLOOKUP(C220,'MI Fittings'!A:K,10),IF(C220&lt;(MAX('CS Press Fittings'!A:A))+1,VLOOKUP(C220,'CS Press Fittings'!A:K,11),IF(C220&lt;(MAX('Steel Nipples'!A:A))+1,VLOOKUP(C220,'Steel Nipples'!A:K,10),IF(C220&lt;(MAX('Steel Cut Lengths'!A:A))+1,VLOOKUP(C220,'Steel Cut Lengths'!A:K,10),IF(C220&lt;(MAX('Pipe Hangers'!A:A))+1,VLOOKUP(C220,'Pipe Hangers'!A:J,10),IF(C220&lt;(MAX('Brass Nipples '!A:A))+1,VLOOKUP(C220,'Brass Nipples '!A:J,10),IF(C220&lt;(MAX('Brass Fittings '!A:A))+1,VLOOKUP(C220,'Brass Fittings '!A:J,10),IF(C220&lt;(MAX(Valves!A:A))+1,VLOOKUP(C220,Valves!A:J,10),IF(C220&lt;(MAX('PEX Tubing'!A:A))+1,VLOOKUP(C220,'PEX Tubing'!A:J,9),IF(C220&lt;(MAX('PEX Fittings - Brass'!A:A))+1,VLOOKUP(C220,'PEX Fittings - Brass'!A:J,10),IF(C220&lt;(MAX('PEX Fittings - EXPN Brass'!A:A))+1,VLOOKUP(C220,'PEX Fittings - EXPN Brass'!A:J,10),IF(C220&lt;(MAX('PEX Fittings - F1807 PPSU '!A:A))+1,VLOOKUP(C220,'PEX Fittings - F1807 PPSU '!A:J,10),IF(C220&lt;(MAX('PEX Fittings - F1960 EPPSU'!A:A))+1,VLOOKUP(C220,'PEX Fittings - F1960 EPPSU'!A:J,10),IF(C220&lt;(MAX('PEX Accessories'!A:A))+1,VLOOKUP(C220,'PEX Accessories'!A:J,10),IF(C220&lt;(MAX('PVC DWV'!A:A))+1,VLOOKUP(C220,'PVC DWV'!A:K,11),IF(C220&lt;(MAX('PVC SCH 40'!A:A))+1,VLOOKUP(C220,'PVC SCH 40'!A:K,11),IF(C220&lt;(MAX('Push Fittings'!A:A))+1,VLOOKUP(C220,'Push Fittings'!A:J,10),IF(C220&lt;(MAX('Copper Wrot'!A:A))+1,VLOOKUP(C220,'Copper Wrot'!A:L,12),IF(C220&lt;(MAX('Cast Copper'!A:A))+1,VLOOKUP(C220,'Cast Copper'!A:L,12),IF(C220&lt;(MAX('Press Copper Fittings'!A:A))+1,VLOOKUP(C220,'Press Copper Fittings'!A:J,10),IF(C220&lt;(MAX('Supply Stops'!A:A))+1,VLOOKUP(C220,'Supply Stops'!A:J,10),IF(C220&lt;(MAX('Supply Lines'!A:A))+1,VLOOKUP(C220,'Supply Lines'!A:J,10),IF(C220&lt;(MAX('CI Fittings'!A:A))+1,VLOOKUP(C220,'CI Fittings'!A:J,10),IF(C220&lt;(MAX('Steel Couplings'!A:A))+1,VLOOKUP(C220,'Steel Couplings'!A:J,10),IF(C220&lt;(MAX(NHC!A:A))+1,VLOOKUP(C220,NHC!A:J,10),IF(C220&lt;(MAX('Dielectric Unions'!A:A))+1,VLOOKUP(C220,'Dielectric Unions'!A:J,10),IF(C220&lt;(MAX('MI Fittings - XH'!A:A))+1,VLOOKUP(C220,'MI Fittings - XH'!A:J,10),IF(C220&lt;(MAX('Steel Nipples - XH'!A:A))+1,VLOOKUP(C220,'Steel Nipples - XH'!A:J,10),IF(C220&lt;(MAX('Copper Tubing '!A:A))+1,VLOOKUP(C220,'Copper Tubing '!A:J,10),IF(C220&lt;(MAX('PVC Pipe'!A:A))+1,VLOOKUP(C220,'PVC Pipe'!A:J,10),IF(C220&lt;(MAX('Steel Pipe'!A:A))+1,VLOOKUP(C220,'Steel Pipe'!A:J,10),"")))))))))))))))))))))))))))))))</f>
        <v/>
      </c>
      <c r="E220" s="1231" t="str">
        <f>IF(C220&lt;(MAX('MI Fittings'!A:A))+1,VLOOKUP(C220,'MI Fittings'!A:K,3),IF(C220&lt;(MAX('CS Press Fittings'!A:A))+1,VLOOKUP(C220,'CS Press Fittings'!A:K,4),IF(C220&lt;(MAX('Steel Nipples'!A:A))+1,VLOOKUP(C220,'Steel Nipples'!A:K,3),IF(C220&lt;(MAX('Steel Cut Lengths'!A:A))+1,VLOOKUP(C220,'Steel Cut Lengths'!A:K,3),IF(C220&lt;(MAX('Pipe Hangers'!A:A))+1,VLOOKUP(C220,'Pipe Hangers'!A:J,3),IF(C220&lt;(MAX('Brass Nipples '!A:A))+1,VLOOKUP(C220,'Brass Nipples '!A:J,3),IF(C220&lt;(MAX('Brass Fittings '!A:A))+1,VLOOKUP(C220,'Brass Fittings '!A:J,3),IF(C220&lt;(MAX(Valves!A:A))+1,VLOOKUP(C220,Valves!A:J,3),IF(C220&lt;(MAX('PEX Tubing'!A:A))+1,VLOOKUP(C220,'PEX Tubing'!A:J,3),IF(C220&lt;(MAX('PEX Fittings - Brass'!A:A))+1,VLOOKUP(C220,'PEX Fittings - Brass'!A:J,3),IF(C220&lt;(MAX('PEX Fittings - EXPN Brass'!A:A))+1,VLOOKUP(C220,'PEX Fittings - EXPN Brass'!A:J,3),IF(C220&lt;(MAX('PEX Fittings - F1807 PPSU '!A:A))+1,VLOOKUP(C220,'PEX Fittings - F1807 PPSU '!A:J,3),IF(C220&lt;(MAX('PEX Fittings - F1960 EPPSU'!A:A))+1,VLOOKUP(C220,'PEX Fittings - F1960 EPPSU'!A:J,3),IF(C220&lt;(MAX('PEX Accessories'!A:A))+1,VLOOKUP(C220,'PEX Accessories'!A:J,3),IF(C220&lt;(MAX('PVC DWV'!A:A))+1,VLOOKUP(C220,'PVC DWV'!A:K,3),IF(C220&lt;(MAX('PVC SCH 40'!A:A))+1,VLOOKUP(C220,'PVC SCH 40'!A:K,3),IF(C220&lt;(MAX('Push Fittings'!A:A))+1,VLOOKUP(C220,'Push Fittings'!A:J,3),IF(C220&lt;(MAX('Copper Wrot'!A:A))+1,VLOOKUP(C220,'Copper Wrot'!A:L,3),IF(C220&lt;(MAX('Cast Copper'!A:A))+1,VLOOKUP(C220,'Cast Copper'!A:L,3),IF(C220&lt;(MAX('Cast Copper'!A:A))+1,VLOOKUP(C220,'Cast Copper'!A:L,3),IF(C220&lt;(MAX('Press Copper Fittings'!A:A))+1,VLOOKUP(C220,'Press Copper Fittings'!A:J,3),IF(C220&lt;(MAX('Supply Stops'!A:A))+1,VLOOKUP(C220,'Supply Stops'!A:J,3),IF(C220&lt;(MAX('Supply Lines'!A:A))+1,VLOOKUP(C220,'Supply Lines'!A:J,3),IF(C220&lt;(MAX('CI Fittings'!A:A))+1,VLOOKUP(C220,'CI Fittings'!A:J,3),IF(C220&lt;(MAX('Steel Couplings'!A:A))+1,VLOOKUP(C220,'Steel Couplings'!A:J,3),IF(C220&lt;(MAX(NHC!A:A))+1,VLOOKUP(C220,NHC!A:J,3),IF(C220&lt;(MAX('Dielectric Unions'!A:A))+1,VLOOKUP(C220,'Dielectric Unions'!A:J,3),IF(C220&lt;(MAX('MI Fittings - XH'!A:A))+1,VLOOKUP(C220,'MI Fittings - XH'!A:J,3),IF(C220&lt;(MAX('Steel Nipples - XH'!A:A))+1,VLOOKUP(C220,'Steel Nipples - XH'!A:J,3),IF(C220&lt;(MAX('Copper Tubing '!A:A))+1,VLOOKUP(C220,'Copper Tubing '!A:J,3),IF(C220&lt;(MAX('PVC Pipe'!A:A))+1,VLOOKUP(C220,'PVC Pipe'!A:J,3),IF(C220&lt;(MAX('Steel Pipe'!A:A))+1,VLOOKUP(C220,'Steel Pipe'!A:J,3),""))))))))))))))))))))))))))))))))</f>
        <v/>
      </c>
      <c r="F220" s="1794" t="str">
        <f>IF(C220&lt;(MAX('MI Fittings'!A:A))+1,VLOOKUP(C220,'MI Fittings'!A:K,4),IF(C220&lt;(MAX('CS Press Fittings'!A:A))+1,VLOOKUP(C220,'CS Press Fittings'!A:K,5),IF(C220&lt;(MAX('Steel Nipples'!A:A))+1,VLOOKUP(C220,'Steel Nipples'!A:K,4),IF(C220&lt;(MAX('Steel Cut Lengths'!A:A))+1,VLOOKUP(C220,'Steel Cut Lengths'!A:K,4),IF(C220&lt;(MAX('Pipe Hangers'!A:A))+1,VLOOKUP(C220,'Pipe Hangers'!A:J,4),IF(C220&lt;(MAX('Brass Nipples '!A:A))+1,VLOOKUP(C220,'Brass Nipples '!A:J,4),IF(C220&lt;(MAX('Brass Fittings '!A:A))+1,VLOOKUP(C220,'Brass Fittings '!A:J,4),IF(C220&lt;(MAX(Valves!A:A))+1,VLOOKUP(C220,Valves!A:J,4),IF(C220&lt;(MAX('PEX Tubing'!A:A))+1,VLOOKUP(C220,'PEX Tubing'!A:J,4),IF(C220&lt;(MAX('PEX Fittings - Brass'!A:A))+1,VLOOKUP(C220,'PEX Fittings - Brass'!A:J,4),IF(C220&lt;(MAX('PEX Fittings - EXPN Brass'!A:A))+1,VLOOKUP(C220,'PEX Fittings - EXPN Brass'!A:J,4),IF(C220&lt;(MAX('PEX Fittings - F1807 PPSU '!A:A))+1,VLOOKUP(C220,'PEX Fittings - F1807 PPSU '!A:J,4),IF(C220&lt;(MAX('PEX Fittings - F1960 EPPSU'!A:A))+1,VLOOKUP(C220,'PEX Fittings - F1960 EPPSU'!A:J,4),IF(C220&lt;(MAX('PEX Accessories'!A:A))+1,VLOOKUP(C220,'PEX Accessories'!A:J,4),IF(C220&lt;(MAX('PVC DWV'!A:A))+1,VLOOKUP(C220,'PVC DWV'!A:K,5),IF(C220&lt;(MAX('PVC SCH 40'!A:A))+1,VLOOKUP(C220,'PVC SCH 40'!A:K,5),IF(C220&lt;(MAX('Push Fittings'!A:A))+1,VLOOKUP(C220,'Push Fittings'!A:J,4),IF(C220&lt;(MAX('Copper Wrot'!A:A))+1,VLOOKUP(C220,'Copper Wrot'!A:L,5),IF(C220&lt;(MAX('Cast Copper'!A:A))+1,VLOOKUP(C220,'Cast Copper'!A:L,5),IF(C220&lt;(MAX('Press Copper Fittings'!A:A))+1,VLOOKUP(C220,'Press Copper Fittings'!A:J,4),IF(C220&lt;(MAX('Supply Stops'!A:A))+1,VLOOKUP(C220,'Supply Stops'!A:J,4),IF(C220&lt;(MAX('Supply Lines'!A:A))+1,VLOOKUP(C220,'Supply Lines'!A:J,4),IF(C220&lt;(MAX('CI Fittings'!A:A))+1,VLOOKUP(C220,'CI Fittings'!A:J,4),IF(C220&lt;(MAX('Steel Couplings'!A:A))+1,VLOOKUP(C220,'Steel Couplings'!A:J,4),IF(C220&lt;(MAX(NHC!A:A))+1,VLOOKUP(C220,NHC!A:J,4),IF(C220&lt;(MAX('Dielectric Unions'!A:A))+1,VLOOKUP(C220,'Dielectric Unions'!A:J,4),IF(C220&lt;(MAX('MI Fittings - XH'!A:A))+1,VLOOKUP(C220,'MI Fittings - XH'!A:J,4),IF(C220&lt;(MAX('Steel Nipples - XH'!A:A))+1,VLOOKUP(C220,'Steel Nipples - XH'!A:J,4),IF(C220&lt;(MAX('Copper Tubing '!A:A))+1,VLOOKUP(C220,'Copper Tubing '!A:J,4),IF(C220&lt;(MAX('PVC Pipe'!A:A))+1,VLOOKUP(C220,'PVC Pipe'!A:J,4),IF(C220&lt;(MAX('Steel Pipe'!A:A))+1,VLOOKUP(C220,'Steel Pipe'!A:J,4),"")))))))))))))))))))))))))))))))</f>
        <v/>
      </c>
      <c r="G220" s="1795"/>
      <c r="H220" s="504" t="str">
        <f>IF(C220&lt;(MAX('MI Fittings'!A:A))+1,VLOOKUP(C220,'MI Fittings'!A:K,8),IF(C220&lt;(MAX('CS Press Fittings'!A:A))+1,VLOOKUP(C220,'CS Press Fittings'!A:K,9),IF(C220&lt;(MAX('Steel Nipples'!A:A))+1,VLOOKUP(C220,'Steel Nipples'!A:K,8),IF(C220&lt;(MAX('Steel Cut Lengths'!A:A))+1,VLOOKUP(C220,'Steel Cut Lengths'!A:K,8),IF(C220&lt;(MAX('Pipe Hangers'!A:A))+1,VLOOKUP(C220,'Pipe Hangers'!A:J,8),IF(C220&lt;(MAX('Brass Nipples '!A:A))+1,VLOOKUP(C220,'Brass Nipples '!A:J,8),IF(C220&lt;(MAX('Brass Fittings '!A:A))+1,VLOOKUP(C220,'Brass Fittings '!A:J,8),IF(C220&lt;(MAX(Valves!A:A))+1,VLOOKUP(C220,Valves!A:J,8),IF(C220&lt;(MAX('PEX Tubing'!A:A))+1,VLOOKUP(C220,'PEX Tubing'!A:J,8),IF(C220&lt;(MAX('PEX Fittings - Brass'!A:A))+1,VLOOKUP(C220,'PEX Fittings - Brass'!A:J,8),IF(C220&lt;(MAX('PEX Fittings - EXPN Brass'!A:A))+1,VLOOKUP(C220,'PEX Fittings - EXPN Brass'!A:J,8),IF(C220&lt;(MAX('PEX Fittings - F1807 PPSU '!A:A))+1,VLOOKUP(C220,'PEX Fittings - F1807 PPSU '!A:J,8),IF(C220&lt;(MAX('PEX Fittings - F1960 EPPSU'!A:A))+1,VLOOKUP(C220,'PEX Fittings - F1960 EPPSU'!A:J,8),IF(C220&lt;(MAX('PEX Accessories'!A:A))+1,VLOOKUP(C220,'PEX Accessories'!A:J,8),IF(C220&lt;(MAX('PVC DWV'!A:A))+1,VLOOKUP(C220,'PVC DWV'!A:K,9),IF(C220&lt;(MAX('PVC SCH 40'!A:A))+1,VLOOKUP(C220,'PVC SCH 40'!A:K,10),IF(C220&lt;(MAX('Push Fittings'!A:A))+1,VLOOKUP(C220,'Push Fittings'!A:J,8),IF(C220&lt;(MAX('Copper Wrot'!A:A))+1,VLOOKUP(C220,'Copper Wrot'!A:L,10),IF(C220&lt;(MAX('Cast Copper'!A:A))+1,VLOOKUP(C220,'Cast Copper'!A:L,10),IF(C220&lt;(MAX('Press Copper Fittings'!A:A))+1,VLOOKUP(C220,'Press Copper Fittings'!A:J,8),IF(C220&lt;(MAX('Supply Stops'!A:A))+1,VLOOKUP(C220,'Supply Stops'!A:J,8),IF(C220&lt;(MAX('Supply Lines'!A:A))+1,VLOOKUP(C220,'Supply Lines'!A:J,8),IF(C220&lt;(MAX('CI Fittings'!A:A))+1,VLOOKUP(C220,'CI Fittings'!A:J,8),IF(C220&lt;(MAX('Steel Couplings'!A:A))+1,VLOOKUP(C220,'Steel Couplings'!A:J,8),IF(C220&lt;(MAX(NHC!A:A))+1,VLOOKUP(C220,NHC!A:J,8),IF(C220&lt;(MAX('Dielectric Unions'!A:A))+1,VLOOKUP(C220,'Dielectric Unions'!A:J,8),IF(C220&lt;(MAX('MI Fittings - XH'!A:A))+1,VLOOKUP(C220,'MI Fittings - XH'!A:J,8),IF(C220&lt;(MAX('Steel Nipples - XH'!A:A))+1,VLOOKUP(C220,'Steel Nipples - XH'!A:J,8),IF(C220&lt;(MAX('Copper Tubing '!A:A))+1,VLOOKUP(C220,'Copper Tubing '!A:J,8),IF(C220&lt;(MAX('PVC Pipe'!A:A))+1,VLOOKUP(C220,'PVC Pipe'!A:J,8),IF(C220&lt;(MAX('Steel Pipe'!A:A))+1,VLOOKUP(C220,'Steel Pipe'!A:J,8),"")))))))))))))))))))))))))))))))</f>
        <v/>
      </c>
      <c r="I220" s="1232">
        <f>IF(C220&lt;(MAX('MI Fittings'!A:A))+1,VLOOKUP(C220,'MI Fittings'!A:K,7),IF(C220&lt;(MAX('CS Press Fittings'!A:A))+1,VLOOKUP(C220,'CS Press Fittings'!A:K,8),IF(C220&lt;(MAX('Steel Nipples'!A:A))+1,VLOOKUP(C220,'Steel Nipples'!A:K,7),IF(C220&lt;(MAX('Steel Cut Lengths'!A:A))+1,VLOOKUP(C220,'Steel Cut Lengths'!A:K,7),IF(C220&lt;(MAX('Pipe Hangers'!A:A))+1,VLOOKUP(C220,'Pipe Hangers'!A:J,7),IF(C220&lt;(MAX('Brass Nipples '!A:A))+1,VLOOKUP(C220,'Brass Nipples '!A:J,7),IF(C220&lt;(MAX('Brass Fittings '!A:A))+1,VLOOKUP(C220,'Brass Fittings '!A:J,7),IF(C220&lt;(MAX(Valves!A:A))+1,VLOOKUP(C220,Valves!A:J,7),IF(C220&lt;(MAX('PEX Tubing'!A:A))+1,VLOOKUP(C220,'PEX Tubing'!A:J,7),IF(C220&lt;(MAX('PEX Fittings - Brass'!A:A))+1,VLOOKUP(C220,'PEX Fittings - Brass'!A:J,7),IF(C220&lt;(MAX('PEX Fittings - EXPN Brass'!A:A))+1,VLOOKUP(C220,'PEX Fittings - EXPN Brass'!A:J,7),IF(C220&lt;(MAX('PEX Fittings - F1807 PPSU '!A:A))+1,VLOOKUP(C220,'PEX Fittings - F1807 PPSU '!A:J,7),IF(C220&lt;(MAX('PEX Fittings - F1960 EPPSU'!A:A))+1,VLOOKUP(C220,'PEX Fittings - F1960 EPPSU'!A:J,7),IF(C220&lt;(MAX('PEX Accessories'!A:A))+1,VLOOKUP(C220,'PEX Accessories'!A:J,7),IF(C220&lt;(MAX('PVC DWV'!A:A))+1,VLOOKUP(C220,'PVC DWV'!A:K,8),IF(C220&lt;(MAX('PVC SCH 40'!A:A))+1,VLOOKUP(C220,'PVC SCH 40'!A:K,7),IF(C220&lt;(MAX('Push Fittings'!A:A))+1,VLOOKUP(C220,'Push Fittings'!A:J,7),IF(C220&lt;(MAX('Copper Wrot'!A:A))+1,VLOOKUP(C220,'Copper Wrot'!A:L,9),IF(C220&lt;(MAX('Cast Copper'!A:A))+1,VLOOKUP(C220,'Cast Copper'!A:L,9),IF(C220&lt;(MAX('Press Copper Fittings'!A:A))+1,VLOOKUP(C220,'Press Copper Fittings'!A:J,7),IF(C220&lt;(MAX('Supply Stops'!A:A))+1,VLOOKUP(C220,'Supply Stops'!A:J,7),IF(C220&lt;(MAX('Supply Lines'!A:A))+1,VLOOKUP(C220,'Supply Lines'!A:J,7),IF(C220&lt;(MAX('CI Fittings'!A:A))+1,VLOOKUP(C220,'CI Fittings'!A:J,7),IF(C220&lt;(MAX('Steel Couplings'!A:A))+1,VLOOKUP(C220,'Steel Couplings'!A:J,7),IF(C220&lt;(MAX(NHC!A:A))+1,VLOOKUP(C220,NHC!A:J,7),IF(C220&lt;(MAX('Dielectric Unions'!A:A))+1,VLOOKUP(C220,'Dielectric Unions'!A:J,7),IF(C220&lt;(MAX('MI Fittings - XH'!A:A))+1,VLOOKUP(C220,'MI Fittings - XH'!A:J,7),IF(C220&lt;(MAX('Steel Nipples - XH'!A:A))+1,VLOOKUP(C220,'Steel Nipples - XH'!A:J,7),IF(C220&lt;(MAX('Copper Tubing '!A:A))+1,VLOOKUP(C220,'Copper Tubing '!A:J,7),IF(C220&lt;(MAX('PVC Pipe'!A:A))+1,VLOOKUP(C220,'PVC Pipe'!A:J,7),IF(C220&lt;(MAX('Steel Pipe'!A:A))+1,VLOOKUP(C220,'Steel Pipe'!A:J,7),0)))))))))))))))))))))))))))))))</f>
        <v>0</v>
      </c>
      <c r="J220" s="1196">
        <f t="shared" si="3"/>
        <v>0</v>
      </c>
    </row>
    <row r="221" spans="3:10" ht="15" customHeight="1" thickTop="1" thickBot="1">
      <c r="C221" s="1233">
        <v>200</v>
      </c>
      <c r="D221" s="49" t="str">
        <f>IF(C221&lt;(MAX('MI Fittings'!A:A))+1,VLOOKUP(C221,'MI Fittings'!A:K,10),IF(C221&lt;(MAX('CS Press Fittings'!A:A))+1,VLOOKUP(C221,'CS Press Fittings'!A:K,11),IF(C221&lt;(MAX('Steel Nipples'!A:A))+1,VLOOKUP(C221,'Steel Nipples'!A:K,10),IF(C221&lt;(MAX('Steel Cut Lengths'!A:A))+1,VLOOKUP(C221,'Steel Cut Lengths'!A:K,10),IF(C221&lt;(MAX('Pipe Hangers'!A:A))+1,VLOOKUP(C221,'Pipe Hangers'!A:J,10),IF(C221&lt;(MAX('Brass Nipples '!A:A))+1,VLOOKUP(C221,'Brass Nipples '!A:J,10),IF(C221&lt;(MAX('Brass Fittings '!A:A))+1,VLOOKUP(C221,'Brass Fittings '!A:J,10),IF(C221&lt;(MAX(Valves!A:A))+1,VLOOKUP(C221,Valves!A:J,10),IF(C221&lt;(MAX('PEX Tubing'!A:A))+1,VLOOKUP(C221,'PEX Tubing'!A:J,9),IF(C221&lt;(MAX('PEX Fittings - Brass'!A:A))+1,VLOOKUP(C221,'PEX Fittings - Brass'!A:J,10),IF(C221&lt;(MAX('PEX Fittings - EXPN Brass'!A:A))+1,VLOOKUP(C221,'PEX Fittings - EXPN Brass'!A:J,10),IF(C221&lt;(MAX('PEX Fittings - F1807 PPSU '!A:A))+1,VLOOKUP(C221,'PEX Fittings - F1807 PPSU '!A:J,10),IF(C221&lt;(MAX('PEX Fittings - F1960 EPPSU'!A:A))+1,VLOOKUP(C221,'PEX Fittings - F1960 EPPSU'!A:J,10),IF(C221&lt;(MAX('PEX Accessories'!A:A))+1,VLOOKUP(C221,'PEX Accessories'!A:J,10),IF(C221&lt;(MAX('PVC DWV'!A:A))+1,VLOOKUP(C221,'PVC DWV'!A:K,11),IF(C221&lt;(MAX('PVC SCH 40'!A:A))+1,VLOOKUP(C221,'PVC SCH 40'!A:K,11),IF(C221&lt;(MAX('Push Fittings'!A:A))+1,VLOOKUP(C221,'Push Fittings'!A:J,10),IF(C221&lt;(MAX('Copper Wrot'!A:A))+1,VLOOKUP(C221,'Copper Wrot'!A:L,12),IF(C221&lt;(MAX('Cast Copper'!A:A))+1,VLOOKUP(C221,'Cast Copper'!A:L,12),IF(C221&lt;(MAX('Press Copper Fittings'!A:A))+1,VLOOKUP(C221,'Press Copper Fittings'!A:J,10),IF(C221&lt;(MAX('Supply Stops'!A:A))+1,VLOOKUP(C221,'Supply Stops'!A:J,10),IF(C221&lt;(MAX('Supply Lines'!A:A))+1,VLOOKUP(C221,'Supply Lines'!A:J,10),IF(C221&lt;(MAX('CI Fittings'!A:A))+1,VLOOKUP(C221,'CI Fittings'!A:J,10),IF(C221&lt;(MAX('Steel Couplings'!A:A))+1,VLOOKUP(C221,'Steel Couplings'!A:J,10),IF(C221&lt;(MAX(NHC!A:A))+1,VLOOKUP(C221,NHC!A:J,10),IF(C221&lt;(MAX('Dielectric Unions'!A:A))+1,VLOOKUP(C221,'Dielectric Unions'!A:J,10),IF(C221&lt;(MAX('MI Fittings - XH'!A:A))+1,VLOOKUP(C221,'MI Fittings - XH'!A:J,10),IF(C221&lt;(MAX('Steel Nipples - XH'!A:A))+1,VLOOKUP(C221,'Steel Nipples - XH'!A:J,10),IF(C221&lt;(MAX('Copper Tubing '!A:A))+1,VLOOKUP(C221,'Copper Tubing '!A:J,10),IF(C221&lt;(MAX('PVC Pipe'!A:A))+1,VLOOKUP(C221,'PVC Pipe'!A:J,10),IF(C221&lt;(MAX('Steel Pipe'!A:A))+1,VLOOKUP(C221,'Steel Pipe'!A:J,10),"")))))))))))))))))))))))))))))))</f>
        <v/>
      </c>
      <c r="E221" s="1231" t="str">
        <f>IF(C221&lt;(MAX('MI Fittings'!A:A))+1,VLOOKUP(C221,'MI Fittings'!A:K,3),IF(C221&lt;(MAX('CS Press Fittings'!A:A))+1,VLOOKUP(C221,'CS Press Fittings'!A:K,4),IF(C221&lt;(MAX('Steel Nipples'!A:A))+1,VLOOKUP(C221,'Steel Nipples'!A:K,3),IF(C221&lt;(MAX('Steel Cut Lengths'!A:A))+1,VLOOKUP(C221,'Steel Cut Lengths'!A:K,3),IF(C221&lt;(MAX('Pipe Hangers'!A:A))+1,VLOOKUP(C221,'Pipe Hangers'!A:J,3),IF(C221&lt;(MAX('Brass Nipples '!A:A))+1,VLOOKUP(C221,'Brass Nipples '!A:J,3),IF(C221&lt;(MAX('Brass Fittings '!A:A))+1,VLOOKUP(C221,'Brass Fittings '!A:J,3),IF(C221&lt;(MAX(Valves!A:A))+1,VLOOKUP(C221,Valves!A:J,3),IF(C221&lt;(MAX('PEX Tubing'!A:A))+1,VLOOKUP(C221,'PEX Tubing'!A:J,3),IF(C221&lt;(MAX('PEX Fittings - Brass'!A:A))+1,VLOOKUP(C221,'PEX Fittings - Brass'!A:J,3),IF(C221&lt;(MAX('PEX Fittings - EXPN Brass'!A:A))+1,VLOOKUP(C221,'PEX Fittings - EXPN Brass'!A:J,3),IF(C221&lt;(MAX('PEX Fittings - F1807 PPSU '!A:A))+1,VLOOKUP(C221,'PEX Fittings - F1807 PPSU '!A:J,3),IF(C221&lt;(MAX('PEX Fittings - F1960 EPPSU'!A:A))+1,VLOOKUP(C221,'PEX Fittings - F1960 EPPSU'!A:J,3),IF(C221&lt;(MAX('PEX Accessories'!A:A))+1,VLOOKUP(C221,'PEX Accessories'!A:J,3),IF(C221&lt;(MAX('PVC DWV'!A:A))+1,VLOOKUP(C221,'PVC DWV'!A:K,3),IF(C221&lt;(MAX('PVC SCH 40'!A:A))+1,VLOOKUP(C221,'PVC SCH 40'!A:K,3),IF(C221&lt;(MAX('Push Fittings'!A:A))+1,VLOOKUP(C221,'Push Fittings'!A:J,3),IF(C221&lt;(MAX('Copper Wrot'!A:A))+1,VLOOKUP(C221,'Copper Wrot'!A:L,3),IF(C221&lt;(MAX('Cast Copper'!A:A))+1,VLOOKUP(C221,'Cast Copper'!A:L,3),IF(C221&lt;(MAX('Cast Copper'!A:A))+1,VLOOKUP(C221,'Cast Copper'!A:L,3),IF(C221&lt;(MAX('Press Copper Fittings'!A:A))+1,VLOOKUP(C221,'Press Copper Fittings'!A:J,3),IF(C221&lt;(MAX('Supply Stops'!A:A))+1,VLOOKUP(C221,'Supply Stops'!A:J,3),IF(C221&lt;(MAX('Supply Lines'!A:A))+1,VLOOKUP(C221,'Supply Lines'!A:J,3),IF(C221&lt;(MAX('CI Fittings'!A:A))+1,VLOOKUP(C221,'CI Fittings'!A:J,3),IF(C221&lt;(MAX('Steel Couplings'!A:A))+1,VLOOKUP(C221,'Steel Couplings'!A:J,3),IF(C221&lt;(MAX(NHC!A:A))+1,VLOOKUP(C221,NHC!A:J,3),IF(C221&lt;(MAX('Dielectric Unions'!A:A))+1,VLOOKUP(C221,'Dielectric Unions'!A:J,3),IF(C221&lt;(MAX('MI Fittings - XH'!A:A))+1,VLOOKUP(C221,'MI Fittings - XH'!A:J,3),IF(C221&lt;(MAX('Steel Nipples - XH'!A:A))+1,VLOOKUP(C221,'Steel Nipples - XH'!A:J,3),IF(C221&lt;(MAX('Copper Tubing '!A:A))+1,VLOOKUP(C221,'Copper Tubing '!A:J,3),IF(C221&lt;(MAX('PVC Pipe'!A:A))+1,VLOOKUP(C221,'PVC Pipe'!A:J,3),IF(C221&lt;(MAX('Steel Pipe'!A:A))+1,VLOOKUP(C221,'Steel Pipe'!A:J,3),""))))))))))))))))))))))))))))))))</f>
        <v/>
      </c>
      <c r="F221" s="1794" t="str">
        <f>IF(C221&lt;(MAX('MI Fittings'!A:A))+1,VLOOKUP(C221,'MI Fittings'!A:K,4),IF(C221&lt;(MAX('CS Press Fittings'!A:A))+1,VLOOKUP(C221,'CS Press Fittings'!A:K,5),IF(C221&lt;(MAX('Steel Nipples'!A:A))+1,VLOOKUP(C221,'Steel Nipples'!A:K,4),IF(C221&lt;(MAX('Steel Cut Lengths'!A:A))+1,VLOOKUP(C221,'Steel Cut Lengths'!A:K,4),IF(C221&lt;(MAX('Pipe Hangers'!A:A))+1,VLOOKUP(C221,'Pipe Hangers'!A:J,4),IF(C221&lt;(MAX('Brass Nipples '!A:A))+1,VLOOKUP(C221,'Brass Nipples '!A:J,4),IF(C221&lt;(MAX('Brass Fittings '!A:A))+1,VLOOKUP(C221,'Brass Fittings '!A:J,4),IF(C221&lt;(MAX(Valves!A:A))+1,VLOOKUP(C221,Valves!A:J,4),IF(C221&lt;(MAX('PEX Tubing'!A:A))+1,VLOOKUP(C221,'PEX Tubing'!A:J,4),IF(C221&lt;(MAX('PEX Fittings - Brass'!A:A))+1,VLOOKUP(C221,'PEX Fittings - Brass'!A:J,4),IF(C221&lt;(MAX('PEX Fittings - EXPN Brass'!A:A))+1,VLOOKUP(C221,'PEX Fittings - EXPN Brass'!A:J,4),IF(C221&lt;(MAX('PEX Fittings - F1807 PPSU '!A:A))+1,VLOOKUP(C221,'PEX Fittings - F1807 PPSU '!A:J,4),IF(C221&lt;(MAX('PEX Fittings - F1960 EPPSU'!A:A))+1,VLOOKUP(C221,'PEX Fittings - F1960 EPPSU'!A:J,4),IF(C221&lt;(MAX('PEX Accessories'!A:A))+1,VLOOKUP(C221,'PEX Accessories'!A:J,4),IF(C221&lt;(MAX('PVC DWV'!A:A))+1,VLOOKUP(C221,'PVC DWV'!A:K,5),IF(C221&lt;(MAX('PVC SCH 40'!A:A))+1,VLOOKUP(C221,'PVC SCH 40'!A:K,5),IF(C221&lt;(MAX('Push Fittings'!A:A))+1,VLOOKUP(C221,'Push Fittings'!A:J,4),IF(C221&lt;(MAX('Copper Wrot'!A:A))+1,VLOOKUP(C221,'Copper Wrot'!A:L,5),IF(C221&lt;(MAX('Cast Copper'!A:A))+1,VLOOKUP(C221,'Cast Copper'!A:L,5),IF(C221&lt;(MAX('Press Copper Fittings'!A:A))+1,VLOOKUP(C221,'Press Copper Fittings'!A:J,4),IF(C221&lt;(MAX('Supply Stops'!A:A))+1,VLOOKUP(C221,'Supply Stops'!A:J,4),IF(C221&lt;(MAX('Supply Lines'!A:A))+1,VLOOKUP(C221,'Supply Lines'!A:J,4),IF(C221&lt;(MAX('CI Fittings'!A:A))+1,VLOOKUP(C221,'CI Fittings'!A:J,4),IF(C221&lt;(MAX('Steel Couplings'!A:A))+1,VLOOKUP(C221,'Steel Couplings'!A:J,4),IF(C221&lt;(MAX(NHC!A:A))+1,VLOOKUP(C221,NHC!A:J,4),IF(C221&lt;(MAX('Dielectric Unions'!A:A))+1,VLOOKUP(C221,'Dielectric Unions'!A:J,4),IF(C221&lt;(MAX('MI Fittings - XH'!A:A))+1,VLOOKUP(C221,'MI Fittings - XH'!A:J,4),IF(C221&lt;(MAX('Steel Nipples - XH'!A:A))+1,VLOOKUP(C221,'Steel Nipples - XH'!A:J,4),IF(C221&lt;(MAX('Copper Tubing '!A:A))+1,VLOOKUP(C221,'Copper Tubing '!A:J,4),IF(C221&lt;(MAX('PVC Pipe'!A:A))+1,VLOOKUP(C221,'PVC Pipe'!A:J,4),IF(C221&lt;(MAX('Steel Pipe'!A:A))+1,VLOOKUP(C221,'Steel Pipe'!A:J,4),"")))))))))))))))))))))))))))))))</f>
        <v/>
      </c>
      <c r="G221" s="1795"/>
      <c r="H221" s="504" t="str">
        <f>IF(C221&lt;(MAX('MI Fittings'!A:A))+1,VLOOKUP(C221,'MI Fittings'!A:K,8),IF(C221&lt;(MAX('CS Press Fittings'!A:A))+1,VLOOKUP(C221,'CS Press Fittings'!A:K,9),IF(C221&lt;(MAX('Steel Nipples'!A:A))+1,VLOOKUP(C221,'Steel Nipples'!A:K,8),IF(C221&lt;(MAX('Steel Cut Lengths'!A:A))+1,VLOOKUP(C221,'Steel Cut Lengths'!A:K,8),IF(C221&lt;(MAX('Pipe Hangers'!A:A))+1,VLOOKUP(C221,'Pipe Hangers'!A:J,8),IF(C221&lt;(MAX('Brass Nipples '!A:A))+1,VLOOKUP(C221,'Brass Nipples '!A:J,8),IF(C221&lt;(MAX('Brass Fittings '!A:A))+1,VLOOKUP(C221,'Brass Fittings '!A:J,8),IF(C221&lt;(MAX(Valves!A:A))+1,VLOOKUP(C221,Valves!A:J,8),IF(C221&lt;(MAX('PEX Tubing'!A:A))+1,VLOOKUP(C221,'PEX Tubing'!A:J,8),IF(C221&lt;(MAX('PEX Fittings - Brass'!A:A))+1,VLOOKUP(C221,'PEX Fittings - Brass'!A:J,8),IF(C221&lt;(MAX('PEX Fittings - EXPN Brass'!A:A))+1,VLOOKUP(C221,'PEX Fittings - EXPN Brass'!A:J,8),IF(C221&lt;(MAX('PEX Fittings - F1807 PPSU '!A:A))+1,VLOOKUP(C221,'PEX Fittings - F1807 PPSU '!A:J,8),IF(C221&lt;(MAX('PEX Fittings - F1960 EPPSU'!A:A))+1,VLOOKUP(C221,'PEX Fittings - F1960 EPPSU'!A:J,8),IF(C221&lt;(MAX('PEX Accessories'!A:A))+1,VLOOKUP(C221,'PEX Accessories'!A:J,8),IF(C221&lt;(MAX('PVC DWV'!A:A))+1,VLOOKUP(C221,'PVC DWV'!A:K,9),IF(C221&lt;(MAX('PVC SCH 40'!A:A))+1,VLOOKUP(C221,'PVC SCH 40'!A:K,10),IF(C221&lt;(MAX('Push Fittings'!A:A))+1,VLOOKUP(C221,'Push Fittings'!A:J,8),IF(C221&lt;(MAX('Copper Wrot'!A:A))+1,VLOOKUP(C221,'Copper Wrot'!A:L,10),IF(C221&lt;(MAX('Cast Copper'!A:A))+1,VLOOKUP(C221,'Cast Copper'!A:L,10),IF(C221&lt;(MAX('Press Copper Fittings'!A:A))+1,VLOOKUP(C221,'Press Copper Fittings'!A:J,8),IF(C221&lt;(MAX('Supply Stops'!A:A))+1,VLOOKUP(C221,'Supply Stops'!A:J,8),IF(C221&lt;(MAX('Supply Lines'!A:A))+1,VLOOKUP(C221,'Supply Lines'!A:J,8),IF(C221&lt;(MAX('CI Fittings'!A:A))+1,VLOOKUP(C221,'CI Fittings'!A:J,8),IF(C221&lt;(MAX('Steel Couplings'!A:A))+1,VLOOKUP(C221,'Steel Couplings'!A:J,8),IF(C221&lt;(MAX(NHC!A:A))+1,VLOOKUP(C221,NHC!A:J,8),IF(C221&lt;(MAX('Dielectric Unions'!A:A))+1,VLOOKUP(C221,'Dielectric Unions'!A:J,8),IF(C221&lt;(MAX('MI Fittings - XH'!A:A))+1,VLOOKUP(C221,'MI Fittings - XH'!A:J,8),IF(C221&lt;(MAX('Steel Nipples - XH'!A:A))+1,VLOOKUP(C221,'Steel Nipples - XH'!A:J,8),IF(C221&lt;(MAX('Copper Tubing '!A:A))+1,VLOOKUP(C221,'Copper Tubing '!A:J,8),IF(C221&lt;(MAX('PVC Pipe'!A:A))+1,VLOOKUP(C221,'PVC Pipe'!A:J,8),IF(C221&lt;(MAX('Steel Pipe'!A:A))+1,VLOOKUP(C221,'Steel Pipe'!A:J,8),"")))))))))))))))))))))))))))))))</f>
        <v/>
      </c>
      <c r="I221" s="1232">
        <f>IF(C221&lt;(MAX('MI Fittings'!A:A))+1,VLOOKUP(C221,'MI Fittings'!A:K,7),IF(C221&lt;(MAX('CS Press Fittings'!A:A))+1,VLOOKUP(C221,'CS Press Fittings'!A:K,8),IF(C221&lt;(MAX('Steel Nipples'!A:A))+1,VLOOKUP(C221,'Steel Nipples'!A:K,7),IF(C221&lt;(MAX('Steel Cut Lengths'!A:A))+1,VLOOKUP(C221,'Steel Cut Lengths'!A:K,7),IF(C221&lt;(MAX('Pipe Hangers'!A:A))+1,VLOOKUP(C221,'Pipe Hangers'!A:J,7),IF(C221&lt;(MAX('Brass Nipples '!A:A))+1,VLOOKUP(C221,'Brass Nipples '!A:J,7),IF(C221&lt;(MAX('Brass Fittings '!A:A))+1,VLOOKUP(C221,'Brass Fittings '!A:J,7),IF(C221&lt;(MAX(Valves!A:A))+1,VLOOKUP(C221,Valves!A:J,7),IF(C221&lt;(MAX('PEX Tubing'!A:A))+1,VLOOKUP(C221,'PEX Tubing'!A:J,7),IF(C221&lt;(MAX('PEX Fittings - Brass'!A:A))+1,VLOOKUP(C221,'PEX Fittings - Brass'!A:J,7),IF(C221&lt;(MAX('PEX Fittings - EXPN Brass'!A:A))+1,VLOOKUP(C221,'PEX Fittings - EXPN Brass'!A:J,7),IF(C221&lt;(MAX('PEX Fittings - F1807 PPSU '!A:A))+1,VLOOKUP(C221,'PEX Fittings - F1807 PPSU '!A:J,7),IF(C221&lt;(MAX('PEX Fittings - F1960 EPPSU'!A:A))+1,VLOOKUP(C221,'PEX Fittings - F1960 EPPSU'!A:J,7),IF(C221&lt;(MAX('PEX Accessories'!A:A))+1,VLOOKUP(C221,'PEX Accessories'!A:J,7),IF(C221&lt;(MAX('PVC DWV'!A:A))+1,VLOOKUP(C221,'PVC DWV'!A:K,8),IF(C221&lt;(MAX('PVC SCH 40'!A:A))+1,VLOOKUP(C221,'PVC SCH 40'!A:K,7),IF(C221&lt;(MAX('Push Fittings'!A:A))+1,VLOOKUP(C221,'Push Fittings'!A:J,7),IF(C221&lt;(MAX('Copper Wrot'!A:A))+1,VLOOKUP(C221,'Copper Wrot'!A:L,9),IF(C221&lt;(MAX('Cast Copper'!A:A))+1,VLOOKUP(C221,'Cast Copper'!A:L,9),IF(C221&lt;(MAX('Press Copper Fittings'!A:A))+1,VLOOKUP(C221,'Press Copper Fittings'!A:J,7),IF(C221&lt;(MAX('Supply Stops'!A:A))+1,VLOOKUP(C221,'Supply Stops'!A:J,7),IF(C221&lt;(MAX('Supply Lines'!A:A))+1,VLOOKUP(C221,'Supply Lines'!A:J,7),IF(C221&lt;(MAX('CI Fittings'!A:A))+1,VLOOKUP(C221,'CI Fittings'!A:J,7),IF(C221&lt;(MAX('Steel Couplings'!A:A))+1,VLOOKUP(C221,'Steel Couplings'!A:J,7),IF(C221&lt;(MAX(NHC!A:A))+1,VLOOKUP(C221,NHC!A:J,7),IF(C221&lt;(MAX('Dielectric Unions'!A:A))+1,VLOOKUP(C221,'Dielectric Unions'!A:J,7),IF(C221&lt;(MAX('MI Fittings - XH'!A:A))+1,VLOOKUP(C221,'MI Fittings - XH'!A:J,7),IF(C221&lt;(MAX('Steel Nipples - XH'!A:A))+1,VLOOKUP(C221,'Steel Nipples - XH'!A:J,7),IF(C221&lt;(MAX('Copper Tubing '!A:A))+1,VLOOKUP(C221,'Copper Tubing '!A:J,7),IF(C221&lt;(MAX('PVC Pipe'!A:A))+1,VLOOKUP(C221,'PVC Pipe'!A:J,7),IF(C221&lt;(MAX('Steel Pipe'!A:A))+1,VLOOKUP(C221,'Steel Pipe'!A:J,7),0)))))))))))))))))))))))))))))))</f>
        <v>0</v>
      </c>
      <c r="J221" s="1796">
        <f t="shared" si="3"/>
        <v>0</v>
      </c>
    </row>
    <row r="222" spans="3:10" ht="15" customHeight="1" thickTop="1" thickBot="1">
      <c r="C222" s="52"/>
      <c r="D222" s="52"/>
      <c r="E222" s="1185"/>
      <c r="F222" s="1876" t="s">
        <v>9253</v>
      </c>
      <c r="G222" s="1876"/>
      <c r="H222" s="1218" t="s">
        <v>5158</v>
      </c>
      <c r="J222" s="1797">
        <f>SUM(J22:J121)</f>
        <v>0</v>
      </c>
    </row>
    <row r="223" spans="3:10" ht="15" customHeight="1"/>
  </sheetData>
  <sheetProtection algorithmName="SHA-512" hashValue="6gXD8RlQtCS4WytE4eZ9E95hncF/ph6jQKmsZSuX0IIIfoCELzSgZyVDozA7XA0M4fxWwFECExoWXizNq1RC4Q==" saltValue="3BlXtDcpRDMoBh6FwZxU+A==" spinCount="100000" sheet="1" formatColumns="0" formatRows="0"/>
  <protectedRanges>
    <protectedRange algorithmName="SHA-512" hashValue="iKlolYZ1V0eedbAJ42oNdKm0lp3cJygh66xvmRSsPkrVOWaiJbSCkhWcBJnJMWhYJnOaVZNM6nWLQZbG2+oFNQ==" saltValue="O+/OD7mIA1dwO03f1u2/cg==" spinCount="100000" sqref="F13" name="Range2"/>
    <protectedRange sqref="E6:F9 E4:F4 H4:I9" name="Range1"/>
  </protectedRanges>
  <mergeCells count="14">
    <mergeCell ref="H4:I4"/>
    <mergeCell ref="H9:I9"/>
    <mergeCell ref="H8:I8"/>
    <mergeCell ref="H7:I7"/>
    <mergeCell ref="H6:I6"/>
    <mergeCell ref="F21:G21"/>
    <mergeCell ref="E1:G1"/>
    <mergeCell ref="F19:G19"/>
    <mergeCell ref="F20:G20"/>
    <mergeCell ref="F222:G222"/>
    <mergeCell ref="E9:F9"/>
    <mergeCell ref="E8:F8"/>
    <mergeCell ref="E7:F7"/>
    <mergeCell ref="E6:F6"/>
  </mergeCells>
  <dataValidations count="1">
    <dataValidation type="list" allowBlank="1" showInputMessage="1" showErrorMessage="1" sqref="F4" xr:uid="{9EDCA044-1BED-42BD-916A-C552DF73B261}">
      <formula1>"REQUEST FOR QUOTE, PURCHASE ORDER"</formula1>
    </dataValidation>
  </dataValidations>
  <pageMargins left="0.7" right="0.7" top="0.75" bottom="0.75" header="0.3" footer="0.3"/>
  <pageSetup paperSize="9" scale="53" fitToHeight="0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6F863C-FBA1-40BE-8B01-EA29696B900A}">
  <sheetPr codeName="Sheet2">
    <tabColor theme="3" tint="0.59999389629810485"/>
    <pageSetUpPr fitToPage="1"/>
  </sheetPr>
  <dimension ref="A1:N1326"/>
  <sheetViews>
    <sheetView showGridLines="0" zoomScaleNormal="100" zoomScalePageLayoutView="90" workbookViewId="0">
      <pane xSplit="3" ySplit="3" topLeftCell="D4" activePane="bottomRight" state="frozen"/>
      <selection activeCell="J6" sqref="J6"/>
      <selection pane="topRight" activeCell="J6" sqref="J6"/>
      <selection pane="bottomLeft" activeCell="J6" sqref="J6"/>
      <selection pane="bottomRight" activeCell="F2" sqref="F2"/>
    </sheetView>
  </sheetViews>
  <sheetFormatPr defaultColWidth="0" defaultRowHeight="15" zeroHeight="1"/>
  <cols>
    <col min="1" max="1" width="8.7109375" style="45" hidden="1" customWidth="1"/>
    <col min="2" max="2" width="15.7109375" style="45" customWidth="1"/>
    <col min="3" max="3" width="8.42578125" style="458" customWidth="1"/>
    <col min="4" max="4" width="40.7109375" style="364" customWidth="1"/>
    <col min="5" max="5" width="11.42578125" style="460" bestFit="1" customWidth="1"/>
    <col min="6" max="6" width="11.42578125" style="303" bestFit="1" customWidth="1"/>
    <col min="7" max="7" width="9.85546875" style="1288" customWidth="1"/>
    <col min="8" max="9" width="9.85546875" style="47" customWidth="1"/>
    <col min="10" max="10" width="9.85546875" style="1" customWidth="1"/>
    <col min="11" max="11" width="12.140625" style="1288" customWidth="1"/>
    <col min="12" max="12" width="15.7109375" style="45" customWidth="1"/>
    <col min="13" max="13" width="15.7109375" style="1288" customWidth="1"/>
    <col min="14" max="14" width="15.7109375" style="45" customWidth="1"/>
    <col min="15" max="16384" width="15.7109375" style="45" hidden="1"/>
  </cols>
  <sheetData>
    <row r="1" spans="1:14" ht="72.75" customHeight="1" thickBot="1">
      <c r="A1" s="304"/>
      <c r="B1" s="324"/>
      <c r="C1" s="369"/>
      <c r="D1" s="326"/>
      <c r="E1" s="370"/>
      <c r="F1" s="289"/>
      <c r="G1" s="1347"/>
      <c r="H1" s="327"/>
      <c r="I1" s="328"/>
      <c r="J1" s="465" t="s">
        <v>5163</v>
      </c>
      <c r="K1" s="1884" t="s">
        <v>3940</v>
      </c>
      <c r="L1" s="304"/>
      <c r="M1" s="1287"/>
    </row>
    <row r="2" spans="1:14" ht="16.5" thickBot="1">
      <c r="A2" s="304"/>
      <c r="B2" s="1886" t="s">
        <v>4040</v>
      </c>
      <c r="C2" s="1887"/>
      <c r="D2" s="331"/>
      <c r="E2" s="371"/>
      <c r="F2" s="290">
        <f>'Lead Sheet'!B3</f>
        <v>0</v>
      </c>
      <c r="G2" s="1348"/>
      <c r="H2" s="332"/>
      <c r="I2" s="333"/>
      <c r="J2" s="466"/>
      <c r="K2" s="1885"/>
      <c r="L2" s="304"/>
      <c r="M2" s="1287"/>
    </row>
    <row r="3" spans="1:14" s="307" customFormat="1" ht="35.1" customHeight="1" thickBot="1">
      <c r="A3" s="305"/>
      <c r="B3" s="334"/>
      <c r="C3" s="335" t="s">
        <v>552</v>
      </c>
      <c r="D3" s="336" t="s">
        <v>5639</v>
      </c>
      <c r="E3" s="3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380" t="s">
        <v>424</v>
      </c>
      <c r="L3" s="461" t="s">
        <v>5638</v>
      </c>
      <c r="M3" s="1392">
        <f>SUM(K:K)</f>
        <v>0</v>
      </c>
      <c r="N3" s="462"/>
    </row>
    <row r="4" spans="1:14" s="307" customFormat="1" ht="28.5" customHeight="1">
      <c r="A4" s="304" t="str">
        <f>IF(J4&gt;0,COUNT($J$4:J4),"")</f>
        <v/>
      </c>
      <c r="B4" s="373"/>
      <c r="C4" s="374"/>
      <c r="D4" s="375" t="s">
        <v>5451</v>
      </c>
      <c r="E4" s="376"/>
      <c r="F4" s="292"/>
      <c r="G4" s="1376"/>
      <c r="H4" s="377"/>
      <c r="I4" s="378"/>
      <c r="J4" s="191"/>
      <c r="K4" s="1381"/>
      <c r="L4" s="463"/>
      <c r="M4" s="1393"/>
      <c r="N4" s="464"/>
    </row>
    <row r="5" spans="1:14" ht="15.75">
      <c r="A5" s="304" t="str">
        <f>IF(J5&gt;0,COUNT($J$4:J5),"")</f>
        <v/>
      </c>
      <c r="B5" s="379"/>
      <c r="C5" s="380"/>
      <c r="D5" s="381" t="s">
        <v>5447</v>
      </c>
      <c r="E5" s="382"/>
      <c r="F5" s="293"/>
      <c r="G5" s="1291"/>
      <c r="H5" s="383"/>
      <c r="I5" s="383"/>
      <c r="J5" s="188"/>
      <c r="K5" s="1382"/>
      <c r="L5" s="304"/>
      <c r="M5" s="1287"/>
    </row>
    <row r="6" spans="1:14" ht="15.75">
      <c r="A6" s="304" t="str">
        <f>IF(J6&gt;0,COUNT($J$4:J6),"")</f>
        <v/>
      </c>
      <c r="B6" s="340"/>
      <c r="C6" s="384" t="s">
        <v>1386</v>
      </c>
      <c r="D6" s="342" t="s">
        <v>10257</v>
      </c>
      <c r="E6" s="385">
        <v>22.83</v>
      </c>
      <c r="F6" s="294">
        <f>$F$2</f>
        <v>0</v>
      </c>
      <c r="G6" s="1278">
        <f>IFERROR(E6*F6,"-")</f>
        <v>0</v>
      </c>
      <c r="H6" s="386">
        <v>70</v>
      </c>
      <c r="I6" s="386">
        <v>840</v>
      </c>
      <c r="J6" s="98"/>
      <c r="K6" s="1383">
        <f>IFERROR(J6*G6,0)</f>
        <v>0</v>
      </c>
      <c r="L6" s="304"/>
      <c r="M6" s="1287"/>
    </row>
    <row r="7" spans="1:14" ht="15.75">
      <c r="A7" s="304" t="str">
        <f>IF(J7&gt;0,COUNT($J$4:J7),"")</f>
        <v/>
      </c>
      <c r="B7" s="340"/>
      <c r="C7" s="387" t="s">
        <v>1387</v>
      </c>
      <c r="D7" s="388" t="s">
        <v>10258</v>
      </c>
      <c r="E7" s="389">
        <v>19.350000000000001</v>
      </c>
      <c r="F7" s="295">
        <f>$F$2</f>
        <v>0</v>
      </c>
      <c r="G7" s="1278">
        <f>IFERROR(E7*F7,"-")</f>
        <v>0</v>
      </c>
      <c r="H7" s="390">
        <v>40</v>
      </c>
      <c r="I7" s="390">
        <v>480</v>
      </c>
      <c r="J7" s="99"/>
      <c r="K7" s="1383">
        <f>IFERROR(J7*G7,0)</f>
        <v>0</v>
      </c>
      <c r="L7" s="304"/>
      <c r="M7" s="1287"/>
    </row>
    <row r="8" spans="1:14" ht="15.75">
      <c r="A8" s="304" t="str">
        <f>IF(J8&gt;0,COUNT($J$4:J8),"")</f>
        <v/>
      </c>
      <c r="B8" s="340"/>
      <c r="C8" s="387" t="s">
        <v>1388</v>
      </c>
      <c r="D8" s="388" t="s">
        <v>10259</v>
      </c>
      <c r="E8" s="389">
        <v>19.350000000000001</v>
      </c>
      <c r="F8" s="295">
        <f>$F$2</f>
        <v>0</v>
      </c>
      <c r="G8" s="1278">
        <f>IFERROR(E8*F8,"-")</f>
        <v>0</v>
      </c>
      <c r="H8" s="390">
        <v>60</v>
      </c>
      <c r="I8" s="390">
        <v>240</v>
      </c>
      <c r="J8" s="99"/>
      <c r="K8" s="1383">
        <f>IFERROR(J8*G8,0)</f>
        <v>0</v>
      </c>
      <c r="L8" s="304"/>
      <c r="M8" s="1287"/>
    </row>
    <row r="9" spans="1:14" ht="15.75">
      <c r="A9" s="304" t="str">
        <f>IF(J9&gt;0,COUNT($J$4:J9),"")</f>
        <v/>
      </c>
      <c r="B9" s="340"/>
      <c r="C9" s="387" t="s">
        <v>1389</v>
      </c>
      <c r="D9" s="388" t="s">
        <v>10260</v>
      </c>
      <c r="E9" s="389">
        <v>15.71</v>
      </c>
      <c r="F9" s="295">
        <f>$F$2</f>
        <v>0</v>
      </c>
      <c r="G9" s="1278">
        <f>IFERROR(E9*F9,"-")</f>
        <v>0</v>
      </c>
      <c r="H9" s="390">
        <v>60</v>
      </c>
      <c r="I9" s="390">
        <v>240</v>
      </c>
      <c r="J9" s="99"/>
      <c r="K9" s="1383">
        <f>IFERROR(J9*G9,0)</f>
        <v>0</v>
      </c>
      <c r="L9" s="304"/>
      <c r="M9" s="1287"/>
    </row>
    <row r="10" spans="1:14" ht="15.75">
      <c r="A10" s="304" t="str">
        <f>IF(J10&gt;0,COUNT($J$4:J10),"")</f>
        <v/>
      </c>
      <c r="B10" s="340"/>
      <c r="C10" s="391" t="s">
        <v>1390</v>
      </c>
      <c r="D10" s="349" t="s">
        <v>10261</v>
      </c>
      <c r="E10" s="392">
        <v>18.55</v>
      </c>
      <c r="F10" s="296">
        <f>$F$2</f>
        <v>0</v>
      </c>
      <c r="G10" s="1286">
        <f>IFERROR(E10*F10,"-")</f>
        <v>0</v>
      </c>
      <c r="H10" s="393">
        <v>50</v>
      </c>
      <c r="I10" s="393">
        <v>150</v>
      </c>
      <c r="J10" s="100"/>
      <c r="K10" s="1384">
        <f>IFERROR(J10*G10,0)</f>
        <v>0</v>
      </c>
      <c r="L10" s="304"/>
      <c r="M10" s="1287"/>
    </row>
    <row r="11" spans="1:14" ht="15.75">
      <c r="A11" s="304" t="str">
        <f>IF(J11&gt;0,COUNT($J$4:J11),"")</f>
        <v/>
      </c>
      <c r="B11" s="340"/>
      <c r="C11" s="387" t="s">
        <v>1391</v>
      </c>
      <c r="D11" s="388" t="s">
        <v>10262</v>
      </c>
      <c r="E11" s="389">
        <v>28.05</v>
      </c>
      <c r="F11" s="295">
        <f t="shared" ref="F11:F21" si="0">$F$2</f>
        <v>0</v>
      </c>
      <c r="G11" s="1275">
        <f t="shared" ref="G11:G21" si="1">IFERROR(E11*F11,"-")</f>
        <v>0</v>
      </c>
      <c r="H11" s="390">
        <v>25</v>
      </c>
      <c r="I11" s="390">
        <v>100</v>
      </c>
      <c r="J11" s="99"/>
      <c r="K11" s="1385">
        <f t="shared" ref="K11:K21" si="2">IFERROR(J11*G11,0)</f>
        <v>0</v>
      </c>
      <c r="L11" s="304"/>
      <c r="M11" s="1287"/>
    </row>
    <row r="12" spans="1:14" ht="15.75">
      <c r="A12" s="304" t="str">
        <f>IF(J12&gt;0,COUNT($J$4:J12),"")</f>
        <v/>
      </c>
      <c r="B12" s="340"/>
      <c r="C12" s="387" t="s">
        <v>1392</v>
      </c>
      <c r="D12" s="388" t="s">
        <v>10263</v>
      </c>
      <c r="E12" s="389">
        <v>35.96</v>
      </c>
      <c r="F12" s="295">
        <f t="shared" si="0"/>
        <v>0</v>
      </c>
      <c r="G12" s="1278">
        <f t="shared" si="1"/>
        <v>0</v>
      </c>
      <c r="H12" s="390">
        <v>16</v>
      </c>
      <c r="I12" s="390">
        <v>64</v>
      </c>
      <c r="J12" s="99"/>
      <c r="K12" s="1383">
        <f t="shared" si="2"/>
        <v>0</v>
      </c>
      <c r="L12" s="304"/>
      <c r="M12" s="1287"/>
    </row>
    <row r="13" spans="1:14" ht="15.75">
      <c r="A13" s="304" t="str">
        <f>IF(J13&gt;0,COUNT($J$4:J13),"")</f>
        <v/>
      </c>
      <c r="B13" s="340"/>
      <c r="C13" s="387" t="s">
        <v>1393</v>
      </c>
      <c r="D13" s="388" t="s">
        <v>10264</v>
      </c>
      <c r="E13" s="389">
        <v>48.01</v>
      </c>
      <c r="F13" s="295">
        <f t="shared" si="0"/>
        <v>0</v>
      </c>
      <c r="G13" s="1278">
        <f t="shared" si="1"/>
        <v>0</v>
      </c>
      <c r="H13" s="390">
        <v>18</v>
      </c>
      <c r="I13" s="390">
        <v>36</v>
      </c>
      <c r="J13" s="99"/>
      <c r="K13" s="1383">
        <f t="shared" si="2"/>
        <v>0</v>
      </c>
      <c r="L13" s="304"/>
      <c r="M13" s="1287"/>
    </row>
    <row r="14" spans="1:14" ht="15.75">
      <c r="A14" s="304" t="str">
        <f>IF(J14&gt;0,COUNT($J$4:J14),"")</f>
        <v/>
      </c>
      <c r="B14" s="340"/>
      <c r="C14" s="387" t="s">
        <v>1394</v>
      </c>
      <c r="D14" s="388" t="s">
        <v>10265</v>
      </c>
      <c r="E14" s="389">
        <v>69.930000000000007</v>
      </c>
      <c r="F14" s="295">
        <f t="shared" si="0"/>
        <v>0</v>
      </c>
      <c r="G14" s="1278">
        <f t="shared" si="1"/>
        <v>0</v>
      </c>
      <c r="H14" s="390">
        <v>12</v>
      </c>
      <c r="I14" s="390">
        <v>24</v>
      </c>
      <c r="J14" s="99"/>
      <c r="K14" s="1383">
        <f t="shared" si="2"/>
        <v>0</v>
      </c>
      <c r="L14" s="304"/>
      <c r="M14" s="1287"/>
    </row>
    <row r="15" spans="1:14" ht="15.75">
      <c r="A15" s="304" t="str">
        <f>IF(J15&gt;0,COUNT($J$4:J15),"")</f>
        <v/>
      </c>
      <c r="B15" s="340"/>
      <c r="C15" s="387" t="s">
        <v>1395</v>
      </c>
      <c r="D15" s="388" t="s">
        <v>10266</v>
      </c>
      <c r="E15" s="389">
        <v>190.48</v>
      </c>
      <c r="F15" s="295">
        <f t="shared" si="0"/>
        <v>0</v>
      </c>
      <c r="G15" s="1278">
        <f t="shared" si="1"/>
        <v>0</v>
      </c>
      <c r="H15" s="390">
        <v>8</v>
      </c>
      <c r="I15" s="390">
        <v>16</v>
      </c>
      <c r="J15" s="99"/>
      <c r="K15" s="1383">
        <f t="shared" si="2"/>
        <v>0</v>
      </c>
      <c r="L15" s="304"/>
      <c r="M15" s="1287"/>
    </row>
    <row r="16" spans="1:14" ht="15.75">
      <c r="A16" s="304" t="str">
        <f>IF(J16&gt;0,COUNT($J$4:J16),"")</f>
        <v/>
      </c>
      <c r="B16" s="340"/>
      <c r="C16" s="387" t="s">
        <v>1396</v>
      </c>
      <c r="D16" s="388" t="s">
        <v>10267</v>
      </c>
      <c r="E16" s="389">
        <v>257.39999999999998</v>
      </c>
      <c r="F16" s="295">
        <f t="shared" si="0"/>
        <v>0</v>
      </c>
      <c r="G16" s="1278">
        <f t="shared" si="1"/>
        <v>0</v>
      </c>
      <c r="H16" s="390">
        <v>12</v>
      </c>
      <c r="I16" s="390">
        <v>12</v>
      </c>
      <c r="J16" s="99"/>
      <c r="K16" s="1383">
        <f t="shared" si="2"/>
        <v>0</v>
      </c>
      <c r="L16" s="304"/>
      <c r="M16" s="1287"/>
    </row>
    <row r="17" spans="1:13" ht="15.75">
      <c r="A17" s="304" t="str">
        <f>IF(J17&gt;0,COUNT($J$4:J17),"")</f>
        <v/>
      </c>
      <c r="B17" s="340"/>
      <c r="C17" s="387" t="s">
        <v>3076</v>
      </c>
      <c r="D17" s="394" t="s">
        <v>10268</v>
      </c>
      <c r="E17" s="389" t="s">
        <v>3076</v>
      </c>
      <c r="F17" s="295">
        <f t="shared" si="0"/>
        <v>0</v>
      </c>
      <c r="G17" s="1278" t="str">
        <f t="shared" si="1"/>
        <v>-</v>
      </c>
      <c r="H17" s="390">
        <v>0</v>
      </c>
      <c r="I17" s="390">
        <v>0</v>
      </c>
      <c r="J17" s="99"/>
      <c r="K17" s="1383">
        <f t="shared" si="2"/>
        <v>0</v>
      </c>
      <c r="L17" s="304"/>
      <c r="M17" s="1287"/>
    </row>
    <row r="18" spans="1:13" ht="15.75">
      <c r="A18" s="304" t="str">
        <f>IF(J18&gt;0,COUNT($J$4:J18),"")</f>
        <v/>
      </c>
      <c r="B18" s="340"/>
      <c r="C18" s="387" t="s">
        <v>1397</v>
      </c>
      <c r="D18" s="388" t="s">
        <v>10269</v>
      </c>
      <c r="E18" s="389">
        <v>513.36</v>
      </c>
      <c r="F18" s="295">
        <f t="shared" si="0"/>
        <v>0</v>
      </c>
      <c r="G18" s="1278">
        <f t="shared" si="1"/>
        <v>0</v>
      </c>
      <c r="H18" s="390">
        <v>3</v>
      </c>
      <c r="I18" s="390">
        <v>6</v>
      </c>
      <c r="J18" s="99"/>
      <c r="K18" s="1383">
        <f t="shared" si="2"/>
        <v>0</v>
      </c>
      <c r="L18" s="304"/>
      <c r="M18" s="1287"/>
    </row>
    <row r="19" spans="1:13" ht="15.75">
      <c r="A19" s="304" t="str">
        <f>IF(J19&gt;0,COUNT($J$4:J19),"")</f>
        <v/>
      </c>
      <c r="B19" s="340"/>
      <c r="C19" s="387" t="s">
        <v>1398</v>
      </c>
      <c r="D19" s="388" t="s">
        <v>10270</v>
      </c>
      <c r="E19" s="389">
        <v>1065.1300000000001</v>
      </c>
      <c r="F19" s="295">
        <f t="shared" si="0"/>
        <v>0</v>
      </c>
      <c r="G19" s="1278">
        <f t="shared" si="1"/>
        <v>0</v>
      </c>
      <c r="H19" s="390">
        <v>2</v>
      </c>
      <c r="I19" s="390">
        <v>2</v>
      </c>
      <c r="J19" s="99"/>
      <c r="K19" s="1383">
        <f t="shared" si="2"/>
        <v>0</v>
      </c>
      <c r="L19" s="304"/>
      <c r="M19" s="1287"/>
    </row>
    <row r="20" spans="1:13" ht="15.75">
      <c r="A20" s="304" t="str">
        <f>IF(J20&gt;0,COUNT($J$4:J20),"")</f>
        <v/>
      </c>
      <c r="B20" s="340"/>
      <c r="C20" s="387" t="s">
        <v>1399</v>
      </c>
      <c r="D20" s="388" t="s">
        <v>10271</v>
      </c>
      <c r="E20" s="389" t="s">
        <v>3076</v>
      </c>
      <c r="F20" s="295">
        <f t="shared" si="0"/>
        <v>0</v>
      </c>
      <c r="G20" s="1278" t="str">
        <f t="shared" si="1"/>
        <v>-</v>
      </c>
      <c r="H20" s="390">
        <v>2</v>
      </c>
      <c r="I20" s="390">
        <v>2</v>
      </c>
      <c r="J20" s="99"/>
      <c r="K20" s="1383">
        <f t="shared" si="2"/>
        <v>0</v>
      </c>
      <c r="L20" s="304"/>
      <c r="M20" s="1287"/>
    </row>
    <row r="21" spans="1:13" ht="15.75">
      <c r="A21" s="304" t="str">
        <f>IF(J21&gt;0,COUNT($J$4:J21),"")</f>
        <v/>
      </c>
      <c r="B21" s="340"/>
      <c r="C21" s="391" t="s">
        <v>3076</v>
      </c>
      <c r="D21" s="349" t="s">
        <v>10272</v>
      </c>
      <c r="E21" s="392" t="s">
        <v>3076</v>
      </c>
      <c r="F21" s="296">
        <f t="shared" si="0"/>
        <v>0</v>
      </c>
      <c r="G21" s="1286" t="str">
        <f t="shared" si="1"/>
        <v>-</v>
      </c>
      <c r="H21" s="393">
        <v>1</v>
      </c>
      <c r="I21" s="393">
        <v>1</v>
      </c>
      <c r="J21" s="100"/>
      <c r="K21" s="1384">
        <f t="shared" si="2"/>
        <v>0</v>
      </c>
      <c r="L21" s="304"/>
      <c r="M21" s="1287"/>
    </row>
    <row r="22" spans="1:13" ht="15.75">
      <c r="A22" s="304" t="str">
        <f>IF(J22&gt;0,COUNT($J$4:J22),"")</f>
        <v/>
      </c>
      <c r="B22" s="395"/>
      <c r="C22" s="396"/>
      <c r="D22" s="397" t="s">
        <v>8832</v>
      </c>
      <c r="E22" s="398"/>
      <c r="F22" s="297"/>
      <c r="G22" s="1377"/>
      <c r="H22" s="399"/>
      <c r="I22" s="399"/>
      <c r="J22" s="189"/>
      <c r="K22" s="1386"/>
      <c r="L22" s="304"/>
      <c r="M22" s="1287"/>
    </row>
    <row r="23" spans="1:13" ht="15.75">
      <c r="A23" s="304" t="str">
        <f>IF(J23&gt;0,COUNT($J$4:J23),"")</f>
        <v/>
      </c>
      <c r="B23" s="400"/>
      <c r="C23" s="401" t="s">
        <v>1400</v>
      </c>
      <c r="D23" s="402" t="s">
        <v>10273</v>
      </c>
      <c r="E23" s="403">
        <v>18.809999999999999</v>
      </c>
      <c r="F23" s="298">
        <f>$F$2</f>
        <v>0</v>
      </c>
      <c r="G23" s="1286">
        <f>IFERROR(E23*F23,"-")</f>
        <v>0</v>
      </c>
      <c r="H23" s="404">
        <v>50</v>
      </c>
      <c r="I23" s="404">
        <v>600</v>
      </c>
      <c r="J23" s="106"/>
      <c r="K23" s="1384">
        <f>IFERROR(J23*G23,0)</f>
        <v>0</v>
      </c>
      <c r="L23" s="304"/>
      <c r="M23" s="1287"/>
    </row>
    <row r="24" spans="1:13" ht="15.75">
      <c r="A24" s="304"/>
      <c r="B24" s="400"/>
      <c r="C24" s="405"/>
      <c r="D24" s="406"/>
      <c r="E24" s="407"/>
      <c r="F24" s="299"/>
      <c r="G24" s="1277"/>
      <c r="H24" s="356"/>
      <c r="I24" s="356"/>
      <c r="J24" s="150"/>
      <c r="K24" s="1387"/>
      <c r="L24" s="304"/>
      <c r="M24" s="1287"/>
    </row>
    <row r="25" spans="1:13" ht="15.75">
      <c r="A25" s="304" t="str">
        <f>IF(J25&gt;0,COUNT($J$4:J25),"")</f>
        <v/>
      </c>
      <c r="B25" s="400"/>
      <c r="C25" s="384" t="s">
        <v>1401</v>
      </c>
      <c r="D25" s="342" t="s">
        <v>10274</v>
      </c>
      <c r="E25" s="385">
        <v>18.809999999999999</v>
      </c>
      <c r="F25" s="294">
        <f>$F$2</f>
        <v>0</v>
      </c>
      <c r="G25" s="1278">
        <f>IFERROR(E25*F25,"-")</f>
        <v>0</v>
      </c>
      <c r="H25" s="386">
        <v>35</v>
      </c>
      <c r="I25" s="386">
        <v>210</v>
      </c>
      <c r="J25" s="98"/>
      <c r="K25" s="1383">
        <f>IFERROR(J25*G25,0)</f>
        <v>0</v>
      </c>
      <c r="L25" s="304"/>
      <c r="M25" s="1287"/>
    </row>
    <row r="26" spans="1:13" ht="15.75">
      <c r="A26" s="304" t="str">
        <f>IF(J26&gt;0,COUNT($J$4:J26),"")</f>
        <v/>
      </c>
      <c r="B26" s="400"/>
      <c r="C26" s="391" t="s">
        <v>1402</v>
      </c>
      <c r="D26" s="349" t="s">
        <v>10275</v>
      </c>
      <c r="E26" s="392">
        <v>18.809999999999999</v>
      </c>
      <c r="F26" s="296">
        <f>$F$2</f>
        <v>0</v>
      </c>
      <c r="G26" s="1286">
        <f>IFERROR(E26*F26,"-")</f>
        <v>0</v>
      </c>
      <c r="H26" s="393">
        <v>30</v>
      </c>
      <c r="I26" s="393">
        <v>360</v>
      </c>
      <c r="J26" s="103"/>
      <c r="K26" s="1384">
        <f>IFERROR(J26*G26,0)</f>
        <v>0</v>
      </c>
      <c r="L26" s="304"/>
      <c r="M26" s="1287"/>
    </row>
    <row r="27" spans="1:13" ht="15.75">
      <c r="A27" s="304" t="str">
        <f>IF(J27&gt;0,COUNT($J$4:J27),"")</f>
        <v/>
      </c>
      <c r="B27" s="400"/>
      <c r="C27" s="408"/>
      <c r="D27" s="355"/>
      <c r="E27" s="409"/>
      <c r="F27" s="300"/>
      <c r="G27" s="1378"/>
      <c r="H27" s="410"/>
      <c r="I27" s="410"/>
      <c r="J27" s="101"/>
      <c r="K27" s="1388"/>
      <c r="L27" s="304"/>
      <c r="M27" s="1287"/>
    </row>
    <row r="28" spans="1:13" ht="15.75">
      <c r="A28" s="304" t="str">
        <f>IF(J28&gt;0,COUNT($J$4:J28),"")</f>
        <v/>
      </c>
      <c r="B28" s="400"/>
      <c r="C28" s="384" t="s">
        <v>1403</v>
      </c>
      <c r="D28" s="342" t="s">
        <v>10276</v>
      </c>
      <c r="E28" s="385">
        <v>18.63</v>
      </c>
      <c r="F28" s="294">
        <f>$F$2</f>
        <v>0</v>
      </c>
      <c r="G28" s="1278">
        <f>IFERROR(E28*F28,"-")</f>
        <v>0</v>
      </c>
      <c r="H28" s="386">
        <v>50</v>
      </c>
      <c r="I28" s="386">
        <v>300</v>
      </c>
      <c r="J28" s="102"/>
      <c r="K28" s="1383">
        <f>IFERROR(J28*G28,0)</f>
        <v>0</v>
      </c>
      <c r="L28" s="304"/>
      <c r="M28" s="1287"/>
    </row>
    <row r="29" spans="1:13" ht="15.75">
      <c r="A29" s="304" t="str">
        <f>IF(J29&gt;0,COUNT($J$4:J29),"")</f>
        <v/>
      </c>
      <c r="B29" s="400"/>
      <c r="C29" s="387" t="s">
        <v>1404</v>
      </c>
      <c r="D29" s="388" t="s">
        <v>10277</v>
      </c>
      <c r="E29" s="389">
        <v>17.100000000000001</v>
      </c>
      <c r="F29" s="295">
        <f>$F$2</f>
        <v>0</v>
      </c>
      <c r="G29" s="1278">
        <f>IFERROR(E29*F29,"-")</f>
        <v>0</v>
      </c>
      <c r="H29" s="390">
        <v>50</v>
      </c>
      <c r="I29" s="390">
        <v>300</v>
      </c>
      <c r="J29" s="99"/>
      <c r="K29" s="1383">
        <f>IFERROR(J29*G29,0)</f>
        <v>0</v>
      </c>
      <c r="L29" s="304"/>
      <c r="M29" s="1287"/>
    </row>
    <row r="30" spans="1:13" ht="15.75">
      <c r="A30" s="304" t="str">
        <f>IF(J30&gt;0,COUNT($J$4:J30),"")</f>
        <v/>
      </c>
      <c r="B30" s="400"/>
      <c r="C30" s="391" t="s">
        <v>1405</v>
      </c>
      <c r="D30" s="349" t="s">
        <v>10278</v>
      </c>
      <c r="E30" s="392">
        <v>16.21</v>
      </c>
      <c r="F30" s="296">
        <f>$F$2</f>
        <v>0</v>
      </c>
      <c r="G30" s="1286">
        <f>IFERROR(E30*F30,"-")</f>
        <v>0</v>
      </c>
      <c r="H30" s="393">
        <v>40</v>
      </c>
      <c r="I30" s="393">
        <v>240</v>
      </c>
      <c r="J30" s="103"/>
      <c r="K30" s="1384">
        <f>IFERROR(J30*G30,0)</f>
        <v>0</v>
      </c>
      <c r="L30" s="304"/>
      <c r="M30" s="1287"/>
    </row>
    <row r="31" spans="1:13" ht="15.75">
      <c r="A31" s="304" t="str">
        <f>IF(J31&gt;0,COUNT($J$4:J31),"")</f>
        <v/>
      </c>
      <c r="B31" s="400"/>
      <c r="C31" s="408"/>
      <c r="D31" s="355"/>
      <c r="E31" s="409"/>
      <c r="F31" s="300"/>
      <c r="G31" s="1378"/>
      <c r="H31" s="410"/>
      <c r="I31" s="410"/>
      <c r="J31" s="101"/>
      <c r="K31" s="1388"/>
      <c r="L31" s="304"/>
      <c r="M31" s="1287"/>
    </row>
    <row r="32" spans="1:13" ht="15.75">
      <c r="A32" s="304" t="str">
        <f>IF(J32&gt;0,COUNT($J$4:J32),"")</f>
        <v/>
      </c>
      <c r="B32" s="400"/>
      <c r="C32" s="411" t="s">
        <v>1406</v>
      </c>
      <c r="D32" s="342" t="s">
        <v>10279</v>
      </c>
      <c r="E32" s="385">
        <v>21.79</v>
      </c>
      <c r="F32" s="294">
        <f>$F$2</f>
        <v>0</v>
      </c>
      <c r="G32" s="1278">
        <f>IFERROR(E32*F32,"-")</f>
        <v>0</v>
      </c>
      <c r="H32" s="386">
        <v>35</v>
      </c>
      <c r="I32" s="386">
        <v>210</v>
      </c>
      <c r="J32" s="102"/>
      <c r="K32" s="1383">
        <f>IFERROR(J32*G32,0)</f>
        <v>0</v>
      </c>
      <c r="L32" s="304"/>
      <c r="M32" s="1287"/>
    </row>
    <row r="33" spans="1:13" ht="15.75">
      <c r="A33" s="304" t="str">
        <f>IF(J33&gt;0,COUNT($J$4:J33),"")</f>
        <v/>
      </c>
      <c r="B33" s="400"/>
      <c r="C33" s="387" t="s">
        <v>1407</v>
      </c>
      <c r="D33" s="388" t="s">
        <v>10280</v>
      </c>
      <c r="E33" s="389">
        <v>21.19</v>
      </c>
      <c r="F33" s="295">
        <f>$F$2</f>
        <v>0</v>
      </c>
      <c r="G33" s="1278">
        <f>IFERROR(E33*F33,"-")</f>
        <v>0</v>
      </c>
      <c r="H33" s="390">
        <v>30</v>
      </c>
      <c r="I33" s="390">
        <v>180</v>
      </c>
      <c r="J33" s="99"/>
      <c r="K33" s="1383">
        <f>IFERROR(J33*G33,0)</f>
        <v>0</v>
      </c>
      <c r="L33" s="304"/>
      <c r="M33" s="1287"/>
    </row>
    <row r="34" spans="1:13" ht="15.75">
      <c r="A34" s="304" t="str">
        <f>IF(J34&gt;0,COUNT($J$4:J34),"")</f>
        <v/>
      </c>
      <c r="B34" s="400"/>
      <c r="C34" s="387" t="s">
        <v>1408</v>
      </c>
      <c r="D34" s="388" t="s">
        <v>10281</v>
      </c>
      <c r="E34" s="389">
        <v>21.19</v>
      </c>
      <c r="F34" s="295">
        <f>$F$2</f>
        <v>0</v>
      </c>
      <c r="G34" s="1278">
        <f>IFERROR(E34*F34,"-")</f>
        <v>0</v>
      </c>
      <c r="H34" s="390">
        <v>30</v>
      </c>
      <c r="I34" s="390">
        <v>180</v>
      </c>
      <c r="J34" s="104"/>
      <c r="K34" s="1383">
        <f>IFERROR(J34*G34,0)</f>
        <v>0</v>
      </c>
      <c r="L34" s="304"/>
      <c r="M34" s="1287"/>
    </row>
    <row r="35" spans="1:13" ht="15.75">
      <c r="A35" s="304" t="str">
        <f>IF(J35&gt;0,COUNT($J$4:J35),"")</f>
        <v/>
      </c>
      <c r="B35" s="400"/>
      <c r="C35" s="391" t="s">
        <v>1409</v>
      </c>
      <c r="D35" s="349" t="s">
        <v>10282</v>
      </c>
      <c r="E35" s="392">
        <v>18.55</v>
      </c>
      <c r="F35" s="296">
        <f>$F$2</f>
        <v>0</v>
      </c>
      <c r="G35" s="1286">
        <f>IFERROR(E35*F35,"-")</f>
        <v>0</v>
      </c>
      <c r="H35" s="393">
        <v>60</v>
      </c>
      <c r="I35" s="393">
        <v>180</v>
      </c>
      <c r="J35" s="100"/>
      <c r="K35" s="1384">
        <f>IFERROR(J35*G35,0)</f>
        <v>0</v>
      </c>
      <c r="L35" s="304"/>
      <c r="M35" s="1287"/>
    </row>
    <row r="36" spans="1:13" ht="15.75">
      <c r="A36" s="304" t="str">
        <f>IF(J36&gt;0,COUNT($J$4:J36),"")</f>
        <v/>
      </c>
      <c r="B36" s="400"/>
      <c r="C36" s="408"/>
      <c r="D36" s="355"/>
      <c r="E36" s="409"/>
      <c r="F36" s="300"/>
      <c r="G36" s="1378"/>
      <c r="H36" s="410"/>
      <c r="I36" s="410"/>
      <c r="J36" s="101"/>
      <c r="K36" s="1388"/>
      <c r="L36" s="304"/>
      <c r="M36" s="1287"/>
    </row>
    <row r="37" spans="1:13" ht="15.75">
      <c r="A37" s="304" t="str">
        <f>IF(J37&gt;0,COUNT($J$4:J37),"")</f>
        <v/>
      </c>
      <c r="B37" s="400"/>
      <c r="C37" s="384" t="s">
        <v>3076</v>
      </c>
      <c r="D37" s="342" t="s">
        <v>10283</v>
      </c>
      <c r="E37" s="385" t="s">
        <v>3076</v>
      </c>
      <c r="F37" s="294">
        <f>$F$2</f>
        <v>0</v>
      </c>
      <c r="G37" s="1278" t="str">
        <f>IFERROR(E37*F37,"-")</f>
        <v>-</v>
      </c>
      <c r="H37" s="386">
        <v>1</v>
      </c>
      <c r="I37" s="386">
        <v>1</v>
      </c>
      <c r="J37" s="98"/>
      <c r="K37" s="1383">
        <f>IFERROR(J37*G37,0)</f>
        <v>0</v>
      </c>
      <c r="L37" s="304"/>
      <c r="M37" s="1287"/>
    </row>
    <row r="38" spans="1:13" ht="15.75">
      <c r="A38" s="304" t="str">
        <f>IF(J38&gt;0,COUNT($J$4:J38),"")</f>
        <v/>
      </c>
      <c r="B38" s="400"/>
      <c r="C38" s="387" t="s">
        <v>1410</v>
      </c>
      <c r="D38" s="388" t="s">
        <v>10284</v>
      </c>
      <c r="E38" s="389">
        <v>32.880000000000003</v>
      </c>
      <c r="F38" s="295">
        <f>$F$2</f>
        <v>0</v>
      </c>
      <c r="G38" s="1278">
        <f>IFERROR(E38*F38,"-")</f>
        <v>0</v>
      </c>
      <c r="H38" s="390">
        <v>45</v>
      </c>
      <c r="I38" s="390">
        <v>135</v>
      </c>
      <c r="J38" s="104"/>
      <c r="K38" s="1383">
        <f>IFERROR(J38*G38,0)</f>
        <v>0</v>
      </c>
      <c r="L38" s="304"/>
      <c r="M38" s="1287"/>
    </row>
    <row r="39" spans="1:13" ht="15.75">
      <c r="A39" s="304" t="str">
        <f>IF(J39&gt;0,COUNT($J$4:J39),"")</f>
        <v/>
      </c>
      <c r="B39" s="400"/>
      <c r="C39" s="387" t="s">
        <v>1411</v>
      </c>
      <c r="D39" s="388" t="s">
        <v>10285</v>
      </c>
      <c r="E39" s="389">
        <v>33.369999999999997</v>
      </c>
      <c r="F39" s="295">
        <f>$F$2</f>
        <v>0</v>
      </c>
      <c r="G39" s="1278">
        <f>IFERROR(E39*F39,"-")</f>
        <v>0</v>
      </c>
      <c r="H39" s="390">
        <v>30</v>
      </c>
      <c r="I39" s="390">
        <v>120</v>
      </c>
      <c r="J39" s="99"/>
      <c r="K39" s="1383">
        <f>IFERROR(J39*G39,0)</f>
        <v>0</v>
      </c>
      <c r="L39" s="304"/>
      <c r="M39" s="1287"/>
    </row>
    <row r="40" spans="1:13" ht="15.75">
      <c r="A40" s="304" t="str">
        <f>IF(J40&gt;0,COUNT($J$4:J40),"")</f>
        <v/>
      </c>
      <c r="B40" s="400"/>
      <c r="C40" s="387" t="s">
        <v>1412</v>
      </c>
      <c r="D40" s="388" t="s">
        <v>10286</v>
      </c>
      <c r="E40" s="389">
        <v>28.76</v>
      </c>
      <c r="F40" s="295">
        <f>$F$2</f>
        <v>0</v>
      </c>
      <c r="G40" s="1278">
        <f>IFERROR(E40*F40,"-")</f>
        <v>0</v>
      </c>
      <c r="H40" s="390">
        <v>30</v>
      </c>
      <c r="I40" s="390">
        <v>120</v>
      </c>
      <c r="J40" s="104"/>
      <c r="K40" s="1383">
        <f>IFERROR(J40*G40,0)</f>
        <v>0</v>
      </c>
      <c r="L40" s="304"/>
      <c r="M40" s="1287"/>
    </row>
    <row r="41" spans="1:13" ht="15.75">
      <c r="A41" s="304" t="str">
        <f>IF(J41&gt;0,COUNT($J$4:J41),"")</f>
        <v/>
      </c>
      <c r="B41" s="400"/>
      <c r="C41" s="391" t="s">
        <v>1413</v>
      </c>
      <c r="D41" s="349" t="s">
        <v>10287</v>
      </c>
      <c r="E41" s="392">
        <v>28.76</v>
      </c>
      <c r="F41" s="296">
        <f>$F$2</f>
        <v>0</v>
      </c>
      <c r="G41" s="1286">
        <f>IFERROR(E41*F41,"-")</f>
        <v>0</v>
      </c>
      <c r="H41" s="393">
        <v>25</v>
      </c>
      <c r="I41" s="393">
        <v>100</v>
      </c>
      <c r="J41" s="100"/>
      <c r="K41" s="1384">
        <f>IFERROR(J41*G41,0)</f>
        <v>0</v>
      </c>
      <c r="L41" s="304"/>
      <c r="M41" s="1287"/>
    </row>
    <row r="42" spans="1:13" ht="15.75">
      <c r="A42" s="304" t="str">
        <f>IF(J42&gt;0,COUNT($J$4:J42),"")</f>
        <v/>
      </c>
      <c r="B42" s="400"/>
      <c r="C42" s="408"/>
      <c r="D42" s="355"/>
      <c r="E42" s="409"/>
      <c r="F42" s="300"/>
      <c r="G42" s="1378"/>
      <c r="H42" s="410"/>
      <c r="I42" s="410"/>
      <c r="J42" s="101"/>
      <c r="K42" s="1388"/>
      <c r="L42" s="304"/>
      <c r="M42" s="1287"/>
    </row>
    <row r="43" spans="1:13" ht="15.75">
      <c r="A43" s="304" t="str">
        <f>IF(J43&gt;0,COUNT($J$4:J43),"")</f>
        <v/>
      </c>
      <c r="B43" s="400"/>
      <c r="C43" s="384" t="s">
        <v>3076</v>
      </c>
      <c r="D43" s="342" t="s">
        <v>10288</v>
      </c>
      <c r="E43" s="385" t="s">
        <v>3076</v>
      </c>
      <c r="F43" s="294">
        <f>$F$2</f>
        <v>0</v>
      </c>
      <c r="G43" s="1278" t="str">
        <f>IFERROR(E43*F43,"-")</f>
        <v>-</v>
      </c>
      <c r="H43" s="386">
        <v>25</v>
      </c>
      <c r="I43" s="386">
        <v>150</v>
      </c>
      <c r="J43" s="98"/>
      <c r="K43" s="1383">
        <f>IFERROR(J43*G43,0)</f>
        <v>0</v>
      </c>
      <c r="L43" s="304"/>
      <c r="M43" s="1287"/>
    </row>
    <row r="44" spans="1:13" ht="15.75">
      <c r="A44" s="304" t="str">
        <f>IF(J44&gt;0,COUNT($J$4:J44),"")</f>
        <v/>
      </c>
      <c r="B44" s="400"/>
      <c r="C44" s="387" t="s">
        <v>1414</v>
      </c>
      <c r="D44" s="388" t="s">
        <v>10289</v>
      </c>
      <c r="E44" s="389">
        <v>41.42</v>
      </c>
      <c r="F44" s="295">
        <f>$F$2</f>
        <v>0</v>
      </c>
      <c r="G44" s="1278">
        <f>IFERROR(E44*F44,"-")</f>
        <v>0</v>
      </c>
      <c r="H44" s="390">
        <v>25</v>
      </c>
      <c r="I44" s="390">
        <v>75</v>
      </c>
      <c r="J44" s="104"/>
      <c r="K44" s="1383">
        <f>IFERROR(J44*G44,0)</f>
        <v>0</v>
      </c>
      <c r="L44" s="304"/>
      <c r="M44" s="1287"/>
    </row>
    <row r="45" spans="1:13" ht="15.75">
      <c r="A45" s="304" t="str">
        <f>IF(J45&gt;0,COUNT($J$4:J45),"")</f>
        <v/>
      </c>
      <c r="B45" s="400"/>
      <c r="C45" s="387" t="s">
        <v>1415</v>
      </c>
      <c r="D45" s="388" t="s">
        <v>10290</v>
      </c>
      <c r="E45" s="389">
        <v>35.96</v>
      </c>
      <c r="F45" s="295">
        <f>$F$2</f>
        <v>0</v>
      </c>
      <c r="G45" s="1278">
        <f>IFERROR(E45*F45,"-")</f>
        <v>0</v>
      </c>
      <c r="H45" s="390">
        <v>25</v>
      </c>
      <c r="I45" s="390">
        <v>75</v>
      </c>
      <c r="J45" s="99"/>
      <c r="K45" s="1383">
        <f>IFERROR(J45*G45,0)</f>
        <v>0</v>
      </c>
      <c r="L45" s="304"/>
      <c r="M45" s="1287"/>
    </row>
    <row r="46" spans="1:13" ht="15.75">
      <c r="A46" s="304" t="str">
        <f>IF(J46&gt;0,COUNT($J$4:J46),"")</f>
        <v/>
      </c>
      <c r="B46" s="400"/>
      <c r="C46" s="391" t="s">
        <v>1416</v>
      </c>
      <c r="D46" s="349" t="s">
        <v>10291</v>
      </c>
      <c r="E46" s="392">
        <v>35.96</v>
      </c>
      <c r="F46" s="296">
        <f>$F$2</f>
        <v>0</v>
      </c>
      <c r="G46" s="1286">
        <f>IFERROR(E46*F46,"-")</f>
        <v>0</v>
      </c>
      <c r="H46" s="393">
        <v>15</v>
      </c>
      <c r="I46" s="393">
        <v>60</v>
      </c>
      <c r="J46" s="103"/>
      <c r="K46" s="1384">
        <f>IFERROR(J46*G46,0)</f>
        <v>0</v>
      </c>
      <c r="L46" s="304"/>
      <c r="M46" s="1287"/>
    </row>
    <row r="47" spans="1:13" ht="15.75">
      <c r="A47" s="304" t="str">
        <f>IF(J47&gt;0,COUNT($J$4:J47),"")</f>
        <v/>
      </c>
      <c r="B47" s="400"/>
      <c r="C47" s="408"/>
      <c r="D47" s="355"/>
      <c r="E47" s="409"/>
      <c r="F47" s="300"/>
      <c r="G47" s="1378"/>
      <c r="H47" s="410"/>
      <c r="I47" s="410"/>
      <c r="J47" s="101"/>
      <c r="K47" s="1388"/>
      <c r="L47" s="304"/>
      <c r="M47" s="1287"/>
    </row>
    <row r="48" spans="1:13" ht="15.75">
      <c r="A48" s="304" t="str">
        <f>IF(J48&gt;0,COUNT($J$4:J48),"")</f>
        <v/>
      </c>
      <c r="B48" s="400"/>
      <c r="C48" s="384" t="s">
        <v>1417</v>
      </c>
      <c r="D48" s="342" t="s">
        <v>10292</v>
      </c>
      <c r="E48" s="385">
        <v>52.58</v>
      </c>
      <c r="F48" s="294">
        <f>$F$2</f>
        <v>0</v>
      </c>
      <c r="G48" s="1278">
        <f>IFERROR(E48*F48,"-")</f>
        <v>0</v>
      </c>
      <c r="H48" s="386">
        <v>20</v>
      </c>
      <c r="I48" s="386">
        <v>60</v>
      </c>
      <c r="J48" s="102"/>
      <c r="K48" s="1383">
        <f>IFERROR(J48*G48,0)</f>
        <v>0</v>
      </c>
      <c r="L48" s="304"/>
      <c r="M48" s="1287"/>
    </row>
    <row r="49" spans="1:13" ht="15.75">
      <c r="A49" s="304" t="str">
        <f>IF(J49&gt;0,COUNT($J$4:J49),"")</f>
        <v/>
      </c>
      <c r="B49" s="400"/>
      <c r="C49" s="387" t="s">
        <v>1418</v>
      </c>
      <c r="D49" s="388" t="s">
        <v>10293</v>
      </c>
      <c r="E49" s="389">
        <v>59.32</v>
      </c>
      <c r="F49" s="295">
        <f>$F$2</f>
        <v>0</v>
      </c>
      <c r="G49" s="1278">
        <f>IFERROR(E49*F49,"-")</f>
        <v>0</v>
      </c>
      <c r="H49" s="390">
        <v>15</v>
      </c>
      <c r="I49" s="390">
        <v>60</v>
      </c>
      <c r="J49" s="99"/>
      <c r="K49" s="1383">
        <f>IFERROR(J49*G49,0)</f>
        <v>0</v>
      </c>
      <c r="L49" s="304"/>
      <c r="M49" s="1287"/>
    </row>
    <row r="50" spans="1:13" ht="15.75">
      <c r="A50" s="304" t="str">
        <f>IF(J50&gt;0,COUNT($J$4:J50),"")</f>
        <v/>
      </c>
      <c r="B50" s="400"/>
      <c r="C50" s="387" t="s">
        <v>1419</v>
      </c>
      <c r="D50" s="388" t="s">
        <v>10294</v>
      </c>
      <c r="E50" s="389">
        <v>52.58</v>
      </c>
      <c r="F50" s="295">
        <f>$F$2</f>
        <v>0</v>
      </c>
      <c r="G50" s="1278">
        <f>IFERROR(E50*F50,"-")</f>
        <v>0</v>
      </c>
      <c r="H50" s="390">
        <v>25</v>
      </c>
      <c r="I50" s="390">
        <v>50</v>
      </c>
      <c r="J50" s="104"/>
      <c r="K50" s="1383">
        <f>IFERROR(J50*G50,0)</f>
        <v>0</v>
      </c>
      <c r="L50" s="304"/>
      <c r="M50" s="1287"/>
    </row>
    <row r="51" spans="1:13" ht="15.75">
      <c r="A51" s="304" t="str">
        <f>IF(J51&gt;0,COUNT($J$4:J51),"")</f>
        <v/>
      </c>
      <c r="B51" s="400"/>
      <c r="C51" s="391" t="s">
        <v>1420</v>
      </c>
      <c r="D51" s="349" t="s">
        <v>10295</v>
      </c>
      <c r="E51" s="392">
        <v>45.4</v>
      </c>
      <c r="F51" s="296">
        <f>$F$2</f>
        <v>0</v>
      </c>
      <c r="G51" s="1286">
        <f>IFERROR(E51*F51,"-")</f>
        <v>0</v>
      </c>
      <c r="H51" s="393">
        <v>12</v>
      </c>
      <c r="I51" s="393">
        <v>48</v>
      </c>
      <c r="J51" s="100"/>
      <c r="K51" s="1384">
        <f>IFERROR(J51*G51,0)</f>
        <v>0</v>
      </c>
      <c r="L51" s="304"/>
      <c r="M51" s="1287"/>
    </row>
    <row r="52" spans="1:13" ht="15.75">
      <c r="A52" s="304" t="str">
        <f>IF(J52&gt;0,COUNT($J$4:J52),"")</f>
        <v/>
      </c>
      <c r="B52" s="400"/>
      <c r="C52" s="408"/>
      <c r="D52" s="355"/>
      <c r="E52" s="409"/>
      <c r="F52" s="300"/>
      <c r="G52" s="1378"/>
      <c r="H52" s="410"/>
      <c r="I52" s="410"/>
      <c r="J52" s="101"/>
      <c r="K52" s="1388"/>
      <c r="L52" s="304"/>
      <c r="M52" s="1287"/>
    </row>
    <row r="53" spans="1:13" ht="15.75">
      <c r="A53" s="304" t="str">
        <f>IF(J53&gt;0,COUNT($J$4:J53),"")</f>
        <v/>
      </c>
      <c r="B53" s="400"/>
      <c r="C53" s="384" t="s">
        <v>3076</v>
      </c>
      <c r="D53" s="342" t="s">
        <v>10296</v>
      </c>
      <c r="E53" s="385" t="s">
        <v>3076</v>
      </c>
      <c r="F53" s="294">
        <f t="shared" ref="F53:F59" si="3">$F$2</f>
        <v>0</v>
      </c>
      <c r="G53" s="1278" t="str">
        <f t="shared" ref="G53:G59" si="4">IFERROR(E53*F53,"-")</f>
        <v>-</v>
      </c>
      <c r="H53" s="386">
        <v>1</v>
      </c>
      <c r="I53" s="386">
        <v>1</v>
      </c>
      <c r="J53" s="98"/>
      <c r="K53" s="1383">
        <f t="shared" ref="K53:K59" si="5">IFERROR(J53*G53,0)</f>
        <v>0</v>
      </c>
      <c r="L53" s="304"/>
      <c r="M53" s="1287"/>
    </row>
    <row r="54" spans="1:13" ht="15.75">
      <c r="A54" s="304" t="str">
        <f>IF(J54&gt;0,COUNT($J$4:J54),"")</f>
        <v/>
      </c>
      <c r="B54" s="400"/>
      <c r="C54" s="387" t="s">
        <v>3076</v>
      </c>
      <c r="D54" s="388" t="s">
        <v>10297</v>
      </c>
      <c r="E54" s="389" t="s">
        <v>3076</v>
      </c>
      <c r="F54" s="295">
        <f t="shared" si="3"/>
        <v>0</v>
      </c>
      <c r="G54" s="1278" t="str">
        <f t="shared" si="4"/>
        <v>-</v>
      </c>
      <c r="H54" s="390">
        <v>15</v>
      </c>
      <c r="I54" s="390">
        <v>0</v>
      </c>
      <c r="J54" s="104"/>
      <c r="K54" s="1383">
        <f t="shared" si="5"/>
        <v>0</v>
      </c>
      <c r="L54" s="304"/>
      <c r="M54" s="1287"/>
    </row>
    <row r="55" spans="1:13" ht="15.75">
      <c r="A55" s="304" t="str">
        <f>IF(J55&gt;0,COUNT($J$4:J55),"")</f>
        <v/>
      </c>
      <c r="B55" s="400"/>
      <c r="C55" s="387" t="s">
        <v>1421</v>
      </c>
      <c r="D55" s="388" t="s">
        <v>10298</v>
      </c>
      <c r="E55" s="389">
        <v>85.78</v>
      </c>
      <c r="F55" s="295">
        <f t="shared" si="3"/>
        <v>0</v>
      </c>
      <c r="G55" s="1278">
        <f t="shared" si="4"/>
        <v>0</v>
      </c>
      <c r="H55" s="390">
        <v>12</v>
      </c>
      <c r="I55" s="390">
        <v>36</v>
      </c>
      <c r="J55" s="99"/>
      <c r="K55" s="1383">
        <f t="shared" si="5"/>
        <v>0</v>
      </c>
      <c r="L55" s="304"/>
      <c r="M55" s="1287"/>
    </row>
    <row r="56" spans="1:13" ht="15.75">
      <c r="A56" s="304" t="str">
        <f>IF(J56&gt;0,COUNT($J$4:J56),"")</f>
        <v/>
      </c>
      <c r="B56" s="400"/>
      <c r="C56" s="387" t="s">
        <v>1422</v>
      </c>
      <c r="D56" s="388" t="s">
        <v>10299</v>
      </c>
      <c r="E56" s="389">
        <v>75.42</v>
      </c>
      <c r="F56" s="295">
        <f t="shared" si="3"/>
        <v>0</v>
      </c>
      <c r="G56" s="1278">
        <f t="shared" si="4"/>
        <v>0</v>
      </c>
      <c r="H56" s="390">
        <v>12</v>
      </c>
      <c r="I56" s="390">
        <v>36</v>
      </c>
      <c r="J56" s="104"/>
      <c r="K56" s="1383">
        <f t="shared" si="5"/>
        <v>0</v>
      </c>
      <c r="L56" s="304"/>
      <c r="M56" s="1287"/>
    </row>
    <row r="57" spans="1:13" ht="15.75">
      <c r="A57" s="304" t="str">
        <f>IF(J57&gt;0,COUNT($J$4:J57),"")</f>
        <v/>
      </c>
      <c r="B57" s="400"/>
      <c r="C57" s="387" t="s">
        <v>1423</v>
      </c>
      <c r="D57" s="388" t="s">
        <v>10300</v>
      </c>
      <c r="E57" s="389">
        <v>71.36</v>
      </c>
      <c r="F57" s="295">
        <f t="shared" si="3"/>
        <v>0</v>
      </c>
      <c r="G57" s="1278">
        <f t="shared" si="4"/>
        <v>0</v>
      </c>
      <c r="H57" s="390">
        <v>12</v>
      </c>
      <c r="I57" s="390">
        <v>36</v>
      </c>
      <c r="J57" s="99"/>
      <c r="K57" s="1383">
        <f t="shared" si="5"/>
        <v>0</v>
      </c>
      <c r="L57" s="304"/>
      <c r="M57" s="1287"/>
    </row>
    <row r="58" spans="1:13" ht="15.75">
      <c r="A58" s="304" t="str">
        <f>IF(J58&gt;0,COUNT($J$4:J58),"")</f>
        <v/>
      </c>
      <c r="B58" s="400"/>
      <c r="C58" s="387" t="s">
        <v>1424</v>
      </c>
      <c r="D58" s="388" t="s">
        <v>10301</v>
      </c>
      <c r="E58" s="389">
        <v>75.42</v>
      </c>
      <c r="F58" s="295">
        <f t="shared" si="3"/>
        <v>0</v>
      </c>
      <c r="G58" s="1278">
        <f t="shared" si="4"/>
        <v>0</v>
      </c>
      <c r="H58" s="390">
        <v>9</v>
      </c>
      <c r="I58" s="390">
        <v>27</v>
      </c>
      <c r="J58" s="104"/>
      <c r="K58" s="1383">
        <f t="shared" si="5"/>
        <v>0</v>
      </c>
      <c r="L58" s="304"/>
      <c r="M58" s="1287"/>
    </row>
    <row r="59" spans="1:13" ht="15.75">
      <c r="A59" s="304" t="str">
        <f>IF(J59&gt;0,COUNT($J$4:J59),"")</f>
        <v/>
      </c>
      <c r="B59" s="400"/>
      <c r="C59" s="391" t="s">
        <v>1425</v>
      </c>
      <c r="D59" s="349" t="s">
        <v>10302</v>
      </c>
      <c r="E59" s="392">
        <v>65.97</v>
      </c>
      <c r="F59" s="296">
        <f t="shared" si="3"/>
        <v>0</v>
      </c>
      <c r="G59" s="1286">
        <f t="shared" si="4"/>
        <v>0</v>
      </c>
      <c r="H59" s="393">
        <v>9</v>
      </c>
      <c r="I59" s="393">
        <v>27</v>
      </c>
      <c r="J59" s="100"/>
      <c r="K59" s="1384">
        <f t="shared" si="5"/>
        <v>0</v>
      </c>
      <c r="L59" s="304"/>
      <c r="M59" s="1287"/>
    </row>
    <row r="60" spans="1:13" ht="15.75">
      <c r="A60" s="304" t="str">
        <f>IF(J60&gt;0,COUNT($J$4:J60),"")</f>
        <v/>
      </c>
      <c r="B60" s="400"/>
      <c r="C60" s="408"/>
      <c r="D60" s="355"/>
      <c r="E60" s="409"/>
      <c r="F60" s="300"/>
      <c r="G60" s="1378"/>
      <c r="H60" s="410"/>
      <c r="I60" s="410"/>
      <c r="J60" s="101"/>
      <c r="K60" s="1388"/>
      <c r="L60" s="304"/>
      <c r="M60" s="1287"/>
    </row>
    <row r="61" spans="1:13" ht="15.75">
      <c r="A61" s="304" t="str">
        <f>IF(J61&gt;0,COUNT($J$4:J61),"")</f>
        <v/>
      </c>
      <c r="B61" s="400"/>
      <c r="C61" s="384" t="s">
        <v>3076</v>
      </c>
      <c r="D61" s="342" t="s">
        <v>10303</v>
      </c>
      <c r="E61" s="385" t="s">
        <v>3076</v>
      </c>
      <c r="F61" s="294">
        <f t="shared" ref="F61:F66" si="6">$F$2</f>
        <v>0</v>
      </c>
      <c r="G61" s="1278" t="str">
        <f t="shared" ref="G61:G66" si="7">IFERROR(E61*F61,"-")</f>
        <v>-</v>
      </c>
      <c r="H61" s="386">
        <v>20</v>
      </c>
      <c r="I61" s="386">
        <v>40</v>
      </c>
      <c r="J61" s="98"/>
      <c r="K61" s="1383">
        <f t="shared" ref="K61:K66" si="8">IFERROR(J61*G61,0)</f>
        <v>0</v>
      </c>
      <c r="L61" s="304"/>
      <c r="M61" s="1287"/>
    </row>
    <row r="62" spans="1:13" ht="15.75">
      <c r="A62" s="304" t="str">
        <f>IF(J62&gt;0,COUNT($J$4:J62),"")</f>
        <v/>
      </c>
      <c r="B62" s="400"/>
      <c r="C62" s="387" t="s">
        <v>1426</v>
      </c>
      <c r="D62" s="388" t="s">
        <v>10304</v>
      </c>
      <c r="E62" s="389">
        <v>191.83</v>
      </c>
      <c r="F62" s="295">
        <f t="shared" si="6"/>
        <v>0</v>
      </c>
      <c r="G62" s="1278">
        <f t="shared" si="7"/>
        <v>0</v>
      </c>
      <c r="H62" s="390">
        <v>20</v>
      </c>
      <c r="I62" s="390">
        <v>40</v>
      </c>
      <c r="J62" s="104"/>
      <c r="K62" s="1383">
        <f t="shared" si="8"/>
        <v>0</v>
      </c>
      <c r="L62" s="304"/>
      <c r="M62" s="1287"/>
    </row>
    <row r="63" spans="1:13" ht="15.75">
      <c r="A63" s="304" t="str">
        <f>IF(J63&gt;0,COUNT($J$4:J63),"")</f>
        <v/>
      </c>
      <c r="B63" s="400"/>
      <c r="C63" s="387" t="s">
        <v>1427</v>
      </c>
      <c r="D63" s="388" t="s">
        <v>10305</v>
      </c>
      <c r="E63" s="389">
        <v>191.83</v>
      </c>
      <c r="F63" s="295">
        <f t="shared" si="6"/>
        <v>0</v>
      </c>
      <c r="G63" s="1278">
        <f t="shared" si="7"/>
        <v>0</v>
      </c>
      <c r="H63" s="390">
        <v>10</v>
      </c>
      <c r="I63" s="390">
        <v>20</v>
      </c>
      <c r="J63" s="99"/>
      <c r="K63" s="1383">
        <f t="shared" si="8"/>
        <v>0</v>
      </c>
      <c r="L63" s="304"/>
      <c r="M63" s="1287"/>
    </row>
    <row r="64" spans="1:13" ht="15.75">
      <c r="A64" s="304" t="str">
        <f>IF(J64&gt;0,COUNT($J$4:J64),"")</f>
        <v/>
      </c>
      <c r="B64" s="400"/>
      <c r="C64" s="387" t="s">
        <v>1428</v>
      </c>
      <c r="D64" s="388" t="s">
        <v>10306</v>
      </c>
      <c r="E64" s="389">
        <v>191.83</v>
      </c>
      <c r="F64" s="295">
        <f t="shared" si="6"/>
        <v>0</v>
      </c>
      <c r="G64" s="1278">
        <f t="shared" si="7"/>
        <v>0</v>
      </c>
      <c r="H64" s="390">
        <v>10</v>
      </c>
      <c r="I64" s="390">
        <v>20</v>
      </c>
      <c r="J64" s="104"/>
      <c r="K64" s="1383">
        <f t="shared" si="8"/>
        <v>0</v>
      </c>
      <c r="L64" s="304"/>
      <c r="M64" s="1287"/>
    </row>
    <row r="65" spans="1:13" ht="15.75">
      <c r="A65" s="304" t="str">
        <f>IF(J65&gt;0,COUNT($J$4:J65),"")</f>
        <v/>
      </c>
      <c r="B65" s="400"/>
      <c r="C65" s="387" t="s">
        <v>1429</v>
      </c>
      <c r="D65" s="388" t="s">
        <v>10307</v>
      </c>
      <c r="E65" s="389">
        <v>196.23</v>
      </c>
      <c r="F65" s="295">
        <f t="shared" si="6"/>
        <v>0</v>
      </c>
      <c r="G65" s="1278">
        <f t="shared" si="7"/>
        <v>0</v>
      </c>
      <c r="H65" s="390">
        <v>7</v>
      </c>
      <c r="I65" s="390">
        <v>14</v>
      </c>
      <c r="J65" s="99"/>
      <c r="K65" s="1383">
        <f t="shared" si="8"/>
        <v>0</v>
      </c>
      <c r="L65" s="304"/>
      <c r="M65" s="1287"/>
    </row>
    <row r="66" spans="1:13" ht="15.75">
      <c r="A66" s="304" t="str">
        <f>IF(J66&gt;0,COUNT($J$4:J66),"")</f>
        <v/>
      </c>
      <c r="B66" s="400"/>
      <c r="C66" s="391" t="s">
        <v>1430</v>
      </c>
      <c r="D66" s="349" t="s">
        <v>10308</v>
      </c>
      <c r="E66" s="392">
        <v>168.32</v>
      </c>
      <c r="F66" s="296">
        <f t="shared" si="6"/>
        <v>0</v>
      </c>
      <c r="G66" s="1286">
        <f t="shared" si="7"/>
        <v>0</v>
      </c>
      <c r="H66" s="393">
        <v>7</v>
      </c>
      <c r="I66" s="393">
        <v>14</v>
      </c>
      <c r="J66" s="103"/>
      <c r="K66" s="1384">
        <f t="shared" si="8"/>
        <v>0</v>
      </c>
      <c r="L66" s="304"/>
      <c r="M66" s="1287"/>
    </row>
    <row r="67" spans="1:13" ht="15.75">
      <c r="A67" s="304" t="str">
        <f>IF(J67&gt;0,COUNT($J$4:J67),"")</f>
        <v/>
      </c>
      <c r="B67" s="400"/>
      <c r="C67" s="408"/>
      <c r="D67" s="355"/>
      <c r="E67" s="409"/>
      <c r="F67" s="300"/>
      <c r="G67" s="1378"/>
      <c r="H67" s="410"/>
      <c r="I67" s="410"/>
      <c r="J67" s="101"/>
      <c r="K67" s="1388"/>
      <c r="L67" s="304"/>
      <c r="M67" s="1287"/>
    </row>
    <row r="68" spans="1:13" ht="15.75">
      <c r="A68" s="304" t="str">
        <f>IF(J68&gt;0,COUNT($J$4:J68),"")</f>
        <v/>
      </c>
      <c r="B68" s="400"/>
      <c r="C68" s="384" t="s">
        <v>3076</v>
      </c>
      <c r="D68" s="342" t="s">
        <v>10309</v>
      </c>
      <c r="E68" s="385" t="s">
        <v>3076</v>
      </c>
      <c r="F68" s="294">
        <f t="shared" ref="F68:F74" si="9">$F$2</f>
        <v>0</v>
      </c>
      <c r="G68" s="1278" t="str">
        <f t="shared" ref="G68:G74" si="10">IFERROR(E68*F68,"-")</f>
        <v>-</v>
      </c>
      <c r="H68" s="386">
        <v>0</v>
      </c>
      <c r="I68" s="386">
        <v>32</v>
      </c>
      <c r="J68" s="102"/>
      <c r="K68" s="1383">
        <f t="shared" ref="K68:K74" si="11">IFERROR(J68*G68,0)</f>
        <v>0</v>
      </c>
      <c r="L68" s="304"/>
      <c r="M68" s="1287"/>
    </row>
    <row r="69" spans="1:13" ht="15.75">
      <c r="A69" s="304" t="str">
        <f>IF(J69&gt;0,COUNT($J$4:J69),"")</f>
        <v/>
      </c>
      <c r="B69" s="400"/>
      <c r="C69" s="387" t="s">
        <v>1431</v>
      </c>
      <c r="D69" s="388" t="s">
        <v>10310</v>
      </c>
      <c r="E69" s="389">
        <v>267.35000000000002</v>
      </c>
      <c r="F69" s="295">
        <f t="shared" si="9"/>
        <v>0</v>
      </c>
      <c r="G69" s="1278">
        <f t="shared" si="10"/>
        <v>0</v>
      </c>
      <c r="H69" s="390">
        <v>0</v>
      </c>
      <c r="I69" s="390">
        <v>48</v>
      </c>
      <c r="J69" s="99"/>
      <c r="K69" s="1383">
        <f t="shared" si="11"/>
        <v>0</v>
      </c>
      <c r="L69" s="304"/>
      <c r="M69" s="1287"/>
    </row>
    <row r="70" spans="1:13" ht="15.75">
      <c r="A70" s="304" t="str">
        <f>IF(J70&gt;0,COUNT($J$4:J70),"")</f>
        <v/>
      </c>
      <c r="B70" s="400"/>
      <c r="C70" s="387" t="s">
        <v>1432</v>
      </c>
      <c r="D70" s="388" t="s">
        <v>10311</v>
      </c>
      <c r="E70" s="389">
        <v>267.35000000000002</v>
      </c>
      <c r="F70" s="295">
        <f t="shared" si="9"/>
        <v>0</v>
      </c>
      <c r="G70" s="1278">
        <f t="shared" si="10"/>
        <v>0</v>
      </c>
      <c r="H70" s="390">
        <v>6</v>
      </c>
      <c r="I70" s="390">
        <v>12</v>
      </c>
      <c r="J70" s="104"/>
      <c r="K70" s="1383">
        <f t="shared" si="11"/>
        <v>0</v>
      </c>
      <c r="L70" s="304"/>
      <c r="M70" s="1287"/>
    </row>
    <row r="71" spans="1:13" ht="15.75">
      <c r="A71" s="304" t="str">
        <f>IF(J71&gt;0,COUNT($J$4:J71),"")</f>
        <v/>
      </c>
      <c r="B71" s="400"/>
      <c r="C71" s="387" t="s">
        <v>1433</v>
      </c>
      <c r="D71" s="388" t="s">
        <v>10312</v>
      </c>
      <c r="E71" s="389">
        <v>267.35000000000002</v>
      </c>
      <c r="F71" s="295">
        <f t="shared" si="9"/>
        <v>0</v>
      </c>
      <c r="G71" s="1278">
        <f t="shared" si="10"/>
        <v>0</v>
      </c>
      <c r="H71" s="390">
        <v>6</v>
      </c>
      <c r="I71" s="390">
        <v>12</v>
      </c>
      <c r="J71" s="99"/>
      <c r="K71" s="1383">
        <f t="shared" si="11"/>
        <v>0</v>
      </c>
      <c r="L71" s="304"/>
      <c r="M71" s="1287"/>
    </row>
    <row r="72" spans="1:13" ht="15.75">
      <c r="A72" s="304" t="str">
        <f>IF(J72&gt;0,COUNT($J$4:J72),"")</f>
        <v/>
      </c>
      <c r="B72" s="400"/>
      <c r="C72" s="387" t="s">
        <v>1434</v>
      </c>
      <c r="D72" s="388" t="s">
        <v>10313</v>
      </c>
      <c r="E72" s="389">
        <v>262.36</v>
      </c>
      <c r="F72" s="295">
        <f t="shared" si="9"/>
        <v>0</v>
      </c>
      <c r="G72" s="1278">
        <f t="shared" si="10"/>
        <v>0</v>
      </c>
      <c r="H72" s="390">
        <v>6</v>
      </c>
      <c r="I72" s="390">
        <v>12</v>
      </c>
      <c r="J72" s="104"/>
      <c r="K72" s="1383">
        <f t="shared" si="11"/>
        <v>0</v>
      </c>
      <c r="L72" s="304"/>
      <c r="M72" s="1287"/>
    </row>
    <row r="73" spans="1:13" ht="15.75">
      <c r="A73" s="304" t="str">
        <f>IF(J73&gt;0,COUNT($J$4:J73),"")</f>
        <v/>
      </c>
      <c r="B73" s="400"/>
      <c r="C73" s="387" t="s">
        <v>1435</v>
      </c>
      <c r="D73" s="388" t="s">
        <v>10314</v>
      </c>
      <c r="E73" s="389">
        <v>217.54</v>
      </c>
      <c r="F73" s="295">
        <f t="shared" si="9"/>
        <v>0</v>
      </c>
      <c r="G73" s="1278">
        <f t="shared" si="10"/>
        <v>0</v>
      </c>
      <c r="H73" s="390">
        <v>6</v>
      </c>
      <c r="I73" s="390">
        <v>12</v>
      </c>
      <c r="J73" s="99"/>
      <c r="K73" s="1383">
        <f t="shared" si="11"/>
        <v>0</v>
      </c>
      <c r="L73" s="304"/>
      <c r="M73" s="1287"/>
    </row>
    <row r="74" spans="1:13" ht="15.75">
      <c r="A74" s="304" t="str">
        <f>IF(J74&gt;0,COUNT($J$4:J74),"")</f>
        <v/>
      </c>
      <c r="B74" s="400"/>
      <c r="C74" s="391" t="s">
        <v>1436</v>
      </c>
      <c r="D74" s="349" t="s">
        <v>10315</v>
      </c>
      <c r="E74" s="392">
        <v>262.36</v>
      </c>
      <c r="F74" s="296">
        <f t="shared" si="9"/>
        <v>0</v>
      </c>
      <c r="G74" s="1286">
        <f t="shared" si="10"/>
        <v>0</v>
      </c>
      <c r="H74" s="393">
        <v>5</v>
      </c>
      <c r="I74" s="393">
        <v>10</v>
      </c>
      <c r="J74" s="103"/>
      <c r="K74" s="1384">
        <f t="shared" si="11"/>
        <v>0</v>
      </c>
      <c r="L74" s="304"/>
      <c r="M74" s="1287"/>
    </row>
    <row r="75" spans="1:13" ht="15.75">
      <c r="A75" s="304" t="str">
        <f>IF(J75&gt;0,COUNT($J$4:J75),"")</f>
        <v/>
      </c>
      <c r="B75" s="400"/>
      <c r="C75" s="408"/>
      <c r="D75" s="355"/>
      <c r="E75" s="409"/>
      <c r="F75" s="300"/>
      <c r="G75" s="1378"/>
      <c r="H75" s="410"/>
      <c r="I75" s="410"/>
      <c r="J75" s="101"/>
      <c r="K75" s="1388"/>
      <c r="L75" s="304"/>
      <c r="M75" s="1287"/>
    </row>
    <row r="76" spans="1:13" ht="15.75">
      <c r="A76" s="304" t="str">
        <f>IF(J76&gt;0,COUNT($J$4:J76),"")</f>
        <v/>
      </c>
      <c r="B76" s="400"/>
      <c r="C76" s="384" t="s">
        <v>3076</v>
      </c>
      <c r="D76" s="342" t="s">
        <v>10316</v>
      </c>
      <c r="E76" s="385" t="s">
        <v>3076</v>
      </c>
      <c r="F76" s="294">
        <f>$F$2</f>
        <v>0</v>
      </c>
      <c r="G76" s="1278" t="str">
        <f>IFERROR(E76*F76,"-")</f>
        <v>-</v>
      </c>
      <c r="H76" s="386">
        <v>1</v>
      </c>
      <c r="I76" s="386">
        <v>1</v>
      </c>
      <c r="J76" s="102"/>
      <c r="K76" s="1383">
        <f>IFERROR(J76*G76,0)</f>
        <v>0</v>
      </c>
      <c r="L76" s="304"/>
      <c r="M76" s="1287"/>
    </row>
    <row r="77" spans="1:13" ht="15.75">
      <c r="A77" s="304" t="str">
        <f>IF(J77&gt;0,COUNT($J$4:J77),"")</f>
        <v/>
      </c>
      <c r="B77" s="400"/>
      <c r="C77" s="387" t="s">
        <v>3076</v>
      </c>
      <c r="D77" s="388" t="s">
        <v>10317</v>
      </c>
      <c r="E77" s="389" t="s">
        <v>3076</v>
      </c>
      <c r="F77" s="295">
        <f>$F$2</f>
        <v>0</v>
      </c>
      <c r="G77" s="1278" t="str">
        <f>IFERROR(E77*F77,"-")</f>
        <v>-</v>
      </c>
      <c r="H77" s="390">
        <v>1</v>
      </c>
      <c r="I77" s="390">
        <v>1</v>
      </c>
      <c r="J77" s="99"/>
      <c r="K77" s="1383">
        <f>IFERROR(J77*G77,0)</f>
        <v>0</v>
      </c>
      <c r="L77" s="304"/>
      <c r="M77" s="1287"/>
    </row>
    <row r="78" spans="1:13" ht="15.75">
      <c r="A78" s="304" t="str">
        <f>IF(J78&gt;0,COUNT($J$4:J78),"")</f>
        <v/>
      </c>
      <c r="B78" s="400"/>
      <c r="C78" s="387" t="s">
        <v>3076</v>
      </c>
      <c r="D78" s="388" t="s">
        <v>10318</v>
      </c>
      <c r="E78" s="389" t="s">
        <v>3076</v>
      </c>
      <c r="F78" s="295">
        <f>$F$2</f>
        <v>0</v>
      </c>
      <c r="G78" s="1278" t="str">
        <f>IFERROR(E78*F78,"-")</f>
        <v>-</v>
      </c>
      <c r="H78" s="390">
        <v>1</v>
      </c>
      <c r="I78" s="390">
        <v>1</v>
      </c>
      <c r="J78" s="104"/>
      <c r="K78" s="1383">
        <f>IFERROR(J78*G78,0)</f>
        <v>0</v>
      </c>
      <c r="L78" s="304"/>
      <c r="M78" s="1287"/>
    </row>
    <row r="79" spans="1:13" ht="15.75">
      <c r="A79" s="304" t="str">
        <f>IF(J79&gt;0,COUNT($J$4:J79),"")</f>
        <v/>
      </c>
      <c r="B79" s="400"/>
      <c r="C79" s="391" t="s">
        <v>3076</v>
      </c>
      <c r="D79" s="349" t="s">
        <v>10319</v>
      </c>
      <c r="E79" s="392" t="s">
        <v>3076</v>
      </c>
      <c r="F79" s="296">
        <f>$F$2</f>
        <v>0</v>
      </c>
      <c r="G79" s="1286" t="str">
        <f>IFERROR(E79*F79,"-")</f>
        <v>-</v>
      </c>
      <c r="H79" s="393">
        <v>1</v>
      </c>
      <c r="I79" s="393">
        <v>1</v>
      </c>
      <c r="J79" s="100"/>
      <c r="K79" s="1384">
        <f>IFERROR(J79*G79,0)</f>
        <v>0</v>
      </c>
      <c r="L79" s="304"/>
      <c r="M79" s="1287"/>
    </row>
    <row r="80" spans="1:13" ht="15.75">
      <c r="A80" s="304" t="str">
        <f>IF(J80&gt;0,COUNT($J$4:J80),"")</f>
        <v/>
      </c>
      <c r="B80" s="400"/>
      <c r="C80" s="408"/>
      <c r="D80" s="355"/>
      <c r="E80" s="409"/>
      <c r="F80" s="300"/>
      <c r="G80" s="1378"/>
      <c r="H80" s="410"/>
      <c r="I80" s="410"/>
      <c r="J80" s="101"/>
      <c r="K80" s="1388"/>
      <c r="L80" s="304"/>
      <c r="M80" s="1287"/>
    </row>
    <row r="81" spans="1:13" ht="15.75">
      <c r="A81" s="304" t="str">
        <f>IF(J81&gt;0,COUNT($J$4:J81),"")</f>
        <v/>
      </c>
      <c r="B81" s="400"/>
      <c r="C81" s="384" t="s">
        <v>3076</v>
      </c>
      <c r="D81" s="342" t="s">
        <v>10320</v>
      </c>
      <c r="E81" s="385" t="s">
        <v>3076</v>
      </c>
      <c r="F81" s="294">
        <f t="shared" ref="F81:F89" si="12">$F$2</f>
        <v>0</v>
      </c>
      <c r="G81" s="1278" t="str">
        <f t="shared" ref="G81:G89" si="13">IFERROR(E81*F81,"-")</f>
        <v>-</v>
      </c>
      <c r="H81" s="386">
        <v>0</v>
      </c>
      <c r="I81" s="386">
        <v>18</v>
      </c>
      <c r="J81" s="98"/>
      <c r="K81" s="1383">
        <f t="shared" ref="K81:K89" si="14">IFERROR(J81*G81,0)</f>
        <v>0</v>
      </c>
      <c r="L81" s="304"/>
      <c r="M81" s="1287"/>
    </row>
    <row r="82" spans="1:13" ht="15.75">
      <c r="A82" s="304" t="str">
        <f>IF(J82&gt;0,COUNT($J$4:J82),"")</f>
        <v/>
      </c>
      <c r="B82" s="400"/>
      <c r="C82" s="387" t="s">
        <v>3076</v>
      </c>
      <c r="D82" s="388" t="s">
        <v>10321</v>
      </c>
      <c r="E82" s="389" t="s">
        <v>3076</v>
      </c>
      <c r="F82" s="295">
        <f t="shared" si="12"/>
        <v>0</v>
      </c>
      <c r="G82" s="1278" t="str">
        <f t="shared" si="13"/>
        <v>-</v>
      </c>
      <c r="H82" s="390">
        <v>0</v>
      </c>
      <c r="I82" s="390">
        <v>18</v>
      </c>
      <c r="J82" s="104"/>
      <c r="K82" s="1383">
        <f t="shared" si="14"/>
        <v>0</v>
      </c>
      <c r="L82" s="304"/>
      <c r="M82" s="1287"/>
    </row>
    <row r="83" spans="1:13" ht="15.75">
      <c r="A83" s="304" t="str">
        <f>IF(J83&gt;0,COUNT($J$4:J83),"")</f>
        <v/>
      </c>
      <c r="B83" s="400"/>
      <c r="C83" s="387" t="s">
        <v>1437</v>
      </c>
      <c r="D83" s="388" t="s">
        <v>10322</v>
      </c>
      <c r="E83" s="389">
        <v>526.01</v>
      </c>
      <c r="F83" s="295">
        <f t="shared" si="12"/>
        <v>0</v>
      </c>
      <c r="G83" s="1278">
        <f t="shared" si="13"/>
        <v>0</v>
      </c>
      <c r="H83" s="390">
        <v>0</v>
      </c>
      <c r="I83" s="390">
        <v>18</v>
      </c>
      <c r="J83" s="99"/>
      <c r="K83" s="1383">
        <f t="shared" si="14"/>
        <v>0</v>
      </c>
      <c r="L83" s="304"/>
      <c r="M83" s="1287"/>
    </row>
    <row r="84" spans="1:13" ht="15.75">
      <c r="A84" s="304" t="str">
        <f>IF(J84&gt;0,COUNT($J$4:J84),"")</f>
        <v/>
      </c>
      <c r="B84" s="400"/>
      <c r="C84" s="387" t="s">
        <v>1438</v>
      </c>
      <c r="D84" s="388" t="s">
        <v>10323</v>
      </c>
      <c r="E84" s="389">
        <v>526.01</v>
      </c>
      <c r="F84" s="295">
        <f t="shared" si="12"/>
        <v>0</v>
      </c>
      <c r="G84" s="1278">
        <f t="shared" si="13"/>
        <v>0</v>
      </c>
      <c r="H84" s="390">
        <v>6</v>
      </c>
      <c r="I84" s="390">
        <v>18</v>
      </c>
      <c r="J84" s="104"/>
      <c r="K84" s="1383">
        <f t="shared" si="14"/>
        <v>0</v>
      </c>
      <c r="L84" s="304"/>
      <c r="M84" s="1287"/>
    </row>
    <row r="85" spans="1:13" ht="15.75">
      <c r="A85" s="304" t="str">
        <f>IF(J85&gt;0,COUNT($J$4:J85),"")</f>
        <v/>
      </c>
      <c r="B85" s="400"/>
      <c r="C85" s="387" t="s">
        <v>1439</v>
      </c>
      <c r="D85" s="388" t="s">
        <v>10324</v>
      </c>
      <c r="E85" s="389">
        <v>525.96</v>
      </c>
      <c r="F85" s="295">
        <f t="shared" si="12"/>
        <v>0</v>
      </c>
      <c r="G85" s="1278">
        <f t="shared" si="13"/>
        <v>0</v>
      </c>
      <c r="H85" s="390">
        <v>3</v>
      </c>
      <c r="I85" s="390">
        <v>6</v>
      </c>
      <c r="J85" s="99"/>
      <c r="K85" s="1383">
        <f t="shared" si="14"/>
        <v>0</v>
      </c>
      <c r="L85" s="304"/>
      <c r="M85" s="1287"/>
    </row>
    <row r="86" spans="1:13" ht="15.75">
      <c r="A86" s="304" t="str">
        <f>IF(J86&gt;0,COUNT($J$4:J86),"")</f>
        <v/>
      </c>
      <c r="B86" s="400"/>
      <c r="C86" s="387" t="s">
        <v>1440</v>
      </c>
      <c r="D86" s="388" t="s">
        <v>10325</v>
      </c>
      <c r="E86" s="389">
        <v>525.96</v>
      </c>
      <c r="F86" s="295">
        <f t="shared" si="12"/>
        <v>0</v>
      </c>
      <c r="G86" s="1278">
        <f t="shared" si="13"/>
        <v>0</v>
      </c>
      <c r="H86" s="390">
        <v>3</v>
      </c>
      <c r="I86" s="390">
        <v>6</v>
      </c>
      <c r="J86" s="104"/>
      <c r="K86" s="1383">
        <f t="shared" si="14"/>
        <v>0</v>
      </c>
      <c r="L86" s="304"/>
      <c r="M86" s="1287"/>
    </row>
    <row r="87" spans="1:13" ht="15.75">
      <c r="A87" s="304" t="str">
        <f>IF(J87&gt;0,COUNT($J$4:J87),"")</f>
        <v/>
      </c>
      <c r="B87" s="400"/>
      <c r="C87" s="387" t="s">
        <v>1441</v>
      </c>
      <c r="D87" s="388" t="s">
        <v>10326</v>
      </c>
      <c r="E87" s="389">
        <v>525.96</v>
      </c>
      <c r="F87" s="295">
        <f t="shared" si="12"/>
        <v>0</v>
      </c>
      <c r="G87" s="1278">
        <f t="shared" si="13"/>
        <v>0</v>
      </c>
      <c r="H87" s="390">
        <v>3</v>
      </c>
      <c r="I87" s="390">
        <v>6</v>
      </c>
      <c r="J87" s="99"/>
      <c r="K87" s="1383">
        <f t="shared" si="14"/>
        <v>0</v>
      </c>
      <c r="L87" s="304"/>
      <c r="M87" s="1287"/>
    </row>
    <row r="88" spans="1:13" ht="15.75">
      <c r="A88" s="304" t="str">
        <f>IF(J88&gt;0,COUNT($J$4:J88),"")</f>
        <v/>
      </c>
      <c r="B88" s="400"/>
      <c r="C88" s="387" t="s">
        <v>1442</v>
      </c>
      <c r="D88" s="388" t="s">
        <v>10327</v>
      </c>
      <c r="E88" s="389">
        <v>525.96</v>
      </c>
      <c r="F88" s="295">
        <f t="shared" si="12"/>
        <v>0</v>
      </c>
      <c r="G88" s="1278">
        <f t="shared" si="13"/>
        <v>0</v>
      </c>
      <c r="H88" s="390">
        <v>3</v>
      </c>
      <c r="I88" s="390">
        <v>6</v>
      </c>
      <c r="J88" s="104"/>
      <c r="K88" s="1383">
        <f t="shared" si="14"/>
        <v>0</v>
      </c>
      <c r="L88" s="304"/>
      <c r="M88" s="1287"/>
    </row>
    <row r="89" spans="1:13" ht="15.75">
      <c r="A89" s="304" t="str">
        <f>IF(J89&gt;0,COUNT($J$4:J89),"")</f>
        <v/>
      </c>
      <c r="B89" s="400"/>
      <c r="C89" s="391" t="s">
        <v>3076</v>
      </c>
      <c r="D89" s="349" t="s">
        <v>10328</v>
      </c>
      <c r="E89" s="392" t="s">
        <v>3076</v>
      </c>
      <c r="F89" s="296">
        <f t="shared" si="12"/>
        <v>0</v>
      </c>
      <c r="G89" s="1286" t="str">
        <f t="shared" si="13"/>
        <v>-</v>
      </c>
      <c r="H89" s="393">
        <v>6</v>
      </c>
      <c r="I89" s="393">
        <v>18</v>
      </c>
      <c r="J89" s="100"/>
      <c r="K89" s="1384">
        <f t="shared" si="14"/>
        <v>0</v>
      </c>
      <c r="L89" s="304"/>
      <c r="M89" s="1287"/>
    </row>
    <row r="90" spans="1:13" ht="15.75">
      <c r="A90" s="304" t="str">
        <f>IF(J90&gt;0,COUNT($J$4:J90),"")</f>
        <v/>
      </c>
      <c r="B90" s="400"/>
      <c r="C90" s="408"/>
      <c r="D90" s="355"/>
      <c r="E90" s="409"/>
      <c r="F90" s="300"/>
      <c r="G90" s="1378"/>
      <c r="H90" s="410"/>
      <c r="I90" s="410"/>
      <c r="J90" s="101"/>
      <c r="K90" s="1388"/>
      <c r="L90" s="304"/>
      <c r="M90" s="1287"/>
    </row>
    <row r="91" spans="1:13" ht="15.75">
      <c r="A91" s="304" t="str">
        <f>IF(J91&gt;0,COUNT($J$4:J91),"")</f>
        <v/>
      </c>
      <c r="B91" s="400"/>
      <c r="C91" s="401" t="s">
        <v>1443</v>
      </c>
      <c r="D91" s="402" t="s">
        <v>10329</v>
      </c>
      <c r="E91" s="403" t="s">
        <v>3076</v>
      </c>
      <c r="F91" s="298">
        <f>$F$2</f>
        <v>0</v>
      </c>
      <c r="G91" s="1286" t="str">
        <f>IFERROR(E91*F91,"-")</f>
        <v>-</v>
      </c>
      <c r="H91" s="404">
        <v>1</v>
      </c>
      <c r="I91" s="404">
        <v>1</v>
      </c>
      <c r="J91" s="105"/>
      <c r="K91" s="1384">
        <f>IFERROR(J91*G91,0)</f>
        <v>0</v>
      </c>
      <c r="L91" s="304"/>
      <c r="M91" s="1287"/>
    </row>
    <row r="92" spans="1:13" ht="15.75">
      <c r="A92" s="304" t="str">
        <f>IF(J92&gt;0,COUNT($J$4:J92),"")</f>
        <v/>
      </c>
      <c r="B92" s="400"/>
      <c r="C92" s="408"/>
      <c r="D92" s="355"/>
      <c r="E92" s="409"/>
      <c r="F92" s="300"/>
      <c r="G92" s="1378"/>
      <c r="H92" s="410"/>
      <c r="I92" s="410"/>
      <c r="J92" s="101"/>
      <c r="K92" s="1388"/>
      <c r="L92" s="304"/>
      <c r="M92" s="1287"/>
    </row>
    <row r="93" spans="1:13" ht="15.75">
      <c r="A93" s="304" t="str">
        <f>IF(J93&gt;0,COUNT($J$4:J93),"")</f>
        <v/>
      </c>
      <c r="B93" s="400"/>
      <c r="C93" s="384" t="s">
        <v>3076</v>
      </c>
      <c r="D93" s="342" t="s">
        <v>10330</v>
      </c>
      <c r="E93" s="385" t="s">
        <v>3076</v>
      </c>
      <c r="F93" s="294">
        <f>$F$2</f>
        <v>0</v>
      </c>
      <c r="G93" s="1278" t="str">
        <f>IFERROR(E93*F93,"-")</f>
        <v>-</v>
      </c>
      <c r="H93" s="386">
        <v>1</v>
      </c>
      <c r="I93" s="386">
        <v>1</v>
      </c>
      <c r="J93" s="98"/>
      <c r="K93" s="1383">
        <f>IFERROR(J93*G93,0)</f>
        <v>0</v>
      </c>
      <c r="L93" s="304"/>
      <c r="M93" s="1287"/>
    </row>
    <row r="94" spans="1:13" ht="15.75">
      <c r="A94" s="304" t="str">
        <f>IF(J94&gt;0,COUNT($J$4:J94),"")</f>
        <v/>
      </c>
      <c r="B94" s="400"/>
      <c r="C94" s="387" t="s">
        <v>3076</v>
      </c>
      <c r="D94" s="388" t="s">
        <v>10331</v>
      </c>
      <c r="E94" s="389" t="s">
        <v>3076</v>
      </c>
      <c r="F94" s="295">
        <f>$F$2</f>
        <v>0</v>
      </c>
      <c r="G94" s="1278" t="str">
        <f>IFERROR(E94*F94,"-")</f>
        <v>-</v>
      </c>
      <c r="H94" s="390">
        <v>0</v>
      </c>
      <c r="I94" s="390">
        <v>6</v>
      </c>
      <c r="J94" s="104"/>
      <c r="K94" s="1383">
        <f>IFERROR(J94*G94,0)</f>
        <v>0</v>
      </c>
      <c r="L94" s="304"/>
      <c r="M94" s="1287"/>
    </row>
    <row r="95" spans="1:13" ht="15.75">
      <c r="A95" s="304" t="str">
        <f>IF(J95&gt;0,COUNT($J$4:J95),"")</f>
        <v/>
      </c>
      <c r="B95" s="400"/>
      <c r="C95" s="387" t="s">
        <v>1444</v>
      </c>
      <c r="D95" s="388" t="s">
        <v>10332</v>
      </c>
      <c r="E95" s="389">
        <v>1317.12</v>
      </c>
      <c r="F95" s="295">
        <f>$F$2</f>
        <v>0</v>
      </c>
      <c r="G95" s="1278">
        <f>IFERROR(E95*F95,"-")</f>
        <v>0</v>
      </c>
      <c r="H95" s="390">
        <v>0</v>
      </c>
      <c r="I95" s="390">
        <v>8</v>
      </c>
      <c r="J95" s="99"/>
      <c r="K95" s="1383">
        <f>IFERROR(J95*G95,0)</f>
        <v>0</v>
      </c>
      <c r="L95" s="304"/>
      <c r="M95" s="1287"/>
    </row>
    <row r="96" spans="1:13" ht="15.75">
      <c r="A96" s="304" t="str">
        <f>IF(J96&gt;0,COUNT($J$4:J96),"")</f>
        <v/>
      </c>
      <c r="B96" s="400"/>
      <c r="C96" s="387" t="s">
        <v>1445</v>
      </c>
      <c r="D96" s="388" t="s">
        <v>10333</v>
      </c>
      <c r="E96" s="389">
        <v>1317.12</v>
      </c>
      <c r="F96" s="295">
        <f>$F$2</f>
        <v>0</v>
      </c>
      <c r="G96" s="1278">
        <f>IFERROR(E96*F96,"-")</f>
        <v>0</v>
      </c>
      <c r="H96" s="390">
        <v>0</v>
      </c>
      <c r="I96" s="390">
        <v>8</v>
      </c>
      <c r="J96" s="104"/>
      <c r="K96" s="1383">
        <f>IFERROR(J96*G96,0)</f>
        <v>0</v>
      </c>
      <c r="L96" s="304"/>
      <c r="M96" s="1287"/>
    </row>
    <row r="97" spans="1:13" ht="15.75">
      <c r="A97" s="304" t="str">
        <f>IF(J97&gt;0,COUNT($J$4:J97),"")</f>
        <v/>
      </c>
      <c r="B97" s="400"/>
      <c r="C97" s="391" t="s">
        <v>3076</v>
      </c>
      <c r="D97" s="349" t="s">
        <v>10334</v>
      </c>
      <c r="E97" s="392" t="s">
        <v>3076</v>
      </c>
      <c r="F97" s="296">
        <f>$F$2</f>
        <v>0</v>
      </c>
      <c r="G97" s="1286" t="str">
        <f>IFERROR(E97*F97,"-")</f>
        <v>-</v>
      </c>
      <c r="H97" s="393">
        <v>0</v>
      </c>
      <c r="I97" s="393">
        <v>6</v>
      </c>
      <c r="J97" s="100"/>
      <c r="K97" s="1384">
        <f>IFERROR(J97*G97,0)</f>
        <v>0</v>
      </c>
      <c r="L97" s="304"/>
      <c r="M97" s="1287"/>
    </row>
    <row r="98" spans="1:13" ht="15.75">
      <c r="A98" s="304" t="str">
        <f>IF(J98&gt;0,COUNT($J$4:J98),"")</f>
        <v/>
      </c>
      <c r="B98" s="400"/>
      <c r="C98" s="408"/>
      <c r="D98" s="355"/>
      <c r="E98" s="409"/>
      <c r="F98" s="300"/>
      <c r="G98" s="1378"/>
      <c r="H98" s="410"/>
      <c r="I98" s="410"/>
      <c r="J98" s="101"/>
      <c r="K98" s="1388"/>
      <c r="L98" s="304"/>
      <c r="M98" s="1287"/>
    </row>
    <row r="99" spans="1:13" ht="15.75">
      <c r="A99" s="304" t="str">
        <f>IF(J99&gt;0,COUNT($J$4:J99),"")</f>
        <v/>
      </c>
      <c r="B99" s="400"/>
      <c r="C99" s="401" t="s">
        <v>3076</v>
      </c>
      <c r="D99" s="402" t="s">
        <v>10335</v>
      </c>
      <c r="E99" s="403" t="s">
        <v>3076</v>
      </c>
      <c r="F99" s="298">
        <f>$F$2</f>
        <v>0</v>
      </c>
      <c r="G99" s="1286" t="str">
        <f>IFERROR(E99*F99,"-")</f>
        <v>-</v>
      </c>
      <c r="H99" s="404">
        <v>1</v>
      </c>
      <c r="I99" s="404">
        <v>1</v>
      </c>
      <c r="J99" s="105"/>
      <c r="K99" s="1384">
        <f>IFERROR(J99*G99,0)</f>
        <v>0</v>
      </c>
      <c r="L99" s="304"/>
      <c r="M99" s="1287"/>
    </row>
    <row r="100" spans="1:13" ht="15.75">
      <c r="A100" s="306" t="str">
        <f>IF(J100&gt;0,COUNT($J$4:J100),"")</f>
        <v/>
      </c>
      <c r="B100" s="395"/>
      <c r="C100" s="396"/>
      <c r="D100" s="397" t="s">
        <v>5448</v>
      </c>
      <c r="E100" s="398"/>
      <c r="F100" s="297"/>
      <c r="G100" s="1377"/>
      <c r="H100" s="399"/>
      <c r="I100" s="399"/>
      <c r="J100" s="189"/>
      <c r="K100" s="1386"/>
      <c r="L100" s="304"/>
      <c r="M100" s="1287"/>
    </row>
    <row r="101" spans="1:13" ht="15.75">
      <c r="A101" s="304" t="str">
        <f>IF(J101&gt;0,COUNT($J$4:J101),"")</f>
        <v/>
      </c>
      <c r="B101" s="340"/>
      <c r="C101" s="384" t="s">
        <v>1446</v>
      </c>
      <c r="D101" s="342" t="s">
        <v>6703</v>
      </c>
      <c r="E101" s="412">
        <v>56.39</v>
      </c>
      <c r="F101" s="294">
        <f t="shared" ref="F101:F107" si="15">$F$2</f>
        <v>0</v>
      </c>
      <c r="G101" s="1278">
        <f t="shared" ref="G101:G107" si="16">IFERROR(E101*F101,"-")</f>
        <v>0</v>
      </c>
      <c r="H101" s="386">
        <v>1</v>
      </c>
      <c r="I101" s="386">
        <v>1</v>
      </c>
      <c r="J101" s="98"/>
      <c r="K101" s="1383">
        <f t="shared" ref="K101:K107" si="17">IFERROR(J101*G101,0)</f>
        <v>0</v>
      </c>
      <c r="L101" s="304"/>
      <c r="M101" s="1287"/>
    </row>
    <row r="102" spans="1:13" ht="15.75">
      <c r="A102" s="304" t="str">
        <f>IF(J102&gt;0,COUNT($J$4:J102),"")</f>
        <v/>
      </c>
      <c r="B102" s="340"/>
      <c r="C102" s="387" t="s">
        <v>1447</v>
      </c>
      <c r="D102" s="388" t="s">
        <v>6704</v>
      </c>
      <c r="E102" s="389">
        <v>46.39</v>
      </c>
      <c r="F102" s="295">
        <f t="shared" si="15"/>
        <v>0</v>
      </c>
      <c r="G102" s="1278">
        <f t="shared" si="16"/>
        <v>0</v>
      </c>
      <c r="H102" s="390">
        <v>75</v>
      </c>
      <c r="I102" s="390">
        <v>300</v>
      </c>
      <c r="J102" s="99"/>
      <c r="K102" s="1383">
        <f t="shared" si="17"/>
        <v>0</v>
      </c>
      <c r="L102" s="304"/>
      <c r="M102" s="1287"/>
    </row>
    <row r="103" spans="1:13" ht="15.75">
      <c r="A103" s="304" t="str">
        <f>IF(J103&gt;0,COUNT($J$4:J103),"")</f>
        <v/>
      </c>
      <c r="B103" s="340"/>
      <c r="C103" s="391" t="s">
        <v>1448</v>
      </c>
      <c r="D103" s="349" t="s">
        <v>6705</v>
      </c>
      <c r="E103" s="392">
        <v>68.349999999999994</v>
      </c>
      <c r="F103" s="296">
        <f t="shared" si="15"/>
        <v>0</v>
      </c>
      <c r="G103" s="1286">
        <f t="shared" si="16"/>
        <v>0</v>
      </c>
      <c r="H103" s="393">
        <v>40</v>
      </c>
      <c r="I103" s="393">
        <v>160</v>
      </c>
      <c r="J103" s="100"/>
      <c r="K103" s="1384">
        <f t="shared" si="17"/>
        <v>0</v>
      </c>
      <c r="L103" s="304"/>
      <c r="M103" s="1287"/>
    </row>
    <row r="104" spans="1:13" ht="15.75">
      <c r="A104" s="304" t="str">
        <f>IF(J104&gt;0,COUNT($J$4:J104),"")</f>
        <v/>
      </c>
      <c r="B104" s="340"/>
      <c r="C104" s="387" t="s">
        <v>1449</v>
      </c>
      <c r="D104" s="388" t="s">
        <v>6706</v>
      </c>
      <c r="E104" s="389">
        <v>98.48</v>
      </c>
      <c r="F104" s="295">
        <f t="shared" si="15"/>
        <v>0</v>
      </c>
      <c r="G104" s="1275">
        <f t="shared" si="16"/>
        <v>0</v>
      </c>
      <c r="H104" s="390">
        <v>45</v>
      </c>
      <c r="I104" s="390">
        <v>90</v>
      </c>
      <c r="J104" s="99"/>
      <c r="K104" s="1385">
        <f t="shared" si="17"/>
        <v>0</v>
      </c>
      <c r="L104" s="304"/>
      <c r="M104" s="1287"/>
    </row>
    <row r="105" spans="1:13" ht="15.75">
      <c r="A105" s="304" t="str">
        <f>IF(J105&gt;0,COUNT($J$4:J105),"")</f>
        <v/>
      </c>
      <c r="B105" s="340"/>
      <c r="C105" s="387" t="s">
        <v>1450</v>
      </c>
      <c r="D105" s="388" t="s">
        <v>6707</v>
      </c>
      <c r="E105" s="389">
        <v>112.69</v>
      </c>
      <c r="F105" s="295">
        <f t="shared" si="15"/>
        <v>0</v>
      </c>
      <c r="G105" s="1278">
        <f t="shared" si="16"/>
        <v>0</v>
      </c>
      <c r="H105" s="390">
        <v>20</v>
      </c>
      <c r="I105" s="390">
        <v>60</v>
      </c>
      <c r="J105" s="99"/>
      <c r="K105" s="1383">
        <f t="shared" si="17"/>
        <v>0</v>
      </c>
      <c r="L105" s="304"/>
      <c r="M105" s="1287"/>
    </row>
    <row r="106" spans="1:13" ht="15.75">
      <c r="A106" s="304" t="str">
        <f>IF(J106&gt;0,COUNT($J$4:J106),"")</f>
        <v/>
      </c>
      <c r="B106" s="340"/>
      <c r="C106" s="387" t="s">
        <v>1451</v>
      </c>
      <c r="D106" s="388" t="s">
        <v>6708</v>
      </c>
      <c r="E106" s="389">
        <v>134.77000000000001</v>
      </c>
      <c r="F106" s="295">
        <f t="shared" si="15"/>
        <v>0</v>
      </c>
      <c r="G106" s="1278">
        <f t="shared" si="16"/>
        <v>0</v>
      </c>
      <c r="H106" s="390">
        <v>20</v>
      </c>
      <c r="I106" s="390">
        <v>40</v>
      </c>
      <c r="J106" s="99"/>
      <c r="K106" s="1383">
        <f t="shared" si="17"/>
        <v>0</v>
      </c>
      <c r="L106" s="304"/>
      <c r="M106" s="1287"/>
    </row>
    <row r="107" spans="1:13" ht="15.75">
      <c r="A107" s="304" t="str">
        <f>IF(J107&gt;0,COUNT($J$4:J107),"")</f>
        <v/>
      </c>
      <c r="B107" s="340"/>
      <c r="C107" s="391" t="s">
        <v>1452</v>
      </c>
      <c r="D107" s="349" t="s">
        <v>6709</v>
      </c>
      <c r="E107" s="392">
        <v>157.65</v>
      </c>
      <c r="F107" s="296">
        <f t="shared" si="15"/>
        <v>0</v>
      </c>
      <c r="G107" s="1286">
        <f t="shared" si="16"/>
        <v>0</v>
      </c>
      <c r="H107" s="393">
        <v>15</v>
      </c>
      <c r="I107" s="393">
        <v>60</v>
      </c>
      <c r="J107" s="100"/>
      <c r="K107" s="1384">
        <f t="shared" si="17"/>
        <v>0</v>
      </c>
      <c r="L107" s="304"/>
      <c r="M107" s="1287"/>
    </row>
    <row r="108" spans="1:13" ht="15.75">
      <c r="A108" s="304" t="str">
        <f>IF(J108&gt;0,COUNT($J$4:J108),"")</f>
        <v/>
      </c>
      <c r="B108" s="395"/>
      <c r="C108" s="396"/>
      <c r="D108" s="397" t="s">
        <v>8721</v>
      </c>
      <c r="E108" s="413"/>
      <c r="F108" s="297"/>
      <c r="G108" s="1377"/>
      <c r="H108" s="399"/>
      <c r="I108" s="399"/>
      <c r="J108" s="189"/>
      <c r="K108" s="1386"/>
      <c r="L108" s="304"/>
      <c r="M108" s="1287"/>
    </row>
    <row r="109" spans="1:13" ht="15.75">
      <c r="A109" s="304" t="str">
        <f>IF(J109&gt;0,COUNT($J$4:J109),"")</f>
        <v/>
      </c>
      <c r="B109" s="340"/>
      <c r="C109" s="384" t="s">
        <v>1453</v>
      </c>
      <c r="D109" s="342" t="s">
        <v>6247</v>
      </c>
      <c r="E109" s="385">
        <v>83.69</v>
      </c>
      <c r="F109" s="294">
        <f t="shared" ref="F109:F121" si="18">$F$2</f>
        <v>0</v>
      </c>
      <c r="G109" s="1278">
        <f t="shared" ref="G109:G121" si="19">IFERROR(E109*F109,"-")</f>
        <v>0</v>
      </c>
      <c r="H109" s="386">
        <v>30</v>
      </c>
      <c r="I109" s="386">
        <v>240</v>
      </c>
      <c r="J109" s="98"/>
      <c r="K109" s="1383">
        <f t="shared" ref="K109:K121" si="20">IFERROR(J109*G109,0)</f>
        <v>0</v>
      </c>
      <c r="L109" s="304"/>
      <c r="M109" s="1287"/>
    </row>
    <row r="110" spans="1:13" ht="15.75">
      <c r="A110" s="304" t="str">
        <f>IF(J110&gt;0,COUNT($J$4:J110),"")</f>
        <v/>
      </c>
      <c r="B110" s="340"/>
      <c r="C110" s="414" t="s">
        <v>1454</v>
      </c>
      <c r="D110" s="388" t="s">
        <v>6248</v>
      </c>
      <c r="E110" s="389">
        <v>79.66</v>
      </c>
      <c r="F110" s="295">
        <f t="shared" si="18"/>
        <v>0</v>
      </c>
      <c r="G110" s="1278">
        <f t="shared" si="19"/>
        <v>0</v>
      </c>
      <c r="H110" s="390">
        <v>20</v>
      </c>
      <c r="I110" s="390">
        <v>240</v>
      </c>
      <c r="J110" s="99"/>
      <c r="K110" s="1383">
        <f t="shared" si="20"/>
        <v>0</v>
      </c>
      <c r="L110" s="304"/>
      <c r="M110" s="1287"/>
    </row>
    <row r="111" spans="1:13" ht="15.75">
      <c r="A111" s="304" t="str">
        <f>IF(J111&gt;0,COUNT($J$4:J111),"")</f>
        <v/>
      </c>
      <c r="B111" s="340"/>
      <c r="C111" s="414" t="s">
        <v>1455</v>
      </c>
      <c r="D111" s="388" t="s">
        <v>6249</v>
      </c>
      <c r="E111" s="389">
        <v>53.74</v>
      </c>
      <c r="F111" s="295">
        <f t="shared" si="18"/>
        <v>0</v>
      </c>
      <c r="G111" s="1278">
        <f t="shared" si="19"/>
        <v>0</v>
      </c>
      <c r="H111" s="390">
        <v>20</v>
      </c>
      <c r="I111" s="390">
        <v>240</v>
      </c>
      <c r="J111" s="99"/>
      <c r="K111" s="1383">
        <f t="shared" si="20"/>
        <v>0</v>
      </c>
      <c r="L111" s="304"/>
      <c r="M111" s="1287"/>
    </row>
    <row r="112" spans="1:13" ht="15.75">
      <c r="A112" s="304" t="str">
        <f>IF(J112&gt;0,COUNT($J$4:J112),"")</f>
        <v/>
      </c>
      <c r="B112" s="340"/>
      <c r="C112" s="415" t="s">
        <v>1456</v>
      </c>
      <c r="D112" s="349" t="s">
        <v>6250</v>
      </c>
      <c r="E112" s="392">
        <v>51.34</v>
      </c>
      <c r="F112" s="296">
        <f t="shared" si="18"/>
        <v>0</v>
      </c>
      <c r="G112" s="1286">
        <f t="shared" si="19"/>
        <v>0</v>
      </c>
      <c r="H112" s="393">
        <v>50</v>
      </c>
      <c r="I112" s="393">
        <v>100</v>
      </c>
      <c r="J112" s="100"/>
      <c r="K112" s="1384">
        <f t="shared" si="20"/>
        <v>0</v>
      </c>
      <c r="L112" s="304"/>
      <c r="M112" s="1287"/>
    </row>
    <row r="113" spans="1:13" ht="15.75">
      <c r="A113" s="304" t="str">
        <f>IF(J113&gt;0,COUNT($J$4:J113),"")</f>
        <v/>
      </c>
      <c r="B113" s="340"/>
      <c r="C113" s="414" t="s">
        <v>1457</v>
      </c>
      <c r="D113" s="388" t="s">
        <v>6251</v>
      </c>
      <c r="E113" s="389">
        <v>61.16</v>
      </c>
      <c r="F113" s="295">
        <f t="shared" si="18"/>
        <v>0</v>
      </c>
      <c r="G113" s="1275">
        <f t="shared" si="19"/>
        <v>0</v>
      </c>
      <c r="H113" s="390">
        <v>35</v>
      </c>
      <c r="I113" s="390">
        <v>70</v>
      </c>
      <c r="J113" s="99"/>
      <c r="K113" s="1385">
        <f t="shared" si="20"/>
        <v>0</v>
      </c>
      <c r="L113" s="304"/>
      <c r="M113" s="1287"/>
    </row>
    <row r="114" spans="1:13" ht="15.75">
      <c r="A114" s="304" t="str">
        <f>IF(J114&gt;0,COUNT($J$4:J114),"")</f>
        <v/>
      </c>
      <c r="B114" s="340"/>
      <c r="C114" s="416" t="s">
        <v>1458</v>
      </c>
      <c r="D114" s="342" t="s">
        <v>6252</v>
      </c>
      <c r="E114" s="412">
        <v>79.92</v>
      </c>
      <c r="F114" s="294">
        <f t="shared" si="18"/>
        <v>0</v>
      </c>
      <c r="G114" s="1278">
        <f t="shared" si="19"/>
        <v>0</v>
      </c>
      <c r="H114" s="386">
        <v>20</v>
      </c>
      <c r="I114" s="386">
        <v>40</v>
      </c>
      <c r="J114" s="98"/>
      <c r="K114" s="1383">
        <f t="shared" si="20"/>
        <v>0</v>
      </c>
      <c r="L114" s="304"/>
      <c r="M114" s="1287"/>
    </row>
    <row r="115" spans="1:13" ht="15.75">
      <c r="A115" s="304" t="str">
        <f>IF(J115&gt;0,COUNT($J$4:J115),"")</f>
        <v/>
      </c>
      <c r="B115" s="340"/>
      <c r="C115" s="414" t="s">
        <v>1459</v>
      </c>
      <c r="D115" s="388" t="s">
        <v>6253</v>
      </c>
      <c r="E115" s="389">
        <v>106.01</v>
      </c>
      <c r="F115" s="295">
        <f t="shared" si="18"/>
        <v>0</v>
      </c>
      <c r="G115" s="1278">
        <f t="shared" si="19"/>
        <v>0</v>
      </c>
      <c r="H115" s="390">
        <v>15</v>
      </c>
      <c r="I115" s="390">
        <v>30</v>
      </c>
      <c r="J115" s="99"/>
      <c r="K115" s="1383">
        <f t="shared" si="20"/>
        <v>0</v>
      </c>
      <c r="L115" s="304"/>
      <c r="M115" s="1287"/>
    </row>
    <row r="116" spans="1:13" ht="15.75">
      <c r="A116" s="304" t="str">
        <f>IF(J116&gt;0,COUNT($J$4:J116),"")</f>
        <v/>
      </c>
      <c r="B116" s="340"/>
      <c r="C116" s="415" t="s">
        <v>1460</v>
      </c>
      <c r="D116" s="349" t="s">
        <v>6254</v>
      </c>
      <c r="E116" s="392">
        <v>129.49</v>
      </c>
      <c r="F116" s="296">
        <f t="shared" si="18"/>
        <v>0</v>
      </c>
      <c r="G116" s="1286">
        <f t="shared" si="19"/>
        <v>0</v>
      </c>
      <c r="H116" s="393">
        <v>10</v>
      </c>
      <c r="I116" s="393">
        <v>20</v>
      </c>
      <c r="J116" s="100"/>
      <c r="K116" s="1384">
        <f t="shared" si="20"/>
        <v>0</v>
      </c>
      <c r="L116" s="304"/>
      <c r="M116" s="1287"/>
    </row>
    <row r="117" spans="1:13" ht="15.75">
      <c r="A117" s="304" t="str">
        <f>IF(J117&gt;0,COUNT($J$4:J117),"")</f>
        <v/>
      </c>
      <c r="B117" s="340"/>
      <c r="C117" s="414" t="s">
        <v>1461</v>
      </c>
      <c r="D117" s="388" t="s">
        <v>6255</v>
      </c>
      <c r="E117" s="389">
        <v>195.61</v>
      </c>
      <c r="F117" s="295">
        <f t="shared" si="18"/>
        <v>0</v>
      </c>
      <c r="G117" s="1275">
        <f t="shared" si="19"/>
        <v>0</v>
      </c>
      <c r="H117" s="390">
        <v>6</v>
      </c>
      <c r="I117" s="390">
        <v>12</v>
      </c>
      <c r="J117" s="99"/>
      <c r="K117" s="1385">
        <f t="shared" si="20"/>
        <v>0</v>
      </c>
      <c r="L117" s="304"/>
      <c r="M117" s="1287"/>
    </row>
    <row r="118" spans="1:13" ht="15.75">
      <c r="A118" s="304" t="str">
        <f>IF(J118&gt;0,COUNT($J$4:J118),"")</f>
        <v/>
      </c>
      <c r="B118" s="340"/>
      <c r="C118" s="416" t="s">
        <v>1462</v>
      </c>
      <c r="D118" s="342" t="s">
        <v>6256</v>
      </c>
      <c r="E118" s="385">
        <v>471.41</v>
      </c>
      <c r="F118" s="294">
        <f t="shared" si="18"/>
        <v>0</v>
      </c>
      <c r="G118" s="1278">
        <f t="shared" si="19"/>
        <v>0</v>
      </c>
      <c r="H118" s="386">
        <v>4</v>
      </c>
      <c r="I118" s="386">
        <v>8</v>
      </c>
      <c r="J118" s="98"/>
      <c r="K118" s="1383">
        <f t="shared" si="20"/>
        <v>0</v>
      </c>
      <c r="L118" s="304"/>
      <c r="M118" s="1287"/>
    </row>
    <row r="119" spans="1:13" ht="15.75">
      <c r="A119" s="304" t="str">
        <f>IF(J119&gt;0,COUNT($J$4:J119),"")</f>
        <v/>
      </c>
      <c r="B119" s="340"/>
      <c r="C119" s="414" t="s">
        <v>1463</v>
      </c>
      <c r="D119" s="388" t="s">
        <v>6257</v>
      </c>
      <c r="E119" s="389">
        <v>572.34</v>
      </c>
      <c r="F119" s="295">
        <f t="shared" si="18"/>
        <v>0</v>
      </c>
      <c r="G119" s="1278">
        <f t="shared" si="19"/>
        <v>0</v>
      </c>
      <c r="H119" s="390">
        <v>4</v>
      </c>
      <c r="I119" s="390">
        <v>8</v>
      </c>
      <c r="J119" s="99"/>
      <c r="K119" s="1383">
        <f t="shared" si="20"/>
        <v>0</v>
      </c>
      <c r="L119" s="304"/>
      <c r="M119" s="1287"/>
    </row>
    <row r="120" spans="1:13" ht="15.75">
      <c r="A120" s="304" t="str">
        <f>IF(J120&gt;0,COUNT($J$4:J120),"")</f>
        <v/>
      </c>
      <c r="B120" s="340"/>
      <c r="C120" s="414" t="s">
        <v>1464</v>
      </c>
      <c r="D120" s="388" t="s">
        <v>6258</v>
      </c>
      <c r="E120" s="389">
        <v>1415.14</v>
      </c>
      <c r="F120" s="295">
        <f t="shared" si="18"/>
        <v>0</v>
      </c>
      <c r="G120" s="1278">
        <f t="shared" si="19"/>
        <v>0</v>
      </c>
      <c r="H120" s="390">
        <v>2</v>
      </c>
      <c r="I120" s="390">
        <v>4</v>
      </c>
      <c r="J120" s="99"/>
      <c r="K120" s="1383">
        <f t="shared" si="20"/>
        <v>0</v>
      </c>
      <c r="L120" s="304"/>
      <c r="M120" s="1287"/>
    </row>
    <row r="121" spans="1:13" ht="15.75">
      <c r="A121" s="304" t="str">
        <f>IF(J121&gt;0,COUNT($J$4:J121),"")</f>
        <v/>
      </c>
      <c r="B121" s="340"/>
      <c r="C121" s="391" t="s">
        <v>1465</v>
      </c>
      <c r="D121" s="349" t="s">
        <v>6259</v>
      </c>
      <c r="E121" s="392" t="s">
        <v>3076</v>
      </c>
      <c r="F121" s="296">
        <f t="shared" si="18"/>
        <v>0</v>
      </c>
      <c r="G121" s="1286" t="str">
        <f t="shared" si="19"/>
        <v>-</v>
      </c>
      <c r="H121" s="393">
        <v>1</v>
      </c>
      <c r="I121" s="393">
        <v>1</v>
      </c>
      <c r="J121" s="100"/>
      <c r="K121" s="1384">
        <f t="shared" si="20"/>
        <v>0</v>
      </c>
      <c r="L121" s="304"/>
      <c r="M121" s="1287"/>
    </row>
    <row r="122" spans="1:13" ht="15.75">
      <c r="A122" s="304" t="str">
        <f>IF(J122&gt;0,COUNT($J$4:J122),"")</f>
        <v/>
      </c>
      <c r="B122" s="395"/>
      <c r="C122" s="396"/>
      <c r="D122" s="397" t="s">
        <v>74</v>
      </c>
      <c r="E122" s="413"/>
      <c r="F122" s="297"/>
      <c r="G122" s="1377"/>
      <c r="H122" s="399"/>
      <c r="I122" s="399"/>
      <c r="J122" s="189"/>
      <c r="K122" s="1386"/>
      <c r="L122" s="304"/>
      <c r="M122" s="1287"/>
    </row>
    <row r="123" spans="1:13" ht="15.75">
      <c r="A123" s="304" t="str">
        <f>IF(J123&gt;0,COUNT($J$4:J123),"")</f>
        <v/>
      </c>
      <c r="B123" s="340"/>
      <c r="C123" s="401" t="s">
        <v>1466</v>
      </c>
      <c r="D123" s="402" t="s">
        <v>6737</v>
      </c>
      <c r="E123" s="403">
        <v>20.71</v>
      </c>
      <c r="F123" s="298">
        <f>$F$2</f>
        <v>0</v>
      </c>
      <c r="G123" s="1286">
        <f>IFERROR(E123*F123,"-")</f>
        <v>0</v>
      </c>
      <c r="H123" s="404">
        <v>120</v>
      </c>
      <c r="I123" s="404">
        <v>1440</v>
      </c>
      <c r="J123" s="105"/>
      <c r="K123" s="1384">
        <f>IFERROR(J123*G123,0)</f>
        <v>0</v>
      </c>
      <c r="L123" s="304"/>
      <c r="M123" s="1287"/>
    </row>
    <row r="124" spans="1:13" ht="15.75">
      <c r="A124" s="304"/>
      <c r="B124" s="400"/>
      <c r="C124" s="405"/>
      <c r="D124" s="406"/>
      <c r="E124" s="407"/>
      <c r="F124" s="299"/>
      <c r="G124" s="1277"/>
      <c r="H124" s="356"/>
      <c r="I124" s="356"/>
      <c r="J124" s="150"/>
      <c r="K124" s="1387"/>
      <c r="L124" s="304"/>
      <c r="M124" s="1287"/>
    </row>
    <row r="125" spans="1:13" ht="15.75">
      <c r="A125" s="304" t="str">
        <f>IF(J125&gt;0,COUNT($J$4:J125),"")</f>
        <v/>
      </c>
      <c r="B125" s="340"/>
      <c r="C125" s="384" t="s">
        <v>1467</v>
      </c>
      <c r="D125" s="342" t="s">
        <v>6738</v>
      </c>
      <c r="E125" s="385">
        <v>20.71</v>
      </c>
      <c r="F125" s="294">
        <f>$F$2</f>
        <v>0</v>
      </c>
      <c r="G125" s="1278">
        <f>IFERROR(E125*F125,"-")</f>
        <v>0</v>
      </c>
      <c r="H125" s="386">
        <v>50</v>
      </c>
      <c r="I125" s="386">
        <v>300</v>
      </c>
      <c r="J125" s="98"/>
      <c r="K125" s="1383">
        <f>IFERROR(J125*G125,0)</f>
        <v>0</v>
      </c>
      <c r="L125" s="304"/>
      <c r="M125" s="1287"/>
    </row>
    <row r="126" spans="1:13" ht="15.75">
      <c r="A126" s="304" t="str">
        <f>IF(J126&gt;0,COUNT($J$4:J126),"")</f>
        <v/>
      </c>
      <c r="B126" s="340"/>
      <c r="C126" s="391" t="s">
        <v>1468</v>
      </c>
      <c r="D126" s="349" t="s">
        <v>6739</v>
      </c>
      <c r="E126" s="392">
        <v>20.71</v>
      </c>
      <c r="F126" s="296">
        <f>$F$2</f>
        <v>0</v>
      </c>
      <c r="G126" s="1286">
        <f>IFERROR(E126*F126,"-")</f>
        <v>0</v>
      </c>
      <c r="H126" s="393">
        <v>75</v>
      </c>
      <c r="I126" s="393">
        <v>900</v>
      </c>
      <c r="J126" s="100"/>
      <c r="K126" s="1384">
        <f>IFERROR(J126*G126,0)</f>
        <v>0</v>
      </c>
      <c r="L126" s="304"/>
      <c r="M126" s="1287"/>
    </row>
    <row r="127" spans="1:13" ht="15.75">
      <c r="A127" s="304" t="str">
        <f>IF(J127&gt;0,COUNT($J$4:J127),"")</f>
        <v/>
      </c>
      <c r="B127" s="340"/>
      <c r="C127" s="408"/>
      <c r="D127" s="355"/>
      <c r="E127" s="409"/>
      <c r="F127" s="300"/>
      <c r="G127" s="1378"/>
      <c r="H127" s="410"/>
      <c r="I127" s="410"/>
      <c r="J127" s="101"/>
      <c r="K127" s="1388"/>
      <c r="L127" s="304"/>
    </row>
    <row r="128" spans="1:13" ht="15.75">
      <c r="A128" s="304" t="str">
        <f>IF(J128&gt;0,COUNT($J$4:J128),"")</f>
        <v/>
      </c>
      <c r="B128" s="340"/>
      <c r="C128" s="384" t="s">
        <v>1469</v>
      </c>
      <c r="D128" s="342" t="s">
        <v>6740</v>
      </c>
      <c r="E128" s="385">
        <v>20.71</v>
      </c>
      <c r="F128" s="294">
        <f>$F$2</f>
        <v>0</v>
      </c>
      <c r="G128" s="1278">
        <f>IFERROR(E128*F128,"-")</f>
        <v>0</v>
      </c>
      <c r="H128" s="386">
        <v>100</v>
      </c>
      <c r="I128" s="386">
        <v>600</v>
      </c>
      <c r="J128" s="98"/>
      <c r="K128" s="1383">
        <f>IFERROR(J128*G128,0)</f>
        <v>0</v>
      </c>
      <c r="L128" s="304"/>
      <c r="M128" s="1287"/>
    </row>
    <row r="129" spans="1:13" ht="15.75">
      <c r="A129" s="304" t="str">
        <f>IF(J129&gt;0,COUNT($J$4:J129),"")</f>
        <v/>
      </c>
      <c r="B129" s="340"/>
      <c r="C129" s="387" t="s">
        <v>1470</v>
      </c>
      <c r="D129" s="388" t="s">
        <v>6741</v>
      </c>
      <c r="E129" s="389">
        <v>20.71</v>
      </c>
      <c r="F129" s="295">
        <f>$F$2</f>
        <v>0</v>
      </c>
      <c r="G129" s="1278">
        <f>IFERROR(E129*F129,"-")</f>
        <v>0</v>
      </c>
      <c r="H129" s="390">
        <v>100</v>
      </c>
      <c r="I129" s="390">
        <v>600</v>
      </c>
      <c r="J129" s="99"/>
      <c r="K129" s="1383">
        <f>IFERROR(J129*G129,0)</f>
        <v>0</v>
      </c>
      <c r="L129" s="304"/>
      <c r="M129" s="1287"/>
    </row>
    <row r="130" spans="1:13" ht="15.75">
      <c r="A130" s="304" t="str">
        <f>IF(J130&gt;0,COUNT($J$4:J130),"")</f>
        <v/>
      </c>
      <c r="B130" s="340"/>
      <c r="C130" s="391" t="s">
        <v>1471</v>
      </c>
      <c r="D130" s="349" t="s">
        <v>6742</v>
      </c>
      <c r="E130" s="392">
        <v>20.71</v>
      </c>
      <c r="F130" s="296">
        <f>$F$2</f>
        <v>0</v>
      </c>
      <c r="G130" s="1286">
        <f>IFERROR(E130*F130,"-")</f>
        <v>0</v>
      </c>
      <c r="H130" s="393">
        <v>100</v>
      </c>
      <c r="I130" s="393">
        <v>600</v>
      </c>
      <c r="J130" s="100"/>
      <c r="K130" s="1384">
        <f>IFERROR(J130*G130,0)</f>
        <v>0</v>
      </c>
      <c r="L130" s="304"/>
      <c r="M130" s="1287"/>
    </row>
    <row r="131" spans="1:13" ht="15.75">
      <c r="A131" s="304" t="str">
        <f>IF(J131&gt;0,COUNT($J$4:J131),"")</f>
        <v/>
      </c>
      <c r="B131" s="340"/>
      <c r="C131" s="408"/>
      <c r="D131" s="355"/>
      <c r="E131" s="409"/>
      <c r="F131" s="300"/>
      <c r="G131" s="1378"/>
      <c r="H131" s="410"/>
      <c r="I131" s="410"/>
      <c r="J131" s="101"/>
      <c r="K131" s="1388"/>
      <c r="L131" s="304"/>
      <c r="M131" s="1287"/>
    </row>
    <row r="132" spans="1:13" ht="15.75">
      <c r="A132" s="304" t="str">
        <f>IF(J132&gt;0,COUNT($J$4:J132),"")</f>
        <v/>
      </c>
      <c r="B132" s="340"/>
      <c r="C132" s="384" t="s">
        <v>1472</v>
      </c>
      <c r="D132" s="342" t="s">
        <v>6743</v>
      </c>
      <c r="E132" s="385">
        <v>20.32</v>
      </c>
      <c r="F132" s="294">
        <f>$F$2</f>
        <v>0</v>
      </c>
      <c r="G132" s="1278">
        <f>IFERROR(E132*F132,"-")</f>
        <v>0</v>
      </c>
      <c r="H132" s="386">
        <v>50</v>
      </c>
      <c r="I132" s="386">
        <v>300</v>
      </c>
      <c r="J132" s="98"/>
      <c r="K132" s="1383">
        <f>IFERROR(J132*G132,0)</f>
        <v>0</v>
      </c>
      <c r="L132" s="304"/>
      <c r="M132" s="1287"/>
    </row>
    <row r="133" spans="1:13" ht="15.75">
      <c r="A133" s="304" t="str">
        <f>IF(J133&gt;0,COUNT($J$4:J133),"")</f>
        <v/>
      </c>
      <c r="B133" s="340"/>
      <c r="C133" s="387" t="s">
        <v>1473</v>
      </c>
      <c r="D133" s="388" t="s">
        <v>6744</v>
      </c>
      <c r="E133" s="389">
        <v>20.32</v>
      </c>
      <c r="F133" s="295">
        <f>$F$2</f>
        <v>0</v>
      </c>
      <c r="G133" s="1278">
        <f>IFERROR(E133*F133,"-")</f>
        <v>0</v>
      </c>
      <c r="H133" s="390">
        <v>50</v>
      </c>
      <c r="I133" s="390">
        <v>300</v>
      </c>
      <c r="J133" s="99"/>
      <c r="K133" s="1383">
        <f>IFERROR(J133*G133,0)</f>
        <v>0</v>
      </c>
      <c r="L133" s="304"/>
      <c r="M133" s="1287"/>
    </row>
    <row r="134" spans="1:13" ht="15.75">
      <c r="A134" s="304" t="str">
        <f>IF(J134&gt;0,COUNT($J$4:J134),"")</f>
        <v/>
      </c>
      <c r="B134" s="340"/>
      <c r="C134" s="387" t="s">
        <v>1474</v>
      </c>
      <c r="D134" s="388" t="s">
        <v>6745</v>
      </c>
      <c r="E134" s="389">
        <v>20.32</v>
      </c>
      <c r="F134" s="295">
        <f>$F$2</f>
        <v>0</v>
      </c>
      <c r="G134" s="1278">
        <f>IFERROR(E134*F134,"-")</f>
        <v>0</v>
      </c>
      <c r="H134" s="390">
        <v>50</v>
      </c>
      <c r="I134" s="390">
        <v>300</v>
      </c>
      <c r="J134" s="99"/>
      <c r="K134" s="1383">
        <f>IFERROR(J134*G134,0)</f>
        <v>0</v>
      </c>
      <c r="L134" s="304"/>
      <c r="M134" s="1287"/>
    </row>
    <row r="135" spans="1:13" ht="15.75">
      <c r="A135" s="304" t="str">
        <f>IF(J135&gt;0,COUNT($J$4:J135),"")</f>
        <v/>
      </c>
      <c r="B135" s="340"/>
      <c r="C135" s="391" t="s">
        <v>1475</v>
      </c>
      <c r="D135" s="349" t="s">
        <v>6746</v>
      </c>
      <c r="E135" s="392">
        <v>18.809999999999999</v>
      </c>
      <c r="F135" s="296">
        <f>$F$2</f>
        <v>0</v>
      </c>
      <c r="G135" s="1286">
        <f>IFERROR(E135*F135,"-")</f>
        <v>0</v>
      </c>
      <c r="H135" s="393">
        <v>50</v>
      </c>
      <c r="I135" s="393">
        <v>300</v>
      </c>
      <c r="J135" s="100"/>
      <c r="K135" s="1384">
        <f>IFERROR(J135*G135,0)</f>
        <v>0</v>
      </c>
      <c r="L135" s="304"/>
      <c r="M135" s="1287"/>
    </row>
    <row r="136" spans="1:13" ht="15.75">
      <c r="A136" s="304" t="str">
        <f>IF(J136&gt;0,COUNT($J$4:J136),"")</f>
        <v/>
      </c>
      <c r="B136" s="340"/>
      <c r="C136" s="408"/>
      <c r="D136" s="355"/>
      <c r="E136" s="409"/>
      <c r="F136" s="300"/>
      <c r="G136" s="1378"/>
      <c r="H136" s="410"/>
      <c r="I136" s="410"/>
      <c r="J136" s="101"/>
      <c r="K136" s="1388"/>
      <c r="L136" s="304"/>
      <c r="M136" s="1287"/>
    </row>
    <row r="137" spans="1:13" ht="15.75">
      <c r="A137" s="304" t="str">
        <f>IF(J137&gt;0,COUNT($J$4:J137),"")</f>
        <v/>
      </c>
      <c r="B137" s="340"/>
      <c r="C137" s="384" t="s">
        <v>1476</v>
      </c>
      <c r="D137" s="342" t="s">
        <v>6747</v>
      </c>
      <c r="E137" s="385">
        <v>23.51</v>
      </c>
      <c r="F137" s="294">
        <f>$F$2</f>
        <v>0</v>
      </c>
      <c r="G137" s="1278">
        <f>IFERROR(E137*F137,"-")</f>
        <v>0</v>
      </c>
      <c r="H137" s="386">
        <v>50</v>
      </c>
      <c r="I137" s="386">
        <v>200</v>
      </c>
      <c r="J137" s="98"/>
      <c r="K137" s="1383">
        <f>IFERROR(J137*G137,0)</f>
        <v>0</v>
      </c>
      <c r="L137" s="304"/>
      <c r="M137" s="1287"/>
    </row>
    <row r="138" spans="1:13" ht="15.75">
      <c r="A138" s="304" t="str">
        <f>IF(J138&gt;0,COUNT($J$4:J138),"")</f>
        <v/>
      </c>
      <c r="B138" s="340"/>
      <c r="C138" s="387" t="s">
        <v>1477</v>
      </c>
      <c r="D138" s="388" t="s">
        <v>6748</v>
      </c>
      <c r="E138" s="389">
        <v>25.16</v>
      </c>
      <c r="F138" s="295">
        <f>$F$2</f>
        <v>0</v>
      </c>
      <c r="G138" s="1278">
        <f>IFERROR(E138*F138,"-")</f>
        <v>0</v>
      </c>
      <c r="H138" s="390">
        <v>50</v>
      </c>
      <c r="I138" s="390">
        <v>200</v>
      </c>
      <c r="J138" s="99"/>
      <c r="K138" s="1383">
        <f>IFERROR(J138*G138,0)</f>
        <v>0</v>
      </c>
      <c r="L138" s="304"/>
      <c r="M138" s="1287"/>
    </row>
    <row r="139" spans="1:13" ht="15.75">
      <c r="A139" s="304" t="str">
        <f>IF(J139&gt;0,COUNT($J$4:J139),"")</f>
        <v/>
      </c>
      <c r="B139" s="340"/>
      <c r="C139" s="387" t="s">
        <v>1478</v>
      </c>
      <c r="D139" s="388" t="s">
        <v>6749</v>
      </c>
      <c r="E139" s="389">
        <v>25.86</v>
      </c>
      <c r="F139" s="295">
        <f>$F$2</f>
        <v>0</v>
      </c>
      <c r="G139" s="1278">
        <f>IFERROR(E139*F139,"-")</f>
        <v>0</v>
      </c>
      <c r="H139" s="390">
        <v>50</v>
      </c>
      <c r="I139" s="390">
        <v>200</v>
      </c>
      <c r="J139" s="99"/>
      <c r="K139" s="1383">
        <f>IFERROR(J139*G139,0)</f>
        <v>0</v>
      </c>
      <c r="L139" s="304"/>
      <c r="M139" s="1287"/>
    </row>
    <row r="140" spans="1:13" ht="15.75">
      <c r="A140" s="304" t="str">
        <f>IF(J140&gt;0,COUNT($J$4:J140),"")</f>
        <v/>
      </c>
      <c r="B140" s="340"/>
      <c r="C140" s="387" t="s">
        <v>1479</v>
      </c>
      <c r="D140" s="388" t="s">
        <v>6750</v>
      </c>
      <c r="E140" s="389">
        <v>19.350000000000001</v>
      </c>
      <c r="F140" s="295">
        <f>$F$2</f>
        <v>0</v>
      </c>
      <c r="G140" s="1278">
        <f>IFERROR(E140*F140,"-")</f>
        <v>0</v>
      </c>
      <c r="H140" s="390">
        <v>50</v>
      </c>
      <c r="I140" s="390">
        <v>200</v>
      </c>
      <c r="J140" s="99"/>
      <c r="K140" s="1383">
        <f>IFERROR(J140*G140,0)</f>
        <v>0</v>
      </c>
      <c r="L140" s="304"/>
      <c r="M140" s="1287"/>
    </row>
    <row r="141" spans="1:13" ht="15.75">
      <c r="A141" s="304" t="str">
        <f>IF(J141&gt;0,COUNT($J$4:J141),"")</f>
        <v/>
      </c>
      <c r="B141" s="340"/>
      <c r="C141" s="391" t="s">
        <v>1480</v>
      </c>
      <c r="D141" s="349" t="s">
        <v>6751</v>
      </c>
      <c r="E141" s="392">
        <v>19.350000000000001</v>
      </c>
      <c r="F141" s="296">
        <f>$F$2</f>
        <v>0</v>
      </c>
      <c r="G141" s="1286">
        <f>IFERROR(E141*F141,"-")</f>
        <v>0</v>
      </c>
      <c r="H141" s="393">
        <v>50</v>
      </c>
      <c r="I141" s="393">
        <v>200</v>
      </c>
      <c r="J141" s="100"/>
      <c r="K141" s="1384">
        <f>IFERROR(J141*G141,0)</f>
        <v>0</v>
      </c>
      <c r="L141" s="304"/>
      <c r="M141" s="1287"/>
    </row>
    <row r="142" spans="1:13" ht="15.75">
      <c r="A142" s="304" t="str">
        <f>IF(J142&gt;0,COUNT($J$4:J142),"")</f>
        <v/>
      </c>
      <c r="B142" s="340"/>
      <c r="C142" s="408"/>
      <c r="D142" s="355"/>
      <c r="E142" s="409"/>
      <c r="F142" s="300"/>
      <c r="G142" s="1378"/>
      <c r="H142" s="410"/>
      <c r="I142" s="410"/>
      <c r="J142" s="101"/>
      <c r="K142" s="1388"/>
      <c r="L142" s="304"/>
      <c r="M142" s="1287"/>
    </row>
    <row r="143" spans="1:13" ht="15.75">
      <c r="A143" s="304" t="str">
        <f>IF(J143&gt;0,COUNT($J$4:J143),"")</f>
        <v/>
      </c>
      <c r="B143" s="340"/>
      <c r="C143" s="384" t="s">
        <v>1481</v>
      </c>
      <c r="D143" s="342" t="s">
        <v>6752</v>
      </c>
      <c r="E143" s="385">
        <v>30.49</v>
      </c>
      <c r="F143" s="294">
        <f t="shared" ref="F143:F148" si="21">$F$2</f>
        <v>0</v>
      </c>
      <c r="G143" s="1278">
        <f t="shared" ref="G143:G148" si="22">IFERROR(E143*F143,"-")</f>
        <v>0</v>
      </c>
      <c r="H143" s="386">
        <f>I143/8</f>
        <v>30</v>
      </c>
      <c r="I143" s="386">
        <v>240</v>
      </c>
      <c r="J143" s="98"/>
      <c r="K143" s="1383">
        <f t="shared" ref="K143:K148" si="23">IFERROR(J143*G143,0)</f>
        <v>0</v>
      </c>
      <c r="L143" s="304"/>
      <c r="M143" s="1287"/>
    </row>
    <row r="144" spans="1:13" ht="15.75">
      <c r="A144" s="304" t="str">
        <f>IF(J144&gt;0,COUNT($J$4:J144),"")</f>
        <v/>
      </c>
      <c r="B144" s="340"/>
      <c r="C144" s="387" t="s">
        <v>1482</v>
      </c>
      <c r="D144" s="388" t="s">
        <v>6753</v>
      </c>
      <c r="E144" s="389">
        <v>32.68</v>
      </c>
      <c r="F144" s="295">
        <f t="shared" si="21"/>
        <v>0</v>
      </c>
      <c r="G144" s="1278">
        <f t="shared" si="22"/>
        <v>0</v>
      </c>
      <c r="H144" s="390">
        <v>30</v>
      </c>
      <c r="I144" s="390">
        <v>120</v>
      </c>
      <c r="J144" s="99"/>
      <c r="K144" s="1383">
        <f t="shared" si="23"/>
        <v>0</v>
      </c>
      <c r="L144" s="304"/>
      <c r="M144" s="1287"/>
    </row>
    <row r="145" spans="1:13" ht="15.75">
      <c r="A145" s="304" t="str">
        <f>IF(J145&gt;0,COUNT($J$4:J145),"")</f>
        <v/>
      </c>
      <c r="B145" s="340"/>
      <c r="C145" s="387" t="s">
        <v>3076</v>
      </c>
      <c r="D145" s="388" t="s">
        <v>6754</v>
      </c>
      <c r="E145" s="389" t="s">
        <v>3076</v>
      </c>
      <c r="F145" s="295">
        <f t="shared" si="21"/>
        <v>0</v>
      </c>
      <c r="G145" s="1278" t="str">
        <f t="shared" si="22"/>
        <v>-</v>
      </c>
      <c r="H145" s="390">
        <f>I145/8</f>
        <v>30</v>
      </c>
      <c r="I145" s="390">
        <v>240</v>
      </c>
      <c r="J145" s="99"/>
      <c r="K145" s="1383">
        <f t="shared" si="23"/>
        <v>0</v>
      </c>
      <c r="L145" s="304"/>
      <c r="M145" s="1287"/>
    </row>
    <row r="146" spans="1:13" ht="15.75">
      <c r="A146" s="304" t="str">
        <f>IF(J146&gt;0,COUNT($J$4:J146),"")</f>
        <v/>
      </c>
      <c r="B146" s="340"/>
      <c r="C146" s="387" t="s">
        <v>1483</v>
      </c>
      <c r="D146" s="388" t="s">
        <v>6755</v>
      </c>
      <c r="E146" s="389">
        <v>27.76</v>
      </c>
      <c r="F146" s="295">
        <f t="shared" si="21"/>
        <v>0</v>
      </c>
      <c r="G146" s="1278">
        <f t="shared" si="22"/>
        <v>0</v>
      </c>
      <c r="H146" s="390">
        <v>30</v>
      </c>
      <c r="I146" s="390">
        <v>120</v>
      </c>
      <c r="J146" s="99"/>
      <c r="K146" s="1383">
        <f t="shared" si="23"/>
        <v>0</v>
      </c>
      <c r="L146" s="304"/>
      <c r="M146" s="1287"/>
    </row>
    <row r="147" spans="1:13" ht="15.75">
      <c r="A147" s="304" t="str">
        <f>IF(J147&gt;0,COUNT($J$4:J147),"")</f>
        <v/>
      </c>
      <c r="B147" s="340"/>
      <c r="C147" s="387" t="s">
        <v>1484</v>
      </c>
      <c r="D147" s="388" t="s">
        <v>6756</v>
      </c>
      <c r="E147" s="389">
        <v>27.69</v>
      </c>
      <c r="F147" s="295">
        <f t="shared" si="21"/>
        <v>0</v>
      </c>
      <c r="G147" s="1278">
        <f t="shared" si="22"/>
        <v>0</v>
      </c>
      <c r="H147" s="390">
        <v>30</v>
      </c>
      <c r="I147" s="390">
        <v>120</v>
      </c>
      <c r="J147" s="99"/>
      <c r="K147" s="1383">
        <f t="shared" si="23"/>
        <v>0</v>
      </c>
      <c r="L147" s="304"/>
      <c r="M147" s="1287"/>
    </row>
    <row r="148" spans="1:13" ht="15.75">
      <c r="A148" s="304" t="str">
        <f>IF(J148&gt;0,COUNT($J$4:J148),"")</f>
        <v/>
      </c>
      <c r="B148" s="340"/>
      <c r="C148" s="391" t="s">
        <v>1485</v>
      </c>
      <c r="D148" s="349" t="s">
        <v>6757</v>
      </c>
      <c r="E148" s="392">
        <v>27.69</v>
      </c>
      <c r="F148" s="296">
        <f t="shared" si="21"/>
        <v>0</v>
      </c>
      <c r="G148" s="1286">
        <f t="shared" si="22"/>
        <v>0</v>
      </c>
      <c r="H148" s="393">
        <v>30</v>
      </c>
      <c r="I148" s="393">
        <v>120</v>
      </c>
      <c r="J148" s="100"/>
      <c r="K148" s="1384">
        <f t="shared" si="23"/>
        <v>0</v>
      </c>
      <c r="L148" s="304"/>
      <c r="M148" s="1287"/>
    </row>
    <row r="149" spans="1:13" ht="15.75">
      <c r="A149" s="304" t="str">
        <f>IF(J149&gt;0,COUNT($J$4:J149),"")</f>
        <v/>
      </c>
      <c r="B149" s="340"/>
      <c r="C149" s="408"/>
      <c r="D149" s="355"/>
      <c r="E149" s="409"/>
      <c r="F149" s="300"/>
      <c r="G149" s="1378"/>
      <c r="H149" s="410"/>
      <c r="I149" s="410"/>
      <c r="J149" s="101"/>
      <c r="K149" s="1388"/>
      <c r="L149" s="304"/>
      <c r="M149" s="1287"/>
    </row>
    <row r="150" spans="1:13" ht="15.75">
      <c r="A150" s="304" t="str">
        <f>IF(J150&gt;0,COUNT($J$4:J150),"")</f>
        <v/>
      </c>
      <c r="B150" s="340"/>
      <c r="C150" s="384" t="s">
        <v>3076</v>
      </c>
      <c r="D150" s="342" t="s">
        <v>6758</v>
      </c>
      <c r="E150" s="385" t="s">
        <v>3076</v>
      </c>
      <c r="F150" s="294">
        <f t="shared" ref="F150:F156" si="24">$F$2</f>
        <v>0</v>
      </c>
      <c r="G150" s="1278" t="str">
        <f t="shared" ref="G150:G156" si="25">IFERROR(E150*F150,"-")</f>
        <v>-</v>
      </c>
      <c r="H150" s="386"/>
      <c r="I150" s="386"/>
      <c r="J150" s="98"/>
      <c r="K150" s="1383">
        <f t="shared" ref="K150:K156" si="26">IFERROR(J150*G150,0)</f>
        <v>0</v>
      </c>
      <c r="L150" s="304"/>
      <c r="M150" s="1287"/>
    </row>
    <row r="151" spans="1:13" ht="15.75">
      <c r="A151" s="304" t="str">
        <f>IF(J151&gt;0,COUNT($J$4:J151),"")</f>
        <v/>
      </c>
      <c r="B151" s="340"/>
      <c r="C151" s="387" t="s">
        <v>1486</v>
      </c>
      <c r="D151" s="388" t="s">
        <v>6759</v>
      </c>
      <c r="E151" s="389">
        <v>38.299999999999997</v>
      </c>
      <c r="F151" s="295">
        <f t="shared" si="24"/>
        <v>0</v>
      </c>
      <c r="G151" s="1278">
        <f t="shared" si="25"/>
        <v>0</v>
      </c>
      <c r="H151" s="390">
        <v>25</v>
      </c>
      <c r="I151" s="390">
        <v>75</v>
      </c>
      <c r="J151" s="99"/>
      <c r="K151" s="1383">
        <f t="shared" si="26"/>
        <v>0</v>
      </c>
      <c r="L151" s="304"/>
      <c r="M151" s="1287"/>
    </row>
    <row r="152" spans="1:13" ht="15.75">
      <c r="A152" s="304" t="str">
        <f>IF(J152&gt;0,COUNT($J$4:J152),"")</f>
        <v/>
      </c>
      <c r="B152" s="340"/>
      <c r="C152" s="387" t="s">
        <v>1487</v>
      </c>
      <c r="D152" s="388" t="s">
        <v>6760</v>
      </c>
      <c r="E152" s="389">
        <v>38.299999999999997</v>
      </c>
      <c r="F152" s="295">
        <f t="shared" si="24"/>
        <v>0</v>
      </c>
      <c r="G152" s="1278">
        <f t="shared" si="25"/>
        <v>0</v>
      </c>
      <c r="H152" s="390">
        <v>25</v>
      </c>
      <c r="I152" s="390">
        <v>75</v>
      </c>
      <c r="J152" s="99"/>
      <c r="K152" s="1383">
        <f t="shared" si="26"/>
        <v>0</v>
      </c>
      <c r="L152" s="304"/>
      <c r="M152" s="1287"/>
    </row>
    <row r="153" spans="1:13" ht="15.75">
      <c r="A153" s="304" t="str">
        <f>IF(J153&gt;0,COUNT($J$4:J153),"")</f>
        <v/>
      </c>
      <c r="B153" s="340"/>
      <c r="C153" s="387" t="s">
        <v>1488</v>
      </c>
      <c r="D153" s="388" t="s">
        <v>6761</v>
      </c>
      <c r="E153" s="389">
        <v>31.61</v>
      </c>
      <c r="F153" s="295">
        <f t="shared" si="24"/>
        <v>0</v>
      </c>
      <c r="G153" s="1278">
        <f t="shared" si="25"/>
        <v>0</v>
      </c>
      <c r="H153" s="390">
        <v>25</v>
      </c>
      <c r="I153" s="390">
        <v>75</v>
      </c>
      <c r="J153" s="99"/>
      <c r="K153" s="1383">
        <f t="shared" si="26"/>
        <v>0</v>
      </c>
      <c r="L153" s="304"/>
      <c r="M153" s="1287"/>
    </row>
    <row r="154" spans="1:13" ht="15.75">
      <c r="A154" s="304" t="str">
        <f>IF(J154&gt;0,COUNT($J$4:J154),"")</f>
        <v/>
      </c>
      <c r="B154" s="340"/>
      <c r="C154" s="387" t="s">
        <v>1489</v>
      </c>
      <c r="D154" s="388" t="s">
        <v>6762</v>
      </c>
      <c r="E154" s="389">
        <v>31.61</v>
      </c>
      <c r="F154" s="295">
        <f t="shared" si="24"/>
        <v>0</v>
      </c>
      <c r="G154" s="1278">
        <f t="shared" si="25"/>
        <v>0</v>
      </c>
      <c r="H154" s="390">
        <v>25</v>
      </c>
      <c r="I154" s="390">
        <v>75</v>
      </c>
      <c r="J154" s="99"/>
      <c r="K154" s="1383">
        <f t="shared" si="26"/>
        <v>0</v>
      </c>
      <c r="L154" s="304"/>
      <c r="M154" s="1287"/>
    </row>
    <row r="155" spans="1:13" ht="15.75">
      <c r="A155" s="304" t="str">
        <f>IF(J155&gt;0,COUNT($J$4:J155),"")</f>
        <v/>
      </c>
      <c r="B155" s="340"/>
      <c r="C155" s="387" t="s">
        <v>1490</v>
      </c>
      <c r="D155" s="388" t="s">
        <v>6763</v>
      </c>
      <c r="E155" s="389">
        <v>30.82</v>
      </c>
      <c r="F155" s="295">
        <f t="shared" si="24"/>
        <v>0</v>
      </c>
      <c r="G155" s="1278">
        <f t="shared" si="25"/>
        <v>0</v>
      </c>
      <c r="H155" s="390">
        <v>25</v>
      </c>
      <c r="I155" s="390">
        <v>75</v>
      </c>
      <c r="J155" s="99"/>
      <c r="K155" s="1383">
        <f t="shared" si="26"/>
        <v>0</v>
      </c>
      <c r="L155" s="304"/>
      <c r="M155" s="1287"/>
    </row>
    <row r="156" spans="1:13" ht="15.75">
      <c r="A156" s="304" t="str">
        <f>IF(J156&gt;0,COUNT($J$4:J156),"")</f>
        <v/>
      </c>
      <c r="B156" s="340"/>
      <c r="C156" s="391" t="s">
        <v>1491</v>
      </c>
      <c r="D156" s="349" t="s">
        <v>6764</v>
      </c>
      <c r="E156" s="392">
        <v>31.69</v>
      </c>
      <c r="F156" s="296">
        <f t="shared" si="24"/>
        <v>0</v>
      </c>
      <c r="G156" s="1286">
        <f t="shared" si="25"/>
        <v>0</v>
      </c>
      <c r="H156" s="393">
        <v>25</v>
      </c>
      <c r="I156" s="393">
        <v>75</v>
      </c>
      <c r="J156" s="100"/>
      <c r="K156" s="1384">
        <f t="shared" si="26"/>
        <v>0</v>
      </c>
      <c r="L156" s="304"/>
      <c r="M156" s="1287"/>
    </row>
    <row r="157" spans="1:13" ht="15.75">
      <c r="A157" s="304" t="str">
        <f>IF(J157&gt;0,COUNT($J$4:J157),"")</f>
        <v/>
      </c>
      <c r="B157" s="340"/>
      <c r="C157" s="408"/>
      <c r="D157" s="355"/>
      <c r="E157" s="409"/>
      <c r="F157" s="300"/>
      <c r="G157" s="1378"/>
      <c r="H157" s="410"/>
      <c r="I157" s="410"/>
      <c r="J157" s="101"/>
      <c r="K157" s="1388"/>
      <c r="L157" s="304"/>
      <c r="M157" s="1287"/>
    </row>
    <row r="158" spans="1:13" ht="15.75">
      <c r="A158" s="304" t="str">
        <f>IF(J158&gt;0,COUNT($J$4:J158),"")</f>
        <v/>
      </c>
      <c r="B158" s="340"/>
      <c r="C158" s="384" t="s">
        <v>3076</v>
      </c>
      <c r="D158" s="342" t="s">
        <v>6765</v>
      </c>
      <c r="E158" s="385" t="s">
        <v>3076</v>
      </c>
      <c r="F158" s="294">
        <f t="shared" ref="F158:F164" si="27">$F$2</f>
        <v>0</v>
      </c>
      <c r="G158" s="1278" t="str">
        <f t="shared" ref="G158:G164" si="28">IFERROR(E158*F158,"-")</f>
        <v>-</v>
      </c>
      <c r="H158" s="386">
        <v>20</v>
      </c>
      <c r="I158" s="386">
        <v>60</v>
      </c>
      <c r="J158" s="98"/>
      <c r="K158" s="1383">
        <f t="shared" ref="K158:K164" si="29">IFERROR(J158*G158,0)</f>
        <v>0</v>
      </c>
      <c r="L158" s="304"/>
      <c r="M158" s="1287"/>
    </row>
    <row r="159" spans="1:13" ht="15.75">
      <c r="A159" s="304" t="str">
        <f>IF(J159&gt;0,COUNT($J$4:J159),"")</f>
        <v/>
      </c>
      <c r="B159" s="340"/>
      <c r="C159" s="387" t="s">
        <v>1492</v>
      </c>
      <c r="D159" s="388" t="s">
        <v>6766</v>
      </c>
      <c r="E159" s="389">
        <v>54.09</v>
      </c>
      <c r="F159" s="295">
        <f t="shared" si="27"/>
        <v>0</v>
      </c>
      <c r="G159" s="1278">
        <f t="shared" si="28"/>
        <v>0</v>
      </c>
      <c r="H159" s="390">
        <v>20</v>
      </c>
      <c r="I159" s="390">
        <v>60</v>
      </c>
      <c r="J159" s="99"/>
      <c r="K159" s="1383">
        <f t="shared" si="29"/>
        <v>0</v>
      </c>
      <c r="L159" s="304"/>
      <c r="M159" s="1287"/>
    </row>
    <row r="160" spans="1:13" ht="15.75">
      <c r="A160" s="304" t="str">
        <f>IF(J160&gt;0,COUNT($J$4:J160),"")</f>
        <v/>
      </c>
      <c r="B160" s="340"/>
      <c r="C160" s="387" t="s">
        <v>1493</v>
      </c>
      <c r="D160" s="388" t="s">
        <v>6767</v>
      </c>
      <c r="E160" s="389">
        <v>47.75</v>
      </c>
      <c r="F160" s="295">
        <f t="shared" si="27"/>
        <v>0</v>
      </c>
      <c r="G160" s="1278">
        <f t="shared" si="28"/>
        <v>0</v>
      </c>
      <c r="H160" s="390">
        <v>20</v>
      </c>
      <c r="I160" s="390">
        <v>60</v>
      </c>
      <c r="J160" s="99"/>
      <c r="K160" s="1383">
        <f t="shared" si="29"/>
        <v>0</v>
      </c>
      <c r="L160" s="304"/>
      <c r="M160" s="1287"/>
    </row>
    <row r="161" spans="1:13" ht="15.75">
      <c r="A161" s="304" t="str">
        <f>IF(J161&gt;0,COUNT($J$4:J161),"")</f>
        <v/>
      </c>
      <c r="B161" s="340"/>
      <c r="C161" s="387" t="s">
        <v>1494</v>
      </c>
      <c r="D161" s="388" t="s">
        <v>6768</v>
      </c>
      <c r="E161" s="389">
        <v>44.75</v>
      </c>
      <c r="F161" s="295">
        <f t="shared" si="27"/>
        <v>0</v>
      </c>
      <c r="G161" s="1278">
        <f t="shared" si="28"/>
        <v>0</v>
      </c>
      <c r="H161" s="390">
        <v>20</v>
      </c>
      <c r="I161" s="390">
        <v>60</v>
      </c>
      <c r="J161" s="99"/>
      <c r="K161" s="1383">
        <f t="shared" si="29"/>
        <v>0</v>
      </c>
      <c r="L161" s="304"/>
      <c r="M161" s="1287"/>
    </row>
    <row r="162" spans="1:13" ht="15.75">
      <c r="A162" s="304" t="str">
        <f>IF(J162&gt;0,COUNT($J$4:J162),"")</f>
        <v/>
      </c>
      <c r="B162" s="340"/>
      <c r="C162" s="387" t="s">
        <v>1495</v>
      </c>
      <c r="D162" s="388" t="s">
        <v>6769</v>
      </c>
      <c r="E162" s="389">
        <v>37.81</v>
      </c>
      <c r="F162" s="295">
        <f t="shared" si="27"/>
        <v>0</v>
      </c>
      <c r="G162" s="1278">
        <f t="shared" si="28"/>
        <v>0</v>
      </c>
      <c r="H162" s="390">
        <v>20</v>
      </c>
      <c r="I162" s="390">
        <v>60</v>
      </c>
      <c r="J162" s="99"/>
      <c r="K162" s="1383">
        <f t="shared" si="29"/>
        <v>0</v>
      </c>
      <c r="L162" s="304"/>
      <c r="M162" s="1287"/>
    </row>
    <row r="163" spans="1:13" ht="15.75">
      <c r="A163" s="304" t="str">
        <f>IF(J163&gt;0,COUNT($J$4:J163),"")</f>
        <v/>
      </c>
      <c r="B163" s="340"/>
      <c r="C163" s="387" t="s">
        <v>1496</v>
      </c>
      <c r="D163" s="388" t="s">
        <v>6770</v>
      </c>
      <c r="E163" s="389">
        <v>42.03</v>
      </c>
      <c r="F163" s="295">
        <f t="shared" si="27"/>
        <v>0</v>
      </c>
      <c r="G163" s="1278">
        <f t="shared" si="28"/>
        <v>0</v>
      </c>
      <c r="H163" s="390">
        <v>20</v>
      </c>
      <c r="I163" s="390">
        <v>60</v>
      </c>
      <c r="J163" s="99"/>
      <c r="K163" s="1383">
        <f t="shared" si="29"/>
        <v>0</v>
      </c>
      <c r="L163" s="304"/>
      <c r="M163" s="1287"/>
    </row>
    <row r="164" spans="1:13" ht="15.75">
      <c r="A164" s="304" t="str">
        <f>IF(J164&gt;0,COUNT($J$4:J164),"")</f>
        <v/>
      </c>
      <c r="B164" s="340"/>
      <c r="C164" s="391" t="s">
        <v>1497</v>
      </c>
      <c r="D164" s="349" t="s">
        <v>6771</v>
      </c>
      <c r="E164" s="392">
        <v>42.12</v>
      </c>
      <c r="F164" s="296">
        <f t="shared" si="27"/>
        <v>0</v>
      </c>
      <c r="G164" s="1286">
        <f t="shared" si="28"/>
        <v>0</v>
      </c>
      <c r="H164" s="393">
        <v>20</v>
      </c>
      <c r="I164" s="393">
        <v>60</v>
      </c>
      <c r="J164" s="100"/>
      <c r="K164" s="1384">
        <f t="shared" si="29"/>
        <v>0</v>
      </c>
      <c r="L164" s="304"/>
      <c r="M164" s="1287"/>
    </row>
    <row r="165" spans="1:13" ht="15.75">
      <c r="A165" s="304" t="str">
        <f>IF(J165&gt;0,COUNT($J$4:J165),"")</f>
        <v/>
      </c>
      <c r="B165" s="340"/>
      <c r="C165" s="408"/>
      <c r="D165" s="355"/>
      <c r="E165" s="409"/>
      <c r="F165" s="300"/>
      <c r="G165" s="1378"/>
      <c r="H165" s="410"/>
      <c r="I165" s="410"/>
      <c r="J165" s="101"/>
      <c r="K165" s="1388"/>
      <c r="L165" s="304"/>
      <c r="M165" s="1287"/>
    </row>
    <row r="166" spans="1:13" ht="15.75">
      <c r="A166" s="304" t="str">
        <f>IF(J166&gt;0,COUNT($J$4:J166),"")</f>
        <v/>
      </c>
      <c r="B166" s="340"/>
      <c r="C166" s="384" t="s">
        <v>1498</v>
      </c>
      <c r="D166" s="342" t="s">
        <v>6772</v>
      </c>
      <c r="E166" s="385">
        <v>76.34</v>
      </c>
      <c r="F166" s="294">
        <f t="shared" ref="F166:F171" si="30">$F$2</f>
        <v>0</v>
      </c>
      <c r="G166" s="1278">
        <f t="shared" ref="G166:G171" si="31">IFERROR(E166*F166,"-")</f>
        <v>0</v>
      </c>
      <c r="H166" s="386">
        <v>15</v>
      </c>
      <c r="I166" s="386">
        <v>30</v>
      </c>
      <c r="J166" s="98"/>
      <c r="K166" s="1383">
        <f t="shared" ref="K166:K171" si="32">IFERROR(J166*G166,0)</f>
        <v>0</v>
      </c>
      <c r="L166" s="304"/>
      <c r="M166" s="1287"/>
    </row>
    <row r="167" spans="1:13" ht="15.75">
      <c r="A167" s="304" t="str">
        <f>IF(J167&gt;0,COUNT($J$4:J167),"")</f>
        <v/>
      </c>
      <c r="B167" s="340"/>
      <c r="C167" s="387" t="s">
        <v>1499</v>
      </c>
      <c r="D167" s="388" t="s">
        <v>6773</v>
      </c>
      <c r="E167" s="389">
        <v>76.34</v>
      </c>
      <c r="F167" s="295">
        <f t="shared" si="30"/>
        <v>0</v>
      </c>
      <c r="G167" s="1278">
        <f t="shared" si="31"/>
        <v>0</v>
      </c>
      <c r="H167" s="390">
        <v>15</v>
      </c>
      <c r="I167" s="390">
        <v>30</v>
      </c>
      <c r="J167" s="99"/>
      <c r="K167" s="1383">
        <f t="shared" si="32"/>
        <v>0</v>
      </c>
      <c r="L167" s="304"/>
      <c r="M167" s="1287"/>
    </row>
    <row r="168" spans="1:13" ht="15.75">
      <c r="A168" s="304" t="str">
        <f>IF(J168&gt;0,COUNT($J$4:J168),"")</f>
        <v/>
      </c>
      <c r="B168" s="340"/>
      <c r="C168" s="387" t="s">
        <v>1500</v>
      </c>
      <c r="D168" s="388" t="s">
        <v>6774</v>
      </c>
      <c r="E168" s="389">
        <v>68.72</v>
      </c>
      <c r="F168" s="295">
        <f t="shared" si="30"/>
        <v>0</v>
      </c>
      <c r="G168" s="1278">
        <f t="shared" si="31"/>
        <v>0</v>
      </c>
      <c r="H168" s="390">
        <v>15</v>
      </c>
      <c r="I168" s="390">
        <v>30</v>
      </c>
      <c r="J168" s="99"/>
      <c r="K168" s="1383">
        <f t="shared" si="32"/>
        <v>0</v>
      </c>
      <c r="L168" s="304"/>
      <c r="M168" s="1287"/>
    </row>
    <row r="169" spans="1:13" ht="15.75">
      <c r="A169" s="304" t="str">
        <f>IF(J169&gt;0,COUNT($J$4:J169),"")</f>
        <v/>
      </c>
      <c r="B169" s="340"/>
      <c r="C169" s="387" t="s">
        <v>1501</v>
      </c>
      <c r="D169" s="388" t="s">
        <v>6775</v>
      </c>
      <c r="E169" s="389">
        <v>76.34</v>
      </c>
      <c r="F169" s="295">
        <f t="shared" si="30"/>
        <v>0</v>
      </c>
      <c r="G169" s="1278">
        <f t="shared" si="31"/>
        <v>0</v>
      </c>
      <c r="H169" s="390">
        <v>15</v>
      </c>
      <c r="I169" s="390">
        <v>30</v>
      </c>
      <c r="J169" s="99"/>
      <c r="K169" s="1383">
        <f t="shared" si="32"/>
        <v>0</v>
      </c>
      <c r="L169" s="304"/>
      <c r="M169" s="1287"/>
    </row>
    <row r="170" spans="1:13" ht="15.75">
      <c r="A170" s="304" t="str">
        <f>IF(J170&gt;0,COUNT($J$4:J170),"")</f>
        <v/>
      </c>
      <c r="B170" s="340"/>
      <c r="C170" s="387" t="s">
        <v>1502</v>
      </c>
      <c r="D170" s="388" t="s">
        <v>6776</v>
      </c>
      <c r="E170" s="389">
        <v>71.13</v>
      </c>
      <c r="F170" s="295">
        <f t="shared" si="30"/>
        <v>0</v>
      </c>
      <c r="G170" s="1278">
        <f t="shared" si="31"/>
        <v>0</v>
      </c>
      <c r="H170" s="390">
        <v>15</v>
      </c>
      <c r="I170" s="390">
        <v>30</v>
      </c>
      <c r="J170" s="99"/>
      <c r="K170" s="1383">
        <f t="shared" si="32"/>
        <v>0</v>
      </c>
      <c r="L170" s="304"/>
      <c r="M170" s="1287"/>
    </row>
    <row r="171" spans="1:13" ht="15.75">
      <c r="A171" s="304" t="str">
        <f>IF(J171&gt;0,COUNT($J$4:J171),"")</f>
        <v/>
      </c>
      <c r="B171" s="340"/>
      <c r="C171" s="391" t="s">
        <v>1503</v>
      </c>
      <c r="D171" s="349" t="s">
        <v>6777</v>
      </c>
      <c r="E171" s="392">
        <v>70.52</v>
      </c>
      <c r="F171" s="296">
        <f t="shared" si="30"/>
        <v>0</v>
      </c>
      <c r="G171" s="1286">
        <f t="shared" si="31"/>
        <v>0</v>
      </c>
      <c r="H171" s="393">
        <v>15</v>
      </c>
      <c r="I171" s="393">
        <v>30</v>
      </c>
      <c r="J171" s="100"/>
      <c r="K171" s="1384">
        <f t="shared" si="32"/>
        <v>0</v>
      </c>
      <c r="L171" s="304"/>
      <c r="M171" s="1287"/>
    </row>
    <row r="172" spans="1:13" ht="15.75">
      <c r="A172" s="304" t="str">
        <f>IF(J172&gt;0,COUNT($J$4:J172),"")</f>
        <v/>
      </c>
      <c r="B172" s="340"/>
      <c r="C172" s="408"/>
      <c r="D172" s="355"/>
      <c r="E172" s="409"/>
      <c r="F172" s="300"/>
      <c r="G172" s="1378"/>
      <c r="H172" s="410"/>
      <c r="I172" s="410"/>
      <c r="J172" s="101"/>
      <c r="K172" s="1388"/>
      <c r="L172" s="304"/>
      <c r="M172" s="1287"/>
    </row>
    <row r="173" spans="1:13" ht="15.75">
      <c r="A173" s="304" t="str">
        <f>IF(J173&gt;0,COUNT($J$4:J173),"")</f>
        <v/>
      </c>
      <c r="B173" s="340"/>
      <c r="C173" s="384" t="s">
        <v>1504</v>
      </c>
      <c r="D173" s="342" t="s">
        <v>6778</v>
      </c>
      <c r="E173" s="417">
        <v>108.8</v>
      </c>
      <c r="F173" s="294">
        <f t="shared" ref="F173:F179" si="33">$F$2</f>
        <v>0</v>
      </c>
      <c r="G173" s="1278">
        <f t="shared" ref="G173:G179" si="34">IFERROR(E173*F173,"-")</f>
        <v>0</v>
      </c>
      <c r="H173" s="386">
        <v>12</v>
      </c>
      <c r="I173" s="386">
        <v>48</v>
      </c>
      <c r="J173" s="98"/>
      <c r="K173" s="1383">
        <f t="shared" ref="K173:K179" si="35">IFERROR(J173*G173,0)</f>
        <v>0</v>
      </c>
      <c r="L173" s="304"/>
      <c r="M173" s="1287"/>
    </row>
    <row r="174" spans="1:13" ht="15.75">
      <c r="A174" s="304" t="str">
        <f>IF(J174&gt;0,COUNT($J$4:J174),"")</f>
        <v/>
      </c>
      <c r="B174" s="340"/>
      <c r="C174" s="387" t="s">
        <v>1505</v>
      </c>
      <c r="D174" s="388" t="s">
        <v>6779</v>
      </c>
      <c r="E174" s="389">
        <v>95.07</v>
      </c>
      <c r="F174" s="295">
        <f t="shared" si="33"/>
        <v>0</v>
      </c>
      <c r="G174" s="1278">
        <f t="shared" si="34"/>
        <v>0</v>
      </c>
      <c r="H174" s="390">
        <v>0</v>
      </c>
      <c r="I174" s="390">
        <v>0</v>
      </c>
      <c r="J174" s="99"/>
      <c r="K174" s="1383">
        <f t="shared" si="35"/>
        <v>0</v>
      </c>
      <c r="L174" s="304"/>
      <c r="M174" s="1287"/>
    </row>
    <row r="175" spans="1:13" ht="15.75">
      <c r="A175" s="304" t="str">
        <f>IF(J175&gt;0,COUNT($J$4:J175),"")</f>
        <v/>
      </c>
      <c r="B175" s="340"/>
      <c r="C175" s="387" t="s">
        <v>1506</v>
      </c>
      <c r="D175" s="388" t="s">
        <v>6780</v>
      </c>
      <c r="E175" s="389">
        <v>105.65</v>
      </c>
      <c r="F175" s="295">
        <f t="shared" si="33"/>
        <v>0</v>
      </c>
      <c r="G175" s="1278">
        <f t="shared" si="34"/>
        <v>0</v>
      </c>
      <c r="H175" s="390">
        <v>12</v>
      </c>
      <c r="I175" s="390">
        <v>24</v>
      </c>
      <c r="J175" s="99"/>
      <c r="K175" s="1383">
        <f t="shared" si="35"/>
        <v>0</v>
      </c>
      <c r="L175" s="304"/>
      <c r="M175" s="1287"/>
    </row>
    <row r="176" spans="1:13" ht="15.75">
      <c r="A176" s="304" t="str">
        <f>IF(J176&gt;0,COUNT($J$4:J176),"")</f>
        <v/>
      </c>
      <c r="B176" s="340"/>
      <c r="C176" s="387" t="s">
        <v>1507</v>
      </c>
      <c r="D176" s="388" t="s">
        <v>6781</v>
      </c>
      <c r="E176" s="389">
        <v>105.65</v>
      </c>
      <c r="F176" s="295">
        <f t="shared" si="33"/>
        <v>0</v>
      </c>
      <c r="G176" s="1278">
        <f t="shared" si="34"/>
        <v>0</v>
      </c>
      <c r="H176" s="390">
        <v>12</v>
      </c>
      <c r="I176" s="390">
        <v>24</v>
      </c>
      <c r="J176" s="99"/>
      <c r="K176" s="1383">
        <f t="shared" si="35"/>
        <v>0</v>
      </c>
      <c r="L176" s="304"/>
      <c r="M176" s="1287"/>
    </row>
    <row r="177" spans="1:13" ht="15.75">
      <c r="A177" s="304" t="str">
        <f>IF(J177&gt;0,COUNT($J$4:J177),"")</f>
        <v/>
      </c>
      <c r="B177" s="340"/>
      <c r="C177" s="387" t="s">
        <v>1508</v>
      </c>
      <c r="D177" s="388" t="s">
        <v>6782</v>
      </c>
      <c r="E177" s="389">
        <v>103.56</v>
      </c>
      <c r="F177" s="295">
        <f t="shared" si="33"/>
        <v>0</v>
      </c>
      <c r="G177" s="1278">
        <f t="shared" si="34"/>
        <v>0</v>
      </c>
      <c r="H177" s="390">
        <v>12</v>
      </c>
      <c r="I177" s="390">
        <v>24</v>
      </c>
      <c r="J177" s="99"/>
      <c r="K177" s="1383">
        <f t="shared" si="35"/>
        <v>0</v>
      </c>
      <c r="L177" s="304"/>
      <c r="M177" s="1287"/>
    </row>
    <row r="178" spans="1:13" ht="15.75">
      <c r="A178" s="304" t="str">
        <f>IF(J178&gt;0,COUNT($J$4:J178),"")</f>
        <v/>
      </c>
      <c r="B178" s="340"/>
      <c r="C178" s="387" t="s">
        <v>1509</v>
      </c>
      <c r="D178" s="388" t="s">
        <v>6783</v>
      </c>
      <c r="E178" s="389">
        <v>108.8</v>
      </c>
      <c r="F178" s="295">
        <f t="shared" si="33"/>
        <v>0</v>
      </c>
      <c r="G178" s="1278">
        <f t="shared" si="34"/>
        <v>0</v>
      </c>
      <c r="H178" s="390">
        <v>12</v>
      </c>
      <c r="I178" s="390">
        <v>24</v>
      </c>
      <c r="J178" s="99"/>
      <c r="K178" s="1383">
        <f t="shared" si="35"/>
        <v>0</v>
      </c>
      <c r="L178" s="304"/>
      <c r="M178" s="1287"/>
    </row>
    <row r="179" spans="1:13" ht="15.75">
      <c r="A179" s="304" t="str">
        <f>IF(J179&gt;0,COUNT($J$4:J179),"")</f>
        <v/>
      </c>
      <c r="B179" s="340"/>
      <c r="C179" s="391" t="s">
        <v>1510</v>
      </c>
      <c r="D179" s="349" t="s">
        <v>6784</v>
      </c>
      <c r="E179" s="392">
        <v>110.53</v>
      </c>
      <c r="F179" s="296">
        <f t="shared" si="33"/>
        <v>0</v>
      </c>
      <c r="G179" s="1286">
        <f t="shared" si="34"/>
        <v>0</v>
      </c>
      <c r="H179" s="393">
        <v>12</v>
      </c>
      <c r="I179" s="393">
        <v>24</v>
      </c>
      <c r="J179" s="100"/>
      <c r="K179" s="1384">
        <f t="shared" si="35"/>
        <v>0</v>
      </c>
      <c r="L179" s="304"/>
      <c r="M179" s="1287"/>
    </row>
    <row r="180" spans="1:13" ht="15.75">
      <c r="A180" s="304" t="str">
        <f>IF(J180&gt;0,COUNT($J$4:J180),"")</f>
        <v/>
      </c>
      <c r="B180" s="340"/>
      <c r="C180" s="408"/>
      <c r="D180" s="355"/>
      <c r="E180" s="409"/>
      <c r="F180" s="300"/>
      <c r="G180" s="1378"/>
      <c r="H180" s="410"/>
      <c r="I180" s="410"/>
      <c r="J180" s="101"/>
      <c r="K180" s="1388"/>
      <c r="L180" s="304"/>
      <c r="M180" s="1287"/>
    </row>
    <row r="181" spans="1:13" ht="15.75">
      <c r="A181" s="304" t="str">
        <f>IF(J181&gt;0,COUNT($J$4:J181),"")</f>
        <v/>
      </c>
      <c r="B181" s="340"/>
      <c r="C181" s="384" t="s">
        <v>3076</v>
      </c>
      <c r="D181" s="342" t="s">
        <v>6785</v>
      </c>
      <c r="E181" s="385" t="s">
        <v>3076</v>
      </c>
      <c r="F181" s="294">
        <f t="shared" ref="F181:F186" si="36">$F$2</f>
        <v>0</v>
      </c>
      <c r="G181" s="1278" t="str">
        <f t="shared" ref="G181:G186" si="37">IFERROR(E181*F181,"-")</f>
        <v>-</v>
      </c>
      <c r="H181" s="386">
        <v>1</v>
      </c>
      <c r="I181" s="386">
        <v>1</v>
      </c>
      <c r="J181" s="98"/>
      <c r="K181" s="1383">
        <f t="shared" ref="K181:K186" si="38">IFERROR(J181*G181,0)</f>
        <v>0</v>
      </c>
      <c r="L181" s="304"/>
      <c r="M181" s="1287"/>
    </row>
    <row r="182" spans="1:13" ht="15.75">
      <c r="A182" s="304" t="str">
        <f>IF(J182&gt;0,COUNT($J$4:J182),"")</f>
        <v/>
      </c>
      <c r="B182" s="340"/>
      <c r="C182" s="414" t="s">
        <v>1511</v>
      </c>
      <c r="D182" s="388" t="s">
        <v>6786</v>
      </c>
      <c r="E182" s="389" t="s">
        <v>3076</v>
      </c>
      <c r="F182" s="295">
        <f t="shared" si="36"/>
        <v>0</v>
      </c>
      <c r="G182" s="1278" t="str">
        <f t="shared" si="37"/>
        <v>-</v>
      </c>
      <c r="H182" s="390">
        <v>1</v>
      </c>
      <c r="I182" s="390">
        <v>1</v>
      </c>
      <c r="J182" s="99"/>
      <c r="K182" s="1383">
        <f t="shared" si="38"/>
        <v>0</v>
      </c>
      <c r="L182" s="304"/>
      <c r="M182" s="1287"/>
    </row>
    <row r="183" spans="1:13" ht="15.75">
      <c r="A183" s="304" t="str">
        <f>IF(J183&gt;0,COUNT($J$4:J183),"")</f>
        <v/>
      </c>
      <c r="B183" s="340"/>
      <c r="C183" s="387" t="s">
        <v>3076</v>
      </c>
      <c r="D183" s="388" t="s">
        <v>6787</v>
      </c>
      <c r="E183" s="389" t="s">
        <v>3076</v>
      </c>
      <c r="F183" s="295">
        <f t="shared" si="36"/>
        <v>0</v>
      </c>
      <c r="G183" s="1278" t="str">
        <f t="shared" si="37"/>
        <v>-</v>
      </c>
      <c r="H183" s="390">
        <v>0</v>
      </c>
      <c r="I183" s="390">
        <v>32</v>
      </c>
      <c r="J183" s="99"/>
      <c r="K183" s="1383">
        <f t="shared" si="38"/>
        <v>0</v>
      </c>
      <c r="L183" s="304"/>
      <c r="M183" s="1287"/>
    </row>
    <row r="184" spans="1:13" ht="15.75">
      <c r="A184" s="304" t="str">
        <f>IF(J184&gt;0,COUNT($J$4:J184),"")</f>
        <v/>
      </c>
      <c r="B184" s="340"/>
      <c r="C184" s="387" t="s">
        <v>3076</v>
      </c>
      <c r="D184" s="388" t="s">
        <v>6788</v>
      </c>
      <c r="E184" s="389" t="s">
        <v>3076</v>
      </c>
      <c r="F184" s="295">
        <f t="shared" si="36"/>
        <v>0</v>
      </c>
      <c r="G184" s="1278" t="str">
        <f t="shared" si="37"/>
        <v>-</v>
      </c>
      <c r="H184" s="390">
        <v>0</v>
      </c>
      <c r="I184" s="390">
        <v>32</v>
      </c>
      <c r="J184" s="99"/>
      <c r="K184" s="1383">
        <f t="shared" si="38"/>
        <v>0</v>
      </c>
      <c r="L184" s="304"/>
      <c r="M184" s="1287"/>
    </row>
    <row r="185" spans="1:13" ht="15.75">
      <c r="A185" s="304" t="str">
        <f>IF(J185&gt;0,COUNT($J$4:J185),"")</f>
        <v/>
      </c>
      <c r="B185" s="340"/>
      <c r="C185" s="387" t="s">
        <v>3076</v>
      </c>
      <c r="D185" s="388" t="s">
        <v>6789</v>
      </c>
      <c r="E185" s="389" t="s">
        <v>3076</v>
      </c>
      <c r="F185" s="295">
        <f t="shared" si="36"/>
        <v>0</v>
      </c>
      <c r="G185" s="1278" t="str">
        <f t="shared" si="37"/>
        <v>-</v>
      </c>
      <c r="H185" s="390">
        <v>0</v>
      </c>
      <c r="I185" s="390">
        <v>32</v>
      </c>
      <c r="J185" s="99"/>
      <c r="K185" s="1383">
        <f t="shared" si="38"/>
        <v>0</v>
      </c>
      <c r="L185" s="304"/>
      <c r="M185" s="1287"/>
    </row>
    <row r="186" spans="1:13" ht="15.75">
      <c r="A186" s="304" t="str">
        <f>IF(J186&gt;0,COUNT($J$4:J186),"")</f>
        <v/>
      </c>
      <c r="B186" s="340"/>
      <c r="C186" s="391" t="s">
        <v>3076</v>
      </c>
      <c r="D186" s="349" t="s">
        <v>6790</v>
      </c>
      <c r="E186" s="392" t="s">
        <v>3076</v>
      </c>
      <c r="F186" s="296">
        <f t="shared" si="36"/>
        <v>0</v>
      </c>
      <c r="G186" s="1286" t="str">
        <f t="shared" si="37"/>
        <v>-</v>
      </c>
      <c r="H186" s="393">
        <v>0</v>
      </c>
      <c r="I186" s="393">
        <v>32</v>
      </c>
      <c r="J186" s="100"/>
      <c r="K186" s="1384">
        <f t="shared" si="38"/>
        <v>0</v>
      </c>
      <c r="L186" s="304"/>
      <c r="M186" s="1287"/>
    </row>
    <row r="187" spans="1:13" ht="15.75">
      <c r="A187" s="304" t="str">
        <f>IF(J187&gt;0,COUNT($J$4:J187),"")</f>
        <v/>
      </c>
      <c r="B187" s="340"/>
      <c r="C187" s="408"/>
      <c r="D187" s="355"/>
      <c r="E187" s="409"/>
      <c r="F187" s="300"/>
      <c r="G187" s="1378"/>
      <c r="H187" s="410"/>
      <c r="I187" s="410"/>
      <c r="J187" s="101"/>
      <c r="K187" s="1388"/>
      <c r="L187" s="304"/>
      <c r="M187" s="1287"/>
    </row>
    <row r="188" spans="1:13" ht="15.75">
      <c r="A188" s="304" t="str">
        <f>IF(J188&gt;0,COUNT($J$4:J188),"")</f>
        <v/>
      </c>
      <c r="B188" s="340"/>
      <c r="C188" s="384" t="s">
        <v>3076</v>
      </c>
      <c r="D188" s="342" t="s">
        <v>6791</v>
      </c>
      <c r="E188" s="385" t="s">
        <v>3076</v>
      </c>
      <c r="F188" s="294">
        <f t="shared" ref="F188:F196" si="39">$F$2</f>
        <v>0</v>
      </c>
      <c r="G188" s="1278" t="str">
        <f t="shared" ref="G188:G196" si="40">IFERROR(E188*F188,"-")</f>
        <v>-</v>
      </c>
      <c r="H188" s="386">
        <v>5</v>
      </c>
      <c r="I188" s="386">
        <v>10</v>
      </c>
      <c r="J188" s="98"/>
      <c r="K188" s="1383">
        <f t="shared" ref="K188:K196" si="41">IFERROR(J188*G188,0)</f>
        <v>0</v>
      </c>
      <c r="L188" s="304"/>
      <c r="M188" s="1287"/>
    </row>
    <row r="189" spans="1:13" ht="15.75">
      <c r="A189" s="304" t="str">
        <f>IF(J189&gt;0,COUNT($J$4:J189),"")</f>
        <v/>
      </c>
      <c r="B189" s="340"/>
      <c r="C189" s="387" t="s">
        <v>1512</v>
      </c>
      <c r="D189" s="388" t="s">
        <v>6792</v>
      </c>
      <c r="E189" s="389">
        <v>178.1</v>
      </c>
      <c r="F189" s="295">
        <f t="shared" si="39"/>
        <v>0</v>
      </c>
      <c r="G189" s="1278">
        <f t="shared" si="40"/>
        <v>0</v>
      </c>
      <c r="H189" s="390">
        <v>5</v>
      </c>
      <c r="I189" s="390">
        <v>10</v>
      </c>
      <c r="J189" s="99"/>
      <c r="K189" s="1383">
        <f t="shared" si="41"/>
        <v>0</v>
      </c>
      <c r="L189" s="304"/>
      <c r="M189" s="1287"/>
    </row>
    <row r="190" spans="1:13" ht="15.75">
      <c r="A190" s="304" t="str">
        <f>IF(J190&gt;0,COUNT($J$4:J190),"")</f>
        <v/>
      </c>
      <c r="B190" s="340"/>
      <c r="C190" s="387" t="s">
        <v>1513</v>
      </c>
      <c r="D190" s="388" t="s">
        <v>9579</v>
      </c>
      <c r="E190" s="389">
        <v>202.64</v>
      </c>
      <c r="F190" s="295">
        <f t="shared" si="39"/>
        <v>0</v>
      </c>
      <c r="G190" s="1278">
        <f t="shared" si="40"/>
        <v>0</v>
      </c>
      <c r="H190" s="390">
        <v>5</v>
      </c>
      <c r="I190" s="390">
        <v>10</v>
      </c>
      <c r="J190" s="99"/>
      <c r="K190" s="1383">
        <f t="shared" si="41"/>
        <v>0</v>
      </c>
      <c r="L190" s="304"/>
      <c r="M190" s="1287"/>
    </row>
    <row r="191" spans="1:13" ht="15.75">
      <c r="A191" s="304" t="str">
        <f>IF(J191&gt;0,COUNT($J$4:J191),"")</f>
        <v/>
      </c>
      <c r="B191" s="340"/>
      <c r="C191" s="387" t="s">
        <v>1514</v>
      </c>
      <c r="D191" s="388" t="s">
        <v>6793</v>
      </c>
      <c r="E191" s="389">
        <v>202.64</v>
      </c>
      <c r="F191" s="295">
        <f t="shared" si="39"/>
        <v>0</v>
      </c>
      <c r="G191" s="1278">
        <f t="shared" si="40"/>
        <v>0</v>
      </c>
      <c r="H191" s="390">
        <v>5</v>
      </c>
      <c r="I191" s="390">
        <v>10</v>
      </c>
      <c r="J191" s="99"/>
      <c r="K191" s="1383">
        <f t="shared" si="41"/>
        <v>0</v>
      </c>
      <c r="L191" s="304"/>
      <c r="M191" s="1287"/>
    </row>
    <row r="192" spans="1:13" ht="15.75">
      <c r="A192" s="304" t="str">
        <f>IF(J192&gt;0,COUNT($J$4:J192),"")</f>
        <v/>
      </c>
      <c r="B192" s="340"/>
      <c r="C192" s="387" t="s">
        <v>1515</v>
      </c>
      <c r="D192" s="388" t="s">
        <v>6794</v>
      </c>
      <c r="E192" s="389">
        <v>227.94</v>
      </c>
      <c r="F192" s="295">
        <f t="shared" si="39"/>
        <v>0</v>
      </c>
      <c r="G192" s="1278">
        <f t="shared" si="40"/>
        <v>0</v>
      </c>
      <c r="H192" s="390">
        <v>5</v>
      </c>
      <c r="I192" s="390">
        <v>10</v>
      </c>
      <c r="J192" s="99"/>
      <c r="K192" s="1383">
        <f t="shared" si="41"/>
        <v>0</v>
      </c>
      <c r="L192" s="304"/>
      <c r="M192" s="1287"/>
    </row>
    <row r="193" spans="1:13" ht="15.75">
      <c r="A193" s="304" t="str">
        <f>IF(J193&gt;0,COUNT($J$4:J193),"")</f>
        <v/>
      </c>
      <c r="B193" s="340"/>
      <c r="C193" s="387" t="s">
        <v>1516</v>
      </c>
      <c r="D193" s="388" t="s">
        <v>6795</v>
      </c>
      <c r="E193" s="389">
        <v>215.68</v>
      </c>
      <c r="F193" s="295">
        <f t="shared" si="39"/>
        <v>0</v>
      </c>
      <c r="G193" s="1278">
        <f t="shared" si="40"/>
        <v>0</v>
      </c>
      <c r="H193" s="390">
        <v>5</v>
      </c>
      <c r="I193" s="390">
        <v>10</v>
      </c>
      <c r="J193" s="99"/>
      <c r="K193" s="1383">
        <f t="shared" si="41"/>
        <v>0</v>
      </c>
      <c r="L193" s="304"/>
      <c r="M193" s="1287"/>
    </row>
    <row r="194" spans="1:13" ht="15.75">
      <c r="A194" s="304" t="str">
        <f>IF(J194&gt;0,COUNT($J$4:J194),"")</f>
        <v/>
      </c>
      <c r="B194" s="340"/>
      <c r="C194" s="387" t="s">
        <v>1517</v>
      </c>
      <c r="D194" s="388" t="s">
        <v>6796</v>
      </c>
      <c r="E194" s="389">
        <v>172.53</v>
      </c>
      <c r="F194" s="295">
        <f t="shared" si="39"/>
        <v>0</v>
      </c>
      <c r="G194" s="1278">
        <f t="shared" si="40"/>
        <v>0</v>
      </c>
      <c r="H194" s="390">
        <v>5</v>
      </c>
      <c r="I194" s="390">
        <v>10</v>
      </c>
      <c r="J194" s="99"/>
      <c r="K194" s="1383">
        <f t="shared" si="41"/>
        <v>0</v>
      </c>
      <c r="L194" s="304"/>
      <c r="M194" s="1287"/>
    </row>
    <row r="195" spans="1:13" ht="15.75">
      <c r="A195" s="304" t="str">
        <f>IF(J195&gt;0,COUNT($J$4:J195),"")</f>
        <v/>
      </c>
      <c r="B195" s="340"/>
      <c r="C195" s="387" t="s">
        <v>1518</v>
      </c>
      <c r="D195" s="388" t="s">
        <v>6797</v>
      </c>
      <c r="E195" s="389">
        <v>215.68</v>
      </c>
      <c r="F195" s="295">
        <f t="shared" si="39"/>
        <v>0</v>
      </c>
      <c r="G195" s="1278">
        <f t="shared" si="40"/>
        <v>0</v>
      </c>
      <c r="H195" s="390">
        <v>5</v>
      </c>
      <c r="I195" s="390">
        <v>10</v>
      </c>
      <c r="J195" s="99"/>
      <c r="K195" s="1383">
        <f t="shared" si="41"/>
        <v>0</v>
      </c>
      <c r="L195" s="304"/>
      <c r="M195" s="1287"/>
    </row>
    <row r="196" spans="1:13" ht="15.75">
      <c r="A196" s="304" t="str">
        <f>IF(J196&gt;0,COUNT($J$4:J196),"")</f>
        <v/>
      </c>
      <c r="B196" s="340"/>
      <c r="C196" s="391" t="s">
        <v>3076</v>
      </c>
      <c r="D196" s="349" t="s">
        <v>6798</v>
      </c>
      <c r="E196" s="392" t="s">
        <v>3076</v>
      </c>
      <c r="F196" s="296">
        <f t="shared" si="39"/>
        <v>0</v>
      </c>
      <c r="G196" s="1286" t="str">
        <f t="shared" si="40"/>
        <v>-</v>
      </c>
      <c r="H196" s="393">
        <v>5</v>
      </c>
      <c r="I196" s="393">
        <v>10</v>
      </c>
      <c r="J196" s="100"/>
      <c r="K196" s="1384">
        <f t="shared" si="41"/>
        <v>0</v>
      </c>
      <c r="L196" s="304"/>
      <c r="M196" s="1287"/>
    </row>
    <row r="197" spans="1:13" ht="15.75">
      <c r="A197" s="304" t="str">
        <f>IF(J197&gt;0,COUNT($J$4:J197),"")</f>
        <v/>
      </c>
      <c r="B197" s="340"/>
      <c r="C197" s="408"/>
      <c r="D197" s="355"/>
      <c r="E197" s="409"/>
      <c r="F197" s="300"/>
      <c r="G197" s="1378"/>
      <c r="H197" s="410"/>
      <c r="I197" s="410"/>
      <c r="J197" s="101"/>
      <c r="K197" s="1388"/>
      <c r="L197" s="304"/>
      <c r="M197" s="1287"/>
    </row>
    <row r="198" spans="1:13" ht="15.75">
      <c r="A198" s="304" t="str">
        <f>IF(J198&gt;0,COUNT($J$4:J198),"")</f>
        <v/>
      </c>
      <c r="B198" s="340"/>
      <c r="C198" s="384" t="s">
        <v>3076</v>
      </c>
      <c r="D198" s="342" t="s">
        <v>6799</v>
      </c>
      <c r="E198" s="385" t="s">
        <v>3076</v>
      </c>
      <c r="F198" s="294">
        <f>$F$2</f>
        <v>0</v>
      </c>
      <c r="G198" s="1278" t="str">
        <f>IFERROR(E198*F198,"-")</f>
        <v>-</v>
      </c>
      <c r="H198" s="386">
        <v>0</v>
      </c>
      <c r="I198" s="386">
        <v>12</v>
      </c>
      <c r="J198" s="98"/>
      <c r="K198" s="1383">
        <f>IFERROR(J198*G198,0)</f>
        <v>0</v>
      </c>
      <c r="L198" s="304"/>
      <c r="M198" s="1287"/>
    </row>
    <row r="199" spans="1:13" ht="15.75">
      <c r="A199" s="304" t="str">
        <f>IF(J199&gt;0,COUNT($J$4:J199),"")</f>
        <v/>
      </c>
      <c r="B199" s="340"/>
      <c r="C199" s="387" t="s">
        <v>1519</v>
      </c>
      <c r="D199" s="388" t="s">
        <v>6800</v>
      </c>
      <c r="E199" s="418">
        <v>273.01</v>
      </c>
      <c r="F199" s="295">
        <f>$F$2</f>
        <v>0</v>
      </c>
      <c r="G199" s="1278">
        <f>IFERROR(E199*F199,"-")</f>
        <v>0</v>
      </c>
      <c r="H199" s="390">
        <v>1</v>
      </c>
      <c r="I199" s="390">
        <v>1</v>
      </c>
      <c r="J199" s="99"/>
      <c r="K199" s="1383">
        <f>IFERROR(J199*G199,0)</f>
        <v>0</v>
      </c>
      <c r="L199" s="304"/>
      <c r="M199" s="1287"/>
    </row>
    <row r="200" spans="1:13" ht="15.75">
      <c r="A200" s="304" t="str">
        <f>IF(J200&gt;0,COUNT($J$4:J200),"")</f>
        <v/>
      </c>
      <c r="B200" s="340"/>
      <c r="C200" s="387" t="s">
        <v>1520</v>
      </c>
      <c r="D200" s="388" t="s">
        <v>6801</v>
      </c>
      <c r="E200" s="389">
        <v>393.93</v>
      </c>
      <c r="F200" s="295">
        <f>$F$2</f>
        <v>0</v>
      </c>
      <c r="G200" s="1278">
        <f>IFERROR(E200*F200,"-")</f>
        <v>0</v>
      </c>
      <c r="H200" s="390">
        <v>1</v>
      </c>
      <c r="I200" s="390">
        <v>1</v>
      </c>
      <c r="J200" s="99"/>
      <c r="K200" s="1383">
        <f>IFERROR(J200*G200,0)</f>
        <v>0</v>
      </c>
      <c r="L200" s="304"/>
      <c r="M200" s="1287"/>
    </row>
    <row r="201" spans="1:13" ht="15.75">
      <c r="A201" s="304" t="str">
        <f>IF(J201&gt;0,COUNT($J$4:J201),"")</f>
        <v/>
      </c>
      <c r="B201" s="340"/>
      <c r="C201" s="387" t="s">
        <v>3076</v>
      </c>
      <c r="D201" s="388" t="s">
        <v>6802</v>
      </c>
      <c r="E201" s="389" t="s">
        <v>3076</v>
      </c>
      <c r="F201" s="295">
        <f>$F$2</f>
        <v>0</v>
      </c>
      <c r="G201" s="1278" t="str">
        <f>IFERROR(E201*F201,"-")</f>
        <v>-</v>
      </c>
      <c r="H201" s="390">
        <v>1</v>
      </c>
      <c r="I201" s="390">
        <v>1</v>
      </c>
      <c r="J201" s="99"/>
      <c r="K201" s="1383">
        <f>IFERROR(J201*G201,0)</f>
        <v>0</v>
      </c>
      <c r="L201" s="304"/>
      <c r="M201" s="1287"/>
    </row>
    <row r="202" spans="1:13" ht="15.75">
      <c r="A202" s="304" t="str">
        <f>IF(J202&gt;0,COUNT($J$4:J202),"")</f>
        <v/>
      </c>
      <c r="B202" s="340"/>
      <c r="C202" s="391" t="s">
        <v>1521</v>
      </c>
      <c r="D202" s="349" t="s">
        <v>6803</v>
      </c>
      <c r="E202" s="392">
        <v>393.93</v>
      </c>
      <c r="F202" s="296">
        <f>$F$2</f>
        <v>0</v>
      </c>
      <c r="G202" s="1286">
        <f>IFERROR(E202*F202,"-")</f>
        <v>0</v>
      </c>
      <c r="H202" s="393">
        <v>1</v>
      </c>
      <c r="I202" s="393">
        <v>1</v>
      </c>
      <c r="J202" s="100"/>
      <c r="K202" s="1384">
        <f>IFERROR(J202*G202,0)</f>
        <v>0</v>
      </c>
      <c r="L202" s="304"/>
      <c r="M202" s="1287"/>
    </row>
    <row r="203" spans="1:13" ht="15.75">
      <c r="A203" s="304" t="str">
        <f>IF(J203&gt;0,COUNT($J$4:J203),"")</f>
        <v/>
      </c>
      <c r="B203" s="340"/>
      <c r="C203" s="408"/>
      <c r="D203" s="355"/>
      <c r="E203" s="409"/>
      <c r="F203" s="300"/>
      <c r="G203" s="1378"/>
      <c r="H203" s="410"/>
      <c r="I203" s="410"/>
      <c r="J203" s="101"/>
      <c r="K203" s="1388"/>
      <c r="L203" s="304"/>
      <c r="M203" s="1287"/>
    </row>
    <row r="204" spans="1:13" ht="15.75">
      <c r="A204" s="304" t="str">
        <f>IF(J204&gt;0,COUNT($J$4:J204),"")</f>
        <v/>
      </c>
      <c r="B204" s="340"/>
      <c r="C204" s="384" t="s">
        <v>3076</v>
      </c>
      <c r="D204" s="342" t="s">
        <v>6804</v>
      </c>
      <c r="E204" s="385" t="s">
        <v>3076</v>
      </c>
      <c r="F204" s="294">
        <f t="shared" ref="F204:F210" si="42">$F$2</f>
        <v>0</v>
      </c>
      <c r="G204" s="1278" t="str">
        <f t="shared" ref="G204:G210" si="43">IFERROR(E204*F204,"-")</f>
        <v>-</v>
      </c>
      <c r="H204" s="386">
        <v>0</v>
      </c>
      <c r="I204" s="386">
        <v>10</v>
      </c>
      <c r="J204" s="98"/>
      <c r="K204" s="1383">
        <f t="shared" ref="K204:K210" si="44">IFERROR(J204*G204,0)</f>
        <v>0</v>
      </c>
      <c r="L204" s="304"/>
      <c r="M204" s="1287"/>
    </row>
    <row r="205" spans="1:13" ht="15.75">
      <c r="A205" s="304" t="str">
        <f>IF(J205&gt;0,COUNT($J$4:J205),"")</f>
        <v/>
      </c>
      <c r="B205" s="340"/>
      <c r="C205" s="387" t="s">
        <v>1522</v>
      </c>
      <c r="D205" s="388" t="s">
        <v>6805</v>
      </c>
      <c r="E205" s="418">
        <v>569.82000000000005</v>
      </c>
      <c r="F205" s="295">
        <f t="shared" si="42"/>
        <v>0</v>
      </c>
      <c r="G205" s="1278">
        <f t="shared" si="43"/>
        <v>0</v>
      </c>
      <c r="H205" s="390">
        <v>0</v>
      </c>
      <c r="I205" s="390">
        <v>10</v>
      </c>
      <c r="J205" s="99"/>
      <c r="K205" s="1383">
        <f t="shared" si="44"/>
        <v>0</v>
      </c>
      <c r="L205" s="304"/>
      <c r="M205" s="1287"/>
    </row>
    <row r="206" spans="1:13" ht="15.75">
      <c r="A206" s="304" t="str">
        <f>IF(J206&gt;0,COUNT($J$4:J206),"")</f>
        <v/>
      </c>
      <c r="B206" s="340"/>
      <c r="C206" s="387" t="s">
        <v>3076</v>
      </c>
      <c r="D206" s="388" t="s">
        <v>6806</v>
      </c>
      <c r="E206" s="389" t="s">
        <v>3076</v>
      </c>
      <c r="F206" s="295">
        <f t="shared" si="42"/>
        <v>0</v>
      </c>
      <c r="G206" s="1278" t="str">
        <f t="shared" si="43"/>
        <v>-</v>
      </c>
      <c r="H206" s="390">
        <v>0</v>
      </c>
      <c r="I206" s="390">
        <v>10</v>
      </c>
      <c r="J206" s="99"/>
      <c r="K206" s="1383">
        <f t="shared" si="44"/>
        <v>0</v>
      </c>
      <c r="L206" s="304"/>
      <c r="M206" s="1287"/>
    </row>
    <row r="207" spans="1:13" ht="15.75">
      <c r="A207" s="304" t="str">
        <f>IF(J207&gt;0,COUNT($J$4:J207),"")</f>
        <v/>
      </c>
      <c r="B207" s="340"/>
      <c r="C207" s="387" t="s">
        <v>1523</v>
      </c>
      <c r="D207" s="388" t="s">
        <v>6807</v>
      </c>
      <c r="E207" s="389">
        <v>569.82000000000005</v>
      </c>
      <c r="F207" s="295">
        <f t="shared" si="42"/>
        <v>0</v>
      </c>
      <c r="G207" s="1278">
        <f t="shared" si="43"/>
        <v>0</v>
      </c>
      <c r="H207" s="390">
        <v>2</v>
      </c>
      <c r="I207" s="390">
        <v>4</v>
      </c>
      <c r="J207" s="99"/>
      <c r="K207" s="1383">
        <f t="shared" si="44"/>
        <v>0</v>
      </c>
      <c r="L207" s="304"/>
      <c r="M207" s="1287"/>
    </row>
    <row r="208" spans="1:13" ht="15.75">
      <c r="A208" s="304" t="str">
        <f>IF(J208&gt;0,COUNT($J$4:J208),"")</f>
        <v/>
      </c>
      <c r="B208" s="340"/>
      <c r="C208" s="387" t="s">
        <v>3076</v>
      </c>
      <c r="D208" s="388" t="s">
        <v>6808</v>
      </c>
      <c r="E208" s="389" t="s">
        <v>3076</v>
      </c>
      <c r="F208" s="295">
        <f t="shared" si="42"/>
        <v>0</v>
      </c>
      <c r="G208" s="1278" t="str">
        <f t="shared" si="43"/>
        <v>-</v>
      </c>
      <c r="H208" s="390">
        <v>2</v>
      </c>
      <c r="I208" s="390">
        <v>4</v>
      </c>
      <c r="J208" s="99"/>
      <c r="K208" s="1383">
        <f t="shared" si="44"/>
        <v>0</v>
      </c>
      <c r="L208" s="304"/>
      <c r="M208" s="1287"/>
    </row>
    <row r="209" spans="1:13" ht="15.75">
      <c r="A209" s="304" t="str">
        <f>IF(J209&gt;0,COUNT($J$4:J209),"")</f>
        <v/>
      </c>
      <c r="B209" s="340"/>
      <c r="C209" s="387" t="s">
        <v>1524</v>
      </c>
      <c r="D209" s="388" t="s">
        <v>6809</v>
      </c>
      <c r="E209" s="389">
        <v>569.82000000000005</v>
      </c>
      <c r="F209" s="295">
        <f t="shared" si="42"/>
        <v>0</v>
      </c>
      <c r="G209" s="1278">
        <f t="shared" si="43"/>
        <v>0</v>
      </c>
      <c r="H209" s="390">
        <v>2</v>
      </c>
      <c r="I209" s="390">
        <v>4</v>
      </c>
      <c r="J209" s="99"/>
      <c r="K209" s="1383">
        <f t="shared" si="44"/>
        <v>0</v>
      </c>
      <c r="L209" s="304"/>
      <c r="M209" s="1287"/>
    </row>
    <row r="210" spans="1:13" ht="15.75">
      <c r="A210" s="304" t="str">
        <f>IF(J210&gt;0,COUNT($J$4:J210),"")</f>
        <v/>
      </c>
      <c r="B210" s="340"/>
      <c r="C210" s="391" t="s">
        <v>1525</v>
      </c>
      <c r="D210" s="349" t="s">
        <v>6810</v>
      </c>
      <c r="E210" s="392">
        <v>656.08</v>
      </c>
      <c r="F210" s="296">
        <f t="shared" si="42"/>
        <v>0</v>
      </c>
      <c r="G210" s="1286">
        <f t="shared" si="43"/>
        <v>0</v>
      </c>
      <c r="H210" s="393">
        <v>1</v>
      </c>
      <c r="I210" s="393">
        <v>0</v>
      </c>
      <c r="J210" s="100"/>
      <c r="K210" s="1384">
        <f t="shared" si="44"/>
        <v>0</v>
      </c>
      <c r="L210" s="304"/>
      <c r="M210" s="1287"/>
    </row>
    <row r="211" spans="1:13" ht="15.75">
      <c r="A211" s="304" t="str">
        <f>IF(J211&gt;0,COUNT($J$4:J211),"")</f>
        <v/>
      </c>
      <c r="B211" s="340"/>
      <c r="C211" s="408"/>
      <c r="D211" s="355"/>
      <c r="E211" s="409"/>
      <c r="F211" s="300"/>
      <c r="G211" s="1378"/>
      <c r="H211" s="410"/>
      <c r="I211" s="410"/>
      <c r="J211" s="101"/>
      <c r="K211" s="1388"/>
      <c r="L211" s="304"/>
      <c r="M211" s="1287"/>
    </row>
    <row r="212" spans="1:13" ht="15.75">
      <c r="A212" s="304" t="str">
        <f>IF(J212&gt;0,COUNT($J$4:J212),"")</f>
        <v/>
      </c>
      <c r="B212" s="340"/>
      <c r="C212" s="384" t="s">
        <v>3076</v>
      </c>
      <c r="D212" s="342" t="s">
        <v>6811</v>
      </c>
      <c r="E212" s="385" t="s">
        <v>3076</v>
      </c>
      <c r="F212" s="294">
        <f>$F$2</f>
        <v>0</v>
      </c>
      <c r="G212" s="1278" t="str">
        <f>IFERROR(E212*F212,"-")</f>
        <v>-</v>
      </c>
      <c r="H212" s="386">
        <v>0</v>
      </c>
      <c r="I212" s="386">
        <v>10</v>
      </c>
      <c r="J212" s="98"/>
      <c r="K212" s="1383">
        <f>IFERROR(J212*G212,0)</f>
        <v>0</v>
      </c>
      <c r="L212" s="304"/>
      <c r="M212" s="1287"/>
    </row>
    <row r="213" spans="1:13" ht="15.75">
      <c r="A213" s="304" t="str">
        <f>IF(J213&gt;0,COUNT($J$4:J213),"")</f>
        <v/>
      </c>
      <c r="B213" s="340"/>
      <c r="C213" s="391" t="s">
        <v>3076</v>
      </c>
      <c r="D213" s="349" t="s">
        <v>6812</v>
      </c>
      <c r="E213" s="392" t="s">
        <v>3076</v>
      </c>
      <c r="F213" s="296">
        <f>$F$2</f>
        <v>0</v>
      </c>
      <c r="G213" s="1286" t="str">
        <f>IFERROR(E213*F213,"-")</f>
        <v>-</v>
      </c>
      <c r="H213" s="393">
        <v>0</v>
      </c>
      <c r="I213" s="393">
        <v>10</v>
      </c>
      <c r="J213" s="100"/>
      <c r="K213" s="1384">
        <f>IFERROR(J213*G213,0)</f>
        <v>0</v>
      </c>
      <c r="L213" s="304"/>
      <c r="M213" s="1287"/>
    </row>
    <row r="214" spans="1:13" ht="15.75">
      <c r="A214" s="304" t="str">
        <f>IF(J214&gt;0,COUNT($J$4:J214),"")</f>
        <v/>
      </c>
      <c r="B214" s="395"/>
      <c r="C214" s="396"/>
      <c r="D214" s="397" t="s">
        <v>109</v>
      </c>
      <c r="E214" s="413"/>
      <c r="F214" s="297"/>
      <c r="G214" s="1377"/>
      <c r="H214" s="399"/>
      <c r="I214" s="399"/>
      <c r="J214" s="189"/>
      <c r="K214" s="1386"/>
      <c r="L214" s="304"/>
      <c r="M214" s="1287"/>
    </row>
    <row r="215" spans="1:13" ht="15.75">
      <c r="A215" s="304" t="str">
        <f>IF(J215&gt;0,COUNT($J$4:J215),"")</f>
        <v/>
      </c>
      <c r="B215" s="400"/>
      <c r="C215" s="384" t="s">
        <v>1526</v>
      </c>
      <c r="D215" s="342" t="s">
        <v>6260</v>
      </c>
      <c r="E215" s="385">
        <v>23.51</v>
      </c>
      <c r="F215" s="294">
        <f t="shared" ref="F215:F229" si="45">$F$2</f>
        <v>0</v>
      </c>
      <c r="G215" s="1278">
        <f t="shared" ref="G215:G229" si="46">IFERROR(E215*F215,"-")</f>
        <v>0</v>
      </c>
      <c r="H215" s="386">
        <v>50</v>
      </c>
      <c r="I215" s="386">
        <v>600</v>
      </c>
      <c r="J215" s="98"/>
      <c r="K215" s="1383">
        <f t="shared" ref="K215:K229" si="47">IFERROR(J215*G215,0)</f>
        <v>0</v>
      </c>
      <c r="L215" s="304"/>
      <c r="M215" s="1287"/>
    </row>
    <row r="216" spans="1:13" ht="15.75">
      <c r="A216" s="304" t="str">
        <f>IF(J216&gt;0,COUNT($J$4:J216),"")</f>
        <v/>
      </c>
      <c r="B216" s="400"/>
      <c r="C216" s="387" t="s">
        <v>1527</v>
      </c>
      <c r="D216" s="388" t="s">
        <v>6261</v>
      </c>
      <c r="E216" s="389">
        <v>23.97</v>
      </c>
      <c r="F216" s="295">
        <f t="shared" si="45"/>
        <v>0</v>
      </c>
      <c r="G216" s="1278">
        <f t="shared" si="46"/>
        <v>0</v>
      </c>
      <c r="H216" s="390">
        <v>30</v>
      </c>
      <c r="I216" s="390">
        <v>360</v>
      </c>
      <c r="J216" s="99"/>
      <c r="K216" s="1383">
        <f t="shared" si="47"/>
        <v>0</v>
      </c>
      <c r="L216" s="304"/>
      <c r="M216" s="1287"/>
    </row>
    <row r="217" spans="1:13" ht="15.75">
      <c r="A217" s="304" t="str">
        <f>IF(J217&gt;0,COUNT($J$4:J217),"")</f>
        <v/>
      </c>
      <c r="B217" s="400"/>
      <c r="C217" s="387" t="s">
        <v>1528</v>
      </c>
      <c r="D217" s="388" t="s">
        <v>6262</v>
      </c>
      <c r="E217" s="389">
        <v>21.79</v>
      </c>
      <c r="F217" s="295">
        <f t="shared" si="45"/>
        <v>0</v>
      </c>
      <c r="G217" s="1278">
        <f t="shared" si="46"/>
        <v>0</v>
      </c>
      <c r="H217" s="390">
        <v>50</v>
      </c>
      <c r="I217" s="390">
        <v>300</v>
      </c>
      <c r="J217" s="99"/>
      <c r="K217" s="1383">
        <f t="shared" si="47"/>
        <v>0</v>
      </c>
      <c r="L217" s="304"/>
      <c r="M217" s="1287"/>
    </row>
    <row r="218" spans="1:13" ht="15.75">
      <c r="A218" s="304" t="str">
        <f>IF(J218&gt;0,COUNT($J$4:J218),"")</f>
        <v/>
      </c>
      <c r="B218" s="400"/>
      <c r="C218" s="391" t="s">
        <v>1529</v>
      </c>
      <c r="D218" s="349" t="s">
        <v>6263</v>
      </c>
      <c r="E218" s="392">
        <v>18.93</v>
      </c>
      <c r="F218" s="296">
        <f t="shared" si="45"/>
        <v>0</v>
      </c>
      <c r="G218" s="1286">
        <f t="shared" si="46"/>
        <v>0</v>
      </c>
      <c r="H218" s="393">
        <v>50</v>
      </c>
      <c r="I218" s="393">
        <v>200</v>
      </c>
      <c r="J218" s="100"/>
      <c r="K218" s="1384">
        <f t="shared" si="47"/>
        <v>0</v>
      </c>
      <c r="L218" s="304"/>
      <c r="M218" s="1287"/>
    </row>
    <row r="219" spans="1:13" ht="15.75">
      <c r="A219" s="304" t="str">
        <f>IF(J219&gt;0,COUNT($J$4:J219),"")</f>
        <v/>
      </c>
      <c r="B219" s="400"/>
      <c r="C219" s="387" t="s">
        <v>1530</v>
      </c>
      <c r="D219" s="388" t="s">
        <v>6264</v>
      </c>
      <c r="E219" s="389">
        <v>23.08</v>
      </c>
      <c r="F219" s="295">
        <f t="shared" si="45"/>
        <v>0</v>
      </c>
      <c r="G219" s="1275">
        <f t="shared" si="46"/>
        <v>0</v>
      </c>
      <c r="H219" s="390">
        <v>40</v>
      </c>
      <c r="I219" s="390">
        <v>120</v>
      </c>
      <c r="J219" s="99"/>
      <c r="K219" s="1385">
        <f t="shared" si="47"/>
        <v>0</v>
      </c>
      <c r="L219" s="304"/>
      <c r="M219" s="1287"/>
    </row>
    <row r="220" spans="1:13" ht="15.75">
      <c r="A220" s="304" t="str">
        <f>IF(J220&gt;0,COUNT($J$4:J220),"")</f>
        <v/>
      </c>
      <c r="B220" s="400"/>
      <c r="C220" s="384" t="s">
        <v>1531</v>
      </c>
      <c r="D220" s="342" t="s">
        <v>6265</v>
      </c>
      <c r="E220" s="385">
        <v>29.44</v>
      </c>
      <c r="F220" s="294">
        <f t="shared" si="45"/>
        <v>0</v>
      </c>
      <c r="G220" s="1278">
        <f t="shared" si="46"/>
        <v>0</v>
      </c>
      <c r="H220" s="386">
        <v>20</v>
      </c>
      <c r="I220" s="386">
        <v>60</v>
      </c>
      <c r="J220" s="98"/>
      <c r="K220" s="1383">
        <f t="shared" si="47"/>
        <v>0</v>
      </c>
      <c r="L220" s="304"/>
      <c r="M220" s="1287"/>
    </row>
    <row r="221" spans="1:13" ht="15.75">
      <c r="A221" s="304" t="str">
        <f>IF(J221&gt;0,COUNT($J$4:J221),"")</f>
        <v/>
      </c>
      <c r="B221" s="400"/>
      <c r="C221" s="387" t="s">
        <v>1532</v>
      </c>
      <c r="D221" s="388" t="s">
        <v>6266</v>
      </c>
      <c r="E221" s="389">
        <v>51.5</v>
      </c>
      <c r="F221" s="295">
        <f t="shared" si="45"/>
        <v>0</v>
      </c>
      <c r="G221" s="1278">
        <f t="shared" si="46"/>
        <v>0</v>
      </c>
      <c r="H221" s="390">
        <v>20</v>
      </c>
      <c r="I221" s="390">
        <v>40</v>
      </c>
      <c r="J221" s="99"/>
      <c r="K221" s="1383">
        <f t="shared" si="47"/>
        <v>0</v>
      </c>
      <c r="L221" s="304"/>
      <c r="M221" s="1287"/>
    </row>
    <row r="222" spans="1:13" ht="15.75">
      <c r="A222" s="304" t="str">
        <f>IF(J222&gt;0,COUNT($J$4:J222),"")</f>
        <v/>
      </c>
      <c r="B222" s="400"/>
      <c r="C222" s="391" t="s">
        <v>1533</v>
      </c>
      <c r="D222" s="349" t="s">
        <v>6267</v>
      </c>
      <c r="E222" s="392">
        <v>63.54</v>
      </c>
      <c r="F222" s="296">
        <f t="shared" si="45"/>
        <v>0</v>
      </c>
      <c r="G222" s="1286">
        <f t="shared" si="46"/>
        <v>0</v>
      </c>
      <c r="H222" s="393">
        <v>10</v>
      </c>
      <c r="I222" s="393">
        <v>30</v>
      </c>
      <c r="J222" s="100"/>
      <c r="K222" s="1384">
        <f t="shared" si="47"/>
        <v>0</v>
      </c>
      <c r="L222" s="304"/>
      <c r="M222" s="1287"/>
    </row>
    <row r="223" spans="1:13" ht="15.75">
      <c r="A223" s="304" t="str">
        <f>IF(J223&gt;0,COUNT($J$4:J223),"")</f>
        <v/>
      </c>
      <c r="B223" s="400"/>
      <c r="C223" s="387" t="s">
        <v>1534</v>
      </c>
      <c r="D223" s="388" t="s">
        <v>6268</v>
      </c>
      <c r="E223" s="389">
        <v>95.74</v>
      </c>
      <c r="F223" s="295">
        <f t="shared" si="45"/>
        <v>0</v>
      </c>
      <c r="G223" s="1275">
        <f t="shared" si="46"/>
        <v>0</v>
      </c>
      <c r="H223" s="390">
        <v>12</v>
      </c>
      <c r="I223" s="390">
        <v>24</v>
      </c>
      <c r="J223" s="99"/>
      <c r="K223" s="1385">
        <f t="shared" si="47"/>
        <v>0</v>
      </c>
      <c r="L223" s="304"/>
      <c r="M223" s="1287"/>
    </row>
    <row r="224" spans="1:13" ht="15.75">
      <c r="A224" s="304" t="str">
        <f>IF(J224&gt;0,COUNT($J$4:J224),"")</f>
        <v/>
      </c>
      <c r="B224" s="400"/>
      <c r="C224" s="384" t="s">
        <v>1535</v>
      </c>
      <c r="D224" s="342" t="s">
        <v>6269</v>
      </c>
      <c r="E224" s="385">
        <v>270.13</v>
      </c>
      <c r="F224" s="294">
        <f t="shared" si="45"/>
        <v>0</v>
      </c>
      <c r="G224" s="1278">
        <f t="shared" si="46"/>
        <v>0</v>
      </c>
      <c r="H224" s="386">
        <v>12</v>
      </c>
      <c r="I224" s="386">
        <v>12</v>
      </c>
      <c r="J224" s="98"/>
      <c r="K224" s="1383">
        <f t="shared" si="47"/>
        <v>0</v>
      </c>
      <c r="L224" s="304"/>
      <c r="M224" s="1287"/>
    </row>
    <row r="225" spans="1:13" ht="15.75">
      <c r="A225" s="304" t="str">
        <f>IF(J225&gt;0,COUNT($J$4:J225),"")</f>
        <v/>
      </c>
      <c r="B225" s="400"/>
      <c r="C225" s="387" t="s">
        <v>1536</v>
      </c>
      <c r="D225" s="388" t="s">
        <v>6270</v>
      </c>
      <c r="E225" s="389">
        <v>350.7</v>
      </c>
      <c r="F225" s="295">
        <f t="shared" si="45"/>
        <v>0</v>
      </c>
      <c r="G225" s="1278">
        <f t="shared" si="46"/>
        <v>0</v>
      </c>
      <c r="H225" s="390">
        <v>10</v>
      </c>
      <c r="I225" s="390">
        <v>10</v>
      </c>
      <c r="J225" s="99"/>
      <c r="K225" s="1383">
        <f t="shared" si="47"/>
        <v>0</v>
      </c>
      <c r="L225" s="304"/>
      <c r="M225" s="1287"/>
    </row>
    <row r="226" spans="1:13" ht="15.75">
      <c r="A226" s="304" t="str">
        <f>IF(J226&gt;0,COUNT($J$4:J226),"")</f>
        <v/>
      </c>
      <c r="B226" s="400"/>
      <c r="C226" s="391" t="s">
        <v>3076</v>
      </c>
      <c r="D226" s="349" t="s">
        <v>6271</v>
      </c>
      <c r="E226" s="392" t="s">
        <v>3076</v>
      </c>
      <c r="F226" s="296">
        <f t="shared" si="45"/>
        <v>0</v>
      </c>
      <c r="G226" s="1286" t="str">
        <f t="shared" si="46"/>
        <v>-</v>
      </c>
      <c r="H226" s="393">
        <v>1</v>
      </c>
      <c r="I226" s="393">
        <v>1</v>
      </c>
      <c r="J226" s="100"/>
      <c r="K226" s="1384">
        <f t="shared" si="47"/>
        <v>0</v>
      </c>
      <c r="L226" s="304"/>
      <c r="M226" s="1287"/>
    </row>
    <row r="227" spans="1:13" ht="15.75">
      <c r="A227" s="304" t="str">
        <f>IF(J227&gt;0,COUNT($J$4:J227),"")</f>
        <v/>
      </c>
      <c r="B227" s="400"/>
      <c r="C227" s="387" t="s">
        <v>1537</v>
      </c>
      <c r="D227" s="388" t="s">
        <v>6272</v>
      </c>
      <c r="E227" s="389">
        <v>681.26</v>
      </c>
      <c r="F227" s="295">
        <f t="shared" si="45"/>
        <v>0</v>
      </c>
      <c r="G227" s="1275">
        <f t="shared" si="46"/>
        <v>0</v>
      </c>
      <c r="H227" s="390">
        <v>2</v>
      </c>
      <c r="I227" s="390">
        <v>4</v>
      </c>
      <c r="J227" s="99"/>
      <c r="K227" s="1385">
        <f t="shared" si="47"/>
        <v>0</v>
      </c>
      <c r="L227" s="304"/>
      <c r="M227" s="1287"/>
    </row>
    <row r="228" spans="1:13" ht="15.75">
      <c r="A228" s="304" t="str">
        <f>IF(J228&gt;0,COUNT($J$4:J228),"")</f>
        <v/>
      </c>
      <c r="B228" s="400"/>
      <c r="C228" s="384" t="s">
        <v>1538</v>
      </c>
      <c r="D228" s="342" t="s">
        <v>6273</v>
      </c>
      <c r="E228" s="385">
        <v>2258.12</v>
      </c>
      <c r="F228" s="294">
        <f t="shared" si="45"/>
        <v>0</v>
      </c>
      <c r="G228" s="1278">
        <f t="shared" si="46"/>
        <v>0</v>
      </c>
      <c r="H228" s="386">
        <v>1</v>
      </c>
      <c r="I228" s="386">
        <v>1</v>
      </c>
      <c r="J228" s="98"/>
      <c r="K228" s="1383">
        <f t="shared" si="47"/>
        <v>0</v>
      </c>
      <c r="L228" s="304"/>
      <c r="M228" s="1287"/>
    </row>
    <row r="229" spans="1:13" ht="15.75">
      <c r="A229" s="304" t="str">
        <f>IF(J229&gt;0,COUNT($J$4:J229),"")</f>
        <v/>
      </c>
      <c r="B229" s="400"/>
      <c r="C229" s="391" t="s">
        <v>1539</v>
      </c>
      <c r="D229" s="349" t="s">
        <v>6274</v>
      </c>
      <c r="E229" s="392">
        <v>2321.75</v>
      </c>
      <c r="F229" s="296">
        <f t="shared" si="45"/>
        <v>0</v>
      </c>
      <c r="G229" s="1286">
        <f t="shared" si="46"/>
        <v>0</v>
      </c>
      <c r="H229" s="393">
        <v>0</v>
      </c>
      <c r="I229" s="393">
        <v>2</v>
      </c>
      <c r="J229" s="100"/>
      <c r="K229" s="1384">
        <f t="shared" si="47"/>
        <v>0</v>
      </c>
      <c r="L229" s="304"/>
      <c r="M229" s="1287"/>
    </row>
    <row r="230" spans="1:13" ht="15.75">
      <c r="A230" s="304" t="str">
        <f>IF(J230&gt;0,COUNT($J$4:J230),"")</f>
        <v/>
      </c>
      <c r="B230" s="395"/>
      <c r="C230" s="396"/>
      <c r="D230" s="397" t="s">
        <v>134</v>
      </c>
      <c r="E230" s="413"/>
      <c r="F230" s="297"/>
      <c r="G230" s="1377"/>
      <c r="H230" s="399"/>
      <c r="I230" s="399"/>
      <c r="J230" s="189"/>
      <c r="K230" s="1386"/>
      <c r="L230" s="304"/>
    </row>
    <row r="231" spans="1:13" ht="15.75">
      <c r="A231" s="304" t="str">
        <f>IF(J231&gt;0,COUNT($J$4:J231),"")</f>
        <v/>
      </c>
      <c r="B231" s="340"/>
      <c r="C231" s="384" t="s">
        <v>1540</v>
      </c>
      <c r="D231" s="342" t="s">
        <v>6710</v>
      </c>
      <c r="E231" s="385">
        <v>36.479999999999997</v>
      </c>
      <c r="F231" s="294">
        <f t="shared" ref="F231:F242" si="48">$F$2</f>
        <v>0</v>
      </c>
      <c r="G231" s="1278">
        <f t="shared" ref="G231:G242" si="49">IFERROR(E231*F231,"-")</f>
        <v>0</v>
      </c>
      <c r="H231" s="386">
        <v>70</v>
      </c>
      <c r="I231" s="386">
        <v>840</v>
      </c>
      <c r="J231" s="98"/>
      <c r="K231" s="1383">
        <f t="shared" ref="K231:K242" si="50">IFERROR(J231*G231,0)</f>
        <v>0</v>
      </c>
      <c r="L231" s="304"/>
      <c r="M231" s="1287"/>
    </row>
    <row r="232" spans="1:13" ht="15.75">
      <c r="A232" s="304" t="str">
        <f>IF(J232&gt;0,COUNT($J$4:J232),"")</f>
        <v/>
      </c>
      <c r="B232" s="340"/>
      <c r="C232" s="387" t="s">
        <v>1541</v>
      </c>
      <c r="D232" s="388" t="s">
        <v>6711</v>
      </c>
      <c r="E232" s="389">
        <v>27.09</v>
      </c>
      <c r="F232" s="295">
        <f t="shared" si="48"/>
        <v>0</v>
      </c>
      <c r="G232" s="1278">
        <f t="shared" si="49"/>
        <v>0</v>
      </c>
      <c r="H232" s="390">
        <v>40</v>
      </c>
      <c r="I232" s="390">
        <v>480</v>
      </c>
      <c r="J232" s="99"/>
      <c r="K232" s="1383">
        <f t="shared" si="50"/>
        <v>0</v>
      </c>
      <c r="L232" s="304"/>
      <c r="M232" s="1287"/>
    </row>
    <row r="233" spans="1:13" ht="15.75">
      <c r="A233" s="304" t="str">
        <f>IF(J233&gt;0,COUNT($J$4:J233),"")</f>
        <v/>
      </c>
      <c r="B233" s="400"/>
      <c r="C233" s="387" t="s">
        <v>1542</v>
      </c>
      <c r="D233" s="388" t="s">
        <v>6712</v>
      </c>
      <c r="E233" s="389">
        <v>30.8</v>
      </c>
      <c r="F233" s="295">
        <f t="shared" si="48"/>
        <v>0</v>
      </c>
      <c r="G233" s="1278">
        <f t="shared" si="49"/>
        <v>0</v>
      </c>
      <c r="H233" s="390">
        <v>50</v>
      </c>
      <c r="I233" s="390">
        <v>400</v>
      </c>
      <c r="J233" s="99"/>
      <c r="K233" s="1383">
        <f t="shared" si="50"/>
        <v>0</v>
      </c>
      <c r="L233" s="304"/>
      <c r="M233" s="1287"/>
    </row>
    <row r="234" spans="1:13" ht="15.75">
      <c r="A234" s="304" t="str">
        <f>IF(J234&gt;0,COUNT($J$4:J234),"")</f>
        <v/>
      </c>
      <c r="B234" s="340"/>
      <c r="C234" s="387" t="s">
        <v>1543</v>
      </c>
      <c r="D234" s="388" t="s">
        <v>6713</v>
      </c>
      <c r="E234" s="389">
        <v>24.74</v>
      </c>
      <c r="F234" s="295">
        <f t="shared" si="48"/>
        <v>0</v>
      </c>
      <c r="G234" s="1278">
        <f t="shared" si="49"/>
        <v>0</v>
      </c>
      <c r="H234" s="390">
        <v>75</v>
      </c>
      <c r="I234" s="390">
        <v>225</v>
      </c>
      <c r="J234" s="99"/>
      <c r="K234" s="1383">
        <f t="shared" si="50"/>
        <v>0</v>
      </c>
      <c r="L234" s="304"/>
      <c r="M234" s="1287"/>
    </row>
    <row r="235" spans="1:13" ht="15.75">
      <c r="A235" s="304" t="str">
        <f>IF(J235&gt;0,COUNT($J$4:J235),"")</f>
        <v/>
      </c>
      <c r="B235" s="340"/>
      <c r="C235" s="391" t="s">
        <v>1544</v>
      </c>
      <c r="D235" s="349" t="s">
        <v>6714</v>
      </c>
      <c r="E235" s="392">
        <v>37.979999999999997</v>
      </c>
      <c r="F235" s="296">
        <f t="shared" si="48"/>
        <v>0</v>
      </c>
      <c r="G235" s="1286">
        <f t="shared" si="49"/>
        <v>0</v>
      </c>
      <c r="H235" s="393">
        <v>40</v>
      </c>
      <c r="I235" s="393">
        <v>120</v>
      </c>
      <c r="J235" s="100"/>
      <c r="K235" s="1384">
        <f t="shared" si="50"/>
        <v>0</v>
      </c>
      <c r="L235" s="304"/>
      <c r="M235" s="1287"/>
    </row>
    <row r="236" spans="1:13" ht="15.75">
      <c r="A236" s="304" t="str">
        <f>IF(J236&gt;0,COUNT($J$4:J236),"")</f>
        <v/>
      </c>
      <c r="B236" s="340"/>
      <c r="C236" s="387" t="s">
        <v>1545</v>
      </c>
      <c r="D236" s="388" t="s">
        <v>6715</v>
      </c>
      <c r="E236" s="389">
        <v>44.12</v>
      </c>
      <c r="F236" s="295">
        <f t="shared" si="48"/>
        <v>0</v>
      </c>
      <c r="G236" s="1275">
        <f t="shared" si="49"/>
        <v>0</v>
      </c>
      <c r="H236" s="390">
        <v>25</v>
      </c>
      <c r="I236" s="390">
        <v>75</v>
      </c>
      <c r="J236" s="99"/>
      <c r="K236" s="1385">
        <f t="shared" si="50"/>
        <v>0</v>
      </c>
      <c r="L236" s="304"/>
      <c r="M236" s="1287"/>
    </row>
    <row r="237" spans="1:13" ht="15.75">
      <c r="A237" s="304" t="str">
        <f>IF(J237&gt;0,COUNT($J$4:J237),"")</f>
        <v/>
      </c>
      <c r="B237" s="340"/>
      <c r="C237" s="387" t="s">
        <v>1546</v>
      </c>
      <c r="D237" s="388" t="s">
        <v>6716</v>
      </c>
      <c r="E237" s="389">
        <v>76.290000000000006</v>
      </c>
      <c r="F237" s="295">
        <f t="shared" si="48"/>
        <v>0</v>
      </c>
      <c r="G237" s="1278">
        <f t="shared" si="49"/>
        <v>0</v>
      </c>
      <c r="H237" s="390">
        <v>10</v>
      </c>
      <c r="I237" s="390">
        <v>40</v>
      </c>
      <c r="J237" s="99"/>
      <c r="K237" s="1383">
        <f t="shared" si="50"/>
        <v>0</v>
      </c>
      <c r="L237" s="304"/>
      <c r="M237" s="1287"/>
    </row>
    <row r="238" spans="1:13" ht="15.75">
      <c r="A238" s="304" t="str">
        <f>IF(J238&gt;0,COUNT($J$4:J238),"")</f>
        <v/>
      </c>
      <c r="B238" s="340"/>
      <c r="C238" s="387" t="s">
        <v>1547</v>
      </c>
      <c r="D238" s="388" t="s">
        <v>6717</v>
      </c>
      <c r="E238" s="389">
        <v>94.72</v>
      </c>
      <c r="F238" s="295">
        <f t="shared" si="48"/>
        <v>0</v>
      </c>
      <c r="G238" s="1278">
        <f t="shared" si="49"/>
        <v>0</v>
      </c>
      <c r="H238" s="390">
        <v>10</v>
      </c>
      <c r="I238" s="390">
        <v>30</v>
      </c>
      <c r="J238" s="99"/>
      <c r="K238" s="1383">
        <f t="shared" si="50"/>
        <v>0</v>
      </c>
      <c r="L238" s="304"/>
      <c r="M238" s="1287"/>
    </row>
    <row r="239" spans="1:13" ht="15.75">
      <c r="A239" s="304" t="str">
        <f>IF(J239&gt;0,COUNT($J$4:J239),"")</f>
        <v/>
      </c>
      <c r="B239" s="340"/>
      <c r="C239" s="391" t="s">
        <v>1548</v>
      </c>
      <c r="D239" s="349" t="s">
        <v>6718</v>
      </c>
      <c r="E239" s="392">
        <v>159.80000000000001</v>
      </c>
      <c r="F239" s="296">
        <f t="shared" si="48"/>
        <v>0</v>
      </c>
      <c r="G239" s="1286">
        <f t="shared" si="49"/>
        <v>0</v>
      </c>
      <c r="H239" s="393">
        <v>12</v>
      </c>
      <c r="I239" s="393">
        <v>24</v>
      </c>
      <c r="J239" s="100"/>
      <c r="K239" s="1384">
        <f t="shared" si="50"/>
        <v>0</v>
      </c>
      <c r="L239" s="304"/>
      <c r="M239" s="1287"/>
    </row>
    <row r="240" spans="1:13" ht="15.75">
      <c r="A240" s="304" t="str">
        <f>IF(J240&gt;0,COUNT($J$4:J240),"")</f>
        <v/>
      </c>
      <c r="B240" s="340"/>
      <c r="C240" s="387" t="s">
        <v>1549</v>
      </c>
      <c r="D240" s="388" t="s">
        <v>6719</v>
      </c>
      <c r="E240" s="389">
        <v>339.93</v>
      </c>
      <c r="F240" s="295">
        <f t="shared" si="48"/>
        <v>0</v>
      </c>
      <c r="G240" s="1275">
        <f t="shared" si="49"/>
        <v>0</v>
      </c>
      <c r="H240" s="390">
        <v>6</v>
      </c>
      <c r="I240" s="390">
        <v>12</v>
      </c>
      <c r="J240" s="99"/>
      <c r="K240" s="1385">
        <f t="shared" si="50"/>
        <v>0</v>
      </c>
      <c r="L240" s="304"/>
      <c r="M240" s="1287"/>
    </row>
    <row r="241" spans="1:13" ht="15.75">
      <c r="A241" s="304" t="str">
        <f>IF(J241&gt;0,COUNT($J$4:J241),"")</f>
        <v/>
      </c>
      <c r="B241" s="340"/>
      <c r="C241" s="387" t="s">
        <v>1550</v>
      </c>
      <c r="D241" s="388" t="s">
        <v>6720</v>
      </c>
      <c r="E241" s="389">
        <v>520.89</v>
      </c>
      <c r="F241" s="295">
        <f t="shared" si="48"/>
        <v>0</v>
      </c>
      <c r="G241" s="1278">
        <f t="shared" si="49"/>
        <v>0</v>
      </c>
      <c r="H241" s="390">
        <v>3</v>
      </c>
      <c r="I241" s="390">
        <v>6</v>
      </c>
      <c r="J241" s="99"/>
      <c r="K241" s="1383">
        <f t="shared" si="50"/>
        <v>0</v>
      </c>
      <c r="L241" s="304"/>
      <c r="M241" s="1287"/>
    </row>
    <row r="242" spans="1:13" ht="15.75">
      <c r="A242" s="304" t="str">
        <f>IF(J242&gt;0,COUNT($J$4:J242),"")</f>
        <v/>
      </c>
      <c r="B242" s="340"/>
      <c r="C242" s="391" t="s">
        <v>3076</v>
      </c>
      <c r="D242" s="349" t="s">
        <v>6721</v>
      </c>
      <c r="E242" s="392" t="s">
        <v>3076</v>
      </c>
      <c r="F242" s="296">
        <f t="shared" si="48"/>
        <v>0</v>
      </c>
      <c r="G242" s="1286" t="str">
        <f t="shared" si="49"/>
        <v>-</v>
      </c>
      <c r="H242" s="393">
        <v>0</v>
      </c>
      <c r="I242" s="393">
        <v>70</v>
      </c>
      <c r="J242" s="100"/>
      <c r="K242" s="1384">
        <f t="shared" si="50"/>
        <v>0</v>
      </c>
      <c r="L242" s="304"/>
      <c r="M242" s="1287"/>
    </row>
    <row r="243" spans="1:13" ht="15.75">
      <c r="A243" s="304" t="str">
        <f>IF(J243&gt;0,COUNT($J$4:J243),"")</f>
        <v/>
      </c>
      <c r="B243" s="395"/>
      <c r="C243" s="396"/>
      <c r="D243" s="397" t="s">
        <v>152</v>
      </c>
      <c r="E243" s="413"/>
      <c r="F243" s="297"/>
      <c r="G243" s="1377"/>
      <c r="H243" s="399"/>
      <c r="I243" s="399"/>
      <c r="J243" s="189"/>
      <c r="K243" s="1386"/>
      <c r="L243" s="304"/>
      <c r="M243" s="1287"/>
    </row>
    <row r="244" spans="1:13" ht="15.75">
      <c r="A244" s="304" t="str">
        <f>IF(J244&gt;0,COUNT($J$4:J244),"")</f>
        <v/>
      </c>
      <c r="B244" s="340"/>
      <c r="C244" s="384" t="s">
        <v>1551</v>
      </c>
      <c r="D244" s="342" t="s">
        <v>6275</v>
      </c>
      <c r="E244" s="385">
        <v>16.239999999999998</v>
      </c>
      <c r="F244" s="294">
        <f t="shared" ref="F244:F252" si="51">$F$2</f>
        <v>0</v>
      </c>
      <c r="G244" s="1278">
        <f t="shared" ref="G244:G252" si="52">IFERROR(E244*F244,"-")</f>
        <v>0</v>
      </c>
      <c r="H244" s="386">
        <v>50</v>
      </c>
      <c r="I244" s="386">
        <v>600</v>
      </c>
      <c r="J244" s="98"/>
      <c r="K244" s="1383">
        <f t="shared" ref="K244:K252" si="53">IFERROR(J244*G244,0)</f>
        <v>0</v>
      </c>
      <c r="L244" s="304"/>
      <c r="M244" s="1287"/>
    </row>
    <row r="245" spans="1:13" ht="15.75">
      <c r="A245" s="304" t="str">
        <f>IF(J245&gt;0,COUNT($J$4:J245),"")</f>
        <v/>
      </c>
      <c r="B245" s="340"/>
      <c r="C245" s="387" t="s">
        <v>1552</v>
      </c>
      <c r="D245" s="388" t="s">
        <v>6276</v>
      </c>
      <c r="E245" s="389">
        <v>15.47</v>
      </c>
      <c r="F245" s="295">
        <f t="shared" si="51"/>
        <v>0</v>
      </c>
      <c r="G245" s="1278">
        <f t="shared" si="52"/>
        <v>0</v>
      </c>
      <c r="H245" s="390">
        <v>35</v>
      </c>
      <c r="I245" s="390">
        <v>420</v>
      </c>
      <c r="J245" s="99"/>
      <c r="K245" s="1383">
        <f t="shared" si="53"/>
        <v>0</v>
      </c>
      <c r="L245" s="304"/>
      <c r="M245" s="1287"/>
    </row>
    <row r="246" spans="1:13" ht="15.75">
      <c r="A246" s="304" t="str">
        <f>IF(J246&gt;0,COUNT($J$4:J246),"")</f>
        <v/>
      </c>
      <c r="B246" s="340"/>
      <c r="C246" s="387" t="s">
        <v>1553</v>
      </c>
      <c r="D246" s="388" t="s">
        <v>6277</v>
      </c>
      <c r="E246" s="389">
        <v>15.47</v>
      </c>
      <c r="F246" s="295">
        <f t="shared" si="51"/>
        <v>0</v>
      </c>
      <c r="G246" s="1278">
        <f t="shared" si="52"/>
        <v>0</v>
      </c>
      <c r="H246" s="390">
        <v>90</v>
      </c>
      <c r="I246" s="390">
        <v>360</v>
      </c>
      <c r="J246" s="99"/>
      <c r="K246" s="1383">
        <f t="shared" si="53"/>
        <v>0</v>
      </c>
      <c r="L246" s="304"/>
      <c r="M246" s="1287"/>
    </row>
    <row r="247" spans="1:13" ht="15.75">
      <c r="A247" s="304" t="str">
        <f>IF(J247&gt;0,COUNT($J$4:J247),"")</f>
        <v/>
      </c>
      <c r="B247" s="340"/>
      <c r="C247" s="387" t="s">
        <v>1554</v>
      </c>
      <c r="D247" s="388" t="s">
        <v>6278</v>
      </c>
      <c r="E247" s="389">
        <v>11.55</v>
      </c>
      <c r="F247" s="295">
        <f t="shared" si="51"/>
        <v>0</v>
      </c>
      <c r="G247" s="1278">
        <f t="shared" si="52"/>
        <v>0</v>
      </c>
      <c r="H247" s="390">
        <v>50</v>
      </c>
      <c r="I247" s="390">
        <v>200</v>
      </c>
      <c r="J247" s="99"/>
      <c r="K247" s="1383">
        <f t="shared" si="53"/>
        <v>0</v>
      </c>
      <c r="L247" s="304"/>
      <c r="M247" s="1287"/>
    </row>
    <row r="248" spans="1:13" ht="15.75">
      <c r="A248" s="304" t="str">
        <f>IF(J248&gt;0,COUNT($J$4:J248),"")</f>
        <v/>
      </c>
      <c r="B248" s="340"/>
      <c r="C248" s="391" t="s">
        <v>1555</v>
      </c>
      <c r="D248" s="349" t="s">
        <v>6279</v>
      </c>
      <c r="E248" s="392">
        <v>14.04</v>
      </c>
      <c r="F248" s="296">
        <f t="shared" si="51"/>
        <v>0</v>
      </c>
      <c r="G248" s="1286">
        <f t="shared" si="52"/>
        <v>0</v>
      </c>
      <c r="H248" s="393">
        <v>35</v>
      </c>
      <c r="I248" s="393">
        <v>105</v>
      </c>
      <c r="J248" s="100"/>
      <c r="K248" s="1384">
        <f t="shared" si="53"/>
        <v>0</v>
      </c>
      <c r="L248" s="304"/>
      <c r="M248" s="1287"/>
    </row>
    <row r="249" spans="1:13" ht="15.75">
      <c r="A249" s="304" t="str">
        <f>IF(J249&gt;0,COUNT($J$4:J249),"")</f>
        <v/>
      </c>
      <c r="B249" s="340"/>
      <c r="C249" s="387" t="s">
        <v>1556</v>
      </c>
      <c r="D249" s="388" t="s">
        <v>6280</v>
      </c>
      <c r="E249" s="389">
        <v>24.62</v>
      </c>
      <c r="F249" s="295">
        <f t="shared" si="51"/>
        <v>0</v>
      </c>
      <c r="G249" s="1275">
        <f t="shared" si="52"/>
        <v>0</v>
      </c>
      <c r="H249" s="390">
        <v>20</v>
      </c>
      <c r="I249" s="390">
        <v>60</v>
      </c>
      <c r="J249" s="99"/>
      <c r="K249" s="1385">
        <f t="shared" si="53"/>
        <v>0</v>
      </c>
      <c r="L249" s="304"/>
      <c r="M249" s="1287"/>
    </row>
    <row r="250" spans="1:13" ht="15.75">
      <c r="A250" s="304" t="str">
        <f>IF(J250&gt;0,COUNT($J$4:J250),"")</f>
        <v/>
      </c>
      <c r="B250" s="340"/>
      <c r="C250" s="387" t="s">
        <v>1557</v>
      </c>
      <c r="D250" s="388" t="s">
        <v>6281</v>
      </c>
      <c r="E250" s="389">
        <v>39.93</v>
      </c>
      <c r="F250" s="295">
        <f t="shared" si="51"/>
        <v>0</v>
      </c>
      <c r="G250" s="1278">
        <f t="shared" si="52"/>
        <v>0</v>
      </c>
      <c r="H250" s="390">
        <v>20</v>
      </c>
      <c r="I250" s="390">
        <v>40</v>
      </c>
      <c r="J250" s="99"/>
      <c r="K250" s="1383">
        <f t="shared" si="53"/>
        <v>0</v>
      </c>
      <c r="L250" s="304"/>
      <c r="M250" s="1287"/>
    </row>
    <row r="251" spans="1:13" ht="15.75">
      <c r="A251" s="304" t="str">
        <f>IF(J251&gt;0,COUNT($J$4:J251),"")</f>
        <v/>
      </c>
      <c r="B251" s="340"/>
      <c r="C251" s="387" t="s">
        <v>1558</v>
      </c>
      <c r="D251" s="388" t="s">
        <v>6282</v>
      </c>
      <c r="E251" s="389">
        <v>52.57</v>
      </c>
      <c r="F251" s="295">
        <f t="shared" si="51"/>
        <v>0</v>
      </c>
      <c r="G251" s="1278">
        <f t="shared" si="52"/>
        <v>0</v>
      </c>
      <c r="H251" s="390">
        <v>15</v>
      </c>
      <c r="I251" s="390">
        <v>30</v>
      </c>
      <c r="J251" s="99"/>
      <c r="K251" s="1383">
        <f t="shared" si="53"/>
        <v>0</v>
      </c>
      <c r="L251" s="304"/>
      <c r="M251" s="1287"/>
    </row>
    <row r="252" spans="1:13" ht="15.75">
      <c r="A252" s="304" t="str">
        <f>IF(J252&gt;0,COUNT($J$4:J252),"")</f>
        <v/>
      </c>
      <c r="B252" s="340"/>
      <c r="C252" s="391" t="s">
        <v>1559</v>
      </c>
      <c r="D252" s="419" t="s">
        <v>8722</v>
      </c>
      <c r="E252" s="392">
        <v>90.16</v>
      </c>
      <c r="F252" s="296">
        <f t="shared" si="51"/>
        <v>0</v>
      </c>
      <c r="G252" s="1286">
        <f t="shared" si="52"/>
        <v>0</v>
      </c>
      <c r="H252" s="393">
        <v>8</v>
      </c>
      <c r="I252" s="393">
        <v>16</v>
      </c>
      <c r="J252" s="100"/>
      <c r="K252" s="1384">
        <f t="shared" si="53"/>
        <v>0</v>
      </c>
      <c r="L252" s="304"/>
      <c r="M252" s="1287"/>
    </row>
    <row r="253" spans="1:13" ht="15.75">
      <c r="A253" s="304" t="str">
        <f>IF(J253&gt;0,COUNT($J$4:J253),"")</f>
        <v/>
      </c>
      <c r="B253" s="340"/>
      <c r="C253" s="387" t="s">
        <v>1560</v>
      </c>
      <c r="D253" s="388" t="s">
        <v>6283</v>
      </c>
      <c r="E253" s="389">
        <v>195.72</v>
      </c>
      <c r="F253" s="295">
        <f t="shared" ref="F253:F259" si="54">$F$2</f>
        <v>0</v>
      </c>
      <c r="G253" s="1275">
        <f t="shared" ref="G253:G259" si="55">IFERROR(E253*F253,"-")</f>
        <v>0</v>
      </c>
      <c r="H253" s="390">
        <v>6</v>
      </c>
      <c r="I253" s="390">
        <v>12</v>
      </c>
      <c r="J253" s="99"/>
      <c r="K253" s="1385">
        <f t="shared" ref="K253:K259" si="56">IFERROR(J253*G253,0)</f>
        <v>0</v>
      </c>
      <c r="L253" s="304"/>
      <c r="M253" s="1287"/>
    </row>
    <row r="254" spans="1:13" ht="15.75">
      <c r="A254" s="304" t="str">
        <f>IF(J254&gt;0,COUNT($J$4:J254),"")</f>
        <v/>
      </c>
      <c r="B254" s="340"/>
      <c r="C254" s="387" t="s">
        <v>1561</v>
      </c>
      <c r="D254" s="388" t="s">
        <v>6284</v>
      </c>
      <c r="E254" s="389">
        <v>291.86</v>
      </c>
      <c r="F254" s="295">
        <f t="shared" si="54"/>
        <v>0</v>
      </c>
      <c r="G254" s="1278">
        <f t="shared" si="55"/>
        <v>0</v>
      </c>
      <c r="H254" s="390">
        <v>8</v>
      </c>
      <c r="I254" s="390">
        <v>8</v>
      </c>
      <c r="J254" s="99"/>
      <c r="K254" s="1383">
        <f t="shared" si="56"/>
        <v>0</v>
      </c>
      <c r="L254" s="304"/>
      <c r="M254" s="1287"/>
    </row>
    <row r="255" spans="1:13" ht="15.75">
      <c r="A255" s="304" t="str">
        <f>IF(J255&gt;0,COUNT($J$4:J255),"")</f>
        <v/>
      </c>
      <c r="B255" s="340"/>
      <c r="C255" s="387" t="s">
        <v>3076</v>
      </c>
      <c r="D255" s="388" t="s">
        <v>6285</v>
      </c>
      <c r="E255" s="389" t="s">
        <v>3076</v>
      </c>
      <c r="F255" s="295">
        <f t="shared" si="54"/>
        <v>0</v>
      </c>
      <c r="G255" s="1278" t="str">
        <f t="shared" si="55"/>
        <v>-</v>
      </c>
      <c r="H255" s="390">
        <v>0</v>
      </c>
      <c r="I255" s="390">
        <v>9</v>
      </c>
      <c r="J255" s="99"/>
      <c r="K255" s="1383">
        <f t="shared" si="56"/>
        <v>0</v>
      </c>
      <c r="L255" s="304"/>
      <c r="M255" s="1287"/>
    </row>
    <row r="256" spans="1:13" ht="15.75">
      <c r="A256" s="304" t="str">
        <f>IF(J256&gt;0,COUNT($J$4:J256),"")</f>
        <v/>
      </c>
      <c r="B256" s="340"/>
      <c r="C256" s="387" t="s">
        <v>1562</v>
      </c>
      <c r="D256" s="388" t="s">
        <v>6286</v>
      </c>
      <c r="E256" s="389">
        <v>620.69000000000005</v>
      </c>
      <c r="F256" s="295">
        <f t="shared" si="54"/>
        <v>0</v>
      </c>
      <c r="G256" s="1278">
        <f t="shared" si="55"/>
        <v>0</v>
      </c>
      <c r="H256" s="390">
        <v>2</v>
      </c>
      <c r="I256" s="390">
        <v>2</v>
      </c>
      <c r="J256" s="99"/>
      <c r="K256" s="1383">
        <f t="shared" si="56"/>
        <v>0</v>
      </c>
      <c r="L256" s="304"/>
      <c r="M256" s="1287"/>
    </row>
    <row r="257" spans="1:13" ht="15.75">
      <c r="A257" s="304" t="str">
        <f>IF(J257&gt;0,COUNT($J$4:J257),"")</f>
        <v/>
      </c>
      <c r="B257" s="340"/>
      <c r="C257" s="387" t="s">
        <v>1563</v>
      </c>
      <c r="D257" s="388" t="s">
        <v>6287</v>
      </c>
      <c r="E257" s="389">
        <v>1375.96</v>
      </c>
      <c r="F257" s="295">
        <f t="shared" si="54"/>
        <v>0</v>
      </c>
      <c r="G257" s="1278">
        <f t="shared" si="55"/>
        <v>0</v>
      </c>
      <c r="H257" s="390">
        <v>2</v>
      </c>
      <c r="I257" s="390">
        <v>2</v>
      </c>
      <c r="J257" s="99"/>
      <c r="K257" s="1383">
        <f t="shared" si="56"/>
        <v>0</v>
      </c>
      <c r="L257" s="304"/>
      <c r="M257" s="1287"/>
    </row>
    <row r="258" spans="1:13" ht="15.75">
      <c r="A258" s="304" t="str">
        <f>IF(J258&gt;0,COUNT($J$4:J258),"")</f>
        <v/>
      </c>
      <c r="B258" s="340"/>
      <c r="C258" s="387" t="s">
        <v>1564</v>
      </c>
      <c r="D258" s="388" t="s">
        <v>6288</v>
      </c>
      <c r="E258" s="389">
        <v>2321.75</v>
      </c>
      <c r="F258" s="295">
        <f t="shared" si="54"/>
        <v>0</v>
      </c>
      <c r="G258" s="1278">
        <f t="shared" si="55"/>
        <v>0</v>
      </c>
      <c r="H258" s="390">
        <v>1</v>
      </c>
      <c r="I258" s="390">
        <v>1</v>
      </c>
      <c r="J258" s="99"/>
      <c r="K258" s="1383">
        <f t="shared" si="56"/>
        <v>0</v>
      </c>
      <c r="L258" s="304"/>
      <c r="M258" s="1287"/>
    </row>
    <row r="259" spans="1:13" ht="15.75">
      <c r="A259" s="304" t="str">
        <f>IF(J259&gt;0,COUNT($J$4:J259),"")</f>
        <v/>
      </c>
      <c r="B259" s="340"/>
      <c r="C259" s="391" t="s">
        <v>3076</v>
      </c>
      <c r="D259" s="349" t="s">
        <v>6289</v>
      </c>
      <c r="E259" s="392" t="s">
        <v>3076</v>
      </c>
      <c r="F259" s="296">
        <f t="shared" si="54"/>
        <v>0</v>
      </c>
      <c r="G259" s="1286" t="str">
        <f t="shared" si="55"/>
        <v>-</v>
      </c>
      <c r="H259" s="393">
        <v>0</v>
      </c>
      <c r="I259" s="393">
        <v>1</v>
      </c>
      <c r="J259" s="100"/>
      <c r="K259" s="1384">
        <f t="shared" si="56"/>
        <v>0</v>
      </c>
      <c r="L259" s="304"/>
      <c r="M259" s="1287"/>
    </row>
    <row r="260" spans="1:13" ht="15.75">
      <c r="A260" s="304" t="str">
        <f>IF(J260&gt;0,COUNT($J$4:J260),"")</f>
        <v/>
      </c>
      <c r="B260" s="395"/>
      <c r="C260" s="396"/>
      <c r="D260" s="397" t="s">
        <v>8833</v>
      </c>
      <c r="E260" s="413"/>
      <c r="F260" s="297"/>
      <c r="G260" s="1377"/>
      <c r="H260" s="399"/>
      <c r="I260" s="399"/>
      <c r="J260" s="189"/>
      <c r="K260" s="1386"/>
      <c r="L260" s="304"/>
      <c r="M260" s="1287"/>
    </row>
    <row r="261" spans="1:13" ht="15.75">
      <c r="A261" s="304" t="str">
        <f>IF(J261&gt;0,COUNT($J$4:J261),"")</f>
        <v/>
      </c>
      <c r="B261" s="400"/>
      <c r="C261" s="401" t="s">
        <v>1565</v>
      </c>
      <c r="D261" s="402" t="s">
        <v>6813</v>
      </c>
      <c r="E261" s="403">
        <v>30.24</v>
      </c>
      <c r="F261" s="298">
        <f>$F$2</f>
        <v>0</v>
      </c>
      <c r="G261" s="1286">
        <f>IFERROR(E261*F261,"-")</f>
        <v>0</v>
      </c>
      <c r="H261" s="404">
        <v>40</v>
      </c>
      <c r="I261" s="404">
        <v>480</v>
      </c>
      <c r="J261" s="105"/>
      <c r="K261" s="1384">
        <f>IFERROR(J261*G261,0)</f>
        <v>0</v>
      </c>
      <c r="L261" s="304"/>
      <c r="M261" s="1287"/>
    </row>
    <row r="262" spans="1:13" ht="15.75">
      <c r="A262" s="304" t="str">
        <f>IF(J262&gt;0,COUNT($J$4:J262),"")</f>
        <v/>
      </c>
      <c r="B262" s="400"/>
      <c r="C262" s="408"/>
      <c r="D262" s="355"/>
      <c r="E262" s="409"/>
      <c r="F262" s="300"/>
      <c r="G262" s="1378"/>
      <c r="H262" s="410"/>
      <c r="I262" s="410"/>
      <c r="J262" s="101"/>
      <c r="K262" s="1388"/>
      <c r="L262" s="304"/>
      <c r="M262" s="1287"/>
    </row>
    <row r="263" spans="1:13" ht="15.75">
      <c r="A263" s="304" t="str">
        <f>IF(J263&gt;0,COUNT($J$4:J263),"")</f>
        <v/>
      </c>
      <c r="B263" s="400"/>
      <c r="C263" s="384" t="s">
        <v>1566</v>
      </c>
      <c r="D263" s="342" t="s">
        <v>6814</v>
      </c>
      <c r="E263" s="385">
        <v>35.020000000000003</v>
      </c>
      <c r="F263" s="294">
        <f>$F$2</f>
        <v>0</v>
      </c>
      <c r="G263" s="1278">
        <f>IFERROR(E263*F263,"-")</f>
        <v>0</v>
      </c>
      <c r="H263" s="386">
        <v>70</v>
      </c>
      <c r="I263" s="386">
        <v>420</v>
      </c>
      <c r="J263" s="98"/>
      <c r="K263" s="1383">
        <f>IFERROR(J263*G263,0)</f>
        <v>0</v>
      </c>
      <c r="L263" s="304"/>
      <c r="M263" s="1287"/>
    </row>
    <row r="264" spans="1:13" ht="15.75">
      <c r="A264" s="304" t="str">
        <f>IF(J264&gt;0,COUNT($J$4:J264),"")</f>
        <v/>
      </c>
      <c r="B264" s="400"/>
      <c r="C264" s="391" t="s">
        <v>1567</v>
      </c>
      <c r="D264" s="349" t="s">
        <v>6815</v>
      </c>
      <c r="E264" s="392">
        <v>22.3</v>
      </c>
      <c r="F264" s="296">
        <f>$F$2</f>
        <v>0</v>
      </c>
      <c r="G264" s="1286">
        <f>IFERROR(E264*F264,"-")</f>
        <v>0</v>
      </c>
      <c r="H264" s="393">
        <v>60</v>
      </c>
      <c r="I264" s="393">
        <v>360</v>
      </c>
      <c r="J264" s="100"/>
      <c r="K264" s="1384">
        <f>IFERROR(J264*G264,0)</f>
        <v>0</v>
      </c>
      <c r="L264" s="304"/>
      <c r="M264" s="1287"/>
    </row>
    <row r="265" spans="1:13" ht="15.75">
      <c r="A265" s="304" t="str">
        <f>IF(J265&gt;0,COUNT($J$4:J265),"")</f>
        <v/>
      </c>
      <c r="B265" s="400"/>
      <c r="C265" s="408"/>
      <c r="D265" s="355"/>
      <c r="E265" s="409"/>
      <c r="F265" s="300"/>
      <c r="G265" s="1378"/>
      <c r="H265" s="410"/>
      <c r="I265" s="410"/>
      <c r="J265" s="101"/>
      <c r="K265" s="1388"/>
      <c r="L265" s="304"/>
      <c r="M265" s="1287"/>
    </row>
    <row r="266" spans="1:13" ht="15.75">
      <c r="A266" s="304" t="str">
        <f>IF(J266&gt;0,COUNT($J$4:J266),"")</f>
        <v/>
      </c>
      <c r="B266" s="400"/>
      <c r="C266" s="384" t="s">
        <v>1568</v>
      </c>
      <c r="D266" s="342" t="s">
        <v>6816</v>
      </c>
      <c r="E266" s="385">
        <v>22.57</v>
      </c>
      <c r="F266" s="294">
        <f>$F$2</f>
        <v>0</v>
      </c>
      <c r="G266" s="1278">
        <f>IFERROR(E266*F266,"-")</f>
        <v>0</v>
      </c>
      <c r="H266" s="386">
        <v>40</v>
      </c>
      <c r="I266" s="386">
        <v>240</v>
      </c>
      <c r="J266" s="98"/>
      <c r="K266" s="1383">
        <f>IFERROR(J266*G266,0)</f>
        <v>0</v>
      </c>
      <c r="L266" s="304"/>
      <c r="M266" s="1287"/>
    </row>
    <row r="267" spans="1:13" ht="15.75">
      <c r="A267" s="304" t="str">
        <f>IF(J267&gt;0,COUNT($J$4:J267),"")</f>
        <v/>
      </c>
      <c r="B267" s="400"/>
      <c r="C267" s="387" t="s">
        <v>1569</v>
      </c>
      <c r="D267" s="388" t="s">
        <v>6817</v>
      </c>
      <c r="E267" s="389">
        <v>21.7</v>
      </c>
      <c r="F267" s="295">
        <f>$F$2</f>
        <v>0</v>
      </c>
      <c r="G267" s="1278">
        <f>IFERROR(E267*F267,"-")</f>
        <v>0</v>
      </c>
      <c r="H267" s="390">
        <v>40</v>
      </c>
      <c r="I267" s="390">
        <v>240</v>
      </c>
      <c r="J267" s="99"/>
      <c r="K267" s="1383">
        <f>IFERROR(J267*G267,0)</f>
        <v>0</v>
      </c>
      <c r="L267" s="304"/>
      <c r="M267" s="1287"/>
    </row>
    <row r="268" spans="1:13" ht="15.75">
      <c r="A268" s="304" t="str">
        <f>IF(J268&gt;0,COUNT($J$4:J268),"")</f>
        <v/>
      </c>
      <c r="B268" s="400"/>
      <c r="C268" s="391" t="s">
        <v>1570</v>
      </c>
      <c r="D268" s="349" t="s">
        <v>6818</v>
      </c>
      <c r="E268" s="392">
        <v>21.17</v>
      </c>
      <c r="F268" s="296">
        <f>$F$2</f>
        <v>0</v>
      </c>
      <c r="G268" s="1286">
        <f>IFERROR(E268*F268,"-")</f>
        <v>0</v>
      </c>
      <c r="H268" s="393">
        <v>40</v>
      </c>
      <c r="I268" s="393">
        <v>240</v>
      </c>
      <c r="J268" s="100"/>
      <c r="K268" s="1384">
        <f>IFERROR(J268*G268,0)</f>
        <v>0</v>
      </c>
      <c r="L268" s="304"/>
      <c r="M268" s="1287"/>
    </row>
    <row r="269" spans="1:13" ht="15.75">
      <c r="A269" s="304" t="str">
        <f>IF(J269&gt;0,COUNT($J$4:J269),"")</f>
        <v/>
      </c>
      <c r="B269" s="400"/>
      <c r="C269" s="408"/>
      <c r="D269" s="355"/>
      <c r="E269" s="409"/>
      <c r="F269" s="300"/>
      <c r="G269" s="1378"/>
      <c r="H269" s="410"/>
      <c r="I269" s="410"/>
      <c r="J269" s="101"/>
      <c r="K269" s="1388"/>
      <c r="L269" s="304"/>
      <c r="M269" s="1287"/>
    </row>
    <row r="270" spans="1:13" ht="15.75">
      <c r="A270" s="304" t="str">
        <f>IF(J270&gt;0,COUNT($J$4:J270),"")</f>
        <v/>
      </c>
      <c r="B270" s="400"/>
      <c r="C270" s="384" t="s">
        <v>1571</v>
      </c>
      <c r="D270" s="342" t="s">
        <v>6819</v>
      </c>
      <c r="E270" s="385">
        <v>30.23</v>
      </c>
      <c r="F270" s="294">
        <f>$F$2</f>
        <v>0</v>
      </c>
      <c r="G270" s="1278">
        <f>IFERROR(E270*F270,"-")</f>
        <v>0</v>
      </c>
      <c r="H270" s="386">
        <v>50</v>
      </c>
      <c r="I270" s="386">
        <v>200</v>
      </c>
      <c r="J270" s="98"/>
      <c r="K270" s="1383">
        <f>IFERROR(J270*G270,0)</f>
        <v>0</v>
      </c>
      <c r="L270" s="304"/>
      <c r="M270" s="1287"/>
    </row>
    <row r="271" spans="1:13" ht="15.75">
      <c r="A271" s="304" t="str">
        <f>IF(J271&gt;0,COUNT($J$4:J271),"")</f>
        <v/>
      </c>
      <c r="B271" s="400"/>
      <c r="C271" s="387" t="s">
        <v>1572</v>
      </c>
      <c r="D271" s="388" t="s">
        <v>6820</v>
      </c>
      <c r="E271" s="389">
        <v>29.01</v>
      </c>
      <c r="F271" s="295">
        <f>$F$2</f>
        <v>0</v>
      </c>
      <c r="G271" s="1278">
        <f>IFERROR(E271*F271,"-")</f>
        <v>0</v>
      </c>
      <c r="H271" s="390">
        <v>40</v>
      </c>
      <c r="I271" s="390">
        <v>160</v>
      </c>
      <c r="J271" s="99"/>
      <c r="K271" s="1383">
        <f>IFERROR(J271*G271,0)</f>
        <v>0</v>
      </c>
      <c r="L271" s="304"/>
      <c r="M271" s="1287"/>
    </row>
    <row r="272" spans="1:13" ht="15.75">
      <c r="A272" s="304" t="str">
        <f>IF(J272&gt;0,COUNT($J$4:J272),"")</f>
        <v/>
      </c>
      <c r="B272" s="400"/>
      <c r="C272" s="387" t="s">
        <v>1573</v>
      </c>
      <c r="D272" s="388" t="s">
        <v>6821</v>
      </c>
      <c r="E272" s="389">
        <v>29.01</v>
      </c>
      <c r="F272" s="295">
        <f>$F$2</f>
        <v>0</v>
      </c>
      <c r="G272" s="1278">
        <f>IFERROR(E272*F272,"-")</f>
        <v>0</v>
      </c>
      <c r="H272" s="390">
        <v>40</v>
      </c>
      <c r="I272" s="390">
        <v>160</v>
      </c>
      <c r="J272" s="99"/>
      <c r="K272" s="1383">
        <f>IFERROR(J272*G272,0)</f>
        <v>0</v>
      </c>
      <c r="L272" s="304"/>
      <c r="M272" s="1287"/>
    </row>
    <row r="273" spans="1:13" ht="15.75">
      <c r="A273" s="304" t="str">
        <f>IF(J273&gt;0,COUNT($J$4:J273),"")</f>
        <v/>
      </c>
      <c r="B273" s="400"/>
      <c r="C273" s="391" t="s">
        <v>1574</v>
      </c>
      <c r="D273" s="349" t="s">
        <v>6822</v>
      </c>
      <c r="E273" s="392">
        <v>21.97</v>
      </c>
      <c r="F273" s="296">
        <f>$F$2</f>
        <v>0</v>
      </c>
      <c r="G273" s="1286">
        <f>IFERROR(E273*F273,"-")</f>
        <v>0</v>
      </c>
      <c r="H273" s="393">
        <v>40</v>
      </c>
      <c r="I273" s="393">
        <v>120</v>
      </c>
      <c r="J273" s="100"/>
      <c r="K273" s="1384">
        <f>IFERROR(J273*G273,0)</f>
        <v>0</v>
      </c>
      <c r="L273" s="304"/>
      <c r="M273" s="1287"/>
    </row>
    <row r="274" spans="1:13" ht="15.75">
      <c r="A274" s="304" t="str">
        <f>IF(J274&gt;0,COUNT($J$4:J274),"")</f>
        <v/>
      </c>
      <c r="B274" s="400"/>
      <c r="C274" s="408"/>
      <c r="D274" s="355"/>
      <c r="E274" s="409"/>
      <c r="F274" s="300"/>
      <c r="G274" s="1378"/>
      <c r="H274" s="410"/>
      <c r="I274" s="410"/>
      <c r="J274" s="101"/>
      <c r="K274" s="1388"/>
      <c r="L274" s="304"/>
      <c r="M274" s="1287"/>
    </row>
    <row r="275" spans="1:13" ht="15.75">
      <c r="A275" s="304" t="str">
        <f>IF(J275&gt;0,COUNT($J$4:J275),"")</f>
        <v/>
      </c>
      <c r="B275" s="400"/>
      <c r="C275" s="384" t="s">
        <v>3076</v>
      </c>
      <c r="D275" s="342" t="s">
        <v>6823</v>
      </c>
      <c r="E275" s="385" t="s">
        <v>3076</v>
      </c>
      <c r="F275" s="294">
        <f>$F$2</f>
        <v>0</v>
      </c>
      <c r="G275" s="1278" t="str">
        <f>IFERROR(E275*F275,"-")</f>
        <v>-</v>
      </c>
      <c r="H275" s="386">
        <v>1</v>
      </c>
      <c r="I275" s="386">
        <v>1</v>
      </c>
      <c r="J275" s="98"/>
      <c r="K275" s="1383">
        <f>IFERROR(J275*G275,0)</f>
        <v>0</v>
      </c>
      <c r="L275" s="304"/>
      <c r="M275" s="1287"/>
    </row>
    <row r="276" spans="1:13" ht="15.75">
      <c r="A276" s="304" t="str">
        <f>IF(J276&gt;0,COUNT($J$4:J276),"")</f>
        <v/>
      </c>
      <c r="B276" s="400"/>
      <c r="C276" s="387" t="s">
        <v>1575</v>
      </c>
      <c r="D276" s="388" t="s">
        <v>6824</v>
      </c>
      <c r="E276" s="389">
        <v>47.72</v>
      </c>
      <c r="F276" s="295">
        <f>$F$2</f>
        <v>0</v>
      </c>
      <c r="G276" s="1278">
        <f>IFERROR(E276*F276,"-")</f>
        <v>0</v>
      </c>
      <c r="H276" s="390">
        <v>40</v>
      </c>
      <c r="I276" s="390">
        <v>240</v>
      </c>
      <c r="J276" s="99"/>
      <c r="K276" s="1383">
        <f>IFERROR(J276*G276,0)</f>
        <v>0</v>
      </c>
      <c r="L276" s="304"/>
      <c r="M276" s="1287"/>
    </row>
    <row r="277" spans="1:13" ht="15.75">
      <c r="A277" s="304" t="str">
        <f>IF(J277&gt;0,COUNT($J$4:J277),"")</f>
        <v/>
      </c>
      <c r="B277" s="400"/>
      <c r="C277" s="387" t="s">
        <v>1576</v>
      </c>
      <c r="D277" s="388" t="s">
        <v>6825</v>
      </c>
      <c r="E277" s="389">
        <v>45.78</v>
      </c>
      <c r="F277" s="295">
        <f>$F$2</f>
        <v>0</v>
      </c>
      <c r="G277" s="1278">
        <f>IFERROR(E277*F277,"-")</f>
        <v>0</v>
      </c>
      <c r="H277" s="390">
        <v>40</v>
      </c>
      <c r="I277" s="390">
        <v>240</v>
      </c>
      <c r="J277" s="99"/>
      <c r="K277" s="1383">
        <f>IFERROR(J277*G277,0)</f>
        <v>0</v>
      </c>
      <c r="L277" s="304"/>
      <c r="M277" s="1287"/>
    </row>
    <row r="278" spans="1:13" ht="15.75">
      <c r="A278" s="304" t="str">
        <f>IF(J278&gt;0,COUNT($J$4:J278),"")</f>
        <v/>
      </c>
      <c r="B278" s="400"/>
      <c r="C278" s="387" t="s">
        <v>1577</v>
      </c>
      <c r="D278" s="388" t="s">
        <v>6826</v>
      </c>
      <c r="E278" s="389">
        <v>29.84</v>
      </c>
      <c r="F278" s="295">
        <f>$F$2</f>
        <v>0</v>
      </c>
      <c r="G278" s="1278">
        <f>IFERROR(E278*F278,"-")</f>
        <v>0</v>
      </c>
      <c r="H278" s="390">
        <v>25</v>
      </c>
      <c r="I278" s="390">
        <v>100</v>
      </c>
      <c r="J278" s="99"/>
      <c r="K278" s="1383">
        <f>IFERROR(J278*G278,0)</f>
        <v>0</v>
      </c>
      <c r="L278" s="304"/>
      <c r="M278" s="1287"/>
    </row>
    <row r="279" spans="1:13" ht="15.75">
      <c r="A279" s="304" t="str">
        <f>IF(J279&gt;0,COUNT($J$4:J279),"")</f>
        <v/>
      </c>
      <c r="B279" s="400"/>
      <c r="C279" s="391" t="s">
        <v>1578</v>
      </c>
      <c r="D279" s="349" t="s">
        <v>6827</v>
      </c>
      <c r="E279" s="392">
        <v>28.06</v>
      </c>
      <c r="F279" s="296">
        <f>$F$2</f>
        <v>0</v>
      </c>
      <c r="G279" s="1286">
        <f>IFERROR(E279*F279,"-")</f>
        <v>0</v>
      </c>
      <c r="H279" s="393">
        <v>25</v>
      </c>
      <c r="I279" s="393">
        <v>100</v>
      </c>
      <c r="J279" s="100"/>
      <c r="K279" s="1384">
        <f>IFERROR(J279*G279,0)</f>
        <v>0</v>
      </c>
      <c r="L279" s="304"/>
      <c r="M279" s="1287"/>
    </row>
    <row r="280" spans="1:13" ht="15.75">
      <c r="A280" s="304" t="str">
        <f>IF(J280&gt;0,COUNT($J$4:J280),"")</f>
        <v/>
      </c>
      <c r="B280" s="400"/>
      <c r="C280" s="408"/>
      <c r="D280" s="355"/>
      <c r="E280" s="409"/>
      <c r="F280" s="300"/>
      <c r="G280" s="1378"/>
      <c r="H280" s="410"/>
      <c r="I280" s="410"/>
      <c r="J280" s="101"/>
      <c r="K280" s="1388"/>
      <c r="L280" s="304"/>
      <c r="M280" s="1287"/>
    </row>
    <row r="281" spans="1:13" ht="15.75">
      <c r="A281" s="304" t="str">
        <f>IF(J281&gt;0,COUNT($J$4:J281),"")</f>
        <v/>
      </c>
      <c r="B281" s="400"/>
      <c r="C281" s="384" t="s">
        <v>3076</v>
      </c>
      <c r="D281" s="342" t="s">
        <v>6828</v>
      </c>
      <c r="E281" s="385" t="s">
        <v>3076</v>
      </c>
      <c r="F281" s="294">
        <f>$F$2</f>
        <v>0</v>
      </c>
      <c r="G281" s="1278" t="str">
        <f>IFERROR(E281*F281,"-")</f>
        <v>-</v>
      </c>
      <c r="H281" s="386">
        <v>1</v>
      </c>
      <c r="I281" s="386">
        <v>1</v>
      </c>
      <c r="J281" s="98"/>
      <c r="K281" s="1383">
        <f>IFERROR(J281*G281,0)</f>
        <v>0</v>
      </c>
      <c r="L281" s="304"/>
      <c r="M281" s="1287"/>
    </row>
    <row r="282" spans="1:13" ht="15.75">
      <c r="A282" s="304" t="str">
        <f>IF(J282&gt;0,COUNT($J$4:J282),"")</f>
        <v/>
      </c>
      <c r="B282" s="400"/>
      <c r="C282" s="387" t="s">
        <v>3076</v>
      </c>
      <c r="D282" s="388" t="s">
        <v>6829</v>
      </c>
      <c r="E282" s="389" t="s">
        <v>3076</v>
      </c>
      <c r="F282" s="295">
        <f>$F$2</f>
        <v>0</v>
      </c>
      <c r="G282" s="1278" t="str">
        <f>IFERROR(E282*F282,"-")</f>
        <v>-</v>
      </c>
      <c r="H282" s="390">
        <v>1</v>
      </c>
      <c r="I282" s="390">
        <v>1</v>
      </c>
      <c r="J282" s="99"/>
      <c r="K282" s="1383">
        <f>IFERROR(J282*G282,0)</f>
        <v>0</v>
      </c>
      <c r="L282" s="304"/>
      <c r="M282" s="1287"/>
    </row>
    <row r="283" spans="1:13" ht="15.75">
      <c r="A283" s="304" t="str">
        <f>IF(J283&gt;0,COUNT($J$4:J283),"")</f>
        <v/>
      </c>
      <c r="B283" s="400"/>
      <c r="C283" s="387" t="s">
        <v>1579</v>
      </c>
      <c r="D283" s="388" t="s">
        <v>6830</v>
      </c>
      <c r="E283" s="389">
        <v>60.61</v>
      </c>
      <c r="F283" s="295">
        <f>$F$2</f>
        <v>0</v>
      </c>
      <c r="G283" s="1278">
        <f>IFERROR(E283*F283,"-")</f>
        <v>0</v>
      </c>
      <c r="H283" s="390">
        <v>20</v>
      </c>
      <c r="I283" s="390">
        <v>80</v>
      </c>
      <c r="J283" s="99"/>
      <c r="K283" s="1383">
        <f>IFERROR(J283*G283,0)</f>
        <v>0</v>
      </c>
      <c r="L283" s="304"/>
      <c r="M283" s="1287"/>
    </row>
    <row r="284" spans="1:13" ht="15.75">
      <c r="A284" s="304" t="str">
        <f>IF(J284&gt;0,COUNT($J$4:J284),"")</f>
        <v/>
      </c>
      <c r="B284" s="400"/>
      <c r="C284" s="387" t="s">
        <v>1580</v>
      </c>
      <c r="D284" s="388" t="s">
        <v>6831</v>
      </c>
      <c r="E284" s="389">
        <v>51.88</v>
      </c>
      <c r="F284" s="295">
        <f>$F$2</f>
        <v>0</v>
      </c>
      <c r="G284" s="1278">
        <f>IFERROR(E284*F284,"-")</f>
        <v>0</v>
      </c>
      <c r="H284" s="390">
        <v>15</v>
      </c>
      <c r="I284" s="390">
        <v>60</v>
      </c>
      <c r="J284" s="99"/>
      <c r="K284" s="1383">
        <f>IFERROR(J284*G284,0)</f>
        <v>0</v>
      </c>
      <c r="L284" s="304"/>
      <c r="M284" s="1287"/>
    </row>
    <row r="285" spans="1:13" ht="15.75">
      <c r="A285" s="304" t="str">
        <f>IF(J285&gt;0,COUNT($J$4:J285),"")</f>
        <v/>
      </c>
      <c r="B285" s="400"/>
      <c r="C285" s="391" t="s">
        <v>1581</v>
      </c>
      <c r="D285" s="349" t="s">
        <v>6832</v>
      </c>
      <c r="E285" s="392">
        <v>45.75</v>
      </c>
      <c r="F285" s="296">
        <f>$F$2</f>
        <v>0</v>
      </c>
      <c r="G285" s="1286">
        <f>IFERROR(E285*F285,"-")</f>
        <v>0</v>
      </c>
      <c r="H285" s="393">
        <v>10</v>
      </c>
      <c r="I285" s="393">
        <v>40</v>
      </c>
      <c r="J285" s="100"/>
      <c r="K285" s="1384">
        <f>IFERROR(J285*G285,0)</f>
        <v>0</v>
      </c>
      <c r="L285" s="304"/>
      <c r="M285" s="1287"/>
    </row>
    <row r="286" spans="1:13" ht="15.75">
      <c r="A286" s="304" t="str">
        <f>IF(J286&gt;0,COUNT($J$4:J286),"")</f>
        <v/>
      </c>
      <c r="B286" s="400"/>
      <c r="C286" s="408"/>
      <c r="D286" s="355"/>
      <c r="E286" s="409"/>
      <c r="F286" s="300"/>
      <c r="G286" s="1378"/>
      <c r="H286" s="410"/>
      <c r="I286" s="410"/>
      <c r="J286" s="101"/>
      <c r="K286" s="1388"/>
      <c r="L286" s="304"/>
      <c r="M286" s="1287"/>
    </row>
    <row r="287" spans="1:13" ht="15.75">
      <c r="A287" s="304" t="str">
        <f>IF(J287&gt;0,COUNT($J$4:J287),"")</f>
        <v/>
      </c>
      <c r="B287" s="400"/>
      <c r="C287" s="384" t="s">
        <v>3076</v>
      </c>
      <c r="D287" s="342" t="s">
        <v>6833</v>
      </c>
      <c r="E287" s="385" t="s">
        <v>3076</v>
      </c>
      <c r="F287" s="294">
        <f t="shared" ref="F287:F292" si="57">$F$2</f>
        <v>0</v>
      </c>
      <c r="G287" s="1278" t="str">
        <f t="shared" ref="G287:G292" si="58">IFERROR(E287*F287,"-")</f>
        <v>-</v>
      </c>
      <c r="H287" s="386">
        <v>1</v>
      </c>
      <c r="I287" s="386">
        <v>1</v>
      </c>
      <c r="J287" s="98"/>
      <c r="K287" s="1383">
        <f t="shared" ref="K287:K292" si="59">IFERROR(J287*G287,0)</f>
        <v>0</v>
      </c>
      <c r="L287" s="304"/>
      <c r="M287" s="1287"/>
    </row>
    <row r="288" spans="1:13" ht="15.75">
      <c r="A288" s="304" t="str">
        <f>IF(J288&gt;0,COUNT($J$4:J288),"")</f>
        <v/>
      </c>
      <c r="B288" s="400"/>
      <c r="C288" s="387" t="s">
        <v>3076</v>
      </c>
      <c r="D288" s="388" t="s">
        <v>6834</v>
      </c>
      <c r="E288" s="389" t="s">
        <v>3076</v>
      </c>
      <c r="F288" s="295">
        <f t="shared" si="57"/>
        <v>0</v>
      </c>
      <c r="G288" s="1278" t="str">
        <f t="shared" si="58"/>
        <v>-</v>
      </c>
      <c r="H288" s="390">
        <v>30</v>
      </c>
      <c r="I288" s="390">
        <v>120</v>
      </c>
      <c r="J288" s="99"/>
      <c r="K288" s="1383">
        <f t="shared" si="59"/>
        <v>0</v>
      </c>
      <c r="L288" s="304"/>
      <c r="M288" s="1287"/>
    </row>
    <row r="289" spans="1:13" ht="15.75">
      <c r="A289" s="304" t="str">
        <f>IF(J289&gt;0,COUNT($J$4:J289),"")</f>
        <v/>
      </c>
      <c r="B289" s="400"/>
      <c r="C289" s="387" t="s">
        <v>1582</v>
      </c>
      <c r="D289" s="388" t="s">
        <v>6835</v>
      </c>
      <c r="E289" s="389">
        <v>76.61</v>
      </c>
      <c r="F289" s="295">
        <f t="shared" si="57"/>
        <v>0</v>
      </c>
      <c r="G289" s="1278">
        <f t="shared" si="58"/>
        <v>0</v>
      </c>
      <c r="H289" s="390">
        <v>25</v>
      </c>
      <c r="I289" s="390">
        <v>100</v>
      </c>
      <c r="J289" s="99"/>
      <c r="K289" s="1383">
        <f t="shared" si="59"/>
        <v>0</v>
      </c>
      <c r="L289" s="304"/>
      <c r="M289" s="1287"/>
    </row>
    <row r="290" spans="1:13" ht="15.75">
      <c r="A290" s="304" t="str">
        <f>IF(J290&gt;0,COUNT($J$4:J290),"")</f>
        <v/>
      </c>
      <c r="B290" s="400"/>
      <c r="C290" s="387" t="s">
        <v>1583</v>
      </c>
      <c r="D290" s="388" t="s">
        <v>6836</v>
      </c>
      <c r="E290" s="389">
        <v>74.97</v>
      </c>
      <c r="F290" s="295">
        <f t="shared" si="57"/>
        <v>0</v>
      </c>
      <c r="G290" s="1278">
        <f t="shared" si="58"/>
        <v>0</v>
      </c>
      <c r="H290" s="390">
        <v>10</v>
      </c>
      <c r="I290" s="390">
        <v>40</v>
      </c>
      <c r="J290" s="99"/>
      <c r="K290" s="1383">
        <f t="shared" si="59"/>
        <v>0</v>
      </c>
      <c r="L290" s="304"/>
      <c r="M290" s="1287"/>
    </row>
    <row r="291" spans="1:13" ht="15.75">
      <c r="A291" s="304" t="str">
        <f>IF(J291&gt;0,COUNT($J$4:J291),"")</f>
        <v/>
      </c>
      <c r="B291" s="400"/>
      <c r="C291" s="387" t="s">
        <v>1584</v>
      </c>
      <c r="D291" s="388" t="s">
        <v>6837</v>
      </c>
      <c r="E291" s="389">
        <v>74.97</v>
      </c>
      <c r="F291" s="295">
        <f t="shared" si="57"/>
        <v>0</v>
      </c>
      <c r="G291" s="1278">
        <f t="shared" si="58"/>
        <v>0</v>
      </c>
      <c r="H291" s="390">
        <v>10</v>
      </c>
      <c r="I291" s="390">
        <v>40</v>
      </c>
      <c r="J291" s="99"/>
      <c r="K291" s="1383">
        <f t="shared" si="59"/>
        <v>0</v>
      </c>
      <c r="L291" s="304"/>
      <c r="M291" s="1287"/>
    </row>
    <row r="292" spans="1:13" ht="15.75">
      <c r="A292" s="304" t="str">
        <f>IF(J292&gt;0,COUNT($J$4:J292),"")</f>
        <v/>
      </c>
      <c r="B292" s="400"/>
      <c r="C292" s="391" t="s">
        <v>1585</v>
      </c>
      <c r="D292" s="349" t="s">
        <v>6838</v>
      </c>
      <c r="E292" s="392">
        <v>74.97</v>
      </c>
      <c r="F292" s="296">
        <f t="shared" si="57"/>
        <v>0</v>
      </c>
      <c r="G292" s="1286">
        <f t="shared" si="58"/>
        <v>0</v>
      </c>
      <c r="H292" s="393">
        <v>15</v>
      </c>
      <c r="I292" s="393">
        <v>30</v>
      </c>
      <c r="J292" s="100"/>
      <c r="K292" s="1384">
        <f t="shared" si="59"/>
        <v>0</v>
      </c>
      <c r="L292" s="304"/>
      <c r="M292" s="1287"/>
    </row>
    <row r="293" spans="1:13" ht="15.75">
      <c r="A293" s="304" t="str">
        <f>IF(J293&gt;0,COUNT($J$4:J293),"")</f>
        <v/>
      </c>
      <c r="B293" s="400"/>
      <c r="C293" s="408"/>
      <c r="D293" s="355"/>
      <c r="E293" s="409"/>
      <c r="F293" s="300"/>
      <c r="G293" s="1378"/>
      <c r="H293" s="410"/>
      <c r="I293" s="410"/>
      <c r="J293" s="101"/>
      <c r="K293" s="1388"/>
      <c r="L293" s="304"/>
      <c r="M293" s="1287"/>
    </row>
    <row r="294" spans="1:13" ht="15.75">
      <c r="A294" s="304" t="str">
        <f>IF(J294&gt;0,COUNT($J$4:J294),"")</f>
        <v/>
      </c>
      <c r="B294" s="400"/>
      <c r="C294" s="384" t="s">
        <v>3076</v>
      </c>
      <c r="D294" s="342" t="s">
        <v>6839</v>
      </c>
      <c r="E294" s="385" t="s">
        <v>3076</v>
      </c>
      <c r="F294" s="294">
        <f t="shared" ref="F294:F299" si="60">$F$2</f>
        <v>0</v>
      </c>
      <c r="G294" s="1278" t="str">
        <f t="shared" ref="G294:G299" si="61">IFERROR(E294*F294,"-")</f>
        <v>-</v>
      </c>
      <c r="H294" s="386">
        <v>1</v>
      </c>
      <c r="I294" s="386">
        <v>1</v>
      </c>
      <c r="J294" s="98"/>
      <c r="K294" s="1383">
        <f t="shared" ref="K294:K299" si="62">IFERROR(J294*G294,0)</f>
        <v>0</v>
      </c>
      <c r="L294" s="304"/>
      <c r="M294" s="1287"/>
    </row>
    <row r="295" spans="1:13" ht="15.75">
      <c r="A295" s="304" t="str">
        <f>IF(J295&gt;0,COUNT($J$4:J295),"")</f>
        <v/>
      </c>
      <c r="B295" s="400"/>
      <c r="C295" s="387" t="s">
        <v>1586</v>
      </c>
      <c r="D295" s="388" t="s">
        <v>6840</v>
      </c>
      <c r="E295" s="389">
        <v>110.21</v>
      </c>
      <c r="F295" s="295">
        <f t="shared" si="60"/>
        <v>0</v>
      </c>
      <c r="G295" s="1278">
        <f t="shared" si="61"/>
        <v>0</v>
      </c>
      <c r="H295" s="390">
        <v>10</v>
      </c>
      <c r="I295" s="390">
        <v>40</v>
      </c>
      <c r="J295" s="99"/>
      <c r="K295" s="1383">
        <f t="shared" si="62"/>
        <v>0</v>
      </c>
      <c r="L295" s="304"/>
      <c r="M295" s="1287"/>
    </row>
    <row r="296" spans="1:13" ht="15.75">
      <c r="A296" s="304" t="str">
        <f>IF(J296&gt;0,COUNT($J$4:J296),"")</f>
        <v/>
      </c>
      <c r="B296" s="400"/>
      <c r="C296" s="420" t="s">
        <v>1587</v>
      </c>
      <c r="D296" s="388" t="s">
        <v>6841</v>
      </c>
      <c r="E296" s="389">
        <v>110.21</v>
      </c>
      <c r="F296" s="295">
        <f t="shared" si="60"/>
        <v>0</v>
      </c>
      <c r="G296" s="1278">
        <f t="shared" si="61"/>
        <v>0</v>
      </c>
      <c r="H296" s="390">
        <v>9</v>
      </c>
      <c r="I296" s="390">
        <v>36</v>
      </c>
      <c r="J296" s="99"/>
      <c r="K296" s="1383">
        <f t="shared" si="62"/>
        <v>0</v>
      </c>
      <c r="L296" s="304"/>
      <c r="M296" s="1287"/>
    </row>
    <row r="297" spans="1:13" ht="15.75">
      <c r="A297" s="304" t="str">
        <f>IF(J297&gt;0,COUNT($J$4:J297),"")</f>
        <v/>
      </c>
      <c r="B297" s="400"/>
      <c r="C297" s="387" t="s">
        <v>1588</v>
      </c>
      <c r="D297" s="388" t="s">
        <v>6842</v>
      </c>
      <c r="E297" s="389">
        <v>108.08</v>
      </c>
      <c r="F297" s="295">
        <f t="shared" si="60"/>
        <v>0</v>
      </c>
      <c r="G297" s="1278">
        <f t="shared" si="61"/>
        <v>0</v>
      </c>
      <c r="H297" s="390">
        <v>14</v>
      </c>
      <c r="I297" s="390">
        <v>28</v>
      </c>
      <c r="J297" s="99"/>
      <c r="K297" s="1383">
        <f t="shared" si="62"/>
        <v>0</v>
      </c>
      <c r="L297" s="304"/>
      <c r="M297" s="1287"/>
    </row>
    <row r="298" spans="1:13" ht="15.75">
      <c r="A298" s="304" t="str">
        <f>IF(J298&gt;0,COUNT($J$4:J298),"")</f>
        <v/>
      </c>
      <c r="B298" s="400"/>
      <c r="C298" s="387" t="s">
        <v>1589</v>
      </c>
      <c r="D298" s="388" t="s">
        <v>6843</v>
      </c>
      <c r="E298" s="389">
        <v>108.08</v>
      </c>
      <c r="F298" s="295">
        <f t="shared" si="60"/>
        <v>0</v>
      </c>
      <c r="G298" s="1278">
        <f t="shared" si="61"/>
        <v>0</v>
      </c>
      <c r="H298" s="390">
        <v>10</v>
      </c>
      <c r="I298" s="390">
        <v>20</v>
      </c>
      <c r="J298" s="99"/>
      <c r="K298" s="1383">
        <f t="shared" si="62"/>
        <v>0</v>
      </c>
      <c r="L298" s="304"/>
      <c r="M298" s="1287"/>
    </row>
    <row r="299" spans="1:13" ht="15.75">
      <c r="A299" s="304" t="str">
        <f>IF(J299&gt;0,COUNT($J$4:J299),"")</f>
        <v/>
      </c>
      <c r="B299" s="400"/>
      <c r="C299" s="391" t="s">
        <v>1590</v>
      </c>
      <c r="D299" s="349" t="s">
        <v>6844</v>
      </c>
      <c r="E299" s="392">
        <v>94.99</v>
      </c>
      <c r="F299" s="296">
        <f t="shared" si="60"/>
        <v>0</v>
      </c>
      <c r="G299" s="1286">
        <f t="shared" si="61"/>
        <v>0</v>
      </c>
      <c r="H299" s="393">
        <v>10</v>
      </c>
      <c r="I299" s="393">
        <v>20</v>
      </c>
      <c r="J299" s="100"/>
      <c r="K299" s="1384">
        <f t="shared" si="62"/>
        <v>0</v>
      </c>
      <c r="L299" s="304"/>
      <c r="M299" s="1287"/>
    </row>
    <row r="300" spans="1:13" ht="15.75">
      <c r="A300" s="304" t="str">
        <f>IF(J300&gt;0,COUNT($J$4:J300),"")</f>
        <v/>
      </c>
      <c r="B300" s="400"/>
      <c r="C300" s="408"/>
      <c r="D300" s="355"/>
      <c r="E300" s="409"/>
      <c r="F300" s="300"/>
      <c r="G300" s="1378"/>
      <c r="H300" s="410"/>
      <c r="I300" s="410"/>
      <c r="J300" s="101"/>
      <c r="K300" s="1388"/>
      <c r="L300" s="304"/>
      <c r="M300" s="1287"/>
    </row>
    <row r="301" spans="1:13" ht="15.75">
      <c r="A301" s="304" t="str">
        <f>IF(J301&gt;0,COUNT($J$4:J301),"")</f>
        <v/>
      </c>
      <c r="B301" s="400"/>
      <c r="C301" s="384" t="s">
        <v>1591</v>
      </c>
      <c r="D301" s="342" t="s">
        <v>6845</v>
      </c>
      <c r="E301" s="412">
        <v>276.41000000000003</v>
      </c>
      <c r="F301" s="294">
        <f t="shared" ref="F301:F306" si="63">$F$2</f>
        <v>0</v>
      </c>
      <c r="G301" s="1278">
        <f t="shared" ref="G301:G306" si="64">IFERROR(E301*F301,"-")</f>
        <v>0</v>
      </c>
      <c r="H301" s="386">
        <v>10</v>
      </c>
      <c r="I301" s="386">
        <v>20</v>
      </c>
      <c r="J301" s="98"/>
      <c r="K301" s="1383">
        <f t="shared" ref="K301:K306" si="65">IFERROR(J301*G301,0)</f>
        <v>0</v>
      </c>
      <c r="L301" s="304"/>
      <c r="M301" s="1287"/>
    </row>
    <row r="302" spans="1:13" ht="15.75">
      <c r="A302" s="304" t="str">
        <f>IF(J302&gt;0,COUNT($J$4:J302),"")</f>
        <v/>
      </c>
      <c r="B302" s="400"/>
      <c r="C302" s="387" t="s">
        <v>1592</v>
      </c>
      <c r="D302" s="388" t="s">
        <v>6846</v>
      </c>
      <c r="E302" s="389">
        <v>276.11</v>
      </c>
      <c r="F302" s="295">
        <f t="shared" si="63"/>
        <v>0</v>
      </c>
      <c r="G302" s="1278">
        <f t="shared" si="64"/>
        <v>0</v>
      </c>
      <c r="H302" s="390">
        <v>10</v>
      </c>
      <c r="I302" s="390">
        <v>20</v>
      </c>
      <c r="J302" s="99"/>
      <c r="K302" s="1383">
        <f t="shared" si="65"/>
        <v>0</v>
      </c>
      <c r="L302" s="304"/>
      <c r="M302" s="1287"/>
    </row>
    <row r="303" spans="1:13" ht="15.75">
      <c r="A303" s="304" t="str">
        <f>IF(J303&gt;0,COUNT($J$4:J303),"")</f>
        <v/>
      </c>
      <c r="B303" s="400"/>
      <c r="C303" s="387" t="s">
        <v>1593</v>
      </c>
      <c r="D303" s="388" t="s">
        <v>6847</v>
      </c>
      <c r="E303" s="389">
        <v>276.11</v>
      </c>
      <c r="F303" s="295">
        <f t="shared" si="63"/>
        <v>0</v>
      </c>
      <c r="G303" s="1278">
        <f t="shared" si="64"/>
        <v>0</v>
      </c>
      <c r="H303" s="421">
        <v>8</v>
      </c>
      <c r="I303" s="390">
        <v>16</v>
      </c>
      <c r="J303" s="99"/>
      <c r="K303" s="1383">
        <f t="shared" si="65"/>
        <v>0</v>
      </c>
      <c r="L303" s="304"/>
      <c r="M303" s="1287"/>
    </row>
    <row r="304" spans="1:13" ht="15.75">
      <c r="A304" s="304" t="str">
        <f>IF(J304&gt;0,COUNT($J$4:J304),"")</f>
        <v/>
      </c>
      <c r="B304" s="400"/>
      <c r="C304" s="387" t="s">
        <v>1594</v>
      </c>
      <c r="D304" s="388" t="s">
        <v>6848</v>
      </c>
      <c r="E304" s="389">
        <v>265.01</v>
      </c>
      <c r="F304" s="295">
        <f t="shared" si="63"/>
        <v>0</v>
      </c>
      <c r="G304" s="1278">
        <f t="shared" si="64"/>
        <v>0</v>
      </c>
      <c r="H304" s="390">
        <v>6</v>
      </c>
      <c r="I304" s="390">
        <v>12</v>
      </c>
      <c r="J304" s="99"/>
      <c r="K304" s="1383">
        <f t="shared" si="65"/>
        <v>0</v>
      </c>
      <c r="L304" s="304"/>
      <c r="M304" s="1287"/>
    </row>
    <row r="305" spans="1:13" ht="15.75">
      <c r="A305" s="304" t="str">
        <f>IF(J305&gt;0,COUNT($J$4:J305),"")</f>
        <v/>
      </c>
      <c r="B305" s="400"/>
      <c r="C305" s="387" t="s">
        <v>1595</v>
      </c>
      <c r="D305" s="388" t="s">
        <v>6849</v>
      </c>
      <c r="E305" s="389">
        <v>265.01</v>
      </c>
      <c r="F305" s="295">
        <f t="shared" si="63"/>
        <v>0</v>
      </c>
      <c r="G305" s="1278">
        <f t="shared" si="64"/>
        <v>0</v>
      </c>
      <c r="H305" s="390">
        <v>6</v>
      </c>
      <c r="I305" s="390">
        <v>12</v>
      </c>
      <c r="J305" s="99"/>
      <c r="K305" s="1383">
        <f t="shared" si="65"/>
        <v>0</v>
      </c>
      <c r="L305" s="304"/>
      <c r="M305" s="1287"/>
    </row>
    <row r="306" spans="1:13" ht="15.75">
      <c r="A306" s="304" t="str">
        <f>IF(J306&gt;0,COUNT($J$4:J306),"")</f>
        <v/>
      </c>
      <c r="B306" s="400"/>
      <c r="C306" s="422" t="s">
        <v>1596</v>
      </c>
      <c r="D306" s="349" t="s">
        <v>6850</v>
      </c>
      <c r="E306" s="392">
        <v>260.47000000000003</v>
      </c>
      <c r="F306" s="296">
        <f t="shared" si="63"/>
        <v>0</v>
      </c>
      <c r="G306" s="1286">
        <f t="shared" si="64"/>
        <v>0</v>
      </c>
      <c r="H306" s="393">
        <v>6</v>
      </c>
      <c r="I306" s="393">
        <v>12</v>
      </c>
      <c r="J306" s="100"/>
      <c r="K306" s="1384">
        <f t="shared" si="65"/>
        <v>0</v>
      </c>
      <c r="L306" s="304"/>
      <c r="M306" s="1287"/>
    </row>
    <row r="307" spans="1:13" ht="15.75">
      <c r="A307" s="304" t="str">
        <f>IF(J307&gt;0,COUNT($J$4:J307),"")</f>
        <v/>
      </c>
      <c r="B307" s="400"/>
      <c r="C307" s="408"/>
      <c r="D307" s="355"/>
      <c r="E307" s="409"/>
      <c r="F307" s="300"/>
      <c r="G307" s="1378"/>
      <c r="H307" s="410"/>
      <c r="I307" s="410"/>
      <c r="J307" s="101"/>
      <c r="K307" s="1388"/>
      <c r="L307" s="304"/>
      <c r="M307" s="1287"/>
    </row>
    <row r="308" spans="1:13" ht="15.75">
      <c r="A308" s="304" t="str">
        <f>IF(J308&gt;0,COUNT($J$4:J308),"")</f>
        <v/>
      </c>
      <c r="B308" s="400"/>
      <c r="C308" s="384" t="s">
        <v>3076</v>
      </c>
      <c r="D308" s="342" t="s">
        <v>6851</v>
      </c>
      <c r="E308" s="385" t="s">
        <v>3076</v>
      </c>
      <c r="F308" s="294">
        <f t="shared" ref="F308:F314" si="66">$F$2</f>
        <v>0</v>
      </c>
      <c r="G308" s="1278" t="str">
        <f t="shared" ref="G308:G314" si="67">IFERROR(E308*F308,"-")</f>
        <v>-</v>
      </c>
      <c r="H308" s="386">
        <v>0</v>
      </c>
      <c r="I308" s="386">
        <v>28</v>
      </c>
      <c r="J308" s="98"/>
      <c r="K308" s="1383">
        <f t="shared" ref="K308:K314" si="68">IFERROR(J308*G308,0)</f>
        <v>0</v>
      </c>
      <c r="L308" s="304"/>
      <c r="M308" s="1287"/>
    </row>
    <row r="309" spans="1:13" ht="15.75">
      <c r="A309" s="304" t="str">
        <f>IF(J309&gt;0,COUNT($J$4:J309),"")</f>
        <v/>
      </c>
      <c r="B309" s="400"/>
      <c r="C309" s="387" t="s">
        <v>3076</v>
      </c>
      <c r="D309" s="388" t="s">
        <v>6852</v>
      </c>
      <c r="E309" s="389" t="s">
        <v>3076</v>
      </c>
      <c r="F309" s="295">
        <f t="shared" si="66"/>
        <v>0</v>
      </c>
      <c r="G309" s="1278" t="str">
        <f t="shared" si="67"/>
        <v>-</v>
      </c>
      <c r="H309" s="390">
        <v>0</v>
      </c>
      <c r="I309" s="390">
        <v>28</v>
      </c>
      <c r="J309" s="99"/>
      <c r="K309" s="1383">
        <f t="shared" si="68"/>
        <v>0</v>
      </c>
      <c r="L309" s="304"/>
      <c r="M309" s="1287"/>
    </row>
    <row r="310" spans="1:13" ht="15.75">
      <c r="A310" s="304" t="str">
        <f>IF(J310&gt;0,COUNT($J$4:J310),"")</f>
        <v/>
      </c>
      <c r="B310" s="400"/>
      <c r="C310" s="387" t="s">
        <v>1597</v>
      </c>
      <c r="D310" s="388" t="s">
        <v>6853</v>
      </c>
      <c r="E310" s="418">
        <v>477.32</v>
      </c>
      <c r="F310" s="295">
        <f t="shared" si="66"/>
        <v>0</v>
      </c>
      <c r="G310" s="1278">
        <f t="shared" si="67"/>
        <v>0</v>
      </c>
      <c r="H310" s="390">
        <v>8</v>
      </c>
      <c r="I310" s="390">
        <v>24</v>
      </c>
      <c r="J310" s="99"/>
      <c r="K310" s="1383">
        <f t="shared" si="68"/>
        <v>0</v>
      </c>
      <c r="L310" s="304"/>
      <c r="M310" s="1287"/>
    </row>
    <row r="311" spans="1:13" ht="15.75">
      <c r="A311" s="304" t="str">
        <f>IF(J311&gt;0,COUNT($J$4:J311),"")</f>
        <v/>
      </c>
      <c r="B311" s="400"/>
      <c r="C311" s="387" t="s">
        <v>1598</v>
      </c>
      <c r="D311" s="388" t="s">
        <v>6854</v>
      </c>
      <c r="E311" s="418">
        <v>477.32</v>
      </c>
      <c r="F311" s="295">
        <f t="shared" si="66"/>
        <v>0</v>
      </c>
      <c r="G311" s="1278">
        <f t="shared" si="67"/>
        <v>0</v>
      </c>
      <c r="H311" s="390">
        <v>0</v>
      </c>
      <c r="I311" s="390">
        <v>20</v>
      </c>
      <c r="J311" s="99"/>
      <c r="K311" s="1383">
        <f t="shared" si="68"/>
        <v>0</v>
      </c>
      <c r="L311" s="304"/>
      <c r="M311" s="1287"/>
    </row>
    <row r="312" spans="1:13" ht="15.75">
      <c r="A312" s="304" t="str">
        <f>IF(J312&gt;0,COUNT($J$4:J312),"")</f>
        <v/>
      </c>
      <c r="B312" s="400"/>
      <c r="C312" s="387" t="s">
        <v>1599</v>
      </c>
      <c r="D312" s="388" t="s">
        <v>6855</v>
      </c>
      <c r="E312" s="423">
        <v>420.83</v>
      </c>
      <c r="F312" s="295">
        <f t="shared" si="66"/>
        <v>0</v>
      </c>
      <c r="G312" s="1278">
        <f t="shared" si="67"/>
        <v>0</v>
      </c>
      <c r="H312" s="390">
        <v>5</v>
      </c>
      <c r="I312" s="390">
        <v>18</v>
      </c>
      <c r="J312" s="99"/>
      <c r="K312" s="1383">
        <f t="shared" si="68"/>
        <v>0</v>
      </c>
      <c r="L312" s="304"/>
      <c r="M312" s="1287"/>
    </row>
    <row r="313" spans="1:13" ht="15.75">
      <c r="A313" s="304" t="str">
        <f>IF(J313&gt;0,COUNT($J$4:J313),"")</f>
        <v/>
      </c>
      <c r="B313" s="400"/>
      <c r="C313" s="387" t="s">
        <v>1600</v>
      </c>
      <c r="D313" s="388" t="s">
        <v>6856</v>
      </c>
      <c r="E313" s="389">
        <v>420.83</v>
      </c>
      <c r="F313" s="295">
        <f t="shared" si="66"/>
        <v>0</v>
      </c>
      <c r="G313" s="1278">
        <f t="shared" si="67"/>
        <v>0</v>
      </c>
      <c r="H313" s="390">
        <v>4</v>
      </c>
      <c r="I313" s="390">
        <v>8</v>
      </c>
      <c r="J313" s="99"/>
      <c r="K313" s="1383">
        <f t="shared" si="68"/>
        <v>0</v>
      </c>
      <c r="L313" s="304"/>
      <c r="M313" s="1287"/>
    </row>
    <row r="314" spans="1:13" ht="15.75">
      <c r="A314" s="304" t="str">
        <f>IF(J314&gt;0,COUNT($J$4:J314),"")</f>
        <v/>
      </c>
      <c r="B314" s="400"/>
      <c r="C314" s="391" t="s">
        <v>1601</v>
      </c>
      <c r="D314" s="349" t="s">
        <v>6857</v>
      </c>
      <c r="E314" s="392">
        <v>420.83</v>
      </c>
      <c r="F314" s="296">
        <f t="shared" si="66"/>
        <v>0</v>
      </c>
      <c r="G314" s="1286">
        <f t="shared" si="67"/>
        <v>0</v>
      </c>
      <c r="H314" s="393">
        <v>4</v>
      </c>
      <c r="I314" s="393">
        <v>8</v>
      </c>
      <c r="J314" s="100"/>
      <c r="K314" s="1384">
        <f t="shared" si="68"/>
        <v>0</v>
      </c>
      <c r="L314" s="304"/>
      <c r="M314" s="1287"/>
    </row>
    <row r="315" spans="1:13" ht="15.75">
      <c r="A315" s="304" t="str">
        <f>IF(J315&gt;0,COUNT($J$4:J315),"")</f>
        <v/>
      </c>
      <c r="B315" s="400"/>
      <c r="C315" s="408"/>
      <c r="D315" s="355"/>
      <c r="E315" s="409"/>
      <c r="F315" s="300"/>
      <c r="G315" s="1378"/>
      <c r="H315" s="410"/>
      <c r="I315" s="410"/>
      <c r="J315" s="101"/>
      <c r="K315" s="1388"/>
      <c r="L315" s="304"/>
      <c r="M315" s="1287"/>
    </row>
    <row r="316" spans="1:13" ht="15.75">
      <c r="A316" s="304" t="str">
        <f>IF(J316&gt;0,COUNT($J$4:J316),"")</f>
        <v/>
      </c>
      <c r="B316" s="400"/>
      <c r="C316" s="384" t="s">
        <v>3076</v>
      </c>
      <c r="D316" s="342" t="s">
        <v>6858</v>
      </c>
      <c r="E316" s="385" t="s">
        <v>3076</v>
      </c>
      <c r="F316" s="294">
        <f>$F$2</f>
        <v>0</v>
      </c>
      <c r="G316" s="1278" t="str">
        <f>IFERROR(E316*F316,"-")</f>
        <v>-</v>
      </c>
      <c r="H316" s="386">
        <v>1</v>
      </c>
      <c r="I316" s="386">
        <v>1</v>
      </c>
      <c r="J316" s="98"/>
      <c r="K316" s="1383">
        <f>IFERROR(J316*G316,0)</f>
        <v>0</v>
      </c>
      <c r="L316" s="304"/>
      <c r="M316" s="1287"/>
    </row>
    <row r="317" spans="1:13" ht="15.75">
      <c r="A317" s="304" t="str">
        <f>IF(J317&gt;0,COUNT($J$4:J317),"")</f>
        <v/>
      </c>
      <c r="B317" s="400"/>
      <c r="C317" s="387" t="s">
        <v>1602</v>
      </c>
      <c r="D317" s="388" t="s">
        <v>6859</v>
      </c>
      <c r="E317" s="389">
        <v>751.33</v>
      </c>
      <c r="F317" s="295">
        <f>$F$2</f>
        <v>0</v>
      </c>
      <c r="G317" s="1278">
        <f>IFERROR(E317*F317,"-")</f>
        <v>0</v>
      </c>
      <c r="H317" s="390">
        <v>1</v>
      </c>
      <c r="I317" s="390">
        <v>1</v>
      </c>
      <c r="J317" s="99"/>
      <c r="K317" s="1383">
        <f>IFERROR(J317*G317,0)</f>
        <v>0</v>
      </c>
      <c r="L317" s="304"/>
      <c r="M317" s="1287"/>
    </row>
    <row r="318" spans="1:13" ht="15.75">
      <c r="A318" s="304" t="str">
        <f>IF(J318&gt;0,COUNT($J$4:J318),"")</f>
        <v/>
      </c>
      <c r="B318" s="400"/>
      <c r="C318" s="387" t="s">
        <v>1603</v>
      </c>
      <c r="D318" s="388" t="s">
        <v>6860</v>
      </c>
      <c r="E318" s="389">
        <v>751.33</v>
      </c>
      <c r="F318" s="295">
        <f>$F$2</f>
        <v>0</v>
      </c>
      <c r="G318" s="1278">
        <f>IFERROR(E318*F318,"-")</f>
        <v>0</v>
      </c>
      <c r="H318" s="390">
        <v>1</v>
      </c>
      <c r="I318" s="390">
        <v>12</v>
      </c>
      <c r="J318" s="99"/>
      <c r="K318" s="1383">
        <f>IFERROR(J318*G318,0)</f>
        <v>0</v>
      </c>
      <c r="L318" s="304"/>
      <c r="M318" s="1287"/>
    </row>
    <row r="319" spans="1:13" ht="15.75">
      <c r="A319" s="304" t="str">
        <f>IF(J319&gt;0,COUNT($J$4:J319),"")</f>
        <v/>
      </c>
      <c r="B319" s="400"/>
      <c r="C319" s="387" t="s">
        <v>1604</v>
      </c>
      <c r="D319" s="388" t="s">
        <v>6861</v>
      </c>
      <c r="E319" s="389">
        <v>751.33</v>
      </c>
      <c r="F319" s="295">
        <f>$F$2</f>
        <v>0</v>
      </c>
      <c r="G319" s="1278">
        <f>IFERROR(E319*F319,"-")</f>
        <v>0</v>
      </c>
      <c r="H319" s="390">
        <v>1</v>
      </c>
      <c r="I319" s="390">
        <v>8</v>
      </c>
      <c r="J319" s="99"/>
      <c r="K319" s="1383">
        <f>IFERROR(J319*G319,0)</f>
        <v>0</v>
      </c>
      <c r="L319" s="304"/>
      <c r="M319" s="1287"/>
    </row>
    <row r="320" spans="1:13" ht="15.75">
      <c r="A320" s="304" t="str">
        <f>IF(J320&gt;0,COUNT($J$4:J320),"")</f>
        <v/>
      </c>
      <c r="B320" s="400"/>
      <c r="C320" s="391" t="s">
        <v>1605</v>
      </c>
      <c r="D320" s="349" t="s">
        <v>6862</v>
      </c>
      <c r="E320" s="392">
        <v>751.33</v>
      </c>
      <c r="F320" s="296">
        <f>$F$2</f>
        <v>0</v>
      </c>
      <c r="G320" s="1286">
        <f>IFERROR(E320*F320,"-")</f>
        <v>0</v>
      </c>
      <c r="H320" s="393">
        <v>1</v>
      </c>
      <c r="I320" s="393">
        <v>9</v>
      </c>
      <c r="J320" s="100"/>
      <c r="K320" s="1384">
        <f>IFERROR(J320*G320,0)</f>
        <v>0</v>
      </c>
      <c r="L320" s="304"/>
      <c r="M320" s="1287"/>
    </row>
    <row r="321" spans="1:13" ht="15.75">
      <c r="A321" s="304" t="str">
        <f>IF(J321&gt;0,COUNT($J$4:J321),"")</f>
        <v/>
      </c>
      <c r="B321" s="395"/>
      <c r="C321" s="396"/>
      <c r="D321" s="397" t="s">
        <v>205</v>
      </c>
      <c r="E321" s="413"/>
      <c r="F321" s="297"/>
      <c r="G321" s="1377"/>
      <c r="H321" s="399"/>
      <c r="I321" s="399"/>
      <c r="J321" s="189"/>
      <c r="K321" s="1386"/>
      <c r="L321" s="304"/>
      <c r="M321" s="1287"/>
    </row>
    <row r="322" spans="1:13" ht="15.75">
      <c r="A322" s="304" t="str">
        <f>IF(J322&gt;0,COUNT($J$4:J322),"")</f>
        <v/>
      </c>
      <c r="B322" s="340"/>
      <c r="C322" s="384" t="s">
        <v>1606</v>
      </c>
      <c r="D322" s="342" t="s">
        <v>6722</v>
      </c>
      <c r="E322" s="385">
        <v>23.5</v>
      </c>
      <c r="F322" s="294">
        <f t="shared" ref="F322:F336" si="69">$F$2</f>
        <v>0</v>
      </c>
      <c r="G322" s="1278">
        <f t="shared" ref="G322:G336" si="70">IFERROR(E322*F322,"-")</f>
        <v>0</v>
      </c>
      <c r="H322" s="386">
        <v>60</v>
      </c>
      <c r="I322" s="386">
        <v>720</v>
      </c>
      <c r="J322" s="98"/>
      <c r="K322" s="1383">
        <f t="shared" ref="K322:K336" si="71">IFERROR(J322*G322,0)</f>
        <v>0</v>
      </c>
      <c r="L322" s="304"/>
      <c r="M322" s="1287"/>
    </row>
    <row r="323" spans="1:13" ht="15.75">
      <c r="A323" s="304" t="str">
        <f>IF(J323&gt;0,COUNT($J$4:J323),"")</f>
        <v/>
      </c>
      <c r="B323" s="340"/>
      <c r="C323" s="387" t="s">
        <v>1607</v>
      </c>
      <c r="D323" s="388" t="s">
        <v>6723</v>
      </c>
      <c r="E323" s="389">
        <v>23.5</v>
      </c>
      <c r="F323" s="295">
        <f t="shared" si="69"/>
        <v>0</v>
      </c>
      <c r="G323" s="1278">
        <f t="shared" si="70"/>
        <v>0</v>
      </c>
      <c r="H323" s="390">
        <v>35</v>
      </c>
      <c r="I323" s="390">
        <v>420</v>
      </c>
      <c r="J323" s="99"/>
      <c r="K323" s="1383">
        <f t="shared" si="71"/>
        <v>0</v>
      </c>
      <c r="L323" s="304"/>
      <c r="M323" s="1287"/>
    </row>
    <row r="324" spans="1:13" ht="15.75">
      <c r="A324" s="304" t="str">
        <f>IF(J324&gt;0,COUNT($J$4:J324),"")</f>
        <v/>
      </c>
      <c r="B324" s="340"/>
      <c r="C324" s="387" t="s">
        <v>1608</v>
      </c>
      <c r="D324" s="388" t="s">
        <v>6724</v>
      </c>
      <c r="E324" s="389">
        <v>23.5</v>
      </c>
      <c r="F324" s="295">
        <f t="shared" si="69"/>
        <v>0</v>
      </c>
      <c r="G324" s="1275">
        <f t="shared" si="70"/>
        <v>0</v>
      </c>
      <c r="H324" s="390">
        <v>60</v>
      </c>
      <c r="I324" s="390">
        <v>240</v>
      </c>
      <c r="J324" s="99"/>
      <c r="K324" s="1385">
        <f t="shared" si="71"/>
        <v>0</v>
      </c>
      <c r="L324" s="304"/>
      <c r="M324" s="1287"/>
    </row>
    <row r="325" spans="1:13" ht="15.75">
      <c r="A325" s="304" t="str">
        <f>IF(J325&gt;0,COUNT($J$4:J325),"")</f>
        <v/>
      </c>
      <c r="B325" s="340"/>
      <c r="C325" s="387" t="s">
        <v>1609</v>
      </c>
      <c r="D325" s="388" t="s">
        <v>6725</v>
      </c>
      <c r="E325" s="389">
        <v>24.03</v>
      </c>
      <c r="F325" s="295">
        <f t="shared" si="69"/>
        <v>0</v>
      </c>
      <c r="G325" s="1275">
        <f t="shared" si="70"/>
        <v>0</v>
      </c>
      <c r="H325" s="390">
        <v>60</v>
      </c>
      <c r="I325" s="390">
        <v>180</v>
      </c>
      <c r="J325" s="99"/>
      <c r="K325" s="1385">
        <f t="shared" si="71"/>
        <v>0</v>
      </c>
      <c r="L325" s="304"/>
      <c r="M325" s="1287"/>
    </row>
    <row r="326" spans="1:13" ht="15.75">
      <c r="A326" s="304" t="str">
        <f>IF(J326&gt;0,COUNT($J$4:J326),"")</f>
        <v/>
      </c>
      <c r="B326" s="340"/>
      <c r="C326" s="387" t="s">
        <v>1610</v>
      </c>
      <c r="D326" s="388" t="s">
        <v>6726</v>
      </c>
      <c r="E326" s="389">
        <v>23.5</v>
      </c>
      <c r="F326" s="295">
        <f t="shared" si="69"/>
        <v>0</v>
      </c>
      <c r="G326" s="1275">
        <f t="shared" si="70"/>
        <v>0</v>
      </c>
      <c r="H326" s="390">
        <v>35</v>
      </c>
      <c r="I326" s="390">
        <v>105</v>
      </c>
      <c r="J326" s="99"/>
      <c r="K326" s="1385">
        <f t="shared" si="71"/>
        <v>0</v>
      </c>
      <c r="L326" s="304"/>
      <c r="M326" s="1287"/>
    </row>
    <row r="327" spans="1:13" ht="15.75">
      <c r="A327" s="304" t="str">
        <f>IF(J327&gt;0,COUNT($J$4:J327),"")</f>
        <v/>
      </c>
      <c r="B327" s="340"/>
      <c r="C327" s="387" t="s">
        <v>1611</v>
      </c>
      <c r="D327" s="388" t="s">
        <v>6727</v>
      </c>
      <c r="E327" s="389">
        <v>33.700000000000003</v>
      </c>
      <c r="F327" s="295">
        <f t="shared" si="69"/>
        <v>0</v>
      </c>
      <c r="G327" s="1275">
        <f t="shared" si="70"/>
        <v>0</v>
      </c>
      <c r="H327" s="390">
        <v>30</v>
      </c>
      <c r="I327" s="390">
        <v>90</v>
      </c>
      <c r="J327" s="99"/>
      <c r="K327" s="1385">
        <f t="shared" si="71"/>
        <v>0</v>
      </c>
      <c r="L327" s="304"/>
      <c r="M327" s="1287"/>
    </row>
    <row r="328" spans="1:13" ht="15.75">
      <c r="A328" s="304" t="str">
        <f>IF(J328&gt;0,COUNT($J$4:J328),"")</f>
        <v/>
      </c>
      <c r="B328" s="340"/>
      <c r="C328" s="387" t="s">
        <v>1612</v>
      </c>
      <c r="D328" s="388" t="s">
        <v>6728</v>
      </c>
      <c r="E328" s="389">
        <v>51.5</v>
      </c>
      <c r="F328" s="295">
        <f t="shared" si="69"/>
        <v>0</v>
      </c>
      <c r="G328" s="1275">
        <f t="shared" si="70"/>
        <v>0</v>
      </c>
      <c r="H328" s="390">
        <v>25</v>
      </c>
      <c r="I328" s="390">
        <v>50</v>
      </c>
      <c r="J328" s="99"/>
      <c r="K328" s="1385">
        <f t="shared" si="71"/>
        <v>0</v>
      </c>
      <c r="L328" s="304"/>
      <c r="M328" s="1287"/>
    </row>
    <row r="329" spans="1:13" ht="15.75">
      <c r="A329" s="304" t="str">
        <f>IF(J329&gt;0,COUNT($J$4:J329),"")</f>
        <v/>
      </c>
      <c r="B329" s="340"/>
      <c r="C329" s="387" t="s">
        <v>1613</v>
      </c>
      <c r="D329" s="388" t="s">
        <v>6729</v>
      </c>
      <c r="E329" s="389">
        <v>68.709999999999994</v>
      </c>
      <c r="F329" s="295">
        <f t="shared" si="69"/>
        <v>0</v>
      </c>
      <c r="G329" s="1275">
        <f t="shared" si="70"/>
        <v>0</v>
      </c>
      <c r="H329" s="390">
        <v>9</v>
      </c>
      <c r="I329" s="390">
        <v>27</v>
      </c>
      <c r="J329" s="99"/>
      <c r="K329" s="1385">
        <f t="shared" si="71"/>
        <v>0</v>
      </c>
      <c r="L329" s="304"/>
      <c r="M329" s="1287"/>
    </row>
    <row r="330" spans="1:13" ht="15.75">
      <c r="A330" s="304" t="str">
        <f>IF(J330&gt;0,COUNT($J$4:J330),"")</f>
        <v/>
      </c>
      <c r="B330" s="340"/>
      <c r="C330" s="387" t="s">
        <v>1614</v>
      </c>
      <c r="D330" s="388" t="s">
        <v>6730</v>
      </c>
      <c r="E330" s="389">
        <v>111.41</v>
      </c>
      <c r="F330" s="295">
        <f t="shared" si="69"/>
        <v>0</v>
      </c>
      <c r="G330" s="1275">
        <f t="shared" si="70"/>
        <v>0</v>
      </c>
      <c r="H330" s="390">
        <v>8</v>
      </c>
      <c r="I330" s="390">
        <v>16</v>
      </c>
      <c r="J330" s="99"/>
      <c r="K330" s="1385">
        <f t="shared" si="71"/>
        <v>0</v>
      </c>
      <c r="L330" s="304"/>
      <c r="M330" s="1287"/>
    </row>
    <row r="331" spans="1:13" ht="15.75">
      <c r="A331" s="304" t="str">
        <f>IF(J331&gt;0,COUNT($J$4:J331),"")</f>
        <v/>
      </c>
      <c r="B331" s="340"/>
      <c r="C331" s="387" t="s">
        <v>1615</v>
      </c>
      <c r="D331" s="388" t="s">
        <v>6731</v>
      </c>
      <c r="E331" s="389">
        <v>275.01</v>
      </c>
      <c r="F331" s="295">
        <f t="shared" si="69"/>
        <v>0</v>
      </c>
      <c r="G331" s="1275">
        <f t="shared" si="70"/>
        <v>0</v>
      </c>
      <c r="H331" s="390">
        <v>5</v>
      </c>
      <c r="I331" s="390">
        <v>10</v>
      </c>
      <c r="J331" s="99"/>
      <c r="K331" s="1385">
        <f t="shared" si="71"/>
        <v>0</v>
      </c>
      <c r="L331" s="304"/>
      <c r="M331" s="1287"/>
    </row>
    <row r="332" spans="1:13" ht="15.75">
      <c r="A332" s="304" t="str">
        <f>IF(J332&gt;0,COUNT($J$4:J332),"")</f>
        <v/>
      </c>
      <c r="B332" s="340"/>
      <c r="C332" s="387" t="s">
        <v>1616</v>
      </c>
      <c r="D332" s="388" t="s">
        <v>6732</v>
      </c>
      <c r="E332" s="389">
        <v>419.65</v>
      </c>
      <c r="F332" s="295">
        <f t="shared" si="69"/>
        <v>0</v>
      </c>
      <c r="G332" s="1275">
        <f t="shared" si="70"/>
        <v>0</v>
      </c>
      <c r="H332" s="390">
        <v>8</v>
      </c>
      <c r="I332" s="390">
        <v>8</v>
      </c>
      <c r="J332" s="99"/>
      <c r="K332" s="1385">
        <f t="shared" si="71"/>
        <v>0</v>
      </c>
      <c r="L332" s="304"/>
      <c r="M332" s="1287"/>
    </row>
    <row r="333" spans="1:13" ht="15.75">
      <c r="A333" s="304" t="str">
        <f>IF(J333&gt;0,COUNT($J$4:J333),"")</f>
        <v/>
      </c>
      <c r="B333" s="340"/>
      <c r="C333" s="387" t="s">
        <v>3076</v>
      </c>
      <c r="D333" s="388" t="s">
        <v>6733</v>
      </c>
      <c r="E333" s="389" t="s">
        <v>3076</v>
      </c>
      <c r="F333" s="295">
        <f t="shared" si="69"/>
        <v>0</v>
      </c>
      <c r="G333" s="1278" t="str">
        <f t="shared" si="70"/>
        <v>-</v>
      </c>
      <c r="H333" s="390">
        <v>1</v>
      </c>
      <c r="I333" s="390">
        <v>1</v>
      </c>
      <c r="J333" s="99"/>
      <c r="K333" s="1383">
        <f t="shared" si="71"/>
        <v>0</v>
      </c>
      <c r="L333" s="304"/>
      <c r="M333" s="1287"/>
    </row>
    <row r="334" spans="1:13" ht="15.75">
      <c r="A334" s="304" t="str">
        <f>IF(J334&gt;0,COUNT($J$4:J334),"")</f>
        <v/>
      </c>
      <c r="B334" s="340"/>
      <c r="C334" s="387" t="s">
        <v>1617</v>
      </c>
      <c r="D334" s="388" t="s">
        <v>6734</v>
      </c>
      <c r="E334" s="389">
        <v>683.46</v>
      </c>
      <c r="F334" s="295">
        <f t="shared" si="69"/>
        <v>0</v>
      </c>
      <c r="G334" s="1278">
        <f t="shared" si="70"/>
        <v>0</v>
      </c>
      <c r="H334" s="390">
        <v>0</v>
      </c>
      <c r="I334" s="390">
        <v>6</v>
      </c>
      <c r="J334" s="99"/>
      <c r="K334" s="1383">
        <f t="shared" si="71"/>
        <v>0</v>
      </c>
      <c r="L334" s="304"/>
      <c r="M334" s="1287"/>
    </row>
    <row r="335" spans="1:13" ht="15.75">
      <c r="A335" s="304" t="str">
        <f>IF(J335&gt;0,COUNT($J$4:J335),"")</f>
        <v/>
      </c>
      <c r="B335" s="340"/>
      <c r="C335" s="387" t="s">
        <v>3076</v>
      </c>
      <c r="D335" s="388" t="s">
        <v>6735</v>
      </c>
      <c r="E335" s="389" t="s">
        <v>3076</v>
      </c>
      <c r="F335" s="295">
        <f t="shared" si="69"/>
        <v>0</v>
      </c>
      <c r="G335" s="1278" t="str">
        <f t="shared" si="70"/>
        <v>-</v>
      </c>
      <c r="H335" s="390">
        <v>0</v>
      </c>
      <c r="I335" s="390">
        <v>4</v>
      </c>
      <c r="J335" s="99"/>
      <c r="K335" s="1383">
        <f t="shared" si="71"/>
        <v>0</v>
      </c>
      <c r="L335" s="304"/>
      <c r="M335" s="1287"/>
    </row>
    <row r="336" spans="1:13" ht="15.75">
      <c r="A336" s="304" t="str">
        <f>IF(J336&gt;0,COUNT($J$4:J336),"")</f>
        <v/>
      </c>
      <c r="B336" s="340"/>
      <c r="C336" s="391" t="s">
        <v>3076</v>
      </c>
      <c r="D336" s="349" t="s">
        <v>6736</v>
      </c>
      <c r="E336" s="392" t="s">
        <v>3076</v>
      </c>
      <c r="F336" s="296">
        <f t="shared" si="69"/>
        <v>0</v>
      </c>
      <c r="G336" s="1286" t="str">
        <f t="shared" si="70"/>
        <v>-</v>
      </c>
      <c r="H336" s="393">
        <v>0</v>
      </c>
      <c r="I336" s="393">
        <v>2</v>
      </c>
      <c r="J336" s="100"/>
      <c r="K336" s="1384">
        <f t="shared" si="71"/>
        <v>0</v>
      </c>
      <c r="L336" s="304"/>
      <c r="M336" s="1287"/>
    </row>
    <row r="337" spans="1:13" ht="15.75">
      <c r="A337" s="304" t="str">
        <f>IF(J337&gt;0,COUNT($J$4:J337),"")</f>
        <v/>
      </c>
      <c r="B337" s="395"/>
      <c r="C337" s="396"/>
      <c r="D337" s="397" t="s">
        <v>9169</v>
      </c>
      <c r="E337" s="398"/>
      <c r="F337" s="297"/>
      <c r="G337" s="1377"/>
      <c r="H337" s="399"/>
      <c r="I337" s="399"/>
      <c r="J337" s="189"/>
      <c r="K337" s="1386"/>
      <c r="L337" s="304"/>
      <c r="M337" s="1287"/>
    </row>
    <row r="338" spans="1:13" ht="15.75">
      <c r="A338" s="304" t="str">
        <f>IF(J338&gt;0,COUNT($J$4:J338),"")</f>
        <v/>
      </c>
      <c r="B338" s="340"/>
      <c r="C338" s="384" t="s">
        <v>3076</v>
      </c>
      <c r="D338" s="342" t="s">
        <v>6290</v>
      </c>
      <c r="E338" s="385" t="s">
        <v>3076</v>
      </c>
      <c r="F338" s="294">
        <f t="shared" ref="F338:F346" si="72">$F$2</f>
        <v>0</v>
      </c>
      <c r="G338" s="1278" t="str">
        <f t="shared" ref="G338:G346" si="73">IFERROR(E338*F338,"-")</f>
        <v>-</v>
      </c>
      <c r="H338" s="386">
        <v>45</v>
      </c>
      <c r="I338" s="386">
        <v>270</v>
      </c>
      <c r="J338" s="98"/>
      <c r="K338" s="1383">
        <f t="shared" ref="K338:K346" si="74">IFERROR(J338*G338,0)</f>
        <v>0</v>
      </c>
      <c r="L338" s="304"/>
      <c r="M338" s="1287"/>
    </row>
    <row r="339" spans="1:13" ht="15.75">
      <c r="A339" s="304" t="str">
        <f>IF(J339&gt;0,COUNT($J$4:J339),"")</f>
        <v/>
      </c>
      <c r="B339" s="340"/>
      <c r="C339" s="387" t="s">
        <v>3076</v>
      </c>
      <c r="D339" s="388" t="s">
        <v>6291</v>
      </c>
      <c r="E339" s="389" t="s">
        <v>3076</v>
      </c>
      <c r="F339" s="295">
        <f t="shared" si="72"/>
        <v>0</v>
      </c>
      <c r="G339" s="1278" t="str">
        <f t="shared" si="73"/>
        <v>-</v>
      </c>
      <c r="H339" s="390">
        <v>50</v>
      </c>
      <c r="I339" s="390">
        <v>300</v>
      </c>
      <c r="J339" s="99"/>
      <c r="K339" s="1383">
        <f t="shared" si="74"/>
        <v>0</v>
      </c>
      <c r="L339" s="304"/>
      <c r="M339" s="1287"/>
    </row>
    <row r="340" spans="1:13" ht="15.75">
      <c r="A340" s="304" t="str">
        <f>IF(J340&gt;0,COUNT($J$4:J340),"")</f>
        <v/>
      </c>
      <c r="B340" s="340"/>
      <c r="C340" s="387" t="s">
        <v>3076</v>
      </c>
      <c r="D340" s="388" t="s">
        <v>6292</v>
      </c>
      <c r="E340" s="389" t="s">
        <v>3076</v>
      </c>
      <c r="F340" s="295">
        <f t="shared" si="72"/>
        <v>0</v>
      </c>
      <c r="G340" s="1278" t="str">
        <f t="shared" si="73"/>
        <v>-</v>
      </c>
      <c r="H340" s="390">
        <v>50</v>
      </c>
      <c r="I340" s="390">
        <v>200</v>
      </c>
      <c r="J340" s="99"/>
      <c r="K340" s="1383">
        <f t="shared" si="74"/>
        <v>0</v>
      </c>
      <c r="L340" s="304"/>
      <c r="M340" s="1287"/>
    </row>
    <row r="341" spans="1:13" ht="15.75">
      <c r="A341" s="304" t="str">
        <f>IF(J341&gt;0,COUNT($J$4:J341),"")</f>
        <v/>
      </c>
      <c r="B341" s="340"/>
      <c r="C341" s="387" t="s">
        <v>1618</v>
      </c>
      <c r="D341" s="388" t="s">
        <v>6293</v>
      </c>
      <c r="E341" s="389">
        <v>51.11</v>
      </c>
      <c r="F341" s="295">
        <f t="shared" si="72"/>
        <v>0</v>
      </c>
      <c r="G341" s="1278">
        <f t="shared" si="73"/>
        <v>0</v>
      </c>
      <c r="H341" s="390">
        <v>45</v>
      </c>
      <c r="I341" s="390">
        <v>135</v>
      </c>
      <c r="J341" s="99"/>
      <c r="K341" s="1383">
        <f t="shared" si="74"/>
        <v>0</v>
      </c>
      <c r="L341" s="304"/>
      <c r="M341" s="1287"/>
    </row>
    <row r="342" spans="1:13" ht="15.75">
      <c r="A342" s="304" t="str">
        <f>IF(J342&gt;0,COUNT($J$4:J342),"")</f>
        <v/>
      </c>
      <c r="B342" s="340"/>
      <c r="C342" s="391" t="s">
        <v>1619</v>
      </c>
      <c r="D342" s="349" t="s">
        <v>6294</v>
      </c>
      <c r="E342" s="424">
        <v>54.96</v>
      </c>
      <c r="F342" s="296">
        <f t="shared" si="72"/>
        <v>0</v>
      </c>
      <c r="G342" s="1286">
        <f t="shared" si="73"/>
        <v>0</v>
      </c>
      <c r="H342" s="393">
        <v>20</v>
      </c>
      <c r="I342" s="393">
        <v>160</v>
      </c>
      <c r="J342" s="100"/>
      <c r="K342" s="1384">
        <f t="shared" si="74"/>
        <v>0</v>
      </c>
      <c r="L342" s="304"/>
      <c r="M342" s="1287"/>
    </row>
    <row r="343" spans="1:13" ht="15.75">
      <c r="A343" s="304" t="str">
        <f>IF(J343&gt;0,COUNT($J$4:J343),"")</f>
        <v/>
      </c>
      <c r="B343" s="340"/>
      <c r="C343" s="387" t="s">
        <v>1620</v>
      </c>
      <c r="D343" s="388" t="s">
        <v>6295</v>
      </c>
      <c r="E343" s="418">
        <v>107.24</v>
      </c>
      <c r="F343" s="295">
        <f t="shared" si="72"/>
        <v>0</v>
      </c>
      <c r="G343" s="1275">
        <f t="shared" si="73"/>
        <v>0</v>
      </c>
      <c r="H343" s="390">
        <v>20</v>
      </c>
      <c r="I343" s="390">
        <v>180</v>
      </c>
      <c r="J343" s="99"/>
      <c r="K343" s="1385">
        <f t="shared" si="74"/>
        <v>0</v>
      </c>
      <c r="L343" s="304"/>
      <c r="M343" s="1287"/>
    </row>
    <row r="344" spans="1:13" ht="15.75">
      <c r="A344" s="304" t="str">
        <f>IF(J344&gt;0,COUNT($J$4:J344),"")</f>
        <v/>
      </c>
      <c r="B344" s="340"/>
      <c r="C344" s="387" t="s">
        <v>1621</v>
      </c>
      <c r="D344" s="388" t="s">
        <v>6296</v>
      </c>
      <c r="E344" s="389">
        <v>121.59</v>
      </c>
      <c r="F344" s="295">
        <f t="shared" si="72"/>
        <v>0</v>
      </c>
      <c r="G344" s="1278">
        <f t="shared" si="73"/>
        <v>0</v>
      </c>
      <c r="H344" s="390">
        <v>15</v>
      </c>
      <c r="I344" s="390">
        <v>45</v>
      </c>
      <c r="J344" s="99"/>
      <c r="K344" s="1383">
        <f t="shared" si="74"/>
        <v>0</v>
      </c>
      <c r="L344" s="304"/>
      <c r="M344" s="1287"/>
    </row>
    <row r="345" spans="1:13" ht="15.75">
      <c r="A345" s="304" t="str">
        <f>IF(J345&gt;0,COUNT($J$4:J345),"")</f>
        <v/>
      </c>
      <c r="B345" s="340"/>
      <c r="C345" s="387" t="s">
        <v>1622</v>
      </c>
      <c r="D345" s="388" t="s">
        <v>6297</v>
      </c>
      <c r="E345" s="389">
        <v>150.66</v>
      </c>
      <c r="F345" s="295">
        <f t="shared" si="72"/>
        <v>0</v>
      </c>
      <c r="G345" s="1278">
        <f t="shared" si="73"/>
        <v>0</v>
      </c>
      <c r="H345" s="390">
        <v>12</v>
      </c>
      <c r="I345" s="390">
        <v>36</v>
      </c>
      <c r="J345" s="99"/>
      <c r="K345" s="1383">
        <f t="shared" si="74"/>
        <v>0</v>
      </c>
      <c r="L345" s="304"/>
      <c r="M345" s="1287"/>
    </row>
    <row r="346" spans="1:13" ht="15.75">
      <c r="A346" s="304" t="str">
        <f>IF(J346&gt;0,COUNT($J$4:J346),"")</f>
        <v/>
      </c>
      <c r="B346" s="340"/>
      <c r="C346" s="391" t="s">
        <v>1623</v>
      </c>
      <c r="D346" s="349" t="s">
        <v>6298</v>
      </c>
      <c r="E346" s="424">
        <v>258.94</v>
      </c>
      <c r="F346" s="296">
        <f t="shared" si="72"/>
        <v>0</v>
      </c>
      <c r="G346" s="1286">
        <f t="shared" si="73"/>
        <v>0</v>
      </c>
      <c r="H346" s="393">
        <v>12</v>
      </c>
      <c r="I346" s="393">
        <v>24</v>
      </c>
      <c r="J346" s="100"/>
      <c r="K346" s="1384">
        <f t="shared" si="74"/>
        <v>0</v>
      </c>
      <c r="L346" s="304"/>
      <c r="M346" s="1287"/>
    </row>
    <row r="347" spans="1:13" ht="15.75">
      <c r="A347" s="304" t="str">
        <f>IF(J347&gt;0,COUNT($J$4:J347),"")</f>
        <v/>
      </c>
      <c r="B347" s="395"/>
      <c r="C347" s="396"/>
      <c r="D347" s="397" t="s">
        <v>4814</v>
      </c>
      <c r="E347" s="398"/>
      <c r="F347" s="297"/>
      <c r="G347" s="1377"/>
      <c r="H347" s="399"/>
      <c r="I347" s="399"/>
      <c r="J347" s="189"/>
      <c r="K347" s="1386"/>
      <c r="L347" s="304"/>
      <c r="M347" s="1287"/>
    </row>
    <row r="348" spans="1:13" ht="15.75">
      <c r="A348" s="304" t="str">
        <f>IF(J348&gt;0,COUNT($J$4:J348),"")</f>
        <v/>
      </c>
      <c r="B348" s="340"/>
      <c r="C348" s="384" t="s">
        <v>1624</v>
      </c>
      <c r="D348" s="342" t="s">
        <v>6299</v>
      </c>
      <c r="E348" s="385">
        <v>24.8</v>
      </c>
      <c r="F348" s="294">
        <f t="shared" ref="F348:F356" si="75">$F$2</f>
        <v>0</v>
      </c>
      <c r="G348" s="1278">
        <f t="shared" ref="G348:G356" si="76">IFERROR(E348*F348,"-")</f>
        <v>0</v>
      </c>
      <c r="H348" s="386">
        <v>80</v>
      </c>
      <c r="I348" s="386">
        <v>480</v>
      </c>
      <c r="J348" s="98"/>
      <c r="K348" s="1383">
        <f t="shared" ref="K348:K356" si="77">IFERROR(J348*G348,0)</f>
        <v>0</v>
      </c>
      <c r="L348" s="304"/>
      <c r="M348" s="1287"/>
    </row>
    <row r="349" spans="1:13" ht="15.75">
      <c r="A349" s="304" t="str">
        <f>IF(J349&gt;0,COUNT($J$4:J349),"")</f>
        <v/>
      </c>
      <c r="B349" s="340"/>
      <c r="C349" s="387" t="s">
        <v>1625</v>
      </c>
      <c r="D349" s="388" t="s">
        <v>6300</v>
      </c>
      <c r="E349" s="389">
        <v>23.45</v>
      </c>
      <c r="F349" s="295">
        <f t="shared" si="75"/>
        <v>0</v>
      </c>
      <c r="G349" s="1278">
        <f t="shared" si="76"/>
        <v>0</v>
      </c>
      <c r="H349" s="390">
        <v>75</v>
      </c>
      <c r="I349" s="390">
        <v>300</v>
      </c>
      <c r="J349" s="99"/>
      <c r="K349" s="1383">
        <f t="shared" si="77"/>
        <v>0</v>
      </c>
      <c r="L349" s="304"/>
      <c r="M349" s="1287"/>
    </row>
    <row r="350" spans="1:13" ht="15.75">
      <c r="A350" s="304" t="str">
        <f>IF(J350&gt;0,COUNT($J$4:J350),"")</f>
        <v/>
      </c>
      <c r="B350" s="340"/>
      <c r="C350" s="387" t="s">
        <v>1626</v>
      </c>
      <c r="D350" s="388" t="s">
        <v>6301</v>
      </c>
      <c r="E350" s="389">
        <v>23.45</v>
      </c>
      <c r="F350" s="295">
        <f t="shared" si="75"/>
        <v>0</v>
      </c>
      <c r="G350" s="1278">
        <f t="shared" si="76"/>
        <v>0</v>
      </c>
      <c r="H350" s="390">
        <v>45</v>
      </c>
      <c r="I350" s="390">
        <v>180</v>
      </c>
      <c r="J350" s="99"/>
      <c r="K350" s="1383">
        <f t="shared" si="77"/>
        <v>0</v>
      </c>
      <c r="L350" s="304"/>
      <c r="M350" s="1287"/>
    </row>
    <row r="351" spans="1:13" ht="15.75">
      <c r="A351" s="304" t="str">
        <f>IF(J351&gt;0,COUNT($J$4:J351),"")</f>
        <v/>
      </c>
      <c r="B351" s="340"/>
      <c r="C351" s="387" t="s">
        <v>1627</v>
      </c>
      <c r="D351" s="388" t="s">
        <v>6302</v>
      </c>
      <c r="E351" s="389">
        <v>15.15</v>
      </c>
      <c r="F351" s="295">
        <f t="shared" si="75"/>
        <v>0</v>
      </c>
      <c r="G351" s="1278">
        <f t="shared" si="76"/>
        <v>0</v>
      </c>
      <c r="H351" s="390">
        <v>40</v>
      </c>
      <c r="I351" s="390">
        <v>120</v>
      </c>
      <c r="J351" s="99"/>
      <c r="K351" s="1383">
        <f t="shared" si="77"/>
        <v>0</v>
      </c>
      <c r="L351" s="304"/>
      <c r="M351" s="1287"/>
    </row>
    <row r="352" spans="1:13" ht="15.75">
      <c r="A352" s="304" t="str">
        <f>IF(J352&gt;0,COUNT($J$4:J352),"")</f>
        <v/>
      </c>
      <c r="B352" s="340"/>
      <c r="C352" s="391" t="s">
        <v>1628</v>
      </c>
      <c r="D352" s="349" t="s">
        <v>6303</v>
      </c>
      <c r="E352" s="392">
        <v>21.41</v>
      </c>
      <c r="F352" s="296">
        <f t="shared" si="75"/>
        <v>0</v>
      </c>
      <c r="G352" s="1286">
        <f t="shared" si="76"/>
        <v>0</v>
      </c>
      <c r="H352" s="393">
        <v>35</v>
      </c>
      <c r="I352" s="393">
        <v>70</v>
      </c>
      <c r="J352" s="100"/>
      <c r="K352" s="1384">
        <f t="shared" si="77"/>
        <v>0</v>
      </c>
      <c r="L352" s="304"/>
      <c r="M352" s="1287"/>
    </row>
    <row r="353" spans="1:13" ht="15.75">
      <c r="A353" s="304" t="str">
        <f>IF(J353&gt;0,COUNT($J$4:J353),"")</f>
        <v/>
      </c>
      <c r="B353" s="340"/>
      <c r="C353" s="387" t="s">
        <v>1629</v>
      </c>
      <c r="D353" s="388" t="s">
        <v>6304</v>
      </c>
      <c r="E353" s="389">
        <v>37.799999999999997</v>
      </c>
      <c r="F353" s="295">
        <f t="shared" si="75"/>
        <v>0</v>
      </c>
      <c r="G353" s="1275">
        <f t="shared" si="76"/>
        <v>0</v>
      </c>
      <c r="H353" s="390">
        <v>20</v>
      </c>
      <c r="I353" s="390">
        <v>40</v>
      </c>
      <c r="J353" s="99"/>
      <c r="K353" s="1385">
        <f t="shared" si="77"/>
        <v>0</v>
      </c>
      <c r="L353" s="304"/>
      <c r="M353" s="1287"/>
    </row>
    <row r="354" spans="1:13" ht="15.75">
      <c r="A354" s="304" t="str">
        <f>IF(J354&gt;0,COUNT($J$4:J354),"")</f>
        <v/>
      </c>
      <c r="B354" s="340"/>
      <c r="C354" s="387" t="s">
        <v>1630</v>
      </c>
      <c r="D354" s="388" t="s">
        <v>6305</v>
      </c>
      <c r="E354" s="389">
        <v>61.35</v>
      </c>
      <c r="F354" s="295">
        <f t="shared" si="75"/>
        <v>0</v>
      </c>
      <c r="G354" s="1278">
        <f t="shared" si="76"/>
        <v>0</v>
      </c>
      <c r="H354" s="390">
        <v>14</v>
      </c>
      <c r="I354" s="390">
        <v>28</v>
      </c>
      <c r="J354" s="99"/>
      <c r="K354" s="1383">
        <f t="shared" si="77"/>
        <v>0</v>
      </c>
      <c r="L354" s="304"/>
    </row>
    <row r="355" spans="1:13" ht="15.75">
      <c r="A355" s="304" t="str">
        <f>IF(J355&gt;0,COUNT($J$4:J355),"")</f>
        <v/>
      </c>
      <c r="B355" s="340"/>
      <c r="C355" s="387" t="s">
        <v>1631</v>
      </c>
      <c r="D355" s="388" t="s">
        <v>6306</v>
      </c>
      <c r="E355" s="389">
        <v>76.290000000000006</v>
      </c>
      <c r="F355" s="295">
        <f t="shared" si="75"/>
        <v>0</v>
      </c>
      <c r="G355" s="1278">
        <f t="shared" si="76"/>
        <v>0</v>
      </c>
      <c r="H355" s="390">
        <v>12</v>
      </c>
      <c r="I355" s="390">
        <v>24</v>
      </c>
      <c r="J355" s="99"/>
      <c r="K355" s="1383">
        <f t="shared" si="77"/>
        <v>0</v>
      </c>
      <c r="L355" s="304"/>
      <c r="M355" s="1287"/>
    </row>
    <row r="356" spans="1:13" ht="15.75">
      <c r="A356" s="304" t="str">
        <f>IF(J356&gt;0,COUNT($J$4:J356),"")</f>
        <v/>
      </c>
      <c r="B356" s="340"/>
      <c r="C356" s="391" t="s">
        <v>1632</v>
      </c>
      <c r="D356" s="349" t="s">
        <v>6307</v>
      </c>
      <c r="E356" s="392">
        <v>129.75</v>
      </c>
      <c r="F356" s="296">
        <f t="shared" si="75"/>
        <v>0</v>
      </c>
      <c r="G356" s="1286">
        <f t="shared" si="76"/>
        <v>0</v>
      </c>
      <c r="H356" s="393">
        <v>8</v>
      </c>
      <c r="I356" s="393">
        <v>16</v>
      </c>
      <c r="J356" s="100"/>
      <c r="K356" s="1384">
        <f t="shared" si="77"/>
        <v>0</v>
      </c>
      <c r="L356" s="304"/>
      <c r="M356" s="1287"/>
    </row>
    <row r="357" spans="1:13" ht="15.75">
      <c r="A357" s="304" t="str">
        <f>IF(J357&gt;0,COUNT($J$4:J357),"")</f>
        <v/>
      </c>
      <c r="B357" s="340"/>
      <c r="C357" s="387" t="s">
        <v>1633</v>
      </c>
      <c r="D357" s="388" t="s">
        <v>6308</v>
      </c>
      <c r="E357" s="389">
        <v>266.82</v>
      </c>
      <c r="F357" s="295">
        <f t="shared" ref="F357:F363" si="78">$F$2</f>
        <v>0</v>
      </c>
      <c r="G357" s="1275">
        <f t="shared" ref="G357:G363" si="79">IFERROR(E357*F357,"-")</f>
        <v>0</v>
      </c>
      <c r="H357" s="390">
        <v>4</v>
      </c>
      <c r="I357" s="390">
        <v>8</v>
      </c>
      <c r="J357" s="99"/>
      <c r="K357" s="1385">
        <f t="shared" ref="K357:K363" si="80">IFERROR(J357*G357,0)</f>
        <v>0</v>
      </c>
      <c r="L357" s="304"/>
      <c r="M357" s="1287"/>
    </row>
    <row r="358" spans="1:13" ht="15.75">
      <c r="A358" s="304" t="str">
        <f>IF(J358&gt;0,COUNT($J$4:J358),"")</f>
        <v/>
      </c>
      <c r="B358" s="340"/>
      <c r="C358" s="387" t="s">
        <v>1634</v>
      </c>
      <c r="D358" s="388" t="s">
        <v>6309</v>
      </c>
      <c r="E358" s="389">
        <v>400.59</v>
      </c>
      <c r="F358" s="295">
        <f t="shared" si="78"/>
        <v>0</v>
      </c>
      <c r="G358" s="1278">
        <f t="shared" si="79"/>
        <v>0</v>
      </c>
      <c r="H358" s="390">
        <v>6</v>
      </c>
      <c r="I358" s="390">
        <v>6</v>
      </c>
      <c r="J358" s="99"/>
      <c r="K358" s="1383">
        <f t="shared" si="80"/>
        <v>0</v>
      </c>
      <c r="L358" s="304"/>
      <c r="M358" s="1287"/>
    </row>
    <row r="359" spans="1:13" ht="15.75">
      <c r="A359" s="304" t="str">
        <f>IF(J359&gt;0,COUNT($J$4:J359),"")</f>
        <v/>
      </c>
      <c r="B359" s="340"/>
      <c r="C359" s="387" t="s">
        <v>3076</v>
      </c>
      <c r="D359" s="388" t="s">
        <v>6310</v>
      </c>
      <c r="E359" s="389" t="s">
        <v>3076</v>
      </c>
      <c r="F359" s="295">
        <f t="shared" si="78"/>
        <v>0</v>
      </c>
      <c r="G359" s="1278" t="str">
        <f t="shared" si="79"/>
        <v>-</v>
      </c>
      <c r="H359" s="390">
        <v>4</v>
      </c>
      <c r="I359" s="390">
        <v>4</v>
      </c>
      <c r="J359" s="99"/>
      <c r="K359" s="1383">
        <f t="shared" si="80"/>
        <v>0</v>
      </c>
      <c r="L359" s="304"/>
      <c r="M359" s="1287"/>
    </row>
    <row r="360" spans="1:13" ht="15.75">
      <c r="A360" s="304" t="str">
        <f>IF(J360&gt;0,COUNT($J$4:J360),"")</f>
        <v/>
      </c>
      <c r="B360" s="340"/>
      <c r="C360" s="387" t="s">
        <v>1635</v>
      </c>
      <c r="D360" s="388" t="s">
        <v>6311</v>
      </c>
      <c r="E360" s="389">
        <v>940.53</v>
      </c>
      <c r="F360" s="295">
        <f t="shared" si="78"/>
        <v>0</v>
      </c>
      <c r="G360" s="1278">
        <f t="shared" si="79"/>
        <v>0</v>
      </c>
      <c r="H360" s="390">
        <v>2</v>
      </c>
      <c r="I360" s="390">
        <v>2</v>
      </c>
      <c r="J360" s="99"/>
      <c r="K360" s="1383">
        <f t="shared" si="80"/>
        <v>0</v>
      </c>
      <c r="L360" s="304"/>
      <c r="M360" s="1287"/>
    </row>
    <row r="361" spans="1:13" ht="15.75">
      <c r="A361" s="304" t="str">
        <f>IF(J361&gt;0,COUNT($J$4:J361),"")</f>
        <v/>
      </c>
      <c r="B361" s="340"/>
      <c r="C361" s="387" t="s">
        <v>1636</v>
      </c>
      <c r="D361" s="388" t="s">
        <v>6312</v>
      </c>
      <c r="E361" s="389">
        <v>2534.7399999999998</v>
      </c>
      <c r="F361" s="295">
        <f t="shared" si="78"/>
        <v>0</v>
      </c>
      <c r="G361" s="1278">
        <f t="shared" si="79"/>
        <v>0</v>
      </c>
      <c r="H361" s="390">
        <v>0</v>
      </c>
      <c r="I361" s="390">
        <v>3</v>
      </c>
      <c r="J361" s="99"/>
      <c r="K361" s="1383">
        <f t="shared" si="80"/>
        <v>0</v>
      </c>
      <c r="L361" s="304"/>
      <c r="M361" s="1287"/>
    </row>
    <row r="362" spans="1:13" ht="15.75">
      <c r="A362" s="304" t="str">
        <f>IF(J362&gt;0,COUNT($J$4:J362),"")</f>
        <v/>
      </c>
      <c r="B362" s="340"/>
      <c r="C362" s="387" t="s">
        <v>1637</v>
      </c>
      <c r="D362" s="388" t="s">
        <v>6313</v>
      </c>
      <c r="E362" s="389">
        <v>2687.08</v>
      </c>
      <c r="F362" s="295">
        <f t="shared" si="78"/>
        <v>0</v>
      </c>
      <c r="G362" s="1278">
        <f t="shared" si="79"/>
        <v>0</v>
      </c>
      <c r="H362" s="390">
        <v>0</v>
      </c>
      <c r="I362" s="390">
        <v>2</v>
      </c>
      <c r="J362" s="99"/>
      <c r="K362" s="1383">
        <f t="shared" si="80"/>
        <v>0</v>
      </c>
      <c r="L362" s="304"/>
      <c r="M362" s="1287"/>
    </row>
    <row r="363" spans="1:13" ht="15.75">
      <c r="A363" s="304" t="str">
        <f>IF(J363&gt;0,COUNT($J$4:J363),"")</f>
        <v/>
      </c>
      <c r="B363" s="340"/>
      <c r="C363" s="391" t="s">
        <v>3076</v>
      </c>
      <c r="D363" s="349" t="s">
        <v>6314</v>
      </c>
      <c r="E363" s="392" t="s">
        <v>3076</v>
      </c>
      <c r="F363" s="296">
        <f t="shared" si="78"/>
        <v>0</v>
      </c>
      <c r="G363" s="1286" t="str">
        <f t="shared" si="79"/>
        <v>-</v>
      </c>
      <c r="H363" s="393">
        <v>0</v>
      </c>
      <c r="I363" s="393">
        <v>1</v>
      </c>
      <c r="J363" s="100"/>
      <c r="K363" s="1384">
        <f t="shared" si="80"/>
        <v>0</v>
      </c>
      <c r="L363" s="304"/>
      <c r="M363" s="1287"/>
    </row>
    <row r="364" spans="1:13" ht="15.75">
      <c r="A364" s="304" t="str">
        <f>IF(J364&gt;0,COUNT($J$4:J364),"")</f>
        <v/>
      </c>
      <c r="B364" s="395"/>
      <c r="C364" s="396"/>
      <c r="D364" s="397" t="s">
        <v>8834</v>
      </c>
      <c r="E364" s="398"/>
      <c r="F364" s="297"/>
      <c r="G364" s="1377"/>
      <c r="H364" s="399"/>
      <c r="I364" s="399"/>
      <c r="J364" s="189"/>
      <c r="K364" s="1386"/>
      <c r="L364" s="304"/>
      <c r="M364" s="1287"/>
    </row>
    <row r="365" spans="1:13" ht="15.75">
      <c r="A365" s="304" t="str">
        <f>IF(J365&gt;0,COUNT($J$4:J365),"")</f>
        <v/>
      </c>
      <c r="B365" s="400"/>
      <c r="C365" s="391" t="s">
        <v>1638</v>
      </c>
      <c r="D365" s="349" t="s">
        <v>6863</v>
      </c>
      <c r="E365" s="392">
        <v>31.09</v>
      </c>
      <c r="F365" s="296">
        <f t="shared" ref="F365:F428" si="81">$F$2</f>
        <v>0</v>
      </c>
      <c r="G365" s="1276">
        <f t="shared" ref="G365:G428" si="82">IFERROR(E365*F365,"-")</f>
        <v>0</v>
      </c>
      <c r="H365" s="393">
        <v>25</v>
      </c>
      <c r="I365" s="393">
        <v>150</v>
      </c>
      <c r="J365" s="100"/>
      <c r="K365" s="1389">
        <f t="shared" ref="K365:K428" si="83">IFERROR(J365*G365,0)</f>
        <v>0</v>
      </c>
      <c r="L365" s="304"/>
      <c r="M365" s="1287"/>
    </row>
    <row r="366" spans="1:13" ht="15.75">
      <c r="A366" s="304" t="str">
        <f>IF(J366&gt;0,COUNT($J$4:J366),"")</f>
        <v/>
      </c>
      <c r="B366" s="400"/>
      <c r="C366" s="405"/>
      <c r="D366" s="406"/>
      <c r="E366" s="407"/>
      <c r="F366" s="299"/>
      <c r="G366" s="1277"/>
      <c r="H366" s="356"/>
      <c r="I366" s="356"/>
      <c r="J366" s="150"/>
      <c r="K366" s="1387"/>
      <c r="L366" s="304"/>
      <c r="M366" s="1287"/>
    </row>
    <row r="367" spans="1:13" ht="15.75">
      <c r="A367" s="304" t="str">
        <f>IF(J367&gt;0,COUNT($J$4:J367),"")</f>
        <v/>
      </c>
      <c r="B367" s="400"/>
      <c r="C367" s="384" t="s">
        <v>3076</v>
      </c>
      <c r="D367" s="342" t="s">
        <v>6864</v>
      </c>
      <c r="E367" s="385" t="s">
        <v>3076</v>
      </c>
      <c r="F367" s="294">
        <f t="shared" si="81"/>
        <v>0</v>
      </c>
      <c r="G367" s="1278" t="str">
        <f t="shared" si="82"/>
        <v>-</v>
      </c>
      <c r="H367" s="386">
        <v>60</v>
      </c>
      <c r="I367" s="386">
        <v>480</v>
      </c>
      <c r="J367" s="98"/>
      <c r="K367" s="1383">
        <f t="shared" si="83"/>
        <v>0</v>
      </c>
      <c r="L367" s="304"/>
      <c r="M367" s="1287"/>
    </row>
    <row r="368" spans="1:13" ht="15.75">
      <c r="A368" s="304" t="str">
        <f>IF(J368&gt;0,COUNT($J$4:J368),"")</f>
        <v/>
      </c>
      <c r="B368" s="400"/>
      <c r="C368" s="391" t="s">
        <v>8723</v>
      </c>
      <c r="D368" s="349" t="s">
        <v>6865</v>
      </c>
      <c r="E368" s="392">
        <v>31.09</v>
      </c>
      <c r="F368" s="296">
        <f t="shared" si="81"/>
        <v>0</v>
      </c>
      <c r="G368" s="1276">
        <f t="shared" si="82"/>
        <v>0</v>
      </c>
      <c r="H368" s="393">
        <v>40</v>
      </c>
      <c r="I368" s="393">
        <v>480</v>
      </c>
      <c r="J368" s="100"/>
      <c r="K368" s="1389">
        <f t="shared" si="83"/>
        <v>0</v>
      </c>
      <c r="L368" s="304"/>
      <c r="M368" s="1287"/>
    </row>
    <row r="369" spans="1:13" ht="15.75">
      <c r="A369" s="304" t="str">
        <f>IF(J369&gt;0,COUNT($J$4:J369),"")</f>
        <v/>
      </c>
      <c r="B369" s="400"/>
      <c r="C369" s="405"/>
      <c r="D369" s="406"/>
      <c r="E369" s="407"/>
      <c r="F369" s="299"/>
      <c r="G369" s="1277"/>
      <c r="H369" s="356"/>
      <c r="I369" s="356"/>
      <c r="J369" s="150"/>
      <c r="K369" s="1387"/>
      <c r="L369" s="304"/>
      <c r="M369" s="1287"/>
    </row>
    <row r="370" spans="1:13" ht="15.75">
      <c r="A370" s="304" t="str">
        <f>IF(J370&gt;0,COUNT($J$4:J370),"")</f>
        <v/>
      </c>
      <c r="B370" s="400"/>
      <c r="C370" s="384" t="s">
        <v>3076</v>
      </c>
      <c r="D370" s="342" t="s">
        <v>6866</v>
      </c>
      <c r="E370" s="385" t="s">
        <v>3076</v>
      </c>
      <c r="F370" s="294">
        <f t="shared" si="81"/>
        <v>0</v>
      </c>
      <c r="G370" s="1278" t="str">
        <f t="shared" si="82"/>
        <v>-</v>
      </c>
      <c r="H370" s="386">
        <v>60</v>
      </c>
      <c r="I370" s="386">
        <v>480</v>
      </c>
      <c r="J370" s="98"/>
      <c r="K370" s="1383">
        <f t="shared" si="83"/>
        <v>0</v>
      </c>
      <c r="L370" s="304"/>
      <c r="M370" s="1287"/>
    </row>
    <row r="371" spans="1:13" ht="15.75">
      <c r="A371" s="304" t="str">
        <f>IF(J371&gt;0,COUNT($J$4:J371),"")</f>
        <v/>
      </c>
      <c r="B371" s="400"/>
      <c r="C371" s="387" t="s">
        <v>8724</v>
      </c>
      <c r="D371" s="388" t="s">
        <v>6867</v>
      </c>
      <c r="E371" s="389">
        <v>25.61</v>
      </c>
      <c r="F371" s="295">
        <f t="shared" si="81"/>
        <v>0</v>
      </c>
      <c r="G371" s="1275">
        <f t="shared" si="82"/>
        <v>0</v>
      </c>
      <c r="H371" s="390">
        <v>20</v>
      </c>
      <c r="I371" s="390">
        <v>160</v>
      </c>
      <c r="J371" s="99"/>
      <c r="K371" s="1385">
        <f t="shared" si="83"/>
        <v>0</v>
      </c>
      <c r="L371" s="304"/>
      <c r="M371" s="1287"/>
    </row>
    <row r="372" spans="1:13" ht="15.75">
      <c r="A372" s="304" t="str">
        <f>IF(J372&gt;0,COUNT($J$4:J372),"")</f>
        <v/>
      </c>
      <c r="B372" s="400"/>
      <c r="C372" s="387" t="s">
        <v>1639</v>
      </c>
      <c r="D372" s="388" t="s">
        <v>6868</v>
      </c>
      <c r="E372" s="389">
        <v>32.19</v>
      </c>
      <c r="F372" s="295">
        <f t="shared" si="81"/>
        <v>0</v>
      </c>
      <c r="G372" s="1275">
        <f t="shared" si="82"/>
        <v>0</v>
      </c>
      <c r="H372" s="390">
        <v>20</v>
      </c>
      <c r="I372" s="390">
        <v>160</v>
      </c>
      <c r="J372" s="99"/>
      <c r="K372" s="1385">
        <f t="shared" si="83"/>
        <v>0</v>
      </c>
      <c r="L372" s="304"/>
      <c r="M372" s="1287"/>
    </row>
    <row r="373" spans="1:13" ht="15.75">
      <c r="A373" s="304" t="str">
        <f>IF(J373&gt;0,COUNT($J$4:J373),"")</f>
        <v/>
      </c>
      <c r="B373" s="400"/>
      <c r="C373" s="387" t="s">
        <v>8725</v>
      </c>
      <c r="D373" s="388" t="s">
        <v>8726</v>
      </c>
      <c r="E373" s="389">
        <v>37.799999999999997</v>
      </c>
      <c r="F373" s="295">
        <f t="shared" si="81"/>
        <v>0</v>
      </c>
      <c r="G373" s="1275">
        <f t="shared" si="82"/>
        <v>0</v>
      </c>
      <c r="H373" s="390">
        <v>30</v>
      </c>
      <c r="I373" s="390">
        <v>120</v>
      </c>
      <c r="J373" s="99"/>
      <c r="K373" s="1385">
        <f t="shared" si="83"/>
        <v>0</v>
      </c>
      <c r="L373" s="304"/>
      <c r="M373" s="1287"/>
    </row>
    <row r="374" spans="1:13" ht="15.75">
      <c r="A374" s="304" t="str">
        <f>IF(J374&gt;0,COUNT($J$4:J374),"")</f>
        <v/>
      </c>
      <c r="B374" s="400"/>
      <c r="C374" s="391" t="s">
        <v>8727</v>
      </c>
      <c r="D374" s="349" t="s">
        <v>8728</v>
      </c>
      <c r="E374" s="392">
        <v>54.73</v>
      </c>
      <c r="F374" s="296">
        <f t="shared" si="81"/>
        <v>0</v>
      </c>
      <c r="G374" s="1276">
        <f t="shared" si="82"/>
        <v>0</v>
      </c>
      <c r="H374" s="393">
        <v>25</v>
      </c>
      <c r="I374" s="393">
        <v>100</v>
      </c>
      <c r="J374" s="100"/>
      <c r="K374" s="1389">
        <f t="shared" si="83"/>
        <v>0</v>
      </c>
      <c r="L374" s="304"/>
      <c r="M374" s="1287"/>
    </row>
    <row r="375" spans="1:13" ht="15.75">
      <c r="A375" s="304" t="str">
        <f>IF(J375&gt;0,COUNT($J$4:J375),"")</f>
        <v/>
      </c>
      <c r="B375" s="400"/>
      <c r="C375" s="408"/>
      <c r="D375" s="406"/>
      <c r="E375" s="425"/>
      <c r="F375" s="299"/>
      <c r="G375" s="1277"/>
      <c r="H375" s="356"/>
      <c r="I375" s="356"/>
      <c r="J375" s="150"/>
      <c r="K375" s="1387"/>
      <c r="L375" s="304"/>
      <c r="M375" s="1287"/>
    </row>
    <row r="376" spans="1:13" ht="15.75">
      <c r="A376" s="304" t="str">
        <f>IF(J376&gt;0,COUNT($J$4:J376),"")</f>
        <v/>
      </c>
      <c r="B376" s="400"/>
      <c r="C376" s="384" t="s">
        <v>3076</v>
      </c>
      <c r="D376" s="342" t="s">
        <v>6869</v>
      </c>
      <c r="E376" s="385" t="s">
        <v>3076</v>
      </c>
      <c r="F376" s="294">
        <f t="shared" si="81"/>
        <v>0</v>
      </c>
      <c r="G376" s="1278" t="str">
        <f t="shared" si="82"/>
        <v>-</v>
      </c>
      <c r="H376" s="386">
        <v>60</v>
      </c>
      <c r="I376" s="386">
        <v>480</v>
      </c>
      <c r="J376" s="98"/>
      <c r="K376" s="1383">
        <f t="shared" si="83"/>
        <v>0</v>
      </c>
      <c r="L376" s="304"/>
      <c r="M376" s="1287"/>
    </row>
    <row r="377" spans="1:13" ht="15.75">
      <c r="A377" s="304" t="str">
        <f>IF(J377&gt;0,COUNT($J$4:J377),"")</f>
        <v/>
      </c>
      <c r="B377" s="400"/>
      <c r="C377" s="387" t="s">
        <v>8729</v>
      </c>
      <c r="D377" s="388" t="s">
        <v>6870</v>
      </c>
      <c r="E377" s="389">
        <v>36.29</v>
      </c>
      <c r="F377" s="295">
        <f t="shared" si="81"/>
        <v>0</v>
      </c>
      <c r="G377" s="1275">
        <f t="shared" si="82"/>
        <v>0</v>
      </c>
      <c r="H377" s="390">
        <v>25</v>
      </c>
      <c r="I377" s="390">
        <v>100</v>
      </c>
      <c r="J377" s="99"/>
      <c r="K377" s="1385">
        <f t="shared" si="83"/>
        <v>0</v>
      </c>
      <c r="L377" s="304"/>
      <c r="M377" s="1287"/>
    </row>
    <row r="378" spans="1:13" ht="15.75">
      <c r="A378" s="304" t="str">
        <f>IF(J378&gt;0,COUNT($J$4:J378),"")</f>
        <v/>
      </c>
      <c r="B378" s="400"/>
      <c r="C378" s="387" t="s">
        <v>8730</v>
      </c>
      <c r="D378" s="388" t="s">
        <v>6871</v>
      </c>
      <c r="E378" s="389">
        <v>38.56</v>
      </c>
      <c r="F378" s="295">
        <f t="shared" si="81"/>
        <v>0</v>
      </c>
      <c r="G378" s="1275">
        <f t="shared" si="82"/>
        <v>0</v>
      </c>
      <c r="H378" s="390">
        <v>30</v>
      </c>
      <c r="I378" s="390">
        <v>180</v>
      </c>
      <c r="J378" s="99"/>
      <c r="K378" s="1385">
        <f t="shared" si="83"/>
        <v>0</v>
      </c>
      <c r="L378" s="304"/>
      <c r="M378" s="1287"/>
    </row>
    <row r="379" spans="1:13" ht="15.75">
      <c r="A379" s="304" t="str">
        <f>IF(J379&gt;0,COUNT($J$4:J379),"")</f>
        <v/>
      </c>
      <c r="B379" s="400"/>
      <c r="C379" s="387" t="s">
        <v>8731</v>
      </c>
      <c r="D379" s="388" t="s">
        <v>6872</v>
      </c>
      <c r="E379" s="389">
        <v>33.090000000000003</v>
      </c>
      <c r="F379" s="295">
        <f t="shared" si="81"/>
        <v>0</v>
      </c>
      <c r="G379" s="1275">
        <f t="shared" si="82"/>
        <v>0</v>
      </c>
      <c r="H379" s="390">
        <v>20</v>
      </c>
      <c r="I379" s="390">
        <v>80</v>
      </c>
      <c r="J379" s="99"/>
      <c r="K379" s="1385">
        <f t="shared" si="83"/>
        <v>0</v>
      </c>
      <c r="L379" s="304"/>
      <c r="M379" s="1287"/>
    </row>
    <row r="380" spans="1:13" ht="15.75">
      <c r="A380" s="304" t="str">
        <f>IF(J380&gt;0,COUNT($J$4:J380),"")</f>
        <v/>
      </c>
      <c r="B380" s="400"/>
      <c r="C380" s="414" t="s">
        <v>8732</v>
      </c>
      <c r="D380" s="388" t="s">
        <v>8733</v>
      </c>
      <c r="E380" s="418">
        <v>47.88</v>
      </c>
      <c r="F380" s="295">
        <f t="shared" si="81"/>
        <v>0</v>
      </c>
      <c r="G380" s="1275">
        <f t="shared" si="82"/>
        <v>0</v>
      </c>
      <c r="H380" s="390">
        <v>20</v>
      </c>
      <c r="I380" s="390">
        <v>80</v>
      </c>
      <c r="J380" s="99"/>
      <c r="K380" s="1385">
        <f t="shared" si="83"/>
        <v>0</v>
      </c>
      <c r="L380" s="304"/>
      <c r="M380" s="1287"/>
    </row>
    <row r="381" spans="1:13" ht="15.75">
      <c r="A381" s="304" t="str">
        <f>IF(J381&gt;0,COUNT($J$4:J381),"")</f>
        <v/>
      </c>
      <c r="B381" s="400"/>
      <c r="C381" s="391" t="s">
        <v>8734</v>
      </c>
      <c r="D381" s="349" t="s">
        <v>8735</v>
      </c>
      <c r="E381" s="392">
        <v>88.87</v>
      </c>
      <c r="F381" s="296">
        <f t="shared" si="81"/>
        <v>0</v>
      </c>
      <c r="G381" s="1276">
        <f t="shared" si="82"/>
        <v>0</v>
      </c>
      <c r="H381" s="393">
        <v>25</v>
      </c>
      <c r="I381" s="393">
        <v>100</v>
      </c>
      <c r="J381" s="100"/>
      <c r="K381" s="1389">
        <f t="shared" si="83"/>
        <v>0</v>
      </c>
      <c r="L381" s="304"/>
      <c r="M381" s="1287"/>
    </row>
    <row r="382" spans="1:13" ht="15.75">
      <c r="A382" s="304" t="str">
        <f>IF(J382&gt;0,COUNT($J$4:J382),"")</f>
        <v/>
      </c>
      <c r="B382" s="400"/>
      <c r="C382" s="405"/>
      <c r="D382" s="406"/>
      <c r="E382" s="407"/>
      <c r="F382" s="299"/>
      <c r="G382" s="1277"/>
      <c r="H382" s="356"/>
      <c r="I382" s="356"/>
      <c r="J382" s="150"/>
      <c r="K382" s="1387"/>
      <c r="L382" s="304"/>
      <c r="M382" s="1287"/>
    </row>
    <row r="383" spans="1:13" ht="15.75">
      <c r="A383" s="304" t="str">
        <f>IF(J383&gt;0,COUNT($J$4:J383),"")</f>
        <v/>
      </c>
      <c r="B383" s="400"/>
      <c r="C383" s="384" t="s">
        <v>3076</v>
      </c>
      <c r="D383" s="342" t="s">
        <v>6925</v>
      </c>
      <c r="E383" s="385" t="s">
        <v>3076</v>
      </c>
      <c r="F383" s="294">
        <f t="shared" si="81"/>
        <v>0</v>
      </c>
      <c r="G383" s="1278" t="str">
        <f t="shared" si="82"/>
        <v>-</v>
      </c>
      <c r="H383" s="386">
        <v>60</v>
      </c>
      <c r="I383" s="386">
        <v>480</v>
      </c>
      <c r="J383" s="98"/>
      <c r="K383" s="1383">
        <f t="shared" si="83"/>
        <v>0</v>
      </c>
      <c r="L383" s="304"/>
      <c r="M383" s="1287"/>
    </row>
    <row r="384" spans="1:13" ht="15.75">
      <c r="A384" s="304" t="str">
        <f>IF(J384&gt;0,COUNT($J$4:J384),"")</f>
        <v/>
      </c>
      <c r="B384" s="400"/>
      <c r="C384" s="387" t="s">
        <v>3076</v>
      </c>
      <c r="D384" s="388" t="s">
        <v>6926</v>
      </c>
      <c r="E384" s="389" t="s">
        <v>3076</v>
      </c>
      <c r="F384" s="295">
        <f t="shared" si="81"/>
        <v>0</v>
      </c>
      <c r="G384" s="1275" t="str">
        <f t="shared" si="82"/>
        <v>-</v>
      </c>
      <c r="H384" s="390">
        <v>60</v>
      </c>
      <c r="I384" s="390">
        <v>480</v>
      </c>
      <c r="J384" s="99"/>
      <c r="K384" s="1385">
        <f t="shared" si="83"/>
        <v>0</v>
      </c>
      <c r="L384" s="304"/>
      <c r="M384" s="1287"/>
    </row>
    <row r="385" spans="1:13" ht="15.75">
      <c r="A385" s="304" t="str">
        <f>IF(J385&gt;0,COUNT($J$4:J385),"")</f>
        <v/>
      </c>
      <c r="B385" s="400"/>
      <c r="C385" s="387" t="s">
        <v>3076</v>
      </c>
      <c r="D385" s="388" t="s">
        <v>6927</v>
      </c>
      <c r="E385" s="389" t="s">
        <v>3076</v>
      </c>
      <c r="F385" s="295">
        <f t="shared" si="81"/>
        <v>0</v>
      </c>
      <c r="G385" s="1275" t="str">
        <f t="shared" si="82"/>
        <v>-</v>
      </c>
      <c r="H385" s="390">
        <v>60</v>
      </c>
      <c r="I385" s="390">
        <v>480</v>
      </c>
      <c r="J385" s="99"/>
      <c r="K385" s="1385">
        <f t="shared" si="83"/>
        <v>0</v>
      </c>
      <c r="L385" s="304"/>
      <c r="M385" s="1287"/>
    </row>
    <row r="386" spans="1:13" ht="15.75">
      <c r="A386" s="304" t="str">
        <f>IF(J386&gt;0,COUNT($J$4:J386),"")</f>
        <v/>
      </c>
      <c r="B386" s="400"/>
      <c r="C386" s="414" t="s">
        <v>8736</v>
      </c>
      <c r="D386" s="388" t="s">
        <v>6928</v>
      </c>
      <c r="E386" s="418">
        <v>34.270000000000003</v>
      </c>
      <c r="F386" s="295">
        <f t="shared" si="81"/>
        <v>0</v>
      </c>
      <c r="G386" s="1275">
        <f t="shared" si="82"/>
        <v>0</v>
      </c>
      <c r="H386" s="390">
        <v>25</v>
      </c>
      <c r="I386" s="390">
        <v>100</v>
      </c>
      <c r="J386" s="99"/>
      <c r="K386" s="1385">
        <f t="shared" si="83"/>
        <v>0</v>
      </c>
      <c r="L386" s="304"/>
      <c r="M386" s="1287"/>
    </row>
    <row r="387" spans="1:13" ht="15.75">
      <c r="A387" s="304" t="str">
        <f>IF(J387&gt;0,COUNT($J$4:J387),"")</f>
        <v/>
      </c>
      <c r="B387" s="400"/>
      <c r="C387" s="387" t="s">
        <v>8737</v>
      </c>
      <c r="D387" s="388" t="s">
        <v>6929</v>
      </c>
      <c r="E387" s="389">
        <v>37.799999999999997</v>
      </c>
      <c r="F387" s="295">
        <f t="shared" si="81"/>
        <v>0</v>
      </c>
      <c r="G387" s="1275">
        <f t="shared" si="82"/>
        <v>0</v>
      </c>
      <c r="H387" s="390">
        <v>20</v>
      </c>
      <c r="I387" s="390">
        <v>80</v>
      </c>
      <c r="J387" s="99"/>
      <c r="K387" s="1385">
        <f t="shared" si="83"/>
        <v>0</v>
      </c>
      <c r="L387" s="304"/>
      <c r="M387" s="1287"/>
    </row>
    <row r="388" spans="1:13" ht="15.75">
      <c r="A388" s="304" t="str">
        <f>IF(J388&gt;0,COUNT($J$4:J388),"")</f>
        <v/>
      </c>
      <c r="B388" s="400"/>
      <c r="C388" s="391" t="s">
        <v>1666</v>
      </c>
      <c r="D388" s="349" t="s">
        <v>6930</v>
      </c>
      <c r="E388" s="392">
        <v>47.88</v>
      </c>
      <c r="F388" s="296">
        <f t="shared" si="81"/>
        <v>0</v>
      </c>
      <c r="G388" s="1276">
        <f t="shared" si="82"/>
        <v>0</v>
      </c>
      <c r="H388" s="393">
        <v>35</v>
      </c>
      <c r="I388" s="393">
        <v>140</v>
      </c>
      <c r="J388" s="100"/>
      <c r="K388" s="1389">
        <f t="shared" si="83"/>
        <v>0</v>
      </c>
      <c r="L388" s="304"/>
      <c r="M388" s="1287"/>
    </row>
    <row r="389" spans="1:13" ht="15.75">
      <c r="A389" s="304" t="str">
        <f>IF(J389&gt;0,COUNT($J$4:J389),"")</f>
        <v/>
      </c>
      <c r="B389" s="400"/>
      <c r="C389" s="405"/>
      <c r="D389" s="406"/>
      <c r="E389" s="407"/>
      <c r="F389" s="299"/>
      <c r="G389" s="1277"/>
      <c r="H389" s="356"/>
      <c r="I389" s="356"/>
      <c r="J389" s="150"/>
      <c r="K389" s="1387"/>
      <c r="L389" s="304"/>
      <c r="M389" s="1287"/>
    </row>
    <row r="390" spans="1:13" ht="15.75">
      <c r="A390" s="304" t="str">
        <f>IF(J390&gt;0,COUNT($J$4:J390),"")</f>
        <v/>
      </c>
      <c r="B390" s="400"/>
      <c r="C390" s="411" t="s">
        <v>8738</v>
      </c>
      <c r="D390" s="342" t="s">
        <v>6873</v>
      </c>
      <c r="E390" s="385">
        <v>47.45</v>
      </c>
      <c r="F390" s="294">
        <f t="shared" si="81"/>
        <v>0</v>
      </c>
      <c r="G390" s="1278">
        <f t="shared" si="82"/>
        <v>0</v>
      </c>
      <c r="H390" s="386">
        <v>20</v>
      </c>
      <c r="I390" s="386">
        <v>80</v>
      </c>
      <c r="J390" s="98"/>
      <c r="K390" s="1383">
        <f t="shared" si="83"/>
        <v>0</v>
      </c>
      <c r="L390" s="304"/>
      <c r="M390" s="1287"/>
    </row>
    <row r="391" spans="1:13" ht="15.75">
      <c r="A391" s="304" t="str">
        <f>IF(J391&gt;0,COUNT($J$4:J391),"")</f>
        <v/>
      </c>
      <c r="B391" s="400"/>
      <c r="C391" s="387" t="s">
        <v>1640</v>
      </c>
      <c r="D391" s="388" t="s">
        <v>6874</v>
      </c>
      <c r="E391" s="389">
        <v>52.58</v>
      </c>
      <c r="F391" s="295">
        <f t="shared" si="81"/>
        <v>0</v>
      </c>
      <c r="G391" s="1275">
        <f t="shared" si="82"/>
        <v>0</v>
      </c>
      <c r="H391" s="390">
        <v>15</v>
      </c>
      <c r="I391" s="390">
        <v>60</v>
      </c>
      <c r="J391" s="99"/>
      <c r="K391" s="1385">
        <f t="shared" si="83"/>
        <v>0</v>
      </c>
      <c r="L391" s="304"/>
      <c r="M391" s="1287"/>
    </row>
    <row r="392" spans="1:13" ht="15.75">
      <c r="A392" s="304" t="str">
        <f>IF(J392&gt;0,COUNT($J$4:J392),"")</f>
        <v/>
      </c>
      <c r="B392" s="400"/>
      <c r="C392" s="387" t="s">
        <v>1641</v>
      </c>
      <c r="D392" s="388" t="s">
        <v>6875</v>
      </c>
      <c r="E392" s="389">
        <v>42.1</v>
      </c>
      <c r="F392" s="295">
        <f t="shared" si="81"/>
        <v>0</v>
      </c>
      <c r="G392" s="1275">
        <f t="shared" si="82"/>
        <v>0</v>
      </c>
      <c r="H392" s="390">
        <v>15</v>
      </c>
      <c r="I392" s="390">
        <v>60</v>
      </c>
      <c r="J392" s="99"/>
      <c r="K392" s="1385">
        <f t="shared" si="83"/>
        <v>0</v>
      </c>
      <c r="L392" s="304"/>
      <c r="M392" s="1287"/>
    </row>
    <row r="393" spans="1:13" ht="15.75">
      <c r="A393" s="304" t="str">
        <f>IF(J393&gt;0,COUNT($J$4:J393),"")</f>
        <v/>
      </c>
      <c r="B393" s="400"/>
      <c r="C393" s="387" t="s">
        <v>1642</v>
      </c>
      <c r="D393" s="388" t="s">
        <v>6876</v>
      </c>
      <c r="E393" s="389">
        <v>42.1</v>
      </c>
      <c r="F393" s="295">
        <f t="shared" si="81"/>
        <v>0</v>
      </c>
      <c r="G393" s="1275">
        <f t="shared" si="82"/>
        <v>0</v>
      </c>
      <c r="H393" s="390">
        <v>12</v>
      </c>
      <c r="I393" s="390">
        <v>60</v>
      </c>
      <c r="J393" s="99"/>
      <c r="K393" s="1385">
        <f t="shared" si="83"/>
        <v>0</v>
      </c>
      <c r="L393" s="304"/>
      <c r="M393" s="1287"/>
    </row>
    <row r="394" spans="1:13" ht="15.75">
      <c r="A394" s="304" t="str">
        <f>IF(J394&gt;0,COUNT($J$4:J394),"")</f>
        <v/>
      </c>
      <c r="B394" s="400"/>
      <c r="C394" s="414" t="s">
        <v>8739</v>
      </c>
      <c r="D394" s="388" t="s">
        <v>8740</v>
      </c>
      <c r="E394" s="418">
        <v>88.91</v>
      </c>
      <c r="F394" s="295">
        <f t="shared" si="81"/>
        <v>0</v>
      </c>
      <c r="G394" s="1275">
        <f t="shared" si="82"/>
        <v>0</v>
      </c>
      <c r="H394" s="390">
        <v>11</v>
      </c>
      <c r="I394" s="390">
        <v>44</v>
      </c>
      <c r="J394" s="99"/>
      <c r="K394" s="1385">
        <f t="shared" si="83"/>
        <v>0</v>
      </c>
      <c r="L394" s="304"/>
      <c r="M394" s="1287"/>
    </row>
    <row r="395" spans="1:13" ht="15.75">
      <c r="A395" s="304" t="str">
        <f>IF(J395&gt;0,COUNT($J$4:J395),"")</f>
        <v/>
      </c>
      <c r="B395" s="400"/>
      <c r="C395" s="387" t="s">
        <v>8741</v>
      </c>
      <c r="D395" s="388" t="s">
        <v>8742</v>
      </c>
      <c r="E395" s="389">
        <v>125.93</v>
      </c>
      <c r="F395" s="295">
        <f t="shared" si="81"/>
        <v>0</v>
      </c>
      <c r="G395" s="1275">
        <f t="shared" si="82"/>
        <v>0</v>
      </c>
      <c r="H395" s="390">
        <v>9</v>
      </c>
      <c r="I395" s="390">
        <v>36</v>
      </c>
      <c r="J395" s="99"/>
      <c r="K395" s="1385">
        <f t="shared" si="83"/>
        <v>0</v>
      </c>
      <c r="L395" s="304"/>
      <c r="M395" s="1287"/>
    </row>
    <row r="396" spans="1:13" ht="15.75">
      <c r="A396" s="304" t="str">
        <f>IF(J396&gt;0,COUNT($J$4:J396),"")</f>
        <v/>
      </c>
      <c r="B396" s="400"/>
      <c r="C396" s="391" t="s">
        <v>8743</v>
      </c>
      <c r="D396" s="349" t="s">
        <v>8744</v>
      </c>
      <c r="E396" s="392">
        <v>162.83000000000001</v>
      </c>
      <c r="F396" s="296">
        <f t="shared" si="81"/>
        <v>0</v>
      </c>
      <c r="G396" s="1276">
        <f t="shared" si="82"/>
        <v>0</v>
      </c>
      <c r="H396" s="393">
        <v>12</v>
      </c>
      <c r="I396" s="393">
        <v>48</v>
      </c>
      <c r="J396" s="100"/>
      <c r="K396" s="1389">
        <f t="shared" si="83"/>
        <v>0</v>
      </c>
      <c r="L396" s="304"/>
      <c r="M396" s="1287"/>
    </row>
    <row r="397" spans="1:13" ht="15.75">
      <c r="A397" s="304" t="str">
        <f>IF(J397&gt;0,COUNT($J$4:J397),"")</f>
        <v/>
      </c>
      <c r="B397" s="400"/>
      <c r="C397" s="405"/>
      <c r="D397" s="406"/>
      <c r="E397" s="407"/>
      <c r="F397" s="299"/>
      <c r="G397" s="1277"/>
      <c r="H397" s="356"/>
      <c r="I397" s="356"/>
      <c r="J397" s="150"/>
      <c r="K397" s="1387"/>
      <c r="L397" s="304"/>
      <c r="M397" s="1287"/>
    </row>
    <row r="398" spans="1:13" ht="15.75">
      <c r="A398" s="304" t="str">
        <f>IF(J398&gt;0,COUNT($J$4:J398),"")</f>
        <v/>
      </c>
      <c r="B398" s="400"/>
      <c r="C398" s="384" t="s">
        <v>8745</v>
      </c>
      <c r="D398" s="342" t="s">
        <v>6931</v>
      </c>
      <c r="E398" s="385">
        <v>47.88</v>
      </c>
      <c r="F398" s="294">
        <f t="shared" si="81"/>
        <v>0</v>
      </c>
      <c r="G398" s="1278">
        <f t="shared" si="82"/>
        <v>0</v>
      </c>
      <c r="H398" s="386">
        <v>20</v>
      </c>
      <c r="I398" s="386">
        <v>120</v>
      </c>
      <c r="J398" s="98"/>
      <c r="K398" s="1383">
        <f t="shared" si="83"/>
        <v>0</v>
      </c>
      <c r="L398" s="304"/>
      <c r="M398" s="1287"/>
    </row>
    <row r="399" spans="1:13" ht="15.75">
      <c r="A399" s="304" t="str">
        <f>IF(J399&gt;0,COUNT($J$4:J399),"")</f>
        <v/>
      </c>
      <c r="B399" s="400"/>
      <c r="C399" s="387" t="s">
        <v>1667</v>
      </c>
      <c r="D399" s="388" t="s">
        <v>6932</v>
      </c>
      <c r="E399" s="389">
        <v>55.84</v>
      </c>
      <c r="F399" s="295">
        <f t="shared" si="81"/>
        <v>0</v>
      </c>
      <c r="G399" s="1275">
        <f t="shared" si="82"/>
        <v>0</v>
      </c>
      <c r="H399" s="390">
        <v>20</v>
      </c>
      <c r="I399" s="390">
        <v>120</v>
      </c>
      <c r="J399" s="99"/>
      <c r="K399" s="1385">
        <f t="shared" si="83"/>
        <v>0</v>
      </c>
      <c r="L399" s="304"/>
      <c r="M399" s="1287"/>
    </row>
    <row r="400" spans="1:13" ht="15.75">
      <c r="A400" s="304" t="str">
        <f>IF(J400&gt;0,COUNT($J$4:J400),"")</f>
        <v/>
      </c>
      <c r="B400" s="400"/>
      <c r="C400" s="387" t="s">
        <v>8746</v>
      </c>
      <c r="D400" s="388" t="s">
        <v>6933</v>
      </c>
      <c r="E400" s="389">
        <v>47.88</v>
      </c>
      <c r="F400" s="295">
        <f t="shared" si="81"/>
        <v>0</v>
      </c>
      <c r="G400" s="1275">
        <f t="shared" si="82"/>
        <v>0</v>
      </c>
      <c r="H400" s="390" t="s">
        <v>563</v>
      </c>
      <c r="I400" s="390" t="s">
        <v>563</v>
      </c>
      <c r="J400" s="99"/>
      <c r="K400" s="1385">
        <f t="shared" si="83"/>
        <v>0</v>
      </c>
      <c r="L400" s="304"/>
      <c r="M400" s="1287"/>
    </row>
    <row r="401" spans="1:13" ht="15.75">
      <c r="A401" s="304" t="str">
        <f>IF(J401&gt;0,COUNT($J$4:J401),"")</f>
        <v/>
      </c>
      <c r="B401" s="400"/>
      <c r="C401" s="414" t="s">
        <v>8747</v>
      </c>
      <c r="D401" s="388" t="s">
        <v>6934</v>
      </c>
      <c r="E401" s="418">
        <v>47.45</v>
      </c>
      <c r="F401" s="295">
        <f t="shared" si="81"/>
        <v>0</v>
      </c>
      <c r="G401" s="1275">
        <f t="shared" si="82"/>
        <v>0</v>
      </c>
      <c r="H401" s="390">
        <v>20</v>
      </c>
      <c r="I401" s="390">
        <v>80</v>
      </c>
      <c r="J401" s="99"/>
      <c r="K401" s="1385">
        <f t="shared" si="83"/>
        <v>0</v>
      </c>
      <c r="L401" s="304"/>
      <c r="M401" s="1287"/>
    </row>
    <row r="402" spans="1:13" ht="15.75">
      <c r="A402" s="304" t="str">
        <f>IF(J402&gt;0,COUNT($J$4:J402),"")</f>
        <v/>
      </c>
      <c r="B402" s="400"/>
      <c r="C402" s="387" t="s">
        <v>8748</v>
      </c>
      <c r="D402" s="388" t="s">
        <v>6935</v>
      </c>
      <c r="E402" s="389">
        <v>44.33</v>
      </c>
      <c r="F402" s="295">
        <f t="shared" si="81"/>
        <v>0</v>
      </c>
      <c r="G402" s="1275">
        <f t="shared" si="82"/>
        <v>0</v>
      </c>
      <c r="H402" s="390">
        <v>15</v>
      </c>
      <c r="I402" s="390">
        <v>60</v>
      </c>
      <c r="J402" s="99"/>
      <c r="K402" s="1385">
        <f t="shared" si="83"/>
        <v>0</v>
      </c>
      <c r="L402" s="304"/>
      <c r="M402" s="1287"/>
    </row>
    <row r="403" spans="1:13" ht="15.75">
      <c r="A403" s="304" t="str">
        <f>IF(J403&gt;0,COUNT($J$4:J403),"")</f>
        <v/>
      </c>
      <c r="B403" s="400"/>
      <c r="C403" s="391" t="s">
        <v>1668</v>
      </c>
      <c r="D403" s="349" t="s">
        <v>6936</v>
      </c>
      <c r="E403" s="392">
        <v>47.88</v>
      </c>
      <c r="F403" s="296">
        <f t="shared" si="81"/>
        <v>0</v>
      </c>
      <c r="G403" s="1276">
        <f t="shared" si="82"/>
        <v>0</v>
      </c>
      <c r="H403" s="393">
        <v>15</v>
      </c>
      <c r="I403" s="393">
        <v>60</v>
      </c>
      <c r="J403" s="100"/>
      <c r="K403" s="1389">
        <f t="shared" si="83"/>
        <v>0</v>
      </c>
      <c r="L403" s="304"/>
      <c r="M403" s="1287"/>
    </row>
    <row r="404" spans="1:13" ht="15.75">
      <c r="A404" s="304" t="str">
        <f>IF(J404&gt;0,COUNT($J$4:J404),"")</f>
        <v/>
      </c>
      <c r="B404" s="400"/>
      <c r="C404" s="405"/>
      <c r="D404" s="406"/>
      <c r="E404" s="407"/>
      <c r="F404" s="299"/>
      <c r="G404" s="1277"/>
      <c r="H404" s="356"/>
      <c r="I404" s="356"/>
      <c r="J404" s="150"/>
      <c r="K404" s="1387"/>
      <c r="L404" s="304"/>
      <c r="M404" s="1287"/>
    </row>
    <row r="405" spans="1:13" ht="15.75">
      <c r="A405" s="304" t="str">
        <f>IF(J405&gt;0,COUNT($J$4:J405),"")</f>
        <v/>
      </c>
      <c r="B405" s="400"/>
      <c r="C405" s="384" t="s">
        <v>3076</v>
      </c>
      <c r="D405" s="342" t="s">
        <v>6877</v>
      </c>
      <c r="E405" s="385" t="s">
        <v>3076</v>
      </c>
      <c r="F405" s="294">
        <f t="shared" si="81"/>
        <v>0</v>
      </c>
      <c r="G405" s="1278" t="str">
        <f t="shared" si="82"/>
        <v>-</v>
      </c>
      <c r="H405" s="386">
        <v>60</v>
      </c>
      <c r="I405" s="386">
        <v>480</v>
      </c>
      <c r="J405" s="98"/>
      <c r="K405" s="1383">
        <f t="shared" si="83"/>
        <v>0</v>
      </c>
      <c r="L405" s="304"/>
      <c r="M405" s="1287"/>
    </row>
    <row r="406" spans="1:13" ht="15.75">
      <c r="A406" s="304" t="str">
        <f>IF(J406&gt;0,COUNT($J$4:J406),"")</f>
        <v/>
      </c>
      <c r="B406" s="400"/>
      <c r="C406" s="387" t="s">
        <v>3076</v>
      </c>
      <c r="D406" s="388" t="s">
        <v>6878</v>
      </c>
      <c r="E406" s="389" t="s">
        <v>3076</v>
      </c>
      <c r="F406" s="295">
        <f t="shared" si="81"/>
        <v>0</v>
      </c>
      <c r="G406" s="1275" t="str">
        <f t="shared" si="82"/>
        <v>-</v>
      </c>
      <c r="H406" s="390">
        <v>60</v>
      </c>
      <c r="I406" s="390">
        <v>480</v>
      </c>
      <c r="J406" s="99"/>
      <c r="K406" s="1385">
        <f t="shared" si="83"/>
        <v>0</v>
      </c>
      <c r="L406" s="304"/>
      <c r="M406" s="1287"/>
    </row>
    <row r="407" spans="1:13" ht="15.75">
      <c r="A407" s="304" t="str">
        <f>IF(J407&gt;0,COUNT($J$4:J407),"")</f>
        <v/>
      </c>
      <c r="B407" s="400"/>
      <c r="C407" s="387" t="s">
        <v>8749</v>
      </c>
      <c r="D407" s="388" t="s">
        <v>6879</v>
      </c>
      <c r="E407" s="389">
        <v>76.290000000000006</v>
      </c>
      <c r="F407" s="295">
        <f t="shared" si="81"/>
        <v>0</v>
      </c>
      <c r="G407" s="1275">
        <f t="shared" si="82"/>
        <v>0</v>
      </c>
      <c r="H407" s="390">
        <v>20</v>
      </c>
      <c r="I407" s="390">
        <v>40</v>
      </c>
      <c r="J407" s="99"/>
      <c r="K407" s="1385">
        <f t="shared" si="83"/>
        <v>0</v>
      </c>
      <c r="L407" s="304"/>
      <c r="M407" s="1287"/>
    </row>
    <row r="408" spans="1:13" ht="15.75">
      <c r="A408" s="304" t="str">
        <f>IF(J408&gt;0,COUNT($J$4:J408),"")</f>
        <v/>
      </c>
      <c r="B408" s="400"/>
      <c r="C408" s="387" t="s">
        <v>1643</v>
      </c>
      <c r="D408" s="388" t="s">
        <v>6880</v>
      </c>
      <c r="E408" s="389">
        <v>66.900000000000006</v>
      </c>
      <c r="F408" s="295">
        <f t="shared" si="81"/>
        <v>0</v>
      </c>
      <c r="G408" s="1275">
        <f t="shared" si="82"/>
        <v>0</v>
      </c>
      <c r="H408" s="390">
        <v>20</v>
      </c>
      <c r="I408" s="390">
        <v>40</v>
      </c>
      <c r="J408" s="99"/>
      <c r="K408" s="1385">
        <f t="shared" si="83"/>
        <v>0</v>
      </c>
      <c r="L408" s="304"/>
      <c r="M408" s="1287"/>
    </row>
    <row r="409" spans="1:13" ht="15.75">
      <c r="A409" s="304" t="str">
        <f>IF(J409&gt;0,COUNT($J$4:J409),"")</f>
        <v/>
      </c>
      <c r="B409" s="400"/>
      <c r="C409" s="387" t="s">
        <v>1644</v>
      </c>
      <c r="D409" s="388" t="s">
        <v>6881</v>
      </c>
      <c r="E409" s="389">
        <v>66.900000000000006</v>
      </c>
      <c r="F409" s="295">
        <f t="shared" si="81"/>
        <v>0</v>
      </c>
      <c r="G409" s="1275">
        <f t="shared" si="82"/>
        <v>0</v>
      </c>
      <c r="H409" s="390">
        <v>20</v>
      </c>
      <c r="I409" s="390">
        <v>40</v>
      </c>
      <c r="J409" s="99"/>
      <c r="K409" s="1385">
        <f t="shared" si="83"/>
        <v>0</v>
      </c>
      <c r="L409" s="304"/>
      <c r="M409" s="1287"/>
    </row>
    <row r="410" spans="1:13" ht="15.75">
      <c r="A410" s="304" t="str">
        <f>IF(J410&gt;0,COUNT($J$4:J410),"")</f>
        <v/>
      </c>
      <c r="B410" s="400"/>
      <c r="C410" s="387" t="s">
        <v>8750</v>
      </c>
      <c r="D410" s="388" t="s">
        <v>8751</v>
      </c>
      <c r="E410" s="389">
        <v>104.19</v>
      </c>
      <c r="F410" s="295">
        <f t="shared" si="81"/>
        <v>0</v>
      </c>
      <c r="G410" s="1275">
        <f t="shared" si="82"/>
        <v>0</v>
      </c>
      <c r="H410" s="390">
        <v>12</v>
      </c>
      <c r="I410" s="390">
        <v>24</v>
      </c>
      <c r="J410" s="99"/>
      <c r="K410" s="1385">
        <f t="shared" si="83"/>
        <v>0</v>
      </c>
      <c r="L410" s="304"/>
      <c r="M410" s="1287"/>
    </row>
    <row r="411" spans="1:13" ht="15.75">
      <c r="A411" s="304" t="str">
        <f>IF(J411&gt;0,COUNT($J$4:J411),"")</f>
        <v/>
      </c>
      <c r="B411" s="400"/>
      <c r="C411" s="391" t="s">
        <v>8752</v>
      </c>
      <c r="D411" s="349" t="s">
        <v>8753</v>
      </c>
      <c r="E411" s="392">
        <v>162.83000000000001</v>
      </c>
      <c r="F411" s="296">
        <f t="shared" si="81"/>
        <v>0</v>
      </c>
      <c r="G411" s="1276">
        <f t="shared" si="82"/>
        <v>0</v>
      </c>
      <c r="H411" s="393">
        <v>10</v>
      </c>
      <c r="I411" s="393">
        <v>40</v>
      </c>
      <c r="J411" s="100"/>
      <c r="K411" s="1389">
        <f t="shared" si="83"/>
        <v>0</v>
      </c>
      <c r="L411" s="304"/>
      <c r="M411" s="1287"/>
    </row>
    <row r="412" spans="1:13" ht="15.75">
      <c r="A412" s="304" t="str">
        <f>IF(J412&gt;0,COUNT($J$4:J412),"")</f>
        <v/>
      </c>
      <c r="B412" s="400"/>
      <c r="C412" s="405"/>
      <c r="D412" s="406"/>
      <c r="E412" s="407"/>
      <c r="F412" s="299"/>
      <c r="G412" s="1277"/>
      <c r="H412" s="356"/>
      <c r="I412" s="356"/>
      <c r="J412" s="150"/>
      <c r="K412" s="1387"/>
      <c r="L412" s="304"/>
      <c r="M412" s="1287"/>
    </row>
    <row r="413" spans="1:13" ht="15.75">
      <c r="A413" s="304" t="str">
        <f>IF(J413&gt;0,COUNT($J$4:J413),"")</f>
        <v/>
      </c>
      <c r="B413" s="400"/>
      <c r="C413" s="384" t="s">
        <v>3076</v>
      </c>
      <c r="D413" s="342" t="s">
        <v>6937</v>
      </c>
      <c r="E413" s="385" t="s">
        <v>3076</v>
      </c>
      <c r="F413" s="294">
        <f t="shared" si="81"/>
        <v>0</v>
      </c>
      <c r="G413" s="1278" t="str">
        <f t="shared" si="82"/>
        <v>-</v>
      </c>
      <c r="H413" s="386">
        <v>60</v>
      </c>
      <c r="I413" s="386">
        <v>480</v>
      </c>
      <c r="J413" s="98"/>
      <c r="K413" s="1383">
        <f t="shared" si="83"/>
        <v>0</v>
      </c>
      <c r="L413" s="304"/>
      <c r="M413" s="1287"/>
    </row>
    <row r="414" spans="1:13" ht="15.75">
      <c r="A414" s="304" t="str">
        <f>IF(J414&gt;0,COUNT($J$4:J414),"")</f>
        <v/>
      </c>
      <c r="B414" s="400"/>
      <c r="C414" s="387" t="s">
        <v>1669</v>
      </c>
      <c r="D414" s="388" t="s">
        <v>6938</v>
      </c>
      <c r="E414" s="389">
        <v>85.07</v>
      </c>
      <c r="F414" s="295">
        <f t="shared" si="81"/>
        <v>0</v>
      </c>
      <c r="G414" s="1275">
        <f t="shared" si="82"/>
        <v>0</v>
      </c>
      <c r="H414" s="390">
        <v>25</v>
      </c>
      <c r="I414" s="390">
        <v>100</v>
      </c>
      <c r="J414" s="99"/>
      <c r="K414" s="1385">
        <f t="shared" si="83"/>
        <v>0</v>
      </c>
      <c r="L414" s="304"/>
      <c r="M414" s="1287"/>
    </row>
    <row r="415" spans="1:13" ht="15.75">
      <c r="A415" s="304" t="str">
        <f>IF(J415&gt;0,COUNT($J$4:J415),"")</f>
        <v/>
      </c>
      <c r="B415" s="400"/>
      <c r="C415" s="387" t="s">
        <v>1670</v>
      </c>
      <c r="D415" s="388" t="s">
        <v>6939</v>
      </c>
      <c r="E415" s="389">
        <v>85.07</v>
      </c>
      <c r="F415" s="295">
        <f t="shared" si="81"/>
        <v>0</v>
      </c>
      <c r="G415" s="1275">
        <f t="shared" si="82"/>
        <v>0</v>
      </c>
      <c r="H415" s="390">
        <v>25</v>
      </c>
      <c r="I415" s="390">
        <v>50</v>
      </c>
      <c r="J415" s="99"/>
      <c r="K415" s="1385">
        <f t="shared" si="83"/>
        <v>0</v>
      </c>
      <c r="L415" s="304"/>
      <c r="M415" s="1287"/>
    </row>
    <row r="416" spans="1:13" ht="15.75">
      <c r="A416" s="304" t="str">
        <f>IF(J416&gt;0,COUNT($J$4:J416),"")</f>
        <v/>
      </c>
      <c r="B416" s="400"/>
      <c r="C416" s="414" t="s">
        <v>1671</v>
      </c>
      <c r="D416" s="388" t="s">
        <v>6940</v>
      </c>
      <c r="E416" s="418">
        <v>85.07</v>
      </c>
      <c r="F416" s="295">
        <f t="shared" si="81"/>
        <v>0</v>
      </c>
      <c r="G416" s="1275">
        <f t="shared" si="82"/>
        <v>0</v>
      </c>
      <c r="H416" s="390">
        <v>20</v>
      </c>
      <c r="I416" s="390">
        <v>40</v>
      </c>
      <c r="J416" s="99"/>
      <c r="K416" s="1385">
        <f t="shared" si="83"/>
        <v>0</v>
      </c>
      <c r="L416" s="304"/>
      <c r="M416" s="1287"/>
    </row>
    <row r="417" spans="1:13" ht="15.75">
      <c r="A417" s="304" t="str">
        <f>IF(J417&gt;0,COUNT($J$4:J417),"")</f>
        <v/>
      </c>
      <c r="B417" s="400"/>
      <c r="C417" s="387" t="s">
        <v>1672</v>
      </c>
      <c r="D417" s="388" t="s">
        <v>6941</v>
      </c>
      <c r="E417" s="389">
        <v>87.27</v>
      </c>
      <c r="F417" s="295">
        <f t="shared" si="81"/>
        <v>0</v>
      </c>
      <c r="G417" s="1275">
        <f t="shared" si="82"/>
        <v>0</v>
      </c>
      <c r="H417" s="390">
        <v>10</v>
      </c>
      <c r="I417" s="390">
        <v>40</v>
      </c>
      <c r="J417" s="99"/>
      <c r="K417" s="1385">
        <f t="shared" si="83"/>
        <v>0</v>
      </c>
      <c r="L417" s="304"/>
      <c r="M417" s="1287"/>
    </row>
    <row r="418" spans="1:13" ht="15.75">
      <c r="A418" s="304" t="str">
        <f>IF(J418&gt;0,COUNT($J$4:J418),"")</f>
        <v/>
      </c>
      <c r="B418" s="400"/>
      <c r="C418" s="387" t="s">
        <v>1673</v>
      </c>
      <c r="D418" s="388" t="s">
        <v>6942</v>
      </c>
      <c r="E418" s="389">
        <v>87.27</v>
      </c>
      <c r="F418" s="295">
        <f t="shared" si="81"/>
        <v>0</v>
      </c>
      <c r="G418" s="1275">
        <f t="shared" si="82"/>
        <v>0</v>
      </c>
      <c r="H418" s="390">
        <v>10</v>
      </c>
      <c r="I418" s="390">
        <v>40</v>
      </c>
      <c r="J418" s="99"/>
      <c r="K418" s="1385">
        <f t="shared" si="83"/>
        <v>0</v>
      </c>
      <c r="L418" s="304"/>
      <c r="M418" s="1287"/>
    </row>
    <row r="419" spans="1:13" ht="15.75">
      <c r="A419" s="304" t="str">
        <f>IF(J419&gt;0,COUNT($J$4:J419),"")</f>
        <v/>
      </c>
      <c r="B419" s="400"/>
      <c r="C419" s="387" t="s">
        <v>1674</v>
      </c>
      <c r="D419" s="388" t="s">
        <v>6943</v>
      </c>
      <c r="E419" s="418">
        <v>87.27</v>
      </c>
      <c r="F419" s="295">
        <f t="shared" si="81"/>
        <v>0</v>
      </c>
      <c r="G419" s="1275">
        <f t="shared" si="82"/>
        <v>0</v>
      </c>
      <c r="H419" s="390">
        <v>10</v>
      </c>
      <c r="I419" s="390">
        <v>40</v>
      </c>
      <c r="J419" s="99"/>
      <c r="K419" s="1385">
        <f t="shared" si="83"/>
        <v>0</v>
      </c>
      <c r="L419" s="304"/>
      <c r="M419" s="1287"/>
    </row>
    <row r="420" spans="1:13" ht="15.75">
      <c r="A420" s="304" t="str">
        <f>IF(J420&gt;0,COUNT($J$4:J420),"")</f>
        <v/>
      </c>
      <c r="B420" s="400"/>
      <c r="C420" s="387" t="s">
        <v>1675</v>
      </c>
      <c r="D420" s="388" t="s">
        <v>6944</v>
      </c>
      <c r="E420" s="389">
        <v>81.36</v>
      </c>
      <c r="F420" s="295">
        <f t="shared" si="81"/>
        <v>0</v>
      </c>
      <c r="G420" s="1275">
        <f t="shared" si="82"/>
        <v>0</v>
      </c>
      <c r="H420" s="390">
        <v>10</v>
      </c>
      <c r="I420" s="390">
        <v>40</v>
      </c>
      <c r="J420" s="99"/>
      <c r="K420" s="1385">
        <f t="shared" si="83"/>
        <v>0</v>
      </c>
      <c r="L420" s="304"/>
      <c r="M420" s="1287"/>
    </row>
    <row r="421" spans="1:13" ht="15.75">
      <c r="A421" s="304" t="str">
        <f>IF(J421&gt;0,COUNT($J$4:J421),"")</f>
        <v/>
      </c>
      <c r="B421" s="400"/>
      <c r="C421" s="387" t="s">
        <v>1676</v>
      </c>
      <c r="D421" s="388" t="s">
        <v>6945</v>
      </c>
      <c r="E421" s="389">
        <v>79.319999999999993</v>
      </c>
      <c r="F421" s="295">
        <f t="shared" si="81"/>
        <v>0</v>
      </c>
      <c r="G421" s="1275">
        <f t="shared" si="82"/>
        <v>0</v>
      </c>
      <c r="H421" s="390">
        <v>10</v>
      </c>
      <c r="I421" s="390">
        <v>40</v>
      </c>
      <c r="J421" s="99"/>
      <c r="K421" s="1385">
        <f t="shared" si="83"/>
        <v>0</v>
      </c>
      <c r="L421" s="304"/>
      <c r="M421" s="1287"/>
    </row>
    <row r="422" spans="1:13" ht="15.75">
      <c r="A422" s="304" t="str">
        <f>IF(J422&gt;0,COUNT($J$4:J422),"")</f>
        <v/>
      </c>
      <c r="B422" s="400"/>
      <c r="C422" s="387" t="s">
        <v>8754</v>
      </c>
      <c r="D422" s="388" t="s">
        <v>6946</v>
      </c>
      <c r="E422" s="389">
        <v>81.22</v>
      </c>
      <c r="F422" s="295">
        <f t="shared" si="81"/>
        <v>0</v>
      </c>
      <c r="G422" s="1275">
        <f t="shared" si="82"/>
        <v>0</v>
      </c>
      <c r="H422" s="390">
        <v>20</v>
      </c>
      <c r="I422" s="390">
        <v>40</v>
      </c>
      <c r="J422" s="99"/>
      <c r="K422" s="1385">
        <f t="shared" si="83"/>
        <v>0</v>
      </c>
      <c r="L422" s="304"/>
      <c r="M422" s="1287"/>
    </row>
    <row r="423" spans="1:13" ht="15.75">
      <c r="A423" s="304" t="str">
        <f>IF(J423&gt;0,COUNT($J$4:J423),"")</f>
        <v/>
      </c>
      <c r="B423" s="400"/>
      <c r="C423" s="387" t="s">
        <v>1677</v>
      </c>
      <c r="D423" s="388" t="s">
        <v>6947</v>
      </c>
      <c r="E423" s="389">
        <v>76.7</v>
      </c>
      <c r="F423" s="295">
        <f t="shared" si="81"/>
        <v>0</v>
      </c>
      <c r="G423" s="1275">
        <f t="shared" si="82"/>
        <v>0</v>
      </c>
      <c r="H423" s="390">
        <v>20</v>
      </c>
      <c r="I423" s="390">
        <v>40</v>
      </c>
      <c r="J423" s="99"/>
      <c r="K423" s="1385">
        <f t="shared" si="83"/>
        <v>0</v>
      </c>
      <c r="L423" s="304"/>
      <c r="M423" s="1287"/>
    </row>
    <row r="424" spans="1:13" ht="15.75">
      <c r="A424" s="304" t="str">
        <f>IF(J424&gt;0,COUNT($J$4:J424),"")</f>
        <v/>
      </c>
      <c r="B424" s="400"/>
      <c r="C424" s="387" t="s">
        <v>1678</v>
      </c>
      <c r="D424" s="388" t="s">
        <v>6948</v>
      </c>
      <c r="E424" s="389">
        <v>76.7</v>
      </c>
      <c r="F424" s="295">
        <f t="shared" si="81"/>
        <v>0</v>
      </c>
      <c r="G424" s="1275">
        <f t="shared" si="82"/>
        <v>0</v>
      </c>
      <c r="H424" s="390">
        <v>20</v>
      </c>
      <c r="I424" s="390">
        <v>40</v>
      </c>
      <c r="J424" s="99"/>
      <c r="K424" s="1385">
        <f t="shared" si="83"/>
        <v>0</v>
      </c>
      <c r="L424" s="304"/>
      <c r="M424" s="1287"/>
    </row>
    <row r="425" spans="1:13" ht="15.75">
      <c r="A425" s="304" t="str">
        <f>IF(J425&gt;0,COUNT($J$4:J425),"")</f>
        <v/>
      </c>
      <c r="B425" s="400"/>
      <c r="C425" s="387" t="s">
        <v>1679</v>
      </c>
      <c r="D425" s="388" t="s">
        <v>6949</v>
      </c>
      <c r="E425" s="389">
        <v>88.91</v>
      </c>
      <c r="F425" s="295">
        <f t="shared" si="81"/>
        <v>0</v>
      </c>
      <c r="G425" s="1275">
        <f t="shared" si="82"/>
        <v>0</v>
      </c>
      <c r="H425" s="390">
        <v>15</v>
      </c>
      <c r="I425" s="390">
        <v>30</v>
      </c>
      <c r="J425" s="99"/>
      <c r="K425" s="1385">
        <f t="shared" si="83"/>
        <v>0</v>
      </c>
      <c r="L425" s="304"/>
      <c r="M425" s="1287"/>
    </row>
    <row r="426" spans="1:13" ht="15.75">
      <c r="A426" s="304" t="str">
        <f>IF(J426&gt;0,COUNT($J$4:J426),"")</f>
        <v/>
      </c>
      <c r="B426" s="400"/>
      <c r="C426" s="415" t="s">
        <v>8755</v>
      </c>
      <c r="D426" s="349" t="s">
        <v>6950</v>
      </c>
      <c r="E426" s="424">
        <v>104.19</v>
      </c>
      <c r="F426" s="296">
        <f t="shared" si="81"/>
        <v>0</v>
      </c>
      <c r="G426" s="1276">
        <f t="shared" si="82"/>
        <v>0</v>
      </c>
      <c r="H426" s="393">
        <v>14</v>
      </c>
      <c r="I426" s="393">
        <v>56</v>
      </c>
      <c r="J426" s="100"/>
      <c r="K426" s="1389">
        <f t="shared" si="83"/>
        <v>0</v>
      </c>
      <c r="L426" s="304"/>
      <c r="M426" s="1287"/>
    </row>
    <row r="427" spans="1:13" ht="15.75">
      <c r="A427" s="304" t="str">
        <f>IF(J427&gt;0,COUNT($J$4:J427),"")</f>
        <v/>
      </c>
      <c r="B427" s="400"/>
      <c r="C427" s="405"/>
      <c r="D427" s="406"/>
      <c r="E427" s="407"/>
      <c r="F427" s="299"/>
      <c r="G427" s="1277"/>
      <c r="H427" s="356"/>
      <c r="I427" s="356"/>
      <c r="J427" s="150"/>
      <c r="K427" s="1387"/>
      <c r="L427" s="304"/>
      <c r="M427" s="1287"/>
    </row>
    <row r="428" spans="1:13" ht="15.75">
      <c r="A428" s="304" t="str">
        <f>IF(J428&gt;0,COUNT($J$4:J428),"")</f>
        <v/>
      </c>
      <c r="B428" s="400"/>
      <c r="C428" s="384" t="s">
        <v>3076</v>
      </c>
      <c r="D428" s="342" t="s">
        <v>6882</v>
      </c>
      <c r="E428" s="385" t="s">
        <v>3076</v>
      </c>
      <c r="F428" s="294">
        <f t="shared" si="81"/>
        <v>0</v>
      </c>
      <c r="G428" s="1278" t="str">
        <f t="shared" si="82"/>
        <v>-</v>
      </c>
      <c r="H428" s="386">
        <v>60</v>
      </c>
      <c r="I428" s="386">
        <v>480</v>
      </c>
      <c r="J428" s="98"/>
      <c r="K428" s="1383">
        <f t="shared" si="83"/>
        <v>0</v>
      </c>
      <c r="L428" s="304"/>
      <c r="M428" s="1287"/>
    </row>
    <row r="429" spans="1:13" ht="15.75">
      <c r="A429" s="304" t="str">
        <f>IF(J429&gt;0,COUNT($J$4:J429),"")</f>
        <v/>
      </c>
      <c r="B429" s="400"/>
      <c r="C429" s="387" t="s">
        <v>3076</v>
      </c>
      <c r="D429" s="388" t="s">
        <v>6883</v>
      </c>
      <c r="E429" s="389" t="s">
        <v>3076</v>
      </c>
      <c r="F429" s="295">
        <f t="shared" ref="F429:F492" si="84">$F$2</f>
        <v>0</v>
      </c>
      <c r="G429" s="1275" t="str">
        <f t="shared" ref="G429:G492" si="85">IFERROR(E429*F429,"-")</f>
        <v>-</v>
      </c>
      <c r="H429" s="390">
        <v>60</v>
      </c>
      <c r="I429" s="390">
        <v>480</v>
      </c>
      <c r="J429" s="99"/>
      <c r="K429" s="1385">
        <f t="shared" ref="K429:K492" si="86">IFERROR(J429*G429,0)</f>
        <v>0</v>
      </c>
      <c r="L429" s="304"/>
      <c r="M429" s="1287"/>
    </row>
    <row r="430" spans="1:13" ht="15.75">
      <c r="A430" s="304" t="str">
        <f>IF(J430&gt;0,COUNT($J$4:J430),"")</f>
        <v/>
      </c>
      <c r="B430" s="400"/>
      <c r="C430" s="387" t="s">
        <v>3076</v>
      </c>
      <c r="D430" s="388" t="s">
        <v>6884</v>
      </c>
      <c r="E430" s="389" t="s">
        <v>3076</v>
      </c>
      <c r="F430" s="295">
        <f t="shared" si="84"/>
        <v>0</v>
      </c>
      <c r="G430" s="1275" t="str">
        <f t="shared" si="85"/>
        <v>-</v>
      </c>
      <c r="H430" s="390">
        <v>60</v>
      </c>
      <c r="I430" s="390">
        <v>480</v>
      </c>
      <c r="J430" s="99"/>
      <c r="K430" s="1385">
        <f t="shared" si="86"/>
        <v>0</v>
      </c>
      <c r="L430" s="304"/>
      <c r="M430" s="1287"/>
    </row>
    <row r="431" spans="1:13" ht="15.75">
      <c r="A431" s="304" t="str">
        <f>IF(J431&gt;0,COUNT($J$4:J431),"")</f>
        <v/>
      </c>
      <c r="B431" s="400"/>
      <c r="C431" s="387" t="s">
        <v>8756</v>
      </c>
      <c r="D431" s="388" t="s">
        <v>6885</v>
      </c>
      <c r="E431" s="389">
        <v>89.34</v>
      </c>
      <c r="F431" s="295">
        <f t="shared" si="84"/>
        <v>0</v>
      </c>
      <c r="G431" s="1275">
        <f t="shared" si="85"/>
        <v>0</v>
      </c>
      <c r="H431" s="390">
        <v>18</v>
      </c>
      <c r="I431" s="390">
        <v>36</v>
      </c>
      <c r="J431" s="99"/>
      <c r="K431" s="1385">
        <f t="shared" si="86"/>
        <v>0</v>
      </c>
      <c r="L431" s="304"/>
      <c r="M431" s="1287"/>
    </row>
    <row r="432" spans="1:13" ht="15.75">
      <c r="A432" s="304" t="str">
        <f>IF(J432&gt;0,COUNT($J$4:J432),"")</f>
        <v/>
      </c>
      <c r="B432" s="400"/>
      <c r="C432" s="387" t="s">
        <v>8757</v>
      </c>
      <c r="D432" s="388" t="s">
        <v>6886</v>
      </c>
      <c r="E432" s="389">
        <v>84.61</v>
      </c>
      <c r="F432" s="295">
        <f t="shared" si="84"/>
        <v>0</v>
      </c>
      <c r="G432" s="1275">
        <f t="shared" si="85"/>
        <v>0</v>
      </c>
      <c r="H432" s="390">
        <v>15</v>
      </c>
      <c r="I432" s="390">
        <v>30</v>
      </c>
      <c r="J432" s="99"/>
      <c r="K432" s="1385">
        <f t="shared" si="86"/>
        <v>0</v>
      </c>
      <c r="L432" s="304"/>
      <c r="M432" s="1287"/>
    </row>
    <row r="433" spans="1:13" ht="15.75">
      <c r="A433" s="304" t="str">
        <f>IF(J433&gt;0,COUNT($J$4:J433),"")</f>
        <v/>
      </c>
      <c r="B433" s="400"/>
      <c r="C433" s="414" t="s">
        <v>1645</v>
      </c>
      <c r="D433" s="388" t="s">
        <v>6887</v>
      </c>
      <c r="E433" s="418">
        <v>84.61</v>
      </c>
      <c r="F433" s="295">
        <f t="shared" si="84"/>
        <v>0</v>
      </c>
      <c r="G433" s="1275">
        <f t="shared" si="85"/>
        <v>0</v>
      </c>
      <c r="H433" s="390">
        <v>12</v>
      </c>
      <c r="I433" s="390">
        <v>24</v>
      </c>
      <c r="J433" s="99"/>
      <c r="K433" s="1385">
        <f t="shared" si="86"/>
        <v>0</v>
      </c>
      <c r="L433" s="304"/>
      <c r="M433" s="1287"/>
    </row>
    <row r="434" spans="1:13" ht="15.75">
      <c r="A434" s="304" t="str">
        <f>IF(J434&gt;0,COUNT($J$4:J434),"")</f>
        <v/>
      </c>
      <c r="B434" s="400"/>
      <c r="C434" s="387" t="s">
        <v>1646</v>
      </c>
      <c r="D434" s="388" t="s">
        <v>6888</v>
      </c>
      <c r="E434" s="389">
        <v>104.2</v>
      </c>
      <c r="F434" s="295">
        <f t="shared" si="84"/>
        <v>0</v>
      </c>
      <c r="G434" s="1275">
        <f t="shared" si="85"/>
        <v>0</v>
      </c>
      <c r="H434" s="390">
        <v>12</v>
      </c>
      <c r="I434" s="390">
        <v>24</v>
      </c>
      <c r="J434" s="99"/>
      <c r="K434" s="1385">
        <f t="shared" si="86"/>
        <v>0</v>
      </c>
      <c r="L434" s="304"/>
      <c r="M434" s="1287"/>
    </row>
    <row r="435" spans="1:13" ht="15.75">
      <c r="A435" s="304" t="str">
        <f>IF(J435&gt;0,COUNT($J$4:J435),"")</f>
        <v/>
      </c>
      <c r="B435" s="400"/>
      <c r="C435" s="387" t="s">
        <v>8758</v>
      </c>
      <c r="D435" s="388" t="s">
        <v>8759</v>
      </c>
      <c r="E435" s="389">
        <v>162.83000000000001</v>
      </c>
      <c r="F435" s="295">
        <f t="shared" si="84"/>
        <v>0</v>
      </c>
      <c r="G435" s="1275">
        <f t="shared" si="85"/>
        <v>0</v>
      </c>
      <c r="H435" s="390">
        <v>8</v>
      </c>
      <c r="I435" s="390">
        <v>32</v>
      </c>
      <c r="J435" s="99"/>
      <c r="K435" s="1385">
        <f t="shared" si="86"/>
        <v>0</v>
      </c>
      <c r="L435" s="304"/>
      <c r="M435" s="1287"/>
    </row>
    <row r="436" spans="1:13" ht="15.75">
      <c r="A436" s="304" t="str">
        <f>IF(J436&gt;0,COUNT($J$4:J436),"")</f>
        <v/>
      </c>
      <c r="B436" s="400"/>
      <c r="C436" s="415" t="s">
        <v>3076</v>
      </c>
      <c r="D436" s="349" t="s">
        <v>8760</v>
      </c>
      <c r="E436" s="424" t="s">
        <v>3076</v>
      </c>
      <c r="F436" s="296">
        <f t="shared" si="84"/>
        <v>0</v>
      </c>
      <c r="G436" s="1276" t="str">
        <f t="shared" si="85"/>
        <v>-</v>
      </c>
      <c r="H436" s="393">
        <v>60</v>
      </c>
      <c r="I436" s="393">
        <v>480</v>
      </c>
      <c r="J436" s="100"/>
      <c r="K436" s="1389">
        <f t="shared" si="86"/>
        <v>0</v>
      </c>
      <c r="L436" s="304"/>
      <c r="M436" s="1287"/>
    </row>
    <row r="437" spans="1:13" ht="15.75">
      <c r="A437" s="304" t="str">
        <f>IF(J437&gt;0,COUNT($J$4:J437),"")</f>
        <v/>
      </c>
      <c r="B437" s="400"/>
      <c r="C437" s="426"/>
      <c r="D437" s="427"/>
      <c r="E437" s="425"/>
      <c r="F437" s="299"/>
      <c r="G437" s="1277"/>
      <c r="H437" s="356"/>
      <c r="I437" s="356"/>
      <c r="J437" s="150"/>
      <c r="K437" s="1387"/>
      <c r="L437" s="304"/>
      <c r="M437" s="1287"/>
    </row>
    <row r="438" spans="1:13" ht="15.75">
      <c r="A438" s="304" t="str">
        <f>IF(J438&gt;0,COUNT($J$4:J438),"")</f>
        <v/>
      </c>
      <c r="B438" s="400"/>
      <c r="C438" s="411" t="s">
        <v>3076</v>
      </c>
      <c r="D438" s="428" t="s">
        <v>6951</v>
      </c>
      <c r="E438" s="412" t="s">
        <v>3076</v>
      </c>
      <c r="F438" s="294">
        <f t="shared" si="84"/>
        <v>0</v>
      </c>
      <c r="G438" s="1278" t="str">
        <f t="shared" si="85"/>
        <v>-</v>
      </c>
      <c r="H438" s="386">
        <v>60</v>
      </c>
      <c r="I438" s="386">
        <v>480</v>
      </c>
      <c r="J438" s="98"/>
      <c r="K438" s="1383">
        <f t="shared" si="86"/>
        <v>0</v>
      </c>
      <c r="L438" s="304"/>
      <c r="M438" s="1287"/>
    </row>
    <row r="439" spans="1:13" ht="15.75">
      <c r="A439" s="304" t="str">
        <f>IF(J439&gt;0,COUNT($J$4:J439),"")</f>
        <v/>
      </c>
      <c r="B439" s="400"/>
      <c r="C439" s="414" t="s">
        <v>1680</v>
      </c>
      <c r="D439" s="388" t="s">
        <v>6952</v>
      </c>
      <c r="E439" s="418">
        <v>132.41</v>
      </c>
      <c r="F439" s="295">
        <f t="shared" si="84"/>
        <v>0</v>
      </c>
      <c r="G439" s="1275">
        <f t="shared" si="85"/>
        <v>0</v>
      </c>
      <c r="H439" s="390">
        <v>20</v>
      </c>
      <c r="I439" s="390">
        <v>80</v>
      </c>
      <c r="J439" s="99"/>
      <c r="K439" s="1385">
        <f t="shared" si="86"/>
        <v>0</v>
      </c>
      <c r="L439" s="304"/>
      <c r="M439" s="1287"/>
    </row>
    <row r="440" spans="1:13" ht="15.75">
      <c r="A440" s="304" t="str">
        <f>IF(J440&gt;0,COUNT($J$4:J440),"")</f>
        <v/>
      </c>
      <c r="B440" s="400"/>
      <c r="C440" s="387" t="s">
        <v>3076</v>
      </c>
      <c r="D440" s="388" t="s">
        <v>6953</v>
      </c>
      <c r="E440" s="389" t="s">
        <v>3076</v>
      </c>
      <c r="F440" s="295">
        <f t="shared" si="84"/>
        <v>0</v>
      </c>
      <c r="G440" s="1275" t="str">
        <f t="shared" si="85"/>
        <v>-</v>
      </c>
      <c r="H440" s="390">
        <v>60</v>
      </c>
      <c r="I440" s="390">
        <v>480</v>
      </c>
      <c r="J440" s="99"/>
      <c r="K440" s="1385">
        <f t="shared" si="86"/>
        <v>0</v>
      </c>
      <c r="L440" s="304"/>
      <c r="M440" s="1287"/>
    </row>
    <row r="441" spans="1:13" ht="15.75">
      <c r="A441" s="304" t="str">
        <f>IF(J441&gt;0,COUNT($J$4:J441),"")</f>
        <v/>
      </c>
      <c r="B441" s="400"/>
      <c r="C441" s="387" t="s">
        <v>8761</v>
      </c>
      <c r="D441" s="388" t="s">
        <v>6954</v>
      </c>
      <c r="E441" s="389">
        <v>104.2</v>
      </c>
      <c r="F441" s="295">
        <f t="shared" si="84"/>
        <v>0</v>
      </c>
      <c r="G441" s="1275">
        <f t="shared" si="85"/>
        <v>0</v>
      </c>
      <c r="H441" s="390">
        <v>15</v>
      </c>
      <c r="I441" s="390">
        <v>60</v>
      </c>
      <c r="J441" s="99"/>
      <c r="K441" s="1385">
        <f t="shared" si="86"/>
        <v>0</v>
      </c>
      <c r="L441" s="304"/>
      <c r="M441" s="1287"/>
    </row>
    <row r="442" spans="1:13" ht="15.75">
      <c r="A442" s="304" t="str">
        <f>IF(J442&gt;0,COUNT($J$4:J442),"")</f>
        <v/>
      </c>
      <c r="B442" s="400"/>
      <c r="C442" s="387" t="s">
        <v>8762</v>
      </c>
      <c r="D442" s="388" t="s">
        <v>6955</v>
      </c>
      <c r="E442" s="389">
        <v>104.2</v>
      </c>
      <c r="F442" s="295">
        <f t="shared" si="84"/>
        <v>0</v>
      </c>
      <c r="G442" s="1275">
        <f t="shared" si="85"/>
        <v>0</v>
      </c>
      <c r="H442" s="390">
        <v>12</v>
      </c>
      <c r="I442" s="390">
        <v>24</v>
      </c>
      <c r="J442" s="99"/>
      <c r="K442" s="1385">
        <f t="shared" si="86"/>
        <v>0</v>
      </c>
      <c r="L442" s="304"/>
      <c r="M442" s="1287"/>
    </row>
    <row r="443" spans="1:13" ht="15.75">
      <c r="A443" s="304" t="str">
        <f>IF(J443&gt;0,COUNT($J$4:J443),"")</f>
        <v/>
      </c>
      <c r="B443" s="400"/>
      <c r="C443" s="387" t="s">
        <v>3076</v>
      </c>
      <c r="D443" s="388" t="s">
        <v>6956</v>
      </c>
      <c r="E443" s="389" t="s">
        <v>3076</v>
      </c>
      <c r="F443" s="295">
        <f t="shared" si="84"/>
        <v>0</v>
      </c>
      <c r="G443" s="1275" t="str">
        <f t="shared" si="85"/>
        <v>-</v>
      </c>
      <c r="H443" s="390">
        <v>60</v>
      </c>
      <c r="I443" s="390">
        <v>480</v>
      </c>
      <c r="J443" s="99"/>
      <c r="K443" s="1385">
        <f t="shared" si="86"/>
        <v>0</v>
      </c>
      <c r="L443" s="304"/>
      <c r="M443" s="1287"/>
    </row>
    <row r="444" spans="1:13" ht="15.75">
      <c r="A444" s="304" t="str">
        <f>IF(J444&gt;0,COUNT($J$4:J444),"")</f>
        <v/>
      </c>
      <c r="B444" s="400"/>
      <c r="C444" s="387" t="s">
        <v>8763</v>
      </c>
      <c r="D444" s="388" t="s">
        <v>6957</v>
      </c>
      <c r="E444" s="389">
        <v>166.17</v>
      </c>
      <c r="F444" s="295">
        <f t="shared" si="84"/>
        <v>0</v>
      </c>
      <c r="G444" s="1275">
        <f t="shared" si="85"/>
        <v>0</v>
      </c>
      <c r="H444" s="390">
        <v>15</v>
      </c>
      <c r="I444" s="390">
        <v>30</v>
      </c>
      <c r="J444" s="99"/>
      <c r="K444" s="1385">
        <f t="shared" si="86"/>
        <v>0</v>
      </c>
      <c r="L444" s="304"/>
      <c r="M444" s="1287"/>
    </row>
    <row r="445" spans="1:13" ht="15.75">
      <c r="A445" s="304" t="str">
        <f>IF(J445&gt;0,COUNT($J$4:J445),"")</f>
        <v/>
      </c>
      <c r="B445" s="400"/>
      <c r="C445" s="387" t="s">
        <v>3076</v>
      </c>
      <c r="D445" s="388" t="s">
        <v>6958</v>
      </c>
      <c r="E445" s="389" t="s">
        <v>3076</v>
      </c>
      <c r="F445" s="295">
        <f t="shared" si="84"/>
        <v>0</v>
      </c>
      <c r="G445" s="1275" t="str">
        <f t="shared" si="85"/>
        <v>-</v>
      </c>
      <c r="H445" s="390">
        <v>60</v>
      </c>
      <c r="I445" s="390">
        <v>480</v>
      </c>
      <c r="J445" s="99"/>
      <c r="K445" s="1385">
        <f t="shared" si="86"/>
        <v>0</v>
      </c>
      <c r="L445" s="304"/>
      <c r="M445" s="1287"/>
    </row>
    <row r="446" spans="1:13" ht="15.75">
      <c r="A446" s="304" t="str">
        <f>IF(J446&gt;0,COUNT($J$4:J446),"")</f>
        <v/>
      </c>
      <c r="B446" s="400"/>
      <c r="C446" s="420" t="s">
        <v>3076</v>
      </c>
      <c r="D446" s="429" t="s">
        <v>6959</v>
      </c>
      <c r="E446" s="418" t="s">
        <v>3076</v>
      </c>
      <c r="F446" s="295">
        <f t="shared" si="84"/>
        <v>0</v>
      </c>
      <c r="G446" s="1275" t="str">
        <f t="shared" si="85"/>
        <v>-</v>
      </c>
      <c r="H446" s="390">
        <v>60</v>
      </c>
      <c r="I446" s="390">
        <v>480</v>
      </c>
      <c r="J446" s="99"/>
      <c r="K446" s="1385">
        <f t="shared" si="86"/>
        <v>0</v>
      </c>
      <c r="L446" s="304"/>
      <c r="M446" s="1287"/>
    </row>
    <row r="447" spans="1:13" ht="15.75">
      <c r="A447" s="304" t="str">
        <f>IF(J447&gt;0,COUNT($J$4:J447),"")</f>
        <v/>
      </c>
      <c r="B447" s="400"/>
      <c r="C447" s="420" t="s">
        <v>8764</v>
      </c>
      <c r="D447" s="429" t="s">
        <v>6960</v>
      </c>
      <c r="E447" s="418">
        <v>104.19</v>
      </c>
      <c r="F447" s="295">
        <f t="shared" si="84"/>
        <v>0</v>
      </c>
      <c r="G447" s="1275">
        <f t="shared" si="85"/>
        <v>0</v>
      </c>
      <c r="H447" s="390">
        <v>12</v>
      </c>
      <c r="I447" s="390">
        <v>24</v>
      </c>
      <c r="J447" s="99"/>
      <c r="K447" s="1385">
        <f t="shared" si="86"/>
        <v>0</v>
      </c>
      <c r="L447" s="304"/>
      <c r="M447" s="1287"/>
    </row>
    <row r="448" spans="1:13" ht="15.75">
      <c r="A448" s="304" t="str">
        <f>IF(J448&gt;0,COUNT($J$4:J448),"")</f>
        <v/>
      </c>
      <c r="B448" s="400"/>
      <c r="C448" s="414" t="s">
        <v>8765</v>
      </c>
      <c r="D448" s="388" t="s">
        <v>6961</v>
      </c>
      <c r="E448" s="418">
        <v>104.2</v>
      </c>
      <c r="F448" s="295">
        <f t="shared" si="84"/>
        <v>0</v>
      </c>
      <c r="G448" s="1275">
        <f t="shared" si="85"/>
        <v>0</v>
      </c>
      <c r="H448" s="390">
        <v>15</v>
      </c>
      <c r="I448" s="390">
        <v>60</v>
      </c>
      <c r="J448" s="99"/>
      <c r="K448" s="1385">
        <f t="shared" si="86"/>
        <v>0</v>
      </c>
      <c r="L448" s="304"/>
      <c r="M448" s="1287"/>
    </row>
    <row r="449" spans="1:13" ht="15.75">
      <c r="A449" s="304" t="str">
        <f>IF(J449&gt;0,COUNT($J$4:J449),"")</f>
        <v/>
      </c>
      <c r="B449" s="400"/>
      <c r="C449" s="387" t="s">
        <v>8766</v>
      </c>
      <c r="D449" s="388" t="s">
        <v>6962</v>
      </c>
      <c r="E449" s="389">
        <v>104.19</v>
      </c>
      <c r="F449" s="295">
        <f t="shared" si="84"/>
        <v>0</v>
      </c>
      <c r="G449" s="1275">
        <f t="shared" si="85"/>
        <v>0</v>
      </c>
      <c r="H449" s="390">
        <v>12</v>
      </c>
      <c r="I449" s="390">
        <v>24</v>
      </c>
      <c r="J449" s="99"/>
      <c r="K449" s="1385">
        <f t="shared" si="86"/>
        <v>0</v>
      </c>
      <c r="L449" s="304"/>
      <c r="M449" s="1287"/>
    </row>
    <row r="450" spans="1:13" ht="15.75">
      <c r="A450" s="304" t="str">
        <f>IF(J450&gt;0,COUNT($J$4:J450),"")</f>
        <v/>
      </c>
      <c r="B450" s="400"/>
      <c r="C450" s="387" t="s">
        <v>1681</v>
      </c>
      <c r="D450" s="388" t="s">
        <v>6963</v>
      </c>
      <c r="E450" s="389">
        <v>104.19</v>
      </c>
      <c r="F450" s="295">
        <f t="shared" si="84"/>
        <v>0</v>
      </c>
      <c r="G450" s="1275">
        <f t="shared" si="85"/>
        <v>0</v>
      </c>
      <c r="H450" s="390">
        <v>15</v>
      </c>
      <c r="I450" s="390">
        <v>30</v>
      </c>
      <c r="J450" s="99"/>
      <c r="K450" s="1385">
        <f t="shared" si="86"/>
        <v>0</v>
      </c>
      <c r="L450" s="304"/>
      <c r="M450" s="1287"/>
    </row>
    <row r="451" spans="1:13" ht="15.75">
      <c r="A451" s="304" t="str">
        <f>IF(J451&gt;0,COUNT($J$4:J451),"")</f>
        <v/>
      </c>
      <c r="B451" s="400"/>
      <c r="C451" s="387" t="s">
        <v>1682</v>
      </c>
      <c r="D451" s="388" t="s">
        <v>6964</v>
      </c>
      <c r="E451" s="389">
        <v>104.19</v>
      </c>
      <c r="F451" s="295">
        <f t="shared" si="84"/>
        <v>0</v>
      </c>
      <c r="G451" s="1275">
        <f t="shared" si="85"/>
        <v>0</v>
      </c>
      <c r="H451" s="390">
        <v>12</v>
      </c>
      <c r="I451" s="390">
        <v>24</v>
      </c>
      <c r="J451" s="99"/>
      <c r="K451" s="1385">
        <f t="shared" si="86"/>
        <v>0</v>
      </c>
      <c r="L451" s="304"/>
      <c r="M451" s="1287"/>
    </row>
    <row r="452" spans="1:13" ht="15.75">
      <c r="A452" s="304" t="str">
        <f>IF(J452&gt;0,COUNT($J$4:J452),"")</f>
        <v/>
      </c>
      <c r="B452" s="400"/>
      <c r="C452" s="387" t="s">
        <v>1683</v>
      </c>
      <c r="D452" s="388" t="s">
        <v>6965</v>
      </c>
      <c r="E452" s="389">
        <v>104.19</v>
      </c>
      <c r="F452" s="295">
        <f t="shared" si="84"/>
        <v>0</v>
      </c>
      <c r="G452" s="1275">
        <f t="shared" si="85"/>
        <v>0</v>
      </c>
      <c r="H452" s="390">
        <v>12</v>
      </c>
      <c r="I452" s="390">
        <v>24</v>
      </c>
      <c r="J452" s="99"/>
      <c r="K452" s="1385">
        <f t="shared" si="86"/>
        <v>0</v>
      </c>
      <c r="L452" s="304"/>
      <c r="M452" s="1287"/>
    </row>
    <row r="453" spans="1:13" ht="15.75">
      <c r="A453" s="304" t="str">
        <f>IF(J453&gt;0,COUNT($J$4:J453),"")</f>
        <v/>
      </c>
      <c r="B453" s="400"/>
      <c r="C453" s="387" t="s">
        <v>8767</v>
      </c>
      <c r="D453" s="388" t="s">
        <v>6966</v>
      </c>
      <c r="E453" s="389" t="s">
        <v>3076</v>
      </c>
      <c r="F453" s="295">
        <f t="shared" si="84"/>
        <v>0</v>
      </c>
      <c r="G453" s="1275" t="str">
        <f t="shared" si="85"/>
        <v>-</v>
      </c>
      <c r="H453" s="390">
        <v>1</v>
      </c>
      <c r="I453" s="390">
        <v>1</v>
      </c>
      <c r="J453" s="99"/>
      <c r="K453" s="1385">
        <f t="shared" si="86"/>
        <v>0</v>
      </c>
      <c r="L453" s="304"/>
      <c r="M453" s="1287"/>
    </row>
    <row r="454" spans="1:13" ht="15.75">
      <c r="A454" s="304" t="str">
        <f>IF(J454&gt;0,COUNT($J$4:J454),"")</f>
        <v/>
      </c>
      <c r="B454" s="400"/>
      <c r="C454" s="387" t="s">
        <v>8768</v>
      </c>
      <c r="D454" s="388" t="s">
        <v>6967</v>
      </c>
      <c r="E454" s="418">
        <v>104.19</v>
      </c>
      <c r="F454" s="295">
        <f t="shared" si="84"/>
        <v>0</v>
      </c>
      <c r="G454" s="1275">
        <f t="shared" si="85"/>
        <v>0</v>
      </c>
      <c r="H454" s="390">
        <v>12</v>
      </c>
      <c r="I454" s="390">
        <v>24</v>
      </c>
      <c r="J454" s="99"/>
      <c r="K454" s="1385">
        <f t="shared" si="86"/>
        <v>0</v>
      </c>
      <c r="L454" s="304"/>
      <c r="M454" s="1287"/>
    </row>
    <row r="455" spans="1:13" ht="15.75">
      <c r="A455" s="304" t="str">
        <f>IF(J455&gt;0,COUNT($J$4:J455),"")</f>
        <v/>
      </c>
      <c r="B455" s="400"/>
      <c r="C455" s="420" t="s">
        <v>1684</v>
      </c>
      <c r="D455" s="429" t="s">
        <v>6968</v>
      </c>
      <c r="E455" s="418">
        <v>104.19</v>
      </c>
      <c r="F455" s="295">
        <f t="shared" si="84"/>
        <v>0</v>
      </c>
      <c r="G455" s="1275">
        <f t="shared" si="85"/>
        <v>0</v>
      </c>
      <c r="H455" s="390">
        <v>12</v>
      </c>
      <c r="I455" s="390">
        <v>24</v>
      </c>
      <c r="J455" s="99"/>
      <c r="K455" s="1385">
        <f t="shared" si="86"/>
        <v>0</v>
      </c>
      <c r="L455" s="304"/>
      <c r="M455" s="1287"/>
    </row>
    <row r="456" spans="1:13" ht="15.75">
      <c r="A456" s="304" t="str">
        <f>IF(J456&gt;0,COUNT($J$4:J456),"")</f>
        <v/>
      </c>
      <c r="B456" s="400"/>
      <c r="C456" s="420" t="s">
        <v>1685</v>
      </c>
      <c r="D456" s="429" t="s">
        <v>6969</v>
      </c>
      <c r="E456" s="418">
        <v>89.34</v>
      </c>
      <c r="F456" s="295">
        <f t="shared" si="84"/>
        <v>0</v>
      </c>
      <c r="G456" s="1275">
        <f t="shared" si="85"/>
        <v>0</v>
      </c>
      <c r="H456" s="390">
        <v>12</v>
      </c>
      <c r="I456" s="390">
        <v>24</v>
      </c>
      <c r="J456" s="99"/>
      <c r="K456" s="1385">
        <f t="shared" si="86"/>
        <v>0</v>
      </c>
      <c r="L456" s="304"/>
      <c r="M456" s="1287"/>
    </row>
    <row r="457" spans="1:13" ht="15.75">
      <c r="A457" s="304" t="str">
        <f>IF(J457&gt;0,COUNT($J$4:J457),"")</f>
        <v/>
      </c>
      <c r="B457" s="400"/>
      <c r="C457" s="387" t="s">
        <v>1686</v>
      </c>
      <c r="D457" s="430" t="s">
        <v>6970</v>
      </c>
      <c r="E457" s="389">
        <v>140.87</v>
      </c>
      <c r="F457" s="295">
        <f t="shared" si="84"/>
        <v>0</v>
      </c>
      <c r="G457" s="1275">
        <f t="shared" si="85"/>
        <v>0</v>
      </c>
      <c r="H457" s="390">
        <v>12</v>
      </c>
      <c r="I457" s="390">
        <v>24</v>
      </c>
      <c r="J457" s="99"/>
      <c r="K457" s="1385">
        <f t="shared" si="86"/>
        <v>0</v>
      </c>
      <c r="L457" s="304"/>
      <c r="M457" s="1287"/>
    </row>
    <row r="458" spans="1:13" ht="15.75">
      <c r="A458" s="304" t="str">
        <f>IF(J458&gt;0,COUNT($J$4:J458),"")</f>
        <v/>
      </c>
      <c r="B458" s="400"/>
      <c r="C458" s="414" t="s">
        <v>1687</v>
      </c>
      <c r="D458" s="388" t="s">
        <v>6971</v>
      </c>
      <c r="E458" s="418">
        <v>140.87</v>
      </c>
      <c r="F458" s="295">
        <f t="shared" si="84"/>
        <v>0</v>
      </c>
      <c r="G458" s="1275">
        <f t="shared" si="85"/>
        <v>0</v>
      </c>
      <c r="H458" s="390">
        <v>12</v>
      </c>
      <c r="I458" s="390">
        <v>24</v>
      </c>
      <c r="J458" s="99"/>
      <c r="K458" s="1385">
        <f t="shared" si="86"/>
        <v>0</v>
      </c>
      <c r="L458" s="304"/>
      <c r="M458" s="1287"/>
    </row>
    <row r="459" spans="1:13" ht="15.75">
      <c r="A459" s="304" t="str">
        <f>IF(J459&gt;0,COUNT($J$4:J459),"")</f>
        <v/>
      </c>
      <c r="B459" s="400"/>
      <c r="C459" s="391" t="s">
        <v>8769</v>
      </c>
      <c r="D459" s="349" t="s">
        <v>6972</v>
      </c>
      <c r="E459" s="392">
        <v>162.83000000000001</v>
      </c>
      <c r="F459" s="296">
        <f t="shared" si="84"/>
        <v>0</v>
      </c>
      <c r="G459" s="1276">
        <f t="shared" si="85"/>
        <v>0</v>
      </c>
      <c r="H459" s="393">
        <v>16</v>
      </c>
      <c r="I459" s="393">
        <v>30</v>
      </c>
      <c r="J459" s="100"/>
      <c r="K459" s="1389">
        <f t="shared" si="86"/>
        <v>0</v>
      </c>
      <c r="L459" s="304"/>
      <c r="M459" s="1287"/>
    </row>
    <row r="460" spans="1:13" ht="15.75">
      <c r="A460" s="304" t="str">
        <f>IF(J460&gt;0,COUNT($J$4:J460),"")</f>
        <v/>
      </c>
      <c r="B460" s="400"/>
      <c r="C460" s="405"/>
      <c r="D460" s="406"/>
      <c r="E460" s="407"/>
      <c r="F460" s="299"/>
      <c r="G460" s="1277"/>
      <c r="H460" s="356"/>
      <c r="I460" s="356"/>
      <c r="J460" s="150"/>
      <c r="K460" s="1387"/>
      <c r="L460" s="304"/>
      <c r="M460" s="1287"/>
    </row>
    <row r="461" spans="1:13" ht="15.75">
      <c r="A461" s="304" t="str">
        <f>IF(J461&gt;0,COUNT($J$4:J461),"")</f>
        <v/>
      </c>
      <c r="B461" s="400"/>
      <c r="C461" s="384" t="s">
        <v>3076</v>
      </c>
      <c r="D461" s="342" t="s">
        <v>6889</v>
      </c>
      <c r="E461" s="385" t="s">
        <v>3076</v>
      </c>
      <c r="F461" s="294">
        <f t="shared" si="84"/>
        <v>0</v>
      </c>
      <c r="G461" s="1278" t="str">
        <f t="shared" si="85"/>
        <v>-</v>
      </c>
      <c r="H461" s="386">
        <v>60</v>
      </c>
      <c r="I461" s="386">
        <v>480</v>
      </c>
      <c r="J461" s="98"/>
      <c r="K461" s="1383">
        <f t="shared" si="86"/>
        <v>0</v>
      </c>
      <c r="L461" s="304"/>
      <c r="M461" s="1287"/>
    </row>
    <row r="462" spans="1:13" ht="15.75">
      <c r="A462" s="304" t="str">
        <f>IF(J462&gt;0,COUNT($J$4:J462),"")</f>
        <v/>
      </c>
      <c r="B462" s="400"/>
      <c r="C462" s="387" t="s">
        <v>8770</v>
      </c>
      <c r="D462" s="388" t="s">
        <v>6890</v>
      </c>
      <c r="E462" s="389">
        <v>132.41</v>
      </c>
      <c r="F462" s="295">
        <f t="shared" si="84"/>
        <v>0</v>
      </c>
      <c r="G462" s="1275">
        <f t="shared" si="85"/>
        <v>0</v>
      </c>
      <c r="H462" s="390">
        <v>6</v>
      </c>
      <c r="I462" s="390">
        <v>12</v>
      </c>
      <c r="J462" s="99"/>
      <c r="K462" s="1385">
        <f t="shared" si="86"/>
        <v>0</v>
      </c>
      <c r="L462" s="304"/>
      <c r="M462" s="1287"/>
    </row>
    <row r="463" spans="1:13" ht="15.75">
      <c r="A463" s="304" t="str">
        <f>IF(J463&gt;0,COUNT($J$4:J463),"")</f>
        <v/>
      </c>
      <c r="B463" s="400"/>
      <c r="C463" s="387" t="s">
        <v>1647</v>
      </c>
      <c r="D463" s="388" t="s">
        <v>6891</v>
      </c>
      <c r="E463" s="389">
        <v>132.41999999999999</v>
      </c>
      <c r="F463" s="295">
        <f t="shared" si="84"/>
        <v>0</v>
      </c>
      <c r="G463" s="1275">
        <f t="shared" si="85"/>
        <v>0</v>
      </c>
      <c r="H463" s="390">
        <v>6</v>
      </c>
      <c r="I463" s="390">
        <v>12</v>
      </c>
      <c r="J463" s="99"/>
      <c r="K463" s="1385">
        <f t="shared" si="86"/>
        <v>0</v>
      </c>
      <c r="L463" s="304"/>
      <c r="M463" s="1287"/>
    </row>
    <row r="464" spans="1:13" ht="15.75">
      <c r="A464" s="304" t="str">
        <f>IF(J464&gt;0,COUNT($J$4:J464),"")</f>
        <v/>
      </c>
      <c r="B464" s="400"/>
      <c r="C464" s="414" t="s">
        <v>1648</v>
      </c>
      <c r="D464" s="388" t="s">
        <v>6892</v>
      </c>
      <c r="E464" s="418">
        <v>132.41999999999999</v>
      </c>
      <c r="F464" s="295">
        <f t="shared" si="84"/>
        <v>0</v>
      </c>
      <c r="G464" s="1275">
        <f t="shared" si="85"/>
        <v>0</v>
      </c>
      <c r="H464" s="390">
        <v>6</v>
      </c>
      <c r="I464" s="390">
        <v>12</v>
      </c>
      <c r="J464" s="99"/>
      <c r="K464" s="1385">
        <f t="shared" si="86"/>
        <v>0</v>
      </c>
      <c r="L464" s="304"/>
      <c r="M464" s="1287"/>
    </row>
    <row r="465" spans="1:13" ht="15.75">
      <c r="A465" s="304" t="str">
        <f>IF(J465&gt;0,COUNT($J$4:J465),"")</f>
        <v/>
      </c>
      <c r="B465" s="400"/>
      <c r="C465" s="387" t="s">
        <v>1649</v>
      </c>
      <c r="D465" s="388" t="s">
        <v>6893</v>
      </c>
      <c r="E465" s="389">
        <v>139.97999999999999</v>
      </c>
      <c r="F465" s="295">
        <f t="shared" si="84"/>
        <v>0</v>
      </c>
      <c r="G465" s="1275">
        <f t="shared" si="85"/>
        <v>0</v>
      </c>
      <c r="H465" s="390">
        <v>6</v>
      </c>
      <c r="I465" s="390">
        <v>12</v>
      </c>
      <c r="J465" s="99"/>
      <c r="K465" s="1385">
        <f t="shared" si="86"/>
        <v>0</v>
      </c>
      <c r="L465" s="304"/>
      <c r="M465" s="1287"/>
    </row>
    <row r="466" spans="1:13" ht="15.75">
      <c r="A466" s="304" t="str">
        <f>IF(J466&gt;0,COUNT($J$4:J466),"")</f>
        <v/>
      </c>
      <c r="B466" s="400"/>
      <c r="C466" s="387" t="s">
        <v>1650</v>
      </c>
      <c r="D466" s="388" t="s">
        <v>6894</v>
      </c>
      <c r="E466" s="389">
        <v>139.97999999999999</v>
      </c>
      <c r="F466" s="295">
        <f t="shared" si="84"/>
        <v>0</v>
      </c>
      <c r="G466" s="1275">
        <f t="shared" si="85"/>
        <v>0</v>
      </c>
      <c r="H466" s="390">
        <v>8</v>
      </c>
      <c r="I466" s="390">
        <v>16</v>
      </c>
      <c r="J466" s="99"/>
      <c r="K466" s="1385">
        <f t="shared" si="86"/>
        <v>0</v>
      </c>
      <c r="L466" s="304"/>
      <c r="M466" s="1287"/>
    </row>
    <row r="467" spans="1:13" ht="15.75">
      <c r="A467" s="304" t="str">
        <f>IF(J467&gt;0,COUNT($J$4:J467),"")</f>
        <v/>
      </c>
      <c r="B467" s="400"/>
      <c r="C467" s="387" t="s">
        <v>8771</v>
      </c>
      <c r="D467" s="388" t="s">
        <v>8772</v>
      </c>
      <c r="E467" s="389">
        <v>365.48</v>
      </c>
      <c r="F467" s="295">
        <f t="shared" si="84"/>
        <v>0</v>
      </c>
      <c r="G467" s="1275">
        <f t="shared" si="85"/>
        <v>0</v>
      </c>
      <c r="H467" s="390">
        <v>8</v>
      </c>
      <c r="I467" s="390">
        <v>16</v>
      </c>
      <c r="J467" s="99"/>
      <c r="K467" s="1385">
        <f t="shared" si="86"/>
        <v>0</v>
      </c>
      <c r="L467" s="304"/>
      <c r="M467" s="1287"/>
    </row>
    <row r="468" spans="1:13" ht="15.75">
      <c r="A468" s="304" t="str">
        <f>IF(J468&gt;0,COUNT($J$4:J468),"")</f>
        <v/>
      </c>
      <c r="B468" s="400"/>
      <c r="C468" s="391" t="s">
        <v>3076</v>
      </c>
      <c r="D468" s="349" t="s">
        <v>8773</v>
      </c>
      <c r="E468" s="392" t="s">
        <v>3076</v>
      </c>
      <c r="F468" s="296">
        <f t="shared" si="84"/>
        <v>0</v>
      </c>
      <c r="G468" s="1276" t="str">
        <f t="shared" si="85"/>
        <v>-</v>
      </c>
      <c r="H468" s="393">
        <v>60</v>
      </c>
      <c r="I468" s="393">
        <v>480</v>
      </c>
      <c r="J468" s="100"/>
      <c r="K468" s="1389">
        <f t="shared" si="86"/>
        <v>0</v>
      </c>
      <c r="L468" s="304"/>
      <c r="M468" s="1287"/>
    </row>
    <row r="469" spans="1:13" ht="15.75">
      <c r="A469" s="304" t="str">
        <f>IF(J469&gt;0,COUNT($J$4:J469),"")</f>
        <v/>
      </c>
      <c r="B469" s="400"/>
      <c r="C469" s="405"/>
      <c r="D469" s="406"/>
      <c r="E469" s="407"/>
      <c r="F469" s="299"/>
      <c r="G469" s="1277"/>
      <c r="H469" s="356"/>
      <c r="I469" s="356"/>
      <c r="J469" s="150"/>
      <c r="K469" s="1387"/>
      <c r="L469" s="304"/>
      <c r="M469" s="1287"/>
    </row>
    <row r="470" spans="1:13" ht="15.75">
      <c r="A470" s="304" t="str">
        <f>IF(J470&gt;0,COUNT($J$4:J470),"")</f>
        <v/>
      </c>
      <c r="B470" s="400"/>
      <c r="C470" s="384" t="s">
        <v>8774</v>
      </c>
      <c r="D470" s="342" t="s">
        <v>6974</v>
      </c>
      <c r="E470" s="385">
        <v>162.83000000000001</v>
      </c>
      <c r="F470" s="294">
        <f t="shared" si="84"/>
        <v>0</v>
      </c>
      <c r="G470" s="1278">
        <f t="shared" si="85"/>
        <v>0</v>
      </c>
      <c r="H470" s="386">
        <v>5</v>
      </c>
      <c r="I470" s="386">
        <v>32</v>
      </c>
      <c r="J470" s="98"/>
      <c r="K470" s="1383">
        <f t="shared" si="86"/>
        <v>0</v>
      </c>
      <c r="L470" s="304"/>
      <c r="M470" s="1287"/>
    </row>
    <row r="471" spans="1:13" ht="15.75">
      <c r="A471" s="304" t="str">
        <f>IF(J471&gt;0,COUNT($J$4:J471),"")</f>
        <v/>
      </c>
      <c r="B471" s="400"/>
      <c r="C471" s="387" t="s">
        <v>3076</v>
      </c>
      <c r="D471" s="388" t="s">
        <v>6975</v>
      </c>
      <c r="E471" s="389" t="s">
        <v>3076</v>
      </c>
      <c r="F471" s="295">
        <f t="shared" si="84"/>
        <v>0</v>
      </c>
      <c r="G471" s="1275" t="str">
        <f t="shared" si="85"/>
        <v>-</v>
      </c>
      <c r="H471" s="390">
        <v>60</v>
      </c>
      <c r="I471" s="390">
        <v>480</v>
      </c>
      <c r="J471" s="99"/>
      <c r="K471" s="1385">
        <f t="shared" si="86"/>
        <v>0</v>
      </c>
      <c r="L471" s="304"/>
      <c r="M471" s="1287"/>
    </row>
    <row r="472" spans="1:13" ht="15.75">
      <c r="A472" s="304" t="str">
        <f>IF(J472&gt;0,COUNT($J$4:J472),"")</f>
        <v/>
      </c>
      <c r="B472" s="400"/>
      <c r="C472" s="387" t="s">
        <v>3076</v>
      </c>
      <c r="D472" s="388" t="s">
        <v>6976</v>
      </c>
      <c r="E472" s="389" t="s">
        <v>3076</v>
      </c>
      <c r="F472" s="295">
        <f t="shared" si="84"/>
        <v>0</v>
      </c>
      <c r="G472" s="1275" t="str">
        <f t="shared" si="85"/>
        <v>-</v>
      </c>
      <c r="H472" s="390">
        <v>60</v>
      </c>
      <c r="I472" s="390">
        <v>480</v>
      </c>
      <c r="J472" s="99"/>
      <c r="K472" s="1385">
        <f t="shared" si="86"/>
        <v>0</v>
      </c>
      <c r="L472" s="304"/>
      <c r="M472" s="1287"/>
    </row>
    <row r="473" spans="1:13" ht="15.75">
      <c r="A473" s="304" t="str">
        <f>IF(J473&gt;0,COUNT($J$4:J473),"")</f>
        <v/>
      </c>
      <c r="B473" s="400"/>
      <c r="C473" s="387" t="s">
        <v>3076</v>
      </c>
      <c r="D473" s="388" t="s">
        <v>6977</v>
      </c>
      <c r="E473" s="389" t="s">
        <v>3076</v>
      </c>
      <c r="F473" s="295">
        <f t="shared" si="84"/>
        <v>0</v>
      </c>
      <c r="G473" s="1275" t="str">
        <f t="shared" si="85"/>
        <v>-</v>
      </c>
      <c r="H473" s="390">
        <v>60</v>
      </c>
      <c r="I473" s="390">
        <v>480</v>
      </c>
      <c r="J473" s="99"/>
      <c r="K473" s="1385">
        <f t="shared" si="86"/>
        <v>0</v>
      </c>
      <c r="L473" s="304"/>
      <c r="M473" s="1287"/>
    </row>
    <row r="474" spans="1:13" ht="15.75">
      <c r="A474" s="304" t="str">
        <f>IF(J474&gt;0,COUNT($J$4:J474),"")</f>
        <v/>
      </c>
      <c r="B474" s="400"/>
      <c r="C474" s="387" t="s">
        <v>8775</v>
      </c>
      <c r="D474" s="388" t="s">
        <v>6978</v>
      </c>
      <c r="E474" s="389">
        <v>159.55000000000001</v>
      </c>
      <c r="F474" s="295">
        <f t="shared" si="84"/>
        <v>0</v>
      </c>
      <c r="G474" s="1275">
        <f t="shared" si="85"/>
        <v>0</v>
      </c>
      <c r="H474" s="390">
        <v>8</v>
      </c>
      <c r="I474" s="390">
        <v>16</v>
      </c>
      <c r="J474" s="99"/>
      <c r="K474" s="1385">
        <f t="shared" si="86"/>
        <v>0</v>
      </c>
      <c r="L474" s="304"/>
      <c r="M474" s="1287"/>
    </row>
    <row r="475" spans="1:13" ht="15.75">
      <c r="A475" s="304" t="str">
        <f>IF(J475&gt;0,COUNT($J$4:J475),"")</f>
        <v/>
      </c>
      <c r="B475" s="400"/>
      <c r="C475" s="387" t="s">
        <v>3076</v>
      </c>
      <c r="D475" s="388" t="s">
        <v>6979</v>
      </c>
      <c r="E475" s="389" t="s">
        <v>3076</v>
      </c>
      <c r="F475" s="295">
        <f t="shared" si="84"/>
        <v>0</v>
      </c>
      <c r="G475" s="1275" t="str">
        <f t="shared" si="85"/>
        <v>-</v>
      </c>
      <c r="H475" s="390">
        <v>60</v>
      </c>
      <c r="I475" s="390">
        <v>480</v>
      </c>
      <c r="J475" s="99"/>
      <c r="K475" s="1385">
        <f t="shared" si="86"/>
        <v>0</v>
      </c>
      <c r="L475" s="304"/>
      <c r="M475" s="1287"/>
    </row>
    <row r="476" spans="1:13" ht="15.75">
      <c r="A476" s="304" t="str">
        <f>IF(J476&gt;0,COUNT($J$4:J476),"")</f>
        <v/>
      </c>
      <c r="B476" s="400"/>
      <c r="C476" s="387" t="s">
        <v>3076</v>
      </c>
      <c r="D476" s="430" t="s">
        <v>6980</v>
      </c>
      <c r="E476" s="389" t="s">
        <v>3076</v>
      </c>
      <c r="F476" s="295">
        <f t="shared" si="84"/>
        <v>0</v>
      </c>
      <c r="G476" s="1275" t="str">
        <f t="shared" si="85"/>
        <v>-</v>
      </c>
      <c r="H476" s="390">
        <v>60</v>
      </c>
      <c r="I476" s="390">
        <v>480</v>
      </c>
      <c r="J476" s="99"/>
      <c r="K476" s="1385">
        <f t="shared" si="86"/>
        <v>0</v>
      </c>
      <c r="L476" s="304"/>
      <c r="M476" s="1287"/>
    </row>
    <row r="477" spans="1:13" ht="15.75">
      <c r="A477" s="304" t="str">
        <f>IF(J477&gt;0,COUNT($J$4:J477),"")</f>
        <v/>
      </c>
      <c r="B477" s="400"/>
      <c r="C477" s="387" t="s">
        <v>8776</v>
      </c>
      <c r="D477" s="430" t="s">
        <v>6981</v>
      </c>
      <c r="E477" s="389">
        <v>162.78</v>
      </c>
      <c r="F477" s="295">
        <f t="shared" si="84"/>
        <v>0</v>
      </c>
      <c r="G477" s="1275">
        <f t="shared" si="85"/>
        <v>0</v>
      </c>
      <c r="H477" s="390">
        <v>12</v>
      </c>
      <c r="I477" s="390">
        <v>24</v>
      </c>
      <c r="J477" s="99"/>
      <c r="K477" s="1385">
        <f t="shared" si="86"/>
        <v>0</v>
      </c>
      <c r="L477" s="304"/>
      <c r="M477" s="1287"/>
    </row>
    <row r="478" spans="1:13" ht="15.75">
      <c r="A478" s="304" t="str">
        <f>IF(J478&gt;0,COUNT($J$4:J478),"")</f>
        <v/>
      </c>
      <c r="B478" s="400"/>
      <c r="C478" s="414" t="s">
        <v>3076</v>
      </c>
      <c r="D478" s="388" t="s">
        <v>6982</v>
      </c>
      <c r="E478" s="418" t="s">
        <v>3076</v>
      </c>
      <c r="F478" s="295">
        <f t="shared" si="84"/>
        <v>0</v>
      </c>
      <c r="G478" s="1275" t="str">
        <f t="shared" si="85"/>
        <v>-</v>
      </c>
      <c r="H478" s="390">
        <v>60</v>
      </c>
      <c r="I478" s="390">
        <v>480</v>
      </c>
      <c r="J478" s="99"/>
      <c r="K478" s="1385">
        <f t="shared" si="86"/>
        <v>0</v>
      </c>
      <c r="L478" s="304"/>
      <c r="M478" s="1287"/>
    </row>
    <row r="479" spans="1:13" ht="15.75">
      <c r="A479" s="304" t="str">
        <f>IF(J479&gt;0,COUNT($J$4:J479),"")</f>
        <v/>
      </c>
      <c r="B479" s="400"/>
      <c r="C479" s="387" t="s">
        <v>8777</v>
      </c>
      <c r="D479" s="388" t="s">
        <v>6983</v>
      </c>
      <c r="E479" s="389">
        <v>162.78</v>
      </c>
      <c r="F479" s="295">
        <f t="shared" si="84"/>
        <v>0</v>
      </c>
      <c r="G479" s="1275">
        <f t="shared" si="85"/>
        <v>0</v>
      </c>
      <c r="H479" s="390">
        <v>12</v>
      </c>
      <c r="I479" s="390">
        <v>40</v>
      </c>
      <c r="J479" s="99"/>
      <c r="K479" s="1385">
        <f t="shared" si="86"/>
        <v>0</v>
      </c>
      <c r="L479" s="304"/>
      <c r="M479" s="1287"/>
    </row>
    <row r="480" spans="1:13" ht="15.75">
      <c r="A480" s="304" t="str">
        <f>IF(J480&gt;0,COUNT($J$4:J480),"")</f>
        <v/>
      </c>
      <c r="B480" s="400"/>
      <c r="C480" s="387" t="s">
        <v>8778</v>
      </c>
      <c r="D480" s="388" t="s">
        <v>6984</v>
      </c>
      <c r="E480" s="389">
        <v>162.78</v>
      </c>
      <c r="F480" s="295">
        <f t="shared" si="84"/>
        <v>0</v>
      </c>
      <c r="G480" s="1275">
        <f t="shared" si="85"/>
        <v>0</v>
      </c>
      <c r="H480" s="390">
        <v>8</v>
      </c>
      <c r="I480" s="390">
        <v>32</v>
      </c>
      <c r="J480" s="99"/>
      <c r="K480" s="1385">
        <f t="shared" si="86"/>
        <v>0</v>
      </c>
      <c r="L480" s="304"/>
      <c r="M480" s="1287"/>
    </row>
    <row r="481" spans="1:13" ht="15.75">
      <c r="A481" s="304" t="str">
        <f>IF(J481&gt;0,COUNT($J$4:J481),"")</f>
        <v/>
      </c>
      <c r="B481" s="400"/>
      <c r="C481" s="387" t="s">
        <v>3076</v>
      </c>
      <c r="D481" s="388" t="s">
        <v>6985</v>
      </c>
      <c r="E481" s="389" t="s">
        <v>3076</v>
      </c>
      <c r="F481" s="295">
        <f t="shared" si="84"/>
        <v>0</v>
      </c>
      <c r="G481" s="1275" t="str">
        <f t="shared" si="85"/>
        <v>-</v>
      </c>
      <c r="H481" s="390">
        <v>60</v>
      </c>
      <c r="I481" s="390">
        <v>480</v>
      </c>
      <c r="J481" s="99"/>
      <c r="K481" s="1385">
        <f t="shared" si="86"/>
        <v>0</v>
      </c>
      <c r="L481" s="304"/>
      <c r="M481" s="1287"/>
    </row>
    <row r="482" spans="1:13" ht="15.75">
      <c r="A482" s="304" t="str">
        <f>IF(J482&gt;0,COUNT($J$4:J482),"")</f>
        <v/>
      </c>
      <c r="B482" s="400"/>
      <c r="C482" s="387" t="s">
        <v>3076</v>
      </c>
      <c r="D482" s="388" t="s">
        <v>6986</v>
      </c>
      <c r="E482" s="389" t="s">
        <v>3076</v>
      </c>
      <c r="F482" s="295">
        <f t="shared" si="84"/>
        <v>0</v>
      </c>
      <c r="G482" s="1275" t="str">
        <f t="shared" si="85"/>
        <v>-</v>
      </c>
      <c r="H482" s="390">
        <v>60</v>
      </c>
      <c r="I482" s="390">
        <v>480</v>
      </c>
      <c r="J482" s="99"/>
      <c r="K482" s="1385">
        <f t="shared" si="86"/>
        <v>0</v>
      </c>
      <c r="L482" s="304"/>
      <c r="M482" s="1287"/>
    </row>
    <row r="483" spans="1:13" ht="15.75">
      <c r="A483" s="304" t="str">
        <f>IF(J483&gt;0,COUNT($J$4:J483),"")</f>
        <v/>
      </c>
      <c r="B483" s="400"/>
      <c r="C483" s="387" t="s">
        <v>8779</v>
      </c>
      <c r="D483" s="388" t="s">
        <v>6987</v>
      </c>
      <c r="E483" s="389">
        <v>235.16</v>
      </c>
      <c r="F483" s="295">
        <f t="shared" si="84"/>
        <v>0</v>
      </c>
      <c r="G483" s="1275">
        <f t="shared" si="85"/>
        <v>0</v>
      </c>
      <c r="H483" s="390">
        <v>10</v>
      </c>
      <c r="I483" s="390">
        <v>40</v>
      </c>
      <c r="J483" s="99"/>
      <c r="K483" s="1385">
        <f t="shared" si="86"/>
        <v>0</v>
      </c>
      <c r="L483" s="304"/>
      <c r="M483" s="1287"/>
    </row>
    <row r="484" spans="1:13" ht="15.75">
      <c r="A484" s="304" t="str">
        <f>IF(J484&gt;0,COUNT($J$4:J484),"")</f>
        <v/>
      </c>
      <c r="B484" s="400"/>
      <c r="C484" s="414" t="s">
        <v>8780</v>
      </c>
      <c r="D484" s="388" t="s">
        <v>6988</v>
      </c>
      <c r="E484" s="418">
        <v>162.78</v>
      </c>
      <c r="F484" s="295">
        <f t="shared" si="84"/>
        <v>0</v>
      </c>
      <c r="G484" s="1275">
        <f t="shared" si="85"/>
        <v>0</v>
      </c>
      <c r="H484" s="390">
        <v>8</v>
      </c>
      <c r="I484" s="390">
        <v>16</v>
      </c>
      <c r="J484" s="99"/>
      <c r="K484" s="1385">
        <f t="shared" si="86"/>
        <v>0</v>
      </c>
      <c r="L484" s="304"/>
      <c r="M484" s="1287"/>
    </row>
    <row r="485" spans="1:13" ht="15.75">
      <c r="A485" s="304" t="str">
        <f>IF(J485&gt;0,COUNT($J$4:J485),"")</f>
        <v/>
      </c>
      <c r="B485" s="400"/>
      <c r="C485" s="387" t="s">
        <v>8781</v>
      </c>
      <c r="D485" s="388" t="s">
        <v>6989</v>
      </c>
      <c r="E485" s="389">
        <v>178.51</v>
      </c>
      <c r="F485" s="295">
        <f t="shared" si="84"/>
        <v>0</v>
      </c>
      <c r="G485" s="1275">
        <f t="shared" si="85"/>
        <v>0</v>
      </c>
      <c r="H485" s="390">
        <v>8</v>
      </c>
      <c r="I485" s="390">
        <v>16</v>
      </c>
      <c r="J485" s="99"/>
      <c r="K485" s="1385">
        <f t="shared" si="86"/>
        <v>0</v>
      </c>
      <c r="L485" s="304"/>
      <c r="M485" s="1287"/>
    </row>
    <row r="486" spans="1:13" ht="15.75">
      <c r="A486" s="304" t="str">
        <f>IF(J486&gt;0,COUNT($J$4:J486),"")</f>
        <v/>
      </c>
      <c r="B486" s="400"/>
      <c r="C486" s="387" t="s">
        <v>8782</v>
      </c>
      <c r="D486" s="388" t="s">
        <v>6990</v>
      </c>
      <c r="E486" s="389">
        <v>169.22</v>
      </c>
      <c r="F486" s="295">
        <f t="shared" si="84"/>
        <v>0</v>
      </c>
      <c r="G486" s="1275">
        <f t="shared" si="85"/>
        <v>0</v>
      </c>
      <c r="H486" s="390">
        <v>8</v>
      </c>
      <c r="I486" s="390">
        <v>16</v>
      </c>
      <c r="J486" s="99"/>
      <c r="K486" s="1385">
        <f t="shared" si="86"/>
        <v>0</v>
      </c>
      <c r="L486" s="304"/>
      <c r="M486" s="1287"/>
    </row>
    <row r="487" spans="1:13" ht="15.75">
      <c r="A487" s="304" t="str">
        <f>IF(J487&gt;0,COUNT($J$4:J487),"")</f>
        <v/>
      </c>
      <c r="B487" s="400"/>
      <c r="C487" s="387" t="s">
        <v>3076</v>
      </c>
      <c r="D487" s="388" t="s">
        <v>6991</v>
      </c>
      <c r="E487" s="389" t="s">
        <v>3076</v>
      </c>
      <c r="F487" s="295">
        <f t="shared" si="84"/>
        <v>0</v>
      </c>
      <c r="G487" s="1275" t="str">
        <f t="shared" si="85"/>
        <v>-</v>
      </c>
      <c r="H487" s="390">
        <v>60</v>
      </c>
      <c r="I487" s="390">
        <v>480</v>
      </c>
      <c r="J487" s="99"/>
      <c r="K487" s="1385">
        <f t="shared" si="86"/>
        <v>0</v>
      </c>
      <c r="L487" s="304"/>
      <c r="M487" s="1287"/>
    </row>
    <row r="488" spans="1:13" ht="15.75">
      <c r="A488" s="304" t="str">
        <f>IF(J488&gt;0,COUNT($J$4:J488),"")</f>
        <v/>
      </c>
      <c r="B488" s="400"/>
      <c r="C488" s="387" t="s">
        <v>8783</v>
      </c>
      <c r="D488" s="388" t="s">
        <v>6992</v>
      </c>
      <c r="E488" s="389" t="s">
        <v>3076</v>
      </c>
      <c r="F488" s="295">
        <f t="shared" si="84"/>
        <v>0</v>
      </c>
      <c r="G488" s="1275" t="str">
        <f t="shared" si="85"/>
        <v>-</v>
      </c>
      <c r="H488" s="390">
        <v>1</v>
      </c>
      <c r="I488" s="390">
        <v>1</v>
      </c>
      <c r="J488" s="99"/>
      <c r="K488" s="1385">
        <f t="shared" si="86"/>
        <v>0</v>
      </c>
      <c r="L488" s="304"/>
      <c r="M488" s="1287"/>
    </row>
    <row r="489" spans="1:13" ht="15.75">
      <c r="A489" s="304" t="str">
        <f>IF(J489&gt;0,COUNT($J$4:J489),"")</f>
        <v/>
      </c>
      <c r="B489" s="400"/>
      <c r="C489" s="387" t="s">
        <v>8784</v>
      </c>
      <c r="D489" s="388" t="s">
        <v>6993</v>
      </c>
      <c r="E489" s="389">
        <v>173.11</v>
      </c>
      <c r="F489" s="295">
        <f t="shared" si="84"/>
        <v>0</v>
      </c>
      <c r="G489" s="1275">
        <f t="shared" si="85"/>
        <v>0</v>
      </c>
      <c r="H489" s="390">
        <v>10</v>
      </c>
      <c r="I489" s="390">
        <v>20</v>
      </c>
      <c r="J489" s="99"/>
      <c r="K489" s="1385">
        <f t="shared" si="86"/>
        <v>0</v>
      </c>
      <c r="L489" s="304"/>
      <c r="M489" s="1287"/>
    </row>
    <row r="490" spans="1:13" ht="15.75">
      <c r="A490" s="304" t="str">
        <f>IF(J490&gt;0,COUNT($J$4:J490),"")</f>
        <v/>
      </c>
      <c r="B490" s="400"/>
      <c r="C490" s="414" t="s">
        <v>8785</v>
      </c>
      <c r="D490" s="388" t="s">
        <v>6994</v>
      </c>
      <c r="E490" s="418">
        <v>159.55000000000001</v>
      </c>
      <c r="F490" s="295">
        <f t="shared" si="84"/>
        <v>0</v>
      </c>
      <c r="G490" s="1275">
        <f t="shared" si="85"/>
        <v>0</v>
      </c>
      <c r="H490" s="390">
        <v>6</v>
      </c>
      <c r="I490" s="390">
        <v>12</v>
      </c>
      <c r="J490" s="99"/>
      <c r="K490" s="1385">
        <f t="shared" si="86"/>
        <v>0</v>
      </c>
      <c r="L490" s="304"/>
      <c r="M490" s="1287"/>
    </row>
    <row r="491" spans="1:13" ht="15.75">
      <c r="A491" s="304" t="str">
        <f>IF(J491&gt;0,COUNT($J$4:J491),"")</f>
        <v/>
      </c>
      <c r="B491" s="400"/>
      <c r="C491" s="387" t="s">
        <v>1688</v>
      </c>
      <c r="D491" s="388" t="s">
        <v>6995</v>
      </c>
      <c r="E491" s="389">
        <v>162.78</v>
      </c>
      <c r="F491" s="295">
        <f t="shared" si="84"/>
        <v>0</v>
      </c>
      <c r="G491" s="1275">
        <f t="shared" si="85"/>
        <v>0</v>
      </c>
      <c r="H491" s="390">
        <v>6</v>
      </c>
      <c r="I491" s="390">
        <v>12</v>
      </c>
      <c r="J491" s="99"/>
      <c r="K491" s="1385">
        <f t="shared" si="86"/>
        <v>0</v>
      </c>
      <c r="L491" s="304"/>
      <c r="M491" s="1287"/>
    </row>
    <row r="492" spans="1:13" ht="15.75">
      <c r="A492" s="304" t="str">
        <f>IF(J492&gt;0,COUNT($J$4:J492),"")</f>
        <v/>
      </c>
      <c r="B492" s="400"/>
      <c r="C492" s="387" t="s">
        <v>1689</v>
      </c>
      <c r="D492" s="388" t="s">
        <v>6996</v>
      </c>
      <c r="E492" s="389">
        <v>159.55000000000001</v>
      </c>
      <c r="F492" s="295">
        <f t="shared" si="84"/>
        <v>0</v>
      </c>
      <c r="G492" s="1275">
        <f t="shared" si="85"/>
        <v>0</v>
      </c>
      <c r="H492" s="390">
        <v>8</v>
      </c>
      <c r="I492" s="390">
        <v>16</v>
      </c>
      <c r="J492" s="99"/>
      <c r="K492" s="1385">
        <f t="shared" si="86"/>
        <v>0</v>
      </c>
      <c r="L492" s="304"/>
      <c r="M492" s="1287"/>
    </row>
    <row r="493" spans="1:13" ht="15.75">
      <c r="A493" s="304" t="str">
        <f>IF(J493&gt;0,COUNT($J$4:J493),"")</f>
        <v/>
      </c>
      <c r="B493" s="400"/>
      <c r="C493" s="387" t="s">
        <v>1690</v>
      </c>
      <c r="D493" s="388" t="s">
        <v>6997</v>
      </c>
      <c r="E493" s="389">
        <v>162.78</v>
      </c>
      <c r="F493" s="295">
        <f t="shared" ref="F493:F542" si="87">$F$2</f>
        <v>0</v>
      </c>
      <c r="G493" s="1275">
        <f t="shared" ref="G493:G545" si="88">IFERROR(E493*F493,"-")</f>
        <v>0</v>
      </c>
      <c r="H493" s="390">
        <v>8</v>
      </c>
      <c r="I493" s="390">
        <v>16</v>
      </c>
      <c r="J493" s="99"/>
      <c r="K493" s="1385">
        <f t="shared" ref="K493:K545" si="89">IFERROR(J493*G493,0)</f>
        <v>0</v>
      </c>
      <c r="L493" s="304"/>
      <c r="M493" s="1287"/>
    </row>
    <row r="494" spans="1:13" ht="15.75">
      <c r="A494" s="304" t="str">
        <f>IF(J494&gt;0,COUNT($J$4:J494),"")</f>
        <v/>
      </c>
      <c r="B494" s="400"/>
      <c r="C494" s="391" t="s">
        <v>3076</v>
      </c>
      <c r="D494" s="349" t="s">
        <v>6973</v>
      </c>
      <c r="E494" s="392" t="s">
        <v>3076</v>
      </c>
      <c r="F494" s="296">
        <f t="shared" si="87"/>
        <v>0</v>
      </c>
      <c r="G494" s="1276" t="str">
        <f t="shared" si="88"/>
        <v>-</v>
      </c>
      <c r="H494" s="393">
        <v>60</v>
      </c>
      <c r="I494" s="393">
        <v>480</v>
      </c>
      <c r="J494" s="100"/>
      <c r="K494" s="1385">
        <f t="shared" si="89"/>
        <v>0</v>
      </c>
      <c r="L494" s="304"/>
      <c r="M494" s="1287"/>
    </row>
    <row r="495" spans="1:13" ht="15.75">
      <c r="A495" s="304" t="str">
        <f>IF(J495&gt;0,COUNT($J$4:J495),"")</f>
        <v/>
      </c>
      <c r="B495" s="400"/>
      <c r="C495" s="405"/>
      <c r="D495" s="406"/>
      <c r="E495" s="407" t="s">
        <v>3076</v>
      </c>
      <c r="F495" s="299"/>
      <c r="G495" s="1277"/>
      <c r="H495" s="356"/>
      <c r="I495" s="356"/>
      <c r="J495" s="274"/>
      <c r="K495" s="1390">
        <f t="shared" si="89"/>
        <v>0</v>
      </c>
      <c r="L495" s="304"/>
      <c r="M495" s="1287"/>
    </row>
    <row r="496" spans="1:13" ht="15.75">
      <c r="A496" s="304" t="str">
        <f>IF(J496&gt;0,COUNT($J$4:J496),"")</f>
        <v/>
      </c>
      <c r="B496" s="400"/>
      <c r="C496" s="384" t="s">
        <v>8786</v>
      </c>
      <c r="D496" s="342" t="s">
        <v>6895</v>
      </c>
      <c r="E496" s="385">
        <v>346.97</v>
      </c>
      <c r="F496" s="294">
        <f t="shared" si="87"/>
        <v>0</v>
      </c>
      <c r="G496" s="1278">
        <f t="shared" si="88"/>
        <v>0</v>
      </c>
      <c r="H496" s="386">
        <v>6</v>
      </c>
      <c r="I496" s="386">
        <v>12</v>
      </c>
      <c r="J496" s="98"/>
      <c r="K496" s="1385">
        <f t="shared" si="89"/>
        <v>0</v>
      </c>
      <c r="L496" s="304"/>
      <c r="M496" s="1287"/>
    </row>
    <row r="497" spans="1:13" ht="15.75">
      <c r="A497" s="304" t="str">
        <f>IF(J497&gt;0,COUNT($J$4:J497),"")</f>
        <v/>
      </c>
      <c r="B497" s="400"/>
      <c r="C497" s="414" t="s">
        <v>1651</v>
      </c>
      <c r="D497" s="388" t="s">
        <v>6896</v>
      </c>
      <c r="E497" s="418">
        <v>346.97</v>
      </c>
      <c r="F497" s="295">
        <f t="shared" si="87"/>
        <v>0</v>
      </c>
      <c r="G497" s="1275">
        <f t="shared" si="88"/>
        <v>0</v>
      </c>
      <c r="H497" s="390">
        <v>6</v>
      </c>
      <c r="I497" s="390">
        <v>12</v>
      </c>
      <c r="J497" s="99"/>
      <c r="K497" s="1385">
        <f t="shared" si="89"/>
        <v>0</v>
      </c>
      <c r="L497" s="304"/>
      <c r="M497" s="1287"/>
    </row>
    <row r="498" spans="1:13" ht="15.75">
      <c r="A498" s="304" t="str">
        <f>IF(J498&gt;0,COUNT($J$4:J498),"")</f>
        <v/>
      </c>
      <c r="B498" s="400"/>
      <c r="C498" s="387" t="s">
        <v>1652</v>
      </c>
      <c r="D498" s="388" t="s">
        <v>6897</v>
      </c>
      <c r="E498" s="389">
        <v>346.97</v>
      </c>
      <c r="F498" s="295">
        <f t="shared" si="87"/>
        <v>0</v>
      </c>
      <c r="G498" s="1275">
        <f t="shared" si="88"/>
        <v>0</v>
      </c>
      <c r="H498" s="390">
        <v>5</v>
      </c>
      <c r="I498" s="390">
        <v>10</v>
      </c>
      <c r="J498" s="99"/>
      <c r="K498" s="1385">
        <f t="shared" si="89"/>
        <v>0</v>
      </c>
      <c r="L498" s="304"/>
      <c r="M498" s="1287"/>
    </row>
    <row r="499" spans="1:13" ht="15.75">
      <c r="A499" s="304" t="str">
        <f>IF(J499&gt;0,COUNT($J$4:J499),"")</f>
        <v/>
      </c>
      <c r="B499" s="400"/>
      <c r="C499" s="387" t="s">
        <v>1653</v>
      </c>
      <c r="D499" s="388" t="s">
        <v>6898</v>
      </c>
      <c r="E499" s="389">
        <v>347.05</v>
      </c>
      <c r="F499" s="295">
        <f t="shared" si="87"/>
        <v>0</v>
      </c>
      <c r="G499" s="1275">
        <f t="shared" si="88"/>
        <v>0</v>
      </c>
      <c r="H499" s="390">
        <v>5</v>
      </c>
      <c r="I499" s="390">
        <v>10</v>
      </c>
      <c r="J499" s="99"/>
      <c r="K499" s="1385">
        <f t="shared" si="89"/>
        <v>0</v>
      </c>
      <c r="L499" s="304"/>
      <c r="M499" s="1287"/>
    </row>
    <row r="500" spans="1:13" ht="15.75">
      <c r="A500" s="304" t="str">
        <f>IF(J500&gt;0,COUNT($J$4:J500),"")</f>
        <v/>
      </c>
      <c r="B500" s="400"/>
      <c r="C500" s="387" t="s">
        <v>1654</v>
      </c>
      <c r="D500" s="388" t="s">
        <v>6899</v>
      </c>
      <c r="E500" s="389">
        <v>347.05</v>
      </c>
      <c r="F500" s="295">
        <f t="shared" si="87"/>
        <v>0</v>
      </c>
      <c r="G500" s="1275">
        <f t="shared" si="88"/>
        <v>0</v>
      </c>
      <c r="H500" s="390">
        <v>5</v>
      </c>
      <c r="I500" s="390">
        <v>10</v>
      </c>
      <c r="J500" s="99"/>
      <c r="K500" s="1385">
        <f t="shared" si="89"/>
        <v>0</v>
      </c>
      <c r="L500" s="304"/>
      <c r="M500" s="1287"/>
    </row>
    <row r="501" spans="1:13" ht="15.75">
      <c r="A501" s="304" t="str">
        <f>IF(J501&gt;0,COUNT($J$4:J501),"")</f>
        <v/>
      </c>
      <c r="B501" s="400"/>
      <c r="C501" s="387" t="s">
        <v>1655</v>
      </c>
      <c r="D501" s="388" t="s">
        <v>6900</v>
      </c>
      <c r="E501" s="389">
        <v>346.97</v>
      </c>
      <c r="F501" s="295">
        <f t="shared" si="87"/>
        <v>0</v>
      </c>
      <c r="G501" s="1275">
        <f t="shared" si="88"/>
        <v>0</v>
      </c>
      <c r="H501" s="390">
        <v>8</v>
      </c>
      <c r="I501" s="390">
        <v>16</v>
      </c>
      <c r="J501" s="99"/>
      <c r="K501" s="1385">
        <f t="shared" si="89"/>
        <v>0</v>
      </c>
      <c r="L501" s="304"/>
      <c r="M501" s="1287"/>
    </row>
    <row r="502" spans="1:13" ht="15.75">
      <c r="A502" s="304" t="str">
        <f>IF(J502&gt;0,COUNT($J$4:J502),"")</f>
        <v/>
      </c>
      <c r="B502" s="400"/>
      <c r="C502" s="391" t="s">
        <v>8787</v>
      </c>
      <c r="D502" s="349" t="s">
        <v>8788</v>
      </c>
      <c r="E502" s="392" t="s">
        <v>3076</v>
      </c>
      <c r="F502" s="296">
        <f t="shared" si="87"/>
        <v>0</v>
      </c>
      <c r="G502" s="1276" t="str">
        <f t="shared" si="88"/>
        <v>-</v>
      </c>
      <c r="H502" s="393">
        <v>1</v>
      </c>
      <c r="I502" s="393">
        <v>1</v>
      </c>
      <c r="J502" s="100"/>
      <c r="K502" s="1389">
        <f t="shared" si="89"/>
        <v>0</v>
      </c>
      <c r="L502" s="304"/>
      <c r="M502" s="1287"/>
    </row>
    <row r="503" spans="1:13" ht="15.75">
      <c r="A503" s="304" t="str">
        <f>IF(J503&gt;0,COUNT($J$4:J503),"")</f>
        <v/>
      </c>
      <c r="B503" s="400"/>
      <c r="C503" s="405"/>
      <c r="D503" s="406"/>
      <c r="E503" s="407"/>
      <c r="F503" s="299"/>
      <c r="G503" s="1277"/>
      <c r="H503" s="356"/>
      <c r="I503" s="356"/>
      <c r="J503" s="150"/>
      <c r="K503" s="1387"/>
      <c r="L503" s="304"/>
      <c r="M503" s="1287"/>
    </row>
    <row r="504" spans="1:13" ht="15.75">
      <c r="A504" s="304" t="str">
        <f>IF(J504&gt;0,COUNT($J$4:J504),"")</f>
        <v/>
      </c>
      <c r="B504" s="400"/>
      <c r="C504" s="384" t="s">
        <v>3076</v>
      </c>
      <c r="D504" s="342" t="s">
        <v>6998</v>
      </c>
      <c r="E504" s="385" t="s">
        <v>3076</v>
      </c>
      <c r="F504" s="294">
        <f t="shared" si="87"/>
        <v>0</v>
      </c>
      <c r="G504" s="1278" t="str">
        <f t="shared" si="88"/>
        <v>-</v>
      </c>
      <c r="H504" s="386">
        <v>60</v>
      </c>
      <c r="I504" s="386">
        <v>480</v>
      </c>
      <c r="J504" s="98"/>
      <c r="K504" s="1383">
        <f t="shared" si="89"/>
        <v>0</v>
      </c>
      <c r="L504" s="304"/>
      <c r="M504" s="1287"/>
    </row>
    <row r="505" spans="1:13" ht="15.75">
      <c r="A505" s="304" t="str">
        <f>IF(J505&gt;0,COUNT($J$4:J505),"")</f>
        <v/>
      </c>
      <c r="B505" s="400"/>
      <c r="C505" s="387" t="s">
        <v>3076</v>
      </c>
      <c r="D505" s="430" t="s">
        <v>6999</v>
      </c>
      <c r="E505" s="389" t="s">
        <v>3076</v>
      </c>
      <c r="F505" s="295">
        <f t="shared" si="87"/>
        <v>0</v>
      </c>
      <c r="G505" s="1275" t="str">
        <f t="shared" si="88"/>
        <v>-</v>
      </c>
      <c r="H505" s="390">
        <v>60</v>
      </c>
      <c r="I505" s="390">
        <v>480</v>
      </c>
      <c r="J505" s="99"/>
      <c r="K505" s="1385">
        <f t="shared" si="89"/>
        <v>0</v>
      </c>
      <c r="L505" s="304"/>
      <c r="M505" s="1287"/>
    </row>
    <row r="506" spans="1:13" ht="15.75">
      <c r="A506" s="304" t="str">
        <f>IF(J506&gt;0,COUNT($J$4:J506),"")</f>
        <v/>
      </c>
      <c r="B506" s="400"/>
      <c r="C506" s="387" t="s">
        <v>3076</v>
      </c>
      <c r="D506" s="430" t="s">
        <v>7000</v>
      </c>
      <c r="E506" s="389" t="s">
        <v>3076</v>
      </c>
      <c r="F506" s="295">
        <f t="shared" si="87"/>
        <v>0</v>
      </c>
      <c r="G506" s="1275" t="str">
        <f t="shared" si="88"/>
        <v>-</v>
      </c>
      <c r="H506" s="390">
        <v>60</v>
      </c>
      <c r="I506" s="390">
        <v>480</v>
      </c>
      <c r="J506" s="99"/>
      <c r="K506" s="1385">
        <f t="shared" si="89"/>
        <v>0</v>
      </c>
      <c r="L506" s="304"/>
      <c r="M506" s="1287"/>
    </row>
    <row r="507" spans="1:13" ht="15.75">
      <c r="A507" s="304" t="str">
        <f>IF(J507&gt;0,COUNT($J$4:J507),"")</f>
        <v/>
      </c>
      <c r="B507" s="400"/>
      <c r="C507" s="414" t="s">
        <v>3076</v>
      </c>
      <c r="D507" s="388" t="s">
        <v>7001</v>
      </c>
      <c r="E507" s="418" t="s">
        <v>3076</v>
      </c>
      <c r="F507" s="295">
        <f t="shared" si="87"/>
        <v>0</v>
      </c>
      <c r="G507" s="1275" t="str">
        <f t="shared" si="88"/>
        <v>-</v>
      </c>
      <c r="H507" s="390">
        <v>60</v>
      </c>
      <c r="I507" s="390">
        <v>480</v>
      </c>
      <c r="J507" s="99"/>
      <c r="K507" s="1385">
        <f t="shared" si="89"/>
        <v>0</v>
      </c>
      <c r="L507" s="304"/>
      <c r="M507" s="1287"/>
    </row>
    <row r="508" spans="1:13" ht="15.75">
      <c r="A508" s="304" t="str">
        <f>IF(J508&gt;0,COUNT($J$4:J508),"")</f>
        <v/>
      </c>
      <c r="B508" s="400"/>
      <c r="C508" s="387" t="s">
        <v>3076</v>
      </c>
      <c r="D508" s="388" t="s">
        <v>7002</v>
      </c>
      <c r="E508" s="389" t="s">
        <v>3076</v>
      </c>
      <c r="F508" s="295">
        <f t="shared" si="87"/>
        <v>0</v>
      </c>
      <c r="G508" s="1275" t="str">
        <f t="shared" si="88"/>
        <v>-</v>
      </c>
      <c r="H508" s="390">
        <v>60</v>
      </c>
      <c r="I508" s="390">
        <v>480</v>
      </c>
      <c r="J508" s="99"/>
      <c r="K508" s="1385">
        <f t="shared" si="89"/>
        <v>0</v>
      </c>
      <c r="L508" s="304"/>
      <c r="M508" s="1287"/>
    </row>
    <row r="509" spans="1:13" ht="15.75">
      <c r="A509" s="304" t="str">
        <f>IF(J509&gt;0,COUNT($J$4:J509),"")</f>
        <v/>
      </c>
      <c r="B509" s="400"/>
      <c r="C509" s="387" t="s">
        <v>3076</v>
      </c>
      <c r="D509" s="388" t="s">
        <v>7003</v>
      </c>
      <c r="E509" s="389" t="s">
        <v>3076</v>
      </c>
      <c r="F509" s="295">
        <f t="shared" si="87"/>
        <v>0</v>
      </c>
      <c r="G509" s="1275" t="str">
        <f t="shared" si="88"/>
        <v>-</v>
      </c>
      <c r="H509" s="390">
        <v>60</v>
      </c>
      <c r="I509" s="390">
        <v>480</v>
      </c>
      <c r="J509" s="99"/>
      <c r="K509" s="1385">
        <f t="shared" si="89"/>
        <v>0</v>
      </c>
      <c r="L509" s="304"/>
      <c r="M509" s="1287"/>
    </row>
    <row r="510" spans="1:13" ht="15.75">
      <c r="A510" s="304" t="str">
        <f>IF(J510&gt;0,COUNT($J$4:J510),"")</f>
        <v/>
      </c>
      <c r="B510" s="400"/>
      <c r="C510" s="414" t="s">
        <v>3076</v>
      </c>
      <c r="D510" s="388" t="s">
        <v>7004</v>
      </c>
      <c r="E510" s="418" t="s">
        <v>3076</v>
      </c>
      <c r="F510" s="295">
        <f t="shared" si="87"/>
        <v>0</v>
      </c>
      <c r="G510" s="1275" t="str">
        <f t="shared" si="88"/>
        <v>-</v>
      </c>
      <c r="H510" s="390">
        <v>60</v>
      </c>
      <c r="I510" s="390">
        <v>480</v>
      </c>
      <c r="J510" s="99"/>
      <c r="K510" s="1385">
        <f t="shared" si="89"/>
        <v>0</v>
      </c>
      <c r="L510" s="304"/>
      <c r="M510" s="1287"/>
    </row>
    <row r="511" spans="1:13" ht="15.75">
      <c r="A511" s="304" t="str">
        <f>IF(J511&gt;0,COUNT($J$4:J511),"")</f>
        <v/>
      </c>
      <c r="B511" s="400"/>
      <c r="C511" s="387" t="s">
        <v>1691</v>
      </c>
      <c r="D511" s="388" t="s">
        <v>7005</v>
      </c>
      <c r="E511" s="389" t="s">
        <v>3076</v>
      </c>
      <c r="F511" s="295">
        <f t="shared" si="87"/>
        <v>0</v>
      </c>
      <c r="G511" s="1275" t="str">
        <f t="shared" si="88"/>
        <v>-</v>
      </c>
      <c r="H511" s="390">
        <v>1</v>
      </c>
      <c r="I511" s="390">
        <v>1</v>
      </c>
      <c r="J511" s="99"/>
      <c r="K511" s="1385">
        <f t="shared" si="89"/>
        <v>0</v>
      </c>
      <c r="L511" s="304"/>
      <c r="M511" s="1287"/>
    </row>
    <row r="512" spans="1:13" ht="15.75">
      <c r="A512" s="304" t="str">
        <f>IF(J512&gt;0,COUNT($J$4:J512),"")</f>
        <v/>
      </c>
      <c r="B512" s="400"/>
      <c r="C512" s="387" t="s">
        <v>1692</v>
      </c>
      <c r="D512" s="388" t="s">
        <v>7006</v>
      </c>
      <c r="E512" s="389">
        <v>347.46</v>
      </c>
      <c r="F512" s="295">
        <f t="shared" si="87"/>
        <v>0</v>
      </c>
      <c r="G512" s="1275">
        <f t="shared" si="88"/>
        <v>0</v>
      </c>
      <c r="H512" s="390">
        <v>1</v>
      </c>
      <c r="I512" s="390">
        <v>1</v>
      </c>
      <c r="J512" s="99"/>
      <c r="K512" s="1385">
        <f t="shared" si="89"/>
        <v>0</v>
      </c>
      <c r="L512" s="304"/>
      <c r="M512" s="1287"/>
    </row>
    <row r="513" spans="1:13" ht="15.75">
      <c r="A513" s="304" t="str">
        <f>IF(J513&gt;0,COUNT($J$4:J513),"")</f>
        <v/>
      </c>
      <c r="B513" s="400"/>
      <c r="C513" s="391" t="s">
        <v>8789</v>
      </c>
      <c r="D513" s="349" t="s">
        <v>7007</v>
      </c>
      <c r="E513" s="392">
        <v>348.08</v>
      </c>
      <c r="F513" s="296">
        <f t="shared" si="87"/>
        <v>0</v>
      </c>
      <c r="G513" s="1276">
        <f t="shared" si="88"/>
        <v>0</v>
      </c>
      <c r="H513" s="393">
        <v>1</v>
      </c>
      <c r="I513" s="393">
        <v>1</v>
      </c>
      <c r="J513" s="100"/>
      <c r="K513" s="1389">
        <f t="shared" si="89"/>
        <v>0</v>
      </c>
      <c r="L513" s="304"/>
      <c r="M513" s="1287"/>
    </row>
    <row r="514" spans="1:13" ht="15.75">
      <c r="A514" s="304" t="str">
        <f>IF(J514&gt;0,COUNT($J$4:J514),"")</f>
        <v/>
      </c>
      <c r="B514" s="400"/>
      <c r="C514" s="405"/>
      <c r="D514" s="406"/>
      <c r="E514" s="407"/>
      <c r="F514" s="299"/>
      <c r="G514" s="1277"/>
      <c r="H514" s="356"/>
      <c r="I514" s="356"/>
      <c r="J514" s="150"/>
      <c r="K514" s="1387"/>
      <c r="L514" s="304"/>
      <c r="M514" s="1287"/>
    </row>
    <row r="515" spans="1:13" ht="15.75">
      <c r="A515" s="304" t="str">
        <f>IF(J515&gt;0,COUNT($J$4:J515),"")</f>
        <v/>
      </c>
      <c r="B515" s="400"/>
      <c r="C515" s="416" t="s">
        <v>1656</v>
      </c>
      <c r="D515" s="342" t="s">
        <v>6901</v>
      </c>
      <c r="E515" s="412">
        <v>472.48</v>
      </c>
      <c r="F515" s="294">
        <f t="shared" si="87"/>
        <v>0</v>
      </c>
      <c r="G515" s="1278">
        <f t="shared" si="88"/>
        <v>0</v>
      </c>
      <c r="H515" s="386">
        <v>1</v>
      </c>
      <c r="I515" s="386">
        <v>0</v>
      </c>
      <c r="J515" s="98"/>
      <c r="K515" s="1383">
        <f t="shared" si="89"/>
        <v>0</v>
      </c>
      <c r="L515" s="304"/>
      <c r="M515" s="1287"/>
    </row>
    <row r="516" spans="1:13" ht="15.75">
      <c r="A516" s="304" t="str">
        <f>IF(J516&gt;0,COUNT($J$4:J516),"")</f>
        <v/>
      </c>
      <c r="B516" s="400"/>
      <c r="C516" s="387" t="s">
        <v>8790</v>
      </c>
      <c r="D516" s="388" t="s">
        <v>6902</v>
      </c>
      <c r="E516" s="389">
        <v>472.48</v>
      </c>
      <c r="F516" s="295">
        <f t="shared" si="87"/>
        <v>0</v>
      </c>
      <c r="G516" s="1275">
        <f t="shared" si="88"/>
        <v>0</v>
      </c>
      <c r="H516" s="390">
        <v>6</v>
      </c>
      <c r="I516" s="390">
        <v>6</v>
      </c>
      <c r="J516" s="99"/>
      <c r="K516" s="1385">
        <f t="shared" si="89"/>
        <v>0</v>
      </c>
      <c r="L516" s="304"/>
      <c r="M516" s="1287"/>
    </row>
    <row r="517" spans="1:13" ht="15.75">
      <c r="A517" s="304" t="str">
        <f>IF(J517&gt;0,COUNT($J$4:J517),"")</f>
        <v/>
      </c>
      <c r="B517" s="400"/>
      <c r="C517" s="387" t="s">
        <v>1657</v>
      </c>
      <c r="D517" s="388" t="s">
        <v>6903</v>
      </c>
      <c r="E517" s="389">
        <v>463.51</v>
      </c>
      <c r="F517" s="295">
        <f t="shared" si="87"/>
        <v>0</v>
      </c>
      <c r="G517" s="1275">
        <f t="shared" si="88"/>
        <v>0</v>
      </c>
      <c r="H517" s="390">
        <v>3</v>
      </c>
      <c r="I517" s="390">
        <v>6</v>
      </c>
      <c r="J517" s="99"/>
      <c r="K517" s="1385">
        <f t="shared" si="89"/>
        <v>0</v>
      </c>
      <c r="L517" s="304"/>
      <c r="M517" s="1287"/>
    </row>
    <row r="518" spans="1:13" ht="15.75">
      <c r="A518" s="304" t="str">
        <f>IF(J518&gt;0,COUNT($J$4:J518),"")</f>
        <v/>
      </c>
      <c r="B518" s="400"/>
      <c r="C518" s="387" t="s">
        <v>1658</v>
      </c>
      <c r="D518" s="388" t="s">
        <v>6904</v>
      </c>
      <c r="E518" s="389">
        <v>472.48</v>
      </c>
      <c r="F518" s="295">
        <f t="shared" si="87"/>
        <v>0</v>
      </c>
      <c r="G518" s="1275">
        <f t="shared" si="88"/>
        <v>0</v>
      </c>
      <c r="H518" s="390">
        <v>3</v>
      </c>
      <c r="I518" s="390">
        <v>6</v>
      </c>
      <c r="J518" s="99"/>
      <c r="K518" s="1385">
        <f t="shared" si="89"/>
        <v>0</v>
      </c>
      <c r="L518" s="304"/>
      <c r="M518" s="1287"/>
    </row>
    <row r="519" spans="1:13" ht="15.75">
      <c r="A519" s="304" t="str">
        <f>IF(J519&gt;0,COUNT($J$4:J519),"")</f>
        <v/>
      </c>
      <c r="B519" s="400"/>
      <c r="C519" s="387" t="s">
        <v>1659</v>
      </c>
      <c r="D519" s="388" t="s">
        <v>6905</v>
      </c>
      <c r="E519" s="389">
        <v>463.51</v>
      </c>
      <c r="F519" s="295">
        <f t="shared" si="87"/>
        <v>0</v>
      </c>
      <c r="G519" s="1275">
        <f t="shared" si="88"/>
        <v>0</v>
      </c>
      <c r="H519" s="390">
        <v>3</v>
      </c>
      <c r="I519" s="390">
        <v>6</v>
      </c>
      <c r="J519" s="99"/>
      <c r="K519" s="1385">
        <f t="shared" si="89"/>
        <v>0</v>
      </c>
      <c r="L519" s="304"/>
      <c r="M519" s="1287"/>
    </row>
    <row r="520" spans="1:13" ht="15.75">
      <c r="A520" s="304" t="str">
        <f>IF(J520&gt;0,COUNT($J$4:J520),"")</f>
        <v/>
      </c>
      <c r="B520" s="400"/>
      <c r="C520" s="387" t="s">
        <v>1660</v>
      </c>
      <c r="D520" s="388" t="s">
        <v>6906</v>
      </c>
      <c r="E520" s="389">
        <v>463.51</v>
      </c>
      <c r="F520" s="295">
        <f t="shared" si="87"/>
        <v>0</v>
      </c>
      <c r="G520" s="1275">
        <f t="shared" si="88"/>
        <v>0</v>
      </c>
      <c r="H520" s="390">
        <v>3</v>
      </c>
      <c r="I520" s="390">
        <v>6</v>
      </c>
      <c r="J520" s="99"/>
      <c r="K520" s="1385">
        <f t="shared" si="89"/>
        <v>0</v>
      </c>
      <c r="L520" s="304"/>
      <c r="M520" s="1287"/>
    </row>
    <row r="521" spans="1:13" ht="15.75">
      <c r="A521" s="304" t="str">
        <f>IF(J521&gt;0,COUNT($J$4:J521),"")</f>
        <v/>
      </c>
      <c r="B521" s="400"/>
      <c r="C521" s="387" t="s">
        <v>1661</v>
      </c>
      <c r="D521" s="388" t="s">
        <v>6907</v>
      </c>
      <c r="E521" s="389">
        <v>530.09</v>
      </c>
      <c r="F521" s="295">
        <f t="shared" si="87"/>
        <v>0</v>
      </c>
      <c r="G521" s="1275">
        <f t="shared" si="88"/>
        <v>0</v>
      </c>
      <c r="H521" s="390">
        <v>3</v>
      </c>
      <c r="I521" s="390">
        <v>6</v>
      </c>
      <c r="J521" s="99"/>
      <c r="K521" s="1385">
        <f t="shared" si="89"/>
        <v>0</v>
      </c>
      <c r="L521" s="304"/>
      <c r="M521" s="1287"/>
    </row>
    <row r="522" spans="1:13" ht="15.75">
      <c r="A522" s="304" t="str">
        <f>IF(J522&gt;0,COUNT($J$4:J522),"")</f>
        <v/>
      </c>
      <c r="B522" s="400"/>
      <c r="C522" s="415" t="s">
        <v>3076</v>
      </c>
      <c r="D522" s="349" t="s">
        <v>8794</v>
      </c>
      <c r="E522" s="424" t="s">
        <v>3076</v>
      </c>
      <c r="F522" s="296">
        <f t="shared" si="87"/>
        <v>0</v>
      </c>
      <c r="G522" s="1276" t="str">
        <f t="shared" si="88"/>
        <v>-</v>
      </c>
      <c r="H522" s="393">
        <v>60</v>
      </c>
      <c r="I522" s="393">
        <v>480</v>
      </c>
      <c r="J522" s="100"/>
      <c r="K522" s="1389">
        <f t="shared" si="89"/>
        <v>0</v>
      </c>
      <c r="L522" s="304"/>
      <c r="M522" s="1287"/>
    </row>
    <row r="523" spans="1:13" ht="15.75">
      <c r="A523" s="304" t="str">
        <f>IF(J523&gt;0,COUNT($J$4:J523),"")</f>
        <v/>
      </c>
      <c r="B523" s="400"/>
      <c r="C523" s="405"/>
      <c r="D523" s="406"/>
      <c r="E523" s="407"/>
      <c r="F523" s="299"/>
      <c r="G523" s="1277"/>
      <c r="H523" s="356"/>
      <c r="I523" s="356"/>
      <c r="J523" s="150"/>
      <c r="K523" s="1387"/>
      <c r="L523" s="304"/>
      <c r="M523" s="1287"/>
    </row>
    <row r="524" spans="1:13" ht="15.75">
      <c r="A524" s="304" t="str">
        <f>IF(J524&gt;0,COUNT($J$4:J524),"")</f>
        <v/>
      </c>
      <c r="B524" s="400"/>
      <c r="C524" s="384" t="s">
        <v>1693</v>
      </c>
      <c r="D524" s="342" t="s">
        <v>7008</v>
      </c>
      <c r="E524" s="385">
        <v>669.37</v>
      </c>
      <c r="F524" s="294">
        <f t="shared" si="87"/>
        <v>0</v>
      </c>
      <c r="G524" s="1278">
        <f t="shared" si="88"/>
        <v>0</v>
      </c>
      <c r="H524" s="386">
        <v>1</v>
      </c>
      <c r="I524" s="386">
        <v>1</v>
      </c>
      <c r="J524" s="98"/>
      <c r="K524" s="1383">
        <f t="shared" si="89"/>
        <v>0</v>
      </c>
      <c r="L524" s="304"/>
      <c r="M524" s="1287"/>
    </row>
    <row r="525" spans="1:13" ht="15.75">
      <c r="A525" s="304" t="str">
        <f>IF(J525&gt;0,COUNT($J$4:J525),"")</f>
        <v/>
      </c>
      <c r="B525" s="400"/>
      <c r="C525" s="391" t="s">
        <v>1694</v>
      </c>
      <c r="D525" s="349" t="s">
        <v>7009</v>
      </c>
      <c r="E525" s="392">
        <v>669.37</v>
      </c>
      <c r="F525" s="296">
        <f t="shared" si="87"/>
        <v>0</v>
      </c>
      <c r="G525" s="1276">
        <f t="shared" si="88"/>
        <v>0</v>
      </c>
      <c r="H525" s="393">
        <v>1</v>
      </c>
      <c r="I525" s="393">
        <v>1</v>
      </c>
      <c r="J525" s="100"/>
      <c r="K525" s="1389">
        <f t="shared" si="89"/>
        <v>0</v>
      </c>
      <c r="L525" s="304"/>
      <c r="M525" s="1287"/>
    </row>
    <row r="526" spans="1:13" ht="15.75">
      <c r="A526" s="304" t="str">
        <f>IF(J526&gt;0,COUNT($J$4:J526),"")</f>
        <v/>
      </c>
      <c r="B526" s="400"/>
      <c r="C526" s="405"/>
      <c r="D526" s="406"/>
      <c r="E526" s="407"/>
      <c r="F526" s="299"/>
      <c r="G526" s="1277"/>
      <c r="H526" s="356"/>
      <c r="I526" s="356"/>
      <c r="J526" s="150"/>
      <c r="K526" s="1387"/>
      <c r="L526" s="304"/>
      <c r="M526" s="1287"/>
    </row>
    <row r="527" spans="1:13" ht="15.75">
      <c r="A527" s="304" t="str">
        <f>IF(J527&gt;0,COUNT($J$4:J527),"")</f>
        <v/>
      </c>
      <c r="B527" s="400"/>
      <c r="C527" s="384" t="s">
        <v>3076</v>
      </c>
      <c r="D527" s="342" t="s">
        <v>6908</v>
      </c>
      <c r="E527" s="385" t="s">
        <v>3076</v>
      </c>
      <c r="F527" s="294">
        <f t="shared" si="87"/>
        <v>0</v>
      </c>
      <c r="G527" s="1278" t="str">
        <f t="shared" si="88"/>
        <v>-</v>
      </c>
      <c r="H527" s="386">
        <v>60</v>
      </c>
      <c r="I527" s="386">
        <v>480</v>
      </c>
      <c r="J527" s="98"/>
      <c r="K527" s="1383">
        <f t="shared" si="89"/>
        <v>0</v>
      </c>
      <c r="L527" s="304"/>
      <c r="M527" s="1287"/>
    </row>
    <row r="528" spans="1:13" ht="15.75">
      <c r="A528" s="304" t="str">
        <f>IF(J528&gt;0,COUNT($J$4:J528),"")</f>
        <v/>
      </c>
      <c r="B528" s="400"/>
      <c r="C528" s="387" t="s">
        <v>3076</v>
      </c>
      <c r="D528" s="388" t="s">
        <v>6909</v>
      </c>
      <c r="E528" s="389" t="s">
        <v>3076</v>
      </c>
      <c r="F528" s="295">
        <f t="shared" si="87"/>
        <v>0</v>
      </c>
      <c r="G528" s="1275" t="str">
        <f t="shared" si="88"/>
        <v>-</v>
      </c>
      <c r="H528" s="390">
        <v>60</v>
      </c>
      <c r="I528" s="390">
        <v>480</v>
      </c>
      <c r="J528" s="99"/>
      <c r="K528" s="1385">
        <f t="shared" si="89"/>
        <v>0</v>
      </c>
      <c r="L528" s="304"/>
      <c r="M528" s="1287"/>
    </row>
    <row r="529" spans="1:13" ht="15.75">
      <c r="A529" s="304" t="str">
        <f>IF(J529&gt;0,COUNT($J$4:J529),"")</f>
        <v/>
      </c>
      <c r="B529" s="400"/>
      <c r="C529" s="414" t="s">
        <v>1662</v>
      </c>
      <c r="D529" s="388" t="s">
        <v>6910</v>
      </c>
      <c r="E529" s="418">
        <v>1195.43</v>
      </c>
      <c r="F529" s="295">
        <f t="shared" si="87"/>
        <v>0</v>
      </c>
      <c r="G529" s="1275">
        <f t="shared" si="88"/>
        <v>0</v>
      </c>
      <c r="H529" s="390">
        <v>1</v>
      </c>
      <c r="I529" s="390">
        <v>0</v>
      </c>
      <c r="J529" s="99"/>
      <c r="K529" s="1385">
        <f t="shared" si="89"/>
        <v>0</v>
      </c>
      <c r="L529" s="304"/>
      <c r="M529" s="1287"/>
    </row>
    <row r="530" spans="1:13" ht="15.75">
      <c r="A530" s="304" t="str">
        <f>IF(J530&gt;0,COUNT($J$4:J530),"")</f>
        <v/>
      </c>
      <c r="B530" s="400"/>
      <c r="C530" s="387" t="s">
        <v>8791</v>
      </c>
      <c r="D530" s="388" t="s">
        <v>6911</v>
      </c>
      <c r="E530" s="389">
        <v>1195.43</v>
      </c>
      <c r="F530" s="295">
        <f t="shared" si="87"/>
        <v>0</v>
      </c>
      <c r="G530" s="1275">
        <f t="shared" si="88"/>
        <v>0</v>
      </c>
      <c r="H530" s="390">
        <v>3</v>
      </c>
      <c r="I530" s="390">
        <v>0</v>
      </c>
      <c r="J530" s="99"/>
      <c r="K530" s="1385">
        <f t="shared" si="89"/>
        <v>0</v>
      </c>
      <c r="L530" s="304"/>
      <c r="M530" s="1287"/>
    </row>
    <row r="531" spans="1:13" ht="15.75">
      <c r="A531" s="304" t="str">
        <f>IF(J531&gt;0,COUNT($J$4:J531),"")</f>
        <v/>
      </c>
      <c r="B531" s="400"/>
      <c r="C531" s="387" t="s">
        <v>8792</v>
      </c>
      <c r="D531" s="388" t="s">
        <v>6912</v>
      </c>
      <c r="E531" s="389">
        <v>938.55</v>
      </c>
      <c r="F531" s="295">
        <f t="shared" si="87"/>
        <v>0</v>
      </c>
      <c r="G531" s="1275">
        <f t="shared" si="88"/>
        <v>0</v>
      </c>
      <c r="H531" s="390">
        <v>1</v>
      </c>
      <c r="I531" s="390">
        <v>8</v>
      </c>
      <c r="J531" s="99"/>
      <c r="K531" s="1385">
        <f t="shared" si="89"/>
        <v>0</v>
      </c>
      <c r="L531" s="304"/>
      <c r="M531" s="1287"/>
    </row>
    <row r="532" spans="1:13" ht="15.75">
      <c r="A532" s="304" t="str">
        <f>IF(J532&gt;0,COUNT($J$4:J532),"")</f>
        <v/>
      </c>
      <c r="B532" s="400"/>
      <c r="C532" s="387" t="s">
        <v>8793</v>
      </c>
      <c r="D532" s="388" t="s">
        <v>6913</v>
      </c>
      <c r="E532" s="389">
        <v>938.55</v>
      </c>
      <c r="F532" s="295">
        <f t="shared" si="87"/>
        <v>0</v>
      </c>
      <c r="G532" s="1275">
        <f t="shared" si="88"/>
        <v>0</v>
      </c>
      <c r="H532" s="390">
        <v>3</v>
      </c>
      <c r="I532" s="390">
        <v>3</v>
      </c>
      <c r="J532" s="99"/>
      <c r="K532" s="1385">
        <f t="shared" si="89"/>
        <v>0</v>
      </c>
      <c r="L532" s="304"/>
      <c r="M532" s="1287"/>
    </row>
    <row r="533" spans="1:13" ht="15.75">
      <c r="A533" s="304" t="str">
        <f>IF(J533&gt;0,COUNT($J$4:J533),"")</f>
        <v/>
      </c>
      <c r="B533" s="400"/>
      <c r="C533" s="387" t="s">
        <v>1663</v>
      </c>
      <c r="D533" s="388" t="s">
        <v>6914</v>
      </c>
      <c r="E533" s="389">
        <v>1052.53</v>
      </c>
      <c r="F533" s="295">
        <f t="shared" si="87"/>
        <v>0</v>
      </c>
      <c r="G533" s="1275">
        <f t="shared" si="88"/>
        <v>0</v>
      </c>
      <c r="H533" s="390">
        <v>3</v>
      </c>
      <c r="I533" s="390">
        <v>3</v>
      </c>
      <c r="J533" s="99"/>
      <c r="K533" s="1385">
        <f t="shared" si="89"/>
        <v>0</v>
      </c>
      <c r="L533" s="304"/>
      <c r="M533" s="1287"/>
    </row>
    <row r="534" spans="1:13" ht="15.75">
      <c r="A534" s="304" t="str">
        <f>IF(J534&gt;0,COUNT($J$4:J534),"")</f>
        <v/>
      </c>
      <c r="B534" s="400"/>
      <c r="C534" s="387" t="s">
        <v>1664</v>
      </c>
      <c r="D534" s="388" t="s">
        <v>6915</v>
      </c>
      <c r="E534" s="389">
        <v>938.56</v>
      </c>
      <c r="F534" s="295">
        <f t="shared" si="87"/>
        <v>0</v>
      </c>
      <c r="G534" s="1275">
        <f t="shared" si="88"/>
        <v>0</v>
      </c>
      <c r="H534" s="390">
        <v>2</v>
      </c>
      <c r="I534" s="390">
        <v>2</v>
      </c>
      <c r="J534" s="99"/>
      <c r="K534" s="1385">
        <f t="shared" si="89"/>
        <v>0</v>
      </c>
      <c r="L534" s="304"/>
      <c r="M534" s="1287"/>
    </row>
    <row r="535" spans="1:13" ht="15.75">
      <c r="A535" s="304" t="str">
        <f>IF(J535&gt;0,COUNT($J$4:J535),"")</f>
        <v/>
      </c>
      <c r="B535" s="400"/>
      <c r="C535" s="391" t="s">
        <v>3076</v>
      </c>
      <c r="D535" s="349" t="s">
        <v>6916</v>
      </c>
      <c r="E535" s="392" t="s">
        <v>3076</v>
      </c>
      <c r="F535" s="296">
        <f t="shared" si="87"/>
        <v>0</v>
      </c>
      <c r="G535" s="1276" t="str">
        <f t="shared" si="88"/>
        <v>-</v>
      </c>
      <c r="H535" s="393">
        <v>60</v>
      </c>
      <c r="I535" s="393">
        <v>480</v>
      </c>
      <c r="J535" s="100"/>
      <c r="K535" s="1389">
        <f t="shared" si="89"/>
        <v>0</v>
      </c>
      <c r="L535" s="304"/>
      <c r="M535" s="1287"/>
    </row>
    <row r="536" spans="1:13" ht="15.75">
      <c r="A536" s="304" t="str">
        <f>IF(J536&gt;0,COUNT($J$4:J536),"")</f>
        <v/>
      </c>
      <c r="B536" s="400"/>
      <c r="C536" s="405"/>
      <c r="D536" s="406"/>
      <c r="E536" s="407"/>
      <c r="F536" s="299"/>
      <c r="G536" s="1277"/>
      <c r="H536" s="356"/>
      <c r="I536" s="356"/>
      <c r="J536" s="150"/>
      <c r="K536" s="1387"/>
      <c r="L536" s="304"/>
      <c r="M536" s="1287"/>
    </row>
    <row r="537" spans="1:13" ht="15.75">
      <c r="A537" s="304" t="str">
        <f>IF(J537&gt;0,COUNT($J$4:J537),"")</f>
        <v/>
      </c>
      <c r="B537" s="400"/>
      <c r="C537" s="384" t="s">
        <v>3076</v>
      </c>
      <c r="D537" s="342" t="s">
        <v>6917</v>
      </c>
      <c r="E537" s="385" t="s">
        <v>3076</v>
      </c>
      <c r="F537" s="294">
        <f t="shared" si="87"/>
        <v>0</v>
      </c>
      <c r="G537" s="1278" t="str">
        <f t="shared" si="88"/>
        <v>-</v>
      </c>
      <c r="H537" s="386">
        <v>60</v>
      </c>
      <c r="I537" s="386">
        <v>480</v>
      </c>
      <c r="J537" s="98"/>
      <c r="K537" s="1383">
        <f t="shared" si="89"/>
        <v>0</v>
      </c>
      <c r="L537" s="304"/>
      <c r="M537" s="1287"/>
    </row>
    <row r="538" spans="1:13" ht="15.75">
      <c r="A538" s="304" t="str">
        <f>IF(J538&gt;0,COUNT($J$4:J538),"")</f>
        <v/>
      </c>
      <c r="B538" s="400"/>
      <c r="C538" s="387" t="s">
        <v>3076</v>
      </c>
      <c r="D538" s="430" t="s">
        <v>6918</v>
      </c>
      <c r="E538" s="418" t="s">
        <v>3076</v>
      </c>
      <c r="F538" s="295">
        <f t="shared" si="87"/>
        <v>0</v>
      </c>
      <c r="G538" s="1275" t="str">
        <f t="shared" si="88"/>
        <v>-</v>
      </c>
      <c r="H538" s="390">
        <v>60</v>
      </c>
      <c r="I538" s="390">
        <v>480</v>
      </c>
      <c r="J538" s="99"/>
      <c r="K538" s="1385">
        <f t="shared" si="89"/>
        <v>0</v>
      </c>
      <c r="L538" s="304"/>
      <c r="M538" s="1287"/>
    </row>
    <row r="539" spans="1:13" ht="15.75">
      <c r="A539" s="304" t="str">
        <f>IF(J539&gt;0,COUNT($J$4:J539),"")</f>
        <v/>
      </c>
      <c r="B539" s="400"/>
      <c r="C539" s="387" t="s">
        <v>3076</v>
      </c>
      <c r="D539" s="430" t="s">
        <v>6919</v>
      </c>
      <c r="E539" s="389" t="s">
        <v>3076</v>
      </c>
      <c r="F539" s="295">
        <f t="shared" si="87"/>
        <v>0</v>
      </c>
      <c r="G539" s="1275" t="str">
        <f t="shared" si="88"/>
        <v>-</v>
      </c>
      <c r="H539" s="390">
        <v>60</v>
      </c>
      <c r="I539" s="390">
        <v>480</v>
      </c>
      <c r="J539" s="99"/>
      <c r="K539" s="1385">
        <f t="shared" si="89"/>
        <v>0</v>
      </c>
      <c r="L539" s="304"/>
      <c r="M539" s="1287"/>
    </row>
    <row r="540" spans="1:13" ht="15.75">
      <c r="A540" s="304" t="str">
        <f>IF(J540&gt;0,COUNT($J$4:J540),"")</f>
        <v/>
      </c>
      <c r="B540" s="400"/>
      <c r="C540" s="414" t="s">
        <v>3076</v>
      </c>
      <c r="D540" s="388" t="s">
        <v>6920</v>
      </c>
      <c r="E540" s="418" t="s">
        <v>3076</v>
      </c>
      <c r="F540" s="295">
        <f t="shared" si="87"/>
        <v>0</v>
      </c>
      <c r="G540" s="1275" t="str">
        <f t="shared" si="88"/>
        <v>-</v>
      </c>
      <c r="H540" s="390">
        <v>60</v>
      </c>
      <c r="I540" s="390">
        <v>480</v>
      </c>
      <c r="J540" s="99"/>
      <c r="K540" s="1385">
        <f t="shared" si="89"/>
        <v>0</v>
      </c>
      <c r="L540" s="304"/>
      <c r="M540" s="1287"/>
    </row>
    <row r="541" spans="1:13" ht="15.75">
      <c r="A541" s="304" t="str">
        <f>IF(J541&gt;0,COUNT($J$4:J541),"")</f>
        <v/>
      </c>
      <c r="B541" s="400"/>
      <c r="C541" s="387" t="s">
        <v>1665</v>
      </c>
      <c r="D541" s="388" t="s">
        <v>6921</v>
      </c>
      <c r="E541" s="389">
        <v>4457.88</v>
      </c>
      <c r="F541" s="295">
        <f t="shared" si="87"/>
        <v>0</v>
      </c>
      <c r="G541" s="1275">
        <f t="shared" si="88"/>
        <v>0</v>
      </c>
      <c r="H541" s="390">
        <v>0</v>
      </c>
      <c r="I541" s="390">
        <v>4</v>
      </c>
      <c r="J541" s="99"/>
      <c r="K541" s="1385">
        <f t="shared" si="89"/>
        <v>0</v>
      </c>
      <c r="L541" s="304"/>
      <c r="M541" s="1287"/>
    </row>
    <row r="542" spans="1:13" ht="15.75">
      <c r="A542" s="304" t="str">
        <f>IF(J542&gt;0,COUNT($J$4:J542),"")</f>
        <v/>
      </c>
      <c r="B542" s="400"/>
      <c r="C542" s="391" t="s">
        <v>3076</v>
      </c>
      <c r="D542" s="349" t="s">
        <v>6922</v>
      </c>
      <c r="E542" s="392" t="s">
        <v>3076</v>
      </c>
      <c r="F542" s="296">
        <f t="shared" si="87"/>
        <v>0</v>
      </c>
      <c r="G542" s="1276" t="str">
        <f t="shared" si="88"/>
        <v>-</v>
      </c>
      <c r="H542" s="393">
        <v>60</v>
      </c>
      <c r="I542" s="393">
        <v>480</v>
      </c>
      <c r="J542" s="100"/>
      <c r="K542" s="1389">
        <f t="shared" si="89"/>
        <v>0</v>
      </c>
      <c r="L542" s="304"/>
      <c r="M542" s="1287"/>
    </row>
    <row r="543" spans="1:13" ht="15.75">
      <c r="A543" s="304" t="str">
        <f>IF(J543&gt;0,COUNT($J$4:J543),"")</f>
        <v/>
      </c>
      <c r="B543" s="400"/>
      <c r="C543" s="405"/>
      <c r="D543" s="406"/>
      <c r="E543" s="407"/>
      <c r="F543" s="299"/>
      <c r="G543" s="1277"/>
      <c r="H543" s="356"/>
      <c r="I543" s="356"/>
      <c r="J543" s="150"/>
      <c r="K543" s="1387"/>
      <c r="L543" s="304"/>
      <c r="M543" s="1287"/>
    </row>
    <row r="544" spans="1:13" ht="15.75">
      <c r="A544" s="304" t="str">
        <f>IF(J544&gt;0,COUNT($J$4:J544),"")</f>
        <v/>
      </c>
      <c r="B544" s="400"/>
      <c r="C544" s="384" t="s">
        <v>3076</v>
      </c>
      <c r="D544" s="342" t="s">
        <v>6923</v>
      </c>
      <c r="E544" s="385" t="s">
        <v>3076</v>
      </c>
      <c r="F544" s="294">
        <f>$F$2</f>
        <v>0</v>
      </c>
      <c r="G544" s="1278" t="str">
        <f t="shared" si="88"/>
        <v>-</v>
      </c>
      <c r="H544" s="386">
        <v>60</v>
      </c>
      <c r="I544" s="386">
        <v>480</v>
      </c>
      <c r="J544" s="98"/>
      <c r="K544" s="1383">
        <f t="shared" si="89"/>
        <v>0</v>
      </c>
      <c r="L544" s="304"/>
      <c r="M544" s="1287"/>
    </row>
    <row r="545" spans="1:13" ht="15.75">
      <c r="A545" s="304" t="str">
        <f>IF(J545&gt;0,COUNT($J$4:J545),"")</f>
        <v/>
      </c>
      <c r="B545" s="400"/>
      <c r="C545" s="414" t="s">
        <v>3076</v>
      </c>
      <c r="D545" s="388" t="s">
        <v>6924</v>
      </c>
      <c r="E545" s="418" t="s">
        <v>3076</v>
      </c>
      <c r="F545" s="295">
        <f>$F$2</f>
        <v>0</v>
      </c>
      <c r="G545" s="1275" t="str">
        <f t="shared" si="88"/>
        <v>-</v>
      </c>
      <c r="H545" s="390">
        <v>60</v>
      </c>
      <c r="I545" s="390">
        <v>480</v>
      </c>
      <c r="J545" s="99"/>
      <c r="K545" s="1385">
        <f t="shared" si="89"/>
        <v>0</v>
      </c>
      <c r="L545" s="304"/>
      <c r="M545" s="1287"/>
    </row>
    <row r="546" spans="1:13" ht="15.75">
      <c r="A546" s="304" t="str">
        <f>IF(J546&gt;0,COUNT($J$4:J546),"")</f>
        <v/>
      </c>
      <c r="B546" s="395"/>
      <c r="C546" s="396"/>
      <c r="D546" s="397" t="s">
        <v>9170</v>
      </c>
      <c r="E546" s="398"/>
      <c r="F546" s="297"/>
      <c r="G546" s="1377"/>
      <c r="H546" s="399"/>
      <c r="I546" s="399"/>
      <c r="J546" s="189"/>
      <c r="K546" s="1386"/>
      <c r="L546" s="304"/>
      <c r="M546" s="1287"/>
    </row>
    <row r="547" spans="1:13" ht="15.75">
      <c r="A547" s="304" t="str">
        <f>IF(J547&gt;0,COUNT($J$4:J547),"")</f>
        <v/>
      </c>
      <c r="B547" s="340"/>
      <c r="C547" s="384" t="s">
        <v>3076</v>
      </c>
      <c r="D547" s="342" t="s">
        <v>6315</v>
      </c>
      <c r="E547" s="385" t="s">
        <v>3076</v>
      </c>
      <c r="F547" s="294">
        <f t="shared" ref="F547:F553" si="90">$F$2</f>
        <v>0</v>
      </c>
      <c r="G547" s="1278" t="str">
        <f t="shared" ref="G547:G553" si="91">IFERROR(E547*F547,"-")</f>
        <v>-</v>
      </c>
      <c r="H547" s="386">
        <v>40</v>
      </c>
      <c r="I547" s="386">
        <v>320</v>
      </c>
      <c r="J547" s="98"/>
      <c r="K547" s="1383">
        <f t="shared" ref="K547:K553" si="92">IFERROR(J547*G547,0)</f>
        <v>0</v>
      </c>
      <c r="L547" s="304"/>
      <c r="M547" s="1287"/>
    </row>
    <row r="548" spans="1:13" ht="15.75">
      <c r="A548" s="304" t="str">
        <f>IF(J548&gt;0,COUNT($J$4:J548),"")</f>
        <v/>
      </c>
      <c r="B548" s="340"/>
      <c r="C548" s="387" t="s">
        <v>1695</v>
      </c>
      <c r="D548" s="388" t="s">
        <v>6316</v>
      </c>
      <c r="E548" s="389">
        <v>66.400000000000006</v>
      </c>
      <c r="F548" s="295">
        <f t="shared" si="90"/>
        <v>0</v>
      </c>
      <c r="G548" s="1278">
        <f t="shared" si="91"/>
        <v>0</v>
      </c>
      <c r="H548" s="390">
        <v>25</v>
      </c>
      <c r="I548" s="390">
        <v>100</v>
      </c>
      <c r="J548" s="99"/>
      <c r="K548" s="1383">
        <f t="shared" si="92"/>
        <v>0</v>
      </c>
      <c r="L548" s="304"/>
      <c r="M548" s="1287"/>
    </row>
    <row r="549" spans="1:13" ht="15.75">
      <c r="A549" s="304" t="str">
        <f>IF(J549&gt;0,COUNT($J$4:J549),"")</f>
        <v/>
      </c>
      <c r="B549" s="400"/>
      <c r="C549" s="391" t="s">
        <v>1696</v>
      </c>
      <c r="D549" s="349" t="s">
        <v>6317</v>
      </c>
      <c r="E549" s="424">
        <v>84.86</v>
      </c>
      <c r="F549" s="296">
        <f t="shared" si="90"/>
        <v>0</v>
      </c>
      <c r="G549" s="1286">
        <f t="shared" si="91"/>
        <v>0</v>
      </c>
      <c r="H549" s="393">
        <v>15</v>
      </c>
      <c r="I549" s="393">
        <v>60</v>
      </c>
      <c r="J549" s="100"/>
      <c r="K549" s="1384">
        <f t="shared" si="92"/>
        <v>0</v>
      </c>
      <c r="L549" s="304"/>
      <c r="M549" s="1287"/>
    </row>
    <row r="550" spans="1:13" ht="15.75">
      <c r="A550" s="304" t="str">
        <f>IF(J550&gt;0,COUNT($J$4:J550),"")</f>
        <v/>
      </c>
      <c r="B550" s="340"/>
      <c r="C550" s="387" t="s">
        <v>1697</v>
      </c>
      <c r="D550" s="388" t="s">
        <v>6318</v>
      </c>
      <c r="E550" s="418">
        <v>118.6</v>
      </c>
      <c r="F550" s="295">
        <f t="shared" si="90"/>
        <v>0</v>
      </c>
      <c r="G550" s="1275">
        <f t="shared" si="91"/>
        <v>0</v>
      </c>
      <c r="H550" s="390">
        <v>20</v>
      </c>
      <c r="I550" s="390">
        <v>40</v>
      </c>
      <c r="J550" s="99"/>
      <c r="K550" s="1385">
        <f t="shared" si="92"/>
        <v>0</v>
      </c>
      <c r="L550" s="304"/>
      <c r="M550" s="1287"/>
    </row>
    <row r="551" spans="1:13" ht="15.75">
      <c r="A551" s="304" t="str">
        <f>IF(J551&gt;0,COUNT($J$4:J551),"")</f>
        <v/>
      </c>
      <c r="B551" s="340"/>
      <c r="C551" s="387" t="s">
        <v>1698</v>
      </c>
      <c r="D551" s="388" t="s">
        <v>6319</v>
      </c>
      <c r="E551" s="389">
        <v>213.04</v>
      </c>
      <c r="F551" s="295">
        <f t="shared" si="90"/>
        <v>0</v>
      </c>
      <c r="G551" s="1278">
        <f t="shared" si="91"/>
        <v>0</v>
      </c>
      <c r="H551" s="390">
        <v>12</v>
      </c>
      <c r="I551" s="390">
        <v>36</v>
      </c>
      <c r="J551" s="99"/>
      <c r="K551" s="1383">
        <f t="shared" si="92"/>
        <v>0</v>
      </c>
      <c r="L551" s="304"/>
      <c r="M551" s="1287"/>
    </row>
    <row r="552" spans="1:13" ht="15.75">
      <c r="A552" s="304" t="str">
        <f>IF(J552&gt;0,COUNT($J$4:J552),"")</f>
        <v/>
      </c>
      <c r="B552" s="340"/>
      <c r="C552" s="387" t="s">
        <v>1699</v>
      </c>
      <c r="D552" s="388" t="s">
        <v>6320</v>
      </c>
      <c r="E552" s="418">
        <v>227.6</v>
      </c>
      <c r="F552" s="295">
        <f t="shared" si="90"/>
        <v>0</v>
      </c>
      <c r="G552" s="1278">
        <f t="shared" si="91"/>
        <v>0</v>
      </c>
      <c r="H552" s="390">
        <v>10</v>
      </c>
      <c r="I552" s="390">
        <v>30</v>
      </c>
      <c r="J552" s="99"/>
      <c r="K552" s="1383">
        <f t="shared" si="92"/>
        <v>0</v>
      </c>
      <c r="L552" s="304"/>
      <c r="M552" s="1287"/>
    </row>
    <row r="553" spans="1:13" ht="15.75">
      <c r="A553" s="304" t="str">
        <f>IF(J553&gt;0,COUNT($J$4:J553),"")</f>
        <v/>
      </c>
      <c r="B553" s="340"/>
      <c r="C553" s="391" t="s">
        <v>1700</v>
      </c>
      <c r="D553" s="349" t="s">
        <v>6321</v>
      </c>
      <c r="E553" s="392">
        <v>307.95</v>
      </c>
      <c r="F553" s="296">
        <f t="shared" si="90"/>
        <v>0</v>
      </c>
      <c r="G553" s="1286">
        <f t="shared" si="91"/>
        <v>0</v>
      </c>
      <c r="H553" s="393">
        <v>10</v>
      </c>
      <c r="I553" s="393">
        <v>20</v>
      </c>
      <c r="J553" s="100"/>
      <c r="K553" s="1384">
        <f t="shared" si="92"/>
        <v>0</v>
      </c>
      <c r="L553" s="304"/>
      <c r="M553" s="1287"/>
    </row>
    <row r="554" spans="1:13" ht="15.75">
      <c r="A554" s="304" t="str">
        <f>IF(J554&gt;0,COUNT($J$4:J554),"")</f>
        <v/>
      </c>
      <c r="B554" s="395"/>
      <c r="C554" s="396"/>
      <c r="D554" s="397" t="s">
        <v>9172</v>
      </c>
      <c r="E554" s="398"/>
      <c r="F554" s="297"/>
      <c r="G554" s="1377"/>
      <c r="H554" s="399"/>
      <c r="I554" s="399"/>
      <c r="J554" s="189"/>
      <c r="K554" s="1386"/>
      <c r="L554" s="304"/>
      <c r="M554" s="1287"/>
    </row>
    <row r="555" spans="1:13" ht="15.75">
      <c r="A555" s="304" t="str">
        <f>IF(J555&gt;0,COUNT($J$4:J555),"")</f>
        <v/>
      </c>
      <c r="B555" s="431"/>
      <c r="C555" s="384" t="s">
        <v>1701</v>
      </c>
      <c r="D555" s="342" t="s">
        <v>6322</v>
      </c>
      <c r="E555" s="385">
        <v>55.28</v>
      </c>
      <c r="F555" s="294">
        <f t="shared" ref="F555:F563" si="93">$F$2</f>
        <v>0</v>
      </c>
      <c r="G555" s="1278">
        <f t="shared" ref="G555:G563" si="94">IFERROR(E555*F555,"-")</f>
        <v>0</v>
      </c>
      <c r="H555" s="386">
        <v>1</v>
      </c>
      <c r="I555" s="386">
        <v>1</v>
      </c>
      <c r="J555" s="98"/>
      <c r="K555" s="1383">
        <f t="shared" ref="K555:K563" si="95">IFERROR(J555*G555,0)</f>
        <v>0</v>
      </c>
      <c r="L555" s="304"/>
      <c r="M555" s="1287"/>
    </row>
    <row r="556" spans="1:13" ht="15.75">
      <c r="A556" s="304" t="str">
        <f>IF(J556&gt;0,COUNT($J$4:J556),"")</f>
        <v/>
      </c>
      <c r="B556" s="340"/>
      <c r="C556" s="387" t="s">
        <v>1702</v>
      </c>
      <c r="D556" s="388" t="s">
        <v>6323</v>
      </c>
      <c r="E556" s="418">
        <v>53.36</v>
      </c>
      <c r="F556" s="295">
        <f t="shared" si="93"/>
        <v>0</v>
      </c>
      <c r="G556" s="1278">
        <f t="shared" si="94"/>
        <v>0</v>
      </c>
      <c r="H556" s="390">
        <v>40</v>
      </c>
      <c r="I556" s="390">
        <v>240</v>
      </c>
      <c r="J556" s="99"/>
      <c r="K556" s="1383">
        <f t="shared" si="95"/>
        <v>0</v>
      </c>
      <c r="L556" s="304"/>
      <c r="M556" s="1287"/>
    </row>
    <row r="557" spans="1:13" ht="15.75">
      <c r="A557" s="304" t="str">
        <f>IF(J557&gt;0,COUNT($J$4:J557),"")</f>
        <v/>
      </c>
      <c r="B557" s="340"/>
      <c r="C557" s="387" t="s">
        <v>1703</v>
      </c>
      <c r="D557" s="388" t="s">
        <v>6324</v>
      </c>
      <c r="E557" s="389">
        <v>54.09</v>
      </c>
      <c r="F557" s="295">
        <f t="shared" si="93"/>
        <v>0</v>
      </c>
      <c r="G557" s="1278">
        <f t="shared" si="94"/>
        <v>0</v>
      </c>
      <c r="H557" s="390">
        <v>40</v>
      </c>
      <c r="I557" s="390">
        <v>240</v>
      </c>
      <c r="J557" s="98"/>
      <c r="K557" s="1383">
        <f t="shared" si="95"/>
        <v>0</v>
      </c>
      <c r="L557" s="304"/>
      <c r="M557" s="1287"/>
    </row>
    <row r="558" spans="1:13" ht="15.75">
      <c r="A558" s="304" t="str">
        <f>IF(J558&gt;0,COUNT($J$4:J558),"")</f>
        <v/>
      </c>
      <c r="B558" s="340"/>
      <c r="C558" s="391" t="s">
        <v>1704</v>
      </c>
      <c r="D558" s="349" t="s">
        <v>6325</v>
      </c>
      <c r="E558" s="424">
        <v>73.3</v>
      </c>
      <c r="F558" s="296">
        <f t="shared" si="93"/>
        <v>0</v>
      </c>
      <c r="G558" s="1286">
        <f t="shared" si="94"/>
        <v>0</v>
      </c>
      <c r="H558" s="393">
        <v>25</v>
      </c>
      <c r="I558" s="393">
        <v>150</v>
      </c>
      <c r="J558" s="100"/>
      <c r="K558" s="1384">
        <f t="shared" si="95"/>
        <v>0</v>
      </c>
      <c r="L558" s="304"/>
      <c r="M558" s="1287"/>
    </row>
    <row r="559" spans="1:13" ht="15.75">
      <c r="A559" s="304" t="str">
        <f>IF(J559&gt;0,COUNT($J$4:J559),"")</f>
        <v/>
      </c>
      <c r="B559" s="340"/>
      <c r="C559" s="387" t="s">
        <v>1705</v>
      </c>
      <c r="D559" s="388" t="s">
        <v>6326</v>
      </c>
      <c r="E559" s="389">
        <v>96.8</v>
      </c>
      <c r="F559" s="295">
        <f t="shared" si="93"/>
        <v>0</v>
      </c>
      <c r="G559" s="1275">
        <f t="shared" si="94"/>
        <v>0</v>
      </c>
      <c r="H559" s="390">
        <v>20</v>
      </c>
      <c r="I559" s="390">
        <v>80</v>
      </c>
      <c r="J559" s="99"/>
      <c r="K559" s="1385">
        <f t="shared" si="95"/>
        <v>0</v>
      </c>
      <c r="L559" s="304"/>
      <c r="M559" s="1287"/>
    </row>
    <row r="560" spans="1:13" ht="15.75">
      <c r="A560" s="304" t="str">
        <f>IF(J560&gt;0,COUNT($J$4:J560),"")</f>
        <v/>
      </c>
      <c r="B560" s="340"/>
      <c r="C560" s="387" t="s">
        <v>1706</v>
      </c>
      <c r="D560" s="388" t="s">
        <v>6327</v>
      </c>
      <c r="E560" s="389">
        <v>159.74</v>
      </c>
      <c r="F560" s="295">
        <f t="shared" si="93"/>
        <v>0</v>
      </c>
      <c r="G560" s="1278">
        <f t="shared" si="94"/>
        <v>0</v>
      </c>
      <c r="H560" s="390">
        <v>15</v>
      </c>
      <c r="I560" s="390">
        <v>60</v>
      </c>
      <c r="J560" s="98"/>
      <c r="K560" s="1383">
        <f t="shared" si="95"/>
        <v>0</v>
      </c>
      <c r="L560" s="304"/>
      <c r="M560" s="1287"/>
    </row>
    <row r="561" spans="1:13" ht="15.75">
      <c r="A561" s="304" t="str">
        <f>IF(J561&gt;0,COUNT($J$4:J561),"")</f>
        <v/>
      </c>
      <c r="B561" s="340"/>
      <c r="C561" s="387" t="s">
        <v>1707</v>
      </c>
      <c r="D561" s="388" t="s">
        <v>6328</v>
      </c>
      <c r="E561" s="389">
        <v>221.35</v>
      </c>
      <c r="F561" s="295">
        <f t="shared" si="93"/>
        <v>0</v>
      </c>
      <c r="G561" s="1278">
        <f t="shared" si="94"/>
        <v>0</v>
      </c>
      <c r="H561" s="390">
        <v>12</v>
      </c>
      <c r="I561" s="390">
        <v>36</v>
      </c>
      <c r="J561" s="99"/>
      <c r="K561" s="1383">
        <f t="shared" si="95"/>
        <v>0</v>
      </c>
      <c r="L561" s="304"/>
      <c r="M561" s="1287"/>
    </row>
    <row r="562" spans="1:13" ht="15.75">
      <c r="A562" s="304" t="str">
        <f>IF(J562&gt;0,COUNT($J$4:J562),"")</f>
        <v/>
      </c>
      <c r="B562" s="340"/>
      <c r="C562" s="387" t="s">
        <v>1708</v>
      </c>
      <c r="D562" s="388" t="s">
        <v>6329</v>
      </c>
      <c r="E562" s="389">
        <v>420.47</v>
      </c>
      <c r="F562" s="295">
        <f t="shared" si="93"/>
        <v>0</v>
      </c>
      <c r="G562" s="1278">
        <f t="shared" si="94"/>
        <v>0</v>
      </c>
      <c r="H562" s="390">
        <v>8</v>
      </c>
      <c r="I562" s="390">
        <v>24</v>
      </c>
      <c r="J562" s="98"/>
      <c r="K562" s="1383">
        <f t="shared" si="95"/>
        <v>0</v>
      </c>
      <c r="L562" s="304"/>
      <c r="M562" s="1287"/>
    </row>
    <row r="563" spans="1:13" ht="15.75">
      <c r="A563" s="304" t="str">
        <f>IF(J563&gt;0,COUNT($J$4:J563),"")</f>
        <v/>
      </c>
      <c r="B563" s="340"/>
      <c r="C563" s="391" t="s">
        <v>3076</v>
      </c>
      <c r="D563" s="349" t="s">
        <v>6330</v>
      </c>
      <c r="E563" s="392" t="s">
        <v>3076</v>
      </c>
      <c r="F563" s="296">
        <f t="shared" si="93"/>
        <v>0</v>
      </c>
      <c r="G563" s="1286" t="str">
        <f t="shared" si="94"/>
        <v>-</v>
      </c>
      <c r="H563" s="393">
        <v>1</v>
      </c>
      <c r="I563" s="393">
        <v>1</v>
      </c>
      <c r="J563" s="100"/>
      <c r="K563" s="1384">
        <f t="shared" si="95"/>
        <v>0</v>
      </c>
      <c r="L563" s="304"/>
      <c r="M563" s="1287"/>
    </row>
    <row r="564" spans="1:13" ht="15.75">
      <c r="A564" s="304" t="str">
        <f>IF(J564&gt;0,COUNT($J$4:J564),"")</f>
        <v/>
      </c>
      <c r="B564" s="395"/>
      <c r="C564" s="396"/>
      <c r="D564" s="397" t="s">
        <v>323</v>
      </c>
      <c r="E564" s="398"/>
      <c r="F564" s="297"/>
      <c r="G564" s="1377"/>
      <c r="H564" s="399"/>
      <c r="I564" s="399"/>
      <c r="J564" s="189"/>
      <c r="K564" s="1386"/>
      <c r="L564" s="304"/>
      <c r="M564" s="1287"/>
    </row>
    <row r="565" spans="1:13" ht="15.75">
      <c r="A565" s="304" t="str">
        <f>IF(J565&gt;0,COUNT($J$4:J565),"")</f>
        <v/>
      </c>
      <c r="B565" s="400"/>
      <c r="C565" s="384" t="s">
        <v>1709</v>
      </c>
      <c r="D565" s="342" t="s">
        <v>6331</v>
      </c>
      <c r="E565" s="385">
        <v>15.2</v>
      </c>
      <c r="F565" s="294">
        <f t="shared" ref="F565:F572" si="96">$F$2</f>
        <v>0</v>
      </c>
      <c r="G565" s="1278">
        <f t="shared" ref="G565:G572" si="97">IFERROR(E565*F565,"-")</f>
        <v>0</v>
      </c>
      <c r="H565" s="386">
        <v>120</v>
      </c>
      <c r="I565" s="386">
        <v>1440</v>
      </c>
      <c r="J565" s="98"/>
      <c r="K565" s="1383">
        <f t="shared" ref="K565:K572" si="98">IFERROR(J565*G565,0)</f>
        <v>0</v>
      </c>
      <c r="L565" s="304"/>
      <c r="M565" s="1287"/>
    </row>
    <row r="566" spans="1:13" ht="15.75">
      <c r="A566" s="304" t="str">
        <f>IF(J566&gt;0,COUNT($J$4:J566),"")</f>
        <v/>
      </c>
      <c r="B566" s="400"/>
      <c r="C566" s="387" t="s">
        <v>1710</v>
      </c>
      <c r="D566" s="388" t="s">
        <v>6332</v>
      </c>
      <c r="E566" s="389">
        <v>15.2</v>
      </c>
      <c r="F566" s="295">
        <f t="shared" si="96"/>
        <v>0</v>
      </c>
      <c r="G566" s="1278">
        <f t="shared" si="97"/>
        <v>0</v>
      </c>
      <c r="H566" s="390">
        <v>80</v>
      </c>
      <c r="I566" s="390">
        <v>960</v>
      </c>
      <c r="J566" s="99"/>
      <c r="K566" s="1383">
        <f t="shared" si="98"/>
        <v>0</v>
      </c>
      <c r="L566" s="304"/>
      <c r="M566" s="1287"/>
    </row>
    <row r="567" spans="1:13" ht="15.75">
      <c r="A567" s="304" t="str">
        <f>IF(J567&gt;0,COUNT($J$4:J567),"")</f>
        <v/>
      </c>
      <c r="B567" s="400"/>
      <c r="C567" s="387" t="s">
        <v>1711</v>
      </c>
      <c r="D567" s="388" t="s">
        <v>6333</v>
      </c>
      <c r="E567" s="389">
        <v>15.2</v>
      </c>
      <c r="F567" s="295">
        <f t="shared" si="96"/>
        <v>0</v>
      </c>
      <c r="G567" s="1278">
        <f t="shared" si="97"/>
        <v>0</v>
      </c>
      <c r="H567" s="390">
        <v>60</v>
      </c>
      <c r="I567" s="390">
        <v>720</v>
      </c>
      <c r="J567" s="99"/>
      <c r="K567" s="1383">
        <f t="shared" si="98"/>
        <v>0</v>
      </c>
      <c r="L567" s="304"/>
      <c r="M567" s="1287"/>
    </row>
    <row r="568" spans="1:13" ht="15.75">
      <c r="A568" s="304" t="str">
        <f>IF(J568&gt;0,COUNT($J$4:J568),"")</f>
        <v/>
      </c>
      <c r="B568" s="400"/>
      <c r="C568" s="387" t="s">
        <v>1712</v>
      </c>
      <c r="D568" s="388" t="s">
        <v>6334</v>
      </c>
      <c r="E568" s="389">
        <v>11.61</v>
      </c>
      <c r="F568" s="295">
        <f t="shared" si="96"/>
        <v>0</v>
      </c>
      <c r="G568" s="1278">
        <f t="shared" si="97"/>
        <v>0</v>
      </c>
      <c r="H568" s="390">
        <v>75</v>
      </c>
      <c r="I568" s="390">
        <v>300</v>
      </c>
      <c r="J568" s="99"/>
      <c r="K568" s="1383">
        <f t="shared" si="98"/>
        <v>0</v>
      </c>
      <c r="L568" s="304"/>
      <c r="M568" s="1287"/>
    </row>
    <row r="569" spans="1:13" ht="15.75">
      <c r="A569" s="304" t="str">
        <f>IF(J569&gt;0,COUNT($J$4:J569),"")</f>
        <v/>
      </c>
      <c r="B569" s="400"/>
      <c r="C569" s="387" t="s">
        <v>1713</v>
      </c>
      <c r="D569" s="388" t="s">
        <v>6335</v>
      </c>
      <c r="E569" s="389">
        <v>15.71</v>
      </c>
      <c r="F569" s="295">
        <f t="shared" si="96"/>
        <v>0</v>
      </c>
      <c r="G569" s="1278">
        <f t="shared" si="97"/>
        <v>0</v>
      </c>
      <c r="H569" s="390">
        <v>40</v>
      </c>
      <c r="I569" s="390">
        <v>160</v>
      </c>
      <c r="J569" s="99"/>
      <c r="K569" s="1383">
        <f t="shared" si="98"/>
        <v>0</v>
      </c>
      <c r="L569" s="304"/>
      <c r="M569" s="1287"/>
    </row>
    <row r="570" spans="1:13" ht="15.75">
      <c r="A570" s="304" t="str">
        <f>IF(J570&gt;0,COUNT($J$4:J570),"")</f>
        <v/>
      </c>
      <c r="B570" s="400"/>
      <c r="C570" s="387" t="s">
        <v>1714</v>
      </c>
      <c r="D570" s="388" t="s">
        <v>6336</v>
      </c>
      <c r="E570" s="389">
        <v>18.93</v>
      </c>
      <c r="F570" s="295">
        <f t="shared" si="96"/>
        <v>0</v>
      </c>
      <c r="G570" s="1278">
        <f t="shared" si="97"/>
        <v>0</v>
      </c>
      <c r="H570" s="390">
        <v>25</v>
      </c>
      <c r="I570" s="390">
        <v>100</v>
      </c>
      <c r="J570" s="99"/>
      <c r="K570" s="1383">
        <f t="shared" si="98"/>
        <v>0</v>
      </c>
      <c r="L570" s="304"/>
      <c r="M570" s="1287"/>
    </row>
    <row r="571" spans="1:13" ht="15.75">
      <c r="A571" s="304" t="str">
        <f>IF(J571&gt;0,COUNT($J$4:J571),"")</f>
        <v/>
      </c>
      <c r="B571" s="400"/>
      <c r="C571" s="387" t="s">
        <v>1715</v>
      </c>
      <c r="D571" s="388" t="s">
        <v>6337</v>
      </c>
      <c r="E571" s="389">
        <v>24.8</v>
      </c>
      <c r="F571" s="295">
        <f t="shared" si="96"/>
        <v>0</v>
      </c>
      <c r="G571" s="1278">
        <f t="shared" si="97"/>
        <v>0</v>
      </c>
      <c r="H571" s="390">
        <v>20</v>
      </c>
      <c r="I571" s="390">
        <v>80</v>
      </c>
      <c r="J571" s="99"/>
      <c r="K571" s="1383">
        <f t="shared" si="98"/>
        <v>0</v>
      </c>
      <c r="L571" s="304"/>
      <c r="M571" s="1287"/>
    </row>
    <row r="572" spans="1:13" ht="15.75">
      <c r="A572" s="304" t="str">
        <f>IF(J572&gt;0,COUNT($J$4:J572),"")</f>
        <v/>
      </c>
      <c r="B572" s="400"/>
      <c r="C572" s="391" t="s">
        <v>1716</v>
      </c>
      <c r="D572" s="349" t="s">
        <v>6338</v>
      </c>
      <c r="E572" s="392">
        <v>33.69</v>
      </c>
      <c r="F572" s="296">
        <f t="shared" si="96"/>
        <v>0</v>
      </c>
      <c r="G572" s="1286">
        <f t="shared" si="97"/>
        <v>0</v>
      </c>
      <c r="H572" s="393">
        <v>18</v>
      </c>
      <c r="I572" s="393">
        <v>54</v>
      </c>
      <c r="J572" s="100"/>
      <c r="K572" s="1384">
        <f t="shared" si="98"/>
        <v>0</v>
      </c>
      <c r="L572" s="304"/>
      <c r="M572" s="1287"/>
    </row>
    <row r="573" spans="1:13" ht="15.75">
      <c r="A573" s="304" t="str">
        <f>IF(J573&gt;0,COUNT($J$4:J573),"")</f>
        <v/>
      </c>
      <c r="B573" s="400"/>
      <c r="C573" s="387" t="s">
        <v>1717</v>
      </c>
      <c r="D573" s="388" t="s">
        <v>6339</v>
      </c>
      <c r="E573" s="389">
        <v>44.11</v>
      </c>
      <c r="F573" s="295">
        <f t="shared" ref="F573:F580" si="99">$F$2</f>
        <v>0</v>
      </c>
      <c r="G573" s="1275">
        <f t="shared" ref="G573:G580" si="100">IFERROR(E573*F573,"-")</f>
        <v>0</v>
      </c>
      <c r="H573" s="390">
        <v>12</v>
      </c>
      <c r="I573" s="390">
        <v>36</v>
      </c>
      <c r="J573" s="99"/>
      <c r="K573" s="1385">
        <f t="shared" ref="K573:K580" si="101">IFERROR(J573*G573,0)</f>
        <v>0</v>
      </c>
      <c r="L573" s="304"/>
      <c r="M573" s="1287"/>
    </row>
    <row r="574" spans="1:13" ht="15.75">
      <c r="A574" s="304" t="str">
        <f>IF(J574&gt;0,COUNT($J$4:J574),"")</f>
        <v/>
      </c>
      <c r="B574" s="400"/>
      <c r="C574" s="387" t="s">
        <v>1718</v>
      </c>
      <c r="D574" s="388" t="s">
        <v>6340</v>
      </c>
      <c r="E574" s="389">
        <v>109.43</v>
      </c>
      <c r="F574" s="295">
        <f t="shared" si="99"/>
        <v>0</v>
      </c>
      <c r="G574" s="1278">
        <f t="shared" si="100"/>
        <v>0</v>
      </c>
      <c r="H574" s="390">
        <v>20</v>
      </c>
      <c r="I574" s="390">
        <v>40</v>
      </c>
      <c r="J574" s="99"/>
      <c r="K574" s="1383">
        <f t="shared" si="101"/>
        <v>0</v>
      </c>
      <c r="L574" s="304"/>
      <c r="M574" s="1287"/>
    </row>
    <row r="575" spans="1:13" ht="15.75">
      <c r="A575" s="304" t="str">
        <f>IF(J575&gt;0,COUNT($J$4:J575),"")</f>
        <v/>
      </c>
      <c r="B575" s="400"/>
      <c r="C575" s="387" t="s">
        <v>1719</v>
      </c>
      <c r="D575" s="388" t="s">
        <v>6341</v>
      </c>
      <c r="E575" s="389">
        <v>162.78</v>
      </c>
      <c r="F575" s="295">
        <f t="shared" si="99"/>
        <v>0</v>
      </c>
      <c r="G575" s="1278">
        <f t="shared" si="100"/>
        <v>0</v>
      </c>
      <c r="H575" s="390">
        <v>12</v>
      </c>
      <c r="I575" s="390">
        <v>24</v>
      </c>
      <c r="J575" s="99"/>
      <c r="K575" s="1383">
        <f t="shared" si="101"/>
        <v>0</v>
      </c>
      <c r="L575" s="304"/>
      <c r="M575" s="1287"/>
    </row>
    <row r="576" spans="1:13" ht="15.75">
      <c r="A576" s="304" t="str">
        <f>IF(J576&gt;0,COUNT($J$4:J576),"")</f>
        <v/>
      </c>
      <c r="B576" s="400"/>
      <c r="C576" s="387" t="s">
        <v>3076</v>
      </c>
      <c r="D576" s="388" t="s">
        <v>6342</v>
      </c>
      <c r="E576" s="389" t="s">
        <v>3076</v>
      </c>
      <c r="F576" s="295">
        <f t="shared" si="99"/>
        <v>0</v>
      </c>
      <c r="G576" s="1278" t="str">
        <f t="shared" si="100"/>
        <v>-</v>
      </c>
      <c r="H576" s="390">
        <v>0</v>
      </c>
      <c r="I576" s="390">
        <v>30</v>
      </c>
      <c r="J576" s="99"/>
      <c r="K576" s="1383">
        <f t="shared" si="101"/>
        <v>0</v>
      </c>
      <c r="L576" s="304"/>
      <c r="M576" s="1287"/>
    </row>
    <row r="577" spans="1:13" ht="15.75">
      <c r="A577" s="304" t="str">
        <f>IF(J577&gt;0,COUNT($J$4:J577),"")</f>
        <v/>
      </c>
      <c r="B577" s="400"/>
      <c r="C577" s="387" t="s">
        <v>1720</v>
      </c>
      <c r="D577" s="388" t="s">
        <v>6343</v>
      </c>
      <c r="E577" s="389">
        <v>254.01</v>
      </c>
      <c r="F577" s="295">
        <f t="shared" si="99"/>
        <v>0</v>
      </c>
      <c r="G577" s="1278">
        <f t="shared" si="100"/>
        <v>0</v>
      </c>
      <c r="H577" s="390">
        <v>6</v>
      </c>
      <c r="I577" s="390">
        <v>12</v>
      </c>
      <c r="J577" s="99"/>
      <c r="K577" s="1383">
        <f t="shared" si="101"/>
        <v>0</v>
      </c>
      <c r="L577" s="304"/>
      <c r="M577" s="1287"/>
    </row>
    <row r="578" spans="1:13" ht="15.75">
      <c r="A578" s="304" t="str">
        <f>IF(J578&gt;0,COUNT($J$4:J578),"")</f>
        <v/>
      </c>
      <c r="B578" s="400"/>
      <c r="C578" s="387" t="s">
        <v>1721</v>
      </c>
      <c r="D578" s="388" t="s">
        <v>6344</v>
      </c>
      <c r="E578" s="389">
        <v>534.16999999999996</v>
      </c>
      <c r="F578" s="295">
        <f t="shared" si="99"/>
        <v>0</v>
      </c>
      <c r="G578" s="1278">
        <f t="shared" si="100"/>
        <v>0</v>
      </c>
      <c r="H578" s="390">
        <v>5</v>
      </c>
      <c r="I578" s="390">
        <v>10</v>
      </c>
      <c r="J578" s="99"/>
      <c r="K578" s="1383">
        <f t="shared" si="101"/>
        <v>0</v>
      </c>
      <c r="L578" s="304"/>
      <c r="M578" s="1287"/>
    </row>
    <row r="579" spans="1:13" ht="15.75">
      <c r="A579" s="304" t="str">
        <f>IF(J579&gt;0,COUNT($J$4:J579),"")</f>
        <v/>
      </c>
      <c r="B579" s="400"/>
      <c r="C579" s="387" t="s">
        <v>1722</v>
      </c>
      <c r="D579" s="388" t="s">
        <v>6345</v>
      </c>
      <c r="E579" s="389">
        <v>1014.64</v>
      </c>
      <c r="F579" s="295">
        <f t="shared" si="99"/>
        <v>0</v>
      </c>
      <c r="G579" s="1278">
        <f t="shared" si="100"/>
        <v>0</v>
      </c>
      <c r="H579" s="390">
        <v>2</v>
      </c>
      <c r="I579" s="390">
        <v>4</v>
      </c>
      <c r="J579" s="99"/>
      <c r="K579" s="1383">
        <f t="shared" si="101"/>
        <v>0</v>
      </c>
      <c r="L579" s="304"/>
      <c r="M579" s="1287"/>
    </row>
    <row r="580" spans="1:13" ht="15.75">
      <c r="A580" s="304" t="str">
        <f>IF(J580&gt;0,COUNT($J$4:J580),"")</f>
        <v/>
      </c>
      <c r="B580" s="400"/>
      <c r="C580" s="391" t="s">
        <v>3076</v>
      </c>
      <c r="D580" s="349" t="s">
        <v>6346</v>
      </c>
      <c r="E580" s="392" t="s">
        <v>3076</v>
      </c>
      <c r="F580" s="296">
        <f t="shared" si="99"/>
        <v>0</v>
      </c>
      <c r="G580" s="1286" t="str">
        <f t="shared" si="100"/>
        <v>-</v>
      </c>
      <c r="H580" s="393">
        <v>0</v>
      </c>
      <c r="I580" s="393">
        <v>5</v>
      </c>
      <c r="J580" s="100"/>
      <c r="K580" s="1384">
        <f t="shared" si="101"/>
        <v>0</v>
      </c>
      <c r="L580" s="304"/>
      <c r="M580" s="1287"/>
    </row>
    <row r="581" spans="1:13" ht="15.75">
      <c r="A581" s="304" t="str">
        <f>IF(J581&gt;0,COUNT($J$4:J581),"")</f>
        <v/>
      </c>
      <c r="B581" s="395"/>
      <c r="C581" s="396"/>
      <c r="D581" s="397" t="s">
        <v>8835</v>
      </c>
      <c r="E581" s="398"/>
      <c r="F581" s="297"/>
      <c r="G581" s="1377"/>
      <c r="H581" s="399"/>
      <c r="I581" s="399"/>
      <c r="J581" s="189"/>
      <c r="K581" s="1386"/>
      <c r="L581" s="304"/>
      <c r="M581" s="1287"/>
    </row>
    <row r="582" spans="1:13" ht="15.75">
      <c r="A582" s="304" t="str">
        <f>IF(J582&gt;0,COUNT($J$4:J582),"")</f>
        <v/>
      </c>
      <c r="B582" s="340"/>
      <c r="C582" s="416" t="s">
        <v>1723</v>
      </c>
      <c r="D582" s="342" t="s">
        <v>6347</v>
      </c>
      <c r="E582" s="385">
        <v>11.1</v>
      </c>
      <c r="F582" s="294">
        <f>$F$2</f>
        <v>0</v>
      </c>
      <c r="G582" s="1278">
        <f>IFERROR(E582*F582,"-")</f>
        <v>0</v>
      </c>
      <c r="H582" s="386">
        <v>300</v>
      </c>
      <c r="I582" s="386">
        <v>3600</v>
      </c>
      <c r="J582" s="98"/>
      <c r="K582" s="1383">
        <f>IFERROR(J582*G582,0)</f>
        <v>0</v>
      </c>
      <c r="L582" s="304"/>
      <c r="M582" s="1287"/>
    </row>
    <row r="583" spans="1:13" ht="15.75">
      <c r="A583" s="304" t="str">
        <f>IF(J583&gt;0,COUNT($J$4:J583),"")</f>
        <v/>
      </c>
      <c r="B583" s="340"/>
      <c r="C583" s="414" t="s">
        <v>1724</v>
      </c>
      <c r="D583" s="388" t="s">
        <v>6348</v>
      </c>
      <c r="E583" s="389">
        <v>9.99</v>
      </c>
      <c r="F583" s="295">
        <f>$F$2</f>
        <v>0</v>
      </c>
      <c r="G583" s="1278">
        <f>IFERROR(E583*F583,"-")</f>
        <v>0</v>
      </c>
      <c r="H583" s="390">
        <v>150</v>
      </c>
      <c r="I583" s="390">
        <v>1800</v>
      </c>
      <c r="J583" s="99"/>
      <c r="K583" s="1383">
        <f>IFERROR(J583*G583,0)</f>
        <v>0</v>
      </c>
      <c r="L583" s="304"/>
      <c r="M583" s="1287"/>
    </row>
    <row r="584" spans="1:13" ht="15.75">
      <c r="A584" s="304" t="str">
        <f>IF(J584&gt;0,COUNT($J$4:J584),"")</f>
        <v/>
      </c>
      <c r="B584" s="340"/>
      <c r="C584" s="414" t="s">
        <v>1725</v>
      </c>
      <c r="D584" s="388" t="s">
        <v>6349</v>
      </c>
      <c r="E584" s="389">
        <v>9.99</v>
      </c>
      <c r="F584" s="295">
        <f>$F$2</f>
        <v>0</v>
      </c>
      <c r="G584" s="1278">
        <f>IFERROR(E584*F584,"-")</f>
        <v>0</v>
      </c>
      <c r="H584" s="390">
        <v>100</v>
      </c>
      <c r="I584" s="390">
        <v>1200</v>
      </c>
      <c r="J584" s="98"/>
      <c r="K584" s="1383">
        <f>IFERROR(J584*G584,0)</f>
        <v>0</v>
      </c>
      <c r="L584" s="304"/>
      <c r="M584" s="1287"/>
    </row>
    <row r="585" spans="1:13" ht="15.75">
      <c r="A585" s="304" t="str">
        <f>IF(J585&gt;0,COUNT($J$4:J585),"")</f>
        <v/>
      </c>
      <c r="B585" s="340"/>
      <c r="C585" s="414" t="s">
        <v>1726</v>
      </c>
      <c r="D585" s="388" t="s">
        <v>6350</v>
      </c>
      <c r="E585" s="389">
        <v>10.56</v>
      </c>
      <c r="F585" s="295">
        <f>$F$2</f>
        <v>0</v>
      </c>
      <c r="G585" s="1278">
        <f>IFERROR(E585*F585,"-")</f>
        <v>0</v>
      </c>
      <c r="H585" s="390">
        <v>50</v>
      </c>
      <c r="I585" s="390">
        <v>600</v>
      </c>
      <c r="J585" s="99"/>
      <c r="K585" s="1383">
        <f>IFERROR(J585*G585,0)</f>
        <v>0</v>
      </c>
      <c r="L585" s="304"/>
      <c r="M585" s="1287"/>
    </row>
    <row r="586" spans="1:13" ht="15.75">
      <c r="A586" s="304" t="str">
        <f>IF(J586&gt;0,COUNT($J$4:J586),"")</f>
        <v/>
      </c>
      <c r="B586" s="340"/>
      <c r="C586" s="415" t="s">
        <v>1727</v>
      </c>
      <c r="D586" s="349" t="s">
        <v>6351</v>
      </c>
      <c r="E586" s="392">
        <v>10.56</v>
      </c>
      <c r="F586" s="296">
        <f>$F$2</f>
        <v>0</v>
      </c>
      <c r="G586" s="1286">
        <f>IFERROR(E586*F586,"-")</f>
        <v>0</v>
      </c>
      <c r="H586" s="393">
        <v>30</v>
      </c>
      <c r="I586" s="393">
        <v>360</v>
      </c>
      <c r="J586" s="105"/>
      <c r="K586" s="1384">
        <f>IFERROR(J586*G586,0)</f>
        <v>0</v>
      </c>
      <c r="L586" s="304"/>
      <c r="M586" s="1287"/>
    </row>
    <row r="587" spans="1:13" ht="15.75">
      <c r="A587" s="304" t="str">
        <f>IF(J587&gt;0,COUNT($J$4:J587),"")</f>
        <v/>
      </c>
      <c r="B587" s="340"/>
      <c r="C587" s="387" t="s">
        <v>1728</v>
      </c>
      <c r="D587" s="388" t="s">
        <v>6352</v>
      </c>
      <c r="E587" s="389">
        <v>13.29</v>
      </c>
      <c r="F587" s="295">
        <f t="shared" ref="F587:F597" si="102">$F$2</f>
        <v>0</v>
      </c>
      <c r="G587" s="1275">
        <f t="shared" ref="G587:G597" si="103">IFERROR(E587*F587,"-")</f>
        <v>0</v>
      </c>
      <c r="H587" s="390">
        <v>20</v>
      </c>
      <c r="I587" s="390">
        <v>240</v>
      </c>
      <c r="J587" s="99"/>
      <c r="K587" s="1385">
        <f t="shared" ref="K587:K597" si="104">IFERROR(J587*G587,0)</f>
        <v>0</v>
      </c>
      <c r="L587" s="304"/>
      <c r="M587" s="1287"/>
    </row>
    <row r="588" spans="1:13" ht="15.75">
      <c r="A588" s="304" t="str">
        <f>IF(J588&gt;0,COUNT($J$4:J588),"")</f>
        <v/>
      </c>
      <c r="B588" s="340"/>
      <c r="C588" s="387" t="s">
        <v>1729</v>
      </c>
      <c r="D588" s="388" t="s">
        <v>6353</v>
      </c>
      <c r="E588" s="389">
        <v>16.77</v>
      </c>
      <c r="F588" s="295">
        <f t="shared" si="102"/>
        <v>0</v>
      </c>
      <c r="G588" s="1278">
        <f t="shared" si="103"/>
        <v>0</v>
      </c>
      <c r="H588" s="390">
        <v>40</v>
      </c>
      <c r="I588" s="390">
        <v>120</v>
      </c>
      <c r="J588" s="99"/>
      <c r="K588" s="1383">
        <f t="shared" si="104"/>
        <v>0</v>
      </c>
      <c r="L588" s="304"/>
      <c r="M588" s="1287"/>
    </row>
    <row r="589" spans="1:13" ht="15.75">
      <c r="A589" s="304" t="str">
        <f>IF(J589&gt;0,COUNT($J$4:J589),"")</f>
        <v/>
      </c>
      <c r="B589" s="340"/>
      <c r="C589" s="387" t="s">
        <v>1730</v>
      </c>
      <c r="D589" s="388" t="s">
        <v>6354</v>
      </c>
      <c r="E589" s="389">
        <v>23.32</v>
      </c>
      <c r="F589" s="295">
        <f t="shared" si="102"/>
        <v>0</v>
      </c>
      <c r="G589" s="1278">
        <f t="shared" si="103"/>
        <v>0</v>
      </c>
      <c r="H589" s="390">
        <v>30</v>
      </c>
      <c r="I589" s="390">
        <v>90</v>
      </c>
      <c r="J589" s="98"/>
      <c r="K589" s="1383">
        <f t="shared" si="104"/>
        <v>0</v>
      </c>
      <c r="L589" s="304"/>
      <c r="M589" s="1287"/>
    </row>
    <row r="590" spans="1:13" ht="15.75">
      <c r="A590" s="304" t="str">
        <f>IF(J590&gt;0,COUNT($J$4:J590),"")</f>
        <v/>
      </c>
      <c r="B590" s="340"/>
      <c r="C590" s="387" t="s">
        <v>1731</v>
      </c>
      <c r="D590" s="388" t="s">
        <v>6355</v>
      </c>
      <c r="E590" s="389">
        <v>33.340000000000003</v>
      </c>
      <c r="F590" s="295">
        <f t="shared" si="102"/>
        <v>0</v>
      </c>
      <c r="G590" s="1278">
        <f t="shared" si="103"/>
        <v>0</v>
      </c>
      <c r="H590" s="390">
        <v>20</v>
      </c>
      <c r="I590" s="390">
        <v>60</v>
      </c>
      <c r="J590" s="99"/>
      <c r="K590" s="1383">
        <f t="shared" si="104"/>
        <v>0</v>
      </c>
      <c r="L590" s="304"/>
      <c r="M590" s="1287"/>
    </row>
    <row r="591" spans="1:13" ht="15.75">
      <c r="A591" s="304" t="str">
        <f>IF(J591&gt;0,COUNT($J$4:J591),"")</f>
        <v/>
      </c>
      <c r="B591" s="340"/>
      <c r="C591" s="387" t="s">
        <v>1732</v>
      </c>
      <c r="D591" s="388" t="s">
        <v>6356</v>
      </c>
      <c r="E591" s="389">
        <v>67.430000000000007</v>
      </c>
      <c r="F591" s="295">
        <f t="shared" si="102"/>
        <v>0</v>
      </c>
      <c r="G591" s="1278">
        <f t="shared" si="103"/>
        <v>0</v>
      </c>
      <c r="H591" s="390">
        <v>16</v>
      </c>
      <c r="I591" s="390">
        <v>32</v>
      </c>
      <c r="J591" s="98"/>
      <c r="K591" s="1383">
        <f t="shared" si="104"/>
        <v>0</v>
      </c>
      <c r="L591" s="304"/>
      <c r="M591" s="1287"/>
    </row>
    <row r="592" spans="1:13" ht="15.75">
      <c r="A592" s="304" t="str">
        <f>IF(J592&gt;0,COUNT($J$4:J592),"")</f>
        <v/>
      </c>
      <c r="B592" s="340"/>
      <c r="C592" s="387" t="s">
        <v>1733</v>
      </c>
      <c r="D592" s="388" t="s">
        <v>6357</v>
      </c>
      <c r="E592" s="389">
        <v>104.16</v>
      </c>
      <c r="F592" s="295">
        <f t="shared" si="102"/>
        <v>0</v>
      </c>
      <c r="G592" s="1278">
        <f t="shared" si="103"/>
        <v>0</v>
      </c>
      <c r="H592" s="390">
        <v>16</v>
      </c>
      <c r="I592" s="390">
        <v>32</v>
      </c>
      <c r="J592" s="99"/>
      <c r="K592" s="1383">
        <f t="shared" si="104"/>
        <v>0</v>
      </c>
      <c r="L592" s="304"/>
      <c r="M592" s="1287"/>
    </row>
    <row r="593" spans="1:13" ht="15.75">
      <c r="A593" s="304" t="str">
        <f>IF(J593&gt;0,COUNT($J$4:J593),"")</f>
        <v/>
      </c>
      <c r="B593" s="340"/>
      <c r="C593" s="387" t="s">
        <v>1734</v>
      </c>
      <c r="D593" s="388" t="s">
        <v>6358</v>
      </c>
      <c r="E593" s="389" t="s">
        <v>3076</v>
      </c>
      <c r="F593" s="295">
        <f t="shared" si="102"/>
        <v>0</v>
      </c>
      <c r="G593" s="1278" t="str">
        <f t="shared" si="103"/>
        <v>-</v>
      </c>
      <c r="H593" s="390">
        <v>8</v>
      </c>
      <c r="I593" s="390">
        <v>32</v>
      </c>
      <c r="J593" s="98"/>
      <c r="K593" s="1383">
        <f t="shared" si="104"/>
        <v>0</v>
      </c>
      <c r="L593" s="304"/>
      <c r="M593" s="1287"/>
    </row>
    <row r="594" spans="1:13" ht="15.75">
      <c r="A594" s="304" t="str">
        <f>IF(J594&gt;0,COUNT($J$4:J594),"")</f>
        <v/>
      </c>
      <c r="B594" s="340"/>
      <c r="C594" s="387" t="s">
        <v>1735</v>
      </c>
      <c r="D594" s="388" t="s">
        <v>6359</v>
      </c>
      <c r="E594" s="389">
        <v>174.74</v>
      </c>
      <c r="F594" s="295">
        <f t="shared" si="102"/>
        <v>0</v>
      </c>
      <c r="G594" s="1278">
        <f t="shared" si="103"/>
        <v>0</v>
      </c>
      <c r="H594" s="390">
        <v>6</v>
      </c>
      <c r="I594" s="390">
        <v>12</v>
      </c>
      <c r="J594" s="99"/>
      <c r="K594" s="1383">
        <f t="shared" si="104"/>
        <v>0</v>
      </c>
      <c r="L594" s="304"/>
    </row>
    <row r="595" spans="1:13" ht="15.75">
      <c r="A595" s="304" t="str">
        <f>IF(J595&gt;0,COUNT($J$4:J595),"")</f>
        <v/>
      </c>
      <c r="B595" s="340"/>
      <c r="C595" s="387" t="s">
        <v>1736</v>
      </c>
      <c r="D595" s="388" t="s">
        <v>6360</v>
      </c>
      <c r="E595" s="389">
        <v>468.59</v>
      </c>
      <c r="F595" s="295">
        <f t="shared" si="102"/>
        <v>0</v>
      </c>
      <c r="G595" s="1278">
        <f t="shared" si="103"/>
        <v>0</v>
      </c>
      <c r="H595" s="390">
        <v>5</v>
      </c>
      <c r="I595" s="390">
        <v>10</v>
      </c>
      <c r="J595" s="98"/>
      <c r="K595" s="1383">
        <f t="shared" si="104"/>
        <v>0</v>
      </c>
      <c r="L595" s="304"/>
      <c r="M595" s="1287"/>
    </row>
    <row r="596" spans="1:13" ht="15.75">
      <c r="A596" s="304" t="str">
        <f>IF(J596&gt;0,COUNT($J$4:J596),"")</f>
        <v/>
      </c>
      <c r="B596" s="340"/>
      <c r="C596" s="387" t="s">
        <v>1737</v>
      </c>
      <c r="D596" s="388" t="s">
        <v>6361</v>
      </c>
      <c r="E596" s="389">
        <v>515.94000000000005</v>
      </c>
      <c r="F596" s="295">
        <f t="shared" si="102"/>
        <v>0</v>
      </c>
      <c r="G596" s="1278">
        <f t="shared" si="103"/>
        <v>0</v>
      </c>
      <c r="H596" s="390">
        <v>5</v>
      </c>
      <c r="I596" s="390">
        <v>10</v>
      </c>
      <c r="J596" s="99"/>
      <c r="K596" s="1383">
        <f t="shared" si="104"/>
        <v>0</v>
      </c>
      <c r="L596" s="304"/>
      <c r="M596" s="1287"/>
    </row>
    <row r="597" spans="1:13" ht="15.75">
      <c r="A597" s="304" t="str">
        <f>IF(J597&gt;0,COUNT($J$4:J597),"")</f>
        <v/>
      </c>
      <c r="B597" s="340"/>
      <c r="C597" s="391" t="s">
        <v>3076</v>
      </c>
      <c r="D597" s="349" t="s">
        <v>6362</v>
      </c>
      <c r="E597" s="392" t="s">
        <v>3076</v>
      </c>
      <c r="F597" s="296">
        <f t="shared" si="102"/>
        <v>0</v>
      </c>
      <c r="G597" s="1286" t="str">
        <f t="shared" si="103"/>
        <v>-</v>
      </c>
      <c r="H597" s="393">
        <v>1</v>
      </c>
      <c r="I597" s="393">
        <v>1</v>
      </c>
      <c r="J597" s="105"/>
      <c r="K597" s="1384">
        <f t="shared" si="104"/>
        <v>0</v>
      </c>
      <c r="L597" s="304"/>
      <c r="M597" s="1287"/>
    </row>
    <row r="598" spans="1:13" ht="15.75">
      <c r="A598" s="304" t="str">
        <f>IF(J598&gt;0,COUNT($J$4:J598),"")</f>
        <v/>
      </c>
      <c r="B598" s="395"/>
      <c r="C598" s="396"/>
      <c r="D598" s="432" t="s">
        <v>8836</v>
      </c>
      <c r="E598" s="398"/>
      <c r="F598" s="297"/>
      <c r="G598" s="1377"/>
      <c r="H598" s="399"/>
      <c r="I598" s="399"/>
      <c r="J598" s="189"/>
      <c r="K598" s="1386"/>
      <c r="L598" s="304"/>
      <c r="M598" s="1287"/>
    </row>
    <row r="599" spans="1:13" ht="15.75">
      <c r="A599" s="304" t="str">
        <f>IF(J599&gt;0,COUNT($J$4:J599),"")</f>
        <v/>
      </c>
      <c r="B599" s="340"/>
      <c r="C599" s="384" t="s">
        <v>3076</v>
      </c>
      <c r="D599" s="342" t="s">
        <v>6363</v>
      </c>
      <c r="E599" s="385" t="s">
        <v>3076</v>
      </c>
      <c r="F599" s="294">
        <f>$F$2</f>
        <v>0</v>
      </c>
      <c r="G599" s="1278" t="str">
        <f>IFERROR(E599*F599,"-")</f>
        <v>-</v>
      </c>
      <c r="H599" s="386">
        <v>1</v>
      </c>
      <c r="I599" s="386">
        <v>1</v>
      </c>
      <c r="J599" s="98"/>
      <c r="K599" s="1383">
        <f>IFERROR(J599*G599,0)</f>
        <v>0</v>
      </c>
      <c r="L599" s="304"/>
      <c r="M599" s="1287"/>
    </row>
    <row r="600" spans="1:13" ht="15.75">
      <c r="A600" s="304" t="str">
        <f>IF(J600&gt;0,COUNT($J$4:J600),"")</f>
        <v/>
      </c>
      <c r="B600" s="340"/>
      <c r="C600" s="387" t="s">
        <v>3076</v>
      </c>
      <c r="D600" s="388" t="s">
        <v>6364</v>
      </c>
      <c r="E600" s="389" t="s">
        <v>3076</v>
      </c>
      <c r="F600" s="295">
        <f>$F$2</f>
        <v>0</v>
      </c>
      <c r="G600" s="1278" t="str">
        <f>IFERROR(E600*F600,"-")</f>
        <v>-</v>
      </c>
      <c r="H600" s="390">
        <v>1</v>
      </c>
      <c r="I600" s="390">
        <v>1</v>
      </c>
      <c r="J600" s="99"/>
      <c r="K600" s="1383">
        <f>IFERROR(J600*G600,0)</f>
        <v>0</v>
      </c>
      <c r="L600" s="304"/>
      <c r="M600" s="1287"/>
    </row>
    <row r="601" spans="1:13" ht="15.75">
      <c r="A601" s="304" t="str">
        <f>IF(J601&gt;0,COUNT($J$4:J601),"")</f>
        <v/>
      </c>
      <c r="B601" s="340"/>
      <c r="C601" s="387" t="s">
        <v>3076</v>
      </c>
      <c r="D601" s="388" t="s">
        <v>6365</v>
      </c>
      <c r="E601" s="389" t="s">
        <v>3076</v>
      </c>
      <c r="F601" s="295">
        <f>$F$2</f>
        <v>0</v>
      </c>
      <c r="G601" s="1278" t="str">
        <f>IFERROR(E601*F601,"-")</f>
        <v>-</v>
      </c>
      <c r="H601" s="390">
        <v>1</v>
      </c>
      <c r="I601" s="390">
        <v>1</v>
      </c>
      <c r="J601" s="99"/>
      <c r="K601" s="1383">
        <f>IFERROR(J601*G601,0)</f>
        <v>0</v>
      </c>
      <c r="L601" s="304"/>
      <c r="M601" s="1287"/>
    </row>
    <row r="602" spans="1:13" ht="15.75">
      <c r="A602" s="304" t="str">
        <f>IF(J602&gt;0,COUNT($J$4:J602),"")</f>
        <v/>
      </c>
      <c r="B602" s="340"/>
      <c r="C602" s="387" t="s">
        <v>3076</v>
      </c>
      <c r="D602" s="388" t="s">
        <v>6366</v>
      </c>
      <c r="E602" s="389" t="s">
        <v>3076</v>
      </c>
      <c r="F602" s="295">
        <f>$F$2</f>
        <v>0</v>
      </c>
      <c r="G602" s="1275" t="str">
        <f>IFERROR(E602*F602,"-")</f>
        <v>-</v>
      </c>
      <c r="H602" s="390">
        <v>1</v>
      </c>
      <c r="I602" s="390">
        <v>1</v>
      </c>
      <c r="J602" s="99"/>
      <c r="K602" s="1385">
        <f>IFERROR(J602*G602,0)</f>
        <v>0</v>
      </c>
      <c r="L602" s="304"/>
      <c r="M602" s="1287"/>
    </row>
    <row r="603" spans="1:13" ht="15.75">
      <c r="A603" s="304" t="str">
        <f>IF(J603&gt;0,COUNT($J$4:J603),"")</f>
        <v/>
      </c>
      <c r="B603" s="340"/>
      <c r="C603" s="387" t="s">
        <v>3076</v>
      </c>
      <c r="D603" s="388" t="s">
        <v>6367</v>
      </c>
      <c r="E603" s="389" t="s">
        <v>3076</v>
      </c>
      <c r="F603" s="295">
        <f t="shared" ref="F603:F611" si="105">$F$2</f>
        <v>0</v>
      </c>
      <c r="G603" s="1275" t="str">
        <f t="shared" ref="G603:G611" si="106">IFERROR(E603*F603,"-")</f>
        <v>-</v>
      </c>
      <c r="H603" s="390">
        <v>1</v>
      </c>
      <c r="I603" s="390">
        <v>1</v>
      </c>
      <c r="J603" s="99"/>
      <c r="K603" s="1385">
        <f t="shared" ref="K603:K611" si="107">IFERROR(J603*G603,0)</f>
        <v>0</v>
      </c>
      <c r="L603" s="304"/>
      <c r="M603" s="1287"/>
    </row>
    <row r="604" spans="1:13" ht="15.75">
      <c r="A604" s="304" t="str">
        <f>IF(J604&gt;0,COUNT($J$4:J604),"")</f>
        <v/>
      </c>
      <c r="B604" s="340"/>
      <c r="C604" s="387" t="s">
        <v>3076</v>
      </c>
      <c r="D604" s="388" t="s">
        <v>6368</v>
      </c>
      <c r="E604" s="389" t="s">
        <v>3076</v>
      </c>
      <c r="F604" s="295">
        <f t="shared" si="105"/>
        <v>0</v>
      </c>
      <c r="G604" s="1278" t="str">
        <f t="shared" si="106"/>
        <v>-</v>
      </c>
      <c r="H604" s="390">
        <v>1</v>
      </c>
      <c r="I604" s="390">
        <v>1</v>
      </c>
      <c r="J604" s="99"/>
      <c r="K604" s="1383">
        <f t="shared" si="107"/>
        <v>0</v>
      </c>
      <c r="L604" s="304"/>
      <c r="M604" s="1287"/>
    </row>
    <row r="605" spans="1:13" ht="15.75">
      <c r="A605" s="304" t="str">
        <f>IF(J605&gt;0,COUNT($J$4:J605),"")</f>
        <v/>
      </c>
      <c r="B605" s="340"/>
      <c r="C605" s="387" t="s">
        <v>3076</v>
      </c>
      <c r="D605" s="388" t="s">
        <v>6369</v>
      </c>
      <c r="E605" s="389" t="s">
        <v>3076</v>
      </c>
      <c r="F605" s="295">
        <f t="shared" si="105"/>
        <v>0</v>
      </c>
      <c r="G605" s="1278" t="str">
        <f t="shared" si="106"/>
        <v>-</v>
      </c>
      <c r="H605" s="390">
        <v>1</v>
      </c>
      <c r="I605" s="390">
        <v>1</v>
      </c>
      <c r="J605" s="99"/>
      <c r="K605" s="1383">
        <f t="shared" si="107"/>
        <v>0</v>
      </c>
      <c r="L605" s="304"/>
      <c r="M605" s="1287"/>
    </row>
    <row r="606" spans="1:13" ht="15.75">
      <c r="A606" s="304" t="str">
        <f>IF(J606&gt;0,COUNT($J$4:J606),"")</f>
        <v/>
      </c>
      <c r="B606" s="340"/>
      <c r="C606" s="387" t="s">
        <v>3076</v>
      </c>
      <c r="D606" s="388" t="s">
        <v>6370</v>
      </c>
      <c r="E606" s="389" t="s">
        <v>3076</v>
      </c>
      <c r="F606" s="295">
        <f t="shared" si="105"/>
        <v>0</v>
      </c>
      <c r="G606" s="1278" t="str">
        <f t="shared" si="106"/>
        <v>-</v>
      </c>
      <c r="H606" s="390">
        <v>1</v>
      </c>
      <c r="I606" s="390">
        <v>1</v>
      </c>
      <c r="J606" s="99"/>
      <c r="K606" s="1383">
        <f t="shared" si="107"/>
        <v>0</v>
      </c>
      <c r="L606" s="304"/>
      <c r="M606" s="1287"/>
    </row>
    <row r="607" spans="1:13" ht="15.75">
      <c r="A607" s="304" t="str">
        <f>IF(J607&gt;0,COUNT($J$4:J607),"")</f>
        <v/>
      </c>
      <c r="B607" s="340"/>
      <c r="C607" s="387" t="s">
        <v>1738</v>
      </c>
      <c r="D607" s="388" t="s">
        <v>6371</v>
      </c>
      <c r="E607" s="389" t="s">
        <v>3076</v>
      </c>
      <c r="F607" s="295">
        <f t="shared" si="105"/>
        <v>0</v>
      </c>
      <c r="G607" s="1278" t="str">
        <f t="shared" si="106"/>
        <v>-</v>
      </c>
      <c r="H607" s="390">
        <v>1</v>
      </c>
      <c r="I607" s="390">
        <v>1</v>
      </c>
      <c r="J607" s="99"/>
      <c r="K607" s="1383">
        <f t="shared" si="107"/>
        <v>0</v>
      </c>
      <c r="L607" s="304"/>
      <c r="M607" s="1287"/>
    </row>
    <row r="608" spans="1:13" ht="15.75">
      <c r="A608" s="304" t="str">
        <f>IF(J608&gt;0,COUNT($J$4:J608),"")</f>
        <v/>
      </c>
      <c r="B608" s="340"/>
      <c r="C608" s="387" t="s">
        <v>3076</v>
      </c>
      <c r="D608" s="388" t="s">
        <v>6372</v>
      </c>
      <c r="E608" s="389" t="s">
        <v>3076</v>
      </c>
      <c r="F608" s="295">
        <f t="shared" si="105"/>
        <v>0</v>
      </c>
      <c r="G608" s="1278" t="str">
        <f t="shared" si="106"/>
        <v>-</v>
      </c>
      <c r="H608" s="390">
        <v>1</v>
      </c>
      <c r="I608" s="390">
        <v>1</v>
      </c>
      <c r="J608" s="99"/>
      <c r="K608" s="1383">
        <f t="shared" si="107"/>
        <v>0</v>
      </c>
      <c r="L608" s="304"/>
      <c r="M608" s="1287"/>
    </row>
    <row r="609" spans="1:13" ht="15.75">
      <c r="A609" s="304" t="str">
        <f>IF(J609&gt;0,COUNT($J$4:J609),"")</f>
        <v/>
      </c>
      <c r="B609" s="340"/>
      <c r="C609" s="387" t="s">
        <v>3076</v>
      </c>
      <c r="D609" s="388" t="s">
        <v>6373</v>
      </c>
      <c r="E609" s="389" t="s">
        <v>3076</v>
      </c>
      <c r="F609" s="295">
        <f t="shared" si="105"/>
        <v>0</v>
      </c>
      <c r="G609" s="1278" t="str">
        <f t="shared" si="106"/>
        <v>-</v>
      </c>
      <c r="H609" s="390">
        <v>1</v>
      </c>
      <c r="I609" s="390">
        <v>1</v>
      </c>
      <c r="J609" s="99"/>
      <c r="K609" s="1383">
        <f t="shared" si="107"/>
        <v>0</v>
      </c>
      <c r="L609" s="304"/>
      <c r="M609" s="1287"/>
    </row>
    <row r="610" spans="1:13" ht="15.75">
      <c r="A610" s="304" t="str">
        <f>IF(J610&gt;0,COUNT($J$4:J610),"")</f>
        <v/>
      </c>
      <c r="B610" s="340"/>
      <c r="C610" s="387" t="s">
        <v>1739</v>
      </c>
      <c r="D610" s="388" t="s">
        <v>6374</v>
      </c>
      <c r="E610" s="389" t="s">
        <v>3076</v>
      </c>
      <c r="F610" s="295">
        <f t="shared" si="105"/>
        <v>0</v>
      </c>
      <c r="G610" s="1278" t="str">
        <f t="shared" si="106"/>
        <v>-</v>
      </c>
      <c r="H610" s="390">
        <v>1</v>
      </c>
      <c r="I610" s="390">
        <v>1</v>
      </c>
      <c r="J610" s="99"/>
      <c r="K610" s="1383">
        <f t="shared" si="107"/>
        <v>0</v>
      </c>
      <c r="L610" s="304"/>
      <c r="M610" s="1287"/>
    </row>
    <row r="611" spans="1:13" ht="15.75">
      <c r="A611" s="304" t="str">
        <f>IF(J611&gt;0,COUNT($J$4:J611),"")</f>
        <v/>
      </c>
      <c r="B611" s="340"/>
      <c r="C611" s="391" t="s">
        <v>1740</v>
      </c>
      <c r="D611" s="349" t="s">
        <v>6375</v>
      </c>
      <c r="E611" s="392" t="s">
        <v>3076</v>
      </c>
      <c r="F611" s="296">
        <f t="shared" si="105"/>
        <v>0</v>
      </c>
      <c r="G611" s="1286" t="str">
        <f t="shared" si="106"/>
        <v>-</v>
      </c>
      <c r="H611" s="393">
        <v>1</v>
      </c>
      <c r="I611" s="393">
        <v>1</v>
      </c>
      <c r="J611" s="100"/>
      <c r="K611" s="1384">
        <f t="shared" si="107"/>
        <v>0</v>
      </c>
      <c r="L611" s="304"/>
      <c r="M611" s="1287"/>
    </row>
    <row r="612" spans="1:13" ht="15.75">
      <c r="A612" s="304" t="str">
        <f>IF(J612&gt;0,COUNT($J$4:J612),"")</f>
        <v/>
      </c>
      <c r="B612" s="395"/>
      <c r="C612" s="396"/>
      <c r="D612" s="397" t="s">
        <v>390</v>
      </c>
      <c r="E612" s="398"/>
      <c r="F612" s="297"/>
      <c r="G612" s="1377"/>
      <c r="H612" s="399"/>
      <c r="I612" s="399"/>
      <c r="J612" s="189"/>
      <c r="K612" s="1386"/>
      <c r="L612" s="304"/>
      <c r="M612" s="1287"/>
    </row>
    <row r="613" spans="1:13" ht="15.75">
      <c r="A613" s="304" t="str">
        <f>IF(J613&gt;0,COUNT($J$4:J613),"")</f>
        <v/>
      </c>
      <c r="B613" s="340"/>
      <c r="C613" s="384" t="s">
        <v>1741</v>
      </c>
      <c r="D613" s="342" t="s">
        <v>6376</v>
      </c>
      <c r="E613" s="385">
        <v>47.45</v>
      </c>
      <c r="F613" s="294">
        <f t="shared" ref="F613:F624" si="108">$F$2</f>
        <v>0</v>
      </c>
      <c r="G613" s="1278">
        <f t="shared" ref="G613:G624" si="109">IFERROR(E613*F613,"-")</f>
        <v>0</v>
      </c>
      <c r="H613" s="386">
        <v>30</v>
      </c>
      <c r="I613" s="386">
        <v>180</v>
      </c>
      <c r="J613" s="98"/>
      <c r="K613" s="1383">
        <f t="shared" ref="K613:K624" si="110">IFERROR(J613*G613,0)</f>
        <v>0</v>
      </c>
      <c r="L613" s="304"/>
      <c r="M613" s="1287"/>
    </row>
    <row r="614" spans="1:13" ht="15.75">
      <c r="A614" s="304" t="str">
        <f>IF(J614&gt;0,COUNT($J$4:J614),"")</f>
        <v/>
      </c>
      <c r="B614" s="340"/>
      <c r="C614" s="387" t="s">
        <v>1742</v>
      </c>
      <c r="D614" s="388" t="s">
        <v>6377</v>
      </c>
      <c r="E614" s="389">
        <v>47.45</v>
      </c>
      <c r="F614" s="295">
        <f t="shared" si="108"/>
        <v>0</v>
      </c>
      <c r="G614" s="1278">
        <f t="shared" si="109"/>
        <v>0</v>
      </c>
      <c r="H614" s="390">
        <v>40</v>
      </c>
      <c r="I614" s="390">
        <v>240</v>
      </c>
      <c r="J614" s="99"/>
      <c r="K614" s="1383">
        <f t="shared" si="110"/>
        <v>0</v>
      </c>
      <c r="L614" s="304"/>
      <c r="M614" s="1287"/>
    </row>
    <row r="615" spans="1:13" ht="15.75">
      <c r="A615" s="304" t="str">
        <f>IF(J615&gt;0,COUNT($J$4:J615),"")</f>
        <v/>
      </c>
      <c r="B615" s="340"/>
      <c r="C615" s="387" t="s">
        <v>1743</v>
      </c>
      <c r="D615" s="388" t="s">
        <v>6378</v>
      </c>
      <c r="E615" s="389">
        <v>48.39</v>
      </c>
      <c r="F615" s="295">
        <f t="shared" si="108"/>
        <v>0</v>
      </c>
      <c r="G615" s="1278">
        <f t="shared" si="109"/>
        <v>0</v>
      </c>
      <c r="H615" s="390">
        <v>25</v>
      </c>
      <c r="I615" s="390">
        <v>150</v>
      </c>
      <c r="J615" s="99"/>
      <c r="K615" s="1383">
        <f t="shared" si="110"/>
        <v>0</v>
      </c>
      <c r="L615" s="304"/>
      <c r="M615" s="1287"/>
    </row>
    <row r="616" spans="1:13" ht="15.75">
      <c r="A616" s="304" t="str">
        <f>IF(J616&gt;0,COUNT($J$4:J616),"")</f>
        <v/>
      </c>
      <c r="B616" s="340"/>
      <c r="C616" s="387" t="s">
        <v>1744</v>
      </c>
      <c r="D616" s="388" t="s">
        <v>6379</v>
      </c>
      <c r="E616" s="389">
        <v>55.08</v>
      </c>
      <c r="F616" s="295">
        <f t="shared" si="108"/>
        <v>0</v>
      </c>
      <c r="G616" s="1278">
        <f t="shared" si="109"/>
        <v>0</v>
      </c>
      <c r="H616" s="390">
        <v>30</v>
      </c>
      <c r="I616" s="390">
        <v>90</v>
      </c>
      <c r="J616" s="99"/>
      <c r="K616" s="1383">
        <f t="shared" si="110"/>
        <v>0</v>
      </c>
      <c r="L616" s="304"/>
      <c r="M616" s="1287"/>
    </row>
    <row r="617" spans="1:13" ht="15.75">
      <c r="A617" s="304" t="str">
        <f>IF(J617&gt;0,COUNT($J$4:J617),"")</f>
        <v/>
      </c>
      <c r="B617" s="340"/>
      <c r="C617" s="391" t="s">
        <v>1745</v>
      </c>
      <c r="D617" s="349" t="s">
        <v>6380</v>
      </c>
      <c r="E617" s="392">
        <v>67.17</v>
      </c>
      <c r="F617" s="296">
        <f t="shared" si="108"/>
        <v>0</v>
      </c>
      <c r="G617" s="1286">
        <f t="shared" si="109"/>
        <v>0</v>
      </c>
      <c r="H617" s="393">
        <v>30</v>
      </c>
      <c r="I617" s="393">
        <v>60</v>
      </c>
      <c r="J617" s="100"/>
      <c r="K617" s="1384">
        <f t="shared" si="110"/>
        <v>0</v>
      </c>
      <c r="L617" s="304"/>
      <c r="M617" s="1287"/>
    </row>
    <row r="618" spans="1:13" ht="15.75">
      <c r="A618" s="304" t="str">
        <f>IF(J618&gt;0,COUNT($J$4:J618),"")</f>
        <v/>
      </c>
      <c r="B618" s="340"/>
      <c r="C618" s="387" t="s">
        <v>1746</v>
      </c>
      <c r="D618" s="388" t="s">
        <v>6381</v>
      </c>
      <c r="E618" s="389">
        <v>82.66</v>
      </c>
      <c r="F618" s="295">
        <f t="shared" si="108"/>
        <v>0</v>
      </c>
      <c r="G618" s="1275">
        <f t="shared" si="109"/>
        <v>0</v>
      </c>
      <c r="H618" s="390">
        <v>15</v>
      </c>
      <c r="I618" s="390">
        <v>30</v>
      </c>
      <c r="J618" s="99"/>
      <c r="K618" s="1385">
        <f t="shared" si="110"/>
        <v>0</v>
      </c>
      <c r="L618" s="304"/>
      <c r="M618" s="1287"/>
    </row>
    <row r="619" spans="1:13" ht="15.75">
      <c r="A619" s="304" t="str">
        <f>IF(J619&gt;0,COUNT($J$4:J619),"")</f>
        <v/>
      </c>
      <c r="B619" s="340"/>
      <c r="C619" s="387" t="s">
        <v>1747</v>
      </c>
      <c r="D619" s="388" t="s">
        <v>6382</v>
      </c>
      <c r="E619" s="389">
        <v>134.22999999999999</v>
      </c>
      <c r="F619" s="295">
        <f t="shared" si="108"/>
        <v>0</v>
      </c>
      <c r="G619" s="1278">
        <f t="shared" si="109"/>
        <v>0</v>
      </c>
      <c r="H619" s="390">
        <v>10</v>
      </c>
      <c r="I619" s="390">
        <v>20</v>
      </c>
      <c r="J619" s="99"/>
      <c r="K619" s="1383">
        <f t="shared" si="110"/>
        <v>0</v>
      </c>
      <c r="L619" s="304"/>
      <c r="M619" s="1287"/>
    </row>
    <row r="620" spans="1:13" ht="15.75">
      <c r="A620" s="304" t="str">
        <f>IF(J620&gt;0,COUNT($J$4:J620),"")</f>
        <v/>
      </c>
      <c r="B620" s="340"/>
      <c r="C620" s="387" t="s">
        <v>1748</v>
      </c>
      <c r="D620" s="388" t="s">
        <v>6383</v>
      </c>
      <c r="E620" s="389">
        <v>166.22</v>
      </c>
      <c r="F620" s="295">
        <f t="shared" si="108"/>
        <v>0</v>
      </c>
      <c r="G620" s="1278">
        <f t="shared" si="109"/>
        <v>0</v>
      </c>
      <c r="H620" s="390">
        <v>8</v>
      </c>
      <c r="I620" s="390">
        <v>16</v>
      </c>
      <c r="J620" s="99"/>
      <c r="K620" s="1383">
        <f t="shared" si="110"/>
        <v>0</v>
      </c>
      <c r="L620" s="304"/>
      <c r="M620" s="1287"/>
    </row>
    <row r="621" spans="1:13" ht="15.75">
      <c r="A621" s="304" t="str">
        <f>IF(J621&gt;0,COUNT($J$4:J621),"")</f>
        <v/>
      </c>
      <c r="B621" s="340"/>
      <c r="C621" s="391" t="s">
        <v>1749</v>
      </c>
      <c r="D621" s="349" t="s">
        <v>6384</v>
      </c>
      <c r="E621" s="392">
        <v>275.22000000000003</v>
      </c>
      <c r="F621" s="296">
        <f t="shared" si="108"/>
        <v>0</v>
      </c>
      <c r="G621" s="1286">
        <f t="shared" si="109"/>
        <v>0</v>
      </c>
      <c r="H621" s="393">
        <v>5</v>
      </c>
      <c r="I621" s="393">
        <v>10</v>
      </c>
      <c r="J621" s="100"/>
      <c r="K621" s="1384">
        <f t="shared" si="110"/>
        <v>0</v>
      </c>
      <c r="L621" s="304"/>
      <c r="M621" s="1287"/>
    </row>
    <row r="622" spans="1:13" ht="15.75">
      <c r="A622" s="304" t="str">
        <f>IF(J622&gt;0,COUNT($J$4:J622),"")</f>
        <v/>
      </c>
      <c r="B622" s="340"/>
      <c r="C622" s="387" t="s">
        <v>1750</v>
      </c>
      <c r="D622" s="388" t="s">
        <v>6385</v>
      </c>
      <c r="E622" s="389">
        <v>485.18</v>
      </c>
      <c r="F622" s="295">
        <f t="shared" si="108"/>
        <v>0</v>
      </c>
      <c r="G622" s="1275">
        <f t="shared" si="109"/>
        <v>0</v>
      </c>
      <c r="H622" s="390">
        <v>0</v>
      </c>
      <c r="I622" s="390">
        <v>12</v>
      </c>
      <c r="J622" s="99"/>
      <c r="K622" s="1385">
        <f t="shared" si="110"/>
        <v>0</v>
      </c>
      <c r="L622" s="304"/>
      <c r="M622" s="1287"/>
    </row>
    <row r="623" spans="1:13" ht="15.75">
      <c r="A623" s="304" t="str">
        <f>IF(J623&gt;0,COUNT($J$4:J623),"")</f>
        <v/>
      </c>
      <c r="B623" s="340"/>
      <c r="C623" s="387" t="s">
        <v>1751</v>
      </c>
      <c r="D623" s="388" t="s">
        <v>6386</v>
      </c>
      <c r="E623" s="389">
        <v>723.71</v>
      </c>
      <c r="F623" s="295">
        <f t="shared" si="108"/>
        <v>0</v>
      </c>
      <c r="G623" s="1278">
        <f t="shared" si="109"/>
        <v>0</v>
      </c>
      <c r="H623" s="390">
        <v>0</v>
      </c>
      <c r="I623" s="390">
        <v>8</v>
      </c>
      <c r="J623" s="99"/>
      <c r="K623" s="1383">
        <f t="shared" si="110"/>
        <v>0</v>
      </c>
      <c r="L623" s="304"/>
      <c r="M623" s="1287"/>
    </row>
    <row r="624" spans="1:13" ht="15.75">
      <c r="A624" s="304" t="str">
        <f>IF(J624&gt;0,COUNT($J$4:J624),"")</f>
        <v/>
      </c>
      <c r="B624" s="340"/>
      <c r="C624" s="422" t="s">
        <v>1752</v>
      </c>
      <c r="D624" s="349" t="s">
        <v>6387</v>
      </c>
      <c r="E624" s="392">
        <v>1477.12</v>
      </c>
      <c r="F624" s="296">
        <f t="shared" si="108"/>
        <v>0</v>
      </c>
      <c r="G624" s="1286">
        <f t="shared" si="109"/>
        <v>0</v>
      </c>
      <c r="H624" s="393">
        <v>0</v>
      </c>
      <c r="I624" s="393">
        <v>4</v>
      </c>
      <c r="J624" s="100"/>
      <c r="K624" s="1384">
        <f t="shared" si="110"/>
        <v>0</v>
      </c>
      <c r="L624" s="304"/>
      <c r="M624" s="1287"/>
    </row>
    <row r="625" spans="1:13" ht="15.75">
      <c r="A625" s="304" t="str">
        <f>IF(J625&gt;0,COUNT($J$4:J625),"")</f>
        <v/>
      </c>
      <c r="B625" s="395"/>
      <c r="C625" s="396"/>
      <c r="D625" s="397" t="s">
        <v>5449</v>
      </c>
      <c r="E625" s="398"/>
      <c r="F625" s="297"/>
      <c r="G625" s="1377"/>
      <c r="H625" s="399"/>
      <c r="I625" s="399"/>
      <c r="J625" s="189"/>
      <c r="K625" s="1386"/>
      <c r="L625" s="304"/>
      <c r="M625" s="1287"/>
    </row>
    <row r="626" spans="1:13" ht="15.75">
      <c r="A626" s="304" t="str">
        <f>IF(J626&gt;0,COUNT($J$4:J626),"")</f>
        <v/>
      </c>
      <c r="B626" s="400"/>
      <c r="C626" s="384" t="s">
        <v>1753</v>
      </c>
      <c r="D626" s="342" t="s">
        <v>6388</v>
      </c>
      <c r="E626" s="385">
        <v>12.89</v>
      </c>
      <c r="F626" s="294">
        <f t="shared" ref="F626:F634" si="111">$F$2</f>
        <v>0</v>
      </c>
      <c r="G626" s="1278">
        <f t="shared" ref="G626:G637" si="112">IFERROR(E626*F626,"-")</f>
        <v>0</v>
      </c>
      <c r="H626" s="386">
        <v>250</v>
      </c>
      <c r="I626" s="386">
        <v>3000</v>
      </c>
      <c r="J626" s="98"/>
      <c r="K626" s="1383">
        <f t="shared" ref="K626:K637" si="113">IFERROR(J626*G626,0)</f>
        <v>0</v>
      </c>
      <c r="L626" s="304"/>
      <c r="M626" s="1287"/>
    </row>
    <row r="627" spans="1:13" ht="15.75">
      <c r="A627" s="304" t="str">
        <f>IF(J627&gt;0,COUNT($J$4:J627),"")</f>
        <v/>
      </c>
      <c r="B627" s="400"/>
      <c r="C627" s="387" t="s">
        <v>1754</v>
      </c>
      <c r="D627" s="388" t="s">
        <v>6389</v>
      </c>
      <c r="E627" s="389">
        <v>12.89</v>
      </c>
      <c r="F627" s="295">
        <f t="shared" si="111"/>
        <v>0</v>
      </c>
      <c r="G627" s="1278">
        <f t="shared" si="112"/>
        <v>0</v>
      </c>
      <c r="H627" s="390">
        <v>125</v>
      </c>
      <c r="I627" s="390">
        <v>1500</v>
      </c>
      <c r="J627" s="99"/>
      <c r="K627" s="1383">
        <f t="shared" si="113"/>
        <v>0</v>
      </c>
      <c r="L627" s="304"/>
      <c r="M627" s="1287"/>
    </row>
    <row r="628" spans="1:13" ht="15.75">
      <c r="A628" s="304" t="str">
        <f>IF(J628&gt;0,COUNT($J$4:J628),"")</f>
        <v/>
      </c>
      <c r="B628" s="400"/>
      <c r="C628" s="387" t="s">
        <v>1755</v>
      </c>
      <c r="D628" s="388" t="s">
        <v>6390</v>
      </c>
      <c r="E628" s="418">
        <v>17.899999999999999</v>
      </c>
      <c r="F628" s="295">
        <f t="shared" si="111"/>
        <v>0</v>
      </c>
      <c r="G628" s="1278">
        <f t="shared" si="112"/>
        <v>0</v>
      </c>
      <c r="H628" s="390">
        <v>125</v>
      </c>
      <c r="I628" s="390">
        <v>1500</v>
      </c>
      <c r="J628" s="99"/>
      <c r="K628" s="1383">
        <f t="shared" si="113"/>
        <v>0</v>
      </c>
      <c r="L628" s="304"/>
      <c r="M628" s="1287"/>
    </row>
    <row r="629" spans="1:13" ht="15.75">
      <c r="A629" s="304" t="str">
        <f>IF(J629&gt;0,COUNT($J$4:J629),"")</f>
        <v/>
      </c>
      <c r="B629" s="400"/>
      <c r="C629" s="387" t="s">
        <v>1756</v>
      </c>
      <c r="D629" s="388" t="s">
        <v>6391</v>
      </c>
      <c r="E629" s="389">
        <v>15.11</v>
      </c>
      <c r="F629" s="295">
        <f t="shared" si="111"/>
        <v>0</v>
      </c>
      <c r="G629" s="1278">
        <f t="shared" si="112"/>
        <v>0</v>
      </c>
      <c r="H629" s="390">
        <v>100</v>
      </c>
      <c r="I629" s="390">
        <v>1200</v>
      </c>
      <c r="J629" s="99"/>
      <c r="K629" s="1383">
        <f t="shared" si="113"/>
        <v>0</v>
      </c>
      <c r="L629" s="304"/>
      <c r="M629" s="1287"/>
    </row>
    <row r="630" spans="1:13" ht="15.75">
      <c r="A630" s="304" t="str">
        <f>IF(J630&gt;0,COUNT($J$4:J630),"")</f>
        <v/>
      </c>
      <c r="B630" s="400"/>
      <c r="C630" s="387" t="s">
        <v>1757</v>
      </c>
      <c r="D630" s="388" t="s">
        <v>6392</v>
      </c>
      <c r="E630" s="418">
        <v>16.670000000000002</v>
      </c>
      <c r="F630" s="295">
        <f t="shared" si="111"/>
        <v>0</v>
      </c>
      <c r="G630" s="1278">
        <f t="shared" si="112"/>
        <v>0</v>
      </c>
      <c r="H630" s="390">
        <v>60</v>
      </c>
      <c r="I630" s="390">
        <v>720</v>
      </c>
      <c r="J630" s="99"/>
      <c r="K630" s="1383">
        <f t="shared" si="113"/>
        <v>0</v>
      </c>
      <c r="L630" s="304"/>
      <c r="M630" s="1287"/>
    </row>
    <row r="631" spans="1:13" ht="15.75">
      <c r="A631" s="304" t="str">
        <f>IF(J631&gt;0,COUNT($J$4:J631),"")</f>
        <v/>
      </c>
      <c r="B631" s="400"/>
      <c r="C631" s="387" t="s">
        <v>1758</v>
      </c>
      <c r="D631" s="388" t="s">
        <v>6393</v>
      </c>
      <c r="E631" s="389">
        <v>31.76</v>
      </c>
      <c r="F631" s="295">
        <f t="shared" si="111"/>
        <v>0</v>
      </c>
      <c r="G631" s="1278">
        <f t="shared" si="112"/>
        <v>0</v>
      </c>
      <c r="H631" s="390">
        <v>40</v>
      </c>
      <c r="I631" s="390">
        <v>480</v>
      </c>
      <c r="J631" s="99"/>
      <c r="K631" s="1383">
        <f t="shared" si="113"/>
        <v>0</v>
      </c>
      <c r="L631" s="304"/>
      <c r="M631" s="1287"/>
    </row>
    <row r="632" spans="1:13" ht="15.75">
      <c r="A632" s="304" t="str">
        <f>IF(J632&gt;0,COUNT($J$4:J632),"")</f>
        <v/>
      </c>
      <c r="B632" s="400"/>
      <c r="C632" s="387" t="s">
        <v>1759</v>
      </c>
      <c r="D632" s="388" t="s">
        <v>6394</v>
      </c>
      <c r="E632" s="389">
        <v>26.32</v>
      </c>
      <c r="F632" s="295">
        <f t="shared" si="111"/>
        <v>0</v>
      </c>
      <c r="G632" s="1278">
        <f t="shared" si="112"/>
        <v>0</v>
      </c>
      <c r="H632" s="390">
        <v>30</v>
      </c>
      <c r="I632" s="390">
        <v>360</v>
      </c>
      <c r="J632" s="99"/>
      <c r="K632" s="1383">
        <f t="shared" si="113"/>
        <v>0</v>
      </c>
      <c r="L632" s="304"/>
      <c r="M632" s="1287"/>
    </row>
    <row r="633" spans="1:13" ht="15.75">
      <c r="A633" s="304" t="str">
        <f>IF(J633&gt;0,COUNT($J$4:J633),"")</f>
        <v/>
      </c>
      <c r="B633" s="400"/>
      <c r="C633" s="387" t="s">
        <v>1760</v>
      </c>
      <c r="D633" s="388" t="s">
        <v>6395</v>
      </c>
      <c r="E633" s="389">
        <v>36.58</v>
      </c>
      <c r="F633" s="295">
        <f t="shared" si="111"/>
        <v>0</v>
      </c>
      <c r="G633" s="1278">
        <f t="shared" si="112"/>
        <v>0</v>
      </c>
      <c r="H633" s="390">
        <v>45</v>
      </c>
      <c r="I633" s="390">
        <v>270</v>
      </c>
      <c r="J633" s="99"/>
      <c r="K633" s="1383">
        <f t="shared" si="113"/>
        <v>0</v>
      </c>
      <c r="L633" s="304"/>
      <c r="M633" s="1287"/>
    </row>
    <row r="634" spans="1:13" ht="15.75">
      <c r="A634" s="304" t="str">
        <f>IF(J634&gt;0,COUNT($J$4:J634),"")</f>
        <v/>
      </c>
      <c r="B634" s="400"/>
      <c r="C634" s="387" t="s">
        <v>1761</v>
      </c>
      <c r="D634" s="388" t="s">
        <v>6396</v>
      </c>
      <c r="E634" s="389">
        <v>60.75</v>
      </c>
      <c r="F634" s="295">
        <f t="shared" si="111"/>
        <v>0</v>
      </c>
      <c r="G634" s="1278">
        <f t="shared" si="112"/>
        <v>0</v>
      </c>
      <c r="H634" s="390">
        <v>25</v>
      </c>
      <c r="I634" s="390">
        <v>150</v>
      </c>
      <c r="J634" s="99"/>
      <c r="K634" s="1383">
        <f t="shared" si="113"/>
        <v>0</v>
      </c>
      <c r="L634" s="304"/>
      <c r="M634" s="1287"/>
    </row>
    <row r="635" spans="1:13" ht="15.75">
      <c r="A635" s="304" t="str">
        <f>IF(J635&gt;0,COUNT($J$4:J635),"")</f>
        <v/>
      </c>
      <c r="B635" s="400"/>
      <c r="C635" s="387" t="s">
        <v>3076</v>
      </c>
      <c r="D635" s="388" t="s">
        <v>6397</v>
      </c>
      <c r="E635" s="389" t="s">
        <v>3076</v>
      </c>
      <c r="F635" s="295">
        <f>$F$2</f>
        <v>0</v>
      </c>
      <c r="G635" s="1278" t="str">
        <f t="shared" si="112"/>
        <v>-</v>
      </c>
      <c r="H635" s="390">
        <v>14</v>
      </c>
      <c r="I635" s="390">
        <v>84</v>
      </c>
      <c r="J635" s="99"/>
      <c r="K635" s="1383">
        <f t="shared" si="113"/>
        <v>0</v>
      </c>
      <c r="L635" s="304"/>
      <c r="M635" s="1287"/>
    </row>
    <row r="636" spans="1:13" ht="15.75">
      <c r="A636" s="304" t="str">
        <f>IF(J636&gt;0,COUNT($J$4:J636),"")</f>
        <v/>
      </c>
      <c r="B636" s="400"/>
      <c r="C636" s="387" t="s">
        <v>3076</v>
      </c>
      <c r="D636" s="388" t="s">
        <v>6398</v>
      </c>
      <c r="E636" s="389" t="s">
        <v>3076</v>
      </c>
      <c r="F636" s="295">
        <f>$F$2</f>
        <v>0</v>
      </c>
      <c r="G636" s="1278" t="str">
        <f t="shared" si="112"/>
        <v>-</v>
      </c>
      <c r="H636" s="390">
        <v>20</v>
      </c>
      <c r="I636" s="390">
        <v>60</v>
      </c>
      <c r="J636" s="99"/>
      <c r="K636" s="1383">
        <f t="shared" si="113"/>
        <v>0</v>
      </c>
      <c r="L636" s="304"/>
      <c r="M636" s="1287"/>
    </row>
    <row r="637" spans="1:13" ht="15.75">
      <c r="A637" s="304" t="str">
        <f>IF(J637&gt;0,COUNT($J$4:J637),"")</f>
        <v/>
      </c>
      <c r="B637" s="400"/>
      <c r="C637" s="391" t="s">
        <v>3076</v>
      </c>
      <c r="D637" s="349" t="s">
        <v>6399</v>
      </c>
      <c r="E637" s="392" t="s">
        <v>3076</v>
      </c>
      <c r="F637" s="296">
        <f>$F$2</f>
        <v>0</v>
      </c>
      <c r="G637" s="1286" t="str">
        <f t="shared" si="112"/>
        <v>-</v>
      </c>
      <c r="H637" s="393">
        <v>7</v>
      </c>
      <c r="I637" s="393">
        <v>28</v>
      </c>
      <c r="J637" s="100"/>
      <c r="K637" s="1384">
        <f t="shared" si="113"/>
        <v>0</v>
      </c>
      <c r="L637" s="304"/>
      <c r="M637" s="1287"/>
    </row>
    <row r="638" spans="1:13" ht="15.75">
      <c r="A638" s="304" t="str">
        <f>IF(J638&gt;0,COUNT($J$4:J638),"")</f>
        <v/>
      </c>
      <c r="B638" s="395"/>
      <c r="C638" s="396"/>
      <c r="D638" s="397" t="s">
        <v>407</v>
      </c>
      <c r="E638" s="398"/>
      <c r="F638" s="297"/>
      <c r="G638" s="1377"/>
      <c r="H638" s="399"/>
      <c r="I638" s="399"/>
      <c r="J638" s="189"/>
      <c r="K638" s="1386"/>
      <c r="L638" s="304"/>
      <c r="M638" s="1287"/>
    </row>
    <row r="639" spans="1:13" ht="15.75">
      <c r="A639" s="304" t="str">
        <f>IF(J639&gt;0,COUNT($J$4:J639),"")</f>
        <v/>
      </c>
      <c r="B639" s="340"/>
      <c r="C639" s="384" t="s">
        <v>1762</v>
      </c>
      <c r="D639" s="342" t="s">
        <v>6400</v>
      </c>
      <c r="E639" s="385">
        <v>42.11</v>
      </c>
      <c r="F639" s="294">
        <f t="shared" ref="F639:F650" si="114">$F$2</f>
        <v>0</v>
      </c>
      <c r="G639" s="1278">
        <f t="shared" ref="G639:G650" si="115">IFERROR(E639*F639,"-")</f>
        <v>0</v>
      </c>
      <c r="H639" s="386">
        <v>1</v>
      </c>
      <c r="I639" s="386">
        <v>1</v>
      </c>
      <c r="J639" s="98"/>
      <c r="K639" s="1383">
        <f t="shared" ref="K639:K650" si="116">IFERROR(J639*G639,0)</f>
        <v>0</v>
      </c>
      <c r="L639" s="304"/>
      <c r="M639" s="1287"/>
    </row>
    <row r="640" spans="1:13" ht="15.75">
      <c r="A640" s="304" t="str">
        <f>IF(J640&gt;0,COUNT($J$4:J640),"")</f>
        <v/>
      </c>
      <c r="B640" s="340"/>
      <c r="C640" s="387" t="s">
        <v>1763</v>
      </c>
      <c r="D640" s="388" t="s">
        <v>6401</v>
      </c>
      <c r="E640" s="389">
        <v>42.12</v>
      </c>
      <c r="F640" s="295">
        <f t="shared" si="114"/>
        <v>0</v>
      </c>
      <c r="G640" s="1278">
        <f t="shared" si="115"/>
        <v>0</v>
      </c>
      <c r="H640" s="390">
        <v>45</v>
      </c>
      <c r="I640" s="390">
        <v>360</v>
      </c>
      <c r="J640" s="99"/>
      <c r="K640" s="1383">
        <f t="shared" si="116"/>
        <v>0</v>
      </c>
      <c r="L640" s="304"/>
      <c r="M640" s="1287"/>
    </row>
    <row r="641" spans="1:13" ht="15.75">
      <c r="A641" s="304" t="str">
        <f>IF(J641&gt;0,COUNT($J$4:J641),"")</f>
        <v/>
      </c>
      <c r="B641" s="340"/>
      <c r="C641" s="387" t="s">
        <v>1764</v>
      </c>
      <c r="D641" s="388" t="s">
        <v>6402</v>
      </c>
      <c r="E641" s="389">
        <v>42.12</v>
      </c>
      <c r="F641" s="295">
        <f t="shared" si="114"/>
        <v>0</v>
      </c>
      <c r="G641" s="1278">
        <f t="shared" si="115"/>
        <v>0</v>
      </c>
      <c r="H641" s="390">
        <v>25</v>
      </c>
      <c r="I641" s="390">
        <v>75</v>
      </c>
      <c r="J641" s="99"/>
      <c r="K641" s="1383">
        <f t="shared" si="116"/>
        <v>0</v>
      </c>
      <c r="L641" s="304"/>
      <c r="M641" s="1287"/>
    </row>
    <row r="642" spans="1:13" ht="15.75">
      <c r="A642" s="304" t="str">
        <f>IF(J642&gt;0,COUNT($J$4:J642),"")</f>
        <v/>
      </c>
      <c r="B642" s="340"/>
      <c r="C642" s="387" t="s">
        <v>1765</v>
      </c>
      <c r="D642" s="388" t="s">
        <v>6403</v>
      </c>
      <c r="E642" s="389">
        <v>42.12</v>
      </c>
      <c r="F642" s="295">
        <f t="shared" si="114"/>
        <v>0</v>
      </c>
      <c r="G642" s="1278">
        <f t="shared" si="115"/>
        <v>0</v>
      </c>
      <c r="H642" s="390">
        <v>25</v>
      </c>
      <c r="I642" s="390">
        <v>50</v>
      </c>
      <c r="J642" s="99"/>
      <c r="K642" s="1383">
        <f t="shared" si="116"/>
        <v>0</v>
      </c>
      <c r="L642" s="304"/>
      <c r="M642" s="1287"/>
    </row>
    <row r="643" spans="1:13" ht="15.75">
      <c r="A643" s="304" t="str">
        <f>IF(J643&gt;0,COUNT($J$4:J643),"")</f>
        <v/>
      </c>
      <c r="B643" s="340"/>
      <c r="C643" s="391" t="s">
        <v>1766</v>
      </c>
      <c r="D643" s="349" t="s">
        <v>6404</v>
      </c>
      <c r="E643" s="392">
        <v>50.4</v>
      </c>
      <c r="F643" s="296">
        <f t="shared" si="114"/>
        <v>0</v>
      </c>
      <c r="G643" s="1286">
        <f t="shared" si="115"/>
        <v>0</v>
      </c>
      <c r="H643" s="393">
        <v>15</v>
      </c>
      <c r="I643" s="393">
        <v>45</v>
      </c>
      <c r="J643" s="100"/>
      <c r="K643" s="1384">
        <f t="shared" si="116"/>
        <v>0</v>
      </c>
      <c r="L643" s="304"/>
      <c r="M643" s="1287"/>
    </row>
    <row r="644" spans="1:13" ht="15.75">
      <c r="A644" s="304" t="str">
        <f>IF(J644&gt;0,COUNT($J$4:J644),"")</f>
        <v/>
      </c>
      <c r="B644" s="340"/>
      <c r="C644" s="387" t="s">
        <v>1767</v>
      </c>
      <c r="D644" s="388" t="s">
        <v>6405</v>
      </c>
      <c r="E644" s="389">
        <v>58.87</v>
      </c>
      <c r="F644" s="295">
        <f t="shared" si="114"/>
        <v>0</v>
      </c>
      <c r="G644" s="1275">
        <f t="shared" si="115"/>
        <v>0</v>
      </c>
      <c r="H644" s="390">
        <v>15</v>
      </c>
      <c r="I644" s="390">
        <v>30</v>
      </c>
      <c r="J644" s="99"/>
      <c r="K644" s="1385">
        <f t="shared" si="116"/>
        <v>0</v>
      </c>
      <c r="L644" s="304"/>
      <c r="M644" s="1287"/>
    </row>
    <row r="645" spans="1:13" ht="15.75">
      <c r="A645" s="304" t="str">
        <f>IF(J645&gt;0,COUNT($J$4:J645),"")</f>
        <v/>
      </c>
      <c r="B645" s="340"/>
      <c r="C645" s="387" t="s">
        <v>1768</v>
      </c>
      <c r="D645" s="388" t="s">
        <v>6406</v>
      </c>
      <c r="E645" s="389">
        <v>78.8</v>
      </c>
      <c r="F645" s="295">
        <f t="shared" si="114"/>
        <v>0</v>
      </c>
      <c r="G645" s="1278">
        <f t="shared" si="115"/>
        <v>0</v>
      </c>
      <c r="H645" s="390">
        <v>10</v>
      </c>
      <c r="I645" s="390">
        <v>30</v>
      </c>
      <c r="J645" s="99"/>
      <c r="K645" s="1383">
        <f t="shared" si="116"/>
        <v>0</v>
      </c>
      <c r="L645" s="304"/>
      <c r="M645" s="1287"/>
    </row>
    <row r="646" spans="1:13" ht="15.75">
      <c r="A646" s="304" t="str">
        <f>IF(J646&gt;0,COUNT($J$4:J646),"")</f>
        <v/>
      </c>
      <c r="B646" s="340"/>
      <c r="C646" s="387" t="s">
        <v>1769</v>
      </c>
      <c r="D646" s="388" t="s">
        <v>6407</v>
      </c>
      <c r="E646" s="433">
        <v>85.88</v>
      </c>
      <c r="F646" s="295">
        <f t="shared" si="114"/>
        <v>0</v>
      </c>
      <c r="G646" s="1278">
        <f t="shared" si="115"/>
        <v>0</v>
      </c>
      <c r="H646" s="434">
        <v>8</v>
      </c>
      <c r="I646" s="434">
        <v>24</v>
      </c>
      <c r="J646" s="99"/>
      <c r="K646" s="1383">
        <f t="shared" si="116"/>
        <v>0</v>
      </c>
      <c r="L646" s="304"/>
      <c r="M646" s="1287"/>
    </row>
    <row r="647" spans="1:13" ht="15.75">
      <c r="A647" s="304" t="str">
        <f>IF(J647&gt;0,COUNT($J$4:J647),"")</f>
        <v/>
      </c>
      <c r="B647" s="340"/>
      <c r="C647" s="391" t="s">
        <v>1770</v>
      </c>
      <c r="D647" s="435" t="s">
        <v>6408</v>
      </c>
      <c r="E647" s="436">
        <v>111.99</v>
      </c>
      <c r="F647" s="296">
        <f t="shared" si="114"/>
        <v>0</v>
      </c>
      <c r="G647" s="1286">
        <f t="shared" si="115"/>
        <v>0</v>
      </c>
      <c r="H647" s="437">
        <v>8</v>
      </c>
      <c r="I647" s="437">
        <v>16</v>
      </c>
      <c r="J647" s="100"/>
      <c r="K647" s="1384">
        <f t="shared" si="116"/>
        <v>0</v>
      </c>
      <c r="L647" s="304"/>
      <c r="M647" s="1287"/>
    </row>
    <row r="648" spans="1:13" ht="15.75">
      <c r="A648" s="304" t="str">
        <f>IF(J648&gt;0,COUNT($J$4:J648),"")</f>
        <v/>
      </c>
      <c r="B648" s="340"/>
      <c r="C648" s="387" t="s">
        <v>3076</v>
      </c>
      <c r="D648" s="438" t="s">
        <v>6409</v>
      </c>
      <c r="E648" s="389" t="s">
        <v>3076</v>
      </c>
      <c r="F648" s="295">
        <f t="shared" si="114"/>
        <v>0</v>
      </c>
      <c r="G648" s="1275" t="str">
        <f t="shared" si="115"/>
        <v>-</v>
      </c>
      <c r="H648" s="434">
        <v>5</v>
      </c>
      <c r="I648" s="434">
        <v>40</v>
      </c>
      <c r="J648" s="99"/>
      <c r="K648" s="1385">
        <f t="shared" si="116"/>
        <v>0</v>
      </c>
      <c r="L648" s="304"/>
      <c r="M648" s="1287"/>
    </row>
    <row r="649" spans="1:13" ht="15.75">
      <c r="A649" s="304" t="str">
        <f>IF(J649&gt;0,COUNT($J$4:J649),"")</f>
        <v/>
      </c>
      <c r="B649" s="340"/>
      <c r="C649" s="387" t="s">
        <v>3076</v>
      </c>
      <c r="D649" s="438" t="s">
        <v>6410</v>
      </c>
      <c r="E649" s="389" t="s">
        <v>3076</v>
      </c>
      <c r="F649" s="295">
        <f t="shared" si="114"/>
        <v>0</v>
      </c>
      <c r="G649" s="1278" t="str">
        <f t="shared" si="115"/>
        <v>-</v>
      </c>
      <c r="H649" s="390">
        <v>1</v>
      </c>
      <c r="I649" s="390">
        <v>1</v>
      </c>
      <c r="J649" s="99"/>
      <c r="K649" s="1383">
        <f t="shared" si="116"/>
        <v>0</v>
      </c>
      <c r="L649" s="304"/>
      <c r="M649" s="1287"/>
    </row>
    <row r="650" spans="1:13" ht="15.75">
      <c r="A650" s="304" t="str">
        <f>IF(J650&gt;0,COUNT($J$4:J650),"")</f>
        <v/>
      </c>
      <c r="B650" s="340"/>
      <c r="C650" s="391" t="s">
        <v>3076</v>
      </c>
      <c r="D650" s="435" t="s">
        <v>6411</v>
      </c>
      <c r="E650" s="392" t="s">
        <v>3076</v>
      </c>
      <c r="F650" s="296">
        <f t="shared" si="114"/>
        <v>0</v>
      </c>
      <c r="G650" s="1286" t="str">
        <f t="shared" si="115"/>
        <v>-</v>
      </c>
      <c r="H650" s="393">
        <v>1</v>
      </c>
      <c r="I650" s="393">
        <v>1</v>
      </c>
      <c r="J650" s="100"/>
      <c r="K650" s="1384">
        <f t="shared" si="116"/>
        <v>0</v>
      </c>
      <c r="L650" s="304"/>
      <c r="M650" s="1287"/>
    </row>
    <row r="651" spans="1:13" ht="15.75">
      <c r="A651" s="304" t="str">
        <f>IF(J651&gt;0,COUNT($J$4:J651),"")</f>
        <v/>
      </c>
      <c r="B651" s="395"/>
      <c r="C651" s="396"/>
      <c r="D651" s="432" t="s">
        <v>8837</v>
      </c>
      <c r="E651" s="398"/>
      <c r="F651" s="297"/>
      <c r="G651" s="1377"/>
      <c r="H651" s="399"/>
      <c r="I651" s="399"/>
      <c r="J651" s="189"/>
      <c r="K651" s="1386"/>
      <c r="L651" s="304"/>
      <c r="M651" s="1287"/>
    </row>
    <row r="652" spans="1:13" ht="15.75">
      <c r="A652" s="304" t="str">
        <f>IF(J652&gt;0,COUNT($J$4:J652),"")</f>
        <v/>
      </c>
      <c r="B652" s="340"/>
      <c r="C652" s="384" t="s">
        <v>3076</v>
      </c>
      <c r="D652" s="342" t="s">
        <v>6412</v>
      </c>
      <c r="E652" s="385" t="s">
        <v>3076</v>
      </c>
      <c r="F652" s="294">
        <f t="shared" ref="F652:F663" si="117">$F$2</f>
        <v>0</v>
      </c>
      <c r="G652" s="1278" t="str">
        <f t="shared" ref="G652:G663" si="118">IFERROR(E652*F652,"-")</f>
        <v>-</v>
      </c>
      <c r="H652" s="386">
        <v>1</v>
      </c>
      <c r="I652" s="386">
        <v>1</v>
      </c>
      <c r="J652" s="98"/>
      <c r="K652" s="1383">
        <f t="shared" ref="K652:K663" si="119">IFERROR(J652*G652,0)</f>
        <v>0</v>
      </c>
      <c r="L652" s="304"/>
      <c r="M652" s="1287"/>
    </row>
    <row r="653" spans="1:13" ht="15.75">
      <c r="A653" s="304" t="str">
        <f>IF(J653&gt;0,COUNT($J$4:J653),"")</f>
        <v/>
      </c>
      <c r="B653" s="340"/>
      <c r="C653" s="387" t="s">
        <v>1771</v>
      </c>
      <c r="D653" s="429" t="s">
        <v>6413</v>
      </c>
      <c r="E653" s="418">
        <v>32.15</v>
      </c>
      <c r="F653" s="295">
        <f t="shared" si="117"/>
        <v>0</v>
      </c>
      <c r="G653" s="1278">
        <f t="shared" si="118"/>
        <v>0</v>
      </c>
      <c r="H653" s="390">
        <v>45</v>
      </c>
      <c r="I653" s="390">
        <v>270</v>
      </c>
      <c r="J653" s="99"/>
      <c r="K653" s="1383">
        <f t="shared" si="119"/>
        <v>0</v>
      </c>
      <c r="L653" s="304"/>
      <c r="M653" s="1287"/>
    </row>
    <row r="654" spans="1:13" ht="15.75">
      <c r="A654" s="304" t="str">
        <f>IF(J654&gt;0,COUNT($J$4:J654),"")</f>
        <v/>
      </c>
      <c r="B654" s="340"/>
      <c r="C654" s="387" t="s">
        <v>3076</v>
      </c>
      <c r="D654" s="388" t="s">
        <v>6414</v>
      </c>
      <c r="E654" s="389" t="s">
        <v>3076</v>
      </c>
      <c r="F654" s="295">
        <f t="shared" si="117"/>
        <v>0</v>
      </c>
      <c r="G654" s="1278" t="str">
        <f t="shared" si="118"/>
        <v>-</v>
      </c>
      <c r="H654" s="390">
        <v>1</v>
      </c>
      <c r="I654" s="390">
        <v>1</v>
      </c>
      <c r="J654" s="99"/>
      <c r="K654" s="1383">
        <f t="shared" si="119"/>
        <v>0</v>
      </c>
      <c r="L654" s="304"/>
      <c r="M654" s="1287"/>
    </row>
    <row r="655" spans="1:13" ht="15.75">
      <c r="A655" s="304" t="str">
        <f>IF(J655&gt;0,COUNT($J$4:J655),"")</f>
        <v/>
      </c>
      <c r="B655" s="340"/>
      <c r="C655" s="387" t="s">
        <v>1772</v>
      </c>
      <c r="D655" s="388" t="s">
        <v>6415</v>
      </c>
      <c r="E655" s="389">
        <v>44.37</v>
      </c>
      <c r="F655" s="295">
        <f t="shared" si="117"/>
        <v>0</v>
      </c>
      <c r="G655" s="1278">
        <f t="shared" si="118"/>
        <v>0</v>
      </c>
      <c r="H655" s="390">
        <v>30</v>
      </c>
      <c r="I655" s="390">
        <v>180</v>
      </c>
      <c r="J655" s="99"/>
      <c r="K655" s="1383">
        <f t="shared" si="119"/>
        <v>0</v>
      </c>
      <c r="L655" s="304"/>
      <c r="M655" s="1287"/>
    </row>
    <row r="656" spans="1:13" ht="15.75">
      <c r="A656" s="304" t="str">
        <f>IF(J656&gt;0,COUNT($J$4:J656),"")</f>
        <v/>
      </c>
      <c r="B656" s="340"/>
      <c r="C656" s="391" t="s">
        <v>1773</v>
      </c>
      <c r="D656" s="349" t="s">
        <v>6416</v>
      </c>
      <c r="E656" s="424">
        <v>55.83</v>
      </c>
      <c r="F656" s="296">
        <f t="shared" si="117"/>
        <v>0</v>
      </c>
      <c r="G656" s="1286">
        <f t="shared" si="118"/>
        <v>0</v>
      </c>
      <c r="H656" s="393">
        <v>30</v>
      </c>
      <c r="I656" s="393">
        <v>120</v>
      </c>
      <c r="J656" s="100"/>
      <c r="K656" s="1384">
        <f t="shared" si="119"/>
        <v>0</v>
      </c>
      <c r="L656" s="304"/>
      <c r="M656" s="1287"/>
    </row>
    <row r="657" spans="1:13" ht="15.75">
      <c r="A657" s="304" t="str">
        <f>IF(J657&gt;0,COUNT($J$4:J657),"")</f>
        <v/>
      </c>
      <c r="B657" s="340"/>
      <c r="C657" s="414" t="s">
        <v>1774</v>
      </c>
      <c r="D657" s="388" t="s">
        <v>6417</v>
      </c>
      <c r="E657" s="389">
        <v>78.709999999999994</v>
      </c>
      <c r="F657" s="295">
        <f t="shared" si="117"/>
        <v>0</v>
      </c>
      <c r="G657" s="1275">
        <f t="shared" si="118"/>
        <v>0</v>
      </c>
      <c r="H657" s="390">
        <v>15</v>
      </c>
      <c r="I657" s="390">
        <v>60</v>
      </c>
      <c r="J657" s="99"/>
      <c r="K657" s="1385">
        <f t="shared" si="119"/>
        <v>0</v>
      </c>
      <c r="L657" s="304"/>
      <c r="M657" s="1287"/>
    </row>
    <row r="658" spans="1:13" ht="15.75">
      <c r="A658" s="304" t="str">
        <f>IF(J658&gt;0,COUNT($J$4:J658),"")</f>
        <v/>
      </c>
      <c r="B658" s="340"/>
      <c r="C658" s="414" t="s">
        <v>1775</v>
      </c>
      <c r="D658" s="388" t="s">
        <v>6418</v>
      </c>
      <c r="E658" s="389">
        <v>136.09</v>
      </c>
      <c r="F658" s="295">
        <f t="shared" si="117"/>
        <v>0</v>
      </c>
      <c r="G658" s="1278">
        <f t="shared" si="118"/>
        <v>0</v>
      </c>
      <c r="H658" s="390">
        <v>12</v>
      </c>
      <c r="I658" s="390">
        <v>36</v>
      </c>
      <c r="J658" s="99"/>
      <c r="K658" s="1383">
        <f t="shared" si="119"/>
        <v>0</v>
      </c>
      <c r="L658" s="304"/>
      <c r="M658" s="1287"/>
    </row>
    <row r="659" spans="1:13" ht="15.75">
      <c r="A659" s="304" t="str">
        <f>IF(J659&gt;0,COUNT($J$4:J659),"")</f>
        <v/>
      </c>
      <c r="B659" s="340"/>
      <c r="C659" s="414" t="s">
        <v>1776</v>
      </c>
      <c r="D659" s="388" t="s">
        <v>6419</v>
      </c>
      <c r="E659" s="433">
        <v>184.97</v>
      </c>
      <c r="F659" s="295">
        <f t="shared" si="117"/>
        <v>0</v>
      </c>
      <c r="G659" s="1278">
        <f t="shared" si="118"/>
        <v>0</v>
      </c>
      <c r="H659" s="434">
        <v>10</v>
      </c>
      <c r="I659" s="434">
        <v>30</v>
      </c>
      <c r="J659" s="99"/>
      <c r="K659" s="1383">
        <f t="shared" si="119"/>
        <v>0</v>
      </c>
      <c r="L659" s="304"/>
      <c r="M659" s="1287"/>
    </row>
    <row r="660" spans="1:13" ht="15.75">
      <c r="A660" s="304" t="str">
        <f>IF(J660&gt;0,COUNT($J$4:J660),"")</f>
        <v/>
      </c>
      <c r="B660" s="340"/>
      <c r="C660" s="391" t="s">
        <v>1777</v>
      </c>
      <c r="D660" s="435" t="s">
        <v>6420</v>
      </c>
      <c r="E660" s="436">
        <v>298.64</v>
      </c>
      <c r="F660" s="296">
        <f t="shared" si="117"/>
        <v>0</v>
      </c>
      <c r="G660" s="1286">
        <f t="shared" si="118"/>
        <v>0</v>
      </c>
      <c r="H660" s="437">
        <v>6</v>
      </c>
      <c r="I660" s="437">
        <v>18</v>
      </c>
      <c r="J660" s="100"/>
      <c r="K660" s="1384">
        <f t="shared" si="119"/>
        <v>0</v>
      </c>
      <c r="L660" s="304"/>
      <c r="M660" s="1287"/>
    </row>
    <row r="661" spans="1:13" ht="15.75">
      <c r="A661" s="304" t="str">
        <f>IF(J661&gt;0,COUNT($J$4:J661),"")</f>
        <v/>
      </c>
      <c r="B661" s="340"/>
      <c r="C661" s="387" t="s">
        <v>1778</v>
      </c>
      <c r="D661" s="438" t="s">
        <v>6421</v>
      </c>
      <c r="E661" s="439">
        <v>624.1</v>
      </c>
      <c r="F661" s="295">
        <f t="shared" si="117"/>
        <v>0</v>
      </c>
      <c r="G661" s="1275">
        <f t="shared" si="118"/>
        <v>0</v>
      </c>
      <c r="H661" s="434">
        <v>1</v>
      </c>
      <c r="I661" s="434">
        <v>1</v>
      </c>
      <c r="J661" s="99"/>
      <c r="K661" s="1385">
        <f t="shared" si="119"/>
        <v>0</v>
      </c>
      <c r="L661" s="304"/>
      <c r="M661" s="1287"/>
    </row>
    <row r="662" spans="1:13" ht="15.75">
      <c r="A662" s="304" t="str">
        <f>IF(J662&gt;0,COUNT($J$4:J662),"")</f>
        <v/>
      </c>
      <c r="B662" s="340"/>
      <c r="C662" s="387" t="s">
        <v>1779</v>
      </c>
      <c r="D662" s="438" t="s">
        <v>6422</v>
      </c>
      <c r="E662" s="418">
        <v>1051.23</v>
      </c>
      <c r="F662" s="295">
        <f t="shared" si="117"/>
        <v>0</v>
      </c>
      <c r="G662" s="1278">
        <f t="shared" si="118"/>
        <v>0</v>
      </c>
      <c r="H662" s="390">
        <v>1</v>
      </c>
      <c r="I662" s="390">
        <v>1</v>
      </c>
      <c r="J662" s="99"/>
      <c r="K662" s="1383">
        <f t="shared" si="119"/>
        <v>0</v>
      </c>
      <c r="L662" s="304"/>
      <c r="M662" s="1287"/>
    </row>
    <row r="663" spans="1:13" ht="15.75">
      <c r="A663" s="304" t="str">
        <f>IF(J663&gt;0,COUNT($J$4:J663),"")</f>
        <v/>
      </c>
      <c r="B663" s="340"/>
      <c r="C663" s="391" t="s">
        <v>1780</v>
      </c>
      <c r="D663" s="435" t="s">
        <v>6423</v>
      </c>
      <c r="E663" s="424">
        <v>1731.14</v>
      </c>
      <c r="F663" s="296">
        <f t="shared" si="117"/>
        <v>0</v>
      </c>
      <c r="G663" s="1286">
        <f t="shared" si="118"/>
        <v>0</v>
      </c>
      <c r="H663" s="393">
        <v>1</v>
      </c>
      <c r="I663" s="393">
        <v>1</v>
      </c>
      <c r="J663" s="100"/>
      <c r="K663" s="1384">
        <f t="shared" si="119"/>
        <v>0</v>
      </c>
      <c r="L663" s="304"/>
      <c r="M663" s="1287"/>
    </row>
    <row r="664" spans="1:13" ht="30" customHeight="1">
      <c r="A664" s="304" t="str">
        <f>IF(J664&gt;0,COUNT($J$4:J664),"")</f>
        <v/>
      </c>
      <c r="B664" s="440"/>
      <c r="C664" s="441"/>
      <c r="D664" s="442" t="s">
        <v>5450</v>
      </c>
      <c r="E664" s="443"/>
      <c r="F664" s="302"/>
      <c r="G664" s="1379"/>
      <c r="H664" s="444"/>
      <c r="I664" s="444"/>
      <c r="J664" s="190"/>
      <c r="K664" s="1391"/>
      <c r="L664" s="304"/>
      <c r="M664" s="1287"/>
    </row>
    <row r="665" spans="1:13" ht="15.75">
      <c r="A665" s="304" t="str">
        <f>IF(J665&gt;0,COUNT($J$4:J665),"")</f>
        <v/>
      </c>
      <c r="B665" s="379"/>
      <c r="C665" s="380"/>
      <c r="D665" s="381" t="s">
        <v>5447</v>
      </c>
      <c r="E665" s="382"/>
      <c r="F665" s="293"/>
      <c r="G665" s="1291"/>
      <c r="H665" s="383"/>
      <c r="I665" s="383"/>
      <c r="J665" s="188"/>
      <c r="K665" s="1382"/>
      <c r="L665" s="304"/>
      <c r="M665" s="1287"/>
    </row>
    <row r="666" spans="1:13" ht="15.75">
      <c r="A666" s="304" t="str">
        <f>IF(J666&gt;0,COUNT($J$4:J666),"")</f>
        <v/>
      </c>
      <c r="B666" s="400"/>
      <c r="C666" s="416" t="s">
        <v>1781</v>
      </c>
      <c r="D666" s="342" t="s">
        <v>10179</v>
      </c>
      <c r="E666" s="385">
        <v>26.46</v>
      </c>
      <c r="F666" s="294">
        <f>$F$2</f>
        <v>0</v>
      </c>
      <c r="G666" s="1278">
        <f t="shared" ref="G666:G675" si="120">IFERROR(E666*F666,"-")</f>
        <v>0</v>
      </c>
      <c r="H666" s="386">
        <v>70</v>
      </c>
      <c r="I666" s="386">
        <v>840</v>
      </c>
      <c r="J666" s="98"/>
      <c r="K666" s="1383">
        <f t="shared" ref="K666:K675" si="121">IFERROR(J666*G666,0)</f>
        <v>0</v>
      </c>
      <c r="L666" s="304"/>
      <c r="M666" s="1287"/>
    </row>
    <row r="667" spans="1:13" ht="15.75">
      <c r="A667" s="304" t="str">
        <f>IF(J667&gt;0,COUNT($J$4:J667),"")</f>
        <v/>
      </c>
      <c r="B667" s="400"/>
      <c r="C667" s="414" t="s">
        <v>1782</v>
      </c>
      <c r="D667" s="388" t="s">
        <v>10180</v>
      </c>
      <c r="E667" s="389">
        <v>24.62</v>
      </c>
      <c r="F667" s="295">
        <f>$F$2</f>
        <v>0</v>
      </c>
      <c r="G667" s="1278">
        <f t="shared" si="120"/>
        <v>0</v>
      </c>
      <c r="H667" s="390">
        <v>40</v>
      </c>
      <c r="I667" s="390">
        <v>840</v>
      </c>
      <c r="J667" s="99"/>
      <c r="K667" s="1383">
        <f t="shared" si="121"/>
        <v>0</v>
      </c>
      <c r="L667" s="304"/>
      <c r="M667" s="1287"/>
    </row>
    <row r="668" spans="1:13" ht="15.75">
      <c r="A668" s="304" t="str">
        <f>IF(J668&gt;0,COUNT($J$4:J668),"")</f>
        <v/>
      </c>
      <c r="B668" s="400"/>
      <c r="C668" s="414" t="s">
        <v>1783</v>
      </c>
      <c r="D668" s="388" t="s">
        <v>10181</v>
      </c>
      <c r="E668" s="389">
        <v>24.62</v>
      </c>
      <c r="F668" s="295">
        <f>$F$2</f>
        <v>0</v>
      </c>
      <c r="G668" s="1278">
        <f t="shared" si="120"/>
        <v>0</v>
      </c>
      <c r="H668" s="390">
        <v>40</v>
      </c>
      <c r="I668" s="390">
        <v>480</v>
      </c>
      <c r="J668" s="99"/>
      <c r="K668" s="1383">
        <f t="shared" si="121"/>
        <v>0</v>
      </c>
      <c r="L668" s="304"/>
      <c r="M668" s="1287"/>
    </row>
    <row r="669" spans="1:13" ht="15.75">
      <c r="A669" s="304" t="str">
        <f>IF(J669&gt;0,COUNT($J$4:J669),"")</f>
        <v/>
      </c>
      <c r="B669" s="400"/>
      <c r="C669" s="414" t="s">
        <v>1784</v>
      </c>
      <c r="D669" s="388" t="s">
        <v>10182</v>
      </c>
      <c r="E669" s="389">
        <v>19.8</v>
      </c>
      <c r="F669" s="295">
        <f>$F$2</f>
        <v>0</v>
      </c>
      <c r="G669" s="1275">
        <f t="shared" si="120"/>
        <v>0</v>
      </c>
      <c r="H669" s="390">
        <v>40</v>
      </c>
      <c r="I669" s="390">
        <v>240</v>
      </c>
      <c r="J669" s="99"/>
      <c r="K669" s="1385">
        <f t="shared" si="121"/>
        <v>0</v>
      </c>
      <c r="L669" s="304"/>
      <c r="M669" s="1287"/>
    </row>
    <row r="670" spans="1:13" ht="15.75">
      <c r="A670" s="304" t="str">
        <f>IF(J670&gt;0,COUNT($J$4:J670),"")</f>
        <v/>
      </c>
      <c r="B670" s="400"/>
      <c r="C670" s="414" t="s">
        <v>1785</v>
      </c>
      <c r="D670" s="388" t="s">
        <v>10183</v>
      </c>
      <c r="E670" s="389">
        <v>22.84</v>
      </c>
      <c r="F670" s="295">
        <f>$F$2</f>
        <v>0</v>
      </c>
      <c r="G670" s="1275">
        <f t="shared" si="120"/>
        <v>0</v>
      </c>
      <c r="H670" s="390">
        <v>50</v>
      </c>
      <c r="I670" s="390">
        <v>150</v>
      </c>
      <c r="J670" s="99"/>
      <c r="K670" s="1385">
        <f t="shared" si="121"/>
        <v>0</v>
      </c>
      <c r="L670" s="304"/>
      <c r="M670" s="1287"/>
    </row>
    <row r="671" spans="1:13" ht="15.75">
      <c r="A671" s="304" t="str">
        <f>IF(J671&gt;0,COUNT($J$4:J671),"")</f>
        <v/>
      </c>
      <c r="B671" s="400"/>
      <c r="C671" s="414" t="s">
        <v>1786</v>
      </c>
      <c r="D671" s="388" t="s">
        <v>10184</v>
      </c>
      <c r="E671" s="389">
        <v>37.659999999999997</v>
      </c>
      <c r="F671" s="295">
        <f t="shared" ref="F671:F681" si="122">$F$2</f>
        <v>0</v>
      </c>
      <c r="G671" s="1275">
        <f t="shared" si="120"/>
        <v>0</v>
      </c>
      <c r="H671" s="390">
        <v>25</v>
      </c>
      <c r="I671" s="390">
        <v>100</v>
      </c>
      <c r="J671" s="99"/>
      <c r="K671" s="1385">
        <f t="shared" si="121"/>
        <v>0</v>
      </c>
      <c r="L671" s="304"/>
      <c r="M671" s="1287"/>
    </row>
    <row r="672" spans="1:13" ht="15.75">
      <c r="A672" s="304" t="str">
        <f>IF(J672&gt;0,COUNT($J$4:J672),"")</f>
        <v/>
      </c>
      <c r="B672" s="400"/>
      <c r="C672" s="414" t="s">
        <v>1787</v>
      </c>
      <c r="D672" s="388" t="s">
        <v>10185</v>
      </c>
      <c r="E672" s="389">
        <v>51.86</v>
      </c>
      <c r="F672" s="295">
        <f t="shared" si="122"/>
        <v>0</v>
      </c>
      <c r="G672" s="1275">
        <f t="shared" si="120"/>
        <v>0</v>
      </c>
      <c r="H672" s="390">
        <v>16</v>
      </c>
      <c r="I672" s="390">
        <v>64</v>
      </c>
      <c r="J672" s="99"/>
      <c r="K672" s="1385">
        <f t="shared" si="121"/>
        <v>0</v>
      </c>
      <c r="L672" s="304"/>
      <c r="M672" s="1287"/>
    </row>
    <row r="673" spans="1:13" ht="15.75">
      <c r="A673" s="304" t="str">
        <f>IF(J673&gt;0,COUNT($J$4:J673),"")</f>
        <v/>
      </c>
      <c r="B673" s="400"/>
      <c r="C673" s="414" t="s">
        <v>1788</v>
      </c>
      <c r="D673" s="388" t="s">
        <v>10186</v>
      </c>
      <c r="E673" s="389">
        <v>59.05</v>
      </c>
      <c r="F673" s="295">
        <f t="shared" si="122"/>
        <v>0</v>
      </c>
      <c r="G673" s="1275">
        <f t="shared" si="120"/>
        <v>0</v>
      </c>
      <c r="H673" s="390">
        <v>18</v>
      </c>
      <c r="I673" s="390">
        <v>36</v>
      </c>
      <c r="J673" s="99"/>
      <c r="K673" s="1385">
        <f t="shared" si="121"/>
        <v>0</v>
      </c>
      <c r="L673" s="304"/>
      <c r="M673" s="1287"/>
    </row>
    <row r="674" spans="1:13" ht="15.75">
      <c r="A674" s="304" t="str">
        <f>IF(J674&gt;0,COUNT($J$4:J674),"")</f>
        <v/>
      </c>
      <c r="B674" s="400"/>
      <c r="C674" s="414" t="s">
        <v>1789</v>
      </c>
      <c r="D674" s="388" t="s">
        <v>10187</v>
      </c>
      <c r="E674" s="418">
        <v>86.12</v>
      </c>
      <c r="F674" s="295">
        <f t="shared" si="122"/>
        <v>0</v>
      </c>
      <c r="G674" s="1275">
        <f t="shared" si="120"/>
        <v>0</v>
      </c>
      <c r="H674" s="390">
        <v>12</v>
      </c>
      <c r="I674" s="390">
        <v>24</v>
      </c>
      <c r="J674" s="99"/>
      <c r="K674" s="1385">
        <f t="shared" si="121"/>
        <v>0</v>
      </c>
      <c r="L674" s="304"/>
      <c r="M674" s="1287"/>
    </row>
    <row r="675" spans="1:13" ht="15.75">
      <c r="A675" s="304" t="str">
        <f>IF(J675&gt;0,COUNT($J$4:J675),"")</f>
        <v/>
      </c>
      <c r="B675" s="400"/>
      <c r="C675" s="414" t="s">
        <v>1790</v>
      </c>
      <c r="D675" s="388" t="s">
        <v>10188</v>
      </c>
      <c r="E675" s="418">
        <v>263.14</v>
      </c>
      <c r="F675" s="295">
        <f t="shared" si="122"/>
        <v>0</v>
      </c>
      <c r="G675" s="1275">
        <f t="shared" si="120"/>
        <v>0</v>
      </c>
      <c r="H675" s="390">
        <v>8</v>
      </c>
      <c r="I675" s="390">
        <v>16</v>
      </c>
      <c r="J675" s="99"/>
      <c r="K675" s="1385">
        <f t="shared" si="121"/>
        <v>0</v>
      </c>
      <c r="L675" s="304"/>
      <c r="M675" s="1287"/>
    </row>
    <row r="676" spans="1:13" ht="15.75">
      <c r="A676" s="304" t="str">
        <f>IF(J676&gt;0,COUNT($J$4:J676),"")</f>
        <v/>
      </c>
      <c r="B676" s="400"/>
      <c r="C676" s="414" t="s">
        <v>1791</v>
      </c>
      <c r="D676" s="388" t="s">
        <v>10189</v>
      </c>
      <c r="E676" s="389">
        <v>351.65</v>
      </c>
      <c r="F676" s="295">
        <f t="shared" si="122"/>
        <v>0</v>
      </c>
      <c r="G676" s="1275">
        <f t="shared" ref="G676:G681" si="123">IFERROR(E676*F676,"-")</f>
        <v>0</v>
      </c>
      <c r="H676" s="390">
        <v>12</v>
      </c>
      <c r="I676" s="390">
        <v>12</v>
      </c>
      <c r="J676" s="99"/>
      <c r="K676" s="1385">
        <f t="shared" ref="K676:K681" si="124">IFERROR(J676*G676,0)</f>
        <v>0</v>
      </c>
      <c r="L676" s="304"/>
      <c r="M676" s="1287"/>
    </row>
    <row r="677" spans="1:13" ht="15.75">
      <c r="A677" s="304" t="str">
        <f>IF(J677&gt;0,COUNT($J$4:J677),"")</f>
        <v/>
      </c>
      <c r="B677" s="400"/>
      <c r="C677" s="387" t="s">
        <v>3076</v>
      </c>
      <c r="D677" s="394" t="s">
        <v>10190</v>
      </c>
      <c r="E677" s="389" t="s">
        <v>3076</v>
      </c>
      <c r="F677" s="295">
        <f t="shared" si="122"/>
        <v>0</v>
      </c>
      <c r="G677" s="1278" t="str">
        <f t="shared" si="123"/>
        <v>-</v>
      </c>
      <c r="H677" s="390">
        <v>0</v>
      </c>
      <c r="I677" s="390">
        <v>15</v>
      </c>
      <c r="J677" s="99"/>
      <c r="K677" s="1383">
        <f t="shared" si="124"/>
        <v>0</v>
      </c>
      <c r="L677" s="304"/>
      <c r="M677" s="1287"/>
    </row>
    <row r="678" spans="1:13" ht="15.75">
      <c r="A678" s="304" t="str">
        <f>IF(J678&gt;0,COUNT($J$4:J678),"")</f>
        <v/>
      </c>
      <c r="B678" s="400"/>
      <c r="C678" s="387" t="s">
        <v>1792</v>
      </c>
      <c r="D678" s="388" t="s">
        <v>10191</v>
      </c>
      <c r="E678" s="389">
        <v>746.91</v>
      </c>
      <c r="F678" s="295">
        <f t="shared" si="122"/>
        <v>0</v>
      </c>
      <c r="G678" s="1278">
        <f t="shared" si="123"/>
        <v>0</v>
      </c>
      <c r="H678" s="390">
        <v>3</v>
      </c>
      <c r="I678" s="390">
        <v>6</v>
      </c>
      <c r="J678" s="99"/>
      <c r="K678" s="1383">
        <f t="shared" si="124"/>
        <v>0</v>
      </c>
      <c r="L678" s="304"/>
      <c r="M678" s="1287"/>
    </row>
    <row r="679" spans="1:13" ht="15.75">
      <c r="A679" s="304" t="str">
        <f>IF(J679&gt;0,COUNT($J$4:J679),"")</f>
        <v/>
      </c>
      <c r="B679" s="400"/>
      <c r="C679" s="387" t="s">
        <v>1793</v>
      </c>
      <c r="D679" s="388" t="s">
        <v>10192</v>
      </c>
      <c r="E679" s="389">
        <v>1720.68</v>
      </c>
      <c r="F679" s="295">
        <f t="shared" si="122"/>
        <v>0</v>
      </c>
      <c r="G679" s="1278">
        <f t="shared" si="123"/>
        <v>0</v>
      </c>
      <c r="H679" s="390">
        <v>0</v>
      </c>
      <c r="I679" s="390">
        <v>9</v>
      </c>
      <c r="J679" s="99"/>
      <c r="K679" s="1383">
        <f t="shared" si="124"/>
        <v>0</v>
      </c>
      <c r="L679" s="304"/>
      <c r="M679" s="1287"/>
    </row>
    <row r="680" spans="1:13" ht="15.75">
      <c r="A680" s="304" t="str">
        <f>IF(J680&gt;0,COUNT($J$4:J680),"")</f>
        <v/>
      </c>
      <c r="B680" s="400"/>
      <c r="C680" s="391" t="s">
        <v>1794</v>
      </c>
      <c r="D680" s="349" t="s">
        <v>10193</v>
      </c>
      <c r="E680" s="392">
        <v>1947.04</v>
      </c>
      <c r="F680" s="295">
        <f t="shared" si="122"/>
        <v>0</v>
      </c>
      <c r="G680" s="1278">
        <f t="shared" si="123"/>
        <v>0</v>
      </c>
      <c r="H680" s="393">
        <v>0</v>
      </c>
      <c r="I680" s="393">
        <v>2</v>
      </c>
      <c r="J680" s="99"/>
      <c r="K680" s="1383">
        <f t="shared" si="124"/>
        <v>0</v>
      </c>
      <c r="L680" s="304"/>
      <c r="M680" s="1287"/>
    </row>
    <row r="681" spans="1:13" ht="15.75">
      <c r="A681" s="304" t="str">
        <f>IF(J681&gt;0,COUNT($J$4:J681),"")</f>
        <v/>
      </c>
      <c r="B681" s="400"/>
      <c r="C681" s="391" t="s">
        <v>1795</v>
      </c>
      <c r="D681" s="349" t="s">
        <v>10194</v>
      </c>
      <c r="E681" s="392" t="s">
        <v>3076</v>
      </c>
      <c r="F681" s="296">
        <f t="shared" si="122"/>
        <v>0</v>
      </c>
      <c r="G681" s="1286" t="str">
        <f t="shared" si="123"/>
        <v>-</v>
      </c>
      <c r="H681" s="393">
        <v>1</v>
      </c>
      <c r="I681" s="393">
        <v>1</v>
      </c>
      <c r="J681" s="100"/>
      <c r="K681" s="1384">
        <f t="shared" si="124"/>
        <v>0</v>
      </c>
      <c r="L681" s="304"/>
      <c r="M681" s="1287"/>
    </row>
    <row r="682" spans="1:13" ht="15.75">
      <c r="A682" s="304" t="str">
        <f>IF(J682&gt;0,COUNT($J$4:J682),"")</f>
        <v/>
      </c>
      <c r="B682" s="395"/>
      <c r="C682" s="396"/>
      <c r="D682" s="397" t="s">
        <v>8838</v>
      </c>
      <c r="E682" s="398"/>
      <c r="F682" s="297"/>
      <c r="G682" s="1377"/>
      <c r="H682" s="399"/>
      <c r="I682" s="399"/>
      <c r="J682" s="189"/>
      <c r="K682" s="1386"/>
      <c r="L682" s="304"/>
      <c r="M682" s="1287"/>
    </row>
    <row r="683" spans="1:13" ht="15.75">
      <c r="A683" s="304" t="str">
        <f>IF(J683&gt;0,COUNT($J$4:J683),"")</f>
        <v/>
      </c>
      <c r="B683" s="400"/>
      <c r="C683" s="401" t="s">
        <v>1796</v>
      </c>
      <c r="D683" s="402" t="s">
        <v>10195</v>
      </c>
      <c r="E683" s="403">
        <v>23.19</v>
      </c>
      <c r="F683" s="298">
        <f>$F$2</f>
        <v>0</v>
      </c>
      <c r="G683" s="1286">
        <f>IFERROR(E683*F683,"-")</f>
        <v>0</v>
      </c>
      <c r="H683" s="404">
        <v>20</v>
      </c>
      <c r="I683" s="404">
        <v>160</v>
      </c>
      <c r="J683" s="106"/>
      <c r="K683" s="1384">
        <f>IFERROR(J683*G683,0)</f>
        <v>0</v>
      </c>
      <c r="L683" s="304"/>
      <c r="M683" s="1287"/>
    </row>
    <row r="684" spans="1:13" ht="15.75">
      <c r="A684" s="304"/>
      <c r="B684" s="400"/>
      <c r="C684" s="405"/>
      <c r="D684" s="406"/>
      <c r="E684" s="407"/>
      <c r="F684" s="299"/>
      <c r="G684" s="1277"/>
      <c r="H684" s="356"/>
      <c r="I684" s="356"/>
      <c r="J684" s="150"/>
      <c r="K684" s="1387"/>
      <c r="L684" s="304"/>
      <c r="M684" s="1287"/>
    </row>
    <row r="685" spans="1:13" ht="15.75">
      <c r="A685" s="304" t="str">
        <f>IF(J685&gt;0,COUNT($J$4:J685),"")</f>
        <v/>
      </c>
      <c r="B685" s="400"/>
      <c r="C685" s="384" t="s">
        <v>1797</v>
      </c>
      <c r="D685" s="342" t="s">
        <v>10196</v>
      </c>
      <c r="E685" s="385">
        <v>23.45</v>
      </c>
      <c r="F685" s="294">
        <f>$F$2</f>
        <v>0</v>
      </c>
      <c r="G685" s="1278">
        <f>IFERROR(E685*F685,"-")</f>
        <v>0</v>
      </c>
      <c r="H685" s="386">
        <v>35</v>
      </c>
      <c r="I685" s="386">
        <v>420</v>
      </c>
      <c r="J685" s="98"/>
      <c r="K685" s="1383">
        <f>IFERROR(J685*G685,0)</f>
        <v>0</v>
      </c>
      <c r="L685" s="304"/>
      <c r="M685" s="1287"/>
    </row>
    <row r="686" spans="1:13" ht="15.75">
      <c r="A686" s="304" t="str">
        <f>IF(J686&gt;0,COUNT($J$4:J686),"")</f>
        <v/>
      </c>
      <c r="B686" s="400"/>
      <c r="C686" s="401" t="s">
        <v>1798</v>
      </c>
      <c r="D686" s="349" t="s">
        <v>10197</v>
      </c>
      <c r="E686" s="392">
        <v>23.19</v>
      </c>
      <c r="F686" s="296">
        <f>$F$2</f>
        <v>0</v>
      </c>
      <c r="G686" s="1286">
        <f>IFERROR(E686*F686,"-")</f>
        <v>0</v>
      </c>
      <c r="H686" s="393">
        <v>30</v>
      </c>
      <c r="I686" s="393">
        <v>360</v>
      </c>
      <c r="J686" s="106"/>
      <c r="K686" s="1384">
        <f>IFERROR(J686*G686,0)</f>
        <v>0</v>
      </c>
      <c r="L686" s="304"/>
      <c r="M686" s="1287"/>
    </row>
    <row r="687" spans="1:13" ht="15.75">
      <c r="A687" s="304" t="str">
        <f>IF(J687&gt;0,COUNT($J$4:J687),"")</f>
        <v/>
      </c>
      <c r="B687" s="400"/>
      <c r="C687" s="408"/>
      <c r="D687" s="445"/>
      <c r="E687" s="446"/>
      <c r="F687" s="300"/>
      <c r="G687" s="1378"/>
      <c r="H687" s="447"/>
      <c r="I687" s="447"/>
      <c r="J687" s="101"/>
      <c r="K687" s="1388"/>
      <c r="L687" s="304"/>
      <c r="M687" s="1287"/>
    </row>
    <row r="688" spans="1:13" ht="15.75">
      <c r="A688" s="304" t="str">
        <f>IF(J688&gt;0,COUNT($J$4:J688),"")</f>
        <v/>
      </c>
      <c r="B688" s="400"/>
      <c r="C688" s="384" t="s">
        <v>1799</v>
      </c>
      <c r="D688" s="342" t="s">
        <v>10198</v>
      </c>
      <c r="E688" s="385">
        <v>26.06</v>
      </c>
      <c r="F688" s="294">
        <f>$F$2</f>
        <v>0</v>
      </c>
      <c r="G688" s="1278">
        <f>IFERROR(E688*F688,"-")</f>
        <v>0</v>
      </c>
      <c r="H688" s="386">
        <v>50</v>
      </c>
      <c r="I688" s="386">
        <v>300</v>
      </c>
      <c r="J688" s="102"/>
      <c r="K688" s="1383">
        <f>IFERROR(J688*G688,0)</f>
        <v>0</v>
      </c>
      <c r="L688" s="304"/>
      <c r="M688" s="1287"/>
    </row>
    <row r="689" spans="1:13" ht="15.75">
      <c r="A689" s="304" t="str">
        <f>IF(J689&gt;0,COUNT($J$4:J689),"")</f>
        <v/>
      </c>
      <c r="B689" s="400"/>
      <c r="C689" s="384" t="s">
        <v>1800</v>
      </c>
      <c r="D689" s="388" t="s">
        <v>10199</v>
      </c>
      <c r="E689" s="389">
        <v>21.15</v>
      </c>
      <c r="F689" s="295">
        <f>$F$2</f>
        <v>0</v>
      </c>
      <c r="G689" s="1278">
        <f>IFERROR(E689*F689,"-")</f>
        <v>0</v>
      </c>
      <c r="H689" s="390">
        <v>75</v>
      </c>
      <c r="I689" s="390">
        <v>300</v>
      </c>
      <c r="J689" s="99"/>
      <c r="K689" s="1383">
        <f>IFERROR(J689*G689,0)</f>
        <v>0</v>
      </c>
      <c r="L689" s="304"/>
      <c r="M689" s="1287"/>
    </row>
    <row r="690" spans="1:13" ht="15.75">
      <c r="A690" s="304" t="str">
        <f>IF(J690&gt;0,COUNT($J$4:J690),"")</f>
        <v/>
      </c>
      <c r="B690" s="400"/>
      <c r="C690" s="401" t="s">
        <v>1801</v>
      </c>
      <c r="D690" s="349" t="s">
        <v>10200</v>
      </c>
      <c r="E690" s="424">
        <v>19.8</v>
      </c>
      <c r="F690" s="296">
        <f>$F$2</f>
        <v>0</v>
      </c>
      <c r="G690" s="1286">
        <f>IFERROR(E690*F690,"-")</f>
        <v>0</v>
      </c>
      <c r="H690" s="393">
        <v>60</v>
      </c>
      <c r="I690" s="393">
        <v>240</v>
      </c>
      <c r="J690" s="106"/>
      <c r="K690" s="1384">
        <f>IFERROR(J690*G690,0)</f>
        <v>0</v>
      </c>
      <c r="L690" s="304"/>
      <c r="M690" s="1287"/>
    </row>
    <row r="691" spans="1:13" ht="15.75">
      <c r="A691" s="304" t="str">
        <f>IF(J691&gt;0,COUNT($J$4:J691),"")</f>
        <v/>
      </c>
      <c r="B691" s="400"/>
      <c r="C691" s="408"/>
      <c r="D691" s="445"/>
      <c r="E691" s="446"/>
      <c r="F691" s="300"/>
      <c r="G691" s="1378"/>
      <c r="H691" s="447"/>
      <c r="I691" s="447"/>
      <c r="J691" s="101"/>
      <c r="K691" s="1388"/>
      <c r="L691" s="304"/>
      <c r="M691" s="1287"/>
    </row>
    <row r="692" spans="1:13" ht="15.75">
      <c r="A692" s="304" t="str">
        <f>IF(J692&gt;0,COUNT($J$4:J692),"")</f>
        <v/>
      </c>
      <c r="B692" s="400"/>
      <c r="C692" s="384" t="s">
        <v>1802</v>
      </c>
      <c r="D692" s="342" t="s">
        <v>10201</v>
      </c>
      <c r="E692" s="385">
        <v>26.68</v>
      </c>
      <c r="F692" s="294">
        <f>$F$2</f>
        <v>0</v>
      </c>
      <c r="G692" s="1278">
        <f>IFERROR(E692*F692,"-")</f>
        <v>0</v>
      </c>
      <c r="H692" s="386">
        <v>35</v>
      </c>
      <c r="I692" s="386">
        <v>420</v>
      </c>
      <c r="J692" s="102"/>
      <c r="K692" s="1383">
        <f>IFERROR(J692*G692,0)</f>
        <v>0</v>
      </c>
      <c r="L692" s="304"/>
      <c r="M692" s="1287"/>
    </row>
    <row r="693" spans="1:13" ht="15.75">
      <c r="A693" s="304" t="str">
        <f>IF(J693&gt;0,COUNT($J$4:J693),"")</f>
        <v/>
      </c>
      <c r="B693" s="400"/>
      <c r="C693" s="387" t="s">
        <v>1803</v>
      </c>
      <c r="D693" s="388" t="s">
        <v>10202</v>
      </c>
      <c r="E693" s="389">
        <v>26.15</v>
      </c>
      <c r="F693" s="295">
        <f>$F$2</f>
        <v>0</v>
      </c>
      <c r="G693" s="1278">
        <f>IFERROR(E693*F693,"-")</f>
        <v>0</v>
      </c>
      <c r="H693" s="390">
        <v>30</v>
      </c>
      <c r="I693" s="390">
        <v>180</v>
      </c>
      <c r="J693" s="99"/>
      <c r="K693" s="1383">
        <f>IFERROR(J693*G693,0)</f>
        <v>0</v>
      </c>
      <c r="L693" s="304"/>
      <c r="M693" s="1287"/>
    </row>
    <row r="694" spans="1:13" ht="15.75">
      <c r="A694" s="304" t="str">
        <f>IF(J694&gt;0,COUNT($J$4:J694),"")</f>
        <v/>
      </c>
      <c r="B694" s="400"/>
      <c r="C694" s="387" t="s">
        <v>1804</v>
      </c>
      <c r="D694" s="388" t="s">
        <v>10203</v>
      </c>
      <c r="E694" s="389">
        <v>26.15</v>
      </c>
      <c r="F694" s="295">
        <f>$F$2</f>
        <v>0</v>
      </c>
      <c r="G694" s="1278">
        <f>IFERROR(E694*F694,"-")</f>
        <v>0</v>
      </c>
      <c r="H694" s="390">
        <v>30</v>
      </c>
      <c r="I694" s="390">
        <v>180</v>
      </c>
      <c r="J694" s="102"/>
      <c r="K694" s="1383">
        <f>IFERROR(J694*G694,0)</f>
        <v>0</v>
      </c>
      <c r="L694" s="304"/>
      <c r="M694" s="1287"/>
    </row>
    <row r="695" spans="1:13" ht="15.75">
      <c r="A695" s="304" t="str">
        <f>IF(J695&gt;0,COUNT($J$4:J695),"")</f>
        <v/>
      </c>
      <c r="B695" s="400"/>
      <c r="C695" s="391" t="s">
        <v>1805</v>
      </c>
      <c r="D695" s="349" t="s">
        <v>10204</v>
      </c>
      <c r="E695" s="392">
        <v>23.08</v>
      </c>
      <c r="F695" s="296">
        <f>$F$2</f>
        <v>0</v>
      </c>
      <c r="G695" s="1286">
        <f>IFERROR(E695*F695,"-")</f>
        <v>0</v>
      </c>
      <c r="H695" s="393">
        <v>60</v>
      </c>
      <c r="I695" s="393">
        <v>180</v>
      </c>
      <c r="J695" s="100"/>
      <c r="K695" s="1384">
        <f>IFERROR(J695*G695,0)</f>
        <v>0</v>
      </c>
      <c r="L695" s="304"/>
      <c r="M695" s="1287"/>
    </row>
    <row r="696" spans="1:13" ht="15.75">
      <c r="A696" s="304" t="str">
        <f>IF(J696&gt;0,COUNT($J$4:J696),"")</f>
        <v/>
      </c>
      <c r="B696" s="400"/>
      <c r="C696" s="408"/>
      <c r="D696" s="445"/>
      <c r="E696" s="446"/>
      <c r="F696" s="300"/>
      <c r="G696" s="1378"/>
      <c r="H696" s="447"/>
      <c r="I696" s="447"/>
      <c r="J696" s="101"/>
      <c r="K696" s="1388"/>
      <c r="L696" s="304"/>
      <c r="M696" s="1287"/>
    </row>
    <row r="697" spans="1:13" ht="15.75">
      <c r="A697" s="304" t="str">
        <f>IF(J697&gt;0,COUNT($J$4:J697),"")</f>
        <v/>
      </c>
      <c r="B697" s="400"/>
      <c r="C697" s="384" t="s">
        <v>3076</v>
      </c>
      <c r="D697" s="342" t="s">
        <v>10205</v>
      </c>
      <c r="E697" s="385" t="s">
        <v>3076</v>
      </c>
      <c r="F697" s="294">
        <f>$F$2</f>
        <v>0</v>
      </c>
      <c r="G697" s="1278" t="str">
        <f>IFERROR(E697*F697,"-")</f>
        <v>-</v>
      </c>
      <c r="H697" s="386">
        <v>1</v>
      </c>
      <c r="I697" s="386">
        <v>1</v>
      </c>
      <c r="J697" s="98"/>
      <c r="K697" s="1383">
        <f>IFERROR(J697*G697,0)</f>
        <v>0</v>
      </c>
      <c r="L697" s="304"/>
      <c r="M697" s="1287"/>
    </row>
    <row r="698" spans="1:13" ht="15.75">
      <c r="A698" s="304" t="str">
        <f>IF(J698&gt;0,COUNT($J$4:J698),"")</f>
        <v/>
      </c>
      <c r="B698" s="400"/>
      <c r="C698" s="387" t="s">
        <v>1806</v>
      </c>
      <c r="D698" s="388" t="s">
        <v>10206</v>
      </c>
      <c r="E698" s="389">
        <v>46.4</v>
      </c>
      <c r="F698" s="295">
        <f>$F$2</f>
        <v>0</v>
      </c>
      <c r="G698" s="1278">
        <f>IFERROR(E698*F698,"-")</f>
        <v>0</v>
      </c>
      <c r="H698" s="390">
        <v>45</v>
      </c>
      <c r="I698" s="390">
        <v>135</v>
      </c>
      <c r="J698" s="102"/>
      <c r="K698" s="1383">
        <f>IFERROR(J698*G698,0)</f>
        <v>0</v>
      </c>
      <c r="L698" s="304"/>
      <c r="M698" s="1287"/>
    </row>
    <row r="699" spans="1:13" ht="15.75">
      <c r="A699" s="304" t="str">
        <f>IF(J699&gt;0,COUNT($J$4:J699),"")</f>
        <v/>
      </c>
      <c r="B699" s="400"/>
      <c r="C699" s="387" t="s">
        <v>1807</v>
      </c>
      <c r="D699" s="388" t="s">
        <v>10207</v>
      </c>
      <c r="E699" s="389">
        <v>47.34</v>
      </c>
      <c r="F699" s="295">
        <f>$F$2</f>
        <v>0</v>
      </c>
      <c r="G699" s="1278">
        <f>IFERROR(E699*F699,"-")</f>
        <v>0</v>
      </c>
      <c r="H699" s="390">
        <v>30</v>
      </c>
      <c r="I699" s="390">
        <v>240</v>
      </c>
      <c r="J699" s="99"/>
      <c r="K699" s="1383">
        <f>IFERROR(J699*G699,0)</f>
        <v>0</v>
      </c>
      <c r="L699" s="304"/>
      <c r="M699" s="1287"/>
    </row>
    <row r="700" spans="1:13" ht="15.75">
      <c r="A700" s="304" t="str">
        <f>IF(J700&gt;0,COUNT($J$4:J700),"")</f>
        <v/>
      </c>
      <c r="B700" s="400"/>
      <c r="C700" s="387" t="s">
        <v>1808</v>
      </c>
      <c r="D700" s="304" t="s">
        <v>10208</v>
      </c>
      <c r="E700" s="389">
        <v>38.56</v>
      </c>
      <c r="F700" s="295">
        <f>$F$2</f>
        <v>0</v>
      </c>
      <c r="G700" s="1278">
        <f>IFERROR(E700*F700,"-")</f>
        <v>0</v>
      </c>
      <c r="H700" s="390">
        <v>30</v>
      </c>
      <c r="I700" s="390">
        <v>120</v>
      </c>
      <c r="J700" s="102"/>
      <c r="K700" s="1383">
        <f>IFERROR(J700*G700,0)</f>
        <v>0</v>
      </c>
      <c r="L700" s="304"/>
      <c r="M700" s="1287"/>
    </row>
    <row r="701" spans="1:13" ht="15.75">
      <c r="A701" s="304" t="str">
        <f>IF(J701&gt;0,COUNT($J$4:J701),"")</f>
        <v/>
      </c>
      <c r="B701" s="400"/>
      <c r="C701" s="391" t="s">
        <v>1809</v>
      </c>
      <c r="D701" s="349" t="s">
        <v>10209</v>
      </c>
      <c r="E701" s="392">
        <v>35.76</v>
      </c>
      <c r="F701" s="296">
        <f>$F$2</f>
        <v>0</v>
      </c>
      <c r="G701" s="1286">
        <f>IFERROR(E701*F701,"-")</f>
        <v>0</v>
      </c>
      <c r="H701" s="393">
        <v>25</v>
      </c>
      <c r="I701" s="393">
        <v>100</v>
      </c>
      <c r="J701" s="100"/>
      <c r="K701" s="1384">
        <f>IFERROR(J701*G701,0)</f>
        <v>0</v>
      </c>
      <c r="L701" s="304"/>
      <c r="M701" s="1287"/>
    </row>
    <row r="702" spans="1:13" ht="15.75">
      <c r="A702" s="304" t="str">
        <f>IF(J702&gt;0,COUNT($J$4:J702),"")</f>
        <v/>
      </c>
      <c r="B702" s="400"/>
      <c r="C702" s="408"/>
      <c r="D702" s="445"/>
      <c r="E702" s="446"/>
      <c r="F702" s="300"/>
      <c r="G702" s="1378"/>
      <c r="H702" s="447"/>
      <c r="I702" s="447"/>
      <c r="J702" s="101"/>
      <c r="K702" s="1388"/>
      <c r="L702" s="304"/>
      <c r="M702" s="1287"/>
    </row>
    <row r="703" spans="1:13" ht="15.75">
      <c r="A703" s="304" t="str">
        <f>IF(J703&gt;0,COUNT($J$4:J703),"")</f>
        <v/>
      </c>
      <c r="B703" s="400"/>
      <c r="C703" s="384" t="s">
        <v>3076</v>
      </c>
      <c r="D703" s="342" t="s">
        <v>10210</v>
      </c>
      <c r="E703" s="385" t="s">
        <v>3076</v>
      </c>
      <c r="F703" s="294">
        <f>$F$2</f>
        <v>0</v>
      </c>
      <c r="G703" s="1278" t="str">
        <f>IFERROR(E703*F703,"-")</f>
        <v>-</v>
      </c>
      <c r="H703" s="386">
        <v>25</v>
      </c>
      <c r="I703" s="386">
        <v>150</v>
      </c>
      <c r="J703" s="98"/>
      <c r="K703" s="1383">
        <f>IFERROR(J703*G703,0)</f>
        <v>0</v>
      </c>
      <c r="L703" s="304"/>
      <c r="M703" s="1287"/>
    </row>
    <row r="704" spans="1:13" ht="15.75">
      <c r="A704" s="304" t="str">
        <f>IF(J704&gt;0,COUNT($J$4:J704),"")</f>
        <v/>
      </c>
      <c r="B704" s="400"/>
      <c r="C704" s="387" t="s">
        <v>6424</v>
      </c>
      <c r="D704" s="388" t="s">
        <v>10211</v>
      </c>
      <c r="E704" s="389">
        <v>60.67</v>
      </c>
      <c r="F704" s="295">
        <f>$F$2</f>
        <v>0</v>
      </c>
      <c r="G704" s="1278">
        <f>IFERROR(E704*F704,"-")</f>
        <v>0</v>
      </c>
      <c r="H704" s="390">
        <v>25</v>
      </c>
      <c r="I704" s="390">
        <v>75</v>
      </c>
      <c r="J704" s="102"/>
      <c r="K704" s="1383">
        <f>IFERROR(J704*G704,0)</f>
        <v>0</v>
      </c>
      <c r="L704" s="304"/>
      <c r="M704" s="1287"/>
    </row>
    <row r="705" spans="1:13" ht="15.75">
      <c r="A705" s="304" t="str">
        <f>IF(J705&gt;0,COUNT($J$4:J705),"")</f>
        <v/>
      </c>
      <c r="B705" s="400"/>
      <c r="C705" s="387" t="s">
        <v>1810</v>
      </c>
      <c r="D705" s="388" t="s">
        <v>10212</v>
      </c>
      <c r="E705" s="389">
        <v>49.02</v>
      </c>
      <c r="F705" s="295">
        <f>$F$2</f>
        <v>0</v>
      </c>
      <c r="G705" s="1278">
        <f>IFERROR(E705*F705,"-")</f>
        <v>0</v>
      </c>
      <c r="H705" s="390">
        <v>25</v>
      </c>
      <c r="I705" s="390">
        <v>75</v>
      </c>
      <c r="J705" s="99"/>
      <c r="K705" s="1383">
        <f>IFERROR(J705*G705,0)</f>
        <v>0</v>
      </c>
      <c r="L705" s="304"/>
      <c r="M705" s="1287"/>
    </row>
    <row r="706" spans="1:13" ht="15.75">
      <c r="A706" s="304" t="str">
        <f>IF(J706&gt;0,COUNT($J$4:J706),"")</f>
        <v/>
      </c>
      <c r="B706" s="400"/>
      <c r="C706" s="391" t="s">
        <v>1811</v>
      </c>
      <c r="D706" s="349" t="s">
        <v>10213</v>
      </c>
      <c r="E706" s="392">
        <v>49.02</v>
      </c>
      <c r="F706" s="296">
        <f>$F$2</f>
        <v>0</v>
      </c>
      <c r="G706" s="1286">
        <f>IFERROR(E706*F706,"-")</f>
        <v>0</v>
      </c>
      <c r="H706" s="393">
        <v>15</v>
      </c>
      <c r="I706" s="393">
        <v>60</v>
      </c>
      <c r="J706" s="106"/>
      <c r="K706" s="1384">
        <f>IFERROR(J706*G706,0)</f>
        <v>0</v>
      </c>
      <c r="L706" s="304"/>
      <c r="M706" s="1287"/>
    </row>
    <row r="707" spans="1:13" ht="15.75">
      <c r="A707" s="304" t="str">
        <f>IF(J707&gt;0,COUNT($J$4:J707),"")</f>
        <v/>
      </c>
      <c r="B707" s="400"/>
      <c r="C707" s="408"/>
      <c r="D707" s="445"/>
      <c r="E707" s="446"/>
      <c r="F707" s="300"/>
      <c r="G707" s="1378"/>
      <c r="H707" s="447"/>
      <c r="I707" s="447"/>
      <c r="J707" s="101"/>
      <c r="K707" s="1388"/>
      <c r="L707" s="304"/>
      <c r="M707" s="1287"/>
    </row>
    <row r="708" spans="1:13" ht="15.75">
      <c r="A708" s="304" t="str">
        <f>IF(J708&gt;0,COUNT($J$4:J708),"")</f>
        <v/>
      </c>
      <c r="B708" s="400"/>
      <c r="C708" s="384" t="s">
        <v>1812</v>
      </c>
      <c r="D708" s="342" t="s">
        <v>10214</v>
      </c>
      <c r="E708" s="385">
        <v>71.39</v>
      </c>
      <c r="F708" s="294">
        <f>$F$2</f>
        <v>0</v>
      </c>
      <c r="G708" s="1278">
        <f>IFERROR(E708*F708,"-")</f>
        <v>0</v>
      </c>
      <c r="H708" s="386">
        <v>20</v>
      </c>
      <c r="I708" s="386">
        <v>60</v>
      </c>
      <c r="J708" s="102"/>
      <c r="K708" s="1383">
        <f>IFERROR(J708*G708,0)</f>
        <v>0</v>
      </c>
      <c r="L708" s="304"/>
      <c r="M708" s="1287"/>
    </row>
    <row r="709" spans="1:13" ht="15.75">
      <c r="A709" s="304" t="str">
        <f>IF(J709&gt;0,COUNT($J$4:J709),"")</f>
        <v/>
      </c>
      <c r="B709" s="400"/>
      <c r="C709" s="387" t="s">
        <v>1813</v>
      </c>
      <c r="D709" s="388" t="s">
        <v>10215</v>
      </c>
      <c r="E709" s="389">
        <v>63.17</v>
      </c>
      <c r="F709" s="295">
        <f>$F$2</f>
        <v>0</v>
      </c>
      <c r="G709" s="1278">
        <f>IFERROR(E709*F709,"-")</f>
        <v>0</v>
      </c>
      <c r="H709" s="390">
        <v>15</v>
      </c>
      <c r="I709" s="390">
        <v>60</v>
      </c>
      <c r="J709" s="99"/>
      <c r="K709" s="1383">
        <f>IFERROR(J709*G709,0)</f>
        <v>0</v>
      </c>
      <c r="L709" s="304"/>
      <c r="M709" s="1287"/>
    </row>
    <row r="710" spans="1:13" ht="15.75">
      <c r="A710" s="304" t="str">
        <f>IF(J710&gt;0,COUNT($J$4:J710),"")</f>
        <v/>
      </c>
      <c r="B710" s="400"/>
      <c r="C710" s="387" t="s">
        <v>1814</v>
      </c>
      <c r="D710" s="388" t="s">
        <v>10216</v>
      </c>
      <c r="E710" s="389">
        <v>63.17</v>
      </c>
      <c r="F710" s="295">
        <f>$F$2</f>
        <v>0</v>
      </c>
      <c r="G710" s="1278">
        <f>IFERROR(E710*F710,"-")</f>
        <v>0</v>
      </c>
      <c r="H710" s="390">
        <v>25</v>
      </c>
      <c r="I710" s="390">
        <v>50</v>
      </c>
      <c r="J710" s="102"/>
      <c r="K710" s="1383">
        <f>IFERROR(J710*G710,0)</f>
        <v>0</v>
      </c>
      <c r="L710" s="304"/>
      <c r="M710" s="1287"/>
    </row>
    <row r="711" spans="1:13" ht="15.75">
      <c r="A711" s="304" t="str">
        <f>IF(J711&gt;0,COUNT($J$4:J711),"")</f>
        <v/>
      </c>
      <c r="B711" s="400"/>
      <c r="C711" s="391" t="s">
        <v>1815</v>
      </c>
      <c r="D711" s="349" t="s">
        <v>10217</v>
      </c>
      <c r="E711" s="392">
        <v>59.7</v>
      </c>
      <c r="F711" s="296">
        <f>$F$2</f>
        <v>0</v>
      </c>
      <c r="G711" s="1286">
        <f>IFERROR(E711*F711,"-")</f>
        <v>0</v>
      </c>
      <c r="H711" s="393">
        <v>12</v>
      </c>
      <c r="I711" s="393">
        <v>48</v>
      </c>
      <c r="J711" s="100"/>
      <c r="K711" s="1384">
        <f>IFERROR(J711*G711,0)</f>
        <v>0</v>
      </c>
      <c r="L711" s="304"/>
      <c r="M711" s="1287"/>
    </row>
    <row r="712" spans="1:13" ht="15.75">
      <c r="A712" s="304" t="str">
        <f>IF(J712&gt;0,COUNT($J$4:J712),"")</f>
        <v/>
      </c>
      <c r="B712" s="400"/>
      <c r="C712" s="408"/>
      <c r="D712" s="445"/>
      <c r="E712" s="446"/>
      <c r="F712" s="300"/>
      <c r="G712" s="1378"/>
      <c r="H712" s="447"/>
      <c r="I712" s="447"/>
      <c r="J712" s="101"/>
      <c r="K712" s="1388"/>
      <c r="L712" s="304"/>
      <c r="M712" s="1287"/>
    </row>
    <row r="713" spans="1:13" ht="15.75">
      <c r="A713" s="304" t="str">
        <f>IF(J713&gt;0,COUNT($J$4:J713),"")</f>
        <v/>
      </c>
      <c r="B713" s="400"/>
      <c r="C713" s="384" t="s">
        <v>3076</v>
      </c>
      <c r="D713" s="342" t="s">
        <v>10218</v>
      </c>
      <c r="E713" s="385" t="s">
        <v>3076</v>
      </c>
      <c r="F713" s="294">
        <f t="shared" ref="F713:F719" si="125">$F$2</f>
        <v>0</v>
      </c>
      <c r="G713" s="1278" t="str">
        <f t="shared" ref="G713:G719" si="126">IFERROR(E713*F713,"-")</f>
        <v>-</v>
      </c>
      <c r="H713" s="386">
        <v>1</v>
      </c>
      <c r="I713" s="386">
        <v>1</v>
      </c>
      <c r="J713" s="98"/>
      <c r="K713" s="1383">
        <f t="shared" ref="K713:K719" si="127">IFERROR(J713*G713,0)</f>
        <v>0</v>
      </c>
      <c r="L713" s="304"/>
      <c r="M713" s="1287"/>
    </row>
    <row r="714" spans="1:13" ht="15.75">
      <c r="A714" s="304" t="str">
        <f>IF(J714&gt;0,COUNT($J$4:J714),"")</f>
        <v/>
      </c>
      <c r="B714" s="400"/>
      <c r="C714" s="387" t="s">
        <v>3076</v>
      </c>
      <c r="D714" s="388" t="s">
        <v>10219</v>
      </c>
      <c r="E714" s="389" t="s">
        <v>3076</v>
      </c>
      <c r="F714" s="295">
        <f t="shared" si="125"/>
        <v>0</v>
      </c>
      <c r="G714" s="1278" t="str">
        <f t="shared" si="126"/>
        <v>-</v>
      </c>
      <c r="H714" s="390">
        <v>15</v>
      </c>
      <c r="I714" s="390">
        <v>0</v>
      </c>
      <c r="J714" s="102"/>
      <c r="K714" s="1383">
        <f t="shared" si="127"/>
        <v>0</v>
      </c>
      <c r="L714" s="304"/>
      <c r="M714" s="1287"/>
    </row>
    <row r="715" spans="1:13" ht="15.75">
      <c r="A715" s="304" t="str">
        <f>IF(J715&gt;0,COUNT($J$4:J715),"")</f>
        <v/>
      </c>
      <c r="B715" s="400"/>
      <c r="C715" s="387" t="s">
        <v>1816</v>
      </c>
      <c r="D715" s="388" t="s">
        <v>10220</v>
      </c>
      <c r="E715" s="389">
        <v>103.07</v>
      </c>
      <c r="F715" s="295">
        <f t="shared" si="125"/>
        <v>0</v>
      </c>
      <c r="G715" s="1278">
        <f t="shared" si="126"/>
        <v>0</v>
      </c>
      <c r="H715" s="390">
        <v>12</v>
      </c>
      <c r="I715" s="390">
        <v>36</v>
      </c>
      <c r="J715" s="99"/>
      <c r="K715" s="1383">
        <f t="shared" si="127"/>
        <v>0</v>
      </c>
      <c r="L715" s="304"/>
      <c r="M715" s="1287"/>
    </row>
    <row r="716" spans="1:13" ht="15.75">
      <c r="A716" s="304" t="str">
        <f>IF(J716&gt;0,COUNT($J$4:J716),"")</f>
        <v/>
      </c>
      <c r="B716" s="400"/>
      <c r="C716" s="387" t="s">
        <v>1817</v>
      </c>
      <c r="D716" s="388" t="s">
        <v>10221</v>
      </c>
      <c r="E716" s="389">
        <v>103.07</v>
      </c>
      <c r="F716" s="295">
        <f t="shared" si="125"/>
        <v>0</v>
      </c>
      <c r="G716" s="1278">
        <f t="shared" si="126"/>
        <v>0</v>
      </c>
      <c r="H716" s="390">
        <v>12</v>
      </c>
      <c r="I716" s="390">
        <v>36</v>
      </c>
      <c r="J716" s="102"/>
      <c r="K716" s="1383">
        <f t="shared" si="127"/>
        <v>0</v>
      </c>
      <c r="L716" s="304"/>
      <c r="M716" s="1287"/>
    </row>
    <row r="717" spans="1:13" ht="15.75">
      <c r="A717" s="304" t="str">
        <f>IF(J717&gt;0,COUNT($J$4:J717),"")</f>
        <v/>
      </c>
      <c r="B717" s="400"/>
      <c r="C717" s="387" t="s">
        <v>1818</v>
      </c>
      <c r="D717" s="388" t="s">
        <v>10222</v>
      </c>
      <c r="E717" s="389">
        <v>86.12</v>
      </c>
      <c r="F717" s="295">
        <f t="shared" si="125"/>
        <v>0</v>
      </c>
      <c r="G717" s="1278">
        <f t="shared" si="126"/>
        <v>0</v>
      </c>
      <c r="H717" s="390">
        <v>12</v>
      </c>
      <c r="I717" s="390">
        <v>36</v>
      </c>
      <c r="J717" s="99"/>
      <c r="K717" s="1383">
        <f t="shared" si="127"/>
        <v>0</v>
      </c>
      <c r="L717" s="304"/>
      <c r="M717" s="1287"/>
    </row>
    <row r="718" spans="1:13" ht="15.75">
      <c r="A718" s="304" t="str">
        <f>IF(J718&gt;0,COUNT($J$4:J718),"")</f>
        <v/>
      </c>
      <c r="B718" s="400"/>
      <c r="C718" s="387" t="s">
        <v>1819</v>
      </c>
      <c r="D718" s="388" t="s">
        <v>10223</v>
      </c>
      <c r="E718" s="389">
        <v>91.04</v>
      </c>
      <c r="F718" s="295">
        <f t="shared" si="125"/>
        <v>0</v>
      </c>
      <c r="G718" s="1278">
        <f t="shared" si="126"/>
        <v>0</v>
      </c>
      <c r="H718" s="390">
        <v>9</v>
      </c>
      <c r="I718" s="390">
        <v>27</v>
      </c>
      <c r="J718" s="102"/>
      <c r="K718" s="1383">
        <f t="shared" si="127"/>
        <v>0</v>
      </c>
      <c r="L718" s="304"/>
      <c r="M718" s="1287"/>
    </row>
    <row r="719" spans="1:13" ht="15.75">
      <c r="A719" s="304" t="str">
        <f>IF(J719&gt;0,COUNT($J$4:J719),"")</f>
        <v/>
      </c>
      <c r="B719" s="400"/>
      <c r="C719" s="391" t="s">
        <v>1820</v>
      </c>
      <c r="D719" s="349" t="s">
        <v>10224</v>
      </c>
      <c r="E719" s="392">
        <v>86.12</v>
      </c>
      <c r="F719" s="296">
        <f t="shared" si="125"/>
        <v>0</v>
      </c>
      <c r="G719" s="1286">
        <f t="shared" si="126"/>
        <v>0</v>
      </c>
      <c r="H719" s="393">
        <v>9</v>
      </c>
      <c r="I719" s="393">
        <v>27</v>
      </c>
      <c r="J719" s="100"/>
      <c r="K719" s="1384">
        <f t="shared" si="127"/>
        <v>0</v>
      </c>
      <c r="L719" s="304"/>
      <c r="M719" s="1287"/>
    </row>
    <row r="720" spans="1:13" ht="15.75">
      <c r="A720" s="304" t="str">
        <f>IF(J720&gt;0,COUNT($J$4:J720),"")</f>
        <v/>
      </c>
      <c r="B720" s="400"/>
      <c r="C720" s="408"/>
      <c r="D720" s="445"/>
      <c r="E720" s="446"/>
      <c r="F720" s="300"/>
      <c r="G720" s="1378"/>
      <c r="H720" s="447"/>
      <c r="I720" s="447"/>
      <c r="J720" s="101"/>
      <c r="K720" s="1388"/>
      <c r="L720" s="304"/>
      <c r="M720" s="1287"/>
    </row>
    <row r="721" spans="1:13" ht="15.75">
      <c r="A721" s="304" t="str">
        <f>IF(J721&gt;0,COUNT($J$4:J721),"")</f>
        <v/>
      </c>
      <c r="B721" s="400"/>
      <c r="C721" s="384" t="s">
        <v>3076</v>
      </c>
      <c r="D721" s="342" t="s">
        <v>10225</v>
      </c>
      <c r="E721" s="385" t="s">
        <v>3076</v>
      </c>
      <c r="F721" s="294">
        <f t="shared" ref="F721:F726" si="128">$F$2</f>
        <v>0</v>
      </c>
      <c r="G721" s="1278" t="str">
        <f t="shared" ref="G721:G726" si="129">IFERROR(E721*F721,"-")</f>
        <v>-</v>
      </c>
      <c r="H721" s="386">
        <v>7</v>
      </c>
      <c r="I721" s="386">
        <v>40</v>
      </c>
      <c r="J721" s="98"/>
      <c r="K721" s="1383">
        <f t="shared" ref="K721:K726" si="130">IFERROR(J721*G721,0)</f>
        <v>0</v>
      </c>
      <c r="L721" s="304"/>
      <c r="M721" s="1287"/>
    </row>
    <row r="722" spans="1:13" ht="15.75">
      <c r="A722" s="304" t="str">
        <f>IF(J722&gt;0,COUNT($J$4:J722),"")</f>
        <v/>
      </c>
      <c r="B722" s="400"/>
      <c r="C722" s="387" t="s">
        <v>1821</v>
      </c>
      <c r="D722" s="388" t="s">
        <v>10226</v>
      </c>
      <c r="E722" s="389">
        <v>266.05</v>
      </c>
      <c r="F722" s="295">
        <f t="shared" si="128"/>
        <v>0</v>
      </c>
      <c r="G722" s="1278">
        <f t="shared" si="129"/>
        <v>0</v>
      </c>
      <c r="H722" s="390">
        <v>7</v>
      </c>
      <c r="I722" s="390">
        <v>40</v>
      </c>
      <c r="J722" s="102"/>
      <c r="K722" s="1383">
        <f t="shared" si="130"/>
        <v>0</v>
      </c>
      <c r="L722" s="304"/>
      <c r="M722" s="1287"/>
    </row>
    <row r="723" spans="1:13" ht="15.75">
      <c r="A723" s="304" t="str">
        <f>IF(J723&gt;0,COUNT($J$4:J723),"")</f>
        <v/>
      </c>
      <c r="B723" s="400"/>
      <c r="C723" s="387" t="s">
        <v>1822</v>
      </c>
      <c r="D723" s="388" t="s">
        <v>10227</v>
      </c>
      <c r="E723" s="389">
        <v>266.05</v>
      </c>
      <c r="F723" s="295">
        <f t="shared" si="128"/>
        <v>0</v>
      </c>
      <c r="G723" s="1278">
        <f t="shared" si="129"/>
        <v>0</v>
      </c>
      <c r="H723" s="390">
        <v>7</v>
      </c>
      <c r="I723" s="390">
        <v>40</v>
      </c>
      <c r="J723" s="99"/>
      <c r="K723" s="1383">
        <f t="shared" si="130"/>
        <v>0</v>
      </c>
      <c r="L723" s="304"/>
      <c r="M723" s="1287"/>
    </row>
    <row r="724" spans="1:13" ht="15.75">
      <c r="A724" s="304" t="str">
        <f>IF(J724&gt;0,COUNT($J$4:J724),"")</f>
        <v/>
      </c>
      <c r="B724" s="400"/>
      <c r="C724" s="387" t="s">
        <v>1823</v>
      </c>
      <c r="D724" s="388" t="s">
        <v>10228</v>
      </c>
      <c r="E724" s="389">
        <v>266.05</v>
      </c>
      <c r="F724" s="295">
        <f t="shared" si="128"/>
        <v>0</v>
      </c>
      <c r="G724" s="1278">
        <f t="shared" si="129"/>
        <v>0</v>
      </c>
      <c r="H724" s="390">
        <v>7</v>
      </c>
      <c r="I724" s="390">
        <v>40</v>
      </c>
      <c r="J724" s="102"/>
      <c r="K724" s="1383">
        <f t="shared" si="130"/>
        <v>0</v>
      </c>
      <c r="L724" s="304"/>
      <c r="M724" s="1287"/>
    </row>
    <row r="725" spans="1:13" ht="15.75">
      <c r="A725" s="304" t="str">
        <f>IF(J725&gt;0,COUNT($J$4:J725),"")</f>
        <v/>
      </c>
      <c r="B725" s="400"/>
      <c r="C725" s="387" t="s">
        <v>1824</v>
      </c>
      <c r="D725" s="388" t="s">
        <v>10229</v>
      </c>
      <c r="E725" s="389">
        <v>271.60000000000002</v>
      </c>
      <c r="F725" s="295">
        <f t="shared" si="128"/>
        <v>0</v>
      </c>
      <c r="G725" s="1278">
        <f t="shared" si="129"/>
        <v>0</v>
      </c>
      <c r="H725" s="390">
        <v>7</v>
      </c>
      <c r="I725" s="390">
        <v>40</v>
      </c>
      <c r="J725" s="99"/>
      <c r="K725" s="1383">
        <f t="shared" si="130"/>
        <v>0</v>
      </c>
      <c r="L725" s="304"/>
      <c r="M725" s="1287"/>
    </row>
    <row r="726" spans="1:13" ht="15.75">
      <c r="A726" s="304" t="str">
        <f>IF(J726&gt;0,COUNT($J$4:J726),"")</f>
        <v/>
      </c>
      <c r="B726" s="400"/>
      <c r="C726" s="391" t="s">
        <v>1825</v>
      </c>
      <c r="D726" s="349" t="s">
        <v>10230</v>
      </c>
      <c r="E726" s="392">
        <v>266.47000000000003</v>
      </c>
      <c r="F726" s="296">
        <f t="shared" si="128"/>
        <v>0</v>
      </c>
      <c r="G726" s="1286">
        <f t="shared" si="129"/>
        <v>0</v>
      </c>
      <c r="H726" s="393">
        <v>7</v>
      </c>
      <c r="I726" s="393">
        <v>14</v>
      </c>
      <c r="J726" s="106"/>
      <c r="K726" s="1384">
        <f t="shared" si="130"/>
        <v>0</v>
      </c>
      <c r="L726" s="304"/>
      <c r="M726" s="1287"/>
    </row>
    <row r="727" spans="1:13" ht="15.75">
      <c r="A727" s="304" t="str">
        <f>IF(J727&gt;0,COUNT($J$4:J727),"")</f>
        <v/>
      </c>
      <c r="B727" s="400"/>
      <c r="C727" s="408"/>
      <c r="D727" s="445"/>
      <c r="E727" s="446"/>
      <c r="F727" s="300"/>
      <c r="G727" s="1378"/>
      <c r="H727" s="447"/>
      <c r="I727" s="447"/>
      <c r="J727" s="101"/>
      <c r="K727" s="1388"/>
      <c r="L727" s="304"/>
      <c r="M727" s="1287"/>
    </row>
    <row r="728" spans="1:13" ht="15.75">
      <c r="A728" s="304" t="str">
        <f>IF(J728&gt;0,COUNT($J$4:J728),"")</f>
        <v/>
      </c>
      <c r="B728" s="400"/>
      <c r="C728" s="384" t="s">
        <v>3076</v>
      </c>
      <c r="D728" s="342" t="s">
        <v>10231</v>
      </c>
      <c r="E728" s="385" t="s">
        <v>3076</v>
      </c>
      <c r="F728" s="294">
        <f t="shared" ref="F728:F734" si="131">$F$2</f>
        <v>0</v>
      </c>
      <c r="G728" s="1278" t="str">
        <f t="shared" ref="G728:G734" si="132">IFERROR(E728*F728,"-")</f>
        <v>-</v>
      </c>
      <c r="H728" s="386">
        <v>0</v>
      </c>
      <c r="I728" s="386">
        <v>32</v>
      </c>
      <c r="J728" s="102"/>
      <c r="K728" s="1383">
        <f t="shared" ref="K728:K734" si="133">IFERROR(J728*G728,0)</f>
        <v>0</v>
      </c>
      <c r="L728" s="304"/>
      <c r="M728" s="1287"/>
    </row>
    <row r="729" spans="1:13" ht="15.75">
      <c r="A729" s="304" t="str">
        <f>IF(J729&gt;0,COUNT($J$4:J729),"")</f>
        <v/>
      </c>
      <c r="B729" s="400"/>
      <c r="C729" s="387" t="s">
        <v>1826</v>
      </c>
      <c r="D729" s="388" t="s">
        <v>10232</v>
      </c>
      <c r="E729" s="389">
        <v>400.42</v>
      </c>
      <c r="F729" s="295">
        <f t="shared" si="131"/>
        <v>0</v>
      </c>
      <c r="G729" s="1278">
        <f t="shared" si="132"/>
        <v>0</v>
      </c>
      <c r="H729" s="390">
        <v>0</v>
      </c>
      <c r="I729" s="390">
        <v>48</v>
      </c>
      <c r="J729" s="99"/>
      <c r="K729" s="1383">
        <f t="shared" si="133"/>
        <v>0</v>
      </c>
      <c r="L729" s="304"/>
      <c r="M729" s="1287"/>
    </row>
    <row r="730" spans="1:13" ht="15.75">
      <c r="A730" s="304" t="str">
        <f>IF(J730&gt;0,COUNT($J$4:J730),"")</f>
        <v/>
      </c>
      <c r="B730" s="400"/>
      <c r="C730" s="387" t="s">
        <v>3076</v>
      </c>
      <c r="D730" s="388" t="s">
        <v>10233</v>
      </c>
      <c r="E730" s="389" t="s">
        <v>3076</v>
      </c>
      <c r="F730" s="295">
        <f t="shared" si="131"/>
        <v>0</v>
      </c>
      <c r="G730" s="1278" t="str">
        <f t="shared" si="132"/>
        <v>-</v>
      </c>
      <c r="H730" s="390">
        <v>16</v>
      </c>
      <c r="I730" s="390">
        <v>32</v>
      </c>
      <c r="J730" s="102"/>
      <c r="K730" s="1383">
        <f t="shared" si="133"/>
        <v>0</v>
      </c>
      <c r="L730" s="304"/>
      <c r="M730" s="1287"/>
    </row>
    <row r="731" spans="1:13" ht="15.75">
      <c r="A731" s="304" t="str">
        <f>IF(J731&gt;0,COUNT($J$4:J731),"")</f>
        <v/>
      </c>
      <c r="B731" s="400"/>
      <c r="C731" s="387" t="s">
        <v>1827</v>
      </c>
      <c r="D731" s="388" t="s">
        <v>10234</v>
      </c>
      <c r="E731" s="389">
        <v>360.71</v>
      </c>
      <c r="F731" s="295">
        <f t="shared" si="131"/>
        <v>0</v>
      </c>
      <c r="G731" s="1278">
        <f t="shared" si="132"/>
        <v>0</v>
      </c>
      <c r="H731" s="390">
        <v>16</v>
      </c>
      <c r="I731" s="390">
        <v>32</v>
      </c>
      <c r="J731" s="99"/>
      <c r="K731" s="1383">
        <f t="shared" si="133"/>
        <v>0</v>
      </c>
      <c r="L731" s="304"/>
      <c r="M731" s="1287"/>
    </row>
    <row r="732" spans="1:13" ht="15.75">
      <c r="A732" s="304" t="str">
        <f>IF(J732&gt;0,COUNT($J$4:J732),"")</f>
        <v/>
      </c>
      <c r="B732" s="400"/>
      <c r="C732" s="387" t="s">
        <v>1828</v>
      </c>
      <c r="D732" s="388" t="s">
        <v>10235</v>
      </c>
      <c r="E732" s="389">
        <v>353.89</v>
      </c>
      <c r="F732" s="295">
        <f t="shared" si="131"/>
        <v>0</v>
      </c>
      <c r="G732" s="1278">
        <f t="shared" si="132"/>
        <v>0</v>
      </c>
      <c r="H732" s="390">
        <v>6</v>
      </c>
      <c r="I732" s="390">
        <v>12</v>
      </c>
      <c r="J732" s="102"/>
      <c r="K732" s="1383">
        <f t="shared" si="133"/>
        <v>0</v>
      </c>
      <c r="L732" s="304"/>
      <c r="M732" s="1287"/>
    </row>
    <row r="733" spans="1:13" ht="15.75">
      <c r="A733" s="304" t="str">
        <f>IF(J733&gt;0,COUNT($J$4:J733),"")</f>
        <v/>
      </c>
      <c r="B733" s="400"/>
      <c r="C733" s="387" t="s">
        <v>1829</v>
      </c>
      <c r="D733" s="388" t="s">
        <v>10236</v>
      </c>
      <c r="E733" s="389">
        <v>334.53</v>
      </c>
      <c r="F733" s="295">
        <f t="shared" si="131"/>
        <v>0</v>
      </c>
      <c r="G733" s="1278">
        <f t="shared" si="132"/>
        <v>0</v>
      </c>
      <c r="H733" s="390">
        <v>6</v>
      </c>
      <c r="I733" s="390">
        <v>12</v>
      </c>
      <c r="J733" s="99"/>
      <c r="K733" s="1383">
        <f t="shared" si="133"/>
        <v>0</v>
      </c>
      <c r="L733" s="304"/>
      <c r="M733" s="1287"/>
    </row>
    <row r="734" spans="1:13" ht="15.75">
      <c r="A734" s="304" t="str">
        <f>IF(J734&gt;0,COUNT($J$4:J734),"")</f>
        <v/>
      </c>
      <c r="B734" s="400"/>
      <c r="C734" s="391" t="s">
        <v>1830</v>
      </c>
      <c r="D734" s="349" t="s">
        <v>10237</v>
      </c>
      <c r="E734" s="392">
        <v>353.89</v>
      </c>
      <c r="F734" s="296">
        <f t="shared" si="131"/>
        <v>0</v>
      </c>
      <c r="G734" s="1286">
        <f t="shared" si="132"/>
        <v>0</v>
      </c>
      <c r="H734" s="393">
        <v>5</v>
      </c>
      <c r="I734" s="393">
        <v>24</v>
      </c>
      <c r="J734" s="106"/>
      <c r="K734" s="1384">
        <f t="shared" si="133"/>
        <v>0</v>
      </c>
      <c r="L734" s="304"/>
      <c r="M734" s="1287"/>
    </row>
    <row r="735" spans="1:13" ht="15.75">
      <c r="A735" s="304" t="str">
        <f>IF(J735&gt;0,COUNT($J$4:J735),"")</f>
        <v/>
      </c>
      <c r="B735" s="400"/>
      <c r="C735" s="408"/>
      <c r="D735" s="445"/>
      <c r="E735" s="446"/>
      <c r="F735" s="300"/>
      <c r="G735" s="1378"/>
      <c r="H735" s="447"/>
      <c r="I735" s="447"/>
      <c r="J735" s="101"/>
      <c r="K735" s="1388"/>
      <c r="L735" s="304"/>
      <c r="M735" s="1287"/>
    </row>
    <row r="736" spans="1:13" ht="15.75">
      <c r="A736" s="304" t="str">
        <f>IF(J736&gt;0,COUNT($J$4:J736),"")</f>
        <v/>
      </c>
      <c r="B736" s="400"/>
      <c r="C736" s="384" t="s">
        <v>3076</v>
      </c>
      <c r="D736" s="342" t="s">
        <v>10238</v>
      </c>
      <c r="E736" s="385" t="s">
        <v>3076</v>
      </c>
      <c r="F736" s="294">
        <f>$F$2</f>
        <v>0</v>
      </c>
      <c r="G736" s="1278" t="str">
        <f>IFERROR(E736*F736,"-")</f>
        <v>-</v>
      </c>
      <c r="H736" s="386">
        <v>1</v>
      </c>
      <c r="I736" s="386">
        <v>1</v>
      </c>
      <c r="J736" s="102"/>
      <c r="K736" s="1383">
        <f>IFERROR(J736*G736,0)</f>
        <v>0</v>
      </c>
      <c r="L736" s="304"/>
      <c r="M736" s="1287"/>
    </row>
    <row r="737" spans="1:13" ht="15.75">
      <c r="A737" s="304" t="str">
        <f>IF(J737&gt;0,COUNT($J$4:J737),"")</f>
        <v/>
      </c>
      <c r="B737" s="400"/>
      <c r="C737" s="387" t="s">
        <v>3076</v>
      </c>
      <c r="D737" s="388" t="s">
        <v>10239</v>
      </c>
      <c r="E737" s="389" t="s">
        <v>3076</v>
      </c>
      <c r="F737" s="295">
        <f>$F$2</f>
        <v>0</v>
      </c>
      <c r="G737" s="1278" t="str">
        <f>IFERROR(E737*F737,"-")</f>
        <v>-</v>
      </c>
      <c r="H737" s="390">
        <v>1</v>
      </c>
      <c r="I737" s="390">
        <v>1</v>
      </c>
      <c r="J737" s="99"/>
      <c r="K737" s="1383">
        <f>IFERROR(J737*G737,0)</f>
        <v>0</v>
      </c>
      <c r="L737" s="304"/>
      <c r="M737" s="1287"/>
    </row>
    <row r="738" spans="1:13" ht="15.75">
      <c r="A738" s="304" t="str">
        <f>IF(J738&gt;0,COUNT($J$4:J738),"")</f>
        <v/>
      </c>
      <c r="B738" s="400"/>
      <c r="C738" s="387" t="s">
        <v>3076</v>
      </c>
      <c r="D738" s="388" t="s">
        <v>10240</v>
      </c>
      <c r="E738" s="389" t="s">
        <v>3076</v>
      </c>
      <c r="F738" s="295">
        <f>$F$2</f>
        <v>0</v>
      </c>
      <c r="G738" s="1278" t="str">
        <f>IFERROR(E738*F738,"-")</f>
        <v>-</v>
      </c>
      <c r="H738" s="390">
        <v>1</v>
      </c>
      <c r="I738" s="390">
        <v>1</v>
      </c>
      <c r="J738" s="102"/>
      <c r="K738" s="1383">
        <f>IFERROR(J738*G738,0)</f>
        <v>0</v>
      </c>
      <c r="L738" s="304"/>
      <c r="M738" s="1287"/>
    </row>
    <row r="739" spans="1:13" ht="15.75">
      <c r="A739" s="304" t="str">
        <f>IF(J739&gt;0,COUNT($J$4:J739),"")</f>
        <v/>
      </c>
      <c r="B739" s="400"/>
      <c r="C739" s="391" t="s">
        <v>3076</v>
      </c>
      <c r="D739" s="349" t="s">
        <v>10241</v>
      </c>
      <c r="E739" s="392" t="s">
        <v>3076</v>
      </c>
      <c r="F739" s="296">
        <f>$F$2</f>
        <v>0</v>
      </c>
      <c r="G739" s="1286" t="str">
        <f>IFERROR(E739*F739,"-")</f>
        <v>-</v>
      </c>
      <c r="H739" s="393">
        <v>1</v>
      </c>
      <c r="I739" s="393">
        <v>1</v>
      </c>
      <c r="J739" s="100"/>
      <c r="K739" s="1384">
        <f>IFERROR(J739*G739,0)</f>
        <v>0</v>
      </c>
      <c r="L739" s="304"/>
      <c r="M739" s="1287"/>
    </row>
    <row r="740" spans="1:13" ht="15.75">
      <c r="A740" s="304" t="str">
        <f>IF(J740&gt;0,COUNT($J$4:J740),"")</f>
        <v/>
      </c>
      <c r="B740" s="400"/>
      <c r="C740" s="408"/>
      <c r="D740" s="445"/>
      <c r="E740" s="446"/>
      <c r="F740" s="300"/>
      <c r="G740" s="1378"/>
      <c r="H740" s="447"/>
      <c r="I740" s="447"/>
      <c r="J740" s="101"/>
      <c r="K740" s="1388"/>
      <c r="L740" s="304"/>
      <c r="M740" s="1287"/>
    </row>
    <row r="741" spans="1:13" ht="15.75">
      <c r="A741" s="304" t="str">
        <f>IF(J741&gt;0,COUNT($J$4:J741),"")</f>
        <v/>
      </c>
      <c r="B741" s="400"/>
      <c r="C741" s="384" t="s">
        <v>3076</v>
      </c>
      <c r="D741" s="342" t="s">
        <v>10242</v>
      </c>
      <c r="E741" s="385" t="s">
        <v>3076</v>
      </c>
      <c r="F741" s="294">
        <f t="shared" ref="F741:F749" si="134">$F$2</f>
        <v>0</v>
      </c>
      <c r="G741" s="1278" t="str">
        <f t="shared" ref="G741:G749" si="135">IFERROR(E741*F741,"-")</f>
        <v>-</v>
      </c>
      <c r="H741" s="386">
        <v>0</v>
      </c>
      <c r="I741" s="386">
        <v>18</v>
      </c>
      <c r="J741" s="98"/>
      <c r="K741" s="1383">
        <f t="shared" ref="K741:K749" si="136">IFERROR(J741*G741,0)</f>
        <v>0</v>
      </c>
      <c r="L741" s="304"/>
      <c r="M741" s="1287"/>
    </row>
    <row r="742" spans="1:13" ht="15.75">
      <c r="A742" s="304" t="str">
        <f>IF(J742&gt;0,COUNT($J$4:J742),"")</f>
        <v/>
      </c>
      <c r="B742" s="400"/>
      <c r="C742" s="387" t="s">
        <v>3076</v>
      </c>
      <c r="D742" s="388" t="s">
        <v>10243</v>
      </c>
      <c r="E742" s="389" t="s">
        <v>3076</v>
      </c>
      <c r="F742" s="295">
        <f t="shared" si="134"/>
        <v>0</v>
      </c>
      <c r="G742" s="1278" t="str">
        <f t="shared" si="135"/>
        <v>-</v>
      </c>
      <c r="H742" s="390">
        <v>0</v>
      </c>
      <c r="I742" s="390">
        <v>18</v>
      </c>
      <c r="J742" s="102"/>
      <c r="K742" s="1383">
        <f t="shared" si="136"/>
        <v>0</v>
      </c>
      <c r="L742" s="304"/>
      <c r="M742" s="1287"/>
    </row>
    <row r="743" spans="1:13" ht="15.75">
      <c r="A743" s="304" t="str">
        <f>IF(J743&gt;0,COUNT($J$4:J743),"")</f>
        <v/>
      </c>
      <c r="B743" s="400"/>
      <c r="C743" s="387" t="s">
        <v>3076</v>
      </c>
      <c r="D743" s="388" t="s">
        <v>10244</v>
      </c>
      <c r="E743" s="389" t="s">
        <v>3076</v>
      </c>
      <c r="F743" s="295">
        <f t="shared" si="134"/>
        <v>0</v>
      </c>
      <c r="G743" s="1278" t="str">
        <f t="shared" si="135"/>
        <v>-</v>
      </c>
      <c r="H743" s="390">
        <v>0</v>
      </c>
      <c r="I743" s="390">
        <v>18</v>
      </c>
      <c r="J743" s="99"/>
      <c r="K743" s="1383">
        <f t="shared" si="136"/>
        <v>0</v>
      </c>
      <c r="L743" s="304"/>
      <c r="M743" s="1287"/>
    </row>
    <row r="744" spans="1:13" ht="15.75">
      <c r="A744" s="304" t="str">
        <f>IF(J744&gt;0,COUNT($J$4:J744),"")</f>
        <v/>
      </c>
      <c r="B744" s="400"/>
      <c r="C744" s="387" t="s">
        <v>1831</v>
      </c>
      <c r="D744" s="388" t="s">
        <v>10245</v>
      </c>
      <c r="E744" s="389">
        <v>842.14</v>
      </c>
      <c r="F744" s="295">
        <f t="shared" si="134"/>
        <v>0</v>
      </c>
      <c r="G744" s="1278">
        <f t="shared" si="135"/>
        <v>0</v>
      </c>
      <c r="H744" s="390">
        <v>3</v>
      </c>
      <c r="I744" s="390">
        <v>6</v>
      </c>
      <c r="J744" s="102"/>
      <c r="K744" s="1383">
        <f t="shared" si="136"/>
        <v>0</v>
      </c>
      <c r="L744" s="304"/>
      <c r="M744" s="1287"/>
    </row>
    <row r="745" spans="1:13" ht="15.75">
      <c r="A745" s="304" t="str">
        <f>IF(J745&gt;0,COUNT($J$4:J745),"")</f>
        <v/>
      </c>
      <c r="B745" s="400"/>
      <c r="C745" s="387" t="s">
        <v>1832</v>
      </c>
      <c r="D745" s="388" t="s">
        <v>10246</v>
      </c>
      <c r="E745" s="389">
        <v>842.14</v>
      </c>
      <c r="F745" s="295">
        <f t="shared" si="134"/>
        <v>0</v>
      </c>
      <c r="G745" s="1278">
        <f t="shared" si="135"/>
        <v>0</v>
      </c>
      <c r="H745" s="390">
        <v>3</v>
      </c>
      <c r="I745" s="390">
        <v>6</v>
      </c>
      <c r="J745" s="99"/>
      <c r="K745" s="1383">
        <f t="shared" si="136"/>
        <v>0</v>
      </c>
      <c r="L745" s="304"/>
      <c r="M745" s="1287"/>
    </row>
    <row r="746" spans="1:13" ht="15.75">
      <c r="A746" s="304" t="str">
        <f>IF(J746&gt;0,COUNT($J$4:J746),"")</f>
        <v/>
      </c>
      <c r="B746" s="400"/>
      <c r="C746" s="387" t="s">
        <v>1833</v>
      </c>
      <c r="D746" s="388" t="s">
        <v>10247</v>
      </c>
      <c r="E746" s="389">
        <v>766</v>
      </c>
      <c r="F746" s="295">
        <f t="shared" si="134"/>
        <v>0</v>
      </c>
      <c r="G746" s="1278">
        <f t="shared" si="135"/>
        <v>0</v>
      </c>
      <c r="H746" s="390">
        <v>3</v>
      </c>
      <c r="I746" s="390">
        <v>6</v>
      </c>
      <c r="J746" s="102"/>
      <c r="K746" s="1383">
        <f t="shared" si="136"/>
        <v>0</v>
      </c>
      <c r="L746" s="304"/>
      <c r="M746" s="1287"/>
    </row>
    <row r="747" spans="1:13" ht="15.75">
      <c r="A747" s="304" t="str">
        <f>IF(J747&gt;0,COUNT($J$4:J747),"")</f>
        <v/>
      </c>
      <c r="B747" s="400"/>
      <c r="C747" s="387" t="s">
        <v>1834</v>
      </c>
      <c r="D747" s="388" t="s">
        <v>10248</v>
      </c>
      <c r="E747" s="389">
        <v>766</v>
      </c>
      <c r="F747" s="295">
        <f t="shared" si="134"/>
        <v>0</v>
      </c>
      <c r="G747" s="1278">
        <f t="shared" si="135"/>
        <v>0</v>
      </c>
      <c r="H747" s="390">
        <v>3</v>
      </c>
      <c r="I747" s="390">
        <v>6</v>
      </c>
      <c r="J747" s="99"/>
      <c r="K747" s="1383">
        <f t="shared" si="136"/>
        <v>0</v>
      </c>
      <c r="L747" s="304"/>
      <c r="M747" s="1287"/>
    </row>
    <row r="748" spans="1:13" ht="15.75">
      <c r="A748" s="304" t="str">
        <f>IF(J748&gt;0,COUNT($J$4:J748),"")</f>
        <v/>
      </c>
      <c r="B748" s="400"/>
      <c r="C748" s="387" t="s">
        <v>1835</v>
      </c>
      <c r="D748" s="388" t="s">
        <v>10249</v>
      </c>
      <c r="E748" s="389">
        <v>766</v>
      </c>
      <c r="F748" s="295">
        <f t="shared" si="134"/>
        <v>0</v>
      </c>
      <c r="G748" s="1278">
        <f t="shared" si="135"/>
        <v>0</v>
      </c>
      <c r="H748" s="390">
        <v>3</v>
      </c>
      <c r="I748" s="390">
        <v>6</v>
      </c>
      <c r="J748" s="102"/>
      <c r="K748" s="1383">
        <f t="shared" si="136"/>
        <v>0</v>
      </c>
      <c r="L748" s="304"/>
      <c r="M748" s="1287"/>
    </row>
    <row r="749" spans="1:13" ht="15.75">
      <c r="A749" s="304" t="str">
        <f>IF(J749&gt;0,COUNT($J$4:J749),"")</f>
        <v/>
      </c>
      <c r="B749" s="400"/>
      <c r="C749" s="391" t="s">
        <v>3076</v>
      </c>
      <c r="D749" s="349" t="s">
        <v>10250</v>
      </c>
      <c r="E749" s="392" t="s">
        <v>3076</v>
      </c>
      <c r="F749" s="296">
        <f t="shared" si="134"/>
        <v>0</v>
      </c>
      <c r="G749" s="1286" t="str">
        <f t="shared" si="135"/>
        <v>-</v>
      </c>
      <c r="H749" s="393">
        <v>3</v>
      </c>
      <c r="I749" s="393">
        <v>6</v>
      </c>
      <c r="J749" s="100"/>
      <c r="K749" s="1384">
        <f t="shared" si="136"/>
        <v>0</v>
      </c>
      <c r="L749" s="304"/>
      <c r="M749" s="1287"/>
    </row>
    <row r="750" spans="1:13" ht="15.75">
      <c r="A750" s="304" t="str">
        <f>IF(J750&gt;0,COUNT($J$4:J750),"")</f>
        <v/>
      </c>
      <c r="B750" s="400"/>
      <c r="C750" s="408"/>
      <c r="D750" s="445"/>
      <c r="E750" s="446"/>
      <c r="F750" s="300"/>
      <c r="G750" s="1378"/>
      <c r="H750" s="447"/>
      <c r="I750" s="447"/>
      <c r="J750" s="101"/>
      <c r="K750" s="1388"/>
      <c r="L750" s="304"/>
      <c r="M750" s="1287"/>
    </row>
    <row r="751" spans="1:13" ht="15.75">
      <c r="A751" s="304" t="str">
        <f>IF(J751&gt;0,COUNT($J$4:J751),"")</f>
        <v/>
      </c>
      <c r="B751" s="400"/>
      <c r="C751" s="384" t="s">
        <v>3076</v>
      </c>
      <c r="D751" s="342" t="s">
        <v>10251</v>
      </c>
      <c r="E751" s="385" t="s">
        <v>3076</v>
      </c>
      <c r="F751" s="294">
        <f>$F$2</f>
        <v>0</v>
      </c>
      <c r="G751" s="1278" t="str">
        <f>IFERROR(E751*F751,"-")</f>
        <v>-</v>
      </c>
      <c r="H751" s="386">
        <v>1</v>
      </c>
      <c r="I751" s="386">
        <v>1</v>
      </c>
      <c r="J751" s="98"/>
      <c r="K751" s="1383">
        <f>IFERROR(J751*G751,0)</f>
        <v>0</v>
      </c>
      <c r="L751" s="304"/>
      <c r="M751" s="1287"/>
    </row>
    <row r="752" spans="1:13" ht="15.75">
      <c r="A752" s="304" t="str">
        <f>IF(J752&gt;0,COUNT($J$4:J752),"")</f>
        <v/>
      </c>
      <c r="B752" s="400"/>
      <c r="C752" s="387" t="s">
        <v>1836</v>
      </c>
      <c r="D752" s="388" t="s">
        <v>10252</v>
      </c>
      <c r="E752" s="418">
        <v>2368.17</v>
      </c>
      <c r="F752" s="295">
        <f>$F$2</f>
        <v>0</v>
      </c>
      <c r="G752" s="1278">
        <f>IFERROR(E752*F752,"-")</f>
        <v>0</v>
      </c>
      <c r="H752" s="390">
        <v>0</v>
      </c>
      <c r="I752" s="390">
        <v>6</v>
      </c>
      <c r="J752" s="102"/>
      <c r="K752" s="1383">
        <f>IFERROR(J752*G752,0)</f>
        <v>0</v>
      </c>
      <c r="L752" s="304"/>
      <c r="M752" s="1287"/>
    </row>
    <row r="753" spans="1:13" ht="15.75">
      <c r="A753" s="304" t="str">
        <f>IF(J753&gt;0,COUNT($J$4:J753),"")</f>
        <v/>
      </c>
      <c r="B753" s="400"/>
      <c r="C753" s="387" t="s">
        <v>1837</v>
      </c>
      <c r="D753" s="388" t="s">
        <v>10253</v>
      </c>
      <c r="E753" s="389">
        <v>1880.73</v>
      </c>
      <c r="F753" s="295">
        <f>$F$2</f>
        <v>0</v>
      </c>
      <c r="G753" s="1278">
        <f>IFERROR(E753*F753,"-")</f>
        <v>0</v>
      </c>
      <c r="H753" s="390">
        <v>0</v>
      </c>
      <c r="I753" s="390">
        <v>8</v>
      </c>
      <c r="J753" s="99"/>
      <c r="K753" s="1383">
        <f>IFERROR(J753*G753,0)</f>
        <v>0</v>
      </c>
      <c r="L753" s="304"/>
      <c r="M753" s="1287"/>
    </row>
    <row r="754" spans="1:13" ht="15.75">
      <c r="A754" s="304" t="str">
        <f>IF(J754&gt;0,COUNT($J$4:J754),"")</f>
        <v/>
      </c>
      <c r="B754" s="400"/>
      <c r="C754" s="387" t="s">
        <v>1838</v>
      </c>
      <c r="D754" s="388" t="s">
        <v>10254</v>
      </c>
      <c r="E754" s="389">
        <v>1880.73</v>
      </c>
      <c r="F754" s="295">
        <f>$F$2</f>
        <v>0</v>
      </c>
      <c r="G754" s="1278">
        <f>IFERROR(E754*F754,"-")</f>
        <v>0</v>
      </c>
      <c r="H754" s="390">
        <v>0</v>
      </c>
      <c r="I754" s="390">
        <v>8</v>
      </c>
      <c r="J754" s="102"/>
      <c r="K754" s="1383">
        <f>IFERROR(J754*G754,0)</f>
        <v>0</v>
      </c>
      <c r="L754" s="304"/>
      <c r="M754" s="1287"/>
    </row>
    <row r="755" spans="1:13" ht="15.75">
      <c r="A755" s="304" t="str">
        <f>IF(J755&gt;0,COUNT($J$4:J755),"")</f>
        <v/>
      </c>
      <c r="B755" s="400"/>
      <c r="C755" s="391" t="s">
        <v>3076</v>
      </c>
      <c r="D755" s="349" t="s">
        <v>10255</v>
      </c>
      <c r="E755" s="392" t="s">
        <v>3076</v>
      </c>
      <c r="F755" s="296">
        <f>$F$2</f>
        <v>0</v>
      </c>
      <c r="G755" s="1286" t="str">
        <f>IFERROR(E755*F755,"-")</f>
        <v>-</v>
      </c>
      <c r="H755" s="393">
        <v>0</v>
      </c>
      <c r="I755" s="393">
        <v>6</v>
      </c>
      <c r="J755" s="100"/>
      <c r="K755" s="1384">
        <f>IFERROR(J755*G755,0)</f>
        <v>0</v>
      </c>
      <c r="L755" s="304"/>
      <c r="M755" s="1287"/>
    </row>
    <row r="756" spans="1:13" ht="15.75">
      <c r="A756" s="304" t="str">
        <f>IF(J756&gt;0,COUNT($J$4:J756),"")</f>
        <v/>
      </c>
      <c r="B756" s="400"/>
      <c r="C756" s="408"/>
      <c r="D756" s="445"/>
      <c r="E756" s="446"/>
      <c r="F756" s="300"/>
      <c r="G756" s="1378"/>
      <c r="H756" s="447"/>
      <c r="I756" s="447"/>
      <c r="J756" s="101"/>
      <c r="K756" s="1388"/>
      <c r="L756" s="304"/>
      <c r="M756" s="1287"/>
    </row>
    <row r="757" spans="1:13" ht="15.75">
      <c r="A757" s="304" t="str">
        <f>IF(J757&gt;0,COUNT($J$4:J757),"")</f>
        <v/>
      </c>
      <c r="B757" s="400"/>
      <c r="C757" s="401" t="s">
        <v>1839</v>
      </c>
      <c r="D757" s="402" t="s">
        <v>10256</v>
      </c>
      <c r="E757" s="403" t="s">
        <v>3076</v>
      </c>
      <c r="F757" s="298">
        <f>$F$2</f>
        <v>0</v>
      </c>
      <c r="G757" s="1286" t="str">
        <f>IFERROR(E757*F757,"-")</f>
        <v>-</v>
      </c>
      <c r="H757" s="404">
        <v>1</v>
      </c>
      <c r="I757" s="404">
        <v>1</v>
      </c>
      <c r="J757" s="105"/>
      <c r="K757" s="1384">
        <f>IFERROR(J757*G757,0)</f>
        <v>0</v>
      </c>
      <c r="L757" s="304"/>
      <c r="M757" s="1287"/>
    </row>
    <row r="758" spans="1:13" ht="15.75">
      <c r="A758" s="304" t="str">
        <f>IF(J758&gt;0,COUNT($J$4:J758),"")</f>
        <v/>
      </c>
      <c r="B758" s="395"/>
      <c r="C758" s="396"/>
      <c r="D758" s="397" t="s">
        <v>5448</v>
      </c>
      <c r="E758" s="398"/>
      <c r="F758" s="297"/>
      <c r="G758" s="1377"/>
      <c r="H758" s="399"/>
      <c r="I758" s="399"/>
      <c r="J758" s="189"/>
      <c r="K758" s="1386"/>
      <c r="L758" s="304"/>
      <c r="M758" s="1287"/>
    </row>
    <row r="759" spans="1:13" ht="15.75">
      <c r="A759" s="304" t="str">
        <f>IF(J759&gt;0,COUNT($J$4:J759),"")</f>
        <v/>
      </c>
      <c r="B759" s="400"/>
      <c r="C759" s="384" t="s">
        <v>1840</v>
      </c>
      <c r="D759" s="342" t="s">
        <v>7010</v>
      </c>
      <c r="E759" s="412">
        <v>71.92</v>
      </c>
      <c r="F759" s="294">
        <f t="shared" ref="F759:F765" si="137">$F$2</f>
        <v>0</v>
      </c>
      <c r="G759" s="1278">
        <f t="shared" ref="G759:G765" si="138">IFERROR(E759*F759,"-")</f>
        <v>0</v>
      </c>
      <c r="H759" s="386">
        <v>50</v>
      </c>
      <c r="I759" s="386">
        <v>600</v>
      </c>
      <c r="J759" s="98"/>
      <c r="K759" s="1383">
        <f t="shared" ref="K759:K765" si="139">IFERROR(J759*G759,0)</f>
        <v>0</v>
      </c>
      <c r="L759" s="304"/>
      <c r="M759" s="1287"/>
    </row>
    <row r="760" spans="1:13" ht="15.75">
      <c r="A760" s="304" t="str">
        <f>IF(J760&gt;0,COUNT($J$4:J760),"")</f>
        <v/>
      </c>
      <c r="B760" s="400"/>
      <c r="C760" s="387" t="s">
        <v>1841</v>
      </c>
      <c r="D760" s="388" t="s">
        <v>7011</v>
      </c>
      <c r="E760" s="389">
        <v>70.72</v>
      </c>
      <c r="F760" s="295">
        <f t="shared" si="137"/>
        <v>0</v>
      </c>
      <c r="G760" s="1278">
        <f t="shared" si="138"/>
        <v>0</v>
      </c>
      <c r="H760" s="390">
        <v>50</v>
      </c>
      <c r="I760" s="390">
        <v>600</v>
      </c>
      <c r="J760" s="99"/>
      <c r="K760" s="1383">
        <f t="shared" si="139"/>
        <v>0</v>
      </c>
      <c r="L760" s="304"/>
      <c r="M760" s="1287"/>
    </row>
    <row r="761" spans="1:13" ht="15.75">
      <c r="A761" s="304" t="str">
        <f>IF(J761&gt;0,COUNT($J$4:J761),"")</f>
        <v/>
      </c>
      <c r="B761" s="400"/>
      <c r="C761" s="387" t="s">
        <v>1842</v>
      </c>
      <c r="D761" s="388" t="s">
        <v>7012</v>
      </c>
      <c r="E761" s="389">
        <v>105.77</v>
      </c>
      <c r="F761" s="295">
        <f t="shared" si="137"/>
        <v>0</v>
      </c>
      <c r="G761" s="1275">
        <f t="shared" si="138"/>
        <v>0</v>
      </c>
      <c r="H761" s="390">
        <v>40</v>
      </c>
      <c r="I761" s="390">
        <v>320</v>
      </c>
      <c r="J761" s="99"/>
      <c r="K761" s="1385">
        <f t="shared" si="139"/>
        <v>0</v>
      </c>
      <c r="L761" s="304"/>
      <c r="M761" s="1287"/>
    </row>
    <row r="762" spans="1:13" ht="15.75">
      <c r="A762" s="304" t="str">
        <f>IF(J762&gt;0,COUNT($J$4:J762),"")</f>
        <v/>
      </c>
      <c r="B762" s="400"/>
      <c r="C762" s="387" t="s">
        <v>1843</v>
      </c>
      <c r="D762" s="388" t="s">
        <v>7013</v>
      </c>
      <c r="E762" s="389">
        <v>132.41</v>
      </c>
      <c r="F762" s="295">
        <f t="shared" si="137"/>
        <v>0</v>
      </c>
      <c r="G762" s="1275">
        <f t="shared" si="138"/>
        <v>0</v>
      </c>
      <c r="H762" s="390">
        <v>30</v>
      </c>
      <c r="I762" s="390">
        <v>180</v>
      </c>
      <c r="J762" s="99"/>
      <c r="K762" s="1385">
        <f t="shared" si="139"/>
        <v>0</v>
      </c>
      <c r="L762" s="304"/>
      <c r="M762" s="1287"/>
    </row>
    <row r="763" spans="1:13" ht="15.75">
      <c r="A763" s="304" t="str">
        <f>IF(J763&gt;0,COUNT($J$4:J763),"")</f>
        <v/>
      </c>
      <c r="B763" s="400"/>
      <c r="C763" s="387" t="s">
        <v>1844</v>
      </c>
      <c r="D763" s="388" t="s">
        <v>7014</v>
      </c>
      <c r="E763" s="389">
        <v>140.88</v>
      </c>
      <c r="F763" s="295">
        <f t="shared" si="137"/>
        <v>0</v>
      </c>
      <c r="G763" s="1278">
        <f t="shared" si="138"/>
        <v>0</v>
      </c>
      <c r="H763" s="390">
        <v>30</v>
      </c>
      <c r="I763" s="390">
        <v>120</v>
      </c>
      <c r="J763" s="99"/>
      <c r="K763" s="1383">
        <f t="shared" si="139"/>
        <v>0</v>
      </c>
      <c r="L763" s="304"/>
      <c r="M763" s="1287"/>
    </row>
    <row r="764" spans="1:13" ht="15.75">
      <c r="A764" s="304" t="str">
        <f>IF(J764&gt;0,COUNT($J$4:J764),"")</f>
        <v/>
      </c>
      <c r="B764" s="400"/>
      <c r="C764" s="387" t="s">
        <v>1845</v>
      </c>
      <c r="D764" s="388" t="s">
        <v>7015</v>
      </c>
      <c r="E764" s="389">
        <v>182.78</v>
      </c>
      <c r="F764" s="295">
        <f t="shared" si="137"/>
        <v>0</v>
      </c>
      <c r="G764" s="1278">
        <f t="shared" si="138"/>
        <v>0</v>
      </c>
      <c r="H764" s="390">
        <v>20</v>
      </c>
      <c r="I764" s="390">
        <v>80</v>
      </c>
      <c r="J764" s="99"/>
      <c r="K764" s="1383">
        <f t="shared" si="139"/>
        <v>0</v>
      </c>
      <c r="L764" s="304"/>
      <c r="M764" s="1287"/>
    </row>
    <row r="765" spans="1:13" ht="15.75">
      <c r="A765" s="304" t="str">
        <f>IF(J765&gt;0,COUNT($J$4:J765),"")</f>
        <v/>
      </c>
      <c r="B765" s="400"/>
      <c r="C765" s="391" t="s">
        <v>1846</v>
      </c>
      <c r="D765" s="349" t="s">
        <v>7016</v>
      </c>
      <c r="E765" s="392">
        <v>236.32</v>
      </c>
      <c r="F765" s="296">
        <f t="shared" si="137"/>
        <v>0</v>
      </c>
      <c r="G765" s="1286">
        <f t="shared" si="138"/>
        <v>0</v>
      </c>
      <c r="H765" s="393">
        <v>15</v>
      </c>
      <c r="I765" s="393">
        <v>60</v>
      </c>
      <c r="J765" s="100"/>
      <c r="K765" s="1384">
        <f t="shared" si="139"/>
        <v>0</v>
      </c>
      <c r="L765" s="304"/>
      <c r="M765" s="1287"/>
    </row>
    <row r="766" spans="1:13" ht="15.75">
      <c r="A766" s="304" t="str">
        <f>IF(J766&gt;0,COUNT($J$4:J766),"")</f>
        <v/>
      </c>
      <c r="B766" s="395"/>
      <c r="C766" s="396"/>
      <c r="D766" s="397" t="s">
        <v>8721</v>
      </c>
      <c r="E766" s="398"/>
      <c r="F766" s="297"/>
      <c r="G766" s="1377"/>
      <c r="H766" s="399"/>
      <c r="I766" s="399"/>
      <c r="J766" s="189"/>
      <c r="K766" s="1386"/>
      <c r="L766" s="304"/>
      <c r="M766" s="1287"/>
    </row>
    <row r="767" spans="1:13" ht="15.75">
      <c r="A767" s="304" t="str">
        <f>IF(J767&gt;0,COUNT($J$4:J767),"")</f>
        <v/>
      </c>
      <c r="B767" s="400"/>
      <c r="C767" s="387" t="s">
        <v>1847</v>
      </c>
      <c r="D767" s="388" t="s">
        <v>7017</v>
      </c>
      <c r="E767" s="389">
        <v>98.86</v>
      </c>
      <c r="F767" s="295">
        <f t="shared" ref="F767:F778" si="140">$F$2</f>
        <v>0</v>
      </c>
      <c r="G767" s="1275">
        <f t="shared" ref="G767:G778" si="141">IFERROR(E767*F767,"-")</f>
        <v>0</v>
      </c>
      <c r="H767" s="390">
        <v>30</v>
      </c>
      <c r="I767" s="390">
        <v>360</v>
      </c>
      <c r="J767" s="99"/>
      <c r="K767" s="1385">
        <f t="shared" ref="K767:K778" si="142">IFERROR(J767*G767,0)</f>
        <v>0</v>
      </c>
      <c r="L767" s="304"/>
      <c r="M767" s="1287"/>
    </row>
    <row r="768" spans="1:13" ht="15.75">
      <c r="A768" s="304" t="str">
        <f>IF(J768&gt;0,COUNT($J$4:J768),"")</f>
        <v/>
      </c>
      <c r="B768" s="400"/>
      <c r="C768" s="387" t="s">
        <v>1848</v>
      </c>
      <c r="D768" s="388" t="s">
        <v>7018</v>
      </c>
      <c r="E768" s="389">
        <v>95.4</v>
      </c>
      <c r="F768" s="295">
        <f t="shared" si="140"/>
        <v>0</v>
      </c>
      <c r="G768" s="1275">
        <f t="shared" si="141"/>
        <v>0</v>
      </c>
      <c r="H768" s="390">
        <v>20</v>
      </c>
      <c r="I768" s="390">
        <v>240</v>
      </c>
      <c r="J768" s="99"/>
      <c r="K768" s="1385">
        <f t="shared" si="142"/>
        <v>0</v>
      </c>
      <c r="L768" s="304"/>
      <c r="M768" s="1287"/>
    </row>
    <row r="769" spans="1:13" ht="15.75">
      <c r="A769" s="304" t="str">
        <f>IF(J769&gt;0,COUNT($J$4:J769),"")</f>
        <v/>
      </c>
      <c r="B769" s="400"/>
      <c r="C769" s="387" t="s">
        <v>1849</v>
      </c>
      <c r="D769" s="388" t="s">
        <v>7019</v>
      </c>
      <c r="E769" s="389">
        <v>63.45</v>
      </c>
      <c r="F769" s="295">
        <f t="shared" si="140"/>
        <v>0</v>
      </c>
      <c r="G769" s="1275">
        <f t="shared" si="141"/>
        <v>0</v>
      </c>
      <c r="H769" s="390">
        <v>20</v>
      </c>
      <c r="I769" s="390">
        <v>240</v>
      </c>
      <c r="J769" s="99"/>
      <c r="K769" s="1385">
        <f t="shared" si="142"/>
        <v>0</v>
      </c>
      <c r="L769" s="304"/>
      <c r="M769" s="1287"/>
    </row>
    <row r="770" spans="1:13" ht="15.75">
      <c r="A770" s="304" t="str">
        <f>IF(J770&gt;0,COUNT($J$4:J770),"")</f>
        <v/>
      </c>
      <c r="B770" s="400"/>
      <c r="C770" s="387" t="s">
        <v>1850</v>
      </c>
      <c r="D770" s="388" t="s">
        <v>7020</v>
      </c>
      <c r="E770" s="389">
        <v>64.180000000000007</v>
      </c>
      <c r="F770" s="295">
        <f t="shared" si="140"/>
        <v>0</v>
      </c>
      <c r="G770" s="1275">
        <f t="shared" si="141"/>
        <v>0</v>
      </c>
      <c r="H770" s="390">
        <v>50</v>
      </c>
      <c r="I770" s="390">
        <v>100</v>
      </c>
      <c r="J770" s="99"/>
      <c r="K770" s="1385">
        <f t="shared" si="142"/>
        <v>0</v>
      </c>
      <c r="L770" s="304"/>
      <c r="M770" s="1287"/>
    </row>
    <row r="771" spans="1:13" ht="15.75">
      <c r="A771" s="304" t="str">
        <f>IF(J771&gt;0,COUNT($J$4:J771),"")</f>
        <v/>
      </c>
      <c r="B771" s="400"/>
      <c r="C771" s="387" t="s">
        <v>1851</v>
      </c>
      <c r="D771" s="388" t="s">
        <v>7021</v>
      </c>
      <c r="E771" s="389">
        <v>76.13</v>
      </c>
      <c r="F771" s="295">
        <f t="shared" si="140"/>
        <v>0</v>
      </c>
      <c r="G771" s="1275">
        <f t="shared" si="141"/>
        <v>0</v>
      </c>
      <c r="H771" s="390">
        <v>35</v>
      </c>
      <c r="I771" s="390">
        <v>70</v>
      </c>
      <c r="J771" s="99"/>
      <c r="K771" s="1385">
        <f t="shared" si="142"/>
        <v>0</v>
      </c>
      <c r="L771" s="304"/>
      <c r="M771" s="1287"/>
    </row>
    <row r="772" spans="1:13" ht="15.75">
      <c r="A772" s="304" t="str">
        <f>IF(J772&gt;0,COUNT($J$4:J772),"")</f>
        <v/>
      </c>
      <c r="B772" s="400"/>
      <c r="C772" s="420" t="s">
        <v>1852</v>
      </c>
      <c r="D772" s="388" t="s">
        <v>7022</v>
      </c>
      <c r="E772" s="418">
        <v>94.7</v>
      </c>
      <c r="F772" s="295">
        <f t="shared" si="140"/>
        <v>0</v>
      </c>
      <c r="G772" s="1275">
        <f t="shared" si="141"/>
        <v>0</v>
      </c>
      <c r="H772" s="390">
        <v>20</v>
      </c>
      <c r="I772" s="390">
        <v>40</v>
      </c>
      <c r="J772" s="99"/>
      <c r="K772" s="1385">
        <f t="shared" si="142"/>
        <v>0</v>
      </c>
      <c r="L772" s="304"/>
      <c r="M772" s="1287"/>
    </row>
    <row r="773" spans="1:13" ht="15.75">
      <c r="A773" s="304" t="str">
        <f>IF(J773&gt;0,COUNT($J$4:J773),"")</f>
        <v/>
      </c>
      <c r="B773" s="400"/>
      <c r="C773" s="420" t="s">
        <v>1853</v>
      </c>
      <c r="D773" s="388" t="s">
        <v>7023</v>
      </c>
      <c r="E773" s="418">
        <v>128.71</v>
      </c>
      <c r="F773" s="295">
        <f t="shared" si="140"/>
        <v>0</v>
      </c>
      <c r="G773" s="1275">
        <f t="shared" si="141"/>
        <v>0</v>
      </c>
      <c r="H773" s="390">
        <v>15</v>
      </c>
      <c r="I773" s="390">
        <v>30</v>
      </c>
      <c r="J773" s="99"/>
      <c r="K773" s="1385">
        <f t="shared" si="142"/>
        <v>0</v>
      </c>
      <c r="L773" s="304"/>
      <c r="M773" s="1287"/>
    </row>
    <row r="774" spans="1:13" ht="15.75">
      <c r="A774" s="304" t="str">
        <f>IF(J774&gt;0,COUNT($J$4:J774),"")</f>
        <v/>
      </c>
      <c r="B774" s="400"/>
      <c r="C774" s="420" t="s">
        <v>1854</v>
      </c>
      <c r="D774" s="388" t="s">
        <v>7024</v>
      </c>
      <c r="E774" s="389">
        <v>164.88</v>
      </c>
      <c r="F774" s="295">
        <f t="shared" si="140"/>
        <v>0</v>
      </c>
      <c r="G774" s="1275">
        <f t="shared" si="141"/>
        <v>0</v>
      </c>
      <c r="H774" s="390">
        <v>10</v>
      </c>
      <c r="I774" s="390">
        <v>20</v>
      </c>
      <c r="J774" s="99"/>
      <c r="K774" s="1385">
        <f t="shared" si="142"/>
        <v>0</v>
      </c>
      <c r="L774" s="304"/>
      <c r="M774" s="1287"/>
    </row>
    <row r="775" spans="1:13" ht="15.75">
      <c r="A775" s="304" t="str">
        <f>IF(J775&gt;0,COUNT($J$4:J775),"")</f>
        <v/>
      </c>
      <c r="B775" s="400"/>
      <c r="C775" s="387" t="s">
        <v>1855</v>
      </c>
      <c r="D775" s="388" t="s">
        <v>7025</v>
      </c>
      <c r="E775" s="389">
        <v>220.21</v>
      </c>
      <c r="F775" s="295">
        <f t="shared" si="140"/>
        <v>0</v>
      </c>
      <c r="G775" s="1275">
        <f t="shared" si="141"/>
        <v>0</v>
      </c>
      <c r="H775" s="390">
        <v>6</v>
      </c>
      <c r="I775" s="390">
        <v>12</v>
      </c>
      <c r="J775" s="99"/>
      <c r="K775" s="1385">
        <f t="shared" si="142"/>
        <v>0</v>
      </c>
      <c r="L775" s="304"/>
      <c r="M775" s="1287"/>
    </row>
    <row r="776" spans="1:13" ht="15.75">
      <c r="A776" s="304" t="str">
        <f>IF(J776&gt;0,COUNT($J$4:J776),"")</f>
        <v/>
      </c>
      <c r="B776" s="400"/>
      <c r="C776" s="387" t="s">
        <v>1856</v>
      </c>
      <c r="D776" s="388" t="s">
        <v>7026</v>
      </c>
      <c r="E776" s="389">
        <v>612.58000000000004</v>
      </c>
      <c r="F776" s="295">
        <f t="shared" si="140"/>
        <v>0</v>
      </c>
      <c r="G776" s="1275">
        <f t="shared" si="141"/>
        <v>0</v>
      </c>
      <c r="H776" s="390">
        <v>4</v>
      </c>
      <c r="I776" s="390">
        <v>8</v>
      </c>
      <c r="J776" s="99"/>
      <c r="K776" s="1385">
        <f t="shared" si="142"/>
        <v>0</v>
      </c>
      <c r="L776" s="304"/>
      <c r="M776" s="1287"/>
    </row>
    <row r="777" spans="1:13" ht="15.75">
      <c r="A777" s="304" t="str">
        <f>IF(J777&gt;0,COUNT($J$4:J777),"")</f>
        <v/>
      </c>
      <c r="B777" s="400"/>
      <c r="C777" s="387" t="s">
        <v>1857</v>
      </c>
      <c r="D777" s="388" t="s">
        <v>7027</v>
      </c>
      <c r="E777" s="389">
        <v>870.4</v>
      </c>
      <c r="F777" s="295">
        <f t="shared" si="140"/>
        <v>0</v>
      </c>
      <c r="G777" s="1275">
        <f t="shared" si="141"/>
        <v>0</v>
      </c>
      <c r="H777" s="390">
        <v>4</v>
      </c>
      <c r="I777" s="390">
        <v>8</v>
      </c>
      <c r="J777" s="99"/>
      <c r="K777" s="1385">
        <f t="shared" si="142"/>
        <v>0</v>
      </c>
      <c r="L777" s="304"/>
      <c r="M777" s="1287"/>
    </row>
    <row r="778" spans="1:13" ht="15.75">
      <c r="A778" s="304" t="str">
        <f>IF(J778&gt;0,COUNT($J$4:J778),"")</f>
        <v/>
      </c>
      <c r="B778" s="400"/>
      <c r="C778" s="387" t="s">
        <v>1858</v>
      </c>
      <c r="D778" s="388" t="s">
        <v>7028</v>
      </c>
      <c r="E778" s="389">
        <v>1890.44</v>
      </c>
      <c r="F778" s="295">
        <f t="shared" si="140"/>
        <v>0</v>
      </c>
      <c r="G778" s="1275">
        <f t="shared" si="141"/>
        <v>0</v>
      </c>
      <c r="H778" s="390">
        <v>2</v>
      </c>
      <c r="I778" s="390">
        <v>4</v>
      </c>
      <c r="J778" s="99"/>
      <c r="K778" s="1385">
        <f t="shared" si="142"/>
        <v>0</v>
      </c>
      <c r="L778" s="304"/>
      <c r="M778" s="1287"/>
    </row>
    <row r="779" spans="1:13" ht="15.75">
      <c r="A779" s="304" t="str">
        <f>IF(J779&gt;0,COUNT($J$4:J779),"")</f>
        <v/>
      </c>
      <c r="B779" s="395"/>
      <c r="C779" s="396"/>
      <c r="D779" s="397" t="s">
        <v>74</v>
      </c>
      <c r="E779" s="398"/>
      <c r="F779" s="297"/>
      <c r="G779" s="1377"/>
      <c r="H779" s="399"/>
      <c r="I779" s="399"/>
      <c r="J779" s="189"/>
      <c r="K779" s="1386"/>
      <c r="L779" s="304"/>
      <c r="M779" s="1287"/>
    </row>
    <row r="780" spans="1:13" ht="15.75">
      <c r="A780" s="304" t="str">
        <f>IF(J780&gt;0,COUNT($J$4:J780),"")</f>
        <v/>
      </c>
      <c r="B780" s="400"/>
      <c r="C780" s="401" t="s">
        <v>1859</v>
      </c>
      <c r="D780" s="402" t="s">
        <v>7029</v>
      </c>
      <c r="E780" s="403">
        <v>29.86</v>
      </c>
      <c r="F780" s="298">
        <f>$F$2</f>
        <v>0</v>
      </c>
      <c r="G780" s="1286">
        <f>IFERROR(E780*F780,"-")</f>
        <v>0</v>
      </c>
      <c r="H780" s="404">
        <v>120</v>
      </c>
      <c r="I780" s="404">
        <v>1440</v>
      </c>
      <c r="J780" s="105"/>
      <c r="K780" s="1384">
        <f>IFERROR(J780*G780,0)</f>
        <v>0</v>
      </c>
      <c r="L780" s="304"/>
      <c r="M780" s="1287"/>
    </row>
    <row r="781" spans="1:13" ht="15.75">
      <c r="A781" s="304"/>
      <c r="B781" s="400"/>
      <c r="C781" s="405"/>
      <c r="D781" s="406"/>
      <c r="E781" s="407"/>
      <c r="F781" s="299"/>
      <c r="G781" s="1277"/>
      <c r="H781" s="356"/>
      <c r="I781" s="356"/>
      <c r="J781" s="150"/>
      <c r="K781" s="1387"/>
      <c r="L781" s="304"/>
      <c r="M781" s="1287"/>
    </row>
    <row r="782" spans="1:13" ht="15.75">
      <c r="A782" s="304" t="str">
        <f>IF(J782&gt;0,COUNT($J$4:J782),"")</f>
        <v/>
      </c>
      <c r="B782" s="400"/>
      <c r="C782" s="384" t="s">
        <v>1860</v>
      </c>
      <c r="D782" s="342" t="s">
        <v>7030</v>
      </c>
      <c r="E782" s="385">
        <v>29.86</v>
      </c>
      <c r="F782" s="294">
        <f>$F$2</f>
        <v>0</v>
      </c>
      <c r="G782" s="1278">
        <f>IFERROR(E782*F782,"-")</f>
        <v>0</v>
      </c>
      <c r="H782" s="386">
        <v>75</v>
      </c>
      <c r="I782" s="386">
        <v>900</v>
      </c>
      <c r="J782" s="98"/>
      <c r="K782" s="1383">
        <f>IFERROR(J782*G782,0)</f>
        <v>0</v>
      </c>
      <c r="L782" s="304"/>
      <c r="M782" s="1287"/>
    </row>
    <row r="783" spans="1:13" ht="15.75">
      <c r="A783" s="304" t="str">
        <f>IF(J783&gt;0,COUNT($J$4:J783),"")</f>
        <v/>
      </c>
      <c r="B783" s="400"/>
      <c r="C783" s="391" t="s">
        <v>1861</v>
      </c>
      <c r="D783" s="349" t="s">
        <v>7031</v>
      </c>
      <c r="E783" s="392">
        <v>29.86</v>
      </c>
      <c r="F783" s="296">
        <f>$F$2</f>
        <v>0</v>
      </c>
      <c r="G783" s="1286">
        <f>IFERROR(E783*F783,"-")</f>
        <v>0</v>
      </c>
      <c r="H783" s="393">
        <v>75</v>
      </c>
      <c r="I783" s="393">
        <v>900</v>
      </c>
      <c r="J783" s="100"/>
      <c r="K783" s="1384">
        <f>IFERROR(J783*G783,0)</f>
        <v>0</v>
      </c>
      <c r="L783" s="304"/>
      <c r="M783" s="1287"/>
    </row>
    <row r="784" spans="1:13" ht="15.75">
      <c r="A784" s="304" t="str">
        <f>IF(J784&gt;0,COUNT($J$4:J784),"")</f>
        <v/>
      </c>
      <c r="B784" s="400"/>
      <c r="C784" s="408"/>
      <c r="D784" s="445"/>
      <c r="E784" s="446"/>
      <c r="F784" s="300"/>
      <c r="G784" s="1378"/>
      <c r="H784" s="447"/>
      <c r="I784" s="447"/>
      <c r="J784" s="101"/>
      <c r="K784" s="1388"/>
      <c r="L784" s="304"/>
      <c r="M784" s="1287"/>
    </row>
    <row r="785" spans="1:13" ht="15.75">
      <c r="A785" s="304" t="str">
        <f>IF(J785&gt;0,COUNT($J$4:J785),"")</f>
        <v/>
      </c>
      <c r="B785" s="400"/>
      <c r="C785" s="384" t="s">
        <v>1862</v>
      </c>
      <c r="D785" s="342" t="s">
        <v>7032</v>
      </c>
      <c r="E785" s="385">
        <v>29.86</v>
      </c>
      <c r="F785" s="294">
        <f>$F$2</f>
        <v>0</v>
      </c>
      <c r="G785" s="1278">
        <f>IFERROR(E785*F785,"-")</f>
        <v>0</v>
      </c>
      <c r="H785" s="386">
        <v>100</v>
      </c>
      <c r="I785" s="386">
        <v>600</v>
      </c>
      <c r="J785" s="98"/>
      <c r="K785" s="1383">
        <f>IFERROR(J785*G785,0)</f>
        <v>0</v>
      </c>
      <c r="L785" s="304"/>
      <c r="M785" s="1287"/>
    </row>
    <row r="786" spans="1:13" ht="15.75">
      <c r="A786" s="304" t="str">
        <f>IF(J786&gt;0,COUNT($J$4:J786),"")</f>
        <v/>
      </c>
      <c r="B786" s="400"/>
      <c r="C786" s="387" t="s">
        <v>1863</v>
      </c>
      <c r="D786" s="388" t="s">
        <v>7033</v>
      </c>
      <c r="E786" s="389">
        <v>29.86</v>
      </c>
      <c r="F786" s="295">
        <f>$F$2</f>
        <v>0</v>
      </c>
      <c r="G786" s="1278">
        <f>IFERROR(E786*F786,"-")</f>
        <v>0</v>
      </c>
      <c r="H786" s="390">
        <v>100</v>
      </c>
      <c r="I786" s="390">
        <v>600</v>
      </c>
      <c r="J786" s="99"/>
      <c r="K786" s="1383">
        <f>IFERROR(J786*G786,0)</f>
        <v>0</v>
      </c>
      <c r="L786" s="304"/>
      <c r="M786" s="1287"/>
    </row>
    <row r="787" spans="1:13" ht="15.75">
      <c r="A787" s="304" t="str">
        <f>IF(J787&gt;0,COUNT($J$4:J787),"")</f>
        <v/>
      </c>
      <c r="B787" s="400"/>
      <c r="C787" s="391" t="s">
        <v>1864</v>
      </c>
      <c r="D787" s="349" t="s">
        <v>7034</v>
      </c>
      <c r="E787" s="392">
        <v>29.86</v>
      </c>
      <c r="F787" s="296">
        <f>$F$2</f>
        <v>0</v>
      </c>
      <c r="G787" s="1286">
        <f>IFERROR(E787*F787,"-")</f>
        <v>0</v>
      </c>
      <c r="H787" s="393">
        <v>100</v>
      </c>
      <c r="I787" s="393">
        <v>1200</v>
      </c>
      <c r="J787" s="100"/>
      <c r="K787" s="1384">
        <f>IFERROR(J787*G787,0)</f>
        <v>0</v>
      </c>
      <c r="L787" s="304"/>
      <c r="M787" s="1287"/>
    </row>
    <row r="788" spans="1:13" ht="15.75">
      <c r="A788" s="304" t="str">
        <f>IF(J788&gt;0,COUNT($J$4:J788),"")</f>
        <v/>
      </c>
      <c r="B788" s="400"/>
      <c r="C788" s="408"/>
      <c r="D788" s="445"/>
      <c r="E788" s="446"/>
      <c r="F788" s="300"/>
      <c r="G788" s="1378"/>
      <c r="H788" s="447"/>
      <c r="I788" s="447"/>
      <c r="J788" s="101"/>
      <c r="K788" s="1388"/>
      <c r="L788" s="304"/>
      <c r="M788" s="1287"/>
    </row>
    <row r="789" spans="1:13" ht="15.75">
      <c r="A789" s="304" t="str">
        <f>IF(J789&gt;0,COUNT($J$4:J789),"")</f>
        <v/>
      </c>
      <c r="B789" s="400"/>
      <c r="C789" s="384" t="s">
        <v>1865</v>
      </c>
      <c r="D789" s="342" t="s">
        <v>7035</v>
      </c>
      <c r="E789" s="385">
        <v>34.229999999999997</v>
      </c>
      <c r="F789" s="294">
        <f>$F$2</f>
        <v>0</v>
      </c>
      <c r="G789" s="1278">
        <f>IFERROR(E789*F789,"-")</f>
        <v>0</v>
      </c>
      <c r="H789" s="386">
        <v>50</v>
      </c>
      <c r="I789" s="386">
        <v>300</v>
      </c>
      <c r="J789" s="98"/>
      <c r="K789" s="1383">
        <f>IFERROR(J789*G789,0)</f>
        <v>0</v>
      </c>
      <c r="L789" s="304"/>
      <c r="M789" s="1287"/>
    </row>
    <row r="790" spans="1:13" ht="15.75">
      <c r="A790" s="304" t="str">
        <f>IF(J790&gt;0,COUNT($J$4:J790),"")</f>
        <v/>
      </c>
      <c r="B790" s="400"/>
      <c r="C790" s="387" t="s">
        <v>1866</v>
      </c>
      <c r="D790" s="388" t="s">
        <v>7036</v>
      </c>
      <c r="E790" s="389">
        <v>30.8</v>
      </c>
      <c r="F790" s="295">
        <f>$F$2</f>
        <v>0</v>
      </c>
      <c r="G790" s="1278">
        <f>IFERROR(E790*F790,"-")</f>
        <v>0</v>
      </c>
      <c r="H790" s="390">
        <v>50</v>
      </c>
      <c r="I790" s="390">
        <v>300</v>
      </c>
      <c r="J790" s="99"/>
      <c r="K790" s="1383">
        <f>IFERROR(J790*G790,0)</f>
        <v>0</v>
      </c>
      <c r="L790" s="304"/>
      <c r="M790" s="1287"/>
    </row>
    <row r="791" spans="1:13" ht="15.75">
      <c r="A791" s="304" t="str">
        <f>IF(J791&gt;0,COUNT($J$4:J791),"")</f>
        <v/>
      </c>
      <c r="B791" s="400"/>
      <c r="C791" s="387" t="s">
        <v>1867</v>
      </c>
      <c r="D791" s="388" t="s">
        <v>7037</v>
      </c>
      <c r="E791" s="389">
        <v>34.229999999999997</v>
      </c>
      <c r="F791" s="295">
        <f>$F$2</f>
        <v>0</v>
      </c>
      <c r="G791" s="1278">
        <f>IFERROR(E791*F791,"-")</f>
        <v>0</v>
      </c>
      <c r="H791" s="390">
        <v>50</v>
      </c>
      <c r="I791" s="390">
        <v>300</v>
      </c>
      <c r="J791" s="99"/>
      <c r="K791" s="1383">
        <f>IFERROR(J791*G791,0)</f>
        <v>0</v>
      </c>
      <c r="L791" s="304"/>
      <c r="M791" s="1287"/>
    </row>
    <row r="792" spans="1:13" ht="15.75">
      <c r="A792" s="304" t="str">
        <f>IF(J792&gt;0,COUNT($J$4:J792),"")</f>
        <v/>
      </c>
      <c r="B792" s="400"/>
      <c r="C792" s="391" t="s">
        <v>1868</v>
      </c>
      <c r="D792" s="349" t="s">
        <v>7038</v>
      </c>
      <c r="E792" s="392">
        <v>27.63</v>
      </c>
      <c r="F792" s="296">
        <f>$F$2</f>
        <v>0</v>
      </c>
      <c r="G792" s="1286">
        <f>IFERROR(E792*F792,"-")</f>
        <v>0</v>
      </c>
      <c r="H792" s="393">
        <v>50</v>
      </c>
      <c r="I792" s="393">
        <v>300</v>
      </c>
      <c r="J792" s="100"/>
      <c r="K792" s="1384">
        <f>IFERROR(J792*G792,0)</f>
        <v>0</v>
      </c>
      <c r="L792" s="304"/>
      <c r="M792" s="1287"/>
    </row>
    <row r="793" spans="1:13" ht="15.75">
      <c r="A793" s="304" t="str">
        <f>IF(J793&gt;0,COUNT($J$4:J793),"")</f>
        <v/>
      </c>
      <c r="B793" s="400"/>
      <c r="C793" s="408"/>
      <c r="D793" s="445"/>
      <c r="E793" s="446"/>
      <c r="F793" s="300"/>
      <c r="G793" s="1378"/>
      <c r="H793" s="447"/>
      <c r="I793" s="447"/>
      <c r="J793" s="101"/>
      <c r="K793" s="1388"/>
      <c r="L793" s="304"/>
      <c r="M793" s="1287"/>
    </row>
    <row r="794" spans="1:13" ht="15.75">
      <c r="A794" s="304" t="str">
        <f>IF(J794&gt;0,COUNT($J$4:J794),"")</f>
        <v/>
      </c>
      <c r="B794" s="400"/>
      <c r="C794" s="384" t="s">
        <v>1869</v>
      </c>
      <c r="D794" s="342" t="s">
        <v>7039</v>
      </c>
      <c r="E794" s="385">
        <v>32.47</v>
      </c>
      <c r="F794" s="294">
        <f>$F$2</f>
        <v>0</v>
      </c>
      <c r="G794" s="1278">
        <f>IFERROR(E794*F794,"-")</f>
        <v>0</v>
      </c>
      <c r="H794" s="386">
        <v>50</v>
      </c>
      <c r="I794" s="386">
        <v>400</v>
      </c>
      <c r="J794" s="98"/>
      <c r="K794" s="1383">
        <f>IFERROR(J794*G794,0)</f>
        <v>0</v>
      </c>
      <c r="L794" s="304"/>
      <c r="M794" s="1287"/>
    </row>
    <row r="795" spans="1:13" ht="15.75">
      <c r="A795" s="304" t="str">
        <f>IF(J795&gt;0,COUNT($J$4:J795),"")</f>
        <v/>
      </c>
      <c r="B795" s="400"/>
      <c r="C795" s="387" t="s">
        <v>1870</v>
      </c>
      <c r="D795" s="388" t="s">
        <v>7040</v>
      </c>
      <c r="E795" s="389">
        <v>36.49</v>
      </c>
      <c r="F795" s="295">
        <f>$F$2</f>
        <v>0</v>
      </c>
      <c r="G795" s="1278">
        <f>IFERROR(E795*F795,"-")</f>
        <v>0</v>
      </c>
      <c r="H795" s="390">
        <v>50</v>
      </c>
      <c r="I795" s="390">
        <v>200</v>
      </c>
      <c r="J795" s="99"/>
      <c r="K795" s="1383">
        <f>IFERROR(J795*G795,0)</f>
        <v>0</v>
      </c>
      <c r="L795" s="304"/>
      <c r="M795" s="1287"/>
    </row>
    <row r="796" spans="1:13" ht="15.75">
      <c r="A796" s="304" t="str">
        <f>IF(J796&gt;0,COUNT($J$4:J796),"")</f>
        <v/>
      </c>
      <c r="C796" s="387" t="s">
        <v>1871</v>
      </c>
      <c r="D796" s="388" t="s">
        <v>7041</v>
      </c>
      <c r="E796" s="389">
        <v>57.15</v>
      </c>
      <c r="F796" s="295">
        <f>$F$2</f>
        <v>0</v>
      </c>
      <c r="G796" s="1278">
        <f>IFERROR(E796*F796,"-")</f>
        <v>0</v>
      </c>
      <c r="H796" s="390">
        <v>50</v>
      </c>
      <c r="I796" s="390">
        <v>200</v>
      </c>
      <c r="J796" s="99"/>
      <c r="K796" s="1383">
        <f>IFERROR(J796*G796,0)</f>
        <v>0</v>
      </c>
      <c r="L796" s="304"/>
      <c r="M796" s="1287"/>
    </row>
    <row r="797" spans="1:13" ht="15.75">
      <c r="A797" s="304" t="str">
        <f>IF(J797&gt;0,COUNT($J$4:J797),"")</f>
        <v/>
      </c>
      <c r="B797" s="400"/>
      <c r="C797" s="387" t="s">
        <v>9569</v>
      </c>
      <c r="D797" s="388" t="s">
        <v>7042</v>
      </c>
      <c r="E797" s="389">
        <v>33.090000000000003</v>
      </c>
      <c r="F797" s="295">
        <f>$F$2</f>
        <v>0</v>
      </c>
      <c r="G797" s="1278">
        <f>IFERROR(E797*F797,"-")</f>
        <v>0</v>
      </c>
      <c r="H797" s="390">
        <v>50</v>
      </c>
      <c r="I797" s="390">
        <v>200</v>
      </c>
      <c r="J797" s="99"/>
      <c r="K797" s="1383">
        <f>IFERROR(J797*G797,0)</f>
        <v>0</v>
      </c>
      <c r="L797" s="304"/>
      <c r="M797" s="1287"/>
    </row>
    <row r="798" spans="1:13" ht="15.75">
      <c r="A798" s="304" t="str">
        <f>IF(J798&gt;0,COUNT($J$4:J798),"")</f>
        <v/>
      </c>
      <c r="B798" s="400"/>
      <c r="C798" s="391" t="s">
        <v>1872</v>
      </c>
      <c r="D798" s="349" t="s">
        <v>7043</v>
      </c>
      <c r="E798" s="392">
        <v>31.26</v>
      </c>
      <c r="F798" s="296">
        <f>$F$2</f>
        <v>0</v>
      </c>
      <c r="G798" s="1286">
        <f>IFERROR(E798*F798,"-")</f>
        <v>0</v>
      </c>
      <c r="H798" s="393">
        <v>50</v>
      </c>
      <c r="I798" s="393">
        <v>200</v>
      </c>
      <c r="J798" s="100"/>
      <c r="K798" s="1384">
        <f>IFERROR(J798*G798,0)</f>
        <v>0</v>
      </c>
      <c r="L798" s="304"/>
      <c r="M798" s="1287"/>
    </row>
    <row r="799" spans="1:13" ht="15.75">
      <c r="A799" s="304" t="str">
        <f>IF(J799&gt;0,COUNT($J$4:J799),"")</f>
        <v/>
      </c>
      <c r="B799" s="400"/>
      <c r="C799" s="408"/>
      <c r="D799" s="445"/>
      <c r="E799" s="446"/>
      <c r="F799" s="300"/>
      <c r="G799" s="1378"/>
      <c r="H799" s="447"/>
      <c r="I799" s="447"/>
      <c r="J799" s="101"/>
      <c r="K799" s="1388"/>
      <c r="L799" s="304"/>
      <c r="M799" s="1287"/>
    </row>
    <row r="800" spans="1:13" ht="15.75">
      <c r="A800" s="304" t="str">
        <f>IF(J800&gt;0,COUNT($J$4:J800),"")</f>
        <v/>
      </c>
      <c r="B800" s="400"/>
      <c r="C800" s="384" t="s">
        <v>1873</v>
      </c>
      <c r="D800" s="342" t="s">
        <v>7044</v>
      </c>
      <c r="E800" s="385">
        <v>52.7</v>
      </c>
      <c r="F800" s="294">
        <f t="shared" ref="F800:F805" si="143">$F$2</f>
        <v>0</v>
      </c>
      <c r="G800" s="1278">
        <f t="shared" ref="G800:G805" si="144">IFERROR(E800*F800,"-")</f>
        <v>0</v>
      </c>
      <c r="H800" s="386">
        <f>I800/8</f>
        <v>30</v>
      </c>
      <c r="I800" s="386">
        <v>240</v>
      </c>
      <c r="J800" s="98"/>
      <c r="K800" s="1383">
        <f t="shared" ref="K800:K805" si="145">IFERROR(J800*G800,0)</f>
        <v>0</v>
      </c>
      <c r="L800" s="304"/>
      <c r="M800" s="1287"/>
    </row>
    <row r="801" spans="1:13" ht="15.75">
      <c r="A801" s="304" t="str">
        <f>IF(J801&gt;0,COUNT($J$4:J801),"")</f>
        <v/>
      </c>
      <c r="B801" s="400"/>
      <c r="C801" s="387" t="s">
        <v>1874</v>
      </c>
      <c r="D801" s="388" t="s">
        <v>7045</v>
      </c>
      <c r="E801" s="389">
        <v>52.7</v>
      </c>
      <c r="F801" s="295">
        <f t="shared" si="143"/>
        <v>0</v>
      </c>
      <c r="G801" s="1278">
        <f t="shared" si="144"/>
        <v>0</v>
      </c>
      <c r="H801" s="390">
        <f>I801/8</f>
        <v>30</v>
      </c>
      <c r="I801" s="390">
        <v>240</v>
      </c>
      <c r="J801" s="99"/>
      <c r="K801" s="1383">
        <f t="shared" si="145"/>
        <v>0</v>
      </c>
      <c r="L801" s="304"/>
      <c r="M801" s="1287"/>
    </row>
    <row r="802" spans="1:13" ht="15.75">
      <c r="A802" s="304" t="str">
        <f>IF(J802&gt;0,COUNT($J$4:J802),"")</f>
        <v/>
      </c>
      <c r="B802" s="400"/>
      <c r="C802" s="387" t="s">
        <v>1875</v>
      </c>
      <c r="D802" s="388" t="s">
        <v>7046</v>
      </c>
      <c r="E802" s="389">
        <v>52.7</v>
      </c>
      <c r="F802" s="295">
        <f t="shared" si="143"/>
        <v>0</v>
      </c>
      <c r="G802" s="1278">
        <f t="shared" si="144"/>
        <v>0</v>
      </c>
      <c r="H802" s="390">
        <f>I802/8</f>
        <v>30</v>
      </c>
      <c r="I802" s="390">
        <v>240</v>
      </c>
      <c r="J802" s="99"/>
      <c r="K802" s="1383">
        <f t="shared" si="145"/>
        <v>0</v>
      </c>
      <c r="L802" s="304"/>
      <c r="M802" s="1287"/>
    </row>
    <row r="803" spans="1:13" ht="15.75">
      <c r="A803" s="304" t="str">
        <f>IF(J803&gt;0,COUNT($J$4:J803),"")</f>
        <v/>
      </c>
      <c r="B803" s="400"/>
      <c r="C803" s="387" t="s">
        <v>1876</v>
      </c>
      <c r="D803" s="388" t="s">
        <v>7047</v>
      </c>
      <c r="E803" s="389">
        <v>46.28</v>
      </c>
      <c r="F803" s="295">
        <f t="shared" si="143"/>
        <v>0</v>
      </c>
      <c r="G803" s="1278">
        <f t="shared" si="144"/>
        <v>0</v>
      </c>
      <c r="H803" s="390">
        <v>30</v>
      </c>
      <c r="I803" s="390">
        <v>120</v>
      </c>
      <c r="J803" s="99"/>
      <c r="K803" s="1383">
        <f t="shared" si="145"/>
        <v>0</v>
      </c>
      <c r="L803" s="304"/>
      <c r="M803" s="1287"/>
    </row>
    <row r="804" spans="1:13" ht="15.75">
      <c r="A804" s="304" t="str">
        <f>IF(J804&gt;0,COUNT($J$4:J804),"")</f>
        <v/>
      </c>
      <c r="B804" s="400"/>
      <c r="C804" s="387" t="s">
        <v>1877</v>
      </c>
      <c r="D804" s="388" t="s">
        <v>7048</v>
      </c>
      <c r="E804" s="389">
        <v>42.12</v>
      </c>
      <c r="F804" s="295">
        <f t="shared" si="143"/>
        <v>0</v>
      </c>
      <c r="G804" s="1278">
        <f t="shared" si="144"/>
        <v>0</v>
      </c>
      <c r="H804" s="390">
        <v>30</v>
      </c>
      <c r="I804" s="390">
        <v>120</v>
      </c>
      <c r="J804" s="99"/>
      <c r="K804" s="1383">
        <f t="shared" si="145"/>
        <v>0</v>
      </c>
      <c r="L804" s="304"/>
      <c r="M804" s="1287"/>
    </row>
    <row r="805" spans="1:13" ht="15.75">
      <c r="A805" s="304" t="str">
        <f>IF(J805&gt;0,COUNT($J$4:J805),"")</f>
        <v/>
      </c>
      <c r="B805" s="400"/>
      <c r="C805" s="391" t="s">
        <v>1878</v>
      </c>
      <c r="D805" s="349" t="s">
        <v>7049</v>
      </c>
      <c r="E805" s="392">
        <v>42.12</v>
      </c>
      <c r="F805" s="296">
        <f t="shared" si="143"/>
        <v>0</v>
      </c>
      <c r="G805" s="1286">
        <f t="shared" si="144"/>
        <v>0</v>
      </c>
      <c r="H805" s="393">
        <v>30</v>
      </c>
      <c r="I805" s="393">
        <v>120</v>
      </c>
      <c r="J805" s="100"/>
      <c r="K805" s="1384">
        <f t="shared" si="145"/>
        <v>0</v>
      </c>
      <c r="L805" s="304"/>
      <c r="M805" s="1287"/>
    </row>
    <row r="806" spans="1:13" ht="15.75">
      <c r="A806" s="304" t="str">
        <f>IF(J806&gt;0,COUNT($J$4:J806),"")</f>
        <v/>
      </c>
      <c r="B806" s="400"/>
      <c r="C806" s="408"/>
      <c r="D806" s="445"/>
      <c r="E806" s="446"/>
      <c r="F806" s="300"/>
      <c r="G806" s="1378"/>
      <c r="H806" s="447"/>
      <c r="I806" s="447"/>
      <c r="J806" s="101"/>
      <c r="K806" s="1388"/>
      <c r="L806" s="304"/>
      <c r="M806" s="1287"/>
    </row>
    <row r="807" spans="1:13" ht="15.75">
      <c r="A807" s="304" t="str">
        <f>IF(J807&gt;0,COUNT($J$4:J807),"")</f>
        <v/>
      </c>
      <c r="B807" s="400"/>
      <c r="C807" s="384" t="s">
        <v>3076</v>
      </c>
      <c r="D807" s="342" t="s">
        <v>7050</v>
      </c>
      <c r="E807" s="385" t="s">
        <v>3076</v>
      </c>
      <c r="F807" s="294">
        <f t="shared" ref="F807:F813" si="146">$F$2</f>
        <v>0</v>
      </c>
      <c r="G807" s="1278" t="str">
        <f t="shared" ref="G807:G813" si="147">IFERROR(E807*F807,"-")</f>
        <v>-</v>
      </c>
      <c r="H807" s="386">
        <f>I807/6</f>
        <v>25</v>
      </c>
      <c r="I807" s="386">
        <v>150</v>
      </c>
      <c r="J807" s="98"/>
      <c r="K807" s="1383">
        <f t="shared" ref="K807:K813" si="148">IFERROR(J807*G807,0)</f>
        <v>0</v>
      </c>
      <c r="L807" s="304"/>
      <c r="M807" s="1287"/>
    </row>
    <row r="808" spans="1:13" ht="15.75">
      <c r="A808" s="304" t="str">
        <f>IF(J808&gt;0,COUNT($J$4:J808),"")</f>
        <v/>
      </c>
      <c r="B808" s="400"/>
      <c r="C808" s="387" t="s">
        <v>1879</v>
      </c>
      <c r="D808" s="388" t="s">
        <v>7051</v>
      </c>
      <c r="E808" s="389">
        <v>66.900000000000006</v>
      </c>
      <c r="F808" s="295">
        <f t="shared" si="146"/>
        <v>0</v>
      </c>
      <c r="G808" s="1278">
        <f t="shared" si="147"/>
        <v>0</v>
      </c>
      <c r="H808" s="390">
        <f>I808/6</f>
        <v>25</v>
      </c>
      <c r="I808" s="390">
        <v>150</v>
      </c>
      <c r="J808" s="99"/>
      <c r="K808" s="1383">
        <f t="shared" si="148"/>
        <v>0</v>
      </c>
      <c r="L808" s="304"/>
      <c r="M808" s="1287"/>
    </row>
    <row r="809" spans="1:13" ht="15.75">
      <c r="A809" s="304" t="str">
        <f>IF(J809&gt;0,COUNT($J$4:J809),"")</f>
        <v/>
      </c>
      <c r="B809" s="400"/>
      <c r="C809" s="387" t="s">
        <v>1880</v>
      </c>
      <c r="D809" s="388" t="s">
        <v>7052</v>
      </c>
      <c r="E809" s="389">
        <v>66.900000000000006</v>
      </c>
      <c r="F809" s="295">
        <f t="shared" si="146"/>
        <v>0</v>
      </c>
      <c r="G809" s="1278">
        <f t="shared" si="147"/>
        <v>0</v>
      </c>
      <c r="H809" s="390">
        <f>I809/6</f>
        <v>25</v>
      </c>
      <c r="I809" s="390">
        <v>150</v>
      </c>
      <c r="J809" s="99"/>
      <c r="K809" s="1383">
        <f t="shared" si="148"/>
        <v>0</v>
      </c>
      <c r="L809" s="304"/>
      <c r="M809" s="1287"/>
    </row>
    <row r="810" spans="1:13" ht="15.75">
      <c r="A810" s="304" t="str">
        <f>IF(J810&gt;0,COUNT($J$4:J810),"")</f>
        <v/>
      </c>
      <c r="B810" s="400"/>
      <c r="C810" s="387" t="s">
        <v>1881</v>
      </c>
      <c r="D810" s="388" t="s">
        <v>7053</v>
      </c>
      <c r="E810" s="389">
        <v>61.14</v>
      </c>
      <c r="F810" s="295">
        <f t="shared" si="146"/>
        <v>0</v>
      </c>
      <c r="G810" s="1278">
        <f t="shared" si="147"/>
        <v>0</v>
      </c>
      <c r="H810" s="390">
        <v>25</v>
      </c>
      <c r="I810" s="390">
        <v>75</v>
      </c>
      <c r="J810" s="99"/>
      <c r="K810" s="1383">
        <f t="shared" si="148"/>
        <v>0</v>
      </c>
      <c r="L810" s="304"/>
      <c r="M810" s="1287"/>
    </row>
    <row r="811" spans="1:13" ht="15.75">
      <c r="A811" s="304" t="str">
        <f>IF(J811&gt;0,COUNT($J$4:J811),"")</f>
        <v/>
      </c>
      <c r="B811" s="400"/>
      <c r="C811" s="387" t="s">
        <v>1882</v>
      </c>
      <c r="D811" s="388" t="s">
        <v>7054</v>
      </c>
      <c r="E811" s="389">
        <v>61.14</v>
      </c>
      <c r="F811" s="295">
        <f t="shared" si="146"/>
        <v>0</v>
      </c>
      <c r="G811" s="1278">
        <f t="shared" si="147"/>
        <v>0</v>
      </c>
      <c r="H811" s="390">
        <v>25</v>
      </c>
      <c r="I811" s="390">
        <v>75</v>
      </c>
      <c r="J811" s="99"/>
      <c r="K811" s="1383">
        <f t="shared" si="148"/>
        <v>0</v>
      </c>
      <c r="L811" s="304"/>
      <c r="M811" s="1287"/>
    </row>
    <row r="812" spans="1:13" ht="15.75">
      <c r="A812" s="304" t="str">
        <f>IF(J812&gt;0,COUNT($J$4:J812),"")</f>
        <v/>
      </c>
      <c r="B812" s="400"/>
      <c r="C812" s="387" t="s">
        <v>1883</v>
      </c>
      <c r="D812" s="388" t="s">
        <v>7055</v>
      </c>
      <c r="E812" s="389">
        <v>55.13</v>
      </c>
      <c r="F812" s="295">
        <f t="shared" si="146"/>
        <v>0</v>
      </c>
      <c r="G812" s="1278">
        <f t="shared" si="147"/>
        <v>0</v>
      </c>
      <c r="H812" s="390">
        <v>25</v>
      </c>
      <c r="I812" s="390">
        <v>75</v>
      </c>
      <c r="J812" s="99"/>
      <c r="K812" s="1383">
        <f t="shared" si="148"/>
        <v>0</v>
      </c>
      <c r="L812" s="304"/>
      <c r="M812" s="1287"/>
    </row>
    <row r="813" spans="1:13" ht="15.75">
      <c r="A813" s="304" t="str">
        <f>IF(J813&gt;0,COUNT($J$4:J813),"")</f>
        <v/>
      </c>
      <c r="B813" s="400"/>
      <c r="C813" s="391" t="s">
        <v>1884</v>
      </c>
      <c r="D813" s="349" t="s">
        <v>7056</v>
      </c>
      <c r="E813" s="392">
        <v>50.9</v>
      </c>
      <c r="F813" s="296">
        <f t="shared" si="146"/>
        <v>0</v>
      </c>
      <c r="G813" s="1286">
        <f t="shared" si="147"/>
        <v>0</v>
      </c>
      <c r="H813" s="393">
        <v>25</v>
      </c>
      <c r="I813" s="393">
        <v>75</v>
      </c>
      <c r="J813" s="100"/>
      <c r="K813" s="1384">
        <f t="shared" si="148"/>
        <v>0</v>
      </c>
      <c r="L813" s="304"/>
      <c r="M813" s="1287"/>
    </row>
    <row r="814" spans="1:13" ht="15.75">
      <c r="A814" s="304" t="str">
        <f>IF(J814&gt;0,COUNT($J$4:J814),"")</f>
        <v/>
      </c>
      <c r="B814" s="400"/>
      <c r="C814" s="408"/>
      <c r="D814" s="445"/>
      <c r="E814" s="446"/>
      <c r="F814" s="300"/>
      <c r="G814" s="1378"/>
      <c r="H814" s="447"/>
      <c r="I814" s="447"/>
      <c r="J814" s="101"/>
      <c r="K814" s="1388"/>
      <c r="L814" s="304"/>
      <c r="M814" s="1287"/>
    </row>
    <row r="815" spans="1:13" ht="15.75">
      <c r="A815" s="304" t="str">
        <f>IF(J815&gt;0,COUNT($J$4:J815),"")</f>
        <v/>
      </c>
      <c r="B815" s="400"/>
      <c r="C815" s="384" t="s">
        <v>1885</v>
      </c>
      <c r="D815" s="342" t="s">
        <v>7057</v>
      </c>
      <c r="E815" s="385">
        <v>89.31</v>
      </c>
      <c r="F815" s="294">
        <f t="shared" ref="F815:F821" si="149">$F$2</f>
        <v>0</v>
      </c>
      <c r="G815" s="1278">
        <f t="shared" ref="G815:G821" si="150">IFERROR(E815*F815,"-")</f>
        <v>0</v>
      </c>
      <c r="H815" s="386">
        <f>I815/6</f>
        <v>20</v>
      </c>
      <c r="I815" s="386">
        <v>120</v>
      </c>
      <c r="J815" s="98"/>
      <c r="K815" s="1383">
        <f t="shared" ref="K815:K821" si="151">IFERROR(J815*G815,0)</f>
        <v>0</v>
      </c>
      <c r="L815" s="304"/>
      <c r="M815" s="1287"/>
    </row>
    <row r="816" spans="1:13" ht="15.75">
      <c r="A816" s="304" t="str">
        <f>IF(J816&gt;0,COUNT($J$4:J816),"")</f>
        <v/>
      </c>
      <c r="B816" s="400"/>
      <c r="C816" s="387" t="s">
        <v>1886</v>
      </c>
      <c r="D816" s="388" t="s">
        <v>7058</v>
      </c>
      <c r="E816" s="389">
        <v>77.91</v>
      </c>
      <c r="F816" s="295">
        <f t="shared" si="149"/>
        <v>0</v>
      </c>
      <c r="G816" s="1278">
        <f t="shared" si="150"/>
        <v>0</v>
      </c>
      <c r="H816" s="390">
        <f>I816/6</f>
        <v>20</v>
      </c>
      <c r="I816" s="390">
        <v>120</v>
      </c>
      <c r="J816" s="99"/>
      <c r="K816" s="1383">
        <f t="shared" si="151"/>
        <v>0</v>
      </c>
      <c r="L816" s="304"/>
      <c r="M816" s="1287"/>
    </row>
    <row r="817" spans="1:13" ht="15.75">
      <c r="A817" s="304" t="str">
        <f>IF(J817&gt;0,COUNT($J$4:J817),"")</f>
        <v/>
      </c>
      <c r="B817" s="400"/>
      <c r="C817" s="387" t="s">
        <v>1887</v>
      </c>
      <c r="D817" s="388" t="s">
        <v>7059</v>
      </c>
      <c r="E817" s="389">
        <v>76.34</v>
      </c>
      <c r="F817" s="295">
        <f t="shared" si="149"/>
        <v>0</v>
      </c>
      <c r="G817" s="1278">
        <f t="shared" si="150"/>
        <v>0</v>
      </c>
      <c r="H817" s="390">
        <v>20</v>
      </c>
      <c r="I817" s="390">
        <v>60</v>
      </c>
      <c r="J817" s="99"/>
      <c r="K817" s="1383">
        <f t="shared" si="151"/>
        <v>0</v>
      </c>
      <c r="L817" s="304"/>
      <c r="M817" s="1287"/>
    </row>
    <row r="818" spans="1:13" ht="15.75">
      <c r="A818" s="304" t="str">
        <f>IF(J818&gt;0,COUNT($J$4:J818),"")</f>
        <v/>
      </c>
      <c r="B818" s="400"/>
      <c r="C818" s="387" t="s">
        <v>1888</v>
      </c>
      <c r="D818" s="388" t="s">
        <v>7060</v>
      </c>
      <c r="E818" s="389">
        <v>71.09</v>
      </c>
      <c r="F818" s="295">
        <f t="shared" si="149"/>
        <v>0</v>
      </c>
      <c r="G818" s="1278">
        <f t="shared" si="150"/>
        <v>0</v>
      </c>
      <c r="H818" s="390">
        <v>20</v>
      </c>
      <c r="I818" s="390">
        <v>60</v>
      </c>
      <c r="J818" s="99"/>
      <c r="K818" s="1383">
        <f t="shared" si="151"/>
        <v>0</v>
      </c>
      <c r="L818" s="304"/>
      <c r="M818" s="1287"/>
    </row>
    <row r="819" spans="1:13" ht="15.75">
      <c r="A819" s="304" t="str">
        <f>IF(J819&gt;0,COUNT($J$4:J819),"")</f>
        <v/>
      </c>
      <c r="B819" s="400"/>
      <c r="C819" s="387" t="s">
        <v>1889</v>
      </c>
      <c r="D819" s="388" t="s">
        <v>7061</v>
      </c>
      <c r="E819" s="389">
        <v>67.22</v>
      </c>
      <c r="F819" s="295">
        <f t="shared" si="149"/>
        <v>0</v>
      </c>
      <c r="G819" s="1278">
        <f t="shared" si="150"/>
        <v>0</v>
      </c>
      <c r="H819" s="390">
        <v>20</v>
      </c>
      <c r="I819" s="390">
        <v>60</v>
      </c>
      <c r="J819" s="99"/>
      <c r="K819" s="1383">
        <f t="shared" si="151"/>
        <v>0</v>
      </c>
      <c r="L819" s="304"/>
      <c r="M819" s="1287"/>
    </row>
    <row r="820" spans="1:13" ht="15.75">
      <c r="A820" s="304" t="str">
        <f>IF(J820&gt;0,COUNT($J$4:J820),"")</f>
        <v/>
      </c>
      <c r="B820" s="400"/>
      <c r="C820" s="387" t="s">
        <v>1890</v>
      </c>
      <c r="D820" s="388" t="s">
        <v>7062</v>
      </c>
      <c r="E820" s="389">
        <v>67.22</v>
      </c>
      <c r="F820" s="295">
        <f t="shared" si="149"/>
        <v>0</v>
      </c>
      <c r="G820" s="1278">
        <f t="shared" si="150"/>
        <v>0</v>
      </c>
      <c r="H820" s="390">
        <v>20</v>
      </c>
      <c r="I820" s="390">
        <v>120</v>
      </c>
      <c r="J820" s="99"/>
      <c r="K820" s="1383">
        <f t="shared" si="151"/>
        <v>0</v>
      </c>
      <c r="L820" s="304"/>
      <c r="M820" s="1287"/>
    </row>
    <row r="821" spans="1:13" ht="15.75">
      <c r="A821" s="304" t="str">
        <f>IF(J821&gt;0,COUNT($J$4:J821),"")</f>
        <v/>
      </c>
      <c r="B821" s="400"/>
      <c r="C821" s="391" t="s">
        <v>1891</v>
      </c>
      <c r="D821" s="349" t="s">
        <v>7063</v>
      </c>
      <c r="E821" s="392">
        <v>58.93</v>
      </c>
      <c r="F821" s="296">
        <f t="shared" si="149"/>
        <v>0</v>
      </c>
      <c r="G821" s="1286">
        <f t="shared" si="150"/>
        <v>0</v>
      </c>
      <c r="H821" s="393">
        <v>20</v>
      </c>
      <c r="I821" s="393">
        <v>60</v>
      </c>
      <c r="J821" s="100"/>
      <c r="K821" s="1384">
        <f t="shared" si="151"/>
        <v>0</v>
      </c>
      <c r="L821" s="304"/>
      <c r="M821" s="1287"/>
    </row>
    <row r="822" spans="1:13" ht="15.75">
      <c r="A822" s="304" t="str">
        <f>IF(J822&gt;0,COUNT($J$4:J822),"")</f>
        <v/>
      </c>
      <c r="B822" s="400"/>
      <c r="C822" s="408"/>
      <c r="D822" s="445"/>
      <c r="E822" s="446"/>
      <c r="F822" s="300"/>
      <c r="G822" s="1378"/>
      <c r="H822" s="447"/>
      <c r="I822" s="447"/>
      <c r="J822" s="101"/>
      <c r="K822" s="1388"/>
      <c r="L822" s="304"/>
      <c r="M822" s="1287"/>
    </row>
    <row r="823" spans="1:13" ht="15.75">
      <c r="A823" s="304" t="str">
        <f>IF(J823&gt;0,COUNT($J$4:J823),"")</f>
        <v/>
      </c>
      <c r="B823" s="400"/>
      <c r="C823" s="384" t="s">
        <v>1892</v>
      </c>
      <c r="D823" s="342" t="s">
        <v>7064</v>
      </c>
      <c r="E823" s="385">
        <v>110.53</v>
      </c>
      <c r="F823" s="294">
        <f t="shared" ref="F823:F828" si="152">$F$2</f>
        <v>0</v>
      </c>
      <c r="G823" s="1278">
        <f t="shared" ref="G823:G828" si="153">IFERROR(E823*F823,"-")</f>
        <v>0</v>
      </c>
      <c r="H823" s="386">
        <f>I823/6</f>
        <v>10</v>
      </c>
      <c r="I823" s="386">
        <v>60</v>
      </c>
      <c r="J823" s="98"/>
      <c r="K823" s="1383">
        <f t="shared" ref="K823:K828" si="154">IFERROR(J823*G823,0)</f>
        <v>0</v>
      </c>
      <c r="L823" s="304"/>
      <c r="M823" s="1287"/>
    </row>
    <row r="824" spans="1:13" ht="15.75">
      <c r="A824" s="304" t="str">
        <f>IF(J824&gt;0,COUNT($J$4:J824),"")</f>
        <v/>
      </c>
      <c r="B824" s="400"/>
      <c r="C824" s="387" t="s">
        <v>1893</v>
      </c>
      <c r="D824" s="388" t="s">
        <v>7065</v>
      </c>
      <c r="E824" s="389">
        <v>110.53</v>
      </c>
      <c r="F824" s="295">
        <f t="shared" si="152"/>
        <v>0</v>
      </c>
      <c r="G824" s="1278">
        <f t="shared" si="153"/>
        <v>0</v>
      </c>
      <c r="H824" s="390">
        <v>15</v>
      </c>
      <c r="I824" s="390">
        <v>30</v>
      </c>
      <c r="J824" s="99"/>
      <c r="K824" s="1383">
        <f t="shared" si="154"/>
        <v>0</v>
      </c>
      <c r="L824" s="304"/>
      <c r="M824" s="1287"/>
    </row>
    <row r="825" spans="1:13" ht="15.75">
      <c r="A825" s="304" t="str">
        <f>IF(J825&gt;0,COUNT($J$4:J825),"")</f>
        <v/>
      </c>
      <c r="B825" s="400"/>
      <c r="C825" s="387" t="s">
        <v>1894</v>
      </c>
      <c r="D825" s="388" t="s">
        <v>7066</v>
      </c>
      <c r="E825" s="389">
        <v>110.53</v>
      </c>
      <c r="F825" s="295">
        <f t="shared" si="152"/>
        <v>0</v>
      </c>
      <c r="G825" s="1278">
        <f t="shared" si="153"/>
        <v>0</v>
      </c>
      <c r="H825" s="390">
        <v>15</v>
      </c>
      <c r="I825" s="390">
        <v>30</v>
      </c>
      <c r="J825" s="99"/>
      <c r="K825" s="1383">
        <f t="shared" si="154"/>
        <v>0</v>
      </c>
      <c r="L825" s="304"/>
      <c r="M825" s="1287"/>
    </row>
    <row r="826" spans="1:13" ht="15.75">
      <c r="A826" s="304" t="str">
        <f>IF(J826&gt;0,COUNT($J$4:J826),"")</f>
        <v/>
      </c>
      <c r="B826" s="400"/>
      <c r="C826" s="387" t="s">
        <v>1895</v>
      </c>
      <c r="D826" s="388" t="s">
        <v>7067</v>
      </c>
      <c r="E826" s="389">
        <v>110.53</v>
      </c>
      <c r="F826" s="295">
        <f t="shared" si="152"/>
        <v>0</v>
      </c>
      <c r="G826" s="1278">
        <f t="shared" si="153"/>
        <v>0</v>
      </c>
      <c r="H826" s="390">
        <v>15</v>
      </c>
      <c r="I826" s="390">
        <v>30</v>
      </c>
      <c r="J826" s="99"/>
      <c r="K826" s="1383">
        <f t="shared" si="154"/>
        <v>0</v>
      </c>
      <c r="L826" s="304"/>
      <c r="M826" s="1287"/>
    </row>
    <row r="827" spans="1:13" ht="15.75">
      <c r="A827" s="304" t="str">
        <f>IF(J827&gt;0,COUNT($J$4:J827),"")</f>
        <v/>
      </c>
      <c r="B827" s="400"/>
      <c r="C827" s="387" t="s">
        <v>1896</v>
      </c>
      <c r="D827" s="388" t="s">
        <v>7068</v>
      </c>
      <c r="E827" s="389">
        <v>108.38</v>
      </c>
      <c r="F827" s="295">
        <f t="shared" si="152"/>
        <v>0</v>
      </c>
      <c r="G827" s="1278">
        <f t="shared" si="153"/>
        <v>0</v>
      </c>
      <c r="H827" s="390">
        <v>15</v>
      </c>
      <c r="I827" s="390">
        <v>60</v>
      </c>
      <c r="J827" s="99"/>
      <c r="K827" s="1383">
        <f t="shared" si="154"/>
        <v>0</v>
      </c>
      <c r="L827" s="304"/>
      <c r="M827" s="1287"/>
    </row>
    <row r="828" spans="1:13" ht="15.75">
      <c r="A828" s="304" t="str">
        <f>IF(J828&gt;0,COUNT($J$4:J828),"")</f>
        <v/>
      </c>
      <c r="B828" s="400"/>
      <c r="C828" s="391" t="s">
        <v>1897</v>
      </c>
      <c r="D828" s="349" t="s">
        <v>7069</v>
      </c>
      <c r="E828" s="392">
        <v>96.11</v>
      </c>
      <c r="F828" s="296">
        <f t="shared" si="152"/>
        <v>0</v>
      </c>
      <c r="G828" s="1286">
        <f t="shared" si="153"/>
        <v>0</v>
      </c>
      <c r="H828" s="393">
        <v>15</v>
      </c>
      <c r="I828" s="393">
        <v>30</v>
      </c>
      <c r="J828" s="100"/>
      <c r="K828" s="1384">
        <f t="shared" si="154"/>
        <v>0</v>
      </c>
      <c r="L828" s="304"/>
      <c r="M828" s="1287"/>
    </row>
    <row r="829" spans="1:13" ht="15.75">
      <c r="A829" s="304" t="str">
        <f>IF(J829&gt;0,COUNT($J$4:J829),"")</f>
        <v/>
      </c>
      <c r="B829" s="400"/>
      <c r="C829" s="408"/>
      <c r="D829" s="445"/>
      <c r="E829" s="446"/>
      <c r="F829" s="300"/>
      <c r="G829" s="1378"/>
      <c r="H829" s="447"/>
      <c r="I829" s="447"/>
      <c r="J829" s="101"/>
      <c r="K829" s="1388"/>
      <c r="L829" s="304"/>
      <c r="M829" s="1287"/>
    </row>
    <row r="830" spans="1:13" ht="15.75">
      <c r="A830" s="304" t="str">
        <f>IF(J830&gt;0,COUNT($J$4:J830),"")</f>
        <v/>
      </c>
      <c r="B830" s="400"/>
      <c r="C830" s="384" t="s">
        <v>1898</v>
      </c>
      <c r="D830" s="342" t="s">
        <v>7070</v>
      </c>
      <c r="E830" s="448">
        <v>199.53</v>
      </c>
      <c r="F830" s="294">
        <f t="shared" ref="F830:F836" si="155">$F$2</f>
        <v>0</v>
      </c>
      <c r="G830" s="1278">
        <f t="shared" ref="G830:G836" si="156">IFERROR(E830*F830,"-")</f>
        <v>0</v>
      </c>
      <c r="H830" s="386">
        <v>12</v>
      </c>
      <c r="I830" s="386">
        <v>48</v>
      </c>
      <c r="J830" s="98"/>
      <c r="K830" s="1383">
        <f t="shared" ref="K830:K836" si="157">IFERROR(J830*G830,0)</f>
        <v>0</v>
      </c>
      <c r="L830" s="304"/>
      <c r="M830" s="1287"/>
    </row>
    <row r="831" spans="1:13" ht="15.75">
      <c r="A831" s="304" t="str">
        <f>IF(J831&gt;0,COUNT($J$4:J831),"")</f>
        <v/>
      </c>
      <c r="B831" s="400"/>
      <c r="C831" s="387" t="s">
        <v>1899</v>
      </c>
      <c r="D831" s="388" t="s">
        <v>7071</v>
      </c>
      <c r="E831" s="389">
        <v>145.94</v>
      </c>
      <c r="F831" s="295">
        <f t="shared" si="155"/>
        <v>0</v>
      </c>
      <c r="G831" s="1278">
        <f t="shared" si="156"/>
        <v>0</v>
      </c>
      <c r="H831" s="390">
        <v>12</v>
      </c>
      <c r="I831" s="390">
        <v>48</v>
      </c>
      <c r="J831" s="99"/>
      <c r="K831" s="1383">
        <f t="shared" si="157"/>
        <v>0</v>
      </c>
      <c r="L831" s="304"/>
      <c r="M831" s="1287"/>
    </row>
    <row r="832" spans="1:13" ht="15.75">
      <c r="A832" s="304" t="str">
        <f>IF(J832&gt;0,COUNT($J$4:J832),"")</f>
        <v/>
      </c>
      <c r="B832" s="400"/>
      <c r="C832" s="387" t="s">
        <v>1900</v>
      </c>
      <c r="D832" s="388" t="s">
        <v>7072</v>
      </c>
      <c r="E832" s="389">
        <v>145.94</v>
      </c>
      <c r="F832" s="295">
        <f t="shared" si="155"/>
        <v>0</v>
      </c>
      <c r="G832" s="1278">
        <f t="shared" si="156"/>
        <v>0</v>
      </c>
      <c r="H832" s="390">
        <v>12</v>
      </c>
      <c r="I832" s="390">
        <v>24</v>
      </c>
      <c r="J832" s="99"/>
      <c r="K832" s="1383">
        <f t="shared" si="157"/>
        <v>0</v>
      </c>
      <c r="L832" s="304"/>
      <c r="M832" s="1287"/>
    </row>
    <row r="833" spans="1:13" ht="15.75">
      <c r="A833" s="304" t="str">
        <f>IF(J833&gt;0,COUNT($J$4:J833),"")</f>
        <v/>
      </c>
      <c r="B833" s="400"/>
      <c r="C833" s="387" t="s">
        <v>1901</v>
      </c>
      <c r="D833" s="388" t="s">
        <v>7073</v>
      </c>
      <c r="E833" s="389">
        <v>145.94</v>
      </c>
      <c r="F833" s="295">
        <f t="shared" si="155"/>
        <v>0</v>
      </c>
      <c r="G833" s="1278">
        <f t="shared" si="156"/>
        <v>0</v>
      </c>
      <c r="H833" s="390">
        <v>12</v>
      </c>
      <c r="I833" s="390">
        <v>24</v>
      </c>
      <c r="J833" s="99"/>
      <c r="K833" s="1383">
        <f t="shared" si="157"/>
        <v>0</v>
      </c>
      <c r="L833" s="304"/>
      <c r="M833" s="1287"/>
    </row>
    <row r="834" spans="1:13" ht="15.75">
      <c r="A834" s="304" t="str">
        <f>IF(J834&gt;0,COUNT($J$4:J834),"")</f>
        <v/>
      </c>
      <c r="B834" s="400"/>
      <c r="C834" s="387" t="s">
        <v>1902</v>
      </c>
      <c r="D834" s="388" t="s">
        <v>7074</v>
      </c>
      <c r="E834" s="389">
        <v>143.05000000000001</v>
      </c>
      <c r="F834" s="295">
        <f t="shared" si="155"/>
        <v>0</v>
      </c>
      <c r="G834" s="1278">
        <f t="shared" si="156"/>
        <v>0</v>
      </c>
      <c r="H834" s="390">
        <v>12</v>
      </c>
      <c r="I834" s="390">
        <v>1</v>
      </c>
      <c r="J834" s="99"/>
      <c r="K834" s="1383">
        <f t="shared" si="157"/>
        <v>0</v>
      </c>
      <c r="L834" s="304"/>
      <c r="M834" s="1287"/>
    </row>
    <row r="835" spans="1:13" ht="15.75">
      <c r="A835" s="304" t="str">
        <f>IF(J835&gt;0,COUNT($J$4:J835),"")</f>
        <v/>
      </c>
      <c r="B835" s="400"/>
      <c r="C835" s="387" t="s">
        <v>1903</v>
      </c>
      <c r="D835" s="388" t="s">
        <v>7075</v>
      </c>
      <c r="E835" s="389">
        <v>129.75</v>
      </c>
      <c r="F835" s="295">
        <f t="shared" si="155"/>
        <v>0</v>
      </c>
      <c r="G835" s="1278">
        <f t="shared" si="156"/>
        <v>0</v>
      </c>
      <c r="H835" s="390">
        <v>12</v>
      </c>
      <c r="I835" s="390">
        <v>24</v>
      </c>
      <c r="J835" s="99"/>
      <c r="K835" s="1383">
        <f t="shared" si="157"/>
        <v>0</v>
      </c>
      <c r="L835" s="304"/>
      <c r="M835" s="1287"/>
    </row>
    <row r="836" spans="1:13" ht="15.75">
      <c r="A836" s="304" t="str">
        <f>IF(J836&gt;0,COUNT($J$4:J836),"")</f>
        <v/>
      </c>
      <c r="B836" s="400"/>
      <c r="C836" s="391" t="s">
        <v>1904</v>
      </c>
      <c r="D836" s="349" t="s">
        <v>7076</v>
      </c>
      <c r="E836" s="392">
        <v>137.22</v>
      </c>
      <c r="F836" s="296">
        <f t="shared" si="155"/>
        <v>0</v>
      </c>
      <c r="G836" s="1286">
        <f t="shared" si="156"/>
        <v>0</v>
      </c>
      <c r="H836" s="393">
        <v>12</v>
      </c>
      <c r="I836" s="393">
        <v>24</v>
      </c>
      <c r="J836" s="100"/>
      <c r="K836" s="1384">
        <f t="shared" si="157"/>
        <v>0</v>
      </c>
      <c r="L836" s="304"/>
      <c r="M836" s="1287"/>
    </row>
    <row r="837" spans="1:13" ht="15.75">
      <c r="A837" s="304" t="str">
        <f>IF(J837&gt;0,COUNT($J$4:J837),"")</f>
        <v/>
      </c>
      <c r="B837" s="400"/>
      <c r="C837" s="408"/>
      <c r="D837" s="445"/>
      <c r="E837" s="446"/>
      <c r="F837" s="300"/>
      <c r="G837" s="1378"/>
      <c r="H837" s="447"/>
      <c r="I837" s="447"/>
      <c r="J837" s="101"/>
      <c r="K837" s="1388"/>
      <c r="L837" s="304"/>
      <c r="M837" s="1287"/>
    </row>
    <row r="838" spans="1:13" ht="15.75">
      <c r="A838" s="304" t="str">
        <f>IF(J838&gt;0,COUNT($J$4:J838),"")</f>
        <v/>
      </c>
      <c r="B838" s="400"/>
      <c r="C838" s="416" t="s">
        <v>1905</v>
      </c>
      <c r="D838" s="342" t="s">
        <v>7077</v>
      </c>
      <c r="E838" s="385" t="s">
        <v>3076</v>
      </c>
      <c r="F838" s="294">
        <f t="shared" ref="F838:F843" si="158">$F$2</f>
        <v>0</v>
      </c>
      <c r="G838" s="1278" t="str">
        <f t="shared" ref="G838:G843" si="159">IFERROR(E838*F838,"-")</f>
        <v>-</v>
      </c>
      <c r="H838" s="386">
        <v>1</v>
      </c>
      <c r="I838" s="386">
        <v>1</v>
      </c>
      <c r="J838" s="98"/>
      <c r="K838" s="1383">
        <f t="shared" ref="K838:K843" si="160">IFERROR(J838*G838,0)</f>
        <v>0</v>
      </c>
      <c r="L838" s="304"/>
      <c r="M838" s="1287"/>
    </row>
    <row r="839" spans="1:13" ht="15.75">
      <c r="A839" s="304" t="str">
        <f>IF(J839&gt;0,COUNT($J$4:J839),"")</f>
        <v/>
      </c>
      <c r="B839" s="400"/>
      <c r="C839" s="387" t="s">
        <v>3076</v>
      </c>
      <c r="D839" s="388" t="s">
        <v>7078</v>
      </c>
      <c r="E839" s="389" t="s">
        <v>3076</v>
      </c>
      <c r="F839" s="295">
        <f t="shared" si="158"/>
        <v>0</v>
      </c>
      <c r="G839" s="1278" t="str">
        <f t="shared" si="159"/>
        <v>-</v>
      </c>
      <c r="H839" s="390">
        <v>1</v>
      </c>
      <c r="I839" s="390">
        <v>1</v>
      </c>
      <c r="J839" s="99"/>
      <c r="K839" s="1383">
        <f t="shared" si="160"/>
        <v>0</v>
      </c>
      <c r="L839" s="304"/>
      <c r="M839" s="1287"/>
    </row>
    <row r="840" spans="1:13" ht="15.75">
      <c r="A840" s="304" t="str">
        <f>IF(J840&gt;0,COUNT($J$4:J840),"")</f>
        <v/>
      </c>
      <c r="B840" s="400"/>
      <c r="C840" s="387" t="s">
        <v>1906</v>
      </c>
      <c r="D840" s="388" t="s">
        <v>7079</v>
      </c>
      <c r="E840" s="389">
        <v>376.92</v>
      </c>
      <c r="F840" s="295">
        <f t="shared" si="158"/>
        <v>0</v>
      </c>
      <c r="G840" s="1278">
        <f t="shared" si="159"/>
        <v>0</v>
      </c>
      <c r="H840" s="390">
        <v>8</v>
      </c>
      <c r="I840" s="390">
        <v>16</v>
      </c>
      <c r="J840" s="99"/>
      <c r="K840" s="1383">
        <f t="shared" si="160"/>
        <v>0</v>
      </c>
      <c r="L840" s="304"/>
      <c r="M840" s="1287"/>
    </row>
    <row r="841" spans="1:13" ht="15.75">
      <c r="A841" s="304" t="str">
        <f>IF(J841&gt;0,COUNT($J$4:J841),"")</f>
        <v/>
      </c>
      <c r="B841" s="400"/>
      <c r="C841" s="387" t="s">
        <v>1907</v>
      </c>
      <c r="D841" s="388" t="s">
        <v>7080</v>
      </c>
      <c r="E841" s="418">
        <v>498.58</v>
      </c>
      <c r="F841" s="295">
        <f t="shared" si="158"/>
        <v>0</v>
      </c>
      <c r="G841" s="1278">
        <f t="shared" si="159"/>
        <v>0</v>
      </c>
      <c r="H841" s="390">
        <v>8</v>
      </c>
      <c r="I841" s="390">
        <v>16</v>
      </c>
      <c r="J841" s="99"/>
      <c r="K841" s="1383">
        <f t="shared" si="160"/>
        <v>0</v>
      </c>
      <c r="L841" s="304"/>
      <c r="M841" s="1287"/>
    </row>
    <row r="842" spans="1:13" ht="15.75">
      <c r="A842" s="304" t="str">
        <f>IF(J842&gt;0,COUNT($J$4:J842),"")</f>
        <v/>
      </c>
      <c r="B842" s="400"/>
      <c r="C842" s="387" t="s">
        <v>1908</v>
      </c>
      <c r="D842" s="388" t="s">
        <v>7081</v>
      </c>
      <c r="E842" s="418">
        <v>498.58</v>
      </c>
      <c r="F842" s="295">
        <f t="shared" si="158"/>
        <v>0</v>
      </c>
      <c r="G842" s="1278">
        <f t="shared" si="159"/>
        <v>0</v>
      </c>
      <c r="H842" s="390">
        <v>8</v>
      </c>
      <c r="I842" s="390">
        <v>16</v>
      </c>
      <c r="J842" s="99"/>
      <c r="K842" s="1383">
        <f t="shared" si="160"/>
        <v>0</v>
      </c>
      <c r="L842" s="304"/>
      <c r="M842" s="1287"/>
    </row>
    <row r="843" spans="1:13" ht="15.75">
      <c r="A843" s="304" t="str">
        <f>IF(J843&gt;0,COUNT($J$4:J843),"")</f>
        <v/>
      </c>
      <c r="B843" s="400"/>
      <c r="C843" s="391" t="s">
        <v>1909</v>
      </c>
      <c r="D843" s="349" t="s">
        <v>7082</v>
      </c>
      <c r="E843" s="392">
        <v>254.03</v>
      </c>
      <c r="F843" s="296">
        <f t="shared" si="158"/>
        <v>0</v>
      </c>
      <c r="G843" s="1286">
        <f t="shared" si="159"/>
        <v>0</v>
      </c>
      <c r="H843" s="393">
        <v>8</v>
      </c>
      <c r="I843" s="393">
        <v>16</v>
      </c>
      <c r="J843" s="100"/>
      <c r="K843" s="1384">
        <f t="shared" si="160"/>
        <v>0</v>
      </c>
      <c r="L843" s="304"/>
      <c r="M843" s="1287"/>
    </row>
    <row r="844" spans="1:13" ht="15.75">
      <c r="A844" s="304" t="str">
        <f>IF(J844&gt;0,COUNT($J$4:J844),"")</f>
        <v/>
      </c>
      <c r="B844" s="400"/>
      <c r="C844" s="408"/>
      <c r="D844" s="445"/>
      <c r="E844" s="446"/>
      <c r="F844" s="300"/>
      <c r="G844" s="1378"/>
      <c r="H844" s="447"/>
      <c r="I844" s="447"/>
      <c r="J844" s="101"/>
      <c r="K844" s="1388"/>
      <c r="L844" s="304"/>
      <c r="M844" s="1287"/>
    </row>
    <row r="845" spans="1:13" ht="15.75">
      <c r="A845" s="304" t="str">
        <f>IF(J845&gt;0,COUNT($J$4:J845),"")</f>
        <v/>
      </c>
      <c r="B845" s="400"/>
      <c r="C845" s="384" t="s">
        <v>3076</v>
      </c>
      <c r="D845" s="342" t="s">
        <v>7083</v>
      </c>
      <c r="E845" s="385" t="s">
        <v>3076</v>
      </c>
      <c r="F845" s="294">
        <f t="shared" ref="F845:F853" si="161">$F$2</f>
        <v>0</v>
      </c>
      <c r="G845" s="1278" t="str">
        <f t="shared" ref="G845:G853" si="162">IFERROR(E845*F845,"-")</f>
        <v>-</v>
      </c>
      <c r="H845" s="386">
        <v>5</v>
      </c>
      <c r="I845" s="386">
        <v>20</v>
      </c>
      <c r="J845" s="98"/>
      <c r="K845" s="1383">
        <f t="shared" ref="K845:K853" si="163">IFERROR(J845*G845,0)</f>
        <v>0</v>
      </c>
      <c r="L845" s="304"/>
      <c r="M845" s="1287"/>
    </row>
    <row r="846" spans="1:13" ht="15.75">
      <c r="A846" s="304" t="str">
        <f>IF(J846&gt;0,COUNT($J$4:J846),"")</f>
        <v/>
      </c>
      <c r="B846" s="400"/>
      <c r="C846" s="387" t="s">
        <v>3076</v>
      </c>
      <c r="D846" s="388" t="s">
        <v>7084</v>
      </c>
      <c r="E846" s="389" t="s">
        <v>3076</v>
      </c>
      <c r="F846" s="295">
        <f t="shared" si="161"/>
        <v>0</v>
      </c>
      <c r="G846" s="1278" t="str">
        <f t="shared" si="162"/>
        <v>-</v>
      </c>
      <c r="H846" s="390">
        <v>5</v>
      </c>
      <c r="I846" s="390">
        <v>20</v>
      </c>
      <c r="J846" s="99"/>
      <c r="K846" s="1383">
        <f t="shared" si="163"/>
        <v>0</v>
      </c>
      <c r="L846" s="304"/>
      <c r="M846" s="1287"/>
    </row>
    <row r="847" spans="1:13" ht="15.75">
      <c r="A847" s="304" t="str">
        <f>IF(J847&gt;0,COUNT($J$4:J847),"")</f>
        <v/>
      </c>
      <c r="B847" s="400"/>
      <c r="C847" s="387" t="s">
        <v>1910</v>
      </c>
      <c r="D847" s="388" t="s">
        <v>7085</v>
      </c>
      <c r="E847" s="389">
        <v>305.88</v>
      </c>
      <c r="F847" s="295">
        <f t="shared" si="161"/>
        <v>0</v>
      </c>
      <c r="G847" s="1278">
        <f t="shared" si="162"/>
        <v>0</v>
      </c>
      <c r="H847" s="390">
        <v>5</v>
      </c>
      <c r="I847" s="390">
        <v>20</v>
      </c>
      <c r="J847" s="99"/>
      <c r="K847" s="1383">
        <f t="shared" si="163"/>
        <v>0</v>
      </c>
      <c r="L847" s="304"/>
      <c r="M847" s="1287"/>
    </row>
    <row r="848" spans="1:13" ht="15.75">
      <c r="A848" s="304" t="str">
        <f>IF(J848&gt;0,COUNT($J$4:J848),"")</f>
        <v/>
      </c>
      <c r="B848" s="400"/>
      <c r="C848" s="387" t="s">
        <v>1911</v>
      </c>
      <c r="D848" s="388" t="s">
        <v>7086</v>
      </c>
      <c r="E848" s="389">
        <v>305.88</v>
      </c>
      <c r="F848" s="295">
        <f t="shared" si="161"/>
        <v>0</v>
      </c>
      <c r="G848" s="1278">
        <f t="shared" si="162"/>
        <v>0</v>
      </c>
      <c r="H848" s="390">
        <v>5</v>
      </c>
      <c r="I848" s="390">
        <v>20</v>
      </c>
      <c r="J848" s="99"/>
      <c r="K848" s="1383">
        <f t="shared" si="163"/>
        <v>0</v>
      </c>
      <c r="L848" s="304"/>
      <c r="M848" s="1287"/>
    </row>
    <row r="849" spans="1:13" ht="15.75">
      <c r="A849" s="304" t="str">
        <f>IF(J849&gt;0,COUNT($J$4:J849),"")</f>
        <v/>
      </c>
      <c r="B849" s="400"/>
      <c r="C849" s="387" t="s">
        <v>1912</v>
      </c>
      <c r="D849" s="388" t="s">
        <v>7087</v>
      </c>
      <c r="E849" s="389">
        <v>305.88</v>
      </c>
      <c r="F849" s="295">
        <f t="shared" si="161"/>
        <v>0</v>
      </c>
      <c r="G849" s="1278">
        <f t="shared" si="162"/>
        <v>0</v>
      </c>
      <c r="H849" s="390">
        <v>5</v>
      </c>
      <c r="I849" s="390">
        <v>20</v>
      </c>
      <c r="J849" s="99"/>
      <c r="K849" s="1383">
        <f t="shared" si="163"/>
        <v>0</v>
      </c>
      <c r="L849" s="304"/>
      <c r="M849" s="1287"/>
    </row>
    <row r="850" spans="1:13" ht="15.75">
      <c r="A850" s="304" t="str">
        <f>IF(J850&gt;0,COUNT($J$4:J850),"")</f>
        <v/>
      </c>
      <c r="B850" s="400"/>
      <c r="C850" s="387" t="s">
        <v>1913</v>
      </c>
      <c r="D850" s="388" t="s">
        <v>7088</v>
      </c>
      <c r="E850" s="389">
        <v>269.83</v>
      </c>
      <c r="F850" s="295">
        <f t="shared" si="161"/>
        <v>0</v>
      </c>
      <c r="G850" s="1278">
        <f t="shared" si="162"/>
        <v>0</v>
      </c>
      <c r="H850" s="390">
        <v>5</v>
      </c>
      <c r="I850" s="390">
        <v>10</v>
      </c>
      <c r="J850" s="99"/>
      <c r="K850" s="1383">
        <f t="shared" si="163"/>
        <v>0</v>
      </c>
      <c r="L850" s="304"/>
      <c r="M850" s="1287"/>
    </row>
    <row r="851" spans="1:13" ht="15.75">
      <c r="A851" s="304" t="str">
        <f>IF(J851&gt;0,COUNT($J$4:J851),"")</f>
        <v/>
      </c>
      <c r="B851" s="400"/>
      <c r="C851" s="387" t="s">
        <v>1914</v>
      </c>
      <c r="D851" s="388" t="s">
        <v>7089</v>
      </c>
      <c r="E851" s="389">
        <v>305.86</v>
      </c>
      <c r="F851" s="295">
        <f t="shared" si="161"/>
        <v>0</v>
      </c>
      <c r="G851" s="1278">
        <f t="shared" si="162"/>
        <v>0</v>
      </c>
      <c r="H851" s="390">
        <v>5</v>
      </c>
      <c r="I851" s="390">
        <v>20</v>
      </c>
      <c r="J851" s="99"/>
      <c r="K851" s="1383">
        <f t="shared" si="163"/>
        <v>0</v>
      </c>
      <c r="L851" s="304"/>
      <c r="M851" s="1287"/>
    </row>
    <row r="852" spans="1:13" ht="15.75">
      <c r="A852" s="304" t="str">
        <f>IF(J852&gt;0,COUNT($J$4:J852),"")</f>
        <v/>
      </c>
      <c r="B852" s="400"/>
      <c r="C852" s="387" t="s">
        <v>1915</v>
      </c>
      <c r="D852" s="388" t="s">
        <v>7090</v>
      </c>
      <c r="E852" s="389">
        <v>285.61</v>
      </c>
      <c r="F852" s="295">
        <f t="shared" si="161"/>
        <v>0</v>
      </c>
      <c r="G852" s="1278">
        <f t="shared" si="162"/>
        <v>0</v>
      </c>
      <c r="H852" s="390">
        <v>5</v>
      </c>
      <c r="I852" s="390">
        <v>10</v>
      </c>
      <c r="J852" s="99"/>
      <c r="K852" s="1383">
        <f t="shared" si="163"/>
        <v>0</v>
      </c>
      <c r="L852" s="304"/>
      <c r="M852" s="1287"/>
    </row>
    <row r="853" spans="1:13" ht="15.75">
      <c r="A853" s="304" t="str">
        <f>IF(J853&gt;0,COUNT($J$4:J853),"")</f>
        <v/>
      </c>
      <c r="B853" s="400"/>
      <c r="C853" s="391" t="s">
        <v>1916</v>
      </c>
      <c r="D853" s="349" t="s">
        <v>7091</v>
      </c>
      <c r="E853" s="392">
        <v>443.02</v>
      </c>
      <c r="F853" s="296">
        <f t="shared" si="161"/>
        <v>0</v>
      </c>
      <c r="G853" s="1286">
        <f t="shared" si="162"/>
        <v>0</v>
      </c>
      <c r="H853" s="393">
        <v>1</v>
      </c>
      <c r="I853" s="393">
        <v>20</v>
      </c>
      <c r="J853" s="100"/>
      <c r="K853" s="1384">
        <f t="shared" si="163"/>
        <v>0</v>
      </c>
      <c r="L853" s="304"/>
      <c r="M853" s="1287"/>
    </row>
    <row r="854" spans="1:13" ht="15.75">
      <c r="A854" s="304" t="str">
        <f>IF(J854&gt;0,COUNT($J$4:J854),"")</f>
        <v/>
      </c>
      <c r="B854" s="400"/>
      <c r="C854" s="408"/>
      <c r="D854" s="445"/>
      <c r="E854" s="446"/>
      <c r="F854" s="300"/>
      <c r="G854" s="1378"/>
      <c r="H854" s="447"/>
      <c r="I854" s="447"/>
      <c r="J854" s="101"/>
      <c r="K854" s="1388"/>
      <c r="L854" s="304"/>
      <c r="M854" s="1287"/>
    </row>
    <row r="855" spans="1:13" ht="15.75">
      <c r="A855" s="304" t="str">
        <f>IF(J855&gt;0,COUNT($J$4:J855),"")</f>
        <v/>
      </c>
      <c r="B855" s="400"/>
      <c r="C855" s="384" t="s">
        <v>3076</v>
      </c>
      <c r="D855" s="342" t="s">
        <v>7092</v>
      </c>
      <c r="E855" s="385" t="s">
        <v>3076</v>
      </c>
      <c r="F855" s="294">
        <f>$F$2</f>
        <v>0</v>
      </c>
      <c r="G855" s="1278" t="str">
        <f>IFERROR(E855*F855,"-")</f>
        <v>-</v>
      </c>
      <c r="H855" s="386">
        <v>0</v>
      </c>
      <c r="I855" s="386">
        <v>12</v>
      </c>
      <c r="J855" s="98"/>
      <c r="K855" s="1383">
        <f>IFERROR(J855*G855,0)</f>
        <v>0</v>
      </c>
      <c r="L855" s="304"/>
      <c r="M855" s="1287"/>
    </row>
    <row r="856" spans="1:13" ht="15.75">
      <c r="A856" s="304" t="str">
        <f>IF(J856&gt;0,COUNT($J$4:J856),"")</f>
        <v/>
      </c>
      <c r="B856" s="400"/>
      <c r="C856" s="387" t="s">
        <v>3076</v>
      </c>
      <c r="D856" s="388" t="s">
        <v>7093</v>
      </c>
      <c r="E856" s="389" t="s">
        <v>3076</v>
      </c>
      <c r="F856" s="295">
        <f>$F$2</f>
        <v>0</v>
      </c>
      <c r="G856" s="1278" t="str">
        <f>IFERROR(E856*F856,"-")</f>
        <v>-</v>
      </c>
      <c r="H856" s="390">
        <v>0</v>
      </c>
      <c r="I856" s="390">
        <v>12</v>
      </c>
      <c r="J856" s="99"/>
      <c r="K856" s="1383">
        <f>IFERROR(J856*G856,0)</f>
        <v>0</v>
      </c>
      <c r="L856" s="304"/>
      <c r="M856" s="1287"/>
    </row>
    <row r="857" spans="1:13" ht="15.75">
      <c r="A857" s="304" t="str">
        <f>IF(J857&gt;0,COUNT($J$4:J857),"")</f>
        <v/>
      </c>
      <c r="B857" s="400"/>
      <c r="C857" s="387" t="s">
        <v>3076</v>
      </c>
      <c r="D857" s="388" t="s">
        <v>7094</v>
      </c>
      <c r="E857" s="389" t="s">
        <v>3076</v>
      </c>
      <c r="F857" s="295">
        <f>$F$2</f>
        <v>0</v>
      </c>
      <c r="G857" s="1278" t="str">
        <f>IFERROR(E857*F857,"-")</f>
        <v>-</v>
      </c>
      <c r="H857" s="390">
        <v>0</v>
      </c>
      <c r="I857" s="390">
        <v>12</v>
      </c>
      <c r="J857" s="99"/>
      <c r="K857" s="1383">
        <f>IFERROR(J857*G857,0)</f>
        <v>0</v>
      </c>
      <c r="L857" s="304"/>
      <c r="M857" s="1287"/>
    </row>
    <row r="858" spans="1:13" ht="15.75">
      <c r="A858" s="304" t="str">
        <f>IF(J858&gt;0,COUNT($J$4:J858),"")</f>
        <v/>
      </c>
      <c r="B858" s="400"/>
      <c r="C858" s="387" t="s">
        <v>3076</v>
      </c>
      <c r="D858" s="388" t="s">
        <v>7095</v>
      </c>
      <c r="E858" s="389" t="s">
        <v>3076</v>
      </c>
      <c r="F858" s="295">
        <f>$F$2</f>
        <v>0</v>
      </c>
      <c r="G858" s="1278" t="str">
        <f>IFERROR(E858*F858,"-")</f>
        <v>-</v>
      </c>
      <c r="H858" s="390">
        <v>0</v>
      </c>
      <c r="I858" s="390">
        <v>12</v>
      </c>
      <c r="J858" s="99"/>
      <c r="K858" s="1383">
        <f>IFERROR(J858*G858,0)</f>
        <v>0</v>
      </c>
      <c r="L858" s="304"/>
      <c r="M858" s="1287"/>
    </row>
    <row r="859" spans="1:13" ht="15.75">
      <c r="A859" s="304" t="str">
        <f>IF(J859&gt;0,COUNT($J$4:J859),"")</f>
        <v/>
      </c>
      <c r="B859" s="400"/>
      <c r="C859" s="391" t="s">
        <v>1917</v>
      </c>
      <c r="D859" s="349" t="s">
        <v>7096</v>
      </c>
      <c r="E859" s="392">
        <v>502.28</v>
      </c>
      <c r="F859" s="296">
        <f>$F$2</f>
        <v>0</v>
      </c>
      <c r="G859" s="1286">
        <f>IFERROR(E859*F859,"-")</f>
        <v>0</v>
      </c>
      <c r="H859" s="393">
        <v>0</v>
      </c>
      <c r="I859" s="393">
        <v>12</v>
      </c>
      <c r="J859" s="100"/>
      <c r="K859" s="1384">
        <f>IFERROR(J859*G859,0)</f>
        <v>0</v>
      </c>
      <c r="L859" s="304"/>
      <c r="M859" s="1287"/>
    </row>
    <row r="860" spans="1:13" ht="15.75">
      <c r="A860" s="304" t="str">
        <f>IF(J860&gt;0,COUNT($J$4:J860),"")</f>
        <v/>
      </c>
      <c r="B860" s="400"/>
      <c r="C860" s="408"/>
      <c r="D860" s="445"/>
      <c r="E860" s="446"/>
      <c r="F860" s="300"/>
      <c r="G860" s="1378"/>
      <c r="H860" s="447"/>
      <c r="I860" s="447"/>
      <c r="J860" s="101"/>
      <c r="K860" s="1388"/>
      <c r="L860" s="304"/>
      <c r="M860" s="1287"/>
    </row>
    <row r="861" spans="1:13" ht="15.75">
      <c r="A861" s="304" t="str">
        <f>IF(J861&gt;0,COUNT($J$4:J861),"")</f>
        <v/>
      </c>
      <c r="B861" s="400"/>
      <c r="C861" s="384" t="s">
        <v>3076</v>
      </c>
      <c r="D861" s="342" t="s">
        <v>7097</v>
      </c>
      <c r="E861" s="385" t="s">
        <v>3076</v>
      </c>
      <c r="F861" s="294">
        <f t="shared" ref="F861:F867" si="164">$F$2</f>
        <v>0</v>
      </c>
      <c r="G861" s="1278" t="str">
        <f t="shared" ref="G861:G867" si="165">IFERROR(E861*F861,"-")</f>
        <v>-</v>
      </c>
      <c r="H861" s="386">
        <v>1</v>
      </c>
      <c r="I861" s="386">
        <v>0</v>
      </c>
      <c r="J861" s="98"/>
      <c r="K861" s="1383">
        <f t="shared" ref="K861:K867" si="166">IFERROR(J861*G861,0)</f>
        <v>0</v>
      </c>
      <c r="L861" s="304"/>
      <c r="M861" s="1287"/>
    </row>
    <row r="862" spans="1:13" ht="15.75">
      <c r="A862" s="304" t="str">
        <f>IF(J862&gt;0,COUNT($J$4:J862),"")</f>
        <v/>
      </c>
      <c r="B862" s="400"/>
      <c r="C862" s="387" t="s">
        <v>1918</v>
      </c>
      <c r="D862" s="388" t="s">
        <v>7098</v>
      </c>
      <c r="E862" s="389">
        <v>511.71</v>
      </c>
      <c r="F862" s="295">
        <f t="shared" si="164"/>
        <v>0</v>
      </c>
      <c r="G862" s="1278">
        <f t="shared" si="165"/>
        <v>0</v>
      </c>
      <c r="H862" s="390">
        <v>1</v>
      </c>
      <c r="I862" s="390">
        <v>0</v>
      </c>
      <c r="J862" s="99"/>
      <c r="K862" s="1383">
        <f t="shared" si="166"/>
        <v>0</v>
      </c>
      <c r="L862" s="304"/>
      <c r="M862" s="1287"/>
    </row>
    <row r="863" spans="1:13" ht="15.75">
      <c r="A863" s="304" t="str">
        <f>IF(J863&gt;0,COUNT($J$4:J863),"")</f>
        <v/>
      </c>
      <c r="B863" s="400"/>
      <c r="C863" s="387" t="s">
        <v>3076</v>
      </c>
      <c r="D863" s="388" t="s">
        <v>7099</v>
      </c>
      <c r="E863" s="389" t="s">
        <v>3076</v>
      </c>
      <c r="F863" s="295">
        <f t="shared" si="164"/>
        <v>0</v>
      </c>
      <c r="G863" s="1278" t="str">
        <f t="shared" si="165"/>
        <v>-</v>
      </c>
      <c r="H863" s="390">
        <v>1</v>
      </c>
      <c r="I863" s="390">
        <v>0</v>
      </c>
      <c r="J863" s="99"/>
      <c r="K863" s="1383">
        <f t="shared" si="166"/>
        <v>0</v>
      </c>
      <c r="L863" s="304"/>
      <c r="M863" s="1287"/>
    </row>
    <row r="864" spans="1:13" ht="15.75">
      <c r="A864" s="304" t="str">
        <f>IF(J864&gt;0,COUNT($J$4:J864),"")</f>
        <v/>
      </c>
      <c r="B864" s="400"/>
      <c r="C864" s="387" t="s">
        <v>1919</v>
      </c>
      <c r="D864" s="388" t="s">
        <v>7100</v>
      </c>
      <c r="E864" s="389">
        <v>599.27</v>
      </c>
      <c r="F864" s="295">
        <f t="shared" si="164"/>
        <v>0</v>
      </c>
      <c r="G864" s="1278">
        <f t="shared" si="165"/>
        <v>0</v>
      </c>
      <c r="H864" s="390">
        <v>1</v>
      </c>
      <c r="I864" s="390">
        <v>0</v>
      </c>
      <c r="J864" s="99"/>
      <c r="K864" s="1383">
        <f t="shared" si="166"/>
        <v>0</v>
      </c>
      <c r="L864" s="304"/>
      <c r="M864" s="1287"/>
    </row>
    <row r="865" spans="1:13" ht="15.75">
      <c r="A865" s="304" t="str">
        <f>IF(J865&gt;0,COUNT($J$4:J865),"")</f>
        <v/>
      </c>
      <c r="B865" s="400"/>
      <c r="C865" s="387" t="s">
        <v>3076</v>
      </c>
      <c r="D865" s="388" t="s">
        <v>7101</v>
      </c>
      <c r="E865" s="389" t="s">
        <v>3076</v>
      </c>
      <c r="F865" s="295">
        <f t="shared" si="164"/>
        <v>0</v>
      </c>
      <c r="G865" s="1278" t="str">
        <f t="shared" si="165"/>
        <v>-</v>
      </c>
      <c r="H865" s="390">
        <v>1</v>
      </c>
      <c r="I865" s="390">
        <v>0</v>
      </c>
      <c r="J865" s="99"/>
      <c r="K865" s="1383">
        <f t="shared" si="166"/>
        <v>0</v>
      </c>
      <c r="L865" s="304"/>
      <c r="M865" s="1287"/>
    </row>
    <row r="866" spans="1:13" ht="15.75">
      <c r="A866" s="304" t="str">
        <f>IF(J866&gt;0,COUNT($J$4:J866),"")</f>
        <v/>
      </c>
      <c r="B866" s="400"/>
      <c r="C866" s="387" t="s">
        <v>1920</v>
      </c>
      <c r="D866" s="388" t="s">
        <v>7102</v>
      </c>
      <c r="E866" s="389">
        <v>734.71</v>
      </c>
      <c r="F866" s="295">
        <f t="shared" si="164"/>
        <v>0</v>
      </c>
      <c r="G866" s="1278">
        <f t="shared" si="165"/>
        <v>0</v>
      </c>
      <c r="H866" s="390">
        <v>2</v>
      </c>
      <c r="I866" s="390">
        <v>4</v>
      </c>
      <c r="J866" s="99"/>
      <c r="K866" s="1383">
        <f t="shared" si="166"/>
        <v>0</v>
      </c>
      <c r="L866" s="304"/>
      <c r="M866" s="1287"/>
    </row>
    <row r="867" spans="1:13" ht="15.75">
      <c r="A867" s="304" t="str">
        <f>IF(J867&gt;0,COUNT($J$4:J867),"")</f>
        <v/>
      </c>
      <c r="B867" s="400"/>
      <c r="C867" s="391" t="s">
        <v>3076</v>
      </c>
      <c r="D867" s="349" t="s">
        <v>7103</v>
      </c>
      <c r="E867" s="392" t="s">
        <v>3076</v>
      </c>
      <c r="F867" s="296">
        <f t="shared" si="164"/>
        <v>0</v>
      </c>
      <c r="G867" s="1286" t="str">
        <f t="shared" si="165"/>
        <v>-</v>
      </c>
      <c r="H867" s="393">
        <v>0</v>
      </c>
      <c r="I867" s="393">
        <v>10</v>
      </c>
      <c r="J867" s="100"/>
      <c r="K867" s="1384">
        <f t="shared" si="166"/>
        <v>0</v>
      </c>
      <c r="L867" s="304"/>
      <c r="M867" s="1287"/>
    </row>
    <row r="868" spans="1:13" ht="15.75">
      <c r="A868" s="304" t="str">
        <f>IF(J868&gt;0,COUNT($J$4:J868),"")</f>
        <v/>
      </c>
      <c r="B868" s="400"/>
      <c r="C868" s="408"/>
      <c r="D868" s="445"/>
      <c r="E868" s="446"/>
      <c r="F868" s="300"/>
      <c r="G868" s="1378"/>
      <c r="H868" s="447"/>
      <c r="I868" s="447"/>
      <c r="J868" s="101"/>
      <c r="K868" s="1388"/>
      <c r="L868" s="304"/>
      <c r="M868" s="1287"/>
    </row>
    <row r="869" spans="1:13" ht="15.75">
      <c r="A869" s="304" t="str">
        <f>IF(J869&gt;0,COUNT($J$4:J869),"")</f>
        <v/>
      </c>
      <c r="B869" s="400"/>
      <c r="C869" s="384" t="s">
        <v>3076</v>
      </c>
      <c r="D869" s="342" t="s">
        <v>7104</v>
      </c>
      <c r="E869" s="385" t="s">
        <v>3076</v>
      </c>
      <c r="F869" s="294">
        <f>$F$2</f>
        <v>0</v>
      </c>
      <c r="G869" s="1278" t="str">
        <f>IFERROR(E869*F869,"-")</f>
        <v>-</v>
      </c>
      <c r="H869" s="386">
        <v>0</v>
      </c>
      <c r="I869" s="386">
        <v>10</v>
      </c>
      <c r="J869" s="98"/>
      <c r="K869" s="1383">
        <f>IFERROR(J869*G869,0)</f>
        <v>0</v>
      </c>
      <c r="L869" s="304"/>
      <c r="M869" s="1287"/>
    </row>
    <row r="870" spans="1:13" ht="15.75">
      <c r="A870" s="304" t="str">
        <f>IF(J870&gt;0,COUNT($J$4:J870),"")</f>
        <v/>
      </c>
      <c r="B870" s="400"/>
      <c r="C870" s="391" t="s">
        <v>3076</v>
      </c>
      <c r="D870" s="349" t="s">
        <v>7105</v>
      </c>
      <c r="E870" s="392" t="s">
        <v>3076</v>
      </c>
      <c r="F870" s="296">
        <f>$F$2</f>
        <v>0</v>
      </c>
      <c r="G870" s="1286" t="str">
        <f>IFERROR(E870*F870,"-")</f>
        <v>-</v>
      </c>
      <c r="H870" s="393">
        <v>0</v>
      </c>
      <c r="I870" s="393">
        <v>10</v>
      </c>
      <c r="J870" s="100"/>
      <c r="K870" s="1384">
        <f>IFERROR(J870*G870,0)</f>
        <v>0</v>
      </c>
      <c r="L870" s="304"/>
      <c r="M870" s="1287"/>
    </row>
    <row r="871" spans="1:13" ht="15.75">
      <c r="A871" s="304" t="str">
        <f>IF(J871&gt;0,COUNT($J$4:J871),"")</f>
        <v/>
      </c>
      <c r="B871" s="395"/>
      <c r="C871" s="396"/>
      <c r="D871" s="397" t="s">
        <v>109</v>
      </c>
      <c r="E871" s="398"/>
      <c r="F871" s="297"/>
      <c r="G871" s="1377"/>
      <c r="H871" s="399"/>
      <c r="I871" s="399"/>
      <c r="J871" s="189"/>
      <c r="K871" s="1386"/>
      <c r="L871" s="304"/>
      <c r="M871" s="1287"/>
    </row>
    <row r="872" spans="1:13" ht="15.75">
      <c r="A872" s="304" t="str">
        <f>IF(J872&gt;0,COUNT($J$4:J872),"")</f>
        <v/>
      </c>
      <c r="B872" s="400"/>
      <c r="C872" s="387" t="s">
        <v>1921</v>
      </c>
      <c r="D872" s="388" t="s">
        <v>7106</v>
      </c>
      <c r="E872" s="389">
        <v>31.95</v>
      </c>
      <c r="F872" s="295">
        <f t="shared" ref="F872:F879" si="167">$F$2</f>
        <v>0</v>
      </c>
      <c r="G872" s="1275">
        <f t="shared" ref="G872:G879" si="168">IFERROR(E872*F872,"-")</f>
        <v>0</v>
      </c>
      <c r="H872" s="390">
        <v>50</v>
      </c>
      <c r="I872" s="390">
        <v>600</v>
      </c>
      <c r="J872" s="99"/>
      <c r="K872" s="1385">
        <f t="shared" ref="K872:K879" si="169">IFERROR(J872*G872,0)</f>
        <v>0</v>
      </c>
      <c r="L872" s="304"/>
      <c r="M872" s="1287"/>
    </row>
    <row r="873" spans="1:13" ht="15.75">
      <c r="A873" s="304" t="str">
        <f>IF(J873&gt;0,COUNT($J$4:J873),"")</f>
        <v/>
      </c>
      <c r="B873" s="400"/>
      <c r="C873" s="387" t="s">
        <v>1922</v>
      </c>
      <c r="D873" s="388" t="s">
        <v>7107</v>
      </c>
      <c r="E873" s="389">
        <v>28.48</v>
      </c>
      <c r="F873" s="295">
        <f t="shared" si="167"/>
        <v>0</v>
      </c>
      <c r="G873" s="1275">
        <f t="shared" si="168"/>
        <v>0</v>
      </c>
      <c r="H873" s="390">
        <v>30</v>
      </c>
      <c r="I873" s="390">
        <v>360</v>
      </c>
      <c r="J873" s="99"/>
      <c r="K873" s="1385">
        <f t="shared" si="169"/>
        <v>0</v>
      </c>
      <c r="L873" s="304"/>
      <c r="M873" s="1287"/>
    </row>
    <row r="874" spans="1:13" ht="15.75">
      <c r="A874" s="304" t="str">
        <f>IF(J874&gt;0,COUNT($J$4:J874),"")</f>
        <v/>
      </c>
      <c r="B874" s="400"/>
      <c r="C874" s="387" t="s">
        <v>1923</v>
      </c>
      <c r="D874" s="388" t="s">
        <v>7108</v>
      </c>
      <c r="E874" s="389">
        <v>28.42</v>
      </c>
      <c r="F874" s="295">
        <f t="shared" si="167"/>
        <v>0</v>
      </c>
      <c r="G874" s="1275">
        <f t="shared" si="168"/>
        <v>0</v>
      </c>
      <c r="H874" s="390">
        <v>50</v>
      </c>
      <c r="I874" s="390">
        <v>300</v>
      </c>
      <c r="J874" s="99"/>
      <c r="K874" s="1385">
        <f t="shared" si="169"/>
        <v>0</v>
      </c>
      <c r="L874" s="304"/>
      <c r="M874" s="1287"/>
    </row>
    <row r="875" spans="1:13" ht="15.75">
      <c r="A875" s="304" t="str">
        <f>IF(J875&gt;0,COUNT($J$4:J875),"")</f>
        <v/>
      </c>
      <c r="B875" s="400"/>
      <c r="C875" s="387" t="s">
        <v>1924</v>
      </c>
      <c r="D875" s="388" t="s">
        <v>7109</v>
      </c>
      <c r="E875" s="389">
        <v>21.79</v>
      </c>
      <c r="F875" s="295">
        <f t="shared" si="167"/>
        <v>0</v>
      </c>
      <c r="G875" s="1275">
        <f t="shared" si="168"/>
        <v>0</v>
      </c>
      <c r="H875" s="390">
        <v>50</v>
      </c>
      <c r="I875" s="390">
        <v>200</v>
      </c>
      <c r="J875" s="99"/>
      <c r="K875" s="1385">
        <f t="shared" si="169"/>
        <v>0</v>
      </c>
      <c r="L875" s="304"/>
      <c r="M875" s="1287"/>
    </row>
    <row r="876" spans="1:13" ht="15.75">
      <c r="A876" s="304" t="str">
        <f>IF(J876&gt;0,COUNT($J$4:J876),"")</f>
        <v/>
      </c>
      <c r="B876" s="400"/>
      <c r="C876" s="387" t="s">
        <v>1925</v>
      </c>
      <c r="D876" s="388" t="s">
        <v>7110</v>
      </c>
      <c r="E876" s="389">
        <v>30.5</v>
      </c>
      <c r="F876" s="295">
        <f t="shared" si="167"/>
        <v>0</v>
      </c>
      <c r="G876" s="1275">
        <f t="shared" si="168"/>
        <v>0</v>
      </c>
      <c r="H876" s="390">
        <v>40</v>
      </c>
      <c r="I876" s="390">
        <v>120</v>
      </c>
      <c r="J876" s="99"/>
      <c r="K876" s="1385">
        <f t="shared" si="169"/>
        <v>0</v>
      </c>
      <c r="L876" s="304"/>
      <c r="M876" s="1287"/>
    </row>
    <row r="877" spans="1:13" ht="15.75">
      <c r="A877" s="304" t="str">
        <f>IF(J877&gt;0,COUNT($J$4:J877),"")</f>
        <v/>
      </c>
      <c r="B877" s="400"/>
      <c r="C877" s="387" t="s">
        <v>1926</v>
      </c>
      <c r="D877" s="388" t="s">
        <v>7111</v>
      </c>
      <c r="E877" s="389">
        <v>35.01</v>
      </c>
      <c r="F877" s="295">
        <f t="shared" si="167"/>
        <v>0</v>
      </c>
      <c r="G877" s="1275">
        <f t="shared" si="168"/>
        <v>0</v>
      </c>
      <c r="H877" s="390">
        <v>20</v>
      </c>
      <c r="I877" s="390">
        <v>60</v>
      </c>
      <c r="J877" s="99"/>
      <c r="K877" s="1385">
        <f t="shared" si="169"/>
        <v>0</v>
      </c>
      <c r="L877" s="304"/>
      <c r="M877" s="1287"/>
    </row>
    <row r="878" spans="1:13" ht="15.75">
      <c r="A878" s="304" t="str">
        <f>IF(J878&gt;0,COUNT($J$4:J878),"")</f>
        <v/>
      </c>
      <c r="B878" s="400"/>
      <c r="C878" s="387" t="s">
        <v>1927</v>
      </c>
      <c r="D878" s="388" t="s">
        <v>7112</v>
      </c>
      <c r="E878" s="389">
        <v>63.91</v>
      </c>
      <c r="F878" s="295">
        <f t="shared" si="167"/>
        <v>0</v>
      </c>
      <c r="G878" s="1275">
        <f t="shared" si="168"/>
        <v>0</v>
      </c>
      <c r="H878" s="390">
        <v>20</v>
      </c>
      <c r="I878" s="390">
        <v>40</v>
      </c>
      <c r="J878" s="99"/>
      <c r="K878" s="1385">
        <f t="shared" si="169"/>
        <v>0</v>
      </c>
      <c r="L878" s="304"/>
      <c r="M878" s="1287"/>
    </row>
    <row r="879" spans="1:13" ht="15.75">
      <c r="A879" s="304" t="str">
        <f>IF(J879&gt;0,COUNT($J$4:J879),"")</f>
        <v/>
      </c>
      <c r="B879" s="400"/>
      <c r="C879" s="387" t="s">
        <v>1928</v>
      </c>
      <c r="D879" s="388" t="s">
        <v>7113</v>
      </c>
      <c r="E879" s="389">
        <v>76.180000000000007</v>
      </c>
      <c r="F879" s="295">
        <f t="shared" si="167"/>
        <v>0</v>
      </c>
      <c r="G879" s="1275">
        <f t="shared" si="168"/>
        <v>0</v>
      </c>
      <c r="H879" s="390">
        <v>10</v>
      </c>
      <c r="I879" s="390">
        <v>30</v>
      </c>
      <c r="J879" s="99"/>
      <c r="K879" s="1385">
        <f t="shared" si="169"/>
        <v>0</v>
      </c>
      <c r="L879" s="304"/>
      <c r="M879" s="1287"/>
    </row>
    <row r="880" spans="1:13" ht="15.75">
      <c r="A880" s="304" t="str">
        <f>IF(J880&gt;0,COUNT($J$4:J880),"")</f>
        <v/>
      </c>
      <c r="B880" s="400"/>
      <c r="C880" s="387" t="s">
        <v>1929</v>
      </c>
      <c r="D880" s="388" t="s">
        <v>7114</v>
      </c>
      <c r="E880" s="389">
        <v>113.63</v>
      </c>
      <c r="F880" s="295">
        <f t="shared" ref="F880:F886" si="170">$F$2</f>
        <v>0</v>
      </c>
      <c r="G880" s="1275">
        <f t="shared" ref="G880:G886" si="171">IFERROR(E880*F880,"-")</f>
        <v>0</v>
      </c>
      <c r="H880" s="390">
        <v>12</v>
      </c>
      <c r="I880" s="390">
        <v>24</v>
      </c>
      <c r="J880" s="99"/>
      <c r="K880" s="1385">
        <f t="shared" ref="K880:K886" si="172">IFERROR(J880*G880,0)</f>
        <v>0</v>
      </c>
      <c r="L880" s="304"/>
      <c r="M880" s="1287"/>
    </row>
    <row r="881" spans="1:13" ht="15.75">
      <c r="A881" s="304" t="str">
        <f>IF(J881&gt;0,COUNT($J$4:J881),"")</f>
        <v/>
      </c>
      <c r="B881" s="400"/>
      <c r="C881" s="387" t="s">
        <v>1930</v>
      </c>
      <c r="D881" s="388" t="s">
        <v>7115</v>
      </c>
      <c r="E881" s="389">
        <v>384.93</v>
      </c>
      <c r="F881" s="295">
        <f t="shared" si="170"/>
        <v>0</v>
      </c>
      <c r="G881" s="1275">
        <f t="shared" si="171"/>
        <v>0</v>
      </c>
      <c r="H881" s="390">
        <v>90</v>
      </c>
      <c r="I881" s="390">
        <v>27</v>
      </c>
      <c r="J881" s="99"/>
      <c r="K881" s="1385">
        <f t="shared" si="172"/>
        <v>0</v>
      </c>
      <c r="L881" s="304"/>
      <c r="M881" s="1287"/>
    </row>
    <row r="882" spans="1:13" ht="15.75">
      <c r="A882" s="304" t="str">
        <f>IF(J882&gt;0,COUNT($J$4:J882),"")</f>
        <v/>
      </c>
      <c r="B882" s="400"/>
      <c r="C882" s="387" t="s">
        <v>1931</v>
      </c>
      <c r="D882" s="388" t="s">
        <v>7116</v>
      </c>
      <c r="E882" s="389">
        <v>559.59</v>
      </c>
      <c r="F882" s="295">
        <f t="shared" si="170"/>
        <v>0</v>
      </c>
      <c r="G882" s="1275">
        <f t="shared" si="171"/>
        <v>0</v>
      </c>
      <c r="H882" s="390">
        <v>10</v>
      </c>
      <c r="I882" s="390">
        <v>10</v>
      </c>
      <c r="J882" s="99"/>
      <c r="K882" s="1385">
        <f t="shared" si="172"/>
        <v>0</v>
      </c>
      <c r="L882" s="304"/>
      <c r="M882" s="1287"/>
    </row>
    <row r="883" spans="1:13" ht="15.75">
      <c r="A883" s="304" t="str">
        <f>IF(J883&gt;0,COUNT($J$4:J883),"")</f>
        <v/>
      </c>
      <c r="B883" s="400"/>
      <c r="C883" s="387" t="s">
        <v>3076</v>
      </c>
      <c r="D883" s="388" t="s">
        <v>7117</v>
      </c>
      <c r="E883" s="389" t="s">
        <v>3076</v>
      </c>
      <c r="F883" s="295">
        <f t="shared" si="170"/>
        <v>0</v>
      </c>
      <c r="G883" s="1275" t="str">
        <f t="shared" si="171"/>
        <v>-</v>
      </c>
      <c r="H883" s="390">
        <v>1</v>
      </c>
      <c r="I883" s="390">
        <v>1</v>
      </c>
      <c r="J883" s="99"/>
      <c r="K883" s="1385">
        <f t="shared" si="172"/>
        <v>0</v>
      </c>
      <c r="L883" s="304"/>
      <c r="M883" s="1287"/>
    </row>
    <row r="884" spans="1:13" ht="15.75">
      <c r="A884" s="304" t="str">
        <f>IF(J884&gt;0,COUNT($J$4:J884),"")</f>
        <v/>
      </c>
      <c r="B884" s="400"/>
      <c r="C884" s="387" t="s">
        <v>1932</v>
      </c>
      <c r="D884" s="388" t="s">
        <v>7118</v>
      </c>
      <c r="E884" s="389">
        <v>937.89</v>
      </c>
      <c r="F884" s="295">
        <f t="shared" si="170"/>
        <v>0</v>
      </c>
      <c r="G884" s="1275">
        <f t="shared" si="171"/>
        <v>0</v>
      </c>
      <c r="H884" s="390">
        <v>2</v>
      </c>
      <c r="I884" s="390">
        <v>4</v>
      </c>
      <c r="J884" s="99"/>
      <c r="K884" s="1385">
        <f t="shared" si="172"/>
        <v>0</v>
      </c>
      <c r="L884" s="304"/>
      <c r="M884" s="1287"/>
    </row>
    <row r="885" spans="1:13" ht="15.75">
      <c r="A885" s="304" t="str">
        <f>IF(J885&gt;0,COUNT($J$4:J885),"")</f>
        <v/>
      </c>
      <c r="B885" s="400"/>
      <c r="C885" s="387" t="s">
        <v>1933</v>
      </c>
      <c r="D885" s="388" t="s">
        <v>7119</v>
      </c>
      <c r="E885" s="389">
        <v>2578.48</v>
      </c>
      <c r="F885" s="295">
        <f t="shared" si="170"/>
        <v>0</v>
      </c>
      <c r="G885" s="1275">
        <f t="shared" si="171"/>
        <v>0</v>
      </c>
      <c r="H885" s="390">
        <v>0</v>
      </c>
      <c r="I885" s="390">
        <v>4</v>
      </c>
      <c r="J885" s="99"/>
      <c r="K885" s="1385">
        <f t="shared" si="172"/>
        <v>0</v>
      </c>
      <c r="L885" s="304"/>
      <c r="M885" s="1287"/>
    </row>
    <row r="886" spans="1:13" ht="15.75">
      <c r="A886" s="304" t="str">
        <f>IF(J886&gt;0,COUNT($J$4:J886),"")</f>
        <v/>
      </c>
      <c r="B886" s="400"/>
      <c r="C886" s="387" t="s">
        <v>1934</v>
      </c>
      <c r="D886" s="388" t="s">
        <v>7120</v>
      </c>
      <c r="E886" s="389">
        <v>3285.85</v>
      </c>
      <c r="F886" s="295">
        <f t="shared" si="170"/>
        <v>0</v>
      </c>
      <c r="G886" s="1275">
        <f t="shared" si="171"/>
        <v>0</v>
      </c>
      <c r="H886" s="390">
        <v>0</v>
      </c>
      <c r="I886" s="390">
        <v>2</v>
      </c>
      <c r="J886" s="99"/>
      <c r="K886" s="1385">
        <f t="shared" si="172"/>
        <v>0</v>
      </c>
      <c r="L886" s="304"/>
      <c r="M886" s="1287"/>
    </row>
    <row r="887" spans="1:13" ht="15.75">
      <c r="A887" s="304" t="str">
        <f>IF(J887&gt;0,COUNT($J$4:J887),"")</f>
        <v/>
      </c>
      <c r="B887" s="395"/>
      <c r="C887" s="396"/>
      <c r="D887" s="397" t="s">
        <v>134</v>
      </c>
      <c r="E887" s="398"/>
      <c r="F887" s="297"/>
      <c r="G887" s="1377"/>
      <c r="H887" s="399"/>
      <c r="I887" s="399"/>
      <c r="J887" s="189"/>
      <c r="K887" s="1386"/>
      <c r="L887" s="304"/>
      <c r="M887" s="1287"/>
    </row>
    <row r="888" spans="1:13" ht="15.75">
      <c r="A888" s="304" t="str">
        <f>IF(J888&gt;0,COUNT($J$4:J888),"")</f>
        <v/>
      </c>
      <c r="B888" s="400"/>
      <c r="C888" s="387" t="s">
        <v>1935</v>
      </c>
      <c r="D888" s="388" t="s">
        <v>7121</v>
      </c>
      <c r="E888" s="389">
        <v>41.62</v>
      </c>
      <c r="F888" s="295">
        <f t="shared" ref="F888:F899" si="173">$F$2</f>
        <v>0</v>
      </c>
      <c r="G888" s="1275">
        <f t="shared" ref="G888:G899" si="174">IFERROR(E888*F888,"-")</f>
        <v>0</v>
      </c>
      <c r="H888" s="390">
        <v>70</v>
      </c>
      <c r="I888" s="390">
        <v>840</v>
      </c>
      <c r="J888" s="99"/>
      <c r="K888" s="1385">
        <f t="shared" ref="K888:K899" si="175">IFERROR(J888*G888,0)</f>
        <v>0</v>
      </c>
      <c r="L888" s="304"/>
      <c r="M888" s="1287"/>
    </row>
    <row r="889" spans="1:13" ht="15.75">
      <c r="A889" s="304" t="str">
        <f>IF(J889&gt;0,COUNT($J$4:J889),"")</f>
        <v/>
      </c>
      <c r="B889" s="400"/>
      <c r="C889" s="387" t="s">
        <v>1936</v>
      </c>
      <c r="D889" s="388" t="s">
        <v>7122</v>
      </c>
      <c r="E889" s="389">
        <v>35.76</v>
      </c>
      <c r="F889" s="295">
        <f t="shared" si="173"/>
        <v>0</v>
      </c>
      <c r="G889" s="1275">
        <f t="shared" si="174"/>
        <v>0</v>
      </c>
      <c r="H889" s="390">
        <v>40</v>
      </c>
      <c r="I889" s="390">
        <v>480</v>
      </c>
      <c r="J889" s="99"/>
      <c r="K889" s="1385">
        <f t="shared" si="175"/>
        <v>0</v>
      </c>
      <c r="L889" s="304"/>
      <c r="M889" s="1287"/>
    </row>
    <row r="890" spans="1:13" ht="15.75">
      <c r="A890" s="304" t="str">
        <f>IF(J890&gt;0,COUNT($J$4:J890),"")</f>
        <v/>
      </c>
      <c r="B890" s="400"/>
      <c r="C890" s="387" t="s">
        <v>1937</v>
      </c>
      <c r="D890" s="388" t="s">
        <v>7123</v>
      </c>
      <c r="E890" s="389">
        <v>40.82</v>
      </c>
      <c r="F890" s="295">
        <f t="shared" si="173"/>
        <v>0</v>
      </c>
      <c r="G890" s="1275">
        <f t="shared" si="174"/>
        <v>0</v>
      </c>
      <c r="H890" s="390">
        <v>50</v>
      </c>
      <c r="I890" s="390">
        <v>600</v>
      </c>
      <c r="J890" s="99"/>
      <c r="K890" s="1385">
        <f t="shared" si="175"/>
        <v>0</v>
      </c>
      <c r="L890" s="304"/>
      <c r="M890" s="1287"/>
    </row>
    <row r="891" spans="1:13" ht="15.75">
      <c r="A891" s="304" t="str">
        <f>IF(J891&gt;0,COUNT($J$4:J891),"")</f>
        <v/>
      </c>
      <c r="B891" s="400"/>
      <c r="C891" s="387" t="s">
        <v>1938</v>
      </c>
      <c r="D891" s="388" t="s">
        <v>7124</v>
      </c>
      <c r="E891" s="389">
        <v>31.54</v>
      </c>
      <c r="F891" s="295">
        <f t="shared" si="173"/>
        <v>0</v>
      </c>
      <c r="G891" s="1275">
        <f t="shared" si="174"/>
        <v>0</v>
      </c>
      <c r="H891" s="390">
        <v>75</v>
      </c>
      <c r="I891" s="390">
        <v>225</v>
      </c>
      <c r="J891" s="99"/>
      <c r="K891" s="1385">
        <f t="shared" si="175"/>
        <v>0</v>
      </c>
      <c r="L891" s="304"/>
      <c r="M891" s="1287"/>
    </row>
    <row r="892" spans="1:13" ht="15.75">
      <c r="A892" s="304" t="str">
        <f>IF(J892&gt;0,COUNT($J$4:J892),"")</f>
        <v/>
      </c>
      <c r="B892" s="400"/>
      <c r="C892" s="387" t="s">
        <v>1939</v>
      </c>
      <c r="D892" s="388" t="s">
        <v>7125</v>
      </c>
      <c r="E892" s="389">
        <v>50.97</v>
      </c>
      <c r="F892" s="295">
        <f t="shared" si="173"/>
        <v>0</v>
      </c>
      <c r="G892" s="1275">
        <f t="shared" si="174"/>
        <v>0</v>
      </c>
      <c r="H892" s="390">
        <v>40</v>
      </c>
      <c r="I892" s="390">
        <v>120</v>
      </c>
      <c r="J892" s="99"/>
      <c r="K892" s="1385">
        <f t="shared" si="175"/>
        <v>0</v>
      </c>
      <c r="L892" s="304"/>
      <c r="M892" s="1287"/>
    </row>
    <row r="893" spans="1:13" ht="15.75">
      <c r="A893" s="304" t="str">
        <f>IF(J893&gt;0,COUNT($J$4:J893),"")</f>
        <v/>
      </c>
      <c r="B893" s="400"/>
      <c r="C893" s="387" t="s">
        <v>1940</v>
      </c>
      <c r="D893" s="388" t="s">
        <v>7126</v>
      </c>
      <c r="E893" s="389">
        <v>63.04</v>
      </c>
      <c r="F893" s="295">
        <f t="shared" si="173"/>
        <v>0</v>
      </c>
      <c r="G893" s="1275">
        <f t="shared" si="174"/>
        <v>0</v>
      </c>
      <c r="H893" s="390">
        <v>25</v>
      </c>
      <c r="I893" s="390">
        <v>75</v>
      </c>
      <c r="J893" s="99"/>
      <c r="K893" s="1385">
        <f t="shared" si="175"/>
        <v>0</v>
      </c>
      <c r="L893" s="304"/>
      <c r="M893" s="1287"/>
    </row>
    <row r="894" spans="1:13" ht="15.75">
      <c r="A894" s="304" t="str">
        <f>IF(J894&gt;0,COUNT($J$4:J894),"")</f>
        <v/>
      </c>
      <c r="B894" s="400"/>
      <c r="C894" s="387" t="s">
        <v>1941</v>
      </c>
      <c r="D894" s="388" t="s">
        <v>7127</v>
      </c>
      <c r="E894" s="389">
        <v>94.46</v>
      </c>
      <c r="F894" s="295">
        <f t="shared" si="173"/>
        <v>0</v>
      </c>
      <c r="G894" s="1275">
        <f t="shared" si="174"/>
        <v>0</v>
      </c>
      <c r="H894" s="390">
        <v>10</v>
      </c>
      <c r="I894" s="390">
        <v>40</v>
      </c>
      <c r="J894" s="99"/>
      <c r="K894" s="1385">
        <f t="shared" si="175"/>
        <v>0</v>
      </c>
      <c r="L894" s="304"/>
      <c r="M894" s="1287"/>
    </row>
    <row r="895" spans="1:13" ht="15.75">
      <c r="A895" s="304" t="str">
        <f>IF(J895&gt;0,COUNT($J$4:J895),"")</f>
        <v/>
      </c>
      <c r="B895" s="400"/>
      <c r="C895" s="387" t="s">
        <v>1942</v>
      </c>
      <c r="D895" s="388" t="s">
        <v>7128</v>
      </c>
      <c r="E895" s="389">
        <v>114.38</v>
      </c>
      <c r="F895" s="295">
        <f t="shared" si="173"/>
        <v>0</v>
      </c>
      <c r="G895" s="1275">
        <f t="shared" si="174"/>
        <v>0</v>
      </c>
      <c r="H895" s="390">
        <v>10</v>
      </c>
      <c r="I895" s="390">
        <v>30</v>
      </c>
      <c r="J895" s="99"/>
      <c r="K895" s="1385">
        <f t="shared" si="175"/>
        <v>0</v>
      </c>
      <c r="L895" s="304"/>
      <c r="M895" s="1287"/>
    </row>
    <row r="896" spans="1:13" ht="15.75">
      <c r="A896" s="304" t="str">
        <f>IF(J896&gt;0,COUNT($J$4:J896),"")</f>
        <v/>
      </c>
      <c r="B896" s="400"/>
      <c r="C896" s="387" t="s">
        <v>1943</v>
      </c>
      <c r="D896" s="388" t="s">
        <v>7129</v>
      </c>
      <c r="E896" s="389">
        <v>196.51</v>
      </c>
      <c r="F896" s="295">
        <f t="shared" si="173"/>
        <v>0</v>
      </c>
      <c r="G896" s="1275">
        <f t="shared" si="174"/>
        <v>0</v>
      </c>
      <c r="H896" s="390">
        <v>12</v>
      </c>
      <c r="I896" s="390">
        <v>24</v>
      </c>
      <c r="J896" s="99"/>
      <c r="K896" s="1385">
        <f t="shared" si="175"/>
        <v>0</v>
      </c>
      <c r="L896" s="304"/>
      <c r="M896" s="1287"/>
    </row>
    <row r="897" spans="1:13" ht="15.75">
      <c r="A897" s="304" t="str">
        <f>IF(J897&gt;0,COUNT($J$4:J897),"")</f>
        <v/>
      </c>
      <c r="B897" s="400"/>
      <c r="C897" s="387" t="s">
        <v>1944</v>
      </c>
      <c r="D897" s="388" t="s">
        <v>7130</v>
      </c>
      <c r="E897" s="389">
        <v>462.04</v>
      </c>
      <c r="F897" s="295">
        <f t="shared" si="173"/>
        <v>0</v>
      </c>
      <c r="G897" s="1275">
        <f t="shared" si="174"/>
        <v>0</v>
      </c>
      <c r="H897" s="390">
        <v>5</v>
      </c>
      <c r="I897" s="390">
        <v>25</v>
      </c>
      <c r="J897" s="99"/>
      <c r="K897" s="1385">
        <f t="shared" si="175"/>
        <v>0</v>
      </c>
      <c r="L897" s="304"/>
      <c r="M897" s="1287"/>
    </row>
    <row r="898" spans="1:13" ht="15.75">
      <c r="A898" s="304" t="str">
        <f>IF(J898&gt;0,COUNT($J$4:J898),"")</f>
        <v/>
      </c>
      <c r="B898" s="400"/>
      <c r="C898" s="387" t="s">
        <v>9570</v>
      </c>
      <c r="D898" s="388" t="s">
        <v>7131</v>
      </c>
      <c r="E898" s="389">
        <v>691.27</v>
      </c>
      <c r="F898" s="295">
        <f t="shared" si="173"/>
        <v>0</v>
      </c>
      <c r="G898" s="1275">
        <f t="shared" si="174"/>
        <v>0</v>
      </c>
      <c r="H898" s="390">
        <v>6</v>
      </c>
      <c r="I898" s="390">
        <v>18</v>
      </c>
      <c r="J898" s="99"/>
      <c r="K898" s="1385">
        <f t="shared" si="175"/>
        <v>0</v>
      </c>
      <c r="L898" s="304"/>
      <c r="M898" s="1287"/>
    </row>
    <row r="899" spans="1:13" ht="15.75">
      <c r="A899" s="304" t="str">
        <f>IF(J899&gt;0,COUNT($J$4:J899),"")</f>
        <v/>
      </c>
      <c r="B899" s="400"/>
      <c r="C899" s="387" t="s">
        <v>3076</v>
      </c>
      <c r="D899" s="388" t="s">
        <v>7132</v>
      </c>
      <c r="E899" s="389" t="s">
        <v>3076</v>
      </c>
      <c r="F899" s="295">
        <f t="shared" si="173"/>
        <v>0</v>
      </c>
      <c r="G899" s="1275" t="str">
        <f t="shared" si="174"/>
        <v>-</v>
      </c>
      <c r="H899" s="390">
        <v>0</v>
      </c>
      <c r="I899" s="390">
        <v>70</v>
      </c>
      <c r="J899" s="99"/>
      <c r="K899" s="1385">
        <f t="shared" si="175"/>
        <v>0</v>
      </c>
      <c r="L899" s="304"/>
      <c r="M899" s="1287"/>
    </row>
    <row r="900" spans="1:13" ht="15.75">
      <c r="A900" s="304" t="str">
        <f>IF(J900&gt;0,COUNT($J$4:J900),"")</f>
        <v/>
      </c>
      <c r="B900" s="395"/>
      <c r="C900" s="396"/>
      <c r="D900" s="397" t="s">
        <v>152</v>
      </c>
      <c r="E900" s="398"/>
      <c r="F900" s="297"/>
      <c r="G900" s="1377"/>
      <c r="H900" s="399"/>
      <c r="I900" s="399"/>
      <c r="J900" s="189"/>
      <c r="K900" s="1386"/>
      <c r="L900" s="304"/>
      <c r="M900" s="1287"/>
    </row>
    <row r="901" spans="1:13" ht="15.75">
      <c r="A901" s="304" t="str">
        <f>IF(J901&gt;0,COUNT($J$4:J901),"")</f>
        <v/>
      </c>
      <c r="B901" s="400"/>
      <c r="C901" s="387" t="s">
        <v>1945</v>
      </c>
      <c r="D901" s="388" t="s">
        <v>7133</v>
      </c>
      <c r="E901" s="389">
        <v>22.3</v>
      </c>
      <c r="F901" s="295">
        <f t="shared" ref="F901:F909" si="176">$F$2</f>
        <v>0</v>
      </c>
      <c r="G901" s="1275">
        <f t="shared" ref="G901:G909" si="177">IFERROR(E901*F901,"-")</f>
        <v>0</v>
      </c>
      <c r="H901" s="390">
        <v>50</v>
      </c>
      <c r="I901" s="390">
        <v>600</v>
      </c>
      <c r="J901" s="99"/>
      <c r="K901" s="1385">
        <f t="shared" ref="K901:K909" si="178">IFERROR(J901*G901,0)</f>
        <v>0</v>
      </c>
      <c r="L901" s="304"/>
      <c r="M901" s="1287"/>
    </row>
    <row r="902" spans="1:13" ht="15.75">
      <c r="A902" s="304" t="str">
        <f>IF(J902&gt;0,COUNT($J$4:J902),"")</f>
        <v/>
      </c>
      <c r="B902" s="400"/>
      <c r="C902" s="387" t="s">
        <v>1946</v>
      </c>
      <c r="D902" s="388" t="s">
        <v>7134</v>
      </c>
      <c r="E902" s="389">
        <v>21.19</v>
      </c>
      <c r="F902" s="295">
        <f t="shared" si="176"/>
        <v>0</v>
      </c>
      <c r="G902" s="1275">
        <f t="shared" si="177"/>
        <v>0</v>
      </c>
      <c r="H902" s="390">
        <v>35</v>
      </c>
      <c r="I902" s="390">
        <v>420</v>
      </c>
      <c r="J902" s="99"/>
      <c r="K902" s="1385">
        <f t="shared" si="178"/>
        <v>0</v>
      </c>
      <c r="L902" s="304"/>
    </row>
    <row r="903" spans="1:13" ht="15.75">
      <c r="A903" s="304" t="str">
        <f>IF(J903&gt;0,COUNT($J$4:J903),"")</f>
        <v/>
      </c>
      <c r="B903" s="400"/>
      <c r="C903" s="387" t="s">
        <v>1947</v>
      </c>
      <c r="D903" s="388" t="s">
        <v>7135</v>
      </c>
      <c r="E903" s="389">
        <v>21.19</v>
      </c>
      <c r="F903" s="295">
        <f t="shared" si="176"/>
        <v>0</v>
      </c>
      <c r="G903" s="1275">
        <f t="shared" si="177"/>
        <v>0</v>
      </c>
      <c r="H903" s="390">
        <v>45</v>
      </c>
      <c r="I903" s="390">
        <v>360</v>
      </c>
      <c r="J903" s="99"/>
      <c r="K903" s="1385">
        <f t="shared" si="178"/>
        <v>0</v>
      </c>
      <c r="L903" s="304"/>
      <c r="M903" s="1287"/>
    </row>
    <row r="904" spans="1:13" ht="15.75">
      <c r="A904" s="304" t="str">
        <f>IF(J904&gt;0,COUNT($J$4:J904),"")</f>
        <v/>
      </c>
      <c r="B904" s="400"/>
      <c r="C904" s="387" t="s">
        <v>1948</v>
      </c>
      <c r="D904" s="388" t="s">
        <v>7136</v>
      </c>
      <c r="E904" s="389">
        <v>14.04</v>
      </c>
      <c r="F904" s="295">
        <f t="shared" si="176"/>
        <v>0</v>
      </c>
      <c r="G904" s="1275">
        <f t="shared" si="177"/>
        <v>0</v>
      </c>
      <c r="H904" s="390">
        <v>50</v>
      </c>
      <c r="I904" s="390">
        <v>200</v>
      </c>
      <c r="J904" s="99"/>
      <c r="K904" s="1385">
        <f t="shared" si="178"/>
        <v>0</v>
      </c>
      <c r="L904" s="304"/>
      <c r="M904" s="1287"/>
    </row>
    <row r="905" spans="1:13" ht="15.75">
      <c r="A905" s="304" t="str">
        <f>IF(J905&gt;0,COUNT($J$4:J905),"")</f>
        <v/>
      </c>
      <c r="B905" s="400"/>
      <c r="C905" s="387" t="s">
        <v>1949</v>
      </c>
      <c r="D905" s="388" t="s">
        <v>7137</v>
      </c>
      <c r="E905" s="389">
        <v>16.89</v>
      </c>
      <c r="F905" s="295">
        <f t="shared" si="176"/>
        <v>0</v>
      </c>
      <c r="G905" s="1275">
        <f t="shared" si="177"/>
        <v>0</v>
      </c>
      <c r="H905" s="390">
        <v>35</v>
      </c>
      <c r="I905" s="390">
        <v>105</v>
      </c>
      <c r="J905" s="99"/>
      <c r="K905" s="1385">
        <f t="shared" si="178"/>
        <v>0</v>
      </c>
      <c r="L905" s="304"/>
      <c r="M905" s="1287"/>
    </row>
    <row r="906" spans="1:13" ht="15.75">
      <c r="A906" s="304" t="str">
        <f>IF(J906&gt;0,COUNT($J$4:J906),"")</f>
        <v/>
      </c>
      <c r="B906" s="400"/>
      <c r="C906" s="387" t="s">
        <v>1950</v>
      </c>
      <c r="D906" s="388" t="s">
        <v>7138</v>
      </c>
      <c r="E906" s="389">
        <v>31.61</v>
      </c>
      <c r="F906" s="295">
        <f t="shared" si="176"/>
        <v>0</v>
      </c>
      <c r="G906" s="1275">
        <f t="shared" si="177"/>
        <v>0</v>
      </c>
      <c r="H906" s="390">
        <v>20</v>
      </c>
      <c r="I906" s="390">
        <v>60</v>
      </c>
      <c r="J906" s="99"/>
      <c r="K906" s="1385">
        <f t="shared" si="178"/>
        <v>0</v>
      </c>
      <c r="L906" s="304"/>
      <c r="M906" s="1287"/>
    </row>
    <row r="907" spans="1:13" ht="15.75">
      <c r="A907" s="304" t="str">
        <f>IF(J907&gt;0,COUNT($J$4:J907),"")</f>
        <v/>
      </c>
      <c r="B907" s="400"/>
      <c r="C907" s="387" t="s">
        <v>1951</v>
      </c>
      <c r="D907" s="388" t="s">
        <v>7139</v>
      </c>
      <c r="E907" s="389">
        <v>48.67</v>
      </c>
      <c r="F907" s="295">
        <f t="shared" si="176"/>
        <v>0</v>
      </c>
      <c r="G907" s="1275">
        <f t="shared" si="177"/>
        <v>0</v>
      </c>
      <c r="H907" s="390">
        <v>20</v>
      </c>
      <c r="I907" s="390">
        <v>40</v>
      </c>
      <c r="J907" s="99"/>
      <c r="K907" s="1385">
        <f t="shared" si="178"/>
        <v>0</v>
      </c>
      <c r="L907" s="304"/>
      <c r="M907" s="1287"/>
    </row>
    <row r="908" spans="1:13" ht="15.75">
      <c r="A908" s="304" t="str">
        <f>IF(J908&gt;0,COUNT($J$4:J908),"")</f>
        <v/>
      </c>
      <c r="B908" s="400"/>
      <c r="C908" s="387" t="s">
        <v>1952</v>
      </c>
      <c r="D908" s="388" t="s">
        <v>7140</v>
      </c>
      <c r="E908" s="389">
        <v>64.2</v>
      </c>
      <c r="F908" s="295">
        <f t="shared" si="176"/>
        <v>0</v>
      </c>
      <c r="G908" s="1275">
        <f t="shared" si="177"/>
        <v>0</v>
      </c>
      <c r="H908" s="390">
        <v>15</v>
      </c>
      <c r="I908" s="390">
        <v>30</v>
      </c>
      <c r="J908" s="99"/>
      <c r="K908" s="1385">
        <f t="shared" si="178"/>
        <v>0</v>
      </c>
      <c r="L908" s="304"/>
      <c r="M908" s="1287"/>
    </row>
    <row r="909" spans="1:13" ht="15.75">
      <c r="A909" s="304" t="str">
        <f>IF(J909&gt;0,COUNT($J$4:J909),"")</f>
        <v/>
      </c>
      <c r="B909" s="400"/>
      <c r="C909" s="387" t="s">
        <v>1953</v>
      </c>
      <c r="D909" s="388" t="s">
        <v>7141</v>
      </c>
      <c r="E909" s="389">
        <v>106.94</v>
      </c>
      <c r="F909" s="295">
        <f t="shared" si="176"/>
        <v>0</v>
      </c>
      <c r="G909" s="1275">
        <f t="shared" si="177"/>
        <v>0</v>
      </c>
      <c r="H909" s="390">
        <v>8</v>
      </c>
      <c r="I909" s="390">
        <v>16</v>
      </c>
      <c r="J909" s="99"/>
      <c r="K909" s="1385">
        <f t="shared" si="178"/>
        <v>0</v>
      </c>
      <c r="L909" s="304"/>
      <c r="M909" s="1287"/>
    </row>
    <row r="910" spans="1:13" ht="15.75">
      <c r="A910" s="304" t="str">
        <f>IF(J910&gt;0,COUNT($J$4:J910),"")</f>
        <v/>
      </c>
      <c r="B910" s="400"/>
      <c r="C910" s="387" t="s">
        <v>1954</v>
      </c>
      <c r="D910" s="388" t="s">
        <v>7142</v>
      </c>
      <c r="E910" s="389">
        <v>266.5</v>
      </c>
      <c r="F910" s="295">
        <f t="shared" ref="F910:F916" si="179">$F$2</f>
        <v>0</v>
      </c>
      <c r="G910" s="1275">
        <f t="shared" ref="G910:G916" si="180">IFERROR(E910*F910,"-")</f>
        <v>0</v>
      </c>
      <c r="H910" s="390">
        <v>6</v>
      </c>
      <c r="I910" s="390">
        <v>12</v>
      </c>
      <c r="J910" s="99"/>
      <c r="K910" s="1385">
        <f t="shared" ref="K910:K916" si="181">IFERROR(J910*G910,0)</f>
        <v>0</v>
      </c>
      <c r="L910" s="304"/>
      <c r="M910" s="1287"/>
    </row>
    <row r="911" spans="1:13" ht="15.75">
      <c r="A911" s="304" t="str">
        <f>IF(J911&gt;0,COUNT($J$4:J911),"")</f>
        <v/>
      </c>
      <c r="B911" s="400"/>
      <c r="C911" s="387" t="s">
        <v>1955</v>
      </c>
      <c r="D911" s="388" t="s">
        <v>7143</v>
      </c>
      <c r="E911" s="389">
        <v>447.96</v>
      </c>
      <c r="F911" s="295">
        <f t="shared" si="179"/>
        <v>0</v>
      </c>
      <c r="G911" s="1275">
        <f t="shared" si="180"/>
        <v>0</v>
      </c>
      <c r="H911" s="390">
        <v>8</v>
      </c>
      <c r="I911" s="390">
        <v>8</v>
      </c>
      <c r="J911" s="99"/>
      <c r="K911" s="1385">
        <f t="shared" si="181"/>
        <v>0</v>
      </c>
      <c r="L911" s="304"/>
      <c r="M911" s="1287"/>
    </row>
    <row r="912" spans="1:13" ht="15.75">
      <c r="A912" s="304" t="str">
        <f>IF(J912&gt;0,COUNT($J$4:J912),"")</f>
        <v/>
      </c>
      <c r="B912" s="400"/>
      <c r="C912" s="387" t="s">
        <v>3076</v>
      </c>
      <c r="D912" s="388" t="s">
        <v>7144</v>
      </c>
      <c r="E912" s="389" t="s">
        <v>3076</v>
      </c>
      <c r="F912" s="295">
        <f t="shared" si="179"/>
        <v>0</v>
      </c>
      <c r="G912" s="1275" t="str">
        <f t="shared" si="180"/>
        <v>-</v>
      </c>
      <c r="H912" s="390">
        <v>0</v>
      </c>
      <c r="I912" s="390">
        <v>9</v>
      </c>
      <c r="J912" s="99"/>
      <c r="K912" s="1385">
        <f t="shared" si="181"/>
        <v>0</v>
      </c>
      <c r="L912" s="304"/>
      <c r="M912" s="1287"/>
    </row>
    <row r="913" spans="1:13" ht="15.75">
      <c r="A913" s="304" t="str">
        <f>IF(J913&gt;0,COUNT($J$4:J913),"")</f>
        <v/>
      </c>
      <c r="B913" s="400"/>
      <c r="C913" s="387" t="s">
        <v>1956</v>
      </c>
      <c r="D913" s="388" t="s">
        <v>7145</v>
      </c>
      <c r="E913" s="389">
        <v>775.34</v>
      </c>
      <c r="F913" s="295">
        <f t="shared" si="179"/>
        <v>0</v>
      </c>
      <c r="G913" s="1275">
        <f t="shared" si="180"/>
        <v>0</v>
      </c>
      <c r="H913" s="390">
        <v>2</v>
      </c>
      <c r="I913" s="390">
        <v>2</v>
      </c>
      <c r="J913" s="99"/>
      <c r="K913" s="1385">
        <f t="shared" si="181"/>
        <v>0</v>
      </c>
      <c r="L913" s="304"/>
      <c r="M913" s="1287"/>
    </row>
    <row r="914" spans="1:13" ht="15.75">
      <c r="A914" s="304" t="str">
        <f>IF(J914&gt;0,COUNT($J$4:J914),"")</f>
        <v/>
      </c>
      <c r="B914" s="400"/>
      <c r="C914" s="387" t="s">
        <v>1957</v>
      </c>
      <c r="D914" s="388" t="s">
        <v>7146</v>
      </c>
      <c r="E914" s="389">
        <v>1821.51</v>
      </c>
      <c r="F914" s="295">
        <f t="shared" si="179"/>
        <v>0</v>
      </c>
      <c r="G914" s="1278">
        <f t="shared" si="180"/>
        <v>0</v>
      </c>
      <c r="H914" s="390">
        <v>2</v>
      </c>
      <c r="I914" s="390">
        <v>2</v>
      </c>
      <c r="J914" s="99"/>
      <c r="K914" s="1383">
        <f t="shared" si="181"/>
        <v>0</v>
      </c>
      <c r="L914" s="304"/>
      <c r="M914" s="1287"/>
    </row>
    <row r="915" spans="1:13" ht="15.75">
      <c r="A915" s="304" t="str">
        <f>IF(J915&gt;0,COUNT($J$4:J915),"")</f>
        <v/>
      </c>
      <c r="B915" s="400"/>
      <c r="C915" s="387" t="s">
        <v>1958</v>
      </c>
      <c r="D915" s="388" t="s">
        <v>7147</v>
      </c>
      <c r="E915" s="389">
        <v>3285.85</v>
      </c>
      <c r="F915" s="295">
        <f t="shared" si="179"/>
        <v>0</v>
      </c>
      <c r="G915" s="1278">
        <f t="shared" si="180"/>
        <v>0</v>
      </c>
      <c r="H915" s="390">
        <v>1</v>
      </c>
      <c r="I915" s="390">
        <v>1</v>
      </c>
      <c r="J915" s="99"/>
      <c r="K915" s="1383">
        <f t="shared" si="181"/>
        <v>0</v>
      </c>
      <c r="L915" s="304"/>
      <c r="M915" s="1287"/>
    </row>
    <row r="916" spans="1:13" ht="15.75">
      <c r="A916" s="304" t="str">
        <f>IF(J916&gt;0,COUNT($J$4:J916),"")</f>
        <v/>
      </c>
      <c r="B916" s="400"/>
      <c r="C916" s="391" t="s">
        <v>1959</v>
      </c>
      <c r="D916" s="349" t="s">
        <v>7148</v>
      </c>
      <c r="E916" s="392" t="s">
        <v>3076</v>
      </c>
      <c r="F916" s="296">
        <f t="shared" si="179"/>
        <v>0</v>
      </c>
      <c r="G916" s="1286" t="str">
        <f t="shared" si="180"/>
        <v>-</v>
      </c>
      <c r="H916" s="393">
        <v>0</v>
      </c>
      <c r="I916" s="393">
        <v>1</v>
      </c>
      <c r="J916" s="100"/>
      <c r="K916" s="1384">
        <f t="shared" si="181"/>
        <v>0</v>
      </c>
      <c r="L916" s="304"/>
      <c r="M916" s="1287"/>
    </row>
    <row r="917" spans="1:13" ht="15.75">
      <c r="A917" s="304" t="str">
        <f>IF(J917&gt;0,COUNT($J$4:J917),"")</f>
        <v/>
      </c>
      <c r="B917" s="395"/>
      <c r="C917" s="396"/>
      <c r="D917" s="397" t="s">
        <v>8839</v>
      </c>
      <c r="E917" s="398"/>
      <c r="F917" s="297"/>
      <c r="G917" s="1377"/>
      <c r="H917" s="399"/>
      <c r="I917" s="399"/>
      <c r="J917" s="189"/>
      <c r="K917" s="1386"/>
      <c r="L917" s="304"/>
      <c r="M917" s="1287"/>
    </row>
    <row r="918" spans="1:13" ht="15.75">
      <c r="A918" s="304" t="str">
        <f>IF(J918&gt;0,COUNT($J$4:J918),"")</f>
        <v/>
      </c>
      <c r="B918" s="400"/>
      <c r="C918" s="401" t="s">
        <v>1960</v>
      </c>
      <c r="D918" s="402" t="s">
        <v>7149</v>
      </c>
      <c r="E918" s="403">
        <v>35.76</v>
      </c>
      <c r="F918" s="298">
        <f>$F$2</f>
        <v>0</v>
      </c>
      <c r="G918" s="1286">
        <f>IFERROR(E918*F918,"-")</f>
        <v>0</v>
      </c>
      <c r="H918" s="404">
        <v>40</v>
      </c>
      <c r="I918" s="404">
        <v>480</v>
      </c>
      <c r="J918" s="105"/>
      <c r="K918" s="1384">
        <f>IFERROR(J918*G918,0)</f>
        <v>0</v>
      </c>
      <c r="L918" s="304"/>
      <c r="M918" s="1287"/>
    </row>
    <row r="919" spans="1:13" ht="15.75">
      <c r="A919" s="304" t="str">
        <f>IF(J919&gt;0,COUNT($J$4:J919),"")</f>
        <v/>
      </c>
      <c r="B919" s="400"/>
      <c r="C919" s="408"/>
      <c r="D919" s="445"/>
      <c r="E919" s="446"/>
      <c r="F919" s="300"/>
      <c r="G919" s="1378"/>
      <c r="H919" s="447"/>
      <c r="I919" s="447"/>
      <c r="J919" s="101"/>
      <c r="K919" s="1388"/>
      <c r="L919" s="304"/>
      <c r="M919" s="1287"/>
    </row>
    <row r="920" spans="1:13" ht="15.75">
      <c r="A920" s="304" t="str">
        <f>IF(J920&gt;0,COUNT($J$4:J920),"")</f>
        <v/>
      </c>
      <c r="B920" s="400"/>
      <c r="C920" s="384" t="s">
        <v>1961</v>
      </c>
      <c r="D920" s="342" t="s">
        <v>7150</v>
      </c>
      <c r="E920" s="385">
        <v>45.15</v>
      </c>
      <c r="F920" s="294">
        <f>$F$2</f>
        <v>0</v>
      </c>
      <c r="G920" s="1278">
        <f>IFERROR(E920*F920,"-")</f>
        <v>0</v>
      </c>
      <c r="H920" s="386">
        <v>70</v>
      </c>
      <c r="I920" s="386">
        <v>840</v>
      </c>
      <c r="J920" s="98"/>
      <c r="K920" s="1383">
        <f>IFERROR(J920*G920,0)</f>
        <v>0</v>
      </c>
      <c r="L920" s="304"/>
      <c r="M920" s="1287"/>
    </row>
    <row r="921" spans="1:13" ht="15.75">
      <c r="A921" s="304" t="str">
        <f>IF(J921&gt;0,COUNT($J$4:J921),"")</f>
        <v/>
      </c>
      <c r="B921" s="400"/>
      <c r="C921" s="391" t="s">
        <v>1962</v>
      </c>
      <c r="D921" s="349" t="s">
        <v>7151</v>
      </c>
      <c r="E921" s="392">
        <v>31.89</v>
      </c>
      <c r="F921" s="296">
        <f>$F$2</f>
        <v>0</v>
      </c>
      <c r="G921" s="1286">
        <f>IFERROR(E921*F921,"-")</f>
        <v>0</v>
      </c>
      <c r="H921" s="393">
        <v>60</v>
      </c>
      <c r="I921" s="393">
        <v>720</v>
      </c>
      <c r="J921" s="100"/>
      <c r="K921" s="1384">
        <f>IFERROR(J921*G921,0)</f>
        <v>0</v>
      </c>
      <c r="L921" s="304"/>
      <c r="M921" s="1287"/>
    </row>
    <row r="922" spans="1:13" ht="15.75">
      <c r="A922" s="304" t="str">
        <f>IF(J922&gt;0,COUNT($J$4:J922),"")</f>
        <v/>
      </c>
      <c r="B922" s="400"/>
      <c r="C922" s="408"/>
      <c r="D922" s="445"/>
      <c r="E922" s="446"/>
      <c r="F922" s="300"/>
      <c r="G922" s="1378"/>
      <c r="H922" s="447"/>
      <c r="I922" s="447"/>
      <c r="J922" s="101"/>
      <c r="K922" s="1388"/>
      <c r="L922" s="304"/>
    </row>
    <row r="923" spans="1:13" ht="15.75">
      <c r="A923" s="304" t="str">
        <f>IF(J923&gt;0,COUNT($J$4:J923),"")</f>
        <v/>
      </c>
      <c r="B923" s="400"/>
      <c r="C923" s="384" t="s">
        <v>1963</v>
      </c>
      <c r="D923" s="342" t="s">
        <v>7152</v>
      </c>
      <c r="E923" s="385">
        <v>26.22</v>
      </c>
      <c r="F923" s="294">
        <f>$F$2</f>
        <v>0</v>
      </c>
      <c r="G923" s="1278">
        <f>IFERROR(E923*F923,"-")</f>
        <v>0</v>
      </c>
      <c r="H923" s="386">
        <v>40</v>
      </c>
      <c r="I923" s="386">
        <v>480</v>
      </c>
      <c r="J923" s="98"/>
      <c r="K923" s="1383">
        <f>IFERROR(J923*G923,0)</f>
        <v>0</v>
      </c>
      <c r="L923" s="304"/>
      <c r="M923" s="1287"/>
    </row>
    <row r="924" spans="1:13" ht="15.75">
      <c r="A924" s="304" t="str">
        <f>IF(J924&gt;0,COUNT($J$4:J924),"")</f>
        <v/>
      </c>
      <c r="B924" s="400"/>
      <c r="C924" s="387" t="s">
        <v>1964</v>
      </c>
      <c r="D924" s="388" t="s">
        <v>7153</v>
      </c>
      <c r="E924" s="389">
        <v>26.22</v>
      </c>
      <c r="F924" s="295">
        <f>$F$2</f>
        <v>0</v>
      </c>
      <c r="G924" s="1278">
        <f>IFERROR(E924*F924,"-")</f>
        <v>0</v>
      </c>
      <c r="H924" s="390">
        <v>40</v>
      </c>
      <c r="I924" s="390">
        <v>480</v>
      </c>
      <c r="J924" s="99"/>
      <c r="K924" s="1383">
        <f>IFERROR(J924*G924,0)</f>
        <v>0</v>
      </c>
      <c r="L924" s="304"/>
      <c r="M924" s="1287"/>
    </row>
    <row r="925" spans="1:13" ht="15.75">
      <c r="A925" s="304" t="str">
        <f>IF(J925&gt;0,COUNT($J$4:J925),"")</f>
        <v/>
      </c>
      <c r="B925" s="400"/>
      <c r="C925" s="391" t="s">
        <v>1965</v>
      </c>
      <c r="D925" s="349" t="s">
        <v>7154</v>
      </c>
      <c r="E925" s="392">
        <v>24.57</v>
      </c>
      <c r="F925" s="296">
        <f>$F$2</f>
        <v>0</v>
      </c>
      <c r="G925" s="1286">
        <f>IFERROR(E925*F925,"-")</f>
        <v>0</v>
      </c>
      <c r="H925" s="393">
        <v>40</v>
      </c>
      <c r="I925" s="393">
        <v>400</v>
      </c>
      <c r="J925" s="100"/>
      <c r="K925" s="1384">
        <f>IFERROR(J925*G925,0)</f>
        <v>0</v>
      </c>
      <c r="L925" s="304"/>
      <c r="M925" s="1287"/>
    </row>
    <row r="926" spans="1:13" ht="15.75">
      <c r="A926" s="304" t="str">
        <f>IF(J926&gt;0,COUNT($J$4:J926),"")</f>
        <v/>
      </c>
      <c r="B926" s="400"/>
      <c r="C926" s="408"/>
      <c r="D926" s="445"/>
      <c r="E926" s="446"/>
      <c r="F926" s="300"/>
      <c r="G926" s="1378"/>
      <c r="H926" s="447"/>
      <c r="I926" s="447"/>
      <c r="J926" s="101"/>
      <c r="K926" s="1388"/>
      <c r="L926" s="304"/>
      <c r="M926" s="1287"/>
    </row>
    <row r="927" spans="1:13" ht="15.75">
      <c r="A927" s="304" t="str">
        <f>IF(J927&gt;0,COUNT($J$4:J927),"")</f>
        <v/>
      </c>
      <c r="B927" s="400"/>
      <c r="C927" s="384" t="s">
        <v>1966</v>
      </c>
      <c r="D927" s="342" t="s">
        <v>7155</v>
      </c>
      <c r="E927" s="385">
        <v>37.81</v>
      </c>
      <c r="F927" s="294">
        <f>$F$2</f>
        <v>0</v>
      </c>
      <c r="G927" s="1278">
        <f>IFERROR(E927*F927,"-")</f>
        <v>0</v>
      </c>
      <c r="H927" s="386">
        <v>50</v>
      </c>
      <c r="I927" s="386">
        <v>400</v>
      </c>
      <c r="J927" s="98"/>
      <c r="K927" s="1383">
        <f>IFERROR(J927*G927,0)</f>
        <v>0</v>
      </c>
      <c r="L927" s="304"/>
      <c r="M927" s="1287"/>
    </row>
    <row r="928" spans="1:13" ht="15.75">
      <c r="A928" s="304" t="str">
        <f>IF(J928&gt;0,COUNT($J$4:J928),"")</f>
        <v/>
      </c>
      <c r="B928" s="400"/>
      <c r="C928" s="387" t="s">
        <v>1967</v>
      </c>
      <c r="D928" s="388" t="s">
        <v>7156</v>
      </c>
      <c r="E928" s="389">
        <v>37.81</v>
      </c>
      <c r="F928" s="295">
        <f>$F$2</f>
        <v>0</v>
      </c>
      <c r="G928" s="1278">
        <f>IFERROR(E928*F928,"-")</f>
        <v>0</v>
      </c>
      <c r="H928" s="390">
        <v>40</v>
      </c>
      <c r="I928" s="390">
        <v>320</v>
      </c>
      <c r="J928" s="99"/>
      <c r="K928" s="1383">
        <f>IFERROR(J928*G928,0)</f>
        <v>0</v>
      </c>
      <c r="L928" s="304"/>
      <c r="M928" s="1287"/>
    </row>
    <row r="929" spans="1:13" ht="15.75">
      <c r="A929" s="304" t="str">
        <f>IF(J929&gt;0,COUNT($J$4:J929),"")</f>
        <v/>
      </c>
      <c r="B929" s="400"/>
      <c r="C929" s="387" t="s">
        <v>1968</v>
      </c>
      <c r="D929" s="388" t="s">
        <v>7157</v>
      </c>
      <c r="E929" s="389">
        <v>37.81</v>
      </c>
      <c r="F929" s="295">
        <f>$F$2</f>
        <v>0</v>
      </c>
      <c r="G929" s="1278">
        <f>IFERROR(E929*F929,"-")</f>
        <v>0</v>
      </c>
      <c r="H929" s="390">
        <v>25</v>
      </c>
      <c r="I929" s="390">
        <v>300</v>
      </c>
      <c r="J929" s="99"/>
      <c r="K929" s="1383">
        <f>IFERROR(J929*G929,0)</f>
        <v>0</v>
      </c>
      <c r="L929" s="304"/>
      <c r="M929" s="1287"/>
    </row>
    <row r="930" spans="1:13" ht="15.75">
      <c r="A930" s="304" t="str">
        <f>IF(J930&gt;0,COUNT($J$4:J930),"")</f>
        <v/>
      </c>
      <c r="B930" s="400"/>
      <c r="C930" s="391" t="s">
        <v>1969</v>
      </c>
      <c r="D930" s="349" t="s">
        <v>7158</v>
      </c>
      <c r="E930" s="392">
        <v>28.55</v>
      </c>
      <c r="F930" s="296">
        <f>$F$2</f>
        <v>0</v>
      </c>
      <c r="G930" s="1286">
        <f>IFERROR(E930*F930,"-")</f>
        <v>0</v>
      </c>
      <c r="H930" s="393">
        <v>40</v>
      </c>
      <c r="I930" s="393">
        <v>240</v>
      </c>
      <c r="J930" s="100"/>
      <c r="K930" s="1384">
        <f>IFERROR(J930*G930,0)</f>
        <v>0</v>
      </c>
      <c r="L930" s="304"/>
      <c r="M930" s="1287"/>
    </row>
    <row r="931" spans="1:13" ht="15.75">
      <c r="A931" s="304" t="str">
        <f>IF(J931&gt;0,COUNT($J$4:J931),"")</f>
        <v/>
      </c>
      <c r="B931" s="400"/>
      <c r="C931" s="408"/>
      <c r="D931" s="445"/>
      <c r="E931" s="446"/>
      <c r="F931" s="300"/>
      <c r="G931" s="1378"/>
      <c r="H931" s="447"/>
      <c r="I931" s="447"/>
      <c r="J931" s="101"/>
      <c r="K931" s="1388"/>
      <c r="L931" s="304"/>
      <c r="M931" s="1287"/>
    </row>
    <row r="932" spans="1:13" ht="15.75">
      <c r="A932" s="304" t="str">
        <f>IF(J932&gt;0,COUNT($J$4:J932),"")</f>
        <v/>
      </c>
      <c r="B932" s="400"/>
      <c r="C932" s="384" t="s">
        <v>3076</v>
      </c>
      <c r="D932" s="342" t="s">
        <v>7159</v>
      </c>
      <c r="E932" s="385" t="s">
        <v>3076</v>
      </c>
      <c r="F932" s="294">
        <f>$F$2</f>
        <v>0</v>
      </c>
      <c r="G932" s="1278" t="str">
        <f>IFERROR(E932*F932,"-")</f>
        <v>-</v>
      </c>
      <c r="H932" s="386">
        <v>1</v>
      </c>
      <c r="I932" s="386">
        <v>1</v>
      </c>
      <c r="J932" s="98"/>
      <c r="K932" s="1383">
        <f>IFERROR(J932*G932,0)</f>
        <v>0</v>
      </c>
      <c r="L932" s="304"/>
      <c r="M932" s="1287"/>
    </row>
    <row r="933" spans="1:13" ht="15.75">
      <c r="A933" s="304" t="str">
        <f>IF(J933&gt;0,COUNT($J$4:J933),"")</f>
        <v/>
      </c>
      <c r="B933" s="400"/>
      <c r="C933" s="387" t="s">
        <v>3076</v>
      </c>
      <c r="D933" s="388" t="s">
        <v>7160</v>
      </c>
      <c r="E933" s="389" t="s">
        <v>3076</v>
      </c>
      <c r="F933" s="295">
        <f>$F$2</f>
        <v>0</v>
      </c>
      <c r="G933" s="1278" t="str">
        <f>IFERROR(E933*F933,"-")</f>
        <v>-</v>
      </c>
      <c r="H933" s="390">
        <v>40</v>
      </c>
      <c r="I933" s="390">
        <v>240</v>
      </c>
      <c r="J933" s="99"/>
      <c r="K933" s="1383">
        <f>IFERROR(J933*G933,0)</f>
        <v>0</v>
      </c>
      <c r="L933" s="304"/>
      <c r="M933" s="1287"/>
    </row>
    <row r="934" spans="1:13" ht="15.75">
      <c r="A934" s="304" t="str">
        <f>IF(J934&gt;0,COUNT($J$4:J934),"")</f>
        <v/>
      </c>
      <c r="B934" s="400"/>
      <c r="C934" s="387" t="s">
        <v>3076</v>
      </c>
      <c r="D934" s="388" t="s">
        <v>7161</v>
      </c>
      <c r="E934" s="389" t="s">
        <v>3076</v>
      </c>
      <c r="F934" s="295">
        <f>$F$2</f>
        <v>0</v>
      </c>
      <c r="G934" s="1278" t="str">
        <f>IFERROR(E934*F934,"-")</f>
        <v>-</v>
      </c>
      <c r="H934" s="390">
        <v>40</v>
      </c>
      <c r="I934" s="390">
        <v>240</v>
      </c>
      <c r="J934" s="99"/>
      <c r="K934" s="1383">
        <f>IFERROR(J934*G934,0)</f>
        <v>0</v>
      </c>
      <c r="L934" s="304"/>
      <c r="M934" s="1287"/>
    </row>
    <row r="935" spans="1:13" ht="15.75">
      <c r="A935" s="304" t="str">
        <f>IF(J935&gt;0,COUNT($J$4:J935),"")</f>
        <v/>
      </c>
      <c r="B935" s="400"/>
      <c r="C935" s="387" t="s">
        <v>1970</v>
      </c>
      <c r="D935" s="388" t="s">
        <v>7162</v>
      </c>
      <c r="E935" s="389">
        <v>38.65</v>
      </c>
      <c r="F935" s="295">
        <f>$F$2</f>
        <v>0</v>
      </c>
      <c r="G935" s="1278">
        <f>IFERROR(E935*F935,"-")</f>
        <v>0</v>
      </c>
      <c r="H935" s="390">
        <v>25</v>
      </c>
      <c r="I935" s="390">
        <v>100</v>
      </c>
      <c r="J935" s="99"/>
      <c r="K935" s="1383">
        <f>IFERROR(J935*G935,0)</f>
        <v>0</v>
      </c>
      <c r="L935" s="304"/>
      <c r="M935" s="1287"/>
    </row>
    <row r="936" spans="1:13" ht="15.75">
      <c r="A936" s="304" t="str">
        <f>IF(J936&gt;0,COUNT($J$4:J936),"")</f>
        <v/>
      </c>
      <c r="B936" s="400"/>
      <c r="C936" s="391" t="s">
        <v>1971</v>
      </c>
      <c r="D936" s="349" t="s">
        <v>7163</v>
      </c>
      <c r="E936" s="392">
        <v>36.49</v>
      </c>
      <c r="F936" s="296">
        <f>$F$2</f>
        <v>0</v>
      </c>
      <c r="G936" s="1286">
        <f>IFERROR(E936*F936,"-")</f>
        <v>0</v>
      </c>
      <c r="H936" s="393">
        <v>25</v>
      </c>
      <c r="I936" s="393">
        <v>100</v>
      </c>
      <c r="J936" s="100"/>
      <c r="K936" s="1384">
        <f>IFERROR(J936*G936,0)</f>
        <v>0</v>
      </c>
      <c r="L936" s="304"/>
      <c r="M936" s="1287"/>
    </row>
    <row r="937" spans="1:13" ht="15.75">
      <c r="A937" s="304" t="str">
        <f>IF(J937&gt;0,COUNT($J$4:J937),"")</f>
        <v/>
      </c>
      <c r="B937" s="400"/>
      <c r="C937" s="408"/>
      <c r="D937" s="445"/>
      <c r="E937" s="446"/>
      <c r="F937" s="300"/>
      <c r="G937" s="1378"/>
      <c r="H937" s="447"/>
      <c r="I937" s="447"/>
      <c r="J937" s="101"/>
      <c r="K937" s="1388"/>
      <c r="L937" s="304"/>
      <c r="M937" s="1287"/>
    </row>
    <row r="938" spans="1:13" ht="15.75">
      <c r="A938" s="304" t="str">
        <f>IF(J938&gt;0,COUNT($J$4:J938),"")</f>
        <v/>
      </c>
      <c r="B938" s="400"/>
      <c r="C938" s="384" t="s">
        <v>3076</v>
      </c>
      <c r="D938" s="342" t="s">
        <v>7164</v>
      </c>
      <c r="E938" s="385" t="s">
        <v>3076</v>
      </c>
      <c r="F938" s="294">
        <f>$F$2</f>
        <v>0</v>
      </c>
      <c r="G938" s="1278" t="str">
        <f>IFERROR(E938*F938,"-")</f>
        <v>-</v>
      </c>
      <c r="H938" s="386">
        <v>1</v>
      </c>
      <c r="I938" s="386">
        <v>1</v>
      </c>
      <c r="J938" s="98"/>
      <c r="K938" s="1383">
        <f>IFERROR(J938*G938,0)</f>
        <v>0</v>
      </c>
      <c r="L938" s="304"/>
      <c r="M938" s="1287"/>
    </row>
    <row r="939" spans="1:13" ht="15.75">
      <c r="A939" s="304" t="str">
        <f>IF(J939&gt;0,COUNT($J$4:J939),"")</f>
        <v/>
      </c>
      <c r="B939" s="400"/>
      <c r="C939" s="387" t="s">
        <v>3076</v>
      </c>
      <c r="D939" s="388" t="s">
        <v>7165</v>
      </c>
      <c r="E939" s="389" t="s">
        <v>3076</v>
      </c>
      <c r="F939" s="295">
        <f>$F$2</f>
        <v>0</v>
      </c>
      <c r="G939" s="1278" t="str">
        <f>IFERROR(E939*F939,"-")</f>
        <v>-</v>
      </c>
      <c r="H939" s="390">
        <v>1</v>
      </c>
      <c r="I939" s="390">
        <v>1</v>
      </c>
      <c r="J939" s="99"/>
      <c r="K939" s="1383">
        <f>IFERROR(J939*G939,0)</f>
        <v>0</v>
      </c>
      <c r="L939" s="304"/>
      <c r="M939" s="1287"/>
    </row>
    <row r="940" spans="1:13" ht="15.75">
      <c r="A940" s="304" t="str">
        <f>IF(J940&gt;0,COUNT($J$4:J940),"")</f>
        <v/>
      </c>
      <c r="B940" s="400"/>
      <c r="C940" s="387" t="s">
        <v>1972</v>
      </c>
      <c r="D940" s="388" t="s">
        <v>7166</v>
      </c>
      <c r="E940" s="389">
        <v>74.87</v>
      </c>
      <c r="F940" s="295">
        <f>$F$2</f>
        <v>0</v>
      </c>
      <c r="G940" s="1278">
        <f>IFERROR(E940*F940,"-")</f>
        <v>0</v>
      </c>
      <c r="H940" s="390">
        <v>20</v>
      </c>
      <c r="I940" s="390">
        <v>80</v>
      </c>
      <c r="J940" s="99"/>
      <c r="K940" s="1383">
        <f>IFERROR(J940*G940,0)</f>
        <v>0</v>
      </c>
      <c r="L940" s="304"/>
      <c r="M940" s="1287"/>
    </row>
    <row r="941" spans="1:13" ht="15.75">
      <c r="A941" s="304" t="str">
        <f>IF(J941&gt;0,COUNT($J$4:J941),"")</f>
        <v/>
      </c>
      <c r="B941" s="400"/>
      <c r="C941" s="387" t="s">
        <v>1973</v>
      </c>
      <c r="D941" s="388" t="s">
        <v>7167</v>
      </c>
      <c r="E941" s="389">
        <v>73.39</v>
      </c>
      <c r="F941" s="295">
        <f>$F$2</f>
        <v>0</v>
      </c>
      <c r="G941" s="1278">
        <f>IFERROR(E941*F941,"-")</f>
        <v>0</v>
      </c>
      <c r="H941" s="390">
        <v>15</v>
      </c>
      <c r="I941" s="390">
        <v>60</v>
      </c>
      <c r="J941" s="99"/>
      <c r="K941" s="1383">
        <f>IFERROR(J941*G941,0)</f>
        <v>0</v>
      </c>
      <c r="L941" s="304"/>
      <c r="M941" s="1287"/>
    </row>
    <row r="942" spans="1:13" ht="15.75">
      <c r="A942" s="304" t="str">
        <f>IF(J942&gt;0,COUNT($J$4:J942),"")</f>
        <v/>
      </c>
      <c r="B942" s="400"/>
      <c r="C942" s="391" t="s">
        <v>1974</v>
      </c>
      <c r="D942" s="349" t="s">
        <v>7168</v>
      </c>
      <c r="E942" s="392">
        <v>61.13</v>
      </c>
      <c r="F942" s="296">
        <f>$F$2</f>
        <v>0</v>
      </c>
      <c r="G942" s="1286">
        <f>IFERROR(E942*F942,"-")</f>
        <v>0</v>
      </c>
      <c r="H942" s="393">
        <v>10</v>
      </c>
      <c r="I942" s="393">
        <v>40</v>
      </c>
      <c r="J942" s="100"/>
      <c r="K942" s="1384">
        <f>IFERROR(J942*G942,0)</f>
        <v>0</v>
      </c>
      <c r="L942" s="304"/>
      <c r="M942" s="1287"/>
    </row>
    <row r="943" spans="1:13" ht="15.75">
      <c r="A943" s="304" t="str">
        <f>IF(J943&gt;0,COUNT($J$4:J943),"")</f>
        <v/>
      </c>
      <c r="B943" s="400"/>
      <c r="C943" s="408"/>
      <c r="D943" s="445"/>
      <c r="E943" s="446"/>
      <c r="F943" s="300"/>
      <c r="G943" s="1378"/>
      <c r="H943" s="447"/>
      <c r="I943" s="447"/>
      <c r="J943" s="101"/>
      <c r="K943" s="1388"/>
      <c r="L943" s="304"/>
      <c r="M943" s="1287"/>
    </row>
    <row r="944" spans="1:13" ht="15.75">
      <c r="A944" s="304" t="str">
        <f>IF(J944&gt;0,COUNT($J$4:J944),"")</f>
        <v/>
      </c>
      <c r="B944" s="400"/>
      <c r="C944" s="384" t="s">
        <v>3076</v>
      </c>
      <c r="D944" s="342" t="s">
        <v>7169</v>
      </c>
      <c r="E944" s="385" t="s">
        <v>3076</v>
      </c>
      <c r="F944" s="294">
        <f t="shared" ref="F944:F949" si="182">$F$2</f>
        <v>0</v>
      </c>
      <c r="G944" s="1278" t="str">
        <f t="shared" ref="G944:G949" si="183">IFERROR(E944*F944,"-")</f>
        <v>-</v>
      </c>
      <c r="H944" s="386">
        <v>1</v>
      </c>
      <c r="I944" s="386">
        <v>1</v>
      </c>
      <c r="J944" s="98"/>
      <c r="K944" s="1383">
        <f t="shared" ref="K944:K949" si="184">IFERROR(J944*G944,0)</f>
        <v>0</v>
      </c>
      <c r="L944" s="304"/>
      <c r="M944" s="1287"/>
    </row>
    <row r="945" spans="1:13" ht="15.75">
      <c r="A945" s="304" t="str">
        <f>IF(J945&gt;0,COUNT($J$4:J945),"")</f>
        <v/>
      </c>
      <c r="B945" s="400"/>
      <c r="C945" s="387" t="s">
        <v>3076</v>
      </c>
      <c r="D945" s="388" t="s">
        <v>7170</v>
      </c>
      <c r="E945" s="389" t="s">
        <v>3076</v>
      </c>
      <c r="F945" s="295">
        <f t="shared" si="182"/>
        <v>0</v>
      </c>
      <c r="G945" s="1278" t="str">
        <f t="shared" si="183"/>
        <v>-</v>
      </c>
      <c r="H945" s="390">
        <v>30</v>
      </c>
      <c r="I945" s="390">
        <v>120</v>
      </c>
      <c r="J945" s="99"/>
      <c r="K945" s="1383">
        <f t="shared" si="184"/>
        <v>0</v>
      </c>
      <c r="L945" s="304"/>
      <c r="M945" s="1287"/>
    </row>
    <row r="946" spans="1:13" ht="15.75">
      <c r="A946" s="304" t="str">
        <f>IF(J946&gt;0,COUNT($J$4:J946),"")</f>
        <v/>
      </c>
      <c r="B946" s="400"/>
      <c r="C946" s="387" t="s">
        <v>1975</v>
      </c>
      <c r="D946" s="388" t="s">
        <v>7171</v>
      </c>
      <c r="E946" s="389">
        <v>95.96</v>
      </c>
      <c r="F946" s="295">
        <f t="shared" si="182"/>
        <v>0</v>
      </c>
      <c r="G946" s="1278">
        <f t="shared" si="183"/>
        <v>0</v>
      </c>
      <c r="H946" s="390">
        <v>15</v>
      </c>
      <c r="I946" s="390">
        <v>60</v>
      </c>
      <c r="J946" s="99"/>
      <c r="K946" s="1383">
        <f t="shared" si="184"/>
        <v>0</v>
      </c>
      <c r="L946" s="304"/>
      <c r="M946" s="1287"/>
    </row>
    <row r="947" spans="1:13" ht="15.75">
      <c r="A947" s="304" t="str">
        <f>IF(J947&gt;0,COUNT($J$4:J947),"")</f>
        <v/>
      </c>
      <c r="B947" s="400"/>
      <c r="C947" s="387" t="s">
        <v>1976</v>
      </c>
      <c r="D947" s="388" t="s">
        <v>7172</v>
      </c>
      <c r="E947" s="389">
        <v>93.99</v>
      </c>
      <c r="F947" s="295">
        <f t="shared" si="182"/>
        <v>0</v>
      </c>
      <c r="G947" s="1278">
        <f t="shared" si="183"/>
        <v>0</v>
      </c>
      <c r="H947" s="390">
        <v>10</v>
      </c>
      <c r="I947" s="390">
        <v>40</v>
      </c>
      <c r="J947" s="99"/>
      <c r="K947" s="1383">
        <f t="shared" si="184"/>
        <v>0</v>
      </c>
      <c r="L947" s="304"/>
      <c r="M947" s="1287"/>
    </row>
    <row r="948" spans="1:13" ht="15.75">
      <c r="A948" s="304" t="str">
        <f>IF(J948&gt;0,COUNT($J$4:J948),"")</f>
        <v/>
      </c>
      <c r="B948" s="400"/>
      <c r="C948" s="387" t="s">
        <v>1977</v>
      </c>
      <c r="D948" s="388" t="s">
        <v>7173</v>
      </c>
      <c r="E948" s="389">
        <v>93.99</v>
      </c>
      <c r="F948" s="295">
        <f t="shared" si="182"/>
        <v>0</v>
      </c>
      <c r="G948" s="1278">
        <f t="shared" si="183"/>
        <v>0</v>
      </c>
      <c r="H948" s="390">
        <v>10</v>
      </c>
      <c r="I948" s="390">
        <v>40</v>
      </c>
      <c r="J948" s="99"/>
      <c r="K948" s="1383">
        <f t="shared" si="184"/>
        <v>0</v>
      </c>
      <c r="L948" s="304"/>
      <c r="M948" s="1287"/>
    </row>
    <row r="949" spans="1:13" ht="15.75">
      <c r="A949" s="304" t="str">
        <f>IF(J949&gt;0,COUNT($J$4:J949),"")</f>
        <v/>
      </c>
      <c r="B949" s="400"/>
      <c r="C949" s="391" t="s">
        <v>1978</v>
      </c>
      <c r="D949" s="349" t="s">
        <v>7174</v>
      </c>
      <c r="E949" s="392">
        <v>93.99</v>
      </c>
      <c r="F949" s="296">
        <f t="shared" si="182"/>
        <v>0</v>
      </c>
      <c r="G949" s="1286">
        <f t="shared" si="183"/>
        <v>0</v>
      </c>
      <c r="H949" s="393">
        <v>15</v>
      </c>
      <c r="I949" s="393">
        <v>30</v>
      </c>
      <c r="J949" s="100"/>
      <c r="K949" s="1384">
        <f t="shared" si="184"/>
        <v>0</v>
      </c>
      <c r="L949" s="304"/>
      <c r="M949" s="1287"/>
    </row>
    <row r="950" spans="1:13" ht="15.75">
      <c r="A950" s="304" t="str">
        <f>IF(J950&gt;0,COUNT($J$4:J950),"")</f>
        <v/>
      </c>
      <c r="B950" s="400"/>
      <c r="C950" s="408"/>
      <c r="D950" s="445"/>
      <c r="E950" s="446"/>
      <c r="F950" s="300"/>
      <c r="G950" s="1378"/>
      <c r="H950" s="447"/>
      <c r="I950" s="447"/>
      <c r="J950" s="101"/>
      <c r="K950" s="1388"/>
      <c r="L950" s="304"/>
      <c r="M950" s="1287"/>
    </row>
    <row r="951" spans="1:13" ht="15.75">
      <c r="A951" s="304" t="str">
        <f>IF(J951&gt;0,COUNT($J$4:J951),"")</f>
        <v/>
      </c>
      <c r="B951" s="400"/>
      <c r="C951" s="384" t="s">
        <v>3076</v>
      </c>
      <c r="D951" s="342" t="s">
        <v>7175</v>
      </c>
      <c r="E951" s="385" t="s">
        <v>3076</v>
      </c>
      <c r="F951" s="294">
        <f t="shared" ref="F951:F956" si="185">$F$2</f>
        <v>0</v>
      </c>
      <c r="G951" s="1278" t="str">
        <f t="shared" ref="G951:G956" si="186">IFERROR(E951*F951,"-")</f>
        <v>-</v>
      </c>
      <c r="H951" s="386">
        <v>1</v>
      </c>
      <c r="I951" s="386">
        <v>1</v>
      </c>
      <c r="J951" s="98"/>
      <c r="K951" s="1383">
        <f t="shared" ref="K951:K956" si="187">IFERROR(J951*G951,0)</f>
        <v>0</v>
      </c>
      <c r="L951" s="304"/>
      <c r="M951" s="1287"/>
    </row>
    <row r="952" spans="1:13" ht="15.75">
      <c r="A952" s="304" t="str">
        <f>IF(J952&gt;0,COUNT($J$4:J952),"")</f>
        <v/>
      </c>
      <c r="B952" s="400"/>
      <c r="C952" s="387" t="s">
        <v>1979</v>
      </c>
      <c r="D952" s="388" t="s">
        <v>7176</v>
      </c>
      <c r="E952" s="418">
        <v>133.13999999999999</v>
      </c>
      <c r="F952" s="295">
        <f t="shared" si="185"/>
        <v>0</v>
      </c>
      <c r="G952" s="1278">
        <f t="shared" si="186"/>
        <v>0</v>
      </c>
      <c r="H952" s="390">
        <v>10</v>
      </c>
      <c r="I952" s="390">
        <v>40</v>
      </c>
      <c r="J952" s="99"/>
      <c r="K952" s="1383">
        <f t="shared" si="187"/>
        <v>0</v>
      </c>
      <c r="L952" s="304"/>
      <c r="M952" s="1287"/>
    </row>
    <row r="953" spans="1:13" ht="15.75">
      <c r="A953" s="304" t="str">
        <f>IF(J953&gt;0,COUNT($J$4:J953),"")</f>
        <v/>
      </c>
      <c r="B953" s="400"/>
      <c r="C953" s="387" t="s">
        <v>1980</v>
      </c>
      <c r="D953" s="388" t="s">
        <v>7177</v>
      </c>
      <c r="E953" s="418">
        <v>133.13999999999999</v>
      </c>
      <c r="F953" s="295">
        <f t="shared" si="185"/>
        <v>0</v>
      </c>
      <c r="G953" s="1278">
        <f t="shared" si="186"/>
        <v>0</v>
      </c>
      <c r="H953" s="390">
        <v>9</v>
      </c>
      <c r="I953" s="390">
        <v>36</v>
      </c>
      <c r="J953" s="99"/>
      <c r="K953" s="1383">
        <f t="shared" si="187"/>
        <v>0</v>
      </c>
      <c r="L953" s="304"/>
      <c r="M953" s="1287"/>
    </row>
    <row r="954" spans="1:13" ht="15.75">
      <c r="A954" s="304" t="str">
        <f>IF(J954&gt;0,COUNT($J$4:J954),"")</f>
        <v/>
      </c>
      <c r="B954" s="400"/>
      <c r="C954" s="387" t="s">
        <v>1981</v>
      </c>
      <c r="D954" s="388" t="s">
        <v>7178</v>
      </c>
      <c r="E954" s="389">
        <v>130.54</v>
      </c>
      <c r="F954" s="295">
        <f t="shared" si="185"/>
        <v>0</v>
      </c>
      <c r="G954" s="1278">
        <f t="shared" si="186"/>
        <v>0</v>
      </c>
      <c r="H954" s="390">
        <v>14</v>
      </c>
      <c r="I954" s="390">
        <v>28</v>
      </c>
      <c r="J954" s="99"/>
      <c r="K954" s="1383">
        <f t="shared" si="187"/>
        <v>0</v>
      </c>
      <c r="L954" s="304"/>
      <c r="M954" s="1287"/>
    </row>
    <row r="955" spans="1:13" ht="15.75">
      <c r="A955" s="304" t="str">
        <f>IF(J955&gt;0,COUNT($J$4:J955),"")</f>
        <v/>
      </c>
      <c r="B955" s="400"/>
      <c r="C955" s="387" t="s">
        <v>1982</v>
      </c>
      <c r="D955" s="388" t="s">
        <v>7179</v>
      </c>
      <c r="E955" s="389">
        <v>130.54</v>
      </c>
      <c r="F955" s="295">
        <f t="shared" si="185"/>
        <v>0</v>
      </c>
      <c r="G955" s="1278">
        <f t="shared" si="186"/>
        <v>0</v>
      </c>
      <c r="H955" s="390">
        <v>10</v>
      </c>
      <c r="I955" s="390">
        <v>40</v>
      </c>
      <c r="J955" s="99"/>
      <c r="K955" s="1383">
        <f t="shared" si="187"/>
        <v>0</v>
      </c>
      <c r="L955" s="304"/>
      <c r="M955" s="1287"/>
    </row>
    <row r="956" spans="1:13" ht="15.75">
      <c r="A956" s="304" t="str">
        <f>IF(J956&gt;0,COUNT($J$4:J956),"")</f>
        <v/>
      </c>
      <c r="B956" s="400"/>
      <c r="C956" s="391" t="s">
        <v>1983</v>
      </c>
      <c r="D956" s="349" t="s">
        <v>7180</v>
      </c>
      <c r="E956" s="392">
        <v>114.03</v>
      </c>
      <c r="F956" s="296">
        <f t="shared" si="185"/>
        <v>0</v>
      </c>
      <c r="G956" s="1286">
        <f t="shared" si="186"/>
        <v>0</v>
      </c>
      <c r="H956" s="393">
        <v>10</v>
      </c>
      <c r="I956" s="393">
        <v>40</v>
      </c>
      <c r="J956" s="100"/>
      <c r="K956" s="1384">
        <f t="shared" si="187"/>
        <v>0</v>
      </c>
      <c r="L956" s="304"/>
      <c r="M956" s="1287"/>
    </row>
    <row r="957" spans="1:13" ht="15.75">
      <c r="A957" s="304" t="str">
        <f>IF(J957&gt;0,COUNT($J$4:J957),"")</f>
        <v/>
      </c>
      <c r="B957" s="400"/>
      <c r="C957" s="408"/>
      <c r="D957" s="445"/>
      <c r="E957" s="446"/>
      <c r="F957" s="300"/>
      <c r="G957" s="1378"/>
      <c r="H957" s="447"/>
      <c r="I957" s="447"/>
      <c r="J957" s="101"/>
      <c r="K957" s="1388"/>
      <c r="L957" s="304"/>
      <c r="M957" s="1287"/>
    </row>
    <row r="958" spans="1:13" ht="15.75">
      <c r="A958" s="304" t="str">
        <f>IF(J958&gt;0,COUNT($J$4:J958),"")</f>
        <v/>
      </c>
      <c r="B958" s="400"/>
      <c r="C958" s="384" t="s">
        <v>3076</v>
      </c>
      <c r="D958" s="342" t="s">
        <v>7181</v>
      </c>
      <c r="E958" s="385" t="s">
        <v>3076</v>
      </c>
      <c r="F958" s="294">
        <f t="shared" ref="F958:F963" si="188">$F$2</f>
        <v>0</v>
      </c>
      <c r="G958" s="1278" t="str">
        <f t="shared" ref="G958:G963" si="189">IFERROR(E958*F958,"-")</f>
        <v>-</v>
      </c>
      <c r="H958" s="386">
        <v>10</v>
      </c>
      <c r="I958" s="386">
        <v>40</v>
      </c>
      <c r="J958" s="98"/>
      <c r="K958" s="1383">
        <f t="shared" ref="K958:K963" si="190">IFERROR(J958*G958,0)</f>
        <v>0</v>
      </c>
      <c r="L958" s="304"/>
      <c r="M958" s="1287"/>
    </row>
    <row r="959" spans="1:13" ht="15.75">
      <c r="A959" s="304" t="str">
        <f>IF(J959&gt;0,COUNT($J$4:J959),"")</f>
        <v/>
      </c>
      <c r="B959" s="400"/>
      <c r="C959" s="387" t="s">
        <v>3076</v>
      </c>
      <c r="D959" s="388" t="s">
        <v>7182</v>
      </c>
      <c r="E959" s="389" t="s">
        <v>3076</v>
      </c>
      <c r="F959" s="295">
        <f t="shared" si="188"/>
        <v>0</v>
      </c>
      <c r="G959" s="1278" t="str">
        <f t="shared" si="189"/>
        <v>-</v>
      </c>
      <c r="H959" s="390">
        <v>10</v>
      </c>
      <c r="I959" s="390">
        <v>40</v>
      </c>
      <c r="J959" s="99"/>
      <c r="K959" s="1383">
        <f t="shared" si="190"/>
        <v>0</v>
      </c>
      <c r="L959" s="304"/>
      <c r="M959" s="1287"/>
    </row>
    <row r="960" spans="1:13" ht="15.75">
      <c r="A960" s="304" t="str">
        <f>IF(J960&gt;0,COUNT($J$4:J960),"")</f>
        <v/>
      </c>
      <c r="B960" s="400"/>
      <c r="C960" s="387" t="s">
        <v>1984</v>
      </c>
      <c r="D960" s="388" t="s">
        <v>7183</v>
      </c>
      <c r="E960" s="389">
        <v>371.68</v>
      </c>
      <c r="F960" s="295">
        <f t="shared" si="188"/>
        <v>0</v>
      </c>
      <c r="G960" s="1278">
        <f t="shared" si="189"/>
        <v>0</v>
      </c>
      <c r="H960" s="421">
        <v>8</v>
      </c>
      <c r="I960" s="390">
        <v>32</v>
      </c>
      <c r="J960" s="99"/>
      <c r="K960" s="1383">
        <f t="shared" si="190"/>
        <v>0</v>
      </c>
      <c r="L960" s="304"/>
      <c r="M960" s="1287"/>
    </row>
    <row r="961" spans="1:13" ht="15.75">
      <c r="A961" s="304" t="str">
        <f>IF(J961&gt;0,COUNT($J$4:J961),"")</f>
        <v/>
      </c>
      <c r="B961" s="400"/>
      <c r="C961" s="387" t="s">
        <v>1985</v>
      </c>
      <c r="D961" s="388" t="s">
        <v>7184</v>
      </c>
      <c r="E961" s="389">
        <v>417.43</v>
      </c>
      <c r="F961" s="295">
        <f t="shared" si="188"/>
        <v>0</v>
      </c>
      <c r="G961" s="1278">
        <f t="shared" si="189"/>
        <v>0</v>
      </c>
      <c r="H961" s="390">
        <v>8</v>
      </c>
      <c r="I961" s="390">
        <v>24</v>
      </c>
      <c r="J961" s="99"/>
      <c r="K961" s="1383">
        <f t="shared" si="190"/>
        <v>0</v>
      </c>
      <c r="L961" s="304"/>
      <c r="M961" s="1287"/>
    </row>
    <row r="962" spans="1:13" ht="15.75">
      <c r="A962" s="304" t="str">
        <f>IF(J962&gt;0,COUNT($J$4:J962),"")</f>
        <v/>
      </c>
      <c r="B962" s="400"/>
      <c r="C962" s="387" t="s">
        <v>1986</v>
      </c>
      <c r="D962" s="388" t="s">
        <v>7185</v>
      </c>
      <c r="E962" s="389">
        <v>417.43</v>
      </c>
      <c r="F962" s="295">
        <f t="shared" si="188"/>
        <v>0</v>
      </c>
      <c r="G962" s="1278">
        <f t="shared" si="189"/>
        <v>0</v>
      </c>
      <c r="H962" s="390">
        <v>8</v>
      </c>
      <c r="I962" s="390">
        <v>24</v>
      </c>
      <c r="J962" s="99"/>
      <c r="K962" s="1383">
        <f t="shared" si="190"/>
        <v>0</v>
      </c>
      <c r="L962" s="304"/>
      <c r="M962" s="1287"/>
    </row>
    <row r="963" spans="1:13" ht="15.75">
      <c r="A963" s="304" t="str">
        <f>IF(J963&gt;0,COUNT($J$4:J963),"")</f>
        <v/>
      </c>
      <c r="B963" s="400"/>
      <c r="C963" s="391" t="s">
        <v>1987</v>
      </c>
      <c r="D963" s="349" t="s">
        <v>7186</v>
      </c>
      <c r="E963" s="392">
        <v>371.67</v>
      </c>
      <c r="F963" s="296">
        <f t="shared" si="188"/>
        <v>0</v>
      </c>
      <c r="G963" s="1286">
        <f t="shared" si="189"/>
        <v>0</v>
      </c>
      <c r="H963" s="393">
        <v>6</v>
      </c>
      <c r="I963" s="393">
        <v>12</v>
      </c>
      <c r="J963" s="100"/>
      <c r="K963" s="1384">
        <f t="shared" si="190"/>
        <v>0</v>
      </c>
      <c r="L963" s="304"/>
      <c r="M963" s="1287"/>
    </row>
    <row r="964" spans="1:13" ht="15.75">
      <c r="A964" s="304" t="str">
        <f>IF(J964&gt;0,COUNT($J$4:J964),"")</f>
        <v/>
      </c>
      <c r="B964" s="400"/>
      <c r="C964" s="408"/>
      <c r="D964" s="445"/>
      <c r="E964" s="446"/>
      <c r="F964" s="300"/>
      <c r="G964" s="1378"/>
      <c r="H964" s="447"/>
      <c r="I964" s="447"/>
      <c r="J964" s="101"/>
      <c r="K964" s="1388"/>
      <c r="L964" s="304"/>
      <c r="M964" s="1287"/>
    </row>
    <row r="965" spans="1:13" ht="15.75">
      <c r="A965" s="304" t="str">
        <f>IF(J965&gt;0,COUNT($J$4:J965),"")</f>
        <v/>
      </c>
      <c r="B965" s="400"/>
      <c r="C965" s="384" t="s">
        <v>3076</v>
      </c>
      <c r="D965" s="342" t="s">
        <v>7187</v>
      </c>
      <c r="E965" s="385" t="s">
        <v>3076</v>
      </c>
      <c r="F965" s="294">
        <f t="shared" ref="F965:F970" si="191">$F$2</f>
        <v>0</v>
      </c>
      <c r="G965" s="1278" t="str">
        <f t="shared" ref="G965:G970" si="192">IFERROR(E965*F965,"-")</f>
        <v>-</v>
      </c>
      <c r="H965" s="386">
        <v>0</v>
      </c>
      <c r="I965" s="386">
        <v>28</v>
      </c>
      <c r="J965" s="98"/>
      <c r="K965" s="1383">
        <f t="shared" ref="K965:K970" si="193">IFERROR(J965*G965,0)</f>
        <v>0</v>
      </c>
      <c r="L965" s="304"/>
      <c r="M965" s="1287"/>
    </row>
    <row r="966" spans="1:13" ht="15.75">
      <c r="A966" s="304" t="str">
        <f>IF(J966&gt;0,COUNT($J$4:J966),"")</f>
        <v/>
      </c>
      <c r="B966" s="400"/>
      <c r="C966" s="387" t="s">
        <v>3076</v>
      </c>
      <c r="D966" s="388" t="s">
        <v>7188</v>
      </c>
      <c r="E966" s="389" t="s">
        <v>3076</v>
      </c>
      <c r="F966" s="295">
        <f t="shared" si="191"/>
        <v>0</v>
      </c>
      <c r="G966" s="1278" t="str">
        <f t="shared" si="192"/>
        <v>-</v>
      </c>
      <c r="H966" s="390">
        <v>0</v>
      </c>
      <c r="I966" s="390">
        <v>28</v>
      </c>
      <c r="J966" s="99"/>
      <c r="K966" s="1383">
        <f t="shared" si="193"/>
        <v>0</v>
      </c>
      <c r="L966" s="304"/>
      <c r="M966" s="1287"/>
    </row>
    <row r="967" spans="1:13" ht="15.75">
      <c r="A967" s="304" t="str">
        <f>IF(J967&gt;0,COUNT($J$4:J967),"")</f>
        <v/>
      </c>
      <c r="B967" s="400"/>
      <c r="C967" s="387" t="s">
        <v>1988</v>
      </c>
      <c r="D967" s="388" t="s">
        <v>7189</v>
      </c>
      <c r="E967" s="418">
        <v>586.94000000000005</v>
      </c>
      <c r="F967" s="295">
        <f t="shared" si="191"/>
        <v>0</v>
      </c>
      <c r="G967" s="1278">
        <f t="shared" si="192"/>
        <v>0</v>
      </c>
      <c r="H967" s="390">
        <v>8</v>
      </c>
      <c r="I967" s="390">
        <v>24</v>
      </c>
      <c r="J967" s="99"/>
      <c r="K967" s="1383">
        <f t="shared" si="193"/>
        <v>0</v>
      </c>
      <c r="L967" s="304"/>
      <c r="M967" s="1287"/>
    </row>
    <row r="968" spans="1:13" ht="15.75">
      <c r="A968" s="304" t="str">
        <f>IF(J968&gt;0,COUNT($J$4:J968),"")</f>
        <v/>
      </c>
      <c r="B968" s="400"/>
      <c r="C968" s="387" t="s">
        <v>1989</v>
      </c>
      <c r="D968" s="388" t="s">
        <v>7190</v>
      </c>
      <c r="E968" s="418">
        <v>653.65</v>
      </c>
      <c r="F968" s="295">
        <f t="shared" si="191"/>
        <v>0</v>
      </c>
      <c r="G968" s="1278">
        <f t="shared" si="192"/>
        <v>0</v>
      </c>
      <c r="H968" s="390">
        <v>0</v>
      </c>
      <c r="I968" s="390">
        <v>20</v>
      </c>
      <c r="J968" s="99"/>
      <c r="K968" s="1383">
        <f t="shared" si="193"/>
        <v>0</v>
      </c>
      <c r="L968" s="304"/>
      <c r="M968" s="1287"/>
    </row>
    <row r="969" spans="1:13" ht="15.75">
      <c r="A969" s="304" t="str">
        <f>IF(J969&gt;0,COUNT($J$4:J969),"")</f>
        <v/>
      </c>
      <c r="B969" s="400"/>
      <c r="C969" s="387" t="s">
        <v>1990</v>
      </c>
      <c r="D969" s="388" t="s">
        <v>7191</v>
      </c>
      <c r="E969" s="389">
        <v>586.94000000000005</v>
      </c>
      <c r="F969" s="295">
        <f t="shared" si="191"/>
        <v>0</v>
      </c>
      <c r="G969" s="1278">
        <f t="shared" si="192"/>
        <v>0</v>
      </c>
      <c r="H969" s="390">
        <v>4</v>
      </c>
      <c r="I969" s="390">
        <v>8</v>
      </c>
      <c r="J969" s="99"/>
      <c r="K969" s="1383">
        <f t="shared" si="193"/>
        <v>0</v>
      </c>
      <c r="L969" s="304"/>
      <c r="M969" s="1287"/>
    </row>
    <row r="970" spans="1:13" ht="15.75">
      <c r="A970" s="304" t="str">
        <f>IF(J970&gt;0,COUNT($J$4:J970),"")</f>
        <v/>
      </c>
      <c r="B970" s="400"/>
      <c r="C970" s="391" t="s">
        <v>1991</v>
      </c>
      <c r="D970" s="349" t="s">
        <v>7192</v>
      </c>
      <c r="E970" s="392">
        <v>586.94000000000005</v>
      </c>
      <c r="F970" s="296">
        <f t="shared" si="191"/>
        <v>0</v>
      </c>
      <c r="G970" s="1286">
        <f t="shared" si="192"/>
        <v>0</v>
      </c>
      <c r="H970" s="393">
        <v>8</v>
      </c>
      <c r="I970" s="393">
        <v>16</v>
      </c>
      <c r="J970" s="100"/>
      <c r="K970" s="1384">
        <f t="shared" si="193"/>
        <v>0</v>
      </c>
      <c r="L970" s="304"/>
      <c r="M970" s="1287"/>
    </row>
    <row r="971" spans="1:13" ht="15.75">
      <c r="A971" s="304" t="str">
        <f>IF(J971&gt;0,COUNT($J$4:J971),"")</f>
        <v/>
      </c>
      <c r="B971" s="400"/>
      <c r="C971" s="408"/>
      <c r="D971" s="445"/>
      <c r="E971" s="446"/>
      <c r="F971" s="300"/>
      <c r="G971" s="1378"/>
      <c r="H971" s="447"/>
      <c r="I971" s="447"/>
      <c r="J971" s="101"/>
      <c r="K971" s="1388"/>
      <c r="L971" s="304"/>
      <c r="M971" s="1287"/>
    </row>
    <row r="972" spans="1:13" ht="15.75">
      <c r="A972" s="304" t="str">
        <f>IF(J972&gt;0,COUNT($J$4:J972),"")</f>
        <v/>
      </c>
      <c r="B972" s="400"/>
      <c r="C972" s="384" t="s">
        <v>3076</v>
      </c>
      <c r="D972" s="342" t="s">
        <v>7193</v>
      </c>
      <c r="E972" s="385" t="s">
        <v>3076</v>
      </c>
      <c r="F972" s="294">
        <f>$F$2</f>
        <v>0</v>
      </c>
      <c r="G972" s="1278" t="str">
        <f>IFERROR(E972*F972,"-")</f>
        <v>-</v>
      </c>
      <c r="H972" s="386">
        <v>1</v>
      </c>
      <c r="I972" s="386">
        <v>1</v>
      </c>
      <c r="J972" s="98"/>
      <c r="K972" s="1383">
        <f>IFERROR(J972*G972,0)</f>
        <v>0</v>
      </c>
      <c r="L972" s="304"/>
      <c r="M972" s="1287"/>
    </row>
    <row r="973" spans="1:13" ht="15.75">
      <c r="A973" s="304" t="str">
        <f>IF(J973&gt;0,COUNT($J$4:J973),"")</f>
        <v/>
      </c>
      <c r="B973" s="400"/>
      <c r="C973" s="387" t="s">
        <v>3076</v>
      </c>
      <c r="D973" s="388" t="s">
        <v>7194</v>
      </c>
      <c r="E973" s="389" t="s">
        <v>3076</v>
      </c>
      <c r="F973" s="295">
        <f>$F$2</f>
        <v>0</v>
      </c>
      <c r="G973" s="1278" t="str">
        <f>IFERROR(E973*F973,"-")</f>
        <v>-</v>
      </c>
      <c r="H973" s="390">
        <v>1</v>
      </c>
      <c r="I973" s="390">
        <v>1</v>
      </c>
      <c r="J973" s="99"/>
      <c r="K973" s="1383">
        <f>IFERROR(J973*G973,0)</f>
        <v>0</v>
      </c>
      <c r="L973" s="304"/>
      <c r="M973" s="1287"/>
    </row>
    <row r="974" spans="1:13" ht="15.75">
      <c r="A974" s="304" t="str">
        <f>IF(J974&gt;0,COUNT($J$4:J974),"")</f>
        <v/>
      </c>
      <c r="B974" s="400"/>
      <c r="C974" s="387" t="s">
        <v>1992</v>
      </c>
      <c r="D974" s="388" t="s">
        <v>7195</v>
      </c>
      <c r="E974" s="389">
        <v>1140.43</v>
      </c>
      <c r="F974" s="295">
        <f>$F$2</f>
        <v>0</v>
      </c>
      <c r="G974" s="1278">
        <f>IFERROR(E974*F974,"-")</f>
        <v>0</v>
      </c>
      <c r="H974" s="390">
        <v>0</v>
      </c>
      <c r="I974" s="390">
        <v>12</v>
      </c>
      <c r="J974" s="99"/>
      <c r="K974" s="1383">
        <f>IFERROR(J974*G974,0)</f>
        <v>0</v>
      </c>
      <c r="L974" s="304"/>
      <c r="M974" s="1287"/>
    </row>
    <row r="975" spans="1:13" ht="15.75">
      <c r="A975" s="304" t="str">
        <f>IF(J975&gt;0,COUNT($J$4:J975),"")</f>
        <v/>
      </c>
      <c r="B975" s="400"/>
      <c r="C975" s="387" t="s">
        <v>3076</v>
      </c>
      <c r="D975" s="388" t="s">
        <v>7196</v>
      </c>
      <c r="E975" s="389" t="s">
        <v>3076</v>
      </c>
      <c r="F975" s="295">
        <f>$F$2</f>
        <v>0</v>
      </c>
      <c r="G975" s="1278" t="str">
        <f>IFERROR(E975*F975,"-")</f>
        <v>-</v>
      </c>
      <c r="H975" s="390">
        <v>0</v>
      </c>
      <c r="I975" s="390">
        <v>8</v>
      </c>
      <c r="J975" s="99"/>
      <c r="K975" s="1383">
        <f>IFERROR(J975*G975,0)</f>
        <v>0</v>
      </c>
      <c r="L975" s="304"/>
      <c r="M975" s="1287"/>
    </row>
    <row r="976" spans="1:13" ht="15.75">
      <c r="A976" s="304" t="str">
        <f>IF(J976&gt;0,COUNT($J$4:J976),"")</f>
        <v/>
      </c>
      <c r="B976" s="400"/>
      <c r="C976" s="391" t="s">
        <v>1993</v>
      </c>
      <c r="D976" s="349" t="s">
        <v>7197</v>
      </c>
      <c r="E976" s="392">
        <v>1140.43</v>
      </c>
      <c r="F976" s="296">
        <f>$F$2</f>
        <v>0</v>
      </c>
      <c r="G976" s="1286">
        <f>IFERROR(E976*F976,"-")</f>
        <v>0</v>
      </c>
      <c r="H976" s="393">
        <v>0</v>
      </c>
      <c r="I976" s="393">
        <v>9</v>
      </c>
      <c r="J976" s="100"/>
      <c r="K976" s="1384">
        <f>IFERROR(J976*G976,0)</f>
        <v>0</v>
      </c>
      <c r="L976" s="304"/>
      <c r="M976" s="1287"/>
    </row>
    <row r="977" spans="1:13" ht="15.75">
      <c r="A977" s="304" t="str">
        <f>IF(J977&gt;0,COUNT($J$4:J977),"")</f>
        <v/>
      </c>
      <c r="B977" s="395"/>
      <c r="C977" s="396"/>
      <c r="D977" s="397" t="s">
        <v>205</v>
      </c>
      <c r="E977" s="398"/>
      <c r="F977" s="297"/>
      <c r="G977" s="1377"/>
      <c r="H977" s="399"/>
      <c r="I977" s="399"/>
      <c r="J977" s="189"/>
      <c r="K977" s="1386"/>
      <c r="L977" s="304"/>
      <c r="M977" s="1287"/>
    </row>
    <row r="978" spans="1:13" ht="15.75">
      <c r="A978" s="304" t="str">
        <f>IF(J978&gt;0,COUNT($J$4:J978),"")</f>
        <v/>
      </c>
      <c r="B978" s="400"/>
      <c r="C978" s="387" t="s">
        <v>1994</v>
      </c>
      <c r="D978" s="388" t="s">
        <v>7198</v>
      </c>
      <c r="E978" s="418">
        <v>30.13</v>
      </c>
      <c r="F978" s="295">
        <f t="shared" ref="F978:F992" si="194">$F$2</f>
        <v>0</v>
      </c>
      <c r="G978" s="1275">
        <f t="shared" ref="G978:G992" si="195">IFERROR(E978*F978,"-")</f>
        <v>0</v>
      </c>
      <c r="H978" s="390">
        <v>60</v>
      </c>
      <c r="I978" s="390">
        <v>720</v>
      </c>
      <c r="J978" s="99"/>
      <c r="K978" s="1385">
        <f t="shared" ref="K978:K992" si="196">IFERROR(J978*G978,0)</f>
        <v>0</v>
      </c>
      <c r="L978" s="304"/>
      <c r="M978" s="1287"/>
    </row>
    <row r="979" spans="1:13" ht="15.75">
      <c r="A979" s="304" t="str">
        <f>IF(J979&gt;0,COUNT($J$4:J979),"")</f>
        <v/>
      </c>
      <c r="B979" s="400"/>
      <c r="C979" s="387" t="s">
        <v>1995</v>
      </c>
      <c r="D979" s="388" t="s">
        <v>7199</v>
      </c>
      <c r="E979" s="389">
        <v>29.1</v>
      </c>
      <c r="F979" s="295">
        <f t="shared" si="194"/>
        <v>0</v>
      </c>
      <c r="G979" s="1275">
        <f t="shared" si="195"/>
        <v>0</v>
      </c>
      <c r="H979" s="390">
        <v>35</v>
      </c>
      <c r="I979" s="390">
        <v>420</v>
      </c>
      <c r="J979" s="99"/>
      <c r="K979" s="1385">
        <f t="shared" si="196"/>
        <v>0</v>
      </c>
      <c r="L979" s="304"/>
      <c r="M979" s="1287"/>
    </row>
    <row r="980" spans="1:13" ht="15.75">
      <c r="A980" s="304" t="str">
        <f>IF(J980&gt;0,COUNT($J$4:J980),"")</f>
        <v/>
      </c>
      <c r="B980" s="400"/>
      <c r="C980" s="387" t="s">
        <v>1996</v>
      </c>
      <c r="D980" s="388" t="s">
        <v>7200</v>
      </c>
      <c r="E980" s="389">
        <v>29.1</v>
      </c>
      <c r="F980" s="295">
        <f t="shared" si="194"/>
        <v>0</v>
      </c>
      <c r="G980" s="1275">
        <f t="shared" si="195"/>
        <v>0</v>
      </c>
      <c r="H980" s="390">
        <v>40</v>
      </c>
      <c r="I980" s="390">
        <v>240</v>
      </c>
      <c r="J980" s="99"/>
      <c r="K980" s="1385">
        <f t="shared" si="196"/>
        <v>0</v>
      </c>
      <c r="L980" s="304"/>
      <c r="M980" s="1287"/>
    </row>
    <row r="981" spans="1:13" ht="15.75">
      <c r="A981" s="304" t="str">
        <f>IF(J981&gt;0,COUNT($J$4:J981),"")</f>
        <v/>
      </c>
      <c r="B981" s="400"/>
      <c r="C981" s="387" t="s">
        <v>1997</v>
      </c>
      <c r="D981" s="388" t="s">
        <v>7201</v>
      </c>
      <c r="E981" s="389">
        <v>30.05</v>
      </c>
      <c r="F981" s="295">
        <f t="shared" si="194"/>
        <v>0</v>
      </c>
      <c r="G981" s="1275">
        <f t="shared" si="195"/>
        <v>0</v>
      </c>
      <c r="H981" s="390">
        <v>60</v>
      </c>
      <c r="I981" s="390">
        <v>180</v>
      </c>
      <c r="J981" s="99"/>
      <c r="K981" s="1385">
        <f t="shared" si="196"/>
        <v>0</v>
      </c>
      <c r="L981" s="304"/>
      <c r="M981" s="1287"/>
    </row>
    <row r="982" spans="1:13" ht="15.75">
      <c r="A982" s="304" t="str">
        <f>IF(J982&gt;0,COUNT($J$4:J982),"")</f>
        <v/>
      </c>
      <c r="B982" s="400"/>
      <c r="C982" s="387" t="s">
        <v>1998</v>
      </c>
      <c r="D982" s="388" t="s">
        <v>7202</v>
      </c>
      <c r="E982" s="389">
        <v>29.1</v>
      </c>
      <c r="F982" s="295">
        <f t="shared" si="194"/>
        <v>0</v>
      </c>
      <c r="G982" s="1275">
        <f t="shared" si="195"/>
        <v>0</v>
      </c>
      <c r="H982" s="390">
        <v>35</v>
      </c>
      <c r="I982" s="390">
        <v>105</v>
      </c>
      <c r="J982" s="99"/>
      <c r="K982" s="1385">
        <f t="shared" si="196"/>
        <v>0</v>
      </c>
      <c r="L982" s="304"/>
      <c r="M982" s="1287"/>
    </row>
    <row r="983" spans="1:13" ht="15.75">
      <c r="A983" s="304" t="str">
        <f>IF(J983&gt;0,COUNT($J$4:J983),"")</f>
        <v/>
      </c>
      <c r="B983" s="400"/>
      <c r="C983" s="387" t="s">
        <v>1999</v>
      </c>
      <c r="D983" s="388" t="s">
        <v>7203</v>
      </c>
      <c r="E983" s="389">
        <v>39.68</v>
      </c>
      <c r="F983" s="295">
        <f t="shared" si="194"/>
        <v>0</v>
      </c>
      <c r="G983" s="1275">
        <f t="shared" si="195"/>
        <v>0</v>
      </c>
      <c r="H983" s="390">
        <v>30</v>
      </c>
      <c r="I983" s="390">
        <v>90</v>
      </c>
      <c r="J983" s="99"/>
      <c r="K983" s="1385">
        <f t="shared" si="196"/>
        <v>0</v>
      </c>
      <c r="L983" s="304"/>
      <c r="M983" s="1287"/>
    </row>
    <row r="984" spans="1:13" ht="15.75">
      <c r="A984" s="304" t="str">
        <f>IF(J984&gt;0,COUNT($J$4:J984),"")</f>
        <v/>
      </c>
      <c r="B984" s="400"/>
      <c r="C984" s="387" t="s">
        <v>2000</v>
      </c>
      <c r="D984" s="388" t="s">
        <v>7204</v>
      </c>
      <c r="E984" s="389">
        <v>66.739999999999995</v>
      </c>
      <c r="F984" s="295">
        <f t="shared" si="194"/>
        <v>0</v>
      </c>
      <c r="G984" s="1275">
        <f t="shared" si="195"/>
        <v>0</v>
      </c>
      <c r="H984" s="390">
        <v>25</v>
      </c>
      <c r="I984" s="390">
        <v>50</v>
      </c>
      <c r="J984" s="99"/>
      <c r="K984" s="1385">
        <f t="shared" si="196"/>
        <v>0</v>
      </c>
      <c r="L984" s="304"/>
      <c r="M984" s="1287"/>
    </row>
    <row r="985" spans="1:13" ht="15.75">
      <c r="A985" s="304" t="str">
        <f>IF(J985&gt;0,COUNT($J$4:J985),"")</f>
        <v/>
      </c>
      <c r="B985" s="400"/>
      <c r="C985" s="387" t="s">
        <v>2001</v>
      </c>
      <c r="D985" s="388" t="s">
        <v>7205</v>
      </c>
      <c r="E985" s="389">
        <v>82.17</v>
      </c>
      <c r="F985" s="295">
        <f t="shared" si="194"/>
        <v>0</v>
      </c>
      <c r="G985" s="1275">
        <f t="shared" si="195"/>
        <v>0</v>
      </c>
      <c r="H985" s="390">
        <v>9</v>
      </c>
      <c r="I985" s="390">
        <v>27</v>
      </c>
      <c r="J985" s="99"/>
      <c r="K985" s="1385">
        <f t="shared" si="196"/>
        <v>0</v>
      </c>
      <c r="L985" s="304"/>
      <c r="M985" s="1287"/>
    </row>
    <row r="986" spans="1:13" ht="15.75">
      <c r="A986" s="304" t="str">
        <f>IF(J986&gt;0,COUNT($J$4:J986),"")</f>
        <v/>
      </c>
      <c r="B986" s="400"/>
      <c r="C986" s="387" t="s">
        <v>2002</v>
      </c>
      <c r="D986" s="388" t="s">
        <v>7206</v>
      </c>
      <c r="E986" s="389">
        <v>142.44</v>
      </c>
      <c r="F986" s="295">
        <f t="shared" si="194"/>
        <v>0</v>
      </c>
      <c r="G986" s="1275">
        <f t="shared" si="195"/>
        <v>0</v>
      </c>
      <c r="H986" s="390">
        <v>8</v>
      </c>
      <c r="I986" s="390">
        <v>16</v>
      </c>
      <c r="J986" s="99"/>
      <c r="K986" s="1385">
        <f t="shared" si="196"/>
        <v>0</v>
      </c>
      <c r="L986" s="304"/>
      <c r="M986" s="1287"/>
    </row>
    <row r="987" spans="1:13" ht="15.75">
      <c r="A987" s="304" t="str">
        <f>IF(J987&gt;0,COUNT($J$4:J987),"")</f>
        <v/>
      </c>
      <c r="B987" s="400"/>
      <c r="C987" s="387" t="s">
        <v>2003</v>
      </c>
      <c r="D987" s="388" t="s">
        <v>7207</v>
      </c>
      <c r="E987" s="389">
        <v>386.25</v>
      </c>
      <c r="F987" s="295">
        <f t="shared" si="194"/>
        <v>0</v>
      </c>
      <c r="G987" s="1275">
        <f t="shared" si="195"/>
        <v>0</v>
      </c>
      <c r="H987" s="390">
        <v>5</v>
      </c>
      <c r="I987" s="390">
        <v>10</v>
      </c>
      <c r="J987" s="99"/>
      <c r="K987" s="1385">
        <f t="shared" si="196"/>
        <v>0</v>
      </c>
      <c r="L987" s="304"/>
      <c r="M987" s="1287"/>
    </row>
    <row r="988" spans="1:13" ht="15.75">
      <c r="A988" s="304" t="str">
        <f>IF(J988&gt;0,COUNT($J$4:J988),"")</f>
        <v/>
      </c>
      <c r="B988" s="400"/>
      <c r="C988" s="387" t="s">
        <v>2004</v>
      </c>
      <c r="D988" s="388" t="s">
        <v>7208</v>
      </c>
      <c r="E988" s="389">
        <v>583.04999999999995</v>
      </c>
      <c r="F988" s="295">
        <f t="shared" si="194"/>
        <v>0</v>
      </c>
      <c r="G988" s="1275">
        <f t="shared" si="195"/>
        <v>0</v>
      </c>
      <c r="H988" s="390">
        <v>8</v>
      </c>
      <c r="I988" s="390">
        <v>8</v>
      </c>
      <c r="J988" s="99"/>
      <c r="K988" s="1385">
        <f t="shared" si="196"/>
        <v>0</v>
      </c>
      <c r="L988" s="304"/>
      <c r="M988" s="1287"/>
    </row>
    <row r="989" spans="1:13" ht="15.75">
      <c r="A989" s="304" t="str">
        <f>IF(J989&gt;0,COUNT($J$4:J989),"")</f>
        <v/>
      </c>
      <c r="B989" s="400"/>
      <c r="C989" s="387" t="s">
        <v>3076</v>
      </c>
      <c r="D989" s="388" t="s">
        <v>7209</v>
      </c>
      <c r="E989" s="389" t="s">
        <v>3076</v>
      </c>
      <c r="F989" s="295">
        <f t="shared" si="194"/>
        <v>0</v>
      </c>
      <c r="G989" s="1275" t="str">
        <f t="shared" si="195"/>
        <v>-</v>
      </c>
      <c r="H989" s="390">
        <v>1</v>
      </c>
      <c r="I989" s="390">
        <v>1</v>
      </c>
      <c r="J989" s="99"/>
      <c r="K989" s="1385">
        <f t="shared" si="196"/>
        <v>0</v>
      </c>
      <c r="L989" s="304"/>
      <c r="M989" s="1287"/>
    </row>
    <row r="990" spans="1:13" ht="15.75">
      <c r="A990" s="304" t="str">
        <f>IF(J990&gt;0,COUNT($J$4:J990),"")</f>
        <v/>
      </c>
      <c r="B990" s="400"/>
      <c r="C990" s="387" t="s">
        <v>2005</v>
      </c>
      <c r="D990" s="388" t="s">
        <v>7210</v>
      </c>
      <c r="E990" s="389">
        <v>962.38</v>
      </c>
      <c r="F990" s="295">
        <f t="shared" si="194"/>
        <v>0</v>
      </c>
      <c r="G990" s="1275">
        <f t="shared" si="195"/>
        <v>0</v>
      </c>
      <c r="H990" s="390">
        <v>4</v>
      </c>
      <c r="I990" s="390">
        <v>4</v>
      </c>
      <c r="J990" s="99"/>
      <c r="K990" s="1385">
        <f t="shared" si="196"/>
        <v>0</v>
      </c>
      <c r="L990" s="304"/>
      <c r="M990" s="1287"/>
    </row>
    <row r="991" spans="1:13" ht="15.75">
      <c r="A991" s="304" t="str">
        <f>IF(J991&gt;0,COUNT($J$4:J991),"")</f>
        <v/>
      </c>
      <c r="B991" s="400"/>
      <c r="C991" s="387" t="s">
        <v>3076</v>
      </c>
      <c r="D991" s="388" t="s">
        <v>7211</v>
      </c>
      <c r="E991" s="389" t="s">
        <v>3076</v>
      </c>
      <c r="F991" s="295">
        <f t="shared" si="194"/>
        <v>0</v>
      </c>
      <c r="G991" s="1278" t="str">
        <f t="shared" si="195"/>
        <v>-</v>
      </c>
      <c r="H991" s="390">
        <v>0</v>
      </c>
      <c r="I991" s="390">
        <v>4</v>
      </c>
      <c r="J991" s="99"/>
      <c r="K991" s="1383">
        <f t="shared" si="196"/>
        <v>0</v>
      </c>
      <c r="L991" s="304"/>
      <c r="M991" s="1287"/>
    </row>
    <row r="992" spans="1:13" ht="15.75">
      <c r="A992" s="304" t="str">
        <f>IF(J992&gt;0,COUNT($J$4:J992),"")</f>
        <v/>
      </c>
      <c r="B992" s="400"/>
      <c r="C992" s="391" t="s">
        <v>3076</v>
      </c>
      <c r="D992" s="349" t="s">
        <v>7212</v>
      </c>
      <c r="E992" s="392" t="s">
        <v>3076</v>
      </c>
      <c r="F992" s="296">
        <f t="shared" si="194"/>
        <v>0</v>
      </c>
      <c r="G992" s="1286" t="str">
        <f t="shared" si="195"/>
        <v>-</v>
      </c>
      <c r="H992" s="393">
        <v>0</v>
      </c>
      <c r="I992" s="393">
        <v>2</v>
      </c>
      <c r="J992" s="100"/>
      <c r="K992" s="1384">
        <f t="shared" si="196"/>
        <v>0</v>
      </c>
      <c r="L992" s="304"/>
      <c r="M992" s="1287"/>
    </row>
    <row r="993" spans="1:13" ht="15.75">
      <c r="A993" s="304" t="str">
        <f>IF(J993&gt;0,COUNT($J$4:J993),"")</f>
        <v/>
      </c>
      <c r="B993" s="395"/>
      <c r="C993" s="396"/>
      <c r="D993" s="397" t="s">
        <v>8840</v>
      </c>
      <c r="E993" s="398"/>
      <c r="F993" s="297"/>
      <c r="G993" s="1377"/>
      <c r="H993" s="399"/>
      <c r="I993" s="399"/>
      <c r="J993" s="189"/>
      <c r="K993" s="1386"/>
      <c r="L993" s="304"/>
      <c r="M993" s="1287"/>
    </row>
    <row r="994" spans="1:13" ht="15.75">
      <c r="A994" s="304" t="str">
        <f>IF(J994&gt;0,COUNT($J$4:J994),"")</f>
        <v/>
      </c>
      <c r="B994" s="400"/>
      <c r="C994" s="387" t="s">
        <v>3076</v>
      </c>
      <c r="D994" s="388" t="s">
        <v>7469</v>
      </c>
      <c r="E994" s="389" t="s">
        <v>3076</v>
      </c>
      <c r="F994" s="295">
        <f t="shared" ref="F994:F1002" si="197">$F$2</f>
        <v>0</v>
      </c>
      <c r="G994" s="1275" t="str">
        <f t="shared" ref="G994:G1002" si="198">IFERROR(E994*F994,"-")</f>
        <v>-</v>
      </c>
      <c r="H994" s="390">
        <v>45</v>
      </c>
      <c r="I994" s="390">
        <v>540</v>
      </c>
      <c r="J994" s="99"/>
      <c r="K994" s="1385">
        <f t="shared" ref="K994:K1002" si="199">IFERROR(J994*G994,0)</f>
        <v>0</v>
      </c>
      <c r="L994" s="304"/>
      <c r="M994" s="1287"/>
    </row>
    <row r="995" spans="1:13" ht="15.75">
      <c r="A995" s="304" t="str">
        <f>IF(J995&gt;0,COUNT($J$4:J995),"")</f>
        <v/>
      </c>
      <c r="B995" s="400"/>
      <c r="C995" s="387" t="s">
        <v>3076</v>
      </c>
      <c r="D995" s="388" t="s">
        <v>7470</v>
      </c>
      <c r="E995" s="389" t="s">
        <v>3076</v>
      </c>
      <c r="F995" s="295">
        <f t="shared" si="197"/>
        <v>0</v>
      </c>
      <c r="G995" s="1275" t="str">
        <f t="shared" si="198"/>
        <v>-</v>
      </c>
      <c r="H995" s="390">
        <v>50</v>
      </c>
      <c r="I995" s="390">
        <v>600</v>
      </c>
      <c r="J995" s="99"/>
      <c r="K995" s="1385">
        <f t="shared" si="199"/>
        <v>0</v>
      </c>
      <c r="L995" s="304"/>
      <c r="M995" s="1287"/>
    </row>
    <row r="996" spans="1:13" ht="15.75">
      <c r="A996" s="304" t="str">
        <f>IF(J996&gt;0,COUNT($J$4:J996),"")</f>
        <v/>
      </c>
      <c r="B996" s="400"/>
      <c r="C996" s="387" t="s">
        <v>3076</v>
      </c>
      <c r="D996" s="388" t="s">
        <v>7471</v>
      </c>
      <c r="E996" s="389" t="s">
        <v>3076</v>
      </c>
      <c r="F996" s="295">
        <f t="shared" si="197"/>
        <v>0</v>
      </c>
      <c r="G996" s="1275" t="str">
        <f t="shared" si="198"/>
        <v>-</v>
      </c>
      <c r="H996" s="390">
        <v>50</v>
      </c>
      <c r="I996" s="390">
        <v>400</v>
      </c>
      <c r="J996" s="99"/>
      <c r="K996" s="1385">
        <f t="shared" si="199"/>
        <v>0</v>
      </c>
      <c r="L996" s="304"/>
      <c r="M996" s="1287"/>
    </row>
    <row r="997" spans="1:13" ht="15.75">
      <c r="A997" s="304" t="str">
        <f>IF(J997&gt;0,COUNT($J$4:J997),"")</f>
        <v/>
      </c>
      <c r="B997" s="400"/>
      <c r="C997" s="387" t="s">
        <v>2006</v>
      </c>
      <c r="D997" s="388" t="s">
        <v>7472</v>
      </c>
      <c r="E997" s="418">
        <v>76.31</v>
      </c>
      <c r="F997" s="295">
        <f t="shared" si="197"/>
        <v>0</v>
      </c>
      <c r="G997" s="1275">
        <f t="shared" si="198"/>
        <v>0</v>
      </c>
      <c r="H997" s="390">
        <v>45</v>
      </c>
      <c r="I997" s="390">
        <v>270</v>
      </c>
      <c r="J997" s="99"/>
      <c r="K997" s="1385">
        <f t="shared" si="199"/>
        <v>0</v>
      </c>
      <c r="L997" s="304"/>
      <c r="M997" s="1287"/>
    </row>
    <row r="998" spans="1:13" ht="15.75">
      <c r="A998" s="304" t="str">
        <f>IF(J998&gt;0,COUNT($J$4:J998),"")</f>
        <v/>
      </c>
      <c r="B998" s="400"/>
      <c r="C998" s="449"/>
      <c r="D998" s="388" t="s">
        <v>7473</v>
      </c>
      <c r="E998" s="418" t="s">
        <v>3076</v>
      </c>
      <c r="F998" s="295">
        <f t="shared" si="197"/>
        <v>0</v>
      </c>
      <c r="G998" s="1275" t="str">
        <f t="shared" si="198"/>
        <v>-</v>
      </c>
      <c r="H998" s="390">
        <v>20</v>
      </c>
      <c r="I998" s="390">
        <v>160</v>
      </c>
      <c r="J998" s="99"/>
      <c r="K998" s="1385">
        <f t="shared" si="199"/>
        <v>0</v>
      </c>
      <c r="L998" s="304"/>
      <c r="M998" s="1287"/>
    </row>
    <row r="999" spans="1:13" ht="15.75">
      <c r="A999" s="304" t="str">
        <f>IF(J999&gt;0,COUNT($J$4:J999),"")</f>
        <v/>
      </c>
      <c r="B999" s="400"/>
      <c r="C999" s="387" t="s">
        <v>2007</v>
      </c>
      <c r="D999" s="388" t="s">
        <v>7474</v>
      </c>
      <c r="E999" s="418">
        <v>114.85</v>
      </c>
      <c r="F999" s="295">
        <f t="shared" si="197"/>
        <v>0</v>
      </c>
      <c r="G999" s="1275">
        <f t="shared" si="198"/>
        <v>0</v>
      </c>
      <c r="H999" s="390">
        <v>20</v>
      </c>
      <c r="I999" s="390">
        <v>180</v>
      </c>
      <c r="J999" s="99"/>
      <c r="K999" s="1385">
        <f t="shared" si="199"/>
        <v>0</v>
      </c>
      <c r="L999" s="304"/>
      <c r="M999" s="1287"/>
    </row>
    <row r="1000" spans="1:13" ht="15.75">
      <c r="A1000" s="304" t="str">
        <f>IF(J1000&gt;0,COUNT($J$4:J1000),"")</f>
        <v/>
      </c>
      <c r="B1000" s="400"/>
      <c r="C1000" s="387" t="s">
        <v>2008</v>
      </c>
      <c r="D1000" s="388" t="s">
        <v>7475</v>
      </c>
      <c r="E1000" s="418">
        <v>158.25</v>
      </c>
      <c r="F1000" s="295">
        <f t="shared" si="197"/>
        <v>0</v>
      </c>
      <c r="G1000" s="1275">
        <f t="shared" si="198"/>
        <v>0</v>
      </c>
      <c r="H1000" s="390">
        <v>15</v>
      </c>
      <c r="I1000" s="390">
        <v>45</v>
      </c>
      <c r="J1000" s="99"/>
      <c r="K1000" s="1385">
        <f t="shared" si="199"/>
        <v>0</v>
      </c>
      <c r="L1000" s="304"/>
      <c r="M1000" s="1287"/>
    </row>
    <row r="1001" spans="1:13" ht="15.75">
      <c r="A1001" s="304" t="str">
        <f>IF(J1001&gt;0,COUNT($J$4:J1001),"")</f>
        <v/>
      </c>
      <c r="B1001" s="400"/>
      <c r="C1001" s="387" t="s">
        <v>3076</v>
      </c>
      <c r="D1001" s="388" t="s">
        <v>7476</v>
      </c>
      <c r="E1001" s="389" t="s">
        <v>3076</v>
      </c>
      <c r="F1001" s="295">
        <f t="shared" si="197"/>
        <v>0</v>
      </c>
      <c r="G1001" s="1275" t="str">
        <f t="shared" si="198"/>
        <v>-</v>
      </c>
      <c r="H1001" s="390">
        <v>12</v>
      </c>
      <c r="I1001" s="390">
        <v>36</v>
      </c>
      <c r="J1001" s="99"/>
      <c r="K1001" s="1385">
        <f t="shared" si="199"/>
        <v>0</v>
      </c>
      <c r="L1001" s="304"/>
      <c r="M1001" s="1287"/>
    </row>
    <row r="1002" spans="1:13" ht="15.75">
      <c r="A1002" s="304" t="str">
        <f>IF(J1002&gt;0,COUNT($J$4:J1002),"")</f>
        <v/>
      </c>
      <c r="B1002" s="400"/>
      <c r="C1002" s="387" t="s">
        <v>2009</v>
      </c>
      <c r="D1002" s="388" t="s">
        <v>7477</v>
      </c>
      <c r="E1002" s="389">
        <v>326.54000000000002</v>
      </c>
      <c r="F1002" s="295">
        <f t="shared" si="197"/>
        <v>0</v>
      </c>
      <c r="G1002" s="1275">
        <f t="shared" si="198"/>
        <v>0</v>
      </c>
      <c r="H1002" s="390">
        <v>12</v>
      </c>
      <c r="I1002" s="390">
        <v>24</v>
      </c>
      <c r="J1002" s="99"/>
      <c r="K1002" s="1385">
        <f t="shared" si="199"/>
        <v>0</v>
      </c>
      <c r="L1002" s="304"/>
      <c r="M1002" s="1287"/>
    </row>
    <row r="1003" spans="1:13" ht="15.75">
      <c r="A1003" s="304" t="str">
        <f>IF(J1003&gt;0,COUNT($J$4:J1003),"")</f>
        <v/>
      </c>
      <c r="B1003" s="395"/>
      <c r="C1003" s="396"/>
      <c r="D1003" s="397" t="s">
        <v>4814</v>
      </c>
      <c r="E1003" s="398"/>
      <c r="F1003" s="297"/>
      <c r="G1003" s="1377"/>
      <c r="H1003" s="399"/>
      <c r="I1003" s="399"/>
      <c r="J1003" s="189"/>
      <c r="K1003" s="1386"/>
      <c r="L1003" s="304"/>
      <c r="M1003" s="1287"/>
    </row>
    <row r="1004" spans="1:13" ht="15.75">
      <c r="A1004" s="304" t="str">
        <f>IF(J1004&gt;0,COUNT($J$4:J1004),"")</f>
        <v/>
      </c>
      <c r="B1004" s="400"/>
      <c r="C1004" s="384" t="s">
        <v>2010</v>
      </c>
      <c r="D1004" s="342" t="s">
        <v>7213</v>
      </c>
      <c r="E1004" s="385">
        <v>31.89</v>
      </c>
      <c r="F1004" s="294">
        <f t="shared" ref="F1004:F1019" si="200">$F$2</f>
        <v>0</v>
      </c>
      <c r="G1004" s="1278">
        <f t="shared" ref="G1004:G1019" si="201">IFERROR(E1004*F1004,"-")</f>
        <v>0</v>
      </c>
      <c r="H1004" s="386">
        <v>80</v>
      </c>
      <c r="I1004" s="386">
        <v>480</v>
      </c>
      <c r="J1004" s="98"/>
      <c r="K1004" s="1383">
        <f t="shared" ref="K1004:K1019" si="202">IFERROR(J1004*G1004,0)</f>
        <v>0</v>
      </c>
      <c r="L1004" s="304"/>
      <c r="M1004" s="1287"/>
    </row>
    <row r="1005" spans="1:13" ht="15.75">
      <c r="A1005" s="304" t="str">
        <f>IF(J1005&gt;0,COUNT($J$4:J1005),"")</f>
        <v/>
      </c>
      <c r="B1005" s="400"/>
      <c r="C1005" s="387" t="s">
        <v>2011</v>
      </c>
      <c r="D1005" s="388" t="s">
        <v>7214</v>
      </c>
      <c r="E1005" s="389">
        <v>27.63</v>
      </c>
      <c r="F1005" s="295">
        <f t="shared" si="200"/>
        <v>0</v>
      </c>
      <c r="G1005" s="1278">
        <f t="shared" si="201"/>
        <v>0</v>
      </c>
      <c r="H1005" s="390">
        <v>50</v>
      </c>
      <c r="I1005" s="390">
        <v>300</v>
      </c>
      <c r="J1005" s="99"/>
      <c r="K1005" s="1383">
        <f t="shared" si="202"/>
        <v>0</v>
      </c>
      <c r="L1005" s="304"/>
      <c r="M1005" s="1287"/>
    </row>
    <row r="1006" spans="1:13" ht="15.75">
      <c r="A1006" s="304" t="str">
        <f>IF(J1006&gt;0,COUNT($J$4:J1006),"")</f>
        <v/>
      </c>
      <c r="B1006" s="400"/>
      <c r="C1006" s="387" t="s">
        <v>2012</v>
      </c>
      <c r="D1006" s="388" t="s">
        <v>7215</v>
      </c>
      <c r="E1006" s="389">
        <v>27.63</v>
      </c>
      <c r="F1006" s="295">
        <f t="shared" si="200"/>
        <v>0</v>
      </c>
      <c r="G1006" s="1278">
        <f t="shared" si="201"/>
        <v>0</v>
      </c>
      <c r="H1006" s="390">
        <v>30</v>
      </c>
      <c r="I1006" s="390">
        <v>180</v>
      </c>
      <c r="J1006" s="99"/>
      <c r="K1006" s="1383">
        <f t="shared" si="202"/>
        <v>0</v>
      </c>
      <c r="L1006" s="304"/>
      <c r="M1006" s="1287"/>
    </row>
    <row r="1007" spans="1:13" ht="15.75">
      <c r="A1007" s="304" t="str">
        <f>IF(J1007&gt;0,COUNT($J$4:J1007),"")</f>
        <v/>
      </c>
      <c r="B1007" s="400"/>
      <c r="C1007" s="387" t="s">
        <v>2013</v>
      </c>
      <c r="D1007" s="388" t="s">
        <v>7216</v>
      </c>
      <c r="E1007" s="389">
        <v>17.010000000000002</v>
      </c>
      <c r="F1007" s="295">
        <f t="shared" si="200"/>
        <v>0</v>
      </c>
      <c r="G1007" s="1278">
        <f t="shared" si="201"/>
        <v>0</v>
      </c>
      <c r="H1007" s="390">
        <v>40</v>
      </c>
      <c r="I1007" s="390">
        <v>120</v>
      </c>
      <c r="J1007" s="99"/>
      <c r="K1007" s="1383">
        <f t="shared" si="202"/>
        <v>0</v>
      </c>
      <c r="L1007" s="304"/>
      <c r="M1007" s="1287"/>
    </row>
    <row r="1008" spans="1:13" ht="15.75">
      <c r="A1008" s="304" t="str">
        <f>IF(J1008&gt;0,COUNT($J$4:J1008),"")</f>
        <v/>
      </c>
      <c r="B1008" s="400"/>
      <c r="C1008" s="387" t="s">
        <v>2014</v>
      </c>
      <c r="D1008" s="388" t="s">
        <v>7217</v>
      </c>
      <c r="E1008" s="389">
        <v>28.56</v>
      </c>
      <c r="F1008" s="295">
        <f t="shared" si="200"/>
        <v>0</v>
      </c>
      <c r="G1008" s="1278">
        <f t="shared" si="201"/>
        <v>0</v>
      </c>
      <c r="H1008" s="390">
        <v>35</v>
      </c>
      <c r="I1008" s="390">
        <v>70</v>
      </c>
      <c r="J1008" s="99"/>
      <c r="K1008" s="1383">
        <f t="shared" si="202"/>
        <v>0</v>
      </c>
      <c r="L1008" s="304"/>
      <c r="M1008" s="1287"/>
    </row>
    <row r="1009" spans="1:13" ht="15.75">
      <c r="A1009" s="304" t="str">
        <f>IF(J1009&gt;0,COUNT($J$4:J1009),"")</f>
        <v/>
      </c>
      <c r="B1009" s="400"/>
      <c r="C1009" s="387" t="s">
        <v>2015</v>
      </c>
      <c r="D1009" s="388" t="s">
        <v>7218</v>
      </c>
      <c r="E1009" s="389">
        <v>46.75</v>
      </c>
      <c r="F1009" s="295">
        <f t="shared" si="200"/>
        <v>0</v>
      </c>
      <c r="G1009" s="1278">
        <f t="shared" si="201"/>
        <v>0</v>
      </c>
      <c r="H1009" s="390">
        <v>20</v>
      </c>
      <c r="I1009" s="390">
        <v>40</v>
      </c>
      <c r="J1009" s="99"/>
      <c r="K1009" s="1383">
        <f t="shared" si="202"/>
        <v>0</v>
      </c>
      <c r="L1009" s="304"/>
      <c r="M1009" s="1287"/>
    </row>
    <row r="1010" spans="1:13" ht="15.75">
      <c r="A1010" s="304" t="str">
        <f>IF(J1010&gt;0,COUNT($J$4:J1010),"")</f>
        <v/>
      </c>
      <c r="B1010" s="400"/>
      <c r="C1010" s="387" t="s">
        <v>2016</v>
      </c>
      <c r="D1010" s="388" t="s">
        <v>7219</v>
      </c>
      <c r="E1010" s="389">
        <v>73.91</v>
      </c>
      <c r="F1010" s="295">
        <f t="shared" si="200"/>
        <v>0</v>
      </c>
      <c r="G1010" s="1278">
        <f t="shared" si="201"/>
        <v>0</v>
      </c>
      <c r="H1010" s="390">
        <v>14</v>
      </c>
      <c r="I1010" s="390">
        <v>28</v>
      </c>
      <c r="J1010" s="99"/>
      <c r="K1010" s="1383">
        <f t="shared" si="202"/>
        <v>0</v>
      </c>
      <c r="L1010" s="304"/>
      <c r="M1010" s="1287"/>
    </row>
    <row r="1011" spans="1:13" ht="15.75">
      <c r="A1011" s="304" t="str">
        <f>IF(J1011&gt;0,COUNT($J$4:J1011),"")</f>
        <v/>
      </c>
      <c r="B1011" s="400"/>
      <c r="C1011" s="387" t="s">
        <v>2017</v>
      </c>
      <c r="D1011" s="388" t="s">
        <v>7220</v>
      </c>
      <c r="E1011" s="389">
        <v>92.27</v>
      </c>
      <c r="F1011" s="295">
        <f t="shared" si="200"/>
        <v>0</v>
      </c>
      <c r="G1011" s="1278">
        <f t="shared" si="201"/>
        <v>0</v>
      </c>
      <c r="H1011" s="390">
        <v>12</v>
      </c>
      <c r="I1011" s="390">
        <v>24</v>
      </c>
      <c r="J1011" s="99"/>
      <c r="K1011" s="1383">
        <f t="shared" si="202"/>
        <v>0</v>
      </c>
      <c r="L1011" s="304"/>
      <c r="M1011" s="1287"/>
    </row>
    <row r="1012" spans="1:13" ht="15.75">
      <c r="A1012" s="304" t="str">
        <f>IF(J1012&gt;0,COUNT($J$4:J1012),"")</f>
        <v/>
      </c>
      <c r="B1012" s="400"/>
      <c r="C1012" s="387" t="s">
        <v>2018</v>
      </c>
      <c r="D1012" s="388" t="s">
        <v>7221</v>
      </c>
      <c r="E1012" s="389">
        <v>153.97999999999999</v>
      </c>
      <c r="F1012" s="295">
        <f t="shared" si="200"/>
        <v>0</v>
      </c>
      <c r="G1012" s="1278">
        <f t="shared" si="201"/>
        <v>0</v>
      </c>
      <c r="H1012" s="390">
        <v>8</v>
      </c>
      <c r="I1012" s="390">
        <v>16</v>
      </c>
      <c r="J1012" s="99"/>
      <c r="K1012" s="1383">
        <f t="shared" si="202"/>
        <v>0</v>
      </c>
      <c r="L1012" s="304"/>
      <c r="M1012" s="1287"/>
    </row>
    <row r="1013" spans="1:13" ht="15.75">
      <c r="A1013" s="304" t="str">
        <f>IF(J1013&gt;0,COUNT($J$4:J1013),"")</f>
        <v/>
      </c>
      <c r="B1013" s="400"/>
      <c r="C1013" s="387" t="s">
        <v>2019</v>
      </c>
      <c r="D1013" s="388" t="s">
        <v>7222</v>
      </c>
      <c r="E1013" s="389">
        <v>413.52</v>
      </c>
      <c r="F1013" s="295">
        <f t="shared" si="200"/>
        <v>0</v>
      </c>
      <c r="G1013" s="1278">
        <f t="shared" si="201"/>
        <v>0</v>
      </c>
      <c r="H1013" s="390">
        <v>4</v>
      </c>
      <c r="I1013" s="390">
        <v>8</v>
      </c>
      <c r="J1013" s="99"/>
      <c r="K1013" s="1383">
        <f t="shared" si="202"/>
        <v>0</v>
      </c>
      <c r="L1013" s="304"/>
      <c r="M1013" s="1287"/>
    </row>
    <row r="1014" spans="1:13" ht="15.75">
      <c r="A1014" s="304" t="str">
        <f>IF(J1014&gt;0,COUNT($J$4:J1014),"")</f>
        <v/>
      </c>
      <c r="B1014" s="400"/>
      <c r="C1014" s="387" t="s">
        <v>2020</v>
      </c>
      <c r="D1014" s="388" t="s">
        <v>7223</v>
      </c>
      <c r="E1014" s="389">
        <v>484.85</v>
      </c>
      <c r="F1014" s="295">
        <f t="shared" si="200"/>
        <v>0</v>
      </c>
      <c r="G1014" s="1278">
        <f t="shared" si="201"/>
        <v>0</v>
      </c>
      <c r="H1014" s="390">
        <v>6</v>
      </c>
      <c r="I1014" s="390">
        <v>6</v>
      </c>
      <c r="J1014" s="99"/>
      <c r="K1014" s="1383">
        <f t="shared" si="202"/>
        <v>0</v>
      </c>
      <c r="L1014" s="304"/>
      <c r="M1014" s="1287"/>
    </row>
    <row r="1015" spans="1:13" ht="15.75">
      <c r="A1015" s="304" t="str">
        <f>IF(J1015&gt;0,COUNT($J$4:J1015),"")</f>
        <v/>
      </c>
      <c r="B1015" s="400"/>
      <c r="C1015" s="387" t="s">
        <v>3076</v>
      </c>
      <c r="D1015" s="388" t="s">
        <v>7224</v>
      </c>
      <c r="E1015" s="389" t="s">
        <v>3076</v>
      </c>
      <c r="F1015" s="295">
        <f t="shared" si="200"/>
        <v>0</v>
      </c>
      <c r="G1015" s="1278" t="str">
        <f t="shared" si="201"/>
        <v>-</v>
      </c>
      <c r="H1015" s="390">
        <v>0</v>
      </c>
      <c r="I1015" s="390">
        <v>7</v>
      </c>
      <c r="J1015" s="99"/>
      <c r="K1015" s="1383">
        <f t="shared" si="202"/>
        <v>0</v>
      </c>
      <c r="L1015" s="304"/>
      <c r="M1015" s="1287"/>
    </row>
    <row r="1016" spans="1:13" ht="15.75">
      <c r="A1016" s="304" t="str">
        <f>IF(J1016&gt;0,COUNT($J$4:J1016),"")</f>
        <v/>
      </c>
      <c r="B1016" s="400"/>
      <c r="C1016" s="387" t="s">
        <v>2021</v>
      </c>
      <c r="D1016" s="388" t="s">
        <v>7225</v>
      </c>
      <c r="E1016" s="389">
        <v>1146.46</v>
      </c>
      <c r="F1016" s="295">
        <f t="shared" si="200"/>
        <v>0</v>
      </c>
      <c r="G1016" s="1278">
        <f t="shared" si="201"/>
        <v>0</v>
      </c>
      <c r="H1016" s="390">
        <v>2</v>
      </c>
      <c r="I1016" s="390">
        <v>2</v>
      </c>
      <c r="J1016" s="99"/>
      <c r="K1016" s="1383">
        <f t="shared" si="202"/>
        <v>0</v>
      </c>
      <c r="L1016" s="304"/>
      <c r="M1016" s="1287"/>
    </row>
    <row r="1017" spans="1:13" ht="15.75">
      <c r="A1017" s="304" t="str">
        <f>IF(J1017&gt;0,COUNT($J$4:J1017),"")</f>
        <v/>
      </c>
      <c r="B1017" s="400"/>
      <c r="C1017" s="387" t="s">
        <v>3076</v>
      </c>
      <c r="D1017" s="388" t="s">
        <v>7226</v>
      </c>
      <c r="E1017" s="389" t="s">
        <v>3076</v>
      </c>
      <c r="F1017" s="295">
        <f t="shared" si="200"/>
        <v>0</v>
      </c>
      <c r="G1017" s="1278" t="str">
        <f t="shared" si="201"/>
        <v>-</v>
      </c>
      <c r="H1017" s="390">
        <v>0</v>
      </c>
      <c r="I1017" s="390">
        <v>3</v>
      </c>
      <c r="J1017" s="99"/>
      <c r="K1017" s="1383">
        <f t="shared" si="202"/>
        <v>0</v>
      </c>
      <c r="L1017" s="304"/>
      <c r="M1017" s="1287"/>
    </row>
    <row r="1018" spans="1:13" ht="15.75">
      <c r="A1018" s="304" t="str">
        <f>IF(J1018&gt;0,COUNT($J$4:J1018),"")</f>
        <v/>
      </c>
      <c r="B1018" s="400"/>
      <c r="C1018" s="387" t="s">
        <v>2022</v>
      </c>
      <c r="D1018" s="388" t="s">
        <v>7227</v>
      </c>
      <c r="E1018" s="389">
        <v>3286.03</v>
      </c>
      <c r="F1018" s="295">
        <f t="shared" si="200"/>
        <v>0</v>
      </c>
      <c r="G1018" s="1278">
        <f t="shared" si="201"/>
        <v>0</v>
      </c>
      <c r="H1018" s="390">
        <v>0</v>
      </c>
      <c r="I1018" s="390">
        <v>2</v>
      </c>
      <c r="J1018" s="99"/>
      <c r="K1018" s="1383">
        <f t="shared" si="202"/>
        <v>0</v>
      </c>
      <c r="L1018" s="304"/>
      <c r="M1018" s="1287"/>
    </row>
    <row r="1019" spans="1:13" ht="15.75">
      <c r="A1019" s="304" t="str">
        <f>IF(J1019&gt;0,COUNT($J$4:J1019),"")</f>
        <v/>
      </c>
      <c r="B1019" s="400"/>
      <c r="C1019" s="391" t="s">
        <v>3076</v>
      </c>
      <c r="D1019" s="349" t="s">
        <v>7228</v>
      </c>
      <c r="E1019" s="392" t="s">
        <v>3076</v>
      </c>
      <c r="F1019" s="296">
        <f t="shared" si="200"/>
        <v>0</v>
      </c>
      <c r="G1019" s="1286" t="str">
        <f t="shared" si="201"/>
        <v>-</v>
      </c>
      <c r="H1019" s="393">
        <v>0</v>
      </c>
      <c r="I1019" s="393">
        <v>1</v>
      </c>
      <c r="J1019" s="100"/>
      <c r="K1019" s="1384">
        <f t="shared" si="202"/>
        <v>0</v>
      </c>
      <c r="L1019" s="304"/>
      <c r="M1019" s="1287"/>
    </row>
    <row r="1020" spans="1:13" ht="15.75">
      <c r="A1020" s="304" t="str">
        <f>IF(J1020&gt;0,COUNT($J$4:J1020),"")</f>
        <v/>
      </c>
      <c r="B1020" s="395"/>
      <c r="C1020" s="396"/>
      <c r="D1020" s="397" t="s">
        <v>8834</v>
      </c>
      <c r="E1020" s="398"/>
      <c r="F1020" s="297"/>
      <c r="G1020" s="1377"/>
      <c r="H1020" s="399"/>
      <c r="I1020" s="399"/>
      <c r="J1020" s="189"/>
      <c r="K1020" s="1386"/>
      <c r="L1020" s="304"/>
      <c r="M1020" s="1287"/>
    </row>
    <row r="1021" spans="1:13" ht="15.75">
      <c r="A1021" s="304" t="str">
        <f>IF(J1021&gt;0,COUNT($J$4:J1021),"")</f>
        <v/>
      </c>
      <c r="B1021" s="400"/>
      <c r="C1021" s="401" t="s">
        <v>2023</v>
      </c>
      <c r="D1021" s="402" t="s">
        <v>7229</v>
      </c>
      <c r="E1021" s="403">
        <v>40.79</v>
      </c>
      <c r="F1021" s="298">
        <f>$F$2</f>
        <v>0</v>
      </c>
      <c r="G1021" s="1286">
        <f>IFERROR(E1021*F1021,"-")</f>
        <v>0</v>
      </c>
      <c r="H1021" s="404">
        <v>25</v>
      </c>
      <c r="I1021" s="404">
        <v>300</v>
      </c>
      <c r="J1021" s="105"/>
      <c r="K1021" s="1384">
        <f>IFERROR(J1021*G1021,0)</f>
        <v>0</v>
      </c>
      <c r="L1021" s="304"/>
      <c r="M1021" s="1287"/>
    </row>
    <row r="1022" spans="1:13" ht="15.75">
      <c r="A1022" s="304"/>
      <c r="B1022" s="400"/>
      <c r="C1022" s="405"/>
      <c r="D1022" s="406"/>
      <c r="E1022" s="407"/>
      <c r="F1022" s="299"/>
      <c r="G1022" s="1277"/>
      <c r="H1022" s="356"/>
      <c r="I1022" s="356"/>
      <c r="J1022" s="150"/>
      <c r="K1022" s="1387"/>
      <c r="L1022" s="304"/>
      <c r="M1022" s="1287"/>
    </row>
    <row r="1023" spans="1:13" ht="15.75">
      <c r="A1023" s="304" t="str">
        <f>IF(J1023&gt;0,COUNT($J$4:J1035),"")</f>
        <v/>
      </c>
      <c r="B1023" s="400"/>
      <c r="C1023" s="401" t="s">
        <v>3076</v>
      </c>
      <c r="D1023" s="402" t="s">
        <v>7291</v>
      </c>
      <c r="E1023" s="403" t="s">
        <v>3076</v>
      </c>
      <c r="F1023" s="298">
        <f>$F$2</f>
        <v>0</v>
      </c>
      <c r="G1023" s="1286" t="str">
        <f>IFERROR(E1023*F1023,"-")</f>
        <v>-</v>
      </c>
      <c r="H1023" s="404">
        <v>1</v>
      </c>
      <c r="I1023" s="404">
        <v>1</v>
      </c>
      <c r="J1023" s="105"/>
      <c r="K1023" s="1384">
        <f>IFERROR(J1023*G1023,0)</f>
        <v>0</v>
      </c>
      <c r="L1023" s="304"/>
      <c r="M1023" s="1287"/>
    </row>
    <row r="1024" spans="1:13" ht="15.75">
      <c r="A1024" s="304"/>
      <c r="B1024" s="400"/>
      <c r="C1024" s="405"/>
      <c r="D1024" s="406"/>
      <c r="E1024" s="407"/>
      <c r="F1024" s="299"/>
      <c r="G1024" s="1277"/>
      <c r="H1024" s="356"/>
      <c r="I1024" s="356"/>
      <c r="J1024" s="150"/>
      <c r="K1024" s="1387"/>
      <c r="L1024" s="304"/>
      <c r="M1024" s="1287"/>
    </row>
    <row r="1025" spans="1:13" ht="15.75">
      <c r="A1025" s="304" t="str">
        <f>IF(J1025&gt;0,COUNT($J$4:J1025),"")</f>
        <v/>
      </c>
      <c r="B1025" s="400"/>
      <c r="C1025" s="384" t="s">
        <v>2024</v>
      </c>
      <c r="D1025" s="342" t="s">
        <v>7230</v>
      </c>
      <c r="E1025" s="385">
        <v>40.79</v>
      </c>
      <c r="F1025" s="294">
        <f>$F$2</f>
        <v>0</v>
      </c>
      <c r="G1025" s="1278">
        <f>IFERROR(E1025*F1025,"-")</f>
        <v>0</v>
      </c>
      <c r="H1025" s="386">
        <v>60</v>
      </c>
      <c r="I1025" s="386">
        <v>480</v>
      </c>
      <c r="J1025" s="98"/>
      <c r="K1025" s="1383">
        <f>IFERROR(J1025*G1025,0)</f>
        <v>0</v>
      </c>
      <c r="L1025" s="304"/>
      <c r="M1025" s="1287"/>
    </row>
    <row r="1026" spans="1:13" ht="15.75">
      <c r="A1026" s="304" t="str">
        <f>IF(J1026&gt;0,COUNT($J$4:J1026),"")</f>
        <v/>
      </c>
      <c r="B1026" s="400"/>
      <c r="C1026" s="391" t="s">
        <v>2025</v>
      </c>
      <c r="D1026" s="349" t="s">
        <v>7231</v>
      </c>
      <c r="E1026" s="392">
        <v>40.79</v>
      </c>
      <c r="F1026" s="296">
        <f>$F$2</f>
        <v>0</v>
      </c>
      <c r="G1026" s="1286">
        <f>IFERROR(E1026*F1026,"-")</f>
        <v>0</v>
      </c>
      <c r="H1026" s="393">
        <v>40</v>
      </c>
      <c r="I1026" s="393">
        <v>480</v>
      </c>
      <c r="J1026" s="100"/>
      <c r="K1026" s="1384">
        <f>IFERROR(J1026*G1026,0)</f>
        <v>0</v>
      </c>
      <c r="L1026" s="304"/>
      <c r="M1026" s="1287"/>
    </row>
    <row r="1027" spans="1:13" ht="15.75">
      <c r="A1027" s="304"/>
      <c r="B1027" s="400"/>
      <c r="C1027" s="405"/>
      <c r="D1027" s="406"/>
      <c r="E1027" s="407"/>
      <c r="F1027" s="299"/>
      <c r="G1027" s="1277"/>
      <c r="H1027" s="356"/>
      <c r="I1027" s="356"/>
      <c r="J1027" s="150"/>
      <c r="K1027" s="1387"/>
      <c r="L1027" s="304"/>
      <c r="M1027" s="1287"/>
    </row>
    <row r="1028" spans="1:13" ht="15.75">
      <c r="A1028" s="304" t="str">
        <f>IF(J1028&gt;0,COUNT($J$4:J1035),"")</f>
        <v/>
      </c>
      <c r="B1028" s="400"/>
      <c r="C1028" s="384" t="s">
        <v>3076</v>
      </c>
      <c r="D1028" s="342" t="s">
        <v>7292</v>
      </c>
      <c r="E1028" s="385" t="s">
        <v>3076</v>
      </c>
      <c r="F1028" s="294">
        <f>$F$2</f>
        <v>0</v>
      </c>
      <c r="G1028" s="1278" t="str">
        <f>IFERROR(E1028*F1028,"-")</f>
        <v>-</v>
      </c>
      <c r="H1028" s="386">
        <v>1</v>
      </c>
      <c r="I1028" s="386">
        <v>1</v>
      </c>
      <c r="J1028" s="98"/>
      <c r="K1028" s="1383">
        <f>IFERROR(J1028*G1028,0)</f>
        <v>0</v>
      </c>
      <c r="L1028" s="304"/>
      <c r="M1028" s="1287"/>
    </row>
    <row r="1029" spans="1:13" ht="15.75">
      <c r="A1029" s="304"/>
      <c r="B1029" s="400"/>
      <c r="C1029" s="387"/>
      <c r="D1029" s="388"/>
      <c r="E1029" s="389"/>
      <c r="F1029" s="295"/>
      <c r="G1029" s="1278"/>
      <c r="H1029" s="390"/>
      <c r="I1029" s="390"/>
      <c r="J1029" s="99"/>
      <c r="K1029" s="1383"/>
      <c r="L1029" s="304"/>
      <c r="M1029" s="1287"/>
    </row>
    <row r="1030" spans="1:13" ht="15.75">
      <c r="A1030" s="304" t="str">
        <f>IF(J1030&gt;0,COUNT($J$4:J1030),"")</f>
        <v/>
      </c>
      <c r="B1030" s="400"/>
      <c r="C1030" s="387" t="s">
        <v>3076</v>
      </c>
      <c r="D1030" s="388" t="s">
        <v>7232</v>
      </c>
      <c r="E1030" s="389" t="s">
        <v>3076</v>
      </c>
      <c r="F1030" s="295">
        <f>$F$2</f>
        <v>0</v>
      </c>
      <c r="G1030" s="1278" t="str">
        <f>IFERROR(E1030*F1030,"-")</f>
        <v>-</v>
      </c>
      <c r="H1030" s="390">
        <v>60</v>
      </c>
      <c r="I1030" s="390">
        <v>360</v>
      </c>
      <c r="J1030" s="99"/>
      <c r="K1030" s="1383">
        <f>IFERROR(J1030*G1030,0)</f>
        <v>0</v>
      </c>
      <c r="L1030" s="304"/>
      <c r="M1030" s="1287"/>
    </row>
    <row r="1031" spans="1:13" ht="15.75">
      <c r="A1031" s="304" t="str">
        <f>IF(J1031&gt;0,COUNT($J$4:J1031),"")</f>
        <v/>
      </c>
      <c r="B1031" s="400"/>
      <c r="C1031" s="387" t="s">
        <v>2026</v>
      </c>
      <c r="D1031" s="388" t="s">
        <v>7233</v>
      </c>
      <c r="E1031" s="389">
        <v>32.880000000000003</v>
      </c>
      <c r="F1031" s="295">
        <f>$F$2</f>
        <v>0</v>
      </c>
      <c r="G1031" s="1278">
        <f>IFERROR(E1031*F1031,"-")</f>
        <v>0</v>
      </c>
      <c r="H1031" s="390">
        <v>25</v>
      </c>
      <c r="I1031" s="390">
        <v>300</v>
      </c>
      <c r="J1031" s="99"/>
      <c r="K1031" s="1383">
        <f>IFERROR(J1031*G1031,0)</f>
        <v>0</v>
      </c>
      <c r="L1031" s="304"/>
      <c r="M1031" s="1287"/>
    </row>
    <row r="1032" spans="1:13" ht="15.75">
      <c r="A1032" s="304" t="str">
        <f>IF(J1032&gt;0,COUNT($J$4:J1032),"")</f>
        <v/>
      </c>
      <c r="B1032" s="400"/>
      <c r="C1032" s="387" t="s">
        <v>2027</v>
      </c>
      <c r="D1032" s="388" t="s">
        <v>7234</v>
      </c>
      <c r="E1032" s="389">
        <v>41.77</v>
      </c>
      <c r="F1032" s="295">
        <f>$F$2</f>
        <v>0</v>
      </c>
      <c r="G1032" s="1278">
        <f>IFERROR(E1032*F1032,"-")</f>
        <v>0</v>
      </c>
      <c r="H1032" s="390">
        <v>45</v>
      </c>
      <c r="I1032" s="390">
        <v>270</v>
      </c>
      <c r="J1032" s="99"/>
      <c r="K1032" s="1383">
        <f>IFERROR(J1032*G1032,0)</f>
        <v>0</v>
      </c>
      <c r="L1032" s="304"/>
      <c r="M1032" s="1287"/>
    </row>
    <row r="1033" spans="1:13" ht="15.75">
      <c r="A1033" s="304" t="str">
        <f>IF(J1033&gt;0,COUNT($J$4:J1033),"")</f>
        <v/>
      </c>
      <c r="B1033" s="400"/>
      <c r="C1033" s="387" t="s">
        <v>2071</v>
      </c>
      <c r="D1033" s="430" t="s">
        <v>8795</v>
      </c>
      <c r="E1033" s="389">
        <v>45.15</v>
      </c>
      <c r="F1033" s="295">
        <f>$F$2</f>
        <v>0</v>
      </c>
      <c r="G1033" s="1278">
        <f>IFERROR(E1033*F1033,"-")</f>
        <v>0</v>
      </c>
      <c r="H1033" s="390">
        <v>30</v>
      </c>
      <c r="I1033" s="390">
        <v>120</v>
      </c>
      <c r="J1033" s="99"/>
      <c r="K1033" s="1383">
        <f>IFERROR(J1033*G1033,0)</f>
        <v>0</v>
      </c>
      <c r="L1033" s="304"/>
      <c r="M1033" s="1287"/>
    </row>
    <row r="1034" spans="1:13" ht="15.75">
      <c r="A1034" s="304" t="str">
        <f>IF(J1034&gt;0,COUNT($J$4:J1209),"")</f>
        <v/>
      </c>
      <c r="B1034" s="400"/>
      <c r="C1034" s="391" t="s">
        <v>2072</v>
      </c>
      <c r="D1034" s="450" t="s">
        <v>8796</v>
      </c>
      <c r="E1034" s="392">
        <v>67.430000000000007</v>
      </c>
      <c r="F1034" s="296">
        <f>$F$2</f>
        <v>0</v>
      </c>
      <c r="G1034" s="1286">
        <f>IFERROR(E1034*F1034,"-")</f>
        <v>0</v>
      </c>
      <c r="H1034" s="393">
        <v>40</v>
      </c>
      <c r="I1034" s="393">
        <v>160</v>
      </c>
      <c r="J1034" s="100"/>
      <c r="K1034" s="1384">
        <f>IFERROR(J1034*G1034,0)</f>
        <v>0</v>
      </c>
      <c r="L1034" s="304"/>
      <c r="M1034" s="1287"/>
    </row>
    <row r="1035" spans="1:13" ht="15.75">
      <c r="A1035" s="304" t="str">
        <f>IF(J1035&gt;0,COUNT($J$4:J1035),"")</f>
        <v/>
      </c>
      <c r="B1035" s="400"/>
      <c r="C1035" s="408"/>
      <c r="D1035" s="445"/>
      <c r="E1035" s="446"/>
      <c r="F1035" s="300"/>
      <c r="G1035" s="1378"/>
      <c r="H1035" s="447"/>
      <c r="I1035" s="447"/>
      <c r="J1035" s="101"/>
      <c r="K1035" s="1388"/>
      <c r="L1035" s="304"/>
      <c r="M1035" s="1287"/>
    </row>
    <row r="1036" spans="1:13" ht="15.75">
      <c r="A1036" s="304" t="str">
        <f>IF(J1036&gt;0,COUNT($J$4:J1036),"")</f>
        <v/>
      </c>
      <c r="B1036" s="400"/>
      <c r="C1036" s="387" t="s">
        <v>3076</v>
      </c>
      <c r="D1036" s="388" t="s">
        <v>7293</v>
      </c>
      <c r="E1036" s="389" t="s">
        <v>3076</v>
      </c>
      <c r="F1036" s="295">
        <f>$F$2</f>
        <v>0</v>
      </c>
      <c r="G1036" s="1278" t="str">
        <f>IFERROR(E1036*F1036,"-")</f>
        <v>-</v>
      </c>
      <c r="H1036" s="390">
        <v>1</v>
      </c>
      <c r="I1036" s="390">
        <v>1</v>
      </c>
      <c r="J1036" s="99"/>
      <c r="K1036" s="1383">
        <f>IFERROR(J1036*G1036,0)</f>
        <v>0</v>
      </c>
      <c r="L1036" s="304"/>
      <c r="M1036" s="1287"/>
    </row>
    <row r="1037" spans="1:13" ht="15.75">
      <c r="A1037" s="304" t="str">
        <f>IF(J1037&gt;0,COUNT($J$4:J1037),"")</f>
        <v/>
      </c>
      <c r="B1037" s="400"/>
      <c r="C1037" s="387" t="s">
        <v>3076</v>
      </c>
      <c r="D1037" s="388" t="s">
        <v>7294</v>
      </c>
      <c r="E1037" s="389" t="s">
        <v>3076</v>
      </c>
      <c r="F1037" s="295">
        <f>$F$2</f>
        <v>0</v>
      </c>
      <c r="G1037" s="1278" t="str">
        <f>IFERROR(E1037*F1037,"-")</f>
        <v>-</v>
      </c>
      <c r="H1037" s="390">
        <v>1</v>
      </c>
      <c r="I1037" s="390">
        <v>1</v>
      </c>
      <c r="J1037" s="99"/>
      <c r="K1037" s="1383">
        <f>IFERROR(J1037*G1037,0)</f>
        <v>0</v>
      </c>
      <c r="L1037" s="304"/>
      <c r="M1037" s="1287"/>
    </row>
    <row r="1038" spans="1:13" ht="15.75">
      <c r="A1038" s="304" t="str">
        <f>IF(J1038&gt;0,COUNT($J$4:J1038),"")</f>
        <v/>
      </c>
      <c r="B1038" s="400"/>
      <c r="C1038" s="391" t="s">
        <v>3076</v>
      </c>
      <c r="D1038" s="349" t="s">
        <v>7295</v>
      </c>
      <c r="E1038" s="392" t="s">
        <v>3076</v>
      </c>
      <c r="F1038" s="296">
        <f>$F$2</f>
        <v>0</v>
      </c>
      <c r="G1038" s="1286" t="str">
        <f>IFERROR(E1038*F1038,"-")</f>
        <v>-</v>
      </c>
      <c r="H1038" s="393">
        <v>1</v>
      </c>
      <c r="I1038" s="393">
        <v>1</v>
      </c>
      <c r="J1038" s="100"/>
      <c r="K1038" s="1384">
        <f>IFERROR(J1038*G1038,0)</f>
        <v>0</v>
      </c>
      <c r="L1038" s="304"/>
      <c r="M1038" s="1287"/>
    </row>
    <row r="1039" spans="1:13" ht="15.75">
      <c r="A1039" s="304"/>
      <c r="B1039" s="400"/>
      <c r="C1039" s="405"/>
      <c r="D1039" s="406"/>
      <c r="E1039" s="407"/>
      <c r="F1039" s="299"/>
      <c r="G1039" s="1277"/>
      <c r="H1039" s="356"/>
      <c r="I1039" s="356"/>
      <c r="J1039" s="150"/>
      <c r="K1039" s="1387"/>
      <c r="L1039" s="304"/>
      <c r="M1039" s="1287"/>
    </row>
    <row r="1040" spans="1:13" ht="15.75">
      <c r="A1040" s="304" t="str">
        <f>IF(J1040&gt;0,COUNT($J$4:J1040),"")</f>
        <v/>
      </c>
      <c r="B1040" s="400"/>
      <c r="C1040" s="384" t="s">
        <v>3076</v>
      </c>
      <c r="D1040" s="342" t="s">
        <v>7235</v>
      </c>
      <c r="E1040" s="385" t="s">
        <v>3076</v>
      </c>
      <c r="F1040" s="294">
        <f>$F$2</f>
        <v>0</v>
      </c>
      <c r="G1040" s="1278" t="str">
        <f t="shared" ref="G1040:G1045" si="203">IFERROR(E1040*F1040,"-")</f>
        <v>-</v>
      </c>
      <c r="H1040" s="386">
        <v>1</v>
      </c>
      <c r="I1040" s="386">
        <v>1</v>
      </c>
      <c r="J1040" s="98"/>
      <c r="K1040" s="1383">
        <f t="shared" ref="K1040:K1045" si="204">IFERROR(J1040*G1040,0)</f>
        <v>0</v>
      </c>
      <c r="L1040" s="304"/>
      <c r="M1040" s="1287"/>
    </row>
    <row r="1041" spans="1:13" ht="15.75">
      <c r="A1041" s="304" t="str">
        <f>IF(J1041&gt;0,COUNT($J$4:J1041),"")</f>
        <v/>
      </c>
      <c r="B1041" s="400"/>
      <c r="C1041" s="387" t="s">
        <v>2028</v>
      </c>
      <c r="D1041" s="388" t="s">
        <v>7236</v>
      </c>
      <c r="E1041" s="389">
        <v>41.01</v>
      </c>
      <c r="F1041" s="295">
        <f>$F$2</f>
        <v>0</v>
      </c>
      <c r="G1041" s="1278">
        <f t="shared" si="203"/>
        <v>0</v>
      </c>
      <c r="H1041" s="390">
        <v>25</v>
      </c>
      <c r="I1041" s="390">
        <v>100</v>
      </c>
      <c r="J1041" s="99"/>
      <c r="K1041" s="1383">
        <f t="shared" si="204"/>
        <v>0</v>
      </c>
      <c r="L1041" s="304"/>
      <c r="M1041" s="1287"/>
    </row>
    <row r="1042" spans="1:13" ht="15.75">
      <c r="A1042" s="304" t="str">
        <f>IF(J1042&gt;0,COUNT($J$4:J1042),"")</f>
        <v/>
      </c>
      <c r="B1042" s="400"/>
      <c r="C1042" s="387" t="s">
        <v>3076</v>
      </c>
      <c r="D1042" s="388" t="s">
        <v>7237</v>
      </c>
      <c r="E1042" s="389" t="s">
        <v>3076</v>
      </c>
      <c r="F1042" s="295">
        <f>$F$2</f>
        <v>0</v>
      </c>
      <c r="G1042" s="1278" t="str">
        <f t="shared" si="203"/>
        <v>-</v>
      </c>
      <c r="H1042" s="390">
        <v>30</v>
      </c>
      <c r="I1042" s="390">
        <v>180</v>
      </c>
      <c r="J1042" s="99"/>
      <c r="K1042" s="1383">
        <f t="shared" si="204"/>
        <v>0</v>
      </c>
      <c r="L1042" s="304"/>
      <c r="M1042" s="1287"/>
    </row>
    <row r="1043" spans="1:13" ht="15.75">
      <c r="A1043" s="304" t="str">
        <f>IF(J1043&gt;0,COUNT($J$4:J1043),"")</f>
        <v/>
      </c>
      <c r="B1043" s="400"/>
      <c r="C1043" s="391" t="s">
        <v>2029</v>
      </c>
      <c r="D1043" s="349" t="s">
        <v>7238</v>
      </c>
      <c r="E1043" s="392">
        <v>39.49</v>
      </c>
      <c r="F1043" s="296">
        <f>$F$2</f>
        <v>0</v>
      </c>
      <c r="G1043" s="1286">
        <f t="shared" si="203"/>
        <v>0</v>
      </c>
      <c r="H1043" s="393">
        <v>20</v>
      </c>
      <c r="I1043" s="393">
        <v>80</v>
      </c>
      <c r="J1043" s="100"/>
      <c r="K1043" s="1384">
        <f t="shared" si="204"/>
        <v>0</v>
      </c>
      <c r="L1043" s="304"/>
      <c r="M1043" s="1287"/>
    </row>
    <row r="1044" spans="1:13" ht="15.75">
      <c r="A1044" s="304" t="str">
        <f>IF(J1044&gt;0,COUNT($J$4:J1044),"")</f>
        <v/>
      </c>
      <c r="B1044" s="400"/>
      <c r="C1044" s="451" t="s">
        <v>2076</v>
      </c>
      <c r="D1044" s="452" t="s">
        <v>9574</v>
      </c>
      <c r="E1044" s="423">
        <v>66.739999999999995</v>
      </c>
      <c r="F1044" s="295">
        <f t="shared" ref="F1044:F1052" si="205">$F$2</f>
        <v>0</v>
      </c>
      <c r="G1044" s="1278">
        <f t="shared" si="203"/>
        <v>0</v>
      </c>
      <c r="H1044" s="310">
        <v>20</v>
      </c>
      <c r="I1044" s="310">
        <v>80</v>
      </c>
      <c r="J1044" s="107"/>
      <c r="K1044" s="1383">
        <f t="shared" si="204"/>
        <v>0</v>
      </c>
      <c r="L1044" s="304"/>
      <c r="M1044" s="1287"/>
    </row>
    <row r="1045" spans="1:13" ht="15.75">
      <c r="A1045" s="304" t="str">
        <f>IF(J1045&gt;0,COUNT($J$4:J1209),"")</f>
        <v/>
      </c>
      <c r="B1045" s="400"/>
      <c r="C1045" s="422" t="s">
        <v>2077</v>
      </c>
      <c r="D1045" s="450" t="s">
        <v>9575</v>
      </c>
      <c r="E1045" s="392">
        <v>113.99</v>
      </c>
      <c r="F1045" s="296">
        <f t="shared" si="205"/>
        <v>0</v>
      </c>
      <c r="G1045" s="1286">
        <f t="shared" si="203"/>
        <v>0</v>
      </c>
      <c r="H1045" s="393">
        <v>25</v>
      </c>
      <c r="I1045" s="393">
        <v>100</v>
      </c>
      <c r="J1045" s="100"/>
      <c r="K1045" s="1384">
        <f t="shared" si="204"/>
        <v>0</v>
      </c>
      <c r="L1045" s="304"/>
      <c r="M1045" s="1287"/>
    </row>
    <row r="1046" spans="1:13" ht="15.75">
      <c r="A1046" s="304"/>
      <c r="B1046" s="400"/>
      <c r="C1046" s="405"/>
      <c r="D1046" s="406"/>
      <c r="E1046" s="407"/>
      <c r="F1046" s="299"/>
      <c r="G1046" s="1277"/>
      <c r="H1046" s="356"/>
      <c r="I1046" s="356"/>
      <c r="J1046" s="150"/>
      <c r="K1046" s="1387"/>
      <c r="L1046" s="304"/>
      <c r="M1046" s="1287"/>
    </row>
    <row r="1047" spans="1:13" ht="15.75">
      <c r="A1047" s="304" t="str">
        <f>IF(J1047&gt;0,COUNT($J$4:J1047),"")</f>
        <v/>
      </c>
      <c r="B1047" s="400"/>
      <c r="C1047" s="384" t="s">
        <v>3076</v>
      </c>
      <c r="D1047" s="342" t="s">
        <v>7296</v>
      </c>
      <c r="E1047" s="385" t="s">
        <v>3076</v>
      </c>
      <c r="F1047" s="294">
        <f t="shared" si="205"/>
        <v>0</v>
      </c>
      <c r="G1047" s="1278" t="str">
        <f t="shared" ref="G1047:G1052" si="206">IFERROR(E1047*F1047,"-")</f>
        <v>-</v>
      </c>
      <c r="H1047" s="386">
        <v>1</v>
      </c>
      <c r="I1047" s="386">
        <v>1</v>
      </c>
      <c r="J1047" s="98"/>
      <c r="K1047" s="1383">
        <f t="shared" ref="K1047:K1052" si="207">IFERROR(J1047*G1047,0)</f>
        <v>0</v>
      </c>
      <c r="L1047" s="304"/>
      <c r="M1047" s="1287"/>
    </row>
    <row r="1048" spans="1:13" ht="15.75">
      <c r="A1048" s="304" t="str">
        <f>IF(J1048&gt;0,COUNT($J$4:J1048),"")</f>
        <v/>
      </c>
      <c r="B1048" s="400"/>
      <c r="C1048" s="387" t="s">
        <v>3076</v>
      </c>
      <c r="D1048" s="388" t="s">
        <v>7297</v>
      </c>
      <c r="E1048" s="389" t="s">
        <v>3076</v>
      </c>
      <c r="F1048" s="295">
        <f t="shared" si="205"/>
        <v>0</v>
      </c>
      <c r="G1048" s="1278" t="str">
        <f t="shared" si="206"/>
        <v>-</v>
      </c>
      <c r="H1048" s="390">
        <v>1</v>
      </c>
      <c r="I1048" s="390">
        <v>1</v>
      </c>
      <c r="J1048" s="99"/>
      <c r="K1048" s="1383">
        <f t="shared" si="207"/>
        <v>0</v>
      </c>
      <c r="L1048" s="304"/>
      <c r="M1048" s="1287"/>
    </row>
    <row r="1049" spans="1:13" ht="15.75">
      <c r="A1049" s="304" t="str">
        <f>IF(J1049&gt;0,COUNT($J$4:J1049),"")</f>
        <v/>
      </c>
      <c r="B1049" s="400"/>
      <c r="C1049" s="387" t="s">
        <v>2073</v>
      </c>
      <c r="D1049" s="388" t="s">
        <v>7298</v>
      </c>
      <c r="E1049" s="389">
        <v>37.590000000000003</v>
      </c>
      <c r="F1049" s="295">
        <f t="shared" si="205"/>
        <v>0</v>
      </c>
      <c r="G1049" s="1278">
        <f t="shared" si="206"/>
        <v>0</v>
      </c>
      <c r="H1049" s="390">
        <v>1</v>
      </c>
      <c r="I1049" s="390">
        <v>1</v>
      </c>
      <c r="J1049" s="99"/>
      <c r="K1049" s="1383">
        <f t="shared" si="207"/>
        <v>0</v>
      </c>
      <c r="L1049" s="304"/>
      <c r="M1049" s="1287"/>
    </row>
    <row r="1050" spans="1:13" ht="15.75">
      <c r="A1050" s="304" t="str">
        <f>IF(J1050&gt;0,COUNT($J$4:J1050),"")</f>
        <v/>
      </c>
      <c r="B1050" s="400"/>
      <c r="C1050" s="387" t="s">
        <v>2074</v>
      </c>
      <c r="D1050" s="388" t="s">
        <v>7299</v>
      </c>
      <c r="E1050" s="389">
        <v>45.15</v>
      </c>
      <c r="F1050" s="295">
        <f t="shared" si="205"/>
        <v>0</v>
      </c>
      <c r="G1050" s="1278">
        <f t="shared" si="206"/>
        <v>0</v>
      </c>
      <c r="H1050" s="390">
        <v>18</v>
      </c>
      <c r="I1050" s="390">
        <v>72</v>
      </c>
      <c r="J1050" s="99"/>
      <c r="K1050" s="1383">
        <f t="shared" si="207"/>
        <v>0</v>
      </c>
      <c r="L1050" s="304"/>
      <c r="M1050" s="1287"/>
    </row>
    <row r="1051" spans="1:13" ht="15.75">
      <c r="A1051" s="304" t="str">
        <f>IF(J1051&gt;0,COUNT($J$4:J1051),"")</f>
        <v/>
      </c>
      <c r="B1051" s="400"/>
      <c r="C1051" s="387" t="s">
        <v>2075</v>
      </c>
      <c r="D1051" s="388" t="s">
        <v>7300</v>
      </c>
      <c r="E1051" s="389">
        <v>45.15</v>
      </c>
      <c r="F1051" s="295">
        <f t="shared" si="205"/>
        <v>0</v>
      </c>
      <c r="G1051" s="1278">
        <f t="shared" si="206"/>
        <v>0</v>
      </c>
      <c r="H1051" s="390">
        <v>20</v>
      </c>
      <c r="I1051" s="390">
        <v>80</v>
      </c>
      <c r="J1051" s="99"/>
      <c r="K1051" s="1383">
        <f t="shared" si="207"/>
        <v>0</v>
      </c>
      <c r="L1051" s="304"/>
      <c r="M1051" s="1287"/>
    </row>
    <row r="1052" spans="1:13" ht="15.75">
      <c r="A1052" s="304" t="str">
        <f>IF(J1052&gt;0,COUNT($J$4:J1052),"")</f>
        <v/>
      </c>
      <c r="B1052" s="400"/>
      <c r="C1052" s="387" t="s">
        <v>3076</v>
      </c>
      <c r="D1052" s="388" t="s">
        <v>7301</v>
      </c>
      <c r="E1052" s="389" t="s">
        <v>3076</v>
      </c>
      <c r="F1052" s="295">
        <f t="shared" si="205"/>
        <v>0</v>
      </c>
      <c r="G1052" s="1278" t="str">
        <f t="shared" si="206"/>
        <v>-</v>
      </c>
      <c r="H1052" s="390">
        <v>35</v>
      </c>
      <c r="I1052" s="390">
        <v>140</v>
      </c>
      <c r="J1052" s="99"/>
      <c r="K1052" s="1383">
        <f t="shared" si="207"/>
        <v>0</v>
      </c>
      <c r="L1052" s="304"/>
      <c r="M1052" s="1287"/>
    </row>
    <row r="1053" spans="1:13" ht="15.75">
      <c r="A1053" s="304"/>
      <c r="B1053" s="400"/>
      <c r="C1053" s="405"/>
      <c r="D1053" s="406"/>
      <c r="E1053" s="407"/>
      <c r="F1053" s="299"/>
      <c r="G1053" s="1277"/>
      <c r="H1053" s="356"/>
      <c r="I1053" s="356"/>
      <c r="J1053" s="150"/>
      <c r="K1053" s="1387"/>
      <c r="L1053" s="304"/>
      <c r="M1053" s="1287"/>
    </row>
    <row r="1054" spans="1:13" ht="15.75">
      <c r="A1054" s="304" t="str">
        <f>IF(J1054&gt;0,COUNT($J$4:J1054),"")</f>
        <v/>
      </c>
      <c r="B1054" s="400"/>
      <c r="C1054" s="384" t="s">
        <v>2030</v>
      </c>
      <c r="D1054" s="342" t="s">
        <v>7239</v>
      </c>
      <c r="E1054" s="385">
        <v>66.739999999999995</v>
      </c>
      <c r="F1054" s="294">
        <f>$F$2</f>
        <v>0</v>
      </c>
      <c r="G1054" s="1278">
        <f t="shared" ref="G1054:G1060" si="208">IFERROR(E1054*F1054,"-")</f>
        <v>0</v>
      </c>
      <c r="H1054" s="386">
        <v>25</v>
      </c>
      <c r="I1054" s="386">
        <v>150</v>
      </c>
      <c r="J1054" s="98"/>
      <c r="K1054" s="1383">
        <f t="shared" ref="K1054:K1060" si="209">IFERROR(J1054*G1054,0)</f>
        <v>0</v>
      </c>
      <c r="L1054" s="304"/>
      <c r="M1054" s="1287"/>
    </row>
    <row r="1055" spans="1:13" ht="15.75">
      <c r="A1055" s="304" t="str">
        <f>IF(J1055&gt;0,COUNT($J$4:J1055),"")</f>
        <v/>
      </c>
      <c r="B1055" s="400"/>
      <c r="C1055" s="387" t="s">
        <v>2031</v>
      </c>
      <c r="D1055" s="388" t="s">
        <v>7240</v>
      </c>
      <c r="E1055" s="389">
        <v>68.11</v>
      </c>
      <c r="F1055" s="295">
        <f>$F$2</f>
        <v>0</v>
      </c>
      <c r="G1055" s="1278">
        <f t="shared" si="208"/>
        <v>0</v>
      </c>
      <c r="H1055" s="390">
        <v>20</v>
      </c>
      <c r="I1055" s="390">
        <v>120</v>
      </c>
      <c r="J1055" s="99"/>
      <c r="K1055" s="1383">
        <f t="shared" si="209"/>
        <v>0</v>
      </c>
      <c r="L1055" s="304"/>
      <c r="M1055" s="1287"/>
    </row>
    <row r="1056" spans="1:13" ht="15.75">
      <c r="A1056" s="304" t="str">
        <f>IF(J1056&gt;0,COUNT($J$4:J1056),"")</f>
        <v/>
      </c>
      <c r="B1056" s="400"/>
      <c r="C1056" s="387" t="s">
        <v>2032</v>
      </c>
      <c r="D1056" s="388" t="s">
        <v>7241</v>
      </c>
      <c r="E1056" s="389">
        <v>55.4</v>
      </c>
      <c r="F1056" s="295">
        <f>$F$2</f>
        <v>0</v>
      </c>
      <c r="G1056" s="1278">
        <f t="shared" si="208"/>
        <v>0</v>
      </c>
      <c r="H1056" s="390">
        <v>15</v>
      </c>
      <c r="I1056" s="390">
        <v>60</v>
      </c>
      <c r="J1056" s="99"/>
      <c r="K1056" s="1383">
        <f t="shared" si="209"/>
        <v>0</v>
      </c>
      <c r="L1056" s="304"/>
      <c r="M1056" s="1287"/>
    </row>
    <row r="1057" spans="1:13" ht="15.75">
      <c r="A1057" s="304" t="str">
        <f>IF(J1057&gt;0,COUNT($J$4:J1057),"")</f>
        <v/>
      </c>
      <c r="B1057" s="400"/>
      <c r="C1057" s="391" t="s">
        <v>2033</v>
      </c>
      <c r="D1057" s="349" t="s">
        <v>7242</v>
      </c>
      <c r="E1057" s="392">
        <v>55.4</v>
      </c>
      <c r="F1057" s="296">
        <f>$F$2</f>
        <v>0</v>
      </c>
      <c r="G1057" s="1286">
        <f t="shared" si="208"/>
        <v>0</v>
      </c>
      <c r="H1057" s="393">
        <v>12</v>
      </c>
      <c r="I1057" s="393">
        <v>48</v>
      </c>
      <c r="J1057" s="100"/>
      <c r="K1057" s="1384">
        <f t="shared" si="209"/>
        <v>0</v>
      </c>
      <c r="L1057" s="304"/>
      <c r="M1057" s="1287"/>
    </row>
    <row r="1058" spans="1:13" ht="15.75">
      <c r="A1058" s="304" t="str">
        <f>IF(J1058&gt;0,COUNT($J$4:J1058),"")</f>
        <v/>
      </c>
      <c r="B1058" s="400"/>
      <c r="C1058" s="387" t="s">
        <v>2084</v>
      </c>
      <c r="D1058" s="430" t="s">
        <v>8797</v>
      </c>
      <c r="E1058" s="389">
        <v>106.16</v>
      </c>
      <c r="F1058" s="295">
        <f t="shared" ref="F1058:F1067" si="210">$F$2</f>
        <v>0</v>
      </c>
      <c r="G1058" s="1275">
        <f t="shared" si="208"/>
        <v>0</v>
      </c>
      <c r="H1058" s="390">
        <v>15</v>
      </c>
      <c r="I1058" s="390">
        <v>60</v>
      </c>
      <c r="J1058" s="99"/>
      <c r="K1058" s="1385">
        <f t="shared" si="209"/>
        <v>0</v>
      </c>
      <c r="L1058" s="304"/>
      <c r="M1058" s="1287"/>
    </row>
    <row r="1059" spans="1:13" ht="15.75">
      <c r="A1059" s="304" t="str">
        <f>IF(J1059&gt;0,COUNT($J$4:J1059),"")</f>
        <v/>
      </c>
      <c r="B1059" s="400"/>
      <c r="C1059" s="387" t="s">
        <v>2085</v>
      </c>
      <c r="D1059" s="430" t="s">
        <v>8798</v>
      </c>
      <c r="E1059" s="389">
        <v>180.48</v>
      </c>
      <c r="F1059" s="295">
        <f t="shared" si="210"/>
        <v>0</v>
      </c>
      <c r="G1059" s="1278">
        <f t="shared" si="208"/>
        <v>0</v>
      </c>
      <c r="H1059" s="390">
        <v>9</v>
      </c>
      <c r="I1059" s="390">
        <v>36</v>
      </c>
      <c r="J1059" s="99"/>
      <c r="K1059" s="1383">
        <f t="shared" si="209"/>
        <v>0</v>
      </c>
      <c r="L1059" s="304"/>
      <c r="M1059" s="1287"/>
    </row>
    <row r="1060" spans="1:13" ht="15.75">
      <c r="A1060" s="304" t="str">
        <f>IF(J1060&gt;0,COUNT($J$4:J1209),"")</f>
        <v/>
      </c>
      <c r="B1060" s="400"/>
      <c r="C1060" s="391" t="s">
        <v>2086</v>
      </c>
      <c r="D1060" s="450" t="s">
        <v>8799</v>
      </c>
      <c r="E1060" s="392">
        <v>185.28</v>
      </c>
      <c r="F1060" s="296">
        <f t="shared" si="210"/>
        <v>0</v>
      </c>
      <c r="G1060" s="1286">
        <f t="shared" si="208"/>
        <v>0</v>
      </c>
      <c r="H1060" s="393">
        <v>12</v>
      </c>
      <c r="I1060" s="393">
        <v>48</v>
      </c>
      <c r="J1060" s="100"/>
      <c r="K1060" s="1384">
        <f t="shared" si="209"/>
        <v>0</v>
      </c>
      <c r="L1060" s="304"/>
      <c r="M1060" s="1287"/>
    </row>
    <row r="1061" spans="1:13" ht="15.75">
      <c r="A1061" s="304"/>
      <c r="B1061" s="400"/>
      <c r="C1061" s="405"/>
      <c r="D1061" s="406"/>
      <c r="E1061" s="407"/>
      <c r="F1061" s="299"/>
      <c r="G1061" s="1277"/>
      <c r="H1061" s="356"/>
      <c r="I1061" s="356"/>
      <c r="J1061" s="150"/>
      <c r="K1061" s="1387"/>
      <c r="L1061" s="304"/>
      <c r="M1061" s="1287"/>
    </row>
    <row r="1062" spans="1:13" ht="15.75">
      <c r="A1062" s="304" t="str">
        <f>IF(J1062&gt;0,COUNT($J$4:J1062),"")</f>
        <v/>
      </c>
      <c r="B1062" s="400"/>
      <c r="C1062" s="384" t="s">
        <v>2078</v>
      </c>
      <c r="D1062" s="342" t="s">
        <v>7302</v>
      </c>
      <c r="E1062" s="385">
        <v>63.25</v>
      </c>
      <c r="F1062" s="294">
        <f t="shared" si="210"/>
        <v>0</v>
      </c>
      <c r="G1062" s="1278">
        <f t="shared" ref="G1062:G1067" si="211">IFERROR(E1062*F1062,"-")</f>
        <v>0</v>
      </c>
      <c r="H1062" s="386">
        <v>20</v>
      </c>
      <c r="I1062" s="386">
        <v>120</v>
      </c>
      <c r="J1062" s="98"/>
      <c r="K1062" s="1383">
        <f t="shared" ref="K1062:K1067" si="212">IFERROR(J1062*G1062,0)</f>
        <v>0</v>
      </c>
      <c r="L1062" s="304"/>
      <c r="M1062" s="1287"/>
    </row>
    <row r="1063" spans="1:13" ht="15.75">
      <c r="A1063" s="304" t="str">
        <f>IF(J1063&gt;0,COUNT($J$4:J1063),"")</f>
        <v/>
      </c>
      <c r="B1063" s="400"/>
      <c r="C1063" s="387" t="s">
        <v>2079</v>
      </c>
      <c r="D1063" s="388" t="s">
        <v>7303</v>
      </c>
      <c r="E1063" s="389">
        <v>68.11</v>
      </c>
      <c r="F1063" s="295">
        <f t="shared" si="210"/>
        <v>0</v>
      </c>
      <c r="G1063" s="1278">
        <f t="shared" si="211"/>
        <v>0</v>
      </c>
      <c r="H1063" s="390">
        <v>20</v>
      </c>
      <c r="I1063" s="390">
        <v>120</v>
      </c>
      <c r="J1063" s="99"/>
      <c r="K1063" s="1383">
        <f t="shared" si="212"/>
        <v>0</v>
      </c>
      <c r="L1063" s="304"/>
      <c r="M1063" s="1287"/>
    </row>
    <row r="1064" spans="1:13" ht="15.75">
      <c r="A1064" s="304" t="str">
        <f>IF(J1064&gt;0,COUNT($J$4:J1064),"")</f>
        <v/>
      </c>
      <c r="B1064" s="400"/>
      <c r="C1064" s="387" t="s">
        <v>2080</v>
      </c>
      <c r="D1064" s="388" t="s">
        <v>7304</v>
      </c>
      <c r="E1064" s="389">
        <v>66.739999999999995</v>
      </c>
      <c r="F1064" s="295">
        <f t="shared" si="210"/>
        <v>0</v>
      </c>
      <c r="G1064" s="1278">
        <f t="shared" si="211"/>
        <v>0</v>
      </c>
      <c r="H1064" s="390">
        <v>15</v>
      </c>
      <c r="I1064" s="390">
        <v>90</v>
      </c>
      <c r="J1064" s="99"/>
      <c r="K1064" s="1383">
        <f t="shared" si="212"/>
        <v>0</v>
      </c>
      <c r="L1064" s="304"/>
      <c r="M1064" s="1287"/>
    </row>
    <row r="1065" spans="1:13" ht="15.75">
      <c r="A1065" s="304" t="str">
        <f>IF(J1065&gt;0,COUNT($J$4:J1065),"")</f>
        <v/>
      </c>
      <c r="B1065" s="400"/>
      <c r="C1065" s="387" t="s">
        <v>2081</v>
      </c>
      <c r="D1065" s="388" t="s">
        <v>7305</v>
      </c>
      <c r="E1065" s="389">
        <v>67.400000000000006</v>
      </c>
      <c r="F1065" s="295">
        <f t="shared" si="210"/>
        <v>0</v>
      </c>
      <c r="G1065" s="1278">
        <f t="shared" si="211"/>
        <v>0</v>
      </c>
      <c r="H1065" s="390">
        <v>20</v>
      </c>
      <c r="I1065" s="390">
        <v>80</v>
      </c>
      <c r="J1065" s="99"/>
      <c r="K1065" s="1383">
        <f t="shared" si="212"/>
        <v>0</v>
      </c>
      <c r="L1065" s="304"/>
      <c r="M1065" s="1287"/>
    </row>
    <row r="1066" spans="1:13" ht="15.75">
      <c r="A1066" s="304" t="str">
        <f>IF(J1066&gt;0,COUNT($J$4:J1066),"")</f>
        <v/>
      </c>
      <c r="B1066" s="400"/>
      <c r="C1066" s="387" t="s">
        <v>2082</v>
      </c>
      <c r="D1066" s="388" t="s">
        <v>7306</v>
      </c>
      <c r="E1066" s="389">
        <v>66.739999999999995</v>
      </c>
      <c r="F1066" s="295">
        <f t="shared" si="210"/>
        <v>0</v>
      </c>
      <c r="G1066" s="1278">
        <f t="shared" si="211"/>
        <v>0</v>
      </c>
      <c r="H1066" s="390">
        <v>15</v>
      </c>
      <c r="I1066" s="390">
        <v>60</v>
      </c>
      <c r="J1066" s="99"/>
      <c r="K1066" s="1383">
        <f t="shared" si="212"/>
        <v>0</v>
      </c>
      <c r="L1066" s="304"/>
      <c r="M1066" s="1287"/>
    </row>
    <row r="1067" spans="1:13" ht="15.75">
      <c r="A1067" s="304" t="str">
        <f>IF(J1067&gt;0,COUNT($J$4:J1067),"")</f>
        <v/>
      </c>
      <c r="B1067" s="400"/>
      <c r="C1067" s="387" t="s">
        <v>2083</v>
      </c>
      <c r="D1067" s="388" t="s">
        <v>7307</v>
      </c>
      <c r="E1067" s="389">
        <v>66.739999999999995</v>
      </c>
      <c r="F1067" s="295">
        <f t="shared" si="210"/>
        <v>0</v>
      </c>
      <c r="G1067" s="1278">
        <f t="shared" si="211"/>
        <v>0</v>
      </c>
      <c r="H1067" s="390">
        <v>15</v>
      </c>
      <c r="I1067" s="390">
        <v>60</v>
      </c>
      <c r="J1067" s="99"/>
      <c r="K1067" s="1383">
        <f t="shared" si="212"/>
        <v>0</v>
      </c>
      <c r="L1067" s="304"/>
      <c r="M1067" s="1287"/>
    </row>
    <row r="1068" spans="1:13" ht="15.75">
      <c r="A1068" s="304" t="str">
        <f>IF(J1068&gt;0,COUNT($J$4:J1068),"")</f>
        <v/>
      </c>
      <c r="B1068" s="400"/>
      <c r="C1068" s="408"/>
      <c r="D1068" s="445"/>
      <c r="E1068" s="446"/>
      <c r="F1068" s="300"/>
      <c r="G1068" s="1378"/>
      <c r="H1068" s="447"/>
      <c r="I1068" s="447"/>
      <c r="J1068" s="101"/>
      <c r="K1068" s="1388"/>
      <c r="L1068" s="304"/>
      <c r="M1068" s="1287"/>
    </row>
    <row r="1069" spans="1:13" ht="15.75">
      <c r="A1069" s="304" t="str">
        <f>IF(J1069&gt;0,COUNT($J$4:J1069),"")</f>
        <v/>
      </c>
      <c r="B1069" s="400"/>
      <c r="C1069" s="384" t="s">
        <v>3076</v>
      </c>
      <c r="D1069" s="342" t="s">
        <v>7243</v>
      </c>
      <c r="E1069" s="385" t="s">
        <v>3076</v>
      </c>
      <c r="F1069" s="294">
        <f t="shared" ref="F1069:F1075" si="213">$F$2</f>
        <v>0</v>
      </c>
      <c r="G1069" s="1278" t="str">
        <f t="shared" ref="G1069:G1075" si="214">IFERROR(E1069*F1069,"-")</f>
        <v>-</v>
      </c>
      <c r="H1069" s="386">
        <v>1</v>
      </c>
      <c r="I1069" s="386">
        <v>1</v>
      </c>
      <c r="J1069" s="98"/>
      <c r="K1069" s="1383">
        <f t="shared" ref="K1069:K1075" si="215">IFERROR(J1069*G1069,0)</f>
        <v>0</v>
      </c>
      <c r="L1069" s="304"/>
      <c r="M1069" s="1287"/>
    </row>
    <row r="1070" spans="1:13" ht="15.75">
      <c r="A1070" s="304" t="str">
        <f>IF(J1070&gt;0,COUNT($J$4:J1070),"")</f>
        <v/>
      </c>
      <c r="B1070" s="400"/>
      <c r="C1070" s="387" t="s">
        <v>3076</v>
      </c>
      <c r="D1070" s="388" t="s">
        <v>7244</v>
      </c>
      <c r="E1070" s="389" t="s">
        <v>3076</v>
      </c>
      <c r="F1070" s="295">
        <f t="shared" si="213"/>
        <v>0</v>
      </c>
      <c r="G1070" s="1278" t="str">
        <f t="shared" si="214"/>
        <v>-</v>
      </c>
      <c r="H1070" s="390">
        <v>20</v>
      </c>
      <c r="I1070" s="390">
        <v>80</v>
      </c>
      <c r="J1070" s="99"/>
      <c r="K1070" s="1383">
        <f t="shared" si="215"/>
        <v>0</v>
      </c>
      <c r="L1070" s="304"/>
      <c r="M1070" s="1287"/>
    </row>
    <row r="1071" spans="1:13" ht="15.75">
      <c r="A1071" s="304" t="str">
        <f>IF(J1071&gt;0,COUNT($J$4:J1071),"")</f>
        <v/>
      </c>
      <c r="B1071" s="400"/>
      <c r="C1071" s="387" t="s">
        <v>2034</v>
      </c>
      <c r="D1071" s="388" t="s">
        <v>7245</v>
      </c>
      <c r="E1071" s="389">
        <v>90.62</v>
      </c>
      <c r="F1071" s="295">
        <f t="shared" si="213"/>
        <v>0</v>
      </c>
      <c r="G1071" s="1278">
        <f t="shared" si="214"/>
        <v>0</v>
      </c>
      <c r="H1071" s="390">
        <v>20</v>
      </c>
      <c r="I1071" s="390">
        <v>40</v>
      </c>
      <c r="J1071" s="99"/>
      <c r="K1071" s="1383">
        <f t="shared" si="215"/>
        <v>0</v>
      </c>
      <c r="L1071" s="304"/>
      <c r="M1071" s="1287"/>
    </row>
    <row r="1072" spans="1:13" ht="15.75">
      <c r="A1072" s="304" t="str">
        <f>IF(J1072&gt;0,COUNT($J$4:J1072),"")</f>
        <v/>
      </c>
      <c r="B1072" s="400"/>
      <c r="C1072" s="387" t="s">
        <v>2035</v>
      </c>
      <c r="D1072" s="388" t="s">
        <v>7246</v>
      </c>
      <c r="E1072" s="389">
        <v>85.65</v>
      </c>
      <c r="F1072" s="295">
        <f t="shared" si="213"/>
        <v>0</v>
      </c>
      <c r="G1072" s="1278">
        <f t="shared" si="214"/>
        <v>0</v>
      </c>
      <c r="H1072" s="390">
        <v>20</v>
      </c>
      <c r="I1072" s="390">
        <v>40</v>
      </c>
      <c r="J1072" s="99"/>
      <c r="K1072" s="1383">
        <f t="shared" si="215"/>
        <v>0</v>
      </c>
      <c r="L1072" s="304"/>
      <c r="M1072" s="1287"/>
    </row>
    <row r="1073" spans="1:13" ht="15.75">
      <c r="A1073" s="304" t="str">
        <f>IF(J1073&gt;0,COUNT($J$4:J1073),"")</f>
        <v/>
      </c>
      <c r="B1073" s="400"/>
      <c r="C1073" s="391" t="s">
        <v>2036</v>
      </c>
      <c r="D1073" s="349" t="s">
        <v>7247</v>
      </c>
      <c r="E1073" s="392">
        <v>85.65</v>
      </c>
      <c r="F1073" s="296">
        <f t="shared" si="213"/>
        <v>0</v>
      </c>
      <c r="G1073" s="1286">
        <f t="shared" si="214"/>
        <v>0</v>
      </c>
      <c r="H1073" s="393">
        <v>20</v>
      </c>
      <c r="I1073" s="393">
        <v>40</v>
      </c>
      <c r="J1073" s="100"/>
      <c r="K1073" s="1384">
        <f t="shared" si="215"/>
        <v>0</v>
      </c>
      <c r="L1073" s="304"/>
      <c r="M1073" s="1287"/>
    </row>
    <row r="1074" spans="1:13" ht="15.75">
      <c r="A1074" s="304" t="str">
        <f>IF(J1074&gt;0,COUNT($J$4:J1090),"")</f>
        <v/>
      </c>
      <c r="B1074" s="400"/>
      <c r="C1074" s="387" t="s">
        <v>2099</v>
      </c>
      <c r="D1074" s="430" t="s">
        <v>8800</v>
      </c>
      <c r="E1074" s="389">
        <v>130.88999999999999</v>
      </c>
      <c r="F1074" s="295">
        <f t="shared" si="213"/>
        <v>0</v>
      </c>
      <c r="G1074" s="1275">
        <f t="shared" si="214"/>
        <v>0</v>
      </c>
      <c r="H1074" s="390">
        <v>14</v>
      </c>
      <c r="I1074" s="390">
        <v>56</v>
      </c>
      <c r="J1074" s="99"/>
      <c r="K1074" s="1385">
        <f t="shared" si="215"/>
        <v>0</v>
      </c>
      <c r="L1074" s="304"/>
      <c r="M1074" s="1287"/>
    </row>
    <row r="1075" spans="1:13" ht="15.75">
      <c r="A1075" s="304" t="str">
        <f>IF(J1075&gt;0,COUNT($J$4:J1090),"")</f>
        <v/>
      </c>
      <c r="B1075" s="400"/>
      <c r="C1075" s="391" t="s">
        <v>2100</v>
      </c>
      <c r="D1075" s="450" t="s">
        <v>8801</v>
      </c>
      <c r="E1075" s="392">
        <v>185.28</v>
      </c>
      <c r="F1075" s="296">
        <f t="shared" si="213"/>
        <v>0</v>
      </c>
      <c r="G1075" s="1286">
        <f t="shared" si="214"/>
        <v>0</v>
      </c>
      <c r="H1075" s="393">
        <v>10</v>
      </c>
      <c r="I1075" s="393">
        <v>40</v>
      </c>
      <c r="J1075" s="100"/>
      <c r="K1075" s="1384">
        <f t="shared" si="215"/>
        <v>0</v>
      </c>
      <c r="L1075" s="304"/>
      <c r="M1075" s="1287"/>
    </row>
    <row r="1076" spans="1:13" ht="15.75">
      <c r="A1076" s="304" t="str">
        <f>IF(J1076&gt;0,COUNT($J$4:J1076),"")</f>
        <v/>
      </c>
      <c r="B1076" s="400"/>
      <c r="C1076" s="408"/>
      <c r="D1076" s="445"/>
      <c r="E1076" s="446"/>
      <c r="F1076" s="300"/>
      <c r="G1076" s="1378"/>
      <c r="H1076" s="447"/>
      <c r="I1076" s="447"/>
      <c r="J1076" s="101"/>
      <c r="K1076" s="1388"/>
      <c r="L1076" s="304"/>
      <c r="M1076" s="1287"/>
    </row>
    <row r="1077" spans="1:13" ht="15.75">
      <c r="A1077" s="304" t="str">
        <f>IF(J1077&gt;0,COUNT($J$4:J1077),"")</f>
        <v/>
      </c>
      <c r="B1077" s="400"/>
      <c r="C1077" s="384" t="s">
        <v>3076</v>
      </c>
      <c r="D1077" s="342" t="s">
        <v>7308</v>
      </c>
      <c r="E1077" s="385" t="s">
        <v>3076</v>
      </c>
      <c r="F1077" s="294">
        <f t="shared" ref="F1077:F1090" si="216">$F$2</f>
        <v>0</v>
      </c>
      <c r="G1077" s="1278" t="str">
        <f t="shared" ref="G1077:G1090" si="217">IFERROR(E1077*F1077,"-")</f>
        <v>-</v>
      </c>
      <c r="H1077" s="386">
        <v>1</v>
      </c>
      <c r="I1077" s="386">
        <v>1</v>
      </c>
      <c r="J1077" s="98"/>
      <c r="K1077" s="1383">
        <f t="shared" ref="K1077:K1090" si="218">IFERROR(J1077*G1077,0)</f>
        <v>0</v>
      </c>
      <c r="L1077" s="304"/>
      <c r="M1077" s="1287"/>
    </row>
    <row r="1078" spans="1:13" ht="15.75">
      <c r="A1078" s="304" t="str">
        <f>IF(J1078&gt;0,COUNT($J$4:J1078),"")</f>
        <v/>
      </c>
      <c r="B1078" s="400"/>
      <c r="C1078" s="387" t="s">
        <v>2087</v>
      </c>
      <c r="D1078" s="388" t="s">
        <v>7309</v>
      </c>
      <c r="E1078" s="389">
        <v>104.2</v>
      </c>
      <c r="F1078" s="295">
        <f t="shared" si="216"/>
        <v>0</v>
      </c>
      <c r="G1078" s="1278">
        <f t="shared" si="217"/>
        <v>0</v>
      </c>
      <c r="H1078" s="390">
        <v>25</v>
      </c>
      <c r="I1078" s="390">
        <v>100</v>
      </c>
      <c r="J1078" s="99"/>
      <c r="K1078" s="1383">
        <f t="shared" si="218"/>
        <v>0</v>
      </c>
      <c r="L1078" s="304"/>
      <c r="M1078" s="1287"/>
    </row>
    <row r="1079" spans="1:13" ht="15.75">
      <c r="A1079" s="304" t="str">
        <f>IF(J1079&gt;0,COUNT($J$4:J1079),"")</f>
        <v/>
      </c>
      <c r="B1079" s="400"/>
      <c r="C1079" s="387" t="s">
        <v>2088</v>
      </c>
      <c r="D1079" s="388" t="s">
        <v>7310</v>
      </c>
      <c r="E1079" s="389">
        <v>104.19</v>
      </c>
      <c r="F1079" s="295">
        <f t="shared" si="216"/>
        <v>0</v>
      </c>
      <c r="G1079" s="1278">
        <f t="shared" si="217"/>
        <v>0</v>
      </c>
      <c r="H1079" s="390">
        <v>25</v>
      </c>
      <c r="I1079" s="390">
        <v>100</v>
      </c>
      <c r="J1079" s="99"/>
      <c r="K1079" s="1383">
        <f t="shared" si="218"/>
        <v>0</v>
      </c>
      <c r="L1079" s="304"/>
      <c r="M1079" s="1287"/>
    </row>
    <row r="1080" spans="1:13" ht="15.75">
      <c r="A1080" s="304" t="str">
        <f>IF(J1080&gt;0,COUNT($J$4:J1080),"")</f>
        <v/>
      </c>
      <c r="B1080" s="400"/>
      <c r="C1080" s="387" t="s">
        <v>2089</v>
      </c>
      <c r="D1080" s="388" t="s">
        <v>7311</v>
      </c>
      <c r="E1080" s="389">
        <v>104.19</v>
      </c>
      <c r="F1080" s="295">
        <f t="shared" si="216"/>
        <v>0</v>
      </c>
      <c r="G1080" s="1278">
        <f t="shared" si="217"/>
        <v>0</v>
      </c>
      <c r="H1080" s="390">
        <v>20</v>
      </c>
      <c r="I1080" s="390">
        <v>80</v>
      </c>
      <c r="J1080" s="99"/>
      <c r="K1080" s="1383">
        <f t="shared" si="218"/>
        <v>0</v>
      </c>
      <c r="L1080" s="304"/>
      <c r="M1080" s="1287"/>
    </row>
    <row r="1081" spans="1:13" ht="15.75">
      <c r="A1081" s="304" t="str">
        <f>IF(J1081&gt;0,COUNT($J$4:J1081),"")</f>
        <v/>
      </c>
      <c r="B1081" s="400"/>
      <c r="C1081" s="387" t="s">
        <v>2090</v>
      </c>
      <c r="D1081" s="388" t="s">
        <v>7312</v>
      </c>
      <c r="E1081" s="389">
        <v>104.2</v>
      </c>
      <c r="F1081" s="295">
        <f t="shared" si="216"/>
        <v>0</v>
      </c>
      <c r="G1081" s="1275">
        <f t="shared" si="217"/>
        <v>0</v>
      </c>
      <c r="H1081" s="390">
        <v>10</v>
      </c>
      <c r="I1081" s="390">
        <v>40</v>
      </c>
      <c r="J1081" s="99"/>
      <c r="K1081" s="1385">
        <f t="shared" si="218"/>
        <v>0</v>
      </c>
      <c r="L1081" s="304"/>
      <c r="M1081" s="1287"/>
    </row>
    <row r="1082" spans="1:13" ht="15.75">
      <c r="A1082" s="304" t="str">
        <f>IF(J1082&gt;0,COUNT($J$4:J1082),"")</f>
        <v/>
      </c>
      <c r="B1082" s="400"/>
      <c r="C1082" s="384" t="s">
        <v>2091</v>
      </c>
      <c r="D1082" s="342" t="s">
        <v>7313</v>
      </c>
      <c r="E1082" s="385">
        <v>104.2</v>
      </c>
      <c r="F1082" s="294">
        <f t="shared" si="216"/>
        <v>0</v>
      </c>
      <c r="G1082" s="1278">
        <f t="shared" si="217"/>
        <v>0</v>
      </c>
      <c r="H1082" s="386">
        <v>10</v>
      </c>
      <c r="I1082" s="386">
        <v>40</v>
      </c>
      <c r="J1082" s="98"/>
      <c r="K1082" s="1383">
        <f t="shared" si="218"/>
        <v>0</v>
      </c>
      <c r="L1082" s="304"/>
      <c r="M1082" s="1287"/>
    </row>
    <row r="1083" spans="1:13" ht="15.75">
      <c r="A1083" s="304" t="str">
        <f>IF(J1083&gt;0,COUNT($J$4:J1083),"")</f>
        <v/>
      </c>
      <c r="B1083" s="400"/>
      <c r="C1083" s="387" t="s">
        <v>2092</v>
      </c>
      <c r="D1083" s="388" t="s">
        <v>7314</v>
      </c>
      <c r="E1083" s="389">
        <v>114.13</v>
      </c>
      <c r="F1083" s="295">
        <f t="shared" si="216"/>
        <v>0</v>
      </c>
      <c r="G1083" s="1278">
        <f t="shared" si="217"/>
        <v>0</v>
      </c>
      <c r="H1083" s="390">
        <v>10</v>
      </c>
      <c r="I1083" s="390">
        <v>40</v>
      </c>
      <c r="J1083" s="99"/>
      <c r="K1083" s="1383">
        <f t="shared" si="218"/>
        <v>0</v>
      </c>
      <c r="L1083" s="304"/>
      <c r="M1083" s="1287"/>
    </row>
    <row r="1084" spans="1:13" ht="15.75">
      <c r="A1084" s="304" t="str">
        <f>IF(J1084&gt;0,COUNT($J$4:J1084),"")</f>
        <v/>
      </c>
      <c r="B1084" s="400"/>
      <c r="C1084" s="387" t="s">
        <v>2093</v>
      </c>
      <c r="D1084" s="388" t="s">
        <v>7315</v>
      </c>
      <c r="E1084" s="389">
        <v>109.32</v>
      </c>
      <c r="F1084" s="295">
        <f t="shared" si="216"/>
        <v>0</v>
      </c>
      <c r="G1084" s="1278">
        <f t="shared" si="217"/>
        <v>0</v>
      </c>
      <c r="H1084" s="390">
        <v>10</v>
      </c>
      <c r="I1084" s="390">
        <v>80</v>
      </c>
      <c r="J1084" s="99"/>
      <c r="K1084" s="1383">
        <f t="shared" si="218"/>
        <v>0</v>
      </c>
      <c r="L1084" s="304"/>
      <c r="M1084" s="1287"/>
    </row>
    <row r="1085" spans="1:13" ht="15.75">
      <c r="A1085" s="304" t="str">
        <f>IF(J1085&gt;0,COUNT($J$4:J1085),"")</f>
        <v/>
      </c>
      <c r="B1085" s="400"/>
      <c r="C1085" s="387" t="s">
        <v>2094</v>
      </c>
      <c r="D1085" s="388" t="s">
        <v>7316</v>
      </c>
      <c r="E1085" s="389">
        <v>98.53</v>
      </c>
      <c r="F1085" s="295">
        <f t="shared" si="216"/>
        <v>0</v>
      </c>
      <c r="G1085" s="1275">
        <f t="shared" si="217"/>
        <v>0</v>
      </c>
      <c r="H1085" s="390">
        <v>10</v>
      </c>
      <c r="I1085" s="390">
        <v>40</v>
      </c>
      <c r="J1085" s="99"/>
      <c r="K1085" s="1385">
        <f t="shared" si="218"/>
        <v>0</v>
      </c>
      <c r="L1085" s="304"/>
      <c r="M1085" s="1287"/>
    </row>
    <row r="1086" spans="1:13" ht="15.75">
      <c r="A1086" s="304" t="str">
        <f>IF(J1086&gt;0,COUNT($J$4:J1086),"")</f>
        <v/>
      </c>
      <c r="B1086" s="400"/>
      <c r="C1086" s="384" t="s">
        <v>2095</v>
      </c>
      <c r="D1086" s="342" t="s">
        <v>7317</v>
      </c>
      <c r="E1086" s="385">
        <v>103.94</v>
      </c>
      <c r="F1086" s="294">
        <f t="shared" si="216"/>
        <v>0</v>
      </c>
      <c r="G1086" s="1278">
        <f t="shared" si="217"/>
        <v>0</v>
      </c>
      <c r="H1086" s="386">
        <v>20</v>
      </c>
      <c r="I1086" s="386">
        <v>40</v>
      </c>
      <c r="J1086" s="98"/>
      <c r="K1086" s="1383">
        <f t="shared" si="218"/>
        <v>0</v>
      </c>
      <c r="L1086" s="304"/>
      <c r="M1086" s="1287"/>
    </row>
    <row r="1087" spans="1:13" ht="15.75">
      <c r="A1087" s="304" t="str">
        <f>IF(J1087&gt;0,COUNT($J$4:J1087),"")</f>
        <v/>
      </c>
      <c r="B1087" s="400"/>
      <c r="C1087" s="387" t="s">
        <v>2096</v>
      </c>
      <c r="D1087" s="388" t="s">
        <v>7318</v>
      </c>
      <c r="E1087" s="389">
        <v>104.19</v>
      </c>
      <c r="F1087" s="295">
        <f t="shared" si="216"/>
        <v>0</v>
      </c>
      <c r="G1087" s="1278">
        <f t="shared" si="217"/>
        <v>0</v>
      </c>
      <c r="H1087" s="390">
        <v>18</v>
      </c>
      <c r="I1087" s="390">
        <v>72</v>
      </c>
      <c r="J1087" s="99"/>
      <c r="K1087" s="1383">
        <f t="shared" si="218"/>
        <v>0</v>
      </c>
      <c r="L1087" s="304"/>
      <c r="M1087" s="1287"/>
    </row>
    <row r="1088" spans="1:13" ht="15.75">
      <c r="A1088" s="304" t="str">
        <f>IF(J1088&gt;0,COUNT($J$4:J1088),"")</f>
        <v/>
      </c>
      <c r="B1088" s="400"/>
      <c r="C1088" s="387" t="s">
        <v>2097</v>
      </c>
      <c r="D1088" s="388" t="s">
        <v>7319</v>
      </c>
      <c r="E1088" s="389">
        <v>104.19</v>
      </c>
      <c r="F1088" s="295">
        <f t="shared" si="216"/>
        <v>0</v>
      </c>
      <c r="G1088" s="1278">
        <f t="shared" si="217"/>
        <v>0</v>
      </c>
      <c r="H1088" s="390">
        <v>20</v>
      </c>
      <c r="I1088" s="390">
        <v>40</v>
      </c>
      <c r="J1088" s="99"/>
      <c r="K1088" s="1383">
        <f t="shared" si="218"/>
        <v>0</v>
      </c>
      <c r="L1088" s="304"/>
      <c r="M1088" s="1287"/>
    </row>
    <row r="1089" spans="1:13" ht="15.75">
      <c r="A1089" s="304" t="str">
        <f>IF(J1089&gt;0,COUNT($J$4:J1089),"")</f>
        <v/>
      </c>
      <c r="B1089" s="400"/>
      <c r="C1089" s="387" t="s">
        <v>2098</v>
      </c>
      <c r="D1089" s="388" t="s">
        <v>7320</v>
      </c>
      <c r="E1089" s="389">
        <v>106.16</v>
      </c>
      <c r="F1089" s="295">
        <f t="shared" si="216"/>
        <v>0</v>
      </c>
      <c r="G1089" s="1278">
        <f t="shared" si="217"/>
        <v>0</v>
      </c>
      <c r="H1089" s="390">
        <v>15</v>
      </c>
      <c r="I1089" s="390">
        <v>30</v>
      </c>
      <c r="J1089" s="99"/>
      <c r="K1089" s="1383">
        <f t="shared" si="218"/>
        <v>0</v>
      </c>
      <c r="L1089" s="304"/>
      <c r="M1089" s="1287"/>
    </row>
    <row r="1090" spans="1:13" ht="15.75">
      <c r="A1090" s="304" t="str">
        <f>IF(J1090&gt;0,COUNT($J$4:J1090),"")</f>
        <v/>
      </c>
      <c r="B1090" s="400"/>
      <c r="C1090" s="391" t="s">
        <v>3076</v>
      </c>
      <c r="D1090" s="349" t="s">
        <v>7321</v>
      </c>
      <c r="E1090" s="392" t="s">
        <v>3076</v>
      </c>
      <c r="F1090" s="296">
        <f t="shared" si="216"/>
        <v>0</v>
      </c>
      <c r="G1090" s="1286" t="str">
        <f t="shared" si="217"/>
        <v>-</v>
      </c>
      <c r="H1090" s="393">
        <v>14</v>
      </c>
      <c r="I1090" s="393">
        <v>56</v>
      </c>
      <c r="J1090" s="100"/>
      <c r="K1090" s="1384">
        <f t="shared" si="218"/>
        <v>0</v>
      </c>
      <c r="L1090" s="304"/>
      <c r="M1090" s="1287"/>
    </row>
    <row r="1091" spans="1:13" ht="15.75">
      <c r="A1091" s="304" t="str">
        <f>IF(J1091&gt;0,COUNT($J$4:J1209),"")</f>
        <v/>
      </c>
      <c r="B1091" s="400"/>
      <c r="C1091" s="408"/>
      <c r="D1091" s="445"/>
      <c r="E1091" s="446"/>
      <c r="F1091" s="300"/>
      <c r="G1091" s="1378"/>
      <c r="H1091" s="447"/>
      <c r="I1091" s="447"/>
      <c r="J1091" s="101"/>
      <c r="K1091" s="1388"/>
      <c r="L1091" s="304"/>
      <c r="M1091" s="1287"/>
    </row>
    <row r="1092" spans="1:13" ht="15.75">
      <c r="A1092" s="304" t="str">
        <f>IF(J1092&gt;0,COUNT($J$4:J1092),"")</f>
        <v/>
      </c>
      <c r="B1092" s="400"/>
      <c r="C1092" s="384" t="s">
        <v>3076</v>
      </c>
      <c r="D1092" s="342" t="s">
        <v>7248</v>
      </c>
      <c r="E1092" s="385" t="s">
        <v>3076</v>
      </c>
      <c r="F1092" s="294">
        <f t="shared" ref="F1092:F1098" si="219">$F$2</f>
        <v>0</v>
      </c>
      <c r="G1092" s="1278" t="str">
        <f t="shared" ref="G1092:G1098" si="220">IFERROR(E1092*F1092,"-")</f>
        <v>-</v>
      </c>
      <c r="H1092" s="386">
        <v>1</v>
      </c>
      <c r="I1092" s="386">
        <v>1</v>
      </c>
      <c r="J1092" s="98"/>
      <c r="K1092" s="1383">
        <f t="shared" ref="K1092:K1098" si="221">IFERROR(J1092*G1092,0)</f>
        <v>0</v>
      </c>
      <c r="L1092" s="304"/>
      <c r="M1092" s="1287"/>
    </row>
    <row r="1093" spans="1:13" ht="15.75">
      <c r="A1093" s="304" t="str">
        <f>IF(J1093&gt;0,COUNT($J$4:J1093),"")</f>
        <v/>
      </c>
      <c r="B1093" s="400"/>
      <c r="C1093" s="387" t="s">
        <v>3076</v>
      </c>
      <c r="D1093" s="388" t="s">
        <v>7249</v>
      </c>
      <c r="E1093" s="389" t="s">
        <v>3076</v>
      </c>
      <c r="F1093" s="295">
        <f t="shared" si="219"/>
        <v>0</v>
      </c>
      <c r="G1093" s="1278" t="str">
        <f t="shared" si="220"/>
        <v>-</v>
      </c>
      <c r="H1093" s="390">
        <v>1</v>
      </c>
      <c r="I1093" s="390">
        <v>1</v>
      </c>
      <c r="J1093" s="99"/>
      <c r="K1093" s="1383">
        <f t="shared" si="221"/>
        <v>0</v>
      </c>
      <c r="L1093" s="304"/>
      <c r="M1093" s="1287"/>
    </row>
    <row r="1094" spans="1:13" ht="15.75">
      <c r="A1094" s="304" t="str">
        <f>IF(J1094&gt;0,COUNT($J$4:J1094),"")</f>
        <v/>
      </c>
      <c r="B1094" s="400"/>
      <c r="C1094" s="387" t="s">
        <v>3076</v>
      </c>
      <c r="D1094" s="388" t="s">
        <v>7250</v>
      </c>
      <c r="E1094" s="389" t="s">
        <v>3076</v>
      </c>
      <c r="F1094" s="295">
        <f t="shared" si="219"/>
        <v>0</v>
      </c>
      <c r="G1094" s="1278" t="str">
        <f t="shared" si="220"/>
        <v>-</v>
      </c>
      <c r="H1094" s="390">
        <v>18</v>
      </c>
      <c r="I1094" s="390">
        <v>72</v>
      </c>
      <c r="J1094" s="99"/>
      <c r="K1094" s="1383">
        <f t="shared" si="221"/>
        <v>0</v>
      </c>
      <c r="L1094" s="304"/>
      <c r="M1094" s="1287"/>
    </row>
    <row r="1095" spans="1:13" ht="15.75">
      <c r="A1095" s="304" t="str">
        <f>IF(J1095&gt;0,COUNT($J$4:J1095),"")</f>
        <v/>
      </c>
      <c r="B1095" s="400"/>
      <c r="C1095" s="387" t="s">
        <v>2037</v>
      </c>
      <c r="D1095" s="388" t="s">
        <v>7251</v>
      </c>
      <c r="E1095" s="389">
        <v>112.07</v>
      </c>
      <c r="F1095" s="295">
        <f t="shared" si="219"/>
        <v>0</v>
      </c>
      <c r="G1095" s="1278">
        <f t="shared" si="220"/>
        <v>0</v>
      </c>
      <c r="H1095" s="390">
        <v>20</v>
      </c>
      <c r="I1095" s="390">
        <v>80</v>
      </c>
      <c r="J1095" s="99"/>
      <c r="K1095" s="1383">
        <f t="shared" si="221"/>
        <v>0</v>
      </c>
      <c r="L1095" s="304"/>
      <c r="M1095" s="1287"/>
    </row>
    <row r="1096" spans="1:13" ht="15.75">
      <c r="A1096" s="304" t="str">
        <f>IF(J1096&gt;0,COUNT($J$4:J1096),"")</f>
        <v/>
      </c>
      <c r="B1096" s="400"/>
      <c r="C1096" s="387" t="s">
        <v>2038</v>
      </c>
      <c r="D1096" s="388" t="s">
        <v>7252</v>
      </c>
      <c r="E1096" s="389">
        <v>106.02</v>
      </c>
      <c r="F1096" s="295">
        <f t="shared" si="219"/>
        <v>0</v>
      </c>
      <c r="G1096" s="1278">
        <f t="shared" si="220"/>
        <v>0</v>
      </c>
      <c r="H1096" s="390">
        <v>20</v>
      </c>
      <c r="I1096" s="390">
        <v>80</v>
      </c>
      <c r="J1096" s="99"/>
      <c r="K1096" s="1383">
        <f t="shared" si="221"/>
        <v>0</v>
      </c>
      <c r="L1096" s="304"/>
      <c r="M1096" s="1287"/>
    </row>
    <row r="1097" spans="1:13" ht="15.75">
      <c r="A1097" s="304" t="str">
        <f>IF(J1097&gt;0,COUNT($J$4:J1097),"")</f>
        <v/>
      </c>
      <c r="B1097" s="400"/>
      <c r="C1097" s="387" t="s">
        <v>2039</v>
      </c>
      <c r="D1097" s="388" t="s">
        <v>7253</v>
      </c>
      <c r="E1097" s="389">
        <v>106.02</v>
      </c>
      <c r="F1097" s="295">
        <f t="shared" si="219"/>
        <v>0</v>
      </c>
      <c r="G1097" s="1278">
        <f t="shared" si="220"/>
        <v>0</v>
      </c>
      <c r="H1097" s="390">
        <v>15</v>
      </c>
      <c r="I1097" s="390">
        <v>60</v>
      </c>
      <c r="J1097" s="99"/>
      <c r="K1097" s="1383">
        <f t="shared" si="221"/>
        <v>0</v>
      </c>
      <c r="L1097" s="304"/>
      <c r="M1097" s="1287"/>
    </row>
    <row r="1098" spans="1:13" ht="15.75">
      <c r="A1098" s="304" t="str">
        <f>IF(J1098&gt;0,COUNT($J$4:J1098),"")</f>
        <v/>
      </c>
      <c r="B1098" s="400"/>
      <c r="C1098" s="391" t="s">
        <v>2040</v>
      </c>
      <c r="D1098" s="349" t="s">
        <v>7254</v>
      </c>
      <c r="E1098" s="392">
        <v>131.28</v>
      </c>
      <c r="F1098" s="296">
        <f t="shared" si="219"/>
        <v>0</v>
      </c>
      <c r="G1098" s="1286">
        <f t="shared" si="220"/>
        <v>0</v>
      </c>
      <c r="H1098" s="393">
        <v>12</v>
      </c>
      <c r="I1098" s="393">
        <v>24</v>
      </c>
      <c r="J1098" s="100"/>
      <c r="K1098" s="1384">
        <f t="shared" si="221"/>
        <v>0</v>
      </c>
      <c r="L1098" s="304"/>
      <c r="M1098" s="1287"/>
    </row>
    <row r="1099" spans="1:13" ht="15.75">
      <c r="A1099" s="304" t="str">
        <f>IF(J1099&gt;0,COUNT($J$4:J1099),"")</f>
        <v/>
      </c>
      <c r="B1099" s="400"/>
      <c r="C1099" s="387" t="s">
        <v>2112</v>
      </c>
      <c r="D1099" s="430" t="s">
        <v>8802</v>
      </c>
      <c r="E1099" s="389">
        <v>185.62</v>
      </c>
      <c r="F1099" s="295">
        <f>$F$2</f>
        <v>0</v>
      </c>
      <c r="G1099" s="1275">
        <f>IFERROR(E1099*F1099,"-")</f>
        <v>0</v>
      </c>
      <c r="H1099" s="390">
        <v>8</v>
      </c>
      <c r="I1099" s="390">
        <v>32</v>
      </c>
      <c r="J1099" s="99"/>
      <c r="K1099" s="1385">
        <f>IFERROR(J1099*G1099,0)</f>
        <v>0</v>
      </c>
      <c r="L1099" s="304"/>
      <c r="M1099" s="1287"/>
    </row>
    <row r="1100" spans="1:13" ht="15.75">
      <c r="A1100" s="304" t="str">
        <f>IF(J1100&gt;0,COUNT($J$4:J1123),"")</f>
        <v/>
      </c>
      <c r="B1100" s="400"/>
      <c r="C1100" s="391" t="s">
        <v>3076</v>
      </c>
      <c r="D1100" s="450" t="s">
        <v>8803</v>
      </c>
      <c r="E1100" s="392" t="s">
        <v>3076</v>
      </c>
      <c r="F1100" s="296">
        <f>$F$2</f>
        <v>0</v>
      </c>
      <c r="G1100" s="1286" t="str">
        <f>IFERROR(E1100*F1100,"-")</f>
        <v>-</v>
      </c>
      <c r="H1100" s="393">
        <v>1</v>
      </c>
      <c r="I1100" s="393">
        <v>20</v>
      </c>
      <c r="J1100" s="100"/>
      <c r="K1100" s="1384">
        <f>IFERROR(J1100*G1100,0)</f>
        <v>0</v>
      </c>
      <c r="L1100" s="304"/>
      <c r="M1100" s="1287"/>
    </row>
    <row r="1101" spans="1:13" ht="15.75">
      <c r="A1101" s="304" t="str">
        <f>IF(J1101&gt;0,COUNT($J$4:J1101),"")</f>
        <v/>
      </c>
      <c r="B1101" s="400"/>
      <c r="C1101" s="408"/>
      <c r="D1101" s="445"/>
      <c r="E1101" s="446"/>
      <c r="F1101" s="300"/>
      <c r="G1101" s="1378"/>
      <c r="H1101" s="447"/>
      <c r="I1101" s="447"/>
      <c r="J1101" s="101"/>
      <c r="K1101" s="1388"/>
      <c r="L1101" s="304"/>
      <c r="M1101" s="1287"/>
    </row>
    <row r="1102" spans="1:13" ht="15.75">
      <c r="A1102" s="304" t="str">
        <f>IF(J1102&gt;0,COUNT($J$4:J1102),"")</f>
        <v/>
      </c>
      <c r="B1102" s="400"/>
      <c r="C1102" s="384" t="s">
        <v>3076</v>
      </c>
      <c r="D1102" s="342" t="s">
        <v>7322</v>
      </c>
      <c r="E1102" s="385" t="s">
        <v>3076</v>
      </c>
      <c r="F1102" s="294">
        <f t="shared" ref="F1102:F1111" si="222">$F$2</f>
        <v>0</v>
      </c>
      <c r="G1102" s="1278" t="str">
        <f t="shared" ref="G1102:G1111" si="223">IFERROR(E1102*F1102,"-")</f>
        <v>-</v>
      </c>
      <c r="H1102" s="386">
        <v>1</v>
      </c>
      <c r="I1102" s="386">
        <v>1</v>
      </c>
      <c r="J1102" s="98"/>
      <c r="K1102" s="1383">
        <f t="shared" ref="K1102:K1111" si="224">IFERROR(J1102*G1102,0)</f>
        <v>0</v>
      </c>
      <c r="L1102" s="304"/>
      <c r="M1102" s="1287"/>
    </row>
    <row r="1103" spans="1:13" ht="15.75">
      <c r="A1103" s="304" t="str">
        <f>IF(J1103&gt;0,COUNT($J$4:J1103),"")</f>
        <v/>
      </c>
      <c r="B1103" s="400"/>
      <c r="C1103" s="387" t="s">
        <v>3076</v>
      </c>
      <c r="D1103" s="388" t="s">
        <v>7323</v>
      </c>
      <c r="E1103" s="389" t="s">
        <v>3076</v>
      </c>
      <c r="F1103" s="295">
        <f t="shared" si="222"/>
        <v>0</v>
      </c>
      <c r="G1103" s="1278" t="str">
        <f t="shared" si="223"/>
        <v>-</v>
      </c>
      <c r="H1103" s="390">
        <v>20</v>
      </c>
      <c r="I1103" s="390">
        <v>80</v>
      </c>
      <c r="J1103" s="99"/>
      <c r="K1103" s="1383">
        <f t="shared" si="224"/>
        <v>0</v>
      </c>
      <c r="L1103" s="304"/>
      <c r="M1103" s="1287"/>
    </row>
    <row r="1104" spans="1:13" ht="15.75">
      <c r="A1104" s="304" t="str">
        <f>IF(J1104&gt;0,COUNT($J$4:J1104),"")</f>
        <v/>
      </c>
      <c r="B1104" s="400"/>
      <c r="C1104" s="387" t="s">
        <v>3076</v>
      </c>
      <c r="D1104" s="388" t="s">
        <v>7324</v>
      </c>
      <c r="E1104" s="389" t="s">
        <v>3076</v>
      </c>
      <c r="F1104" s="295">
        <f t="shared" si="222"/>
        <v>0</v>
      </c>
      <c r="G1104" s="1278" t="str">
        <f t="shared" si="223"/>
        <v>-</v>
      </c>
      <c r="H1104" s="390">
        <v>18</v>
      </c>
      <c r="I1104" s="390">
        <v>72</v>
      </c>
      <c r="J1104" s="99"/>
      <c r="K1104" s="1383">
        <f t="shared" si="224"/>
        <v>0</v>
      </c>
      <c r="L1104" s="304"/>
      <c r="M1104" s="1287"/>
    </row>
    <row r="1105" spans="1:13" ht="15.75">
      <c r="A1105" s="304" t="str">
        <f>IF(J1105&gt;0,COUNT($J$4:J1105),"")</f>
        <v/>
      </c>
      <c r="B1105" s="400"/>
      <c r="C1105" s="387" t="s">
        <v>3076</v>
      </c>
      <c r="D1105" s="388" t="s">
        <v>7325</v>
      </c>
      <c r="E1105" s="389" t="s">
        <v>3076</v>
      </c>
      <c r="F1105" s="295">
        <f t="shared" si="222"/>
        <v>0</v>
      </c>
      <c r="G1105" s="1278" t="str">
        <f t="shared" si="223"/>
        <v>-</v>
      </c>
      <c r="H1105" s="390">
        <v>15</v>
      </c>
      <c r="I1105" s="390">
        <v>60</v>
      </c>
      <c r="J1105" s="99"/>
      <c r="K1105" s="1383">
        <f t="shared" si="224"/>
        <v>0</v>
      </c>
      <c r="L1105" s="304"/>
      <c r="M1105" s="1287"/>
    </row>
    <row r="1106" spans="1:13" ht="15.75">
      <c r="A1106" s="304" t="str">
        <f>IF(J1106&gt;0,COUNT($J$4:J1106),"")</f>
        <v/>
      </c>
      <c r="B1106" s="400"/>
      <c r="C1106" s="391" t="s">
        <v>2101</v>
      </c>
      <c r="D1106" s="349" t="s">
        <v>7326</v>
      </c>
      <c r="E1106" s="392">
        <v>144.03</v>
      </c>
      <c r="F1106" s="296">
        <f t="shared" si="222"/>
        <v>0</v>
      </c>
      <c r="G1106" s="1286">
        <f t="shared" si="223"/>
        <v>0</v>
      </c>
      <c r="H1106" s="393">
        <v>12</v>
      </c>
      <c r="I1106" s="393">
        <v>48</v>
      </c>
      <c r="J1106" s="100"/>
      <c r="K1106" s="1384">
        <f t="shared" si="224"/>
        <v>0</v>
      </c>
      <c r="L1106" s="304"/>
      <c r="M1106" s="1287"/>
    </row>
    <row r="1107" spans="1:13" ht="15.75">
      <c r="A1107" s="304" t="str">
        <f>IF(J1107&gt;0,COUNT($J$4:J1107),"")</f>
        <v/>
      </c>
      <c r="B1107" s="400"/>
      <c r="C1107" s="387" t="s">
        <v>3076</v>
      </c>
      <c r="D1107" s="388" t="s">
        <v>7327</v>
      </c>
      <c r="E1107" s="389" t="s">
        <v>3076</v>
      </c>
      <c r="F1107" s="295">
        <f t="shared" si="222"/>
        <v>0</v>
      </c>
      <c r="G1107" s="1275" t="str">
        <f t="shared" si="223"/>
        <v>-</v>
      </c>
      <c r="H1107" s="390">
        <v>20</v>
      </c>
      <c r="I1107" s="390">
        <v>80</v>
      </c>
      <c r="J1107" s="99"/>
      <c r="K1107" s="1385">
        <f t="shared" si="224"/>
        <v>0</v>
      </c>
      <c r="L1107" s="304"/>
      <c r="M1107" s="1287"/>
    </row>
    <row r="1108" spans="1:13" ht="15.75">
      <c r="A1108" s="304" t="str">
        <f>IF(J1108&gt;0,COUNT($J$4:J1108),"")</f>
        <v/>
      </c>
      <c r="B1108" s="400"/>
      <c r="C1108" s="387" t="s">
        <v>9576</v>
      </c>
      <c r="D1108" s="388" t="s">
        <v>7328</v>
      </c>
      <c r="E1108" s="389">
        <v>190.21</v>
      </c>
      <c r="F1108" s="295">
        <f t="shared" si="222"/>
        <v>0</v>
      </c>
      <c r="G1108" s="1278">
        <f t="shared" si="223"/>
        <v>0</v>
      </c>
      <c r="H1108" s="390">
        <v>18</v>
      </c>
      <c r="I1108" s="390">
        <v>72</v>
      </c>
      <c r="J1108" s="99"/>
      <c r="K1108" s="1383">
        <f t="shared" si="224"/>
        <v>0</v>
      </c>
      <c r="L1108" s="304"/>
      <c r="M1108" s="1287"/>
    </row>
    <row r="1109" spans="1:13" ht="15.75">
      <c r="A1109" s="304" t="str">
        <f>IF(J1109&gt;0,COUNT($J$4:J1109),"")</f>
        <v/>
      </c>
      <c r="B1109" s="400"/>
      <c r="C1109" s="387" t="s">
        <v>3076</v>
      </c>
      <c r="D1109" s="388" t="s">
        <v>7329</v>
      </c>
      <c r="E1109" s="389" t="s">
        <v>3076</v>
      </c>
      <c r="F1109" s="295">
        <f t="shared" si="222"/>
        <v>0</v>
      </c>
      <c r="G1109" s="1278" t="str">
        <f t="shared" si="223"/>
        <v>-</v>
      </c>
      <c r="H1109" s="390">
        <v>1</v>
      </c>
      <c r="I1109" s="390">
        <v>1</v>
      </c>
      <c r="J1109" s="99"/>
      <c r="K1109" s="1383">
        <f t="shared" si="224"/>
        <v>0</v>
      </c>
      <c r="L1109" s="304"/>
      <c r="M1109" s="1287"/>
    </row>
    <row r="1110" spans="1:13" ht="15.75">
      <c r="A1110" s="304" t="str">
        <f>IF(J1110&gt;0,COUNT($J$4:J1110),"")</f>
        <v/>
      </c>
      <c r="B1110" s="400"/>
      <c r="C1110" s="387" t="s">
        <v>3076</v>
      </c>
      <c r="D1110" s="388" t="s">
        <v>7330</v>
      </c>
      <c r="E1110" s="389" t="s">
        <v>3076</v>
      </c>
      <c r="F1110" s="295">
        <f t="shared" si="222"/>
        <v>0</v>
      </c>
      <c r="G1110" s="1278" t="str">
        <f t="shared" si="223"/>
        <v>-</v>
      </c>
      <c r="H1110" s="390">
        <v>15</v>
      </c>
      <c r="I1110" s="390">
        <v>60</v>
      </c>
      <c r="J1110" s="99"/>
      <c r="K1110" s="1383">
        <f t="shared" si="224"/>
        <v>0</v>
      </c>
      <c r="L1110" s="304"/>
      <c r="M1110" s="1287"/>
    </row>
    <row r="1111" spans="1:13" ht="15.75">
      <c r="A1111" s="304" t="str">
        <f>IF(J1111&gt;0,COUNT($J$4:J1111),"")</f>
        <v/>
      </c>
      <c r="B1111" s="400"/>
      <c r="C1111" s="391" t="s">
        <v>2102</v>
      </c>
      <c r="D1111" s="349" t="s">
        <v>7331</v>
      </c>
      <c r="E1111" s="424">
        <v>131.25</v>
      </c>
      <c r="F1111" s="296">
        <f t="shared" si="222"/>
        <v>0</v>
      </c>
      <c r="G1111" s="1286">
        <f t="shared" si="223"/>
        <v>0</v>
      </c>
      <c r="H1111" s="393">
        <v>12</v>
      </c>
      <c r="I1111" s="393">
        <v>24</v>
      </c>
      <c r="J1111" s="100"/>
      <c r="K1111" s="1384">
        <f t="shared" si="224"/>
        <v>0</v>
      </c>
      <c r="L1111" s="304"/>
      <c r="M1111" s="1287"/>
    </row>
    <row r="1112" spans="1:13" ht="15.75">
      <c r="A1112" s="304" t="str">
        <f>IF(J1112&gt;0,COUNT($J$4:J1112),"")</f>
        <v/>
      </c>
      <c r="B1112" s="400"/>
      <c r="C1112" s="387" t="s">
        <v>3076</v>
      </c>
      <c r="D1112" s="388" t="s">
        <v>7332</v>
      </c>
      <c r="E1112" s="389" t="s">
        <v>3076</v>
      </c>
      <c r="F1112" s="295">
        <f t="shared" ref="F1112:F1117" si="225">$F$2</f>
        <v>0</v>
      </c>
      <c r="G1112" s="1275" t="str">
        <f t="shared" ref="G1112:G1117" si="226">IFERROR(E1112*F1112,"-")</f>
        <v>-</v>
      </c>
      <c r="H1112" s="390">
        <v>15</v>
      </c>
      <c r="I1112" s="390">
        <v>60</v>
      </c>
      <c r="J1112" s="99"/>
      <c r="K1112" s="1385">
        <f t="shared" ref="K1112:K1117" si="227">IFERROR(J1112*G1112,0)</f>
        <v>0</v>
      </c>
      <c r="L1112" s="304"/>
      <c r="M1112" s="1287"/>
    </row>
    <row r="1113" spans="1:13" ht="15.75">
      <c r="A1113" s="304" t="str">
        <f>IF(J1113&gt;0,COUNT($J$4:J1113),"")</f>
        <v/>
      </c>
      <c r="B1113" s="400"/>
      <c r="C1113" s="387" t="s">
        <v>3076</v>
      </c>
      <c r="D1113" s="388" t="s">
        <v>7333</v>
      </c>
      <c r="E1113" s="389" t="s">
        <v>3076</v>
      </c>
      <c r="F1113" s="295">
        <f t="shared" si="225"/>
        <v>0</v>
      </c>
      <c r="G1113" s="1278" t="str">
        <f t="shared" si="226"/>
        <v>-</v>
      </c>
      <c r="H1113" s="390">
        <v>15</v>
      </c>
      <c r="I1113" s="390">
        <v>60</v>
      </c>
      <c r="J1113" s="99"/>
      <c r="K1113" s="1383">
        <f t="shared" si="227"/>
        <v>0</v>
      </c>
      <c r="L1113" s="304"/>
      <c r="M1113" s="1287"/>
    </row>
    <row r="1114" spans="1:13" ht="15.75">
      <c r="A1114" s="304" t="str">
        <f>IF(J1114&gt;0,COUNT($J$4:J1114),"")</f>
        <v/>
      </c>
      <c r="B1114" s="400"/>
      <c r="C1114" s="387" t="s">
        <v>2103</v>
      </c>
      <c r="D1114" s="388" t="s">
        <v>7334</v>
      </c>
      <c r="E1114" s="389">
        <v>131.25</v>
      </c>
      <c r="F1114" s="295">
        <f t="shared" si="225"/>
        <v>0</v>
      </c>
      <c r="G1114" s="1278">
        <f t="shared" si="226"/>
        <v>0</v>
      </c>
      <c r="H1114" s="390">
        <v>15</v>
      </c>
      <c r="I1114" s="390">
        <v>30</v>
      </c>
      <c r="J1114" s="99"/>
      <c r="K1114" s="1383">
        <f t="shared" si="227"/>
        <v>0</v>
      </c>
      <c r="L1114" s="304"/>
      <c r="M1114" s="1287"/>
    </row>
    <row r="1115" spans="1:13" ht="15.75">
      <c r="A1115" s="304" t="str">
        <f>IF(J1115&gt;0,COUNT($J$4:J1115),"")</f>
        <v/>
      </c>
      <c r="B1115" s="400"/>
      <c r="C1115" s="387" t="s">
        <v>2104</v>
      </c>
      <c r="D1115" s="388" t="s">
        <v>7335</v>
      </c>
      <c r="E1115" s="389">
        <v>131.25</v>
      </c>
      <c r="F1115" s="295">
        <f t="shared" si="225"/>
        <v>0</v>
      </c>
      <c r="G1115" s="1278">
        <f t="shared" si="226"/>
        <v>0</v>
      </c>
      <c r="H1115" s="390">
        <v>14</v>
      </c>
      <c r="I1115" s="390">
        <v>56</v>
      </c>
      <c r="J1115" s="99"/>
      <c r="K1115" s="1383">
        <f t="shared" si="227"/>
        <v>0</v>
      </c>
      <c r="L1115" s="304"/>
      <c r="M1115" s="1287"/>
    </row>
    <row r="1116" spans="1:13" ht="15.75">
      <c r="A1116" s="304" t="str">
        <f>IF(J1116&gt;0,COUNT($J$4:J1116),"")</f>
        <v/>
      </c>
      <c r="B1116" s="400"/>
      <c r="C1116" s="387" t="s">
        <v>2105</v>
      </c>
      <c r="D1116" s="388" t="s">
        <v>7336</v>
      </c>
      <c r="E1116" s="389">
        <v>131.25</v>
      </c>
      <c r="F1116" s="295">
        <f t="shared" si="225"/>
        <v>0</v>
      </c>
      <c r="G1116" s="1278">
        <f t="shared" si="226"/>
        <v>0</v>
      </c>
      <c r="H1116" s="390">
        <v>12</v>
      </c>
      <c r="I1116" s="390">
        <v>24</v>
      </c>
      <c r="J1116" s="99"/>
      <c r="K1116" s="1383">
        <f t="shared" si="227"/>
        <v>0</v>
      </c>
      <c r="L1116" s="304"/>
      <c r="M1116" s="1287"/>
    </row>
    <row r="1117" spans="1:13" ht="15.75">
      <c r="A1117" s="304" t="str">
        <f>IF(J1117&gt;0,COUNT($J$4:J1117),"")</f>
        <v/>
      </c>
      <c r="B1117" s="400"/>
      <c r="C1117" s="391" t="s">
        <v>3076</v>
      </c>
      <c r="D1117" s="349" t="s">
        <v>7337</v>
      </c>
      <c r="E1117" s="392" t="s">
        <v>3076</v>
      </c>
      <c r="F1117" s="296">
        <f t="shared" si="225"/>
        <v>0</v>
      </c>
      <c r="G1117" s="1286" t="str">
        <f t="shared" si="226"/>
        <v>-</v>
      </c>
      <c r="H1117" s="393">
        <v>1</v>
      </c>
      <c r="I1117" s="393">
        <v>1</v>
      </c>
      <c r="J1117" s="100"/>
      <c r="K1117" s="1384">
        <f t="shared" si="227"/>
        <v>0</v>
      </c>
      <c r="L1117" s="304"/>
      <c r="M1117" s="1287"/>
    </row>
    <row r="1118" spans="1:13" ht="15.75">
      <c r="A1118" s="304" t="str">
        <f>IF(J1118&gt;0,COUNT($J$4:J1118),"")</f>
        <v/>
      </c>
      <c r="B1118" s="400"/>
      <c r="C1118" s="387" t="s">
        <v>2106</v>
      </c>
      <c r="D1118" s="388" t="s">
        <v>7338</v>
      </c>
      <c r="E1118" s="389">
        <v>164.09</v>
      </c>
      <c r="F1118" s="295">
        <f t="shared" ref="F1118:F1123" si="228">$F$2</f>
        <v>0</v>
      </c>
      <c r="G1118" s="1275">
        <f t="shared" ref="G1118:G1123" si="229">IFERROR(E1118*F1118,"-")</f>
        <v>0</v>
      </c>
      <c r="H1118" s="390">
        <v>12</v>
      </c>
      <c r="I1118" s="390">
        <v>24</v>
      </c>
      <c r="J1118" s="99"/>
      <c r="K1118" s="1385">
        <f t="shared" ref="K1118:K1123" si="230">IFERROR(J1118*G1118,0)</f>
        <v>0</v>
      </c>
      <c r="L1118" s="304"/>
      <c r="M1118" s="1287"/>
    </row>
    <row r="1119" spans="1:13" ht="15.75">
      <c r="A1119" s="304" t="str">
        <f>IF(J1119&gt;0,COUNT($J$4:J1119),"")</f>
        <v/>
      </c>
      <c r="B1119" s="400"/>
      <c r="C1119" s="387" t="s">
        <v>2107</v>
      </c>
      <c r="D1119" s="388" t="s">
        <v>7339</v>
      </c>
      <c r="E1119" s="389">
        <v>131.25</v>
      </c>
      <c r="F1119" s="295">
        <f t="shared" si="228"/>
        <v>0</v>
      </c>
      <c r="G1119" s="1278">
        <f t="shared" si="229"/>
        <v>0</v>
      </c>
      <c r="H1119" s="390">
        <v>8</v>
      </c>
      <c r="I1119" s="390">
        <v>64</v>
      </c>
      <c r="J1119" s="99"/>
      <c r="K1119" s="1383">
        <f t="shared" si="230"/>
        <v>0</v>
      </c>
      <c r="L1119" s="304"/>
      <c r="M1119" s="1287"/>
    </row>
    <row r="1120" spans="1:13" ht="15.75">
      <c r="A1120" s="304" t="str">
        <f>IF(J1120&gt;0,COUNT($J$4:J1120),"")</f>
        <v/>
      </c>
      <c r="B1120" s="400"/>
      <c r="C1120" s="387" t="s">
        <v>2108</v>
      </c>
      <c r="D1120" s="388" t="s">
        <v>7340</v>
      </c>
      <c r="E1120" s="389">
        <v>160.94999999999999</v>
      </c>
      <c r="F1120" s="295">
        <f t="shared" si="228"/>
        <v>0</v>
      </c>
      <c r="G1120" s="1278">
        <f t="shared" si="229"/>
        <v>0</v>
      </c>
      <c r="H1120" s="390">
        <v>12</v>
      </c>
      <c r="I1120" s="390">
        <v>24</v>
      </c>
      <c r="J1120" s="99"/>
      <c r="K1120" s="1383">
        <f t="shared" si="230"/>
        <v>0</v>
      </c>
      <c r="L1120" s="304"/>
      <c r="M1120" s="1287"/>
    </row>
    <row r="1121" spans="1:13" ht="15.75">
      <c r="A1121" s="304" t="str">
        <f>IF(J1121&gt;0,COUNT($J$4:J1121),"")</f>
        <v/>
      </c>
      <c r="B1121" s="400"/>
      <c r="C1121" s="387" t="s">
        <v>2109</v>
      </c>
      <c r="D1121" s="388" t="s">
        <v>7341</v>
      </c>
      <c r="E1121" s="389">
        <v>183.46</v>
      </c>
      <c r="F1121" s="295">
        <f t="shared" si="228"/>
        <v>0</v>
      </c>
      <c r="G1121" s="1278">
        <f t="shared" si="229"/>
        <v>0</v>
      </c>
      <c r="H1121" s="390">
        <v>12</v>
      </c>
      <c r="I1121" s="390">
        <v>24</v>
      </c>
      <c r="J1121" s="99"/>
      <c r="K1121" s="1383">
        <f t="shared" si="230"/>
        <v>0</v>
      </c>
      <c r="L1121" s="304"/>
      <c r="M1121" s="1287"/>
    </row>
    <row r="1122" spans="1:13" ht="15.75">
      <c r="A1122" s="304" t="str">
        <f>IF(J1122&gt;0,COUNT($J$4:J1122),"")</f>
        <v/>
      </c>
      <c r="B1122" s="400"/>
      <c r="C1122" s="387" t="s">
        <v>2110</v>
      </c>
      <c r="D1122" s="388" t="s">
        <v>7342</v>
      </c>
      <c r="E1122" s="389">
        <v>183.46</v>
      </c>
      <c r="F1122" s="295">
        <f t="shared" si="228"/>
        <v>0</v>
      </c>
      <c r="G1122" s="1278">
        <f t="shared" si="229"/>
        <v>0</v>
      </c>
      <c r="H1122" s="390">
        <v>10</v>
      </c>
      <c r="I1122" s="390">
        <v>40</v>
      </c>
      <c r="J1122" s="99"/>
      <c r="K1122" s="1383">
        <f t="shared" si="230"/>
        <v>0</v>
      </c>
      <c r="L1122" s="304"/>
      <c r="M1122" s="1287"/>
    </row>
    <row r="1123" spans="1:13" ht="15.75">
      <c r="A1123" s="304" t="str">
        <f>IF(J1123&gt;0,COUNT($J$4:J1123),"")</f>
        <v/>
      </c>
      <c r="B1123" s="400"/>
      <c r="C1123" s="391" t="s">
        <v>2111</v>
      </c>
      <c r="D1123" s="349" t="s">
        <v>7343</v>
      </c>
      <c r="E1123" s="392">
        <v>185.62</v>
      </c>
      <c r="F1123" s="296">
        <f t="shared" si="228"/>
        <v>0</v>
      </c>
      <c r="G1123" s="1286">
        <f t="shared" si="229"/>
        <v>0</v>
      </c>
      <c r="H1123" s="393">
        <v>16</v>
      </c>
      <c r="I1123" s="393">
        <v>30</v>
      </c>
      <c r="J1123" s="100"/>
      <c r="K1123" s="1384">
        <f t="shared" si="230"/>
        <v>0</v>
      </c>
      <c r="L1123" s="304"/>
      <c r="M1123" s="1287"/>
    </row>
    <row r="1124" spans="1:13" ht="15.75">
      <c r="A1124" s="304" t="str">
        <f>IF(J1124&gt;0,COUNT($J$4:J1209),"")</f>
        <v/>
      </c>
      <c r="B1124" s="400"/>
      <c r="C1124" s="408"/>
      <c r="D1124" s="445"/>
      <c r="E1124" s="446"/>
      <c r="F1124" s="300"/>
      <c r="G1124" s="1378"/>
      <c r="H1124" s="447"/>
      <c r="I1124" s="447"/>
      <c r="J1124" s="101"/>
      <c r="K1124" s="1388"/>
      <c r="L1124" s="304"/>
      <c r="M1124" s="1287"/>
    </row>
    <row r="1125" spans="1:13" ht="15.75">
      <c r="A1125" s="304" t="str">
        <f>IF(J1125&gt;0,COUNT($J$4:J1125),"")</f>
        <v/>
      </c>
      <c r="B1125" s="400"/>
      <c r="C1125" s="387" t="s">
        <v>3076</v>
      </c>
      <c r="D1125" s="388" t="s">
        <v>7255</v>
      </c>
      <c r="E1125" s="389" t="s">
        <v>3076</v>
      </c>
      <c r="F1125" s="295">
        <f t="shared" ref="F1125:F1130" si="231">$F$2</f>
        <v>0</v>
      </c>
      <c r="G1125" s="1275" t="str">
        <f t="shared" ref="G1125:G1130" si="232">IFERROR(E1125*F1125,"-")</f>
        <v>-</v>
      </c>
      <c r="H1125" s="390">
        <v>10</v>
      </c>
      <c r="I1125" s="390">
        <v>40</v>
      </c>
      <c r="J1125" s="99"/>
      <c r="K1125" s="1385">
        <f t="shared" ref="K1125:K1130" si="233">IFERROR(J1125*G1125,0)</f>
        <v>0</v>
      </c>
      <c r="L1125" s="304"/>
      <c r="M1125" s="1287"/>
    </row>
    <row r="1126" spans="1:13" ht="15.75">
      <c r="A1126" s="304" t="str">
        <f>IF(J1126&gt;0,COUNT($J$4:J1126),"")</f>
        <v/>
      </c>
      <c r="B1126" s="400"/>
      <c r="C1126" s="387" t="s">
        <v>2041</v>
      </c>
      <c r="D1126" s="388" t="s">
        <v>7256</v>
      </c>
      <c r="E1126" s="389">
        <v>171.57</v>
      </c>
      <c r="F1126" s="295">
        <f t="shared" si="231"/>
        <v>0</v>
      </c>
      <c r="G1126" s="1275">
        <f t="shared" si="232"/>
        <v>0</v>
      </c>
      <c r="H1126" s="390">
        <v>10</v>
      </c>
      <c r="I1126" s="390">
        <v>20</v>
      </c>
      <c r="J1126" s="99"/>
      <c r="K1126" s="1385">
        <f t="shared" si="233"/>
        <v>0</v>
      </c>
      <c r="L1126" s="304"/>
      <c r="M1126" s="1287"/>
    </row>
    <row r="1127" spans="1:13" ht="15.75">
      <c r="A1127" s="304" t="str">
        <f>IF(J1127&gt;0,COUNT($J$4:J1127),"")</f>
        <v/>
      </c>
      <c r="B1127" s="400"/>
      <c r="C1127" s="387" t="s">
        <v>2042</v>
      </c>
      <c r="D1127" s="388" t="s">
        <v>7257</v>
      </c>
      <c r="E1127" s="389">
        <v>154.68</v>
      </c>
      <c r="F1127" s="295">
        <f t="shared" si="231"/>
        <v>0</v>
      </c>
      <c r="G1127" s="1275">
        <f t="shared" si="232"/>
        <v>0</v>
      </c>
      <c r="H1127" s="390">
        <v>10</v>
      </c>
      <c r="I1127" s="390">
        <v>20</v>
      </c>
      <c r="J1127" s="99"/>
      <c r="K1127" s="1385">
        <f t="shared" si="233"/>
        <v>0</v>
      </c>
      <c r="L1127" s="304"/>
      <c r="M1127" s="1287"/>
    </row>
    <row r="1128" spans="1:13" ht="15.75">
      <c r="A1128" s="304" t="str">
        <f>IF(J1128&gt;0,COUNT($J$4:J1128),"")</f>
        <v/>
      </c>
      <c r="B1128" s="400"/>
      <c r="C1128" s="387" t="s">
        <v>2043</v>
      </c>
      <c r="D1128" s="388" t="s">
        <v>7258</v>
      </c>
      <c r="E1128" s="389">
        <v>154.68</v>
      </c>
      <c r="F1128" s="295">
        <f t="shared" si="231"/>
        <v>0</v>
      </c>
      <c r="G1128" s="1275">
        <f t="shared" si="232"/>
        <v>0</v>
      </c>
      <c r="H1128" s="390">
        <v>10</v>
      </c>
      <c r="I1128" s="390">
        <v>20</v>
      </c>
      <c r="J1128" s="99"/>
      <c r="K1128" s="1385">
        <f t="shared" si="233"/>
        <v>0</v>
      </c>
      <c r="L1128" s="304"/>
      <c r="M1128" s="1287"/>
    </row>
    <row r="1129" spans="1:13" ht="15.75">
      <c r="A1129" s="304" t="str">
        <f>IF(J1129&gt;0,COUNT($J$4:J1129),"")</f>
        <v/>
      </c>
      <c r="B1129" s="400"/>
      <c r="C1129" s="387" t="s">
        <v>2044</v>
      </c>
      <c r="D1129" s="388" t="s">
        <v>7259</v>
      </c>
      <c r="E1129" s="389">
        <v>179.93</v>
      </c>
      <c r="F1129" s="295">
        <f t="shared" si="231"/>
        <v>0</v>
      </c>
      <c r="G1129" s="1275">
        <f t="shared" si="232"/>
        <v>0</v>
      </c>
      <c r="H1129" s="390">
        <v>8</v>
      </c>
      <c r="I1129" s="390">
        <v>16</v>
      </c>
      <c r="J1129" s="99"/>
      <c r="K1129" s="1385">
        <f t="shared" si="233"/>
        <v>0</v>
      </c>
      <c r="L1129" s="304"/>
      <c r="M1129" s="1287"/>
    </row>
    <row r="1130" spans="1:13" ht="15.75">
      <c r="A1130" s="304" t="str">
        <f>IF(J1130&gt;0,COUNT($J$4:J1130),"")</f>
        <v/>
      </c>
      <c r="B1130" s="400"/>
      <c r="C1130" s="387" t="s">
        <v>2045</v>
      </c>
      <c r="D1130" s="388" t="s">
        <v>7260</v>
      </c>
      <c r="E1130" s="389">
        <v>179.93</v>
      </c>
      <c r="F1130" s="295">
        <f t="shared" si="231"/>
        <v>0</v>
      </c>
      <c r="G1130" s="1275">
        <f t="shared" si="232"/>
        <v>0</v>
      </c>
      <c r="H1130" s="390">
        <v>8</v>
      </c>
      <c r="I1130" s="390">
        <v>16</v>
      </c>
      <c r="J1130" s="99"/>
      <c r="K1130" s="1385">
        <f t="shared" si="233"/>
        <v>0</v>
      </c>
      <c r="L1130" s="304"/>
      <c r="M1130" s="1287"/>
    </row>
    <row r="1131" spans="1:13" ht="15.75">
      <c r="A1131" s="304" t="str">
        <f>IF(J1131&gt;0,COUNT($J$4:J1131),"")</f>
        <v/>
      </c>
      <c r="B1131" s="400"/>
      <c r="C1131" s="387" t="s">
        <v>2124</v>
      </c>
      <c r="D1131" s="430" t="s">
        <v>9571</v>
      </c>
      <c r="E1131" s="389">
        <v>570.29</v>
      </c>
      <c r="F1131" s="295">
        <f>$F$2</f>
        <v>0</v>
      </c>
      <c r="G1131" s="1275">
        <f>IFERROR(E1131*F1131,"-")</f>
        <v>0</v>
      </c>
      <c r="H1131" s="390">
        <v>8</v>
      </c>
      <c r="I1131" s="390">
        <v>16</v>
      </c>
      <c r="J1131" s="99"/>
      <c r="K1131" s="1385">
        <f>IFERROR(J1131*G1131,0)</f>
        <v>0</v>
      </c>
      <c r="L1131" s="304"/>
      <c r="M1131" s="1287"/>
    </row>
    <row r="1132" spans="1:13" ht="15.75">
      <c r="A1132" s="304" t="str">
        <f>IF(J1132&gt;0,COUNT($J$4:J1158),"")</f>
        <v/>
      </c>
      <c r="B1132" s="400"/>
      <c r="C1132" s="387" t="s">
        <v>3076</v>
      </c>
      <c r="D1132" s="430" t="s">
        <v>9572</v>
      </c>
      <c r="E1132" s="389" t="s">
        <v>3076</v>
      </c>
      <c r="F1132" s="295">
        <f>$F$2</f>
        <v>0</v>
      </c>
      <c r="G1132" s="1275" t="str">
        <f>IFERROR(E1132*F1132,"-")</f>
        <v>-</v>
      </c>
      <c r="H1132" s="390">
        <v>0</v>
      </c>
      <c r="I1132" s="390">
        <v>16</v>
      </c>
      <c r="J1132" s="99"/>
      <c r="K1132" s="1385">
        <f>IFERROR(J1132*G1132,0)</f>
        <v>0</v>
      </c>
      <c r="L1132" s="304"/>
      <c r="M1132" s="1287"/>
    </row>
    <row r="1133" spans="1:13" ht="15.75">
      <c r="A1133" s="304" t="str">
        <f>IF(J1133&gt;0,COUNT($J$4:J1133),"")</f>
        <v/>
      </c>
      <c r="B1133" s="400"/>
      <c r="C1133" s="408"/>
      <c r="D1133" s="445"/>
      <c r="E1133" s="446"/>
      <c r="F1133" s="300"/>
      <c r="G1133" s="1378"/>
      <c r="H1133" s="447"/>
      <c r="I1133" s="447"/>
      <c r="J1133" s="101"/>
      <c r="K1133" s="1388"/>
      <c r="L1133" s="304"/>
      <c r="M1133" s="1287"/>
    </row>
    <row r="1134" spans="1:13" ht="15.75">
      <c r="A1134" s="304" t="str">
        <f>IF(J1134&gt;0,COUNT($J$4:J1134),"")</f>
        <v/>
      </c>
      <c r="B1134" s="400"/>
      <c r="C1134" s="387" t="s">
        <v>3076</v>
      </c>
      <c r="D1134" s="388" t="s">
        <v>7344</v>
      </c>
      <c r="E1134" s="389" t="s">
        <v>3076</v>
      </c>
      <c r="F1134" s="295">
        <f t="shared" ref="F1134:F1139" si="234">$F$2</f>
        <v>0</v>
      </c>
      <c r="G1134" s="1275" t="str">
        <f t="shared" ref="G1134:G1139" si="235">IFERROR(E1134*F1134,"-")</f>
        <v>-</v>
      </c>
      <c r="H1134" s="390">
        <v>1</v>
      </c>
      <c r="I1134" s="390">
        <v>1</v>
      </c>
      <c r="J1134" s="99"/>
      <c r="K1134" s="1385">
        <f t="shared" ref="K1134:K1139" si="236">IFERROR(J1134*G1134,0)</f>
        <v>0</v>
      </c>
      <c r="L1134" s="304"/>
      <c r="M1134" s="1287"/>
    </row>
    <row r="1135" spans="1:13" ht="15.75">
      <c r="A1135" s="304" t="str">
        <f>IF(J1135&gt;0,COUNT($J$4:J1135),"")</f>
        <v/>
      </c>
      <c r="B1135" s="400"/>
      <c r="C1135" s="387" t="s">
        <v>2113</v>
      </c>
      <c r="D1135" s="388" t="s">
        <v>7345</v>
      </c>
      <c r="E1135" s="389">
        <v>185.62</v>
      </c>
      <c r="F1135" s="295">
        <f t="shared" si="234"/>
        <v>0</v>
      </c>
      <c r="G1135" s="1275">
        <f t="shared" si="235"/>
        <v>0</v>
      </c>
      <c r="H1135" s="390">
        <v>8</v>
      </c>
      <c r="I1135" s="390">
        <v>32</v>
      </c>
      <c r="J1135" s="99"/>
      <c r="K1135" s="1385">
        <f t="shared" si="236"/>
        <v>0</v>
      </c>
      <c r="L1135" s="304"/>
      <c r="M1135" s="1287"/>
    </row>
    <row r="1136" spans="1:13" ht="15.75">
      <c r="A1136" s="304" t="str">
        <f>IF(J1136&gt;0,COUNT($J$4:J1136),"")</f>
        <v/>
      </c>
      <c r="B1136" s="400"/>
      <c r="C1136" s="387" t="s">
        <v>3076</v>
      </c>
      <c r="D1136" s="388" t="s">
        <v>7346</v>
      </c>
      <c r="E1136" s="389" t="s">
        <v>3076</v>
      </c>
      <c r="F1136" s="295">
        <f t="shared" si="234"/>
        <v>0</v>
      </c>
      <c r="G1136" s="1275" t="str">
        <f t="shared" si="235"/>
        <v>-</v>
      </c>
      <c r="H1136" s="390">
        <v>1</v>
      </c>
      <c r="I1136" s="390">
        <v>1</v>
      </c>
      <c r="J1136" s="99"/>
      <c r="K1136" s="1385">
        <f t="shared" si="236"/>
        <v>0</v>
      </c>
      <c r="L1136" s="304"/>
      <c r="M1136" s="1287"/>
    </row>
    <row r="1137" spans="1:13" ht="15.75">
      <c r="A1137" s="304" t="str">
        <f>IF(J1137&gt;0,COUNT($J$4:J1137),"")</f>
        <v/>
      </c>
      <c r="B1137" s="400"/>
      <c r="C1137" s="387" t="s">
        <v>3076</v>
      </c>
      <c r="D1137" s="388" t="s">
        <v>7347</v>
      </c>
      <c r="E1137" s="389" t="s">
        <v>3076</v>
      </c>
      <c r="F1137" s="295">
        <f t="shared" si="234"/>
        <v>0</v>
      </c>
      <c r="G1137" s="1275" t="str">
        <f t="shared" si="235"/>
        <v>-</v>
      </c>
      <c r="H1137" s="390">
        <v>12</v>
      </c>
      <c r="I1137" s="390">
        <v>48</v>
      </c>
      <c r="J1137" s="99"/>
      <c r="K1137" s="1385">
        <f t="shared" si="236"/>
        <v>0</v>
      </c>
      <c r="L1137" s="304"/>
      <c r="M1137" s="1287"/>
    </row>
    <row r="1138" spans="1:13" ht="15.75">
      <c r="A1138" s="304" t="str">
        <f>IF(J1138&gt;0,COUNT($J$4:J1138),"")</f>
        <v/>
      </c>
      <c r="B1138" s="400"/>
      <c r="C1138" s="387" t="s">
        <v>3076</v>
      </c>
      <c r="D1138" s="388" t="s">
        <v>7348</v>
      </c>
      <c r="E1138" s="389" t="s">
        <v>3076</v>
      </c>
      <c r="F1138" s="295">
        <f t="shared" si="234"/>
        <v>0</v>
      </c>
      <c r="G1138" s="1275" t="str">
        <f t="shared" si="235"/>
        <v>-</v>
      </c>
      <c r="H1138" s="390">
        <v>1</v>
      </c>
      <c r="I1138" s="390">
        <v>1</v>
      </c>
      <c r="J1138" s="99"/>
      <c r="K1138" s="1385">
        <f t="shared" si="236"/>
        <v>0</v>
      </c>
      <c r="L1138" s="304"/>
      <c r="M1138" s="1287"/>
    </row>
    <row r="1139" spans="1:13" ht="15.75">
      <c r="A1139" s="304" t="str">
        <f>IF(J1139&gt;0,COUNT($J$4:J1139),"")</f>
        <v/>
      </c>
      <c r="B1139" s="400"/>
      <c r="C1139" s="387" t="s">
        <v>2114</v>
      </c>
      <c r="D1139" s="388" t="s">
        <v>7349</v>
      </c>
      <c r="E1139" s="389">
        <v>182.09</v>
      </c>
      <c r="F1139" s="295">
        <f t="shared" si="234"/>
        <v>0</v>
      </c>
      <c r="G1139" s="1275">
        <f t="shared" si="235"/>
        <v>0</v>
      </c>
      <c r="H1139" s="390">
        <v>8</v>
      </c>
      <c r="I1139" s="390">
        <v>16</v>
      </c>
      <c r="J1139" s="99"/>
      <c r="K1139" s="1385">
        <f t="shared" si="236"/>
        <v>0</v>
      </c>
      <c r="L1139" s="304"/>
      <c r="M1139" s="1287"/>
    </row>
    <row r="1140" spans="1:13" ht="15.75">
      <c r="A1140" s="304" t="str">
        <f>IF(J1140&gt;0,COUNT($J$4:J1140),"")</f>
        <v/>
      </c>
      <c r="B1140" s="400"/>
      <c r="C1140" s="387" t="s">
        <v>3076</v>
      </c>
      <c r="D1140" s="388" t="s">
        <v>7350</v>
      </c>
      <c r="E1140" s="389" t="s">
        <v>3076</v>
      </c>
      <c r="F1140" s="295">
        <f t="shared" ref="F1140:F1145" si="237">$F$2</f>
        <v>0</v>
      </c>
      <c r="G1140" s="1275" t="str">
        <f t="shared" ref="G1140:G1145" si="238">IFERROR(E1140*F1140,"-")</f>
        <v>-</v>
      </c>
      <c r="H1140" s="390">
        <v>1</v>
      </c>
      <c r="I1140" s="390">
        <v>1</v>
      </c>
      <c r="J1140" s="99"/>
      <c r="K1140" s="1385">
        <f t="shared" ref="K1140:K1145" si="239">IFERROR(J1140*G1140,0)</f>
        <v>0</v>
      </c>
      <c r="L1140" s="304"/>
      <c r="M1140" s="1287"/>
    </row>
    <row r="1141" spans="1:13" ht="15.75">
      <c r="A1141" s="304" t="str">
        <f>IF(J1141&gt;0,COUNT($J$4:J1141),"")</f>
        <v/>
      </c>
      <c r="B1141" s="400"/>
      <c r="C1141" s="387" t="s">
        <v>3076</v>
      </c>
      <c r="D1141" s="388" t="s">
        <v>7351</v>
      </c>
      <c r="E1141" s="389" t="s">
        <v>3076</v>
      </c>
      <c r="F1141" s="295">
        <f t="shared" si="237"/>
        <v>0</v>
      </c>
      <c r="G1141" s="1275" t="str">
        <f t="shared" si="238"/>
        <v>-</v>
      </c>
      <c r="H1141" s="390">
        <v>1</v>
      </c>
      <c r="I1141" s="390">
        <v>1</v>
      </c>
      <c r="J1141" s="99"/>
      <c r="K1141" s="1385">
        <f t="shared" si="239"/>
        <v>0</v>
      </c>
      <c r="L1141" s="304"/>
      <c r="M1141" s="1287"/>
    </row>
    <row r="1142" spans="1:13" ht="15.75">
      <c r="A1142" s="304" t="str">
        <f>IF(J1142&gt;0,COUNT($J$4:J1142),"")</f>
        <v/>
      </c>
      <c r="B1142" s="400"/>
      <c r="C1142" s="387" t="s">
        <v>2115</v>
      </c>
      <c r="D1142" s="388" t="s">
        <v>7352</v>
      </c>
      <c r="E1142" s="389">
        <v>185.62</v>
      </c>
      <c r="F1142" s="295">
        <f t="shared" si="237"/>
        <v>0</v>
      </c>
      <c r="G1142" s="1275">
        <f t="shared" si="238"/>
        <v>0</v>
      </c>
      <c r="H1142" s="390">
        <v>12</v>
      </c>
      <c r="I1142" s="390">
        <v>48</v>
      </c>
      <c r="J1142" s="99"/>
      <c r="K1142" s="1385">
        <f t="shared" si="239"/>
        <v>0</v>
      </c>
      <c r="L1142" s="304"/>
      <c r="M1142" s="1287"/>
    </row>
    <row r="1143" spans="1:13" ht="15.75">
      <c r="A1143" s="304" t="str">
        <f>IF(J1143&gt;0,COUNT($J$4:J1143),"")</f>
        <v/>
      </c>
      <c r="B1143" s="400"/>
      <c r="C1143" s="387" t="s">
        <v>3076</v>
      </c>
      <c r="D1143" s="388" t="s">
        <v>7353</v>
      </c>
      <c r="E1143" s="389" t="s">
        <v>3076</v>
      </c>
      <c r="F1143" s="295">
        <f t="shared" si="237"/>
        <v>0</v>
      </c>
      <c r="G1143" s="1275" t="str">
        <f t="shared" si="238"/>
        <v>-</v>
      </c>
      <c r="H1143" s="390">
        <v>1</v>
      </c>
      <c r="I1143" s="390">
        <v>1</v>
      </c>
      <c r="J1143" s="99"/>
      <c r="K1143" s="1385">
        <f t="shared" si="239"/>
        <v>0</v>
      </c>
      <c r="L1143" s="304"/>
      <c r="M1143" s="1287"/>
    </row>
    <row r="1144" spans="1:13" ht="15.75">
      <c r="A1144" s="304" t="str">
        <f>IF(J1144&gt;0,COUNT($J$4:J1144),"")</f>
        <v/>
      </c>
      <c r="B1144" s="400"/>
      <c r="C1144" s="387" t="s">
        <v>3076</v>
      </c>
      <c r="D1144" s="388" t="s">
        <v>7354</v>
      </c>
      <c r="E1144" s="389" t="s">
        <v>3076</v>
      </c>
      <c r="F1144" s="295">
        <f t="shared" si="237"/>
        <v>0</v>
      </c>
      <c r="G1144" s="1275" t="str">
        <f t="shared" si="238"/>
        <v>-</v>
      </c>
      <c r="H1144" s="390">
        <v>12</v>
      </c>
      <c r="I1144" s="390">
        <v>40</v>
      </c>
      <c r="J1144" s="99"/>
      <c r="K1144" s="1385">
        <f t="shared" si="239"/>
        <v>0</v>
      </c>
      <c r="L1144" s="304"/>
      <c r="M1144" s="1287"/>
    </row>
    <row r="1145" spans="1:13" ht="15.75">
      <c r="A1145" s="304" t="str">
        <f>IF(J1145&gt;0,COUNT($J$4:J1145),"")</f>
        <v/>
      </c>
      <c r="B1145" s="400"/>
      <c r="C1145" s="387" t="s">
        <v>2116</v>
      </c>
      <c r="D1145" s="388" t="s">
        <v>7355</v>
      </c>
      <c r="E1145" s="389">
        <v>185.58</v>
      </c>
      <c r="F1145" s="295">
        <f t="shared" si="237"/>
        <v>0</v>
      </c>
      <c r="G1145" s="1275">
        <f t="shared" si="238"/>
        <v>0</v>
      </c>
      <c r="H1145" s="390">
        <v>8</v>
      </c>
      <c r="I1145" s="390">
        <v>32</v>
      </c>
      <c r="J1145" s="99"/>
      <c r="K1145" s="1385">
        <f t="shared" si="239"/>
        <v>0</v>
      </c>
      <c r="L1145" s="304"/>
      <c r="M1145" s="1287"/>
    </row>
    <row r="1146" spans="1:13" ht="15.75">
      <c r="A1146" s="304" t="str">
        <f>IF(J1146&gt;0,COUNT($J$4:J1146),"")</f>
        <v/>
      </c>
      <c r="B1146" s="400"/>
      <c r="C1146" s="387" t="s">
        <v>3076</v>
      </c>
      <c r="D1146" s="388" t="s">
        <v>7356</v>
      </c>
      <c r="E1146" s="389" t="s">
        <v>3076</v>
      </c>
      <c r="F1146" s="295">
        <f t="shared" ref="F1146:F1151" si="240">$F$2</f>
        <v>0</v>
      </c>
      <c r="G1146" s="1275" t="str">
        <f t="shared" ref="G1146:G1151" si="241">IFERROR(E1146*F1146,"-")</f>
        <v>-</v>
      </c>
      <c r="H1146" s="390">
        <v>1</v>
      </c>
      <c r="I1146" s="390">
        <v>1</v>
      </c>
      <c r="J1146" s="99"/>
      <c r="K1146" s="1385">
        <f t="shared" ref="K1146:K1151" si="242">IFERROR(J1146*G1146,0)</f>
        <v>0</v>
      </c>
      <c r="L1146" s="304"/>
      <c r="M1146" s="1287"/>
    </row>
    <row r="1147" spans="1:13" ht="15.75">
      <c r="A1147" s="304" t="str">
        <f>IF(J1147&gt;0,COUNT($J$4:J1147),"")</f>
        <v/>
      </c>
      <c r="B1147" s="400"/>
      <c r="C1147" s="387" t="s">
        <v>3076</v>
      </c>
      <c r="D1147" s="388" t="s">
        <v>7357</v>
      </c>
      <c r="E1147" s="389" t="s">
        <v>3076</v>
      </c>
      <c r="F1147" s="295">
        <f t="shared" si="240"/>
        <v>0</v>
      </c>
      <c r="G1147" s="1275" t="str">
        <f t="shared" si="241"/>
        <v>-</v>
      </c>
      <c r="H1147" s="390">
        <v>1</v>
      </c>
      <c r="I1147" s="390">
        <v>1</v>
      </c>
      <c r="J1147" s="99"/>
      <c r="K1147" s="1385">
        <f t="shared" si="242"/>
        <v>0</v>
      </c>
      <c r="L1147" s="304"/>
      <c r="M1147" s="1287"/>
    </row>
    <row r="1148" spans="1:13" ht="15.75">
      <c r="A1148" s="304" t="str">
        <f>IF(J1148&gt;0,COUNT($J$4:J1148),"")</f>
        <v/>
      </c>
      <c r="B1148" s="400"/>
      <c r="C1148" s="387" t="s">
        <v>2117</v>
      </c>
      <c r="D1148" s="388" t="s">
        <v>7358</v>
      </c>
      <c r="E1148" s="389">
        <v>272.24</v>
      </c>
      <c r="F1148" s="295">
        <f t="shared" si="240"/>
        <v>0</v>
      </c>
      <c r="G1148" s="1275">
        <f t="shared" si="241"/>
        <v>0</v>
      </c>
      <c r="H1148" s="390">
        <v>10</v>
      </c>
      <c r="I1148" s="390">
        <v>40</v>
      </c>
      <c r="J1148" s="99"/>
      <c r="K1148" s="1385">
        <f t="shared" si="242"/>
        <v>0</v>
      </c>
      <c r="L1148" s="304"/>
      <c r="M1148" s="1287"/>
    </row>
    <row r="1149" spans="1:13" ht="15.75">
      <c r="A1149" s="304" t="str">
        <f>IF(J1149&gt;0,COUNT($J$4:J1149),"")</f>
        <v/>
      </c>
      <c r="B1149" s="400"/>
      <c r="C1149" s="387" t="s">
        <v>2118</v>
      </c>
      <c r="D1149" s="388" t="s">
        <v>7359</v>
      </c>
      <c r="E1149" s="389">
        <v>185.57</v>
      </c>
      <c r="F1149" s="295">
        <f t="shared" si="240"/>
        <v>0</v>
      </c>
      <c r="G1149" s="1275">
        <f t="shared" si="241"/>
        <v>0</v>
      </c>
      <c r="H1149" s="390">
        <v>8</v>
      </c>
      <c r="I1149" s="390">
        <v>16</v>
      </c>
      <c r="J1149" s="99"/>
      <c r="K1149" s="1385">
        <f t="shared" si="242"/>
        <v>0</v>
      </c>
      <c r="L1149" s="304"/>
      <c r="M1149" s="1287"/>
    </row>
    <row r="1150" spans="1:13" ht="15.75">
      <c r="A1150" s="304" t="str">
        <f>IF(J1150&gt;0,COUNT($J$4:J1150),"")</f>
        <v/>
      </c>
      <c r="B1150" s="400"/>
      <c r="C1150" s="387" t="s">
        <v>2119</v>
      </c>
      <c r="D1150" s="388" t="s">
        <v>7360</v>
      </c>
      <c r="E1150" s="389">
        <v>216.04</v>
      </c>
      <c r="F1150" s="295">
        <f t="shared" si="240"/>
        <v>0</v>
      </c>
      <c r="G1150" s="1275">
        <f t="shared" si="241"/>
        <v>0</v>
      </c>
      <c r="H1150" s="390">
        <v>8</v>
      </c>
      <c r="I1150" s="390">
        <v>32</v>
      </c>
      <c r="J1150" s="99"/>
      <c r="K1150" s="1385">
        <f t="shared" si="242"/>
        <v>0</v>
      </c>
      <c r="L1150" s="304"/>
      <c r="M1150" s="1287"/>
    </row>
    <row r="1151" spans="1:13" ht="15.75">
      <c r="A1151" s="304" t="str">
        <f>IF(J1151&gt;0,COUNT($J$4:J1151),"")</f>
        <v/>
      </c>
      <c r="B1151" s="400"/>
      <c r="C1151" s="387" t="s">
        <v>9573</v>
      </c>
      <c r="D1151" s="388" t="s">
        <v>7361</v>
      </c>
      <c r="E1151" s="389" t="s">
        <v>3076</v>
      </c>
      <c r="F1151" s="295">
        <f t="shared" si="240"/>
        <v>0</v>
      </c>
      <c r="G1151" s="1275" t="str">
        <f t="shared" si="241"/>
        <v>-</v>
      </c>
      <c r="H1151" s="390">
        <v>12</v>
      </c>
      <c r="I1151" s="390">
        <v>26</v>
      </c>
      <c r="J1151" s="99"/>
      <c r="K1151" s="1385">
        <f t="shared" si="242"/>
        <v>0</v>
      </c>
      <c r="L1151" s="304"/>
      <c r="M1151" s="1287"/>
    </row>
    <row r="1152" spans="1:13" ht="15.75">
      <c r="A1152" s="304" t="str">
        <f>IF(J1152&gt;0,COUNT($J$4:J1152),"")</f>
        <v/>
      </c>
      <c r="B1152" s="400"/>
      <c r="C1152" s="387" t="s">
        <v>3076</v>
      </c>
      <c r="D1152" s="388" t="s">
        <v>7362</v>
      </c>
      <c r="E1152" s="389" t="s">
        <v>3076</v>
      </c>
      <c r="F1152" s="295">
        <f t="shared" ref="F1152:F1158" si="243">$F$2</f>
        <v>0</v>
      </c>
      <c r="G1152" s="1275" t="str">
        <f t="shared" ref="G1152:G1158" si="244">IFERROR(E1152*F1152,"-")</f>
        <v>-</v>
      </c>
      <c r="H1152" s="390">
        <v>1</v>
      </c>
      <c r="I1152" s="390">
        <v>1</v>
      </c>
      <c r="J1152" s="99"/>
      <c r="K1152" s="1385">
        <f t="shared" ref="K1152:K1158" si="245">IFERROR(J1152*G1152,0)</f>
        <v>0</v>
      </c>
      <c r="L1152" s="304"/>
      <c r="M1152" s="1287"/>
    </row>
    <row r="1153" spans="1:13" ht="15.75">
      <c r="A1153" s="304" t="str">
        <f>IF(J1153&gt;0,COUNT($J$4:J1153),"")</f>
        <v/>
      </c>
      <c r="B1153" s="400"/>
      <c r="C1153" s="387" t="s">
        <v>3076</v>
      </c>
      <c r="D1153" s="388" t="s">
        <v>7363</v>
      </c>
      <c r="E1153" s="389" t="s">
        <v>3076</v>
      </c>
      <c r="F1153" s="295">
        <f t="shared" si="243"/>
        <v>0</v>
      </c>
      <c r="G1153" s="1275" t="str">
        <f t="shared" si="244"/>
        <v>-</v>
      </c>
      <c r="H1153" s="390">
        <v>1</v>
      </c>
      <c r="I1153" s="390">
        <v>1</v>
      </c>
      <c r="J1153" s="99"/>
      <c r="K1153" s="1385">
        <f t="shared" si="245"/>
        <v>0</v>
      </c>
      <c r="L1153" s="304"/>
      <c r="M1153" s="1287"/>
    </row>
    <row r="1154" spans="1:13" ht="15.75">
      <c r="A1154" s="304" t="str">
        <f>IF(J1154&gt;0,COUNT($J$4:J1154),"")</f>
        <v/>
      </c>
      <c r="B1154" s="400"/>
      <c r="C1154" s="387" t="s">
        <v>3076</v>
      </c>
      <c r="D1154" s="388" t="s">
        <v>7364</v>
      </c>
      <c r="E1154" s="389" t="s">
        <v>3076</v>
      </c>
      <c r="F1154" s="295">
        <f t="shared" si="243"/>
        <v>0</v>
      </c>
      <c r="G1154" s="1275" t="str">
        <f t="shared" si="244"/>
        <v>-</v>
      </c>
      <c r="H1154" s="390">
        <v>10</v>
      </c>
      <c r="I1154" s="390">
        <v>40</v>
      </c>
      <c r="J1154" s="99"/>
      <c r="K1154" s="1385">
        <f t="shared" si="245"/>
        <v>0</v>
      </c>
      <c r="L1154" s="304"/>
      <c r="M1154" s="1287"/>
    </row>
    <row r="1155" spans="1:13" ht="15.75">
      <c r="A1155" s="304" t="str">
        <f>IF(J1155&gt;0,COUNT($J$4:J1155),"")</f>
        <v/>
      </c>
      <c r="B1155" s="400"/>
      <c r="C1155" s="387" t="s">
        <v>2120</v>
      </c>
      <c r="D1155" s="388" t="s">
        <v>7365</v>
      </c>
      <c r="E1155" s="389">
        <v>182.61</v>
      </c>
      <c r="F1155" s="295">
        <f t="shared" si="243"/>
        <v>0</v>
      </c>
      <c r="G1155" s="1275">
        <f t="shared" si="244"/>
        <v>0</v>
      </c>
      <c r="H1155" s="390">
        <v>10</v>
      </c>
      <c r="I1155" s="390">
        <v>20</v>
      </c>
      <c r="J1155" s="99"/>
      <c r="K1155" s="1385">
        <f t="shared" si="245"/>
        <v>0</v>
      </c>
      <c r="L1155" s="304"/>
      <c r="M1155" s="1287"/>
    </row>
    <row r="1156" spans="1:13" ht="15.75">
      <c r="A1156" s="304" t="str">
        <f>IF(J1156&gt;0,COUNT($J$4:J1156),"")</f>
        <v/>
      </c>
      <c r="B1156" s="400"/>
      <c r="C1156" s="387" t="s">
        <v>2121</v>
      </c>
      <c r="D1156" s="388" t="s">
        <v>7366</v>
      </c>
      <c r="E1156" s="389">
        <v>185.58</v>
      </c>
      <c r="F1156" s="295">
        <f t="shared" si="243"/>
        <v>0</v>
      </c>
      <c r="G1156" s="1275">
        <f t="shared" si="244"/>
        <v>0</v>
      </c>
      <c r="H1156" s="390">
        <v>8</v>
      </c>
      <c r="I1156" s="390">
        <v>32</v>
      </c>
      <c r="J1156" s="99"/>
      <c r="K1156" s="1385">
        <f t="shared" si="245"/>
        <v>0</v>
      </c>
      <c r="L1156" s="304"/>
      <c r="M1156" s="1287"/>
    </row>
    <row r="1157" spans="1:13" ht="15.75">
      <c r="A1157" s="304" t="str">
        <f>IF(J1157&gt;0,COUNT($J$4:J1157),"")</f>
        <v/>
      </c>
      <c r="B1157" s="400"/>
      <c r="C1157" s="387" t="s">
        <v>2122</v>
      </c>
      <c r="D1157" s="388" t="s">
        <v>7367</v>
      </c>
      <c r="E1157" s="389">
        <v>179.93</v>
      </c>
      <c r="F1157" s="295">
        <f t="shared" si="243"/>
        <v>0</v>
      </c>
      <c r="G1157" s="1275">
        <f t="shared" si="244"/>
        <v>0</v>
      </c>
      <c r="H1157" s="390">
        <v>8</v>
      </c>
      <c r="I1157" s="390">
        <v>16</v>
      </c>
      <c r="J1157" s="99"/>
      <c r="K1157" s="1385">
        <f t="shared" si="245"/>
        <v>0</v>
      </c>
      <c r="L1157" s="304"/>
      <c r="M1157" s="1287"/>
    </row>
    <row r="1158" spans="1:13" ht="15.75">
      <c r="A1158" s="304" t="str">
        <f>IF(J1158&gt;0,COUNT($J$4:J1158),"")</f>
        <v/>
      </c>
      <c r="B1158" s="400"/>
      <c r="C1158" s="387" t="s">
        <v>2123</v>
      </c>
      <c r="D1158" s="388" t="s">
        <v>7368</v>
      </c>
      <c r="E1158" s="389">
        <v>185.58</v>
      </c>
      <c r="F1158" s="295">
        <f t="shared" si="243"/>
        <v>0</v>
      </c>
      <c r="G1158" s="1275">
        <f t="shared" si="244"/>
        <v>0</v>
      </c>
      <c r="H1158" s="390">
        <v>8</v>
      </c>
      <c r="I1158" s="390">
        <v>16</v>
      </c>
      <c r="J1158" s="99"/>
      <c r="K1158" s="1385">
        <f t="shared" si="245"/>
        <v>0</v>
      </c>
      <c r="L1158" s="304"/>
      <c r="M1158" s="1287"/>
    </row>
    <row r="1159" spans="1:13" ht="15.75">
      <c r="A1159" s="304" t="str">
        <f>IF(J1159&gt;0,COUNT($J$4:J1209),"")</f>
        <v/>
      </c>
      <c r="B1159" s="400"/>
      <c r="C1159" s="408"/>
      <c r="D1159" s="445"/>
      <c r="E1159" s="446"/>
      <c r="F1159" s="300"/>
      <c r="G1159" s="1378"/>
      <c r="H1159" s="447"/>
      <c r="I1159" s="447"/>
      <c r="J1159" s="101"/>
      <c r="K1159" s="1388"/>
      <c r="L1159" s="304"/>
      <c r="M1159" s="1287"/>
    </row>
    <row r="1160" spans="1:13" ht="15.75">
      <c r="A1160" s="304" t="str">
        <f>IF(J1160&gt;0,COUNT($J$4:J1160),"")</f>
        <v/>
      </c>
      <c r="B1160" s="400"/>
      <c r="C1160" s="384" t="s">
        <v>2046</v>
      </c>
      <c r="D1160" s="342" t="s">
        <v>7261</v>
      </c>
      <c r="E1160" s="385">
        <v>493.67</v>
      </c>
      <c r="F1160" s="294">
        <f t="shared" ref="F1160:F1165" si="246">$F$2</f>
        <v>0</v>
      </c>
      <c r="G1160" s="1278">
        <f t="shared" ref="G1160:G1165" si="247">IFERROR(E1160*F1160,"-")</f>
        <v>0</v>
      </c>
      <c r="H1160" s="386">
        <v>8</v>
      </c>
      <c r="I1160" s="386">
        <v>24</v>
      </c>
      <c r="J1160" s="98"/>
      <c r="K1160" s="1383">
        <f t="shared" ref="K1160:K1165" si="248">IFERROR(J1160*G1160,0)</f>
        <v>0</v>
      </c>
      <c r="L1160" s="304"/>
      <c r="M1160" s="1287"/>
    </row>
    <row r="1161" spans="1:13" ht="15.75">
      <c r="A1161" s="304" t="str">
        <f>IF(J1161&gt;0,COUNT($J$4:J1161),"")</f>
        <v/>
      </c>
      <c r="B1161" s="400"/>
      <c r="C1161" s="387" t="s">
        <v>2047</v>
      </c>
      <c r="D1161" s="388" t="s">
        <v>7262</v>
      </c>
      <c r="E1161" s="389">
        <v>493.67</v>
      </c>
      <c r="F1161" s="295">
        <f t="shared" si="246"/>
        <v>0</v>
      </c>
      <c r="G1161" s="1278">
        <f t="shared" si="247"/>
        <v>0</v>
      </c>
      <c r="H1161" s="390">
        <v>8</v>
      </c>
      <c r="I1161" s="390">
        <v>24</v>
      </c>
      <c r="J1161" s="99"/>
      <c r="K1161" s="1383">
        <f t="shared" si="248"/>
        <v>0</v>
      </c>
      <c r="L1161" s="304"/>
      <c r="M1161" s="1287"/>
    </row>
    <row r="1162" spans="1:13" ht="15.75">
      <c r="A1162" s="304" t="str">
        <f>IF(J1162&gt;0,COUNT($J$4:J1162),"")</f>
        <v/>
      </c>
      <c r="B1162" s="400"/>
      <c r="C1162" s="387" t="s">
        <v>2048</v>
      </c>
      <c r="D1162" s="388" t="s">
        <v>7263</v>
      </c>
      <c r="E1162" s="389">
        <v>493.67</v>
      </c>
      <c r="F1162" s="295">
        <f t="shared" si="246"/>
        <v>0</v>
      </c>
      <c r="G1162" s="1278">
        <f t="shared" si="247"/>
        <v>0</v>
      </c>
      <c r="H1162" s="390">
        <v>5</v>
      </c>
      <c r="I1162" s="390">
        <v>10</v>
      </c>
      <c r="J1162" s="99"/>
      <c r="K1162" s="1383">
        <f t="shared" si="248"/>
        <v>0</v>
      </c>
      <c r="L1162" s="304"/>
      <c r="M1162" s="1287"/>
    </row>
    <row r="1163" spans="1:13" ht="15.75">
      <c r="A1163" s="304" t="str">
        <f>IF(J1163&gt;0,COUNT($J$4:J1163),"")</f>
        <v/>
      </c>
      <c r="B1163" s="400"/>
      <c r="C1163" s="387" t="s">
        <v>2049</v>
      </c>
      <c r="D1163" s="388" t="s">
        <v>7264</v>
      </c>
      <c r="E1163" s="389">
        <v>493.67</v>
      </c>
      <c r="F1163" s="295">
        <f t="shared" si="246"/>
        <v>0</v>
      </c>
      <c r="G1163" s="1278">
        <f t="shared" si="247"/>
        <v>0</v>
      </c>
      <c r="H1163" s="390">
        <v>10</v>
      </c>
      <c r="I1163" s="390">
        <v>20</v>
      </c>
      <c r="J1163" s="99"/>
      <c r="K1163" s="1383">
        <f t="shared" si="248"/>
        <v>0</v>
      </c>
      <c r="L1163" s="304"/>
      <c r="M1163" s="1287"/>
    </row>
    <row r="1164" spans="1:13" ht="15.75">
      <c r="A1164" s="304" t="str">
        <f>IF(J1164&gt;0,COUNT($J$4:J1164),"")</f>
        <v/>
      </c>
      <c r="B1164" s="400"/>
      <c r="C1164" s="387" t="s">
        <v>2050</v>
      </c>
      <c r="D1164" s="388" t="s">
        <v>7265</v>
      </c>
      <c r="E1164" s="389">
        <v>493.67</v>
      </c>
      <c r="F1164" s="295">
        <f t="shared" si="246"/>
        <v>0</v>
      </c>
      <c r="G1164" s="1278">
        <f t="shared" si="247"/>
        <v>0</v>
      </c>
      <c r="H1164" s="390">
        <v>5</v>
      </c>
      <c r="I1164" s="390">
        <v>15</v>
      </c>
      <c r="J1164" s="99"/>
      <c r="K1164" s="1383">
        <f t="shared" si="248"/>
        <v>0</v>
      </c>
      <c r="L1164" s="304"/>
      <c r="M1164" s="1287"/>
    </row>
    <row r="1165" spans="1:13" ht="15.75">
      <c r="A1165" s="304" t="str">
        <f>IF(J1165&gt;0,COUNT($J$4:J1165),"")</f>
        <v/>
      </c>
      <c r="B1165" s="400"/>
      <c r="C1165" s="387" t="s">
        <v>2051</v>
      </c>
      <c r="D1165" s="388" t="s">
        <v>7266</v>
      </c>
      <c r="E1165" s="389">
        <v>493.67</v>
      </c>
      <c r="F1165" s="295">
        <f t="shared" si="246"/>
        <v>0</v>
      </c>
      <c r="G1165" s="1275">
        <f t="shared" si="247"/>
        <v>0</v>
      </c>
      <c r="H1165" s="390">
        <v>8</v>
      </c>
      <c r="I1165" s="390">
        <v>16</v>
      </c>
      <c r="J1165" s="99"/>
      <c r="K1165" s="1385">
        <f t="shared" si="248"/>
        <v>0</v>
      </c>
      <c r="L1165" s="304"/>
      <c r="M1165" s="1287"/>
    </row>
    <row r="1166" spans="1:13" ht="15.75">
      <c r="A1166" s="304" t="str">
        <f>IF(J1166&gt;0,COUNT($J$4:J1177),"")</f>
        <v/>
      </c>
      <c r="B1166" s="400"/>
      <c r="C1166" s="387" t="s">
        <v>3076</v>
      </c>
      <c r="D1166" s="430" t="s">
        <v>9577</v>
      </c>
      <c r="E1166" s="389" t="s">
        <v>3076</v>
      </c>
      <c r="F1166" s="295">
        <f>$F$2</f>
        <v>0</v>
      </c>
      <c r="G1166" s="1275" t="str">
        <f>IFERROR(E1166*F1166,"-")</f>
        <v>-</v>
      </c>
      <c r="H1166" s="390">
        <v>1</v>
      </c>
      <c r="I1166" s="390">
        <v>1</v>
      </c>
      <c r="J1166" s="99"/>
      <c r="K1166" s="1385">
        <f>IFERROR(J1166*G1166,0)</f>
        <v>0</v>
      </c>
      <c r="L1166" s="304"/>
      <c r="M1166" s="1287"/>
    </row>
    <row r="1167" spans="1:13" ht="15.75">
      <c r="A1167" s="304" t="str">
        <f>IF(J1167&gt;0,COUNT($J$4:J1167),"")</f>
        <v/>
      </c>
      <c r="B1167" s="400"/>
      <c r="C1167" s="408"/>
      <c r="D1167" s="445"/>
      <c r="E1167" s="446"/>
      <c r="F1167" s="300"/>
      <c r="G1167" s="1378"/>
      <c r="H1167" s="447"/>
      <c r="I1167" s="447"/>
      <c r="J1167" s="101"/>
      <c r="K1167" s="1388"/>
      <c r="L1167" s="304"/>
      <c r="M1167" s="1287"/>
    </row>
    <row r="1168" spans="1:13" ht="15.75">
      <c r="A1168" s="304" t="str">
        <f>IF(J1168&gt;0,COUNT($J$4:J1168),"")</f>
        <v/>
      </c>
      <c r="B1168" s="400"/>
      <c r="C1168" s="387" t="s">
        <v>3076</v>
      </c>
      <c r="D1168" s="388" t="s">
        <v>7369</v>
      </c>
      <c r="E1168" s="389" t="s">
        <v>3076</v>
      </c>
      <c r="F1168" s="295">
        <f>$F$2</f>
        <v>0</v>
      </c>
      <c r="G1168" s="1275" t="str">
        <f>IFERROR(E1168*F1168,"-")</f>
        <v>-</v>
      </c>
      <c r="H1168" s="390">
        <v>1</v>
      </c>
      <c r="I1168" s="390">
        <v>1</v>
      </c>
      <c r="J1168" s="99"/>
      <c r="K1168" s="1385">
        <f>IFERROR(J1168*G1168,0)</f>
        <v>0</v>
      </c>
      <c r="L1168" s="304"/>
      <c r="M1168" s="1287"/>
    </row>
    <row r="1169" spans="1:13" ht="15.75">
      <c r="A1169" s="304" t="str">
        <f>IF(J1169&gt;0,COUNT($J$4:J1169),"")</f>
        <v/>
      </c>
      <c r="B1169" s="400"/>
      <c r="C1169" s="387" t="s">
        <v>3076</v>
      </c>
      <c r="D1169" s="388" t="s">
        <v>7370</v>
      </c>
      <c r="E1169" s="389" t="s">
        <v>3076</v>
      </c>
      <c r="F1169" s="295">
        <f>$F$2</f>
        <v>0</v>
      </c>
      <c r="G1169" s="1275" t="str">
        <f>IFERROR(E1169*F1169,"-")</f>
        <v>-</v>
      </c>
      <c r="H1169" s="390">
        <v>1</v>
      </c>
      <c r="I1169" s="390">
        <v>1</v>
      </c>
      <c r="J1169" s="99"/>
      <c r="K1169" s="1385">
        <f>IFERROR(J1169*G1169,0)</f>
        <v>0</v>
      </c>
      <c r="L1169" s="304"/>
      <c r="M1169" s="1287"/>
    </row>
    <row r="1170" spans="1:13" ht="15.75">
      <c r="A1170" s="304" t="str">
        <f>IF(J1170&gt;0,COUNT($J$4:J1170),"")</f>
        <v/>
      </c>
      <c r="B1170" s="400"/>
      <c r="C1170" s="387" t="s">
        <v>2125</v>
      </c>
      <c r="D1170" s="388" t="s">
        <v>7371</v>
      </c>
      <c r="E1170" s="418">
        <v>671.86</v>
      </c>
      <c r="F1170" s="295">
        <f>$F$2</f>
        <v>0</v>
      </c>
      <c r="G1170" s="1275">
        <f>IFERROR(E1170*F1170,"-")</f>
        <v>0</v>
      </c>
      <c r="H1170" s="390">
        <v>1</v>
      </c>
      <c r="I1170" s="390">
        <v>1</v>
      </c>
      <c r="J1170" s="99"/>
      <c r="K1170" s="1385">
        <f>IFERROR(J1170*G1170,0)</f>
        <v>0</v>
      </c>
      <c r="L1170" s="304"/>
      <c r="M1170" s="1287"/>
    </row>
    <row r="1171" spans="1:13" ht="15.75">
      <c r="A1171" s="304" t="str">
        <f>IF(J1171&gt;0,COUNT($J$4:J1171),"")</f>
        <v/>
      </c>
      <c r="B1171" s="400"/>
      <c r="C1171" s="387" t="s">
        <v>3076</v>
      </c>
      <c r="D1171" s="388" t="s">
        <v>7372</v>
      </c>
      <c r="E1171" s="389" t="s">
        <v>3076</v>
      </c>
      <c r="F1171" s="295">
        <f>$F$2</f>
        <v>0</v>
      </c>
      <c r="G1171" s="1275" t="str">
        <f>IFERROR(E1171*F1171,"-")</f>
        <v>-</v>
      </c>
      <c r="H1171" s="390">
        <v>1</v>
      </c>
      <c r="I1171" s="390">
        <v>1</v>
      </c>
      <c r="J1171" s="99"/>
      <c r="K1171" s="1385">
        <f>IFERROR(J1171*G1171,0)</f>
        <v>0</v>
      </c>
      <c r="L1171" s="304"/>
      <c r="M1171" s="1287"/>
    </row>
    <row r="1172" spans="1:13" ht="15.75">
      <c r="A1172" s="304" t="str">
        <f>IF(J1172&gt;0,COUNT($J$4:J1172),"")</f>
        <v/>
      </c>
      <c r="B1172" s="400"/>
      <c r="C1172" s="387" t="s">
        <v>3076</v>
      </c>
      <c r="D1172" s="388" t="s">
        <v>7373</v>
      </c>
      <c r="E1172" s="389" t="s">
        <v>3076</v>
      </c>
      <c r="F1172" s="295">
        <f t="shared" ref="F1172:F1177" si="249">$F$2</f>
        <v>0</v>
      </c>
      <c r="G1172" s="1275" t="str">
        <f t="shared" ref="G1172:G1177" si="250">IFERROR(E1172*F1172,"-")</f>
        <v>-</v>
      </c>
      <c r="H1172" s="390">
        <v>1</v>
      </c>
      <c r="I1172" s="390">
        <v>1</v>
      </c>
      <c r="J1172" s="99"/>
      <c r="K1172" s="1385">
        <f t="shared" ref="K1172:K1177" si="251">IFERROR(J1172*G1172,0)</f>
        <v>0</v>
      </c>
      <c r="L1172" s="304"/>
      <c r="M1172" s="1287"/>
    </row>
    <row r="1173" spans="1:13" ht="15.75">
      <c r="A1173" s="304" t="str">
        <f>IF(J1173&gt;0,COUNT($J$4:J1173),"")</f>
        <v/>
      </c>
      <c r="B1173" s="400"/>
      <c r="C1173" s="387" t="s">
        <v>3076</v>
      </c>
      <c r="D1173" s="388" t="s">
        <v>7374</v>
      </c>
      <c r="E1173" s="389" t="s">
        <v>3076</v>
      </c>
      <c r="F1173" s="295">
        <f t="shared" si="249"/>
        <v>0</v>
      </c>
      <c r="G1173" s="1275" t="str">
        <f t="shared" si="250"/>
        <v>-</v>
      </c>
      <c r="H1173" s="390">
        <v>1</v>
      </c>
      <c r="I1173" s="390">
        <v>1</v>
      </c>
      <c r="J1173" s="99"/>
      <c r="K1173" s="1385">
        <f t="shared" si="251"/>
        <v>0</v>
      </c>
      <c r="L1173" s="304"/>
      <c r="M1173" s="1287"/>
    </row>
    <row r="1174" spans="1:13" ht="15.75">
      <c r="A1174" s="304" t="str">
        <f>IF(J1174&gt;0,COUNT($J$4:J1174),"")</f>
        <v/>
      </c>
      <c r="B1174" s="400"/>
      <c r="C1174" s="387" t="s">
        <v>3076</v>
      </c>
      <c r="D1174" s="388" t="s">
        <v>7375</v>
      </c>
      <c r="E1174" s="389" t="s">
        <v>3076</v>
      </c>
      <c r="F1174" s="295">
        <f t="shared" si="249"/>
        <v>0</v>
      </c>
      <c r="G1174" s="1275" t="str">
        <f t="shared" si="250"/>
        <v>-</v>
      </c>
      <c r="H1174" s="390">
        <v>1</v>
      </c>
      <c r="I1174" s="390">
        <v>1</v>
      </c>
      <c r="J1174" s="99"/>
      <c r="K1174" s="1385">
        <f t="shared" si="251"/>
        <v>0</v>
      </c>
      <c r="L1174" s="304"/>
      <c r="M1174" s="1287"/>
    </row>
    <row r="1175" spans="1:13" ht="15.75">
      <c r="A1175" s="304" t="str">
        <f>IF(J1175&gt;0,COUNT($J$4:J1175),"")</f>
        <v/>
      </c>
      <c r="B1175" s="400"/>
      <c r="C1175" s="387" t="s">
        <v>3076</v>
      </c>
      <c r="D1175" s="388" t="s">
        <v>7376</v>
      </c>
      <c r="E1175" s="389" t="s">
        <v>3076</v>
      </c>
      <c r="F1175" s="295">
        <f t="shared" si="249"/>
        <v>0</v>
      </c>
      <c r="G1175" s="1275" t="str">
        <f t="shared" si="250"/>
        <v>-</v>
      </c>
      <c r="H1175" s="390">
        <v>1</v>
      </c>
      <c r="I1175" s="390">
        <v>1</v>
      </c>
      <c r="J1175" s="99"/>
      <c r="K1175" s="1385">
        <f t="shared" si="251"/>
        <v>0</v>
      </c>
      <c r="L1175" s="304"/>
      <c r="M1175" s="1287"/>
    </row>
    <row r="1176" spans="1:13" ht="15.75">
      <c r="A1176" s="304" t="str">
        <f>IF(J1176&gt;0,COUNT($J$4:J1176),"")</f>
        <v/>
      </c>
      <c r="B1176" s="400"/>
      <c r="C1176" s="387" t="s">
        <v>2126</v>
      </c>
      <c r="D1176" s="388" t="s">
        <v>7377</v>
      </c>
      <c r="E1176" s="389">
        <v>494.58</v>
      </c>
      <c r="F1176" s="295">
        <f t="shared" si="249"/>
        <v>0</v>
      </c>
      <c r="G1176" s="1275">
        <f t="shared" si="250"/>
        <v>0</v>
      </c>
      <c r="H1176" s="390">
        <v>1</v>
      </c>
      <c r="I1176" s="390">
        <v>1</v>
      </c>
      <c r="J1176" s="99"/>
      <c r="K1176" s="1385">
        <f t="shared" si="251"/>
        <v>0</v>
      </c>
      <c r="L1176" s="304"/>
      <c r="M1176" s="1287"/>
    </row>
    <row r="1177" spans="1:13" ht="15.75">
      <c r="A1177" s="304" t="str">
        <f>IF(J1177&gt;0,COUNT($J$4:J1177),"")</f>
        <v/>
      </c>
      <c r="B1177" s="400"/>
      <c r="C1177" s="387" t="s">
        <v>2127</v>
      </c>
      <c r="D1177" s="388" t="s">
        <v>7378</v>
      </c>
      <c r="E1177" s="389">
        <v>543.14</v>
      </c>
      <c r="F1177" s="295">
        <f t="shared" si="249"/>
        <v>0</v>
      </c>
      <c r="G1177" s="1275">
        <f t="shared" si="250"/>
        <v>0</v>
      </c>
      <c r="H1177" s="390">
        <v>1</v>
      </c>
      <c r="I1177" s="390">
        <v>1</v>
      </c>
      <c r="J1177" s="99"/>
      <c r="K1177" s="1385">
        <f t="shared" si="251"/>
        <v>0</v>
      </c>
      <c r="L1177" s="304"/>
      <c r="M1177" s="1287"/>
    </row>
    <row r="1178" spans="1:13" ht="15.75">
      <c r="A1178" s="304" t="str">
        <f>IF(J1178&gt;0,COUNT($J$4:J1209),"")</f>
        <v/>
      </c>
      <c r="B1178" s="400"/>
      <c r="C1178" s="408"/>
      <c r="D1178" s="445"/>
      <c r="E1178" s="446"/>
      <c r="F1178" s="300"/>
      <c r="G1178" s="1378"/>
      <c r="H1178" s="447"/>
      <c r="I1178" s="447"/>
      <c r="J1178" s="101"/>
      <c r="K1178" s="1388"/>
      <c r="L1178" s="304"/>
      <c r="M1178" s="1287"/>
    </row>
    <row r="1179" spans="1:13" ht="15.75">
      <c r="A1179" s="304" t="str">
        <f>IF(J1179&gt;0,COUNT($J$4:J1179),"")</f>
        <v/>
      </c>
      <c r="B1179" s="400"/>
      <c r="C1179" s="384" t="s">
        <v>2052</v>
      </c>
      <c r="D1179" s="342" t="s">
        <v>7267</v>
      </c>
      <c r="E1179" s="385">
        <v>669.89</v>
      </c>
      <c r="F1179" s="294">
        <f t="shared" ref="F1179:F1185" si="252">$F$2</f>
        <v>0</v>
      </c>
      <c r="G1179" s="1278">
        <f t="shared" ref="G1179:G1185" si="253">IFERROR(E1179*F1179,"-")</f>
        <v>0</v>
      </c>
      <c r="H1179" s="386">
        <v>6</v>
      </c>
      <c r="I1179" s="386">
        <v>18</v>
      </c>
      <c r="J1179" s="98"/>
      <c r="K1179" s="1383">
        <f t="shared" ref="K1179:K1185" si="254">IFERROR(J1179*G1179,0)</f>
        <v>0</v>
      </c>
      <c r="L1179" s="304"/>
      <c r="M1179" s="1287"/>
    </row>
    <row r="1180" spans="1:13" ht="15.75">
      <c r="A1180" s="304" t="str">
        <f>IF(J1180&gt;0,COUNT($J$4:J1180),"")</f>
        <v/>
      </c>
      <c r="B1180" s="400"/>
      <c r="C1180" s="387" t="s">
        <v>2053</v>
      </c>
      <c r="D1180" s="388" t="s">
        <v>7268</v>
      </c>
      <c r="E1180" s="389">
        <v>682.74</v>
      </c>
      <c r="F1180" s="295">
        <f t="shared" si="252"/>
        <v>0</v>
      </c>
      <c r="G1180" s="1278">
        <f t="shared" si="253"/>
        <v>0</v>
      </c>
      <c r="H1180" s="390">
        <v>6</v>
      </c>
      <c r="I1180" s="390">
        <v>18</v>
      </c>
      <c r="J1180" s="99"/>
      <c r="K1180" s="1383">
        <f t="shared" si="254"/>
        <v>0</v>
      </c>
      <c r="L1180" s="304"/>
      <c r="M1180" s="1287"/>
    </row>
    <row r="1181" spans="1:13" ht="15.75">
      <c r="A1181" s="304" t="str">
        <f>IF(J1181&gt;0,COUNT($J$4:J1181),"")</f>
        <v/>
      </c>
      <c r="B1181" s="400"/>
      <c r="C1181" s="387" t="s">
        <v>2054</v>
      </c>
      <c r="D1181" s="388" t="s">
        <v>7269</v>
      </c>
      <c r="E1181" s="389">
        <v>669.89</v>
      </c>
      <c r="F1181" s="295">
        <f t="shared" si="252"/>
        <v>0</v>
      </c>
      <c r="G1181" s="1278">
        <f t="shared" si="253"/>
        <v>0</v>
      </c>
      <c r="H1181" s="390">
        <v>5</v>
      </c>
      <c r="I1181" s="390">
        <v>15</v>
      </c>
      <c r="J1181" s="99"/>
      <c r="K1181" s="1383">
        <f t="shared" si="254"/>
        <v>0</v>
      </c>
      <c r="L1181" s="304"/>
      <c r="M1181" s="1287"/>
    </row>
    <row r="1182" spans="1:13" ht="15.75">
      <c r="A1182" s="304" t="str">
        <f>IF(J1182&gt;0,COUNT($J$4:J1182),"")</f>
        <v/>
      </c>
      <c r="B1182" s="400"/>
      <c r="C1182" s="387" t="s">
        <v>2055</v>
      </c>
      <c r="D1182" s="388" t="s">
        <v>7270</v>
      </c>
      <c r="E1182" s="389">
        <v>682.74</v>
      </c>
      <c r="F1182" s="295">
        <f t="shared" si="252"/>
        <v>0</v>
      </c>
      <c r="G1182" s="1278">
        <f t="shared" si="253"/>
        <v>0</v>
      </c>
      <c r="H1182" s="390">
        <v>6</v>
      </c>
      <c r="I1182" s="390">
        <v>12</v>
      </c>
      <c r="J1182" s="99"/>
      <c r="K1182" s="1383">
        <f t="shared" si="254"/>
        <v>0</v>
      </c>
      <c r="L1182" s="304"/>
      <c r="M1182" s="1287"/>
    </row>
    <row r="1183" spans="1:13" ht="15.75">
      <c r="A1183" s="304" t="str">
        <f>IF(J1183&gt;0,COUNT($J$4:J1183),"")</f>
        <v/>
      </c>
      <c r="B1183" s="400"/>
      <c r="C1183" s="387" t="s">
        <v>2056</v>
      </c>
      <c r="D1183" s="388" t="s">
        <v>7271</v>
      </c>
      <c r="E1183" s="389">
        <v>669.89</v>
      </c>
      <c r="F1183" s="295">
        <f t="shared" si="252"/>
        <v>0</v>
      </c>
      <c r="G1183" s="1278">
        <f t="shared" si="253"/>
        <v>0</v>
      </c>
      <c r="H1183" s="390">
        <v>6</v>
      </c>
      <c r="I1183" s="390">
        <v>12</v>
      </c>
      <c r="J1183" s="99"/>
      <c r="K1183" s="1383">
        <f t="shared" si="254"/>
        <v>0</v>
      </c>
      <c r="L1183" s="304"/>
      <c r="M1183" s="1287"/>
    </row>
    <row r="1184" spans="1:13" ht="15.75">
      <c r="A1184" s="304" t="str">
        <f>IF(J1184&gt;0,COUNT($J$4:J1184),"")</f>
        <v/>
      </c>
      <c r="B1184" s="400"/>
      <c r="C1184" s="387" t="s">
        <v>2057</v>
      </c>
      <c r="D1184" s="388" t="s">
        <v>7272</v>
      </c>
      <c r="E1184" s="389">
        <v>669.89</v>
      </c>
      <c r="F1184" s="295">
        <f t="shared" si="252"/>
        <v>0</v>
      </c>
      <c r="G1184" s="1278">
        <f t="shared" si="253"/>
        <v>0</v>
      </c>
      <c r="H1184" s="390">
        <v>6</v>
      </c>
      <c r="I1184" s="390">
        <v>12</v>
      </c>
      <c r="J1184" s="99"/>
      <c r="K1184" s="1383">
        <f t="shared" si="254"/>
        <v>0</v>
      </c>
      <c r="L1184" s="304"/>
      <c r="M1184" s="1287"/>
    </row>
    <row r="1185" spans="1:13" ht="15.75">
      <c r="A1185" s="304" t="str">
        <f>IF(J1185&gt;0,COUNT($J$4:J1185),"")</f>
        <v/>
      </c>
      <c r="B1185" s="400"/>
      <c r="C1185" s="391" t="s">
        <v>2058</v>
      </c>
      <c r="D1185" s="349" t="s">
        <v>7273</v>
      </c>
      <c r="E1185" s="392">
        <v>751.96</v>
      </c>
      <c r="F1185" s="296">
        <f t="shared" si="252"/>
        <v>0</v>
      </c>
      <c r="G1185" s="1286">
        <f t="shared" si="253"/>
        <v>0</v>
      </c>
      <c r="H1185" s="393">
        <v>6</v>
      </c>
      <c r="I1185" s="393">
        <v>12</v>
      </c>
      <c r="J1185" s="100"/>
      <c r="K1185" s="1384">
        <f t="shared" si="254"/>
        <v>0</v>
      </c>
      <c r="L1185" s="304"/>
      <c r="M1185" s="1287"/>
    </row>
    <row r="1186" spans="1:13" ht="15.75">
      <c r="A1186" s="304" t="str">
        <f>IF(J1186&gt;0,COUNT($J$4:J1189),"")</f>
        <v/>
      </c>
      <c r="B1186" s="400"/>
      <c r="C1186" s="387" t="s">
        <v>3076</v>
      </c>
      <c r="D1186" s="430" t="s">
        <v>8804</v>
      </c>
      <c r="E1186" s="389" t="s">
        <v>3076</v>
      </c>
      <c r="F1186" s="295">
        <f>$F$2</f>
        <v>0</v>
      </c>
      <c r="G1186" s="1275" t="str">
        <f>IFERROR(E1186*F1186,"-")</f>
        <v>-</v>
      </c>
      <c r="H1186" s="390">
        <v>1</v>
      </c>
      <c r="I1186" s="390">
        <v>1</v>
      </c>
      <c r="J1186" s="99"/>
      <c r="K1186" s="1385">
        <f>IFERROR(J1186*G1186,0)</f>
        <v>0</v>
      </c>
      <c r="L1186" s="304"/>
      <c r="M1186" s="1287"/>
    </row>
    <row r="1187" spans="1:13" ht="15.75">
      <c r="A1187" s="304" t="str">
        <f>IF(J1187&gt;0,COUNT($J$4:J1187),"")</f>
        <v/>
      </c>
      <c r="B1187" s="400"/>
      <c r="C1187" s="408"/>
      <c r="D1187" s="445"/>
      <c r="E1187" s="446"/>
      <c r="F1187" s="300"/>
      <c r="G1187" s="1378"/>
      <c r="H1187" s="447"/>
      <c r="I1187" s="447"/>
      <c r="J1187" s="101"/>
      <c r="K1187" s="1388"/>
      <c r="L1187" s="304"/>
      <c r="M1187" s="1287"/>
    </row>
    <row r="1188" spans="1:13" ht="15.75">
      <c r="A1188" s="304" t="str">
        <f>IF(J1188&gt;0,COUNT($J$4:J1188),"")</f>
        <v/>
      </c>
      <c r="B1188" s="400"/>
      <c r="C1188" s="384" t="s">
        <v>2128</v>
      </c>
      <c r="D1188" s="342" t="s">
        <v>7379</v>
      </c>
      <c r="E1188" s="412">
        <v>1017.58</v>
      </c>
      <c r="F1188" s="294">
        <f>$F$2</f>
        <v>0</v>
      </c>
      <c r="G1188" s="1278">
        <f>IFERROR(E1188*F1188,"-")</f>
        <v>0</v>
      </c>
      <c r="H1188" s="386">
        <v>1</v>
      </c>
      <c r="I1188" s="386">
        <v>1</v>
      </c>
      <c r="J1188" s="98"/>
      <c r="K1188" s="1383">
        <f>IFERROR(J1188*G1188,0)</f>
        <v>0</v>
      </c>
      <c r="L1188" s="304"/>
      <c r="M1188" s="1287"/>
    </row>
    <row r="1189" spans="1:13" ht="15.75">
      <c r="A1189" s="304" t="str">
        <f>IF(J1189&gt;0,COUNT($J$4:J1189),"")</f>
        <v/>
      </c>
      <c r="B1189" s="400"/>
      <c r="C1189" s="387" t="s">
        <v>3076</v>
      </c>
      <c r="D1189" s="388" t="s">
        <v>7380</v>
      </c>
      <c r="E1189" s="389" t="s">
        <v>3076</v>
      </c>
      <c r="F1189" s="295">
        <f>$F$2</f>
        <v>0</v>
      </c>
      <c r="G1189" s="1278" t="str">
        <f>IFERROR(E1189*F1189,"-")</f>
        <v>-</v>
      </c>
      <c r="H1189" s="390">
        <v>1</v>
      </c>
      <c r="I1189" s="390">
        <v>1</v>
      </c>
      <c r="J1189" s="99"/>
      <c r="K1189" s="1383">
        <f>IFERROR(J1189*G1189,0)</f>
        <v>0</v>
      </c>
      <c r="L1189" s="304"/>
      <c r="M1189" s="1287"/>
    </row>
    <row r="1190" spans="1:13" ht="15.75">
      <c r="A1190" s="304" t="str">
        <f>IF(J1190&gt;0,COUNT($J$4:J1209),"")</f>
        <v/>
      </c>
      <c r="B1190" s="400"/>
      <c r="C1190" s="453"/>
      <c r="D1190" s="454"/>
      <c r="E1190" s="455"/>
      <c r="F1190" s="299"/>
      <c r="G1190" s="1277"/>
      <c r="H1190" s="356"/>
      <c r="I1190" s="356"/>
      <c r="J1190" s="125"/>
      <c r="K1190" s="1387"/>
      <c r="L1190" s="304"/>
    </row>
    <row r="1191" spans="1:13" ht="15.75">
      <c r="A1191" s="304" t="str">
        <f>IF(J1191&gt;0,COUNT($J$4:J1191),"")</f>
        <v/>
      </c>
      <c r="B1191" s="400"/>
      <c r="C1191" s="384" t="s">
        <v>2059</v>
      </c>
      <c r="D1191" s="342" t="s">
        <v>7274</v>
      </c>
      <c r="E1191" s="412">
        <v>1432.39</v>
      </c>
      <c r="F1191" s="294">
        <f t="shared" ref="F1191:F1199" si="255">$F$2</f>
        <v>0</v>
      </c>
      <c r="G1191" s="1278">
        <f t="shared" ref="G1191:G1199" si="256">IFERROR(E1191*F1191,"-")</f>
        <v>0</v>
      </c>
      <c r="H1191" s="386">
        <v>1</v>
      </c>
      <c r="I1191" s="386">
        <v>1</v>
      </c>
      <c r="J1191" s="98"/>
      <c r="K1191" s="1383">
        <f t="shared" ref="K1191:K1199" si="257">IFERROR(J1191*G1191,0)</f>
        <v>0</v>
      </c>
      <c r="L1191" s="304"/>
      <c r="M1191" s="1287"/>
    </row>
    <row r="1192" spans="1:13" ht="15.75">
      <c r="A1192" s="304" t="str">
        <f>IF(J1192&gt;0,COUNT($J$4:J1192),"")</f>
        <v/>
      </c>
      <c r="B1192" s="400"/>
      <c r="C1192" s="387" t="s">
        <v>3076</v>
      </c>
      <c r="D1192" s="388" t="s">
        <v>7275</v>
      </c>
      <c r="E1192" s="389" t="s">
        <v>3076</v>
      </c>
      <c r="F1192" s="295">
        <f t="shared" si="255"/>
        <v>0</v>
      </c>
      <c r="G1192" s="1278" t="str">
        <f t="shared" si="256"/>
        <v>-</v>
      </c>
      <c r="H1192" s="390">
        <v>1</v>
      </c>
      <c r="I1192" s="390">
        <v>1</v>
      </c>
      <c r="J1192" s="99"/>
      <c r="K1192" s="1383">
        <f t="shared" si="257"/>
        <v>0</v>
      </c>
      <c r="L1192" s="304"/>
      <c r="M1192" s="1287"/>
    </row>
    <row r="1193" spans="1:13" ht="15.75">
      <c r="A1193" s="304" t="str">
        <f>IF(J1193&gt;0,COUNT($J$4:J1193),"")</f>
        <v/>
      </c>
      <c r="B1193" s="400"/>
      <c r="C1193" s="387" t="s">
        <v>2060</v>
      </c>
      <c r="D1193" s="388" t="s">
        <v>7276</v>
      </c>
      <c r="E1193" s="389">
        <v>1432.39</v>
      </c>
      <c r="F1193" s="295">
        <f t="shared" si="255"/>
        <v>0</v>
      </c>
      <c r="G1193" s="1278">
        <f t="shared" si="256"/>
        <v>0</v>
      </c>
      <c r="H1193" s="390">
        <v>0</v>
      </c>
      <c r="I1193" s="390">
        <v>8</v>
      </c>
      <c r="J1193" s="99"/>
      <c r="K1193" s="1383">
        <f t="shared" si="257"/>
        <v>0</v>
      </c>
      <c r="L1193" s="304"/>
      <c r="M1193" s="1287"/>
    </row>
    <row r="1194" spans="1:13" ht="15.75">
      <c r="A1194" s="304" t="str">
        <f>IF(J1194&gt;0,COUNT($J$4:J1194),"")</f>
        <v/>
      </c>
      <c r="B1194" s="400"/>
      <c r="C1194" s="387" t="s">
        <v>3076</v>
      </c>
      <c r="D1194" s="388" t="s">
        <v>7277</v>
      </c>
      <c r="E1194" s="389" t="s">
        <v>3076</v>
      </c>
      <c r="F1194" s="295">
        <f t="shared" si="255"/>
        <v>0</v>
      </c>
      <c r="G1194" s="1278" t="str">
        <f t="shared" si="256"/>
        <v>-</v>
      </c>
      <c r="H1194" s="390">
        <v>0</v>
      </c>
      <c r="I1194" s="390">
        <v>8</v>
      </c>
      <c r="J1194" s="99"/>
      <c r="K1194" s="1383">
        <f t="shared" si="257"/>
        <v>0</v>
      </c>
      <c r="L1194" s="304"/>
      <c r="M1194" s="1287"/>
    </row>
    <row r="1195" spans="1:13" ht="15.75">
      <c r="A1195" s="304" t="str">
        <f>IF(J1195&gt;0,COUNT($J$4:J1195),"")</f>
        <v/>
      </c>
      <c r="B1195" s="400"/>
      <c r="C1195" s="387" t="s">
        <v>2061</v>
      </c>
      <c r="D1195" s="388" t="s">
        <v>7278</v>
      </c>
      <c r="E1195" s="389">
        <v>1340.15</v>
      </c>
      <c r="F1195" s="295">
        <f t="shared" si="255"/>
        <v>0</v>
      </c>
      <c r="G1195" s="1278">
        <f t="shared" si="256"/>
        <v>0</v>
      </c>
      <c r="H1195" s="390">
        <v>0</v>
      </c>
      <c r="I1195" s="390">
        <v>8</v>
      </c>
      <c r="J1195" s="99"/>
      <c r="K1195" s="1383">
        <f t="shared" si="257"/>
        <v>0</v>
      </c>
      <c r="L1195" s="304"/>
      <c r="M1195" s="1287"/>
    </row>
    <row r="1196" spans="1:13" ht="15.75">
      <c r="A1196" s="304" t="str">
        <f>IF(J1196&gt;0,COUNT($J$4:J1196),"")</f>
        <v/>
      </c>
      <c r="B1196" s="400"/>
      <c r="C1196" s="387" t="s">
        <v>2062</v>
      </c>
      <c r="D1196" s="388" t="s">
        <v>7279</v>
      </c>
      <c r="E1196" s="389">
        <v>1293.1199999999999</v>
      </c>
      <c r="F1196" s="295">
        <f t="shared" si="255"/>
        <v>0</v>
      </c>
      <c r="G1196" s="1278">
        <f t="shared" si="256"/>
        <v>0</v>
      </c>
      <c r="H1196" s="390">
        <v>0</v>
      </c>
      <c r="I1196" s="390">
        <v>8</v>
      </c>
      <c r="J1196" s="99"/>
      <c r="K1196" s="1383">
        <f t="shared" si="257"/>
        <v>0</v>
      </c>
      <c r="L1196" s="304"/>
      <c r="M1196" s="1287"/>
    </row>
    <row r="1197" spans="1:13" ht="15.75">
      <c r="A1197" s="304" t="str">
        <f>IF(J1197&gt;0,COUNT($J$4:J1197),"")</f>
        <v/>
      </c>
      <c r="B1197" s="400"/>
      <c r="C1197" s="387" t="s">
        <v>2063</v>
      </c>
      <c r="D1197" s="388" t="s">
        <v>7280</v>
      </c>
      <c r="E1197" s="389">
        <v>1476.43</v>
      </c>
      <c r="F1197" s="295">
        <f t="shared" si="255"/>
        <v>0</v>
      </c>
      <c r="G1197" s="1278">
        <f t="shared" si="256"/>
        <v>0</v>
      </c>
      <c r="H1197" s="390">
        <v>0</v>
      </c>
      <c r="I1197" s="390">
        <v>6</v>
      </c>
      <c r="J1197" s="99"/>
      <c r="K1197" s="1383">
        <f t="shared" si="257"/>
        <v>0</v>
      </c>
      <c r="L1197" s="304"/>
      <c r="M1197" s="1287"/>
    </row>
    <row r="1198" spans="1:13" ht="15.75">
      <c r="A1198" s="304" t="str">
        <f>IF(J1198&gt;0,COUNT($J$4:J1198),"")</f>
        <v/>
      </c>
      <c r="B1198" s="400"/>
      <c r="C1198" s="387" t="s">
        <v>2064</v>
      </c>
      <c r="D1198" s="388" t="s">
        <v>7281</v>
      </c>
      <c r="E1198" s="389">
        <v>1340.15</v>
      </c>
      <c r="F1198" s="295">
        <f t="shared" si="255"/>
        <v>0</v>
      </c>
      <c r="G1198" s="1278">
        <f t="shared" si="256"/>
        <v>0</v>
      </c>
      <c r="H1198" s="390">
        <v>0</v>
      </c>
      <c r="I1198" s="390">
        <v>6</v>
      </c>
      <c r="J1198" s="99"/>
      <c r="K1198" s="1383">
        <f t="shared" si="257"/>
        <v>0</v>
      </c>
      <c r="L1198" s="304"/>
      <c r="M1198" s="1287"/>
    </row>
    <row r="1199" spans="1:13" ht="15.75">
      <c r="A1199" s="304" t="str">
        <f>IF(J1199&gt;0,COUNT($J$4:J1199),"")</f>
        <v/>
      </c>
      <c r="B1199" s="400"/>
      <c r="C1199" s="391" t="s">
        <v>3076</v>
      </c>
      <c r="D1199" s="349" t="s">
        <v>7282</v>
      </c>
      <c r="E1199" s="392" t="s">
        <v>3076</v>
      </c>
      <c r="F1199" s="296">
        <f t="shared" si="255"/>
        <v>0</v>
      </c>
      <c r="G1199" s="1286" t="str">
        <f t="shared" si="256"/>
        <v>-</v>
      </c>
      <c r="H1199" s="393">
        <v>0</v>
      </c>
      <c r="I1199" s="393">
        <v>4</v>
      </c>
      <c r="J1199" s="100"/>
      <c r="K1199" s="1384">
        <f t="shared" si="257"/>
        <v>0</v>
      </c>
      <c r="L1199" s="304"/>
      <c r="M1199" s="1287"/>
    </row>
    <row r="1200" spans="1:13" ht="15.75">
      <c r="A1200" s="304" t="str">
        <f>IF(J1200&gt;0,COUNT($J$4:J1200),"")</f>
        <v/>
      </c>
      <c r="B1200" s="400"/>
      <c r="C1200" s="408"/>
      <c r="D1200" s="445"/>
      <c r="E1200" s="446"/>
      <c r="F1200" s="300"/>
      <c r="G1200" s="1378"/>
      <c r="H1200" s="447"/>
      <c r="I1200" s="447"/>
      <c r="J1200" s="101"/>
      <c r="K1200" s="1388"/>
      <c r="L1200" s="304"/>
      <c r="M1200" s="1287"/>
    </row>
    <row r="1201" spans="1:13" ht="15.75">
      <c r="A1201" s="304" t="str">
        <f>IF(J1201&gt;0,COUNT($J$4:J1201),"")</f>
        <v/>
      </c>
      <c r="B1201" s="400"/>
      <c r="C1201" s="384" t="s">
        <v>2065</v>
      </c>
      <c r="D1201" s="342" t="s">
        <v>7283</v>
      </c>
      <c r="E1201" s="385" t="s">
        <v>3076</v>
      </c>
      <c r="F1201" s="294">
        <f t="shared" ref="F1201:F1206" si="258">$F$2</f>
        <v>0</v>
      </c>
      <c r="G1201" s="1278" t="str">
        <f t="shared" ref="G1201:G1206" si="259">IFERROR(E1201*F1201,"-")</f>
        <v>-</v>
      </c>
      <c r="H1201" s="386">
        <v>0</v>
      </c>
      <c r="I1201" s="386">
        <v>1</v>
      </c>
      <c r="J1201" s="98"/>
      <c r="K1201" s="1383">
        <f t="shared" ref="K1201:K1206" si="260">IFERROR(J1201*G1201,0)</f>
        <v>0</v>
      </c>
      <c r="L1201" s="304"/>
      <c r="M1201" s="1287"/>
    </row>
    <row r="1202" spans="1:13" ht="15.75">
      <c r="A1202" s="304" t="str">
        <f>IF(J1202&gt;0,COUNT($J$4:J1202),"")</f>
        <v/>
      </c>
      <c r="B1202" s="400"/>
      <c r="C1202" s="387" t="s">
        <v>3076</v>
      </c>
      <c r="D1202" s="388" t="s">
        <v>7284</v>
      </c>
      <c r="E1202" s="389" t="s">
        <v>3076</v>
      </c>
      <c r="F1202" s="295">
        <f t="shared" si="258"/>
        <v>0</v>
      </c>
      <c r="G1202" s="1278" t="str">
        <f t="shared" si="259"/>
        <v>-</v>
      </c>
      <c r="H1202" s="390">
        <v>0</v>
      </c>
      <c r="I1202" s="390">
        <v>4</v>
      </c>
      <c r="J1202" s="99"/>
      <c r="K1202" s="1383">
        <f t="shared" si="260"/>
        <v>0</v>
      </c>
      <c r="L1202" s="304"/>
      <c r="M1202" s="1287"/>
    </row>
    <row r="1203" spans="1:13" ht="15.75">
      <c r="A1203" s="304" t="str">
        <f>IF(J1203&gt;0,COUNT($J$4:J1203),"")</f>
        <v/>
      </c>
      <c r="B1203" s="400"/>
      <c r="C1203" s="387" t="s">
        <v>2066</v>
      </c>
      <c r="D1203" s="388" t="s">
        <v>7285</v>
      </c>
      <c r="E1203" s="389">
        <v>5489.27</v>
      </c>
      <c r="F1203" s="295">
        <f t="shared" si="258"/>
        <v>0</v>
      </c>
      <c r="G1203" s="1278">
        <f t="shared" si="259"/>
        <v>0</v>
      </c>
      <c r="H1203" s="390">
        <v>0</v>
      </c>
      <c r="I1203" s="390">
        <v>4</v>
      </c>
      <c r="J1203" s="99"/>
      <c r="K1203" s="1383">
        <f t="shared" si="260"/>
        <v>0</v>
      </c>
      <c r="L1203" s="304"/>
      <c r="M1203" s="1287"/>
    </row>
    <row r="1204" spans="1:13" ht="15.75">
      <c r="A1204" s="304" t="str">
        <f>IF(J1204&gt;0,COUNT($J$4:J1204),"")</f>
        <v/>
      </c>
      <c r="B1204" s="400"/>
      <c r="C1204" s="387" t="s">
        <v>2067</v>
      </c>
      <c r="D1204" s="388" t="s">
        <v>7286</v>
      </c>
      <c r="E1204" s="389">
        <v>5489.27</v>
      </c>
      <c r="F1204" s="295">
        <f t="shared" si="258"/>
        <v>0</v>
      </c>
      <c r="G1204" s="1278">
        <f t="shared" si="259"/>
        <v>0</v>
      </c>
      <c r="H1204" s="390">
        <v>0</v>
      </c>
      <c r="I1204" s="390">
        <v>4</v>
      </c>
      <c r="J1204" s="99"/>
      <c r="K1204" s="1383">
        <f t="shared" si="260"/>
        <v>0</v>
      </c>
      <c r="L1204" s="304"/>
      <c r="M1204" s="1287"/>
    </row>
    <row r="1205" spans="1:13" ht="15.75">
      <c r="A1205" s="304" t="str">
        <f>IF(J1205&gt;0,COUNT($J$4:J1205),"")</f>
        <v/>
      </c>
      <c r="B1205" s="400"/>
      <c r="C1205" s="387" t="s">
        <v>2068</v>
      </c>
      <c r="D1205" s="388" t="s">
        <v>7287</v>
      </c>
      <c r="E1205" s="418">
        <v>5763.74</v>
      </c>
      <c r="F1205" s="295">
        <f t="shared" si="258"/>
        <v>0</v>
      </c>
      <c r="G1205" s="1278">
        <f t="shared" si="259"/>
        <v>0</v>
      </c>
      <c r="H1205" s="390">
        <v>0</v>
      </c>
      <c r="I1205" s="390">
        <v>4</v>
      </c>
      <c r="J1205" s="99"/>
      <c r="K1205" s="1383">
        <f t="shared" si="260"/>
        <v>0</v>
      </c>
      <c r="L1205" s="304"/>
      <c r="M1205" s="1287"/>
    </row>
    <row r="1206" spans="1:13" ht="15.75">
      <c r="A1206" s="304" t="str">
        <f>IF(J1206&gt;0,COUNT($J$4:J1206),"")</f>
        <v/>
      </c>
      <c r="B1206" s="400"/>
      <c r="C1206" s="391" t="s">
        <v>3076</v>
      </c>
      <c r="D1206" s="349" t="s">
        <v>7288</v>
      </c>
      <c r="E1206" s="392" t="s">
        <v>3076</v>
      </c>
      <c r="F1206" s="296">
        <f t="shared" si="258"/>
        <v>0</v>
      </c>
      <c r="G1206" s="1286" t="str">
        <f t="shared" si="259"/>
        <v>-</v>
      </c>
      <c r="H1206" s="393">
        <v>1</v>
      </c>
      <c r="I1206" s="393">
        <v>1</v>
      </c>
      <c r="J1206" s="100"/>
      <c r="K1206" s="1384">
        <f t="shared" si="260"/>
        <v>0</v>
      </c>
      <c r="L1206" s="304"/>
      <c r="M1206" s="1287"/>
    </row>
    <row r="1207" spans="1:13" ht="15.75">
      <c r="A1207" s="304" t="str">
        <f>IF(J1207&gt;0,COUNT($J$4:J1207),"")</f>
        <v/>
      </c>
      <c r="B1207" s="400"/>
      <c r="C1207" s="408"/>
      <c r="D1207" s="445"/>
      <c r="E1207" s="446"/>
      <c r="F1207" s="300"/>
      <c r="G1207" s="1378"/>
      <c r="H1207" s="447"/>
      <c r="I1207" s="447"/>
      <c r="J1207" s="101"/>
      <c r="K1207" s="1388"/>
      <c r="L1207" s="304"/>
      <c r="M1207" s="1287"/>
    </row>
    <row r="1208" spans="1:13" ht="15.75">
      <c r="A1208" s="304" t="str">
        <f>IF(J1208&gt;0,COUNT($J$4:J1208),"")</f>
        <v/>
      </c>
      <c r="B1208" s="400"/>
      <c r="C1208" s="384" t="s">
        <v>2069</v>
      </c>
      <c r="D1208" s="342" t="s">
        <v>7289</v>
      </c>
      <c r="E1208" s="385" t="s">
        <v>3076</v>
      </c>
      <c r="F1208" s="294">
        <f>$F$2</f>
        <v>0</v>
      </c>
      <c r="G1208" s="1278" t="str">
        <f>IFERROR(E1208*F1208,"-")</f>
        <v>-</v>
      </c>
      <c r="H1208" s="386">
        <v>1</v>
      </c>
      <c r="I1208" s="386">
        <v>1</v>
      </c>
      <c r="J1208" s="98"/>
      <c r="K1208" s="1383">
        <f>IFERROR(J1208*G1208,0)</f>
        <v>0</v>
      </c>
      <c r="L1208" s="304"/>
      <c r="M1208" s="1287"/>
    </row>
    <row r="1209" spans="1:13" ht="15.75">
      <c r="A1209" s="304" t="str">
        <f>IF(J1209&gt;0,COUNT($J$4:J1209),"")</f>
        <v/>
      </c>
      <c r="B1209" s="400"/>
      <c r="C1209" s="391" t="s">
        <v>2070</v>
      </c>
      <c r="D1209" s="349" t="s">
        <v>7290</v>
      </c>
      <c r="E1209" s="392" t="s">
        <v>3076</v>
      </c>
      <c r="F1209" s="296">
        <f>$F$2</f>
        <v>0</v>
      </c>
      <c r="G1209" s="1286" t="str">
        <f>IFERROR(E1209*F1209,"-")</f>
        <v>-</v>
      </c>
      <c r="H1209" s="393">
        <v>1</v>
      </c>
      <c r="I1209" s="393">
        <v>1</v>
      </c>
      <c r="J1209" s="100"/>
      <c r="K1209" s="1384">
        <f>IFERROR(J1209*G1209,0)</f>
        <v>0</v>
      </c>
      <c r="L1209" s="304"/>
      <c r="M1209" s="1287"/>
    </row>
    <row r="1210" spans="1:13" ht="15.75">
      <c r="A1210" s="304" t="str">
        <f>IF(J1210&gt;0,COUNT($J$4:J1210),"")</f>
        <v/>
      </c>
      <c r="B1210" s="395"/>
      <c r="C1210" s="396"/>
      <c r="D1210" s="397" t="s">
        <v>9171</v>
      </c>
      <c r="E1210" s="398"/>
      <c r="F1210" s="297"/>
      <c r="G1210" s="1377"/>
      <c r="H1210" s="399"/>
      <c r="I1210" s="399"/>
      <c r="J1210" s="189"/>
      <c r="K1210" s="1386"/>
      <c r="L1210" s="304"/>
      <c r="M1210" s="1287"/>
    </row>
    <row r="1211" spans="1:13" ht="15.75">
      <c r="A1211" s="304" t="str">
        <f>IF(J1211&gt;0,COUNT($J$4:J1211),"")</f>
        <v/>
      </c>
      <c r="B1211" s="400"/>
      <c r="C1211" s="384" t="s">
        <v>3076</v>
      </c>
      <c r="D1211" s="456" t="s">
        <v>7478</v>
      </c>
      <c r="E1211" s="385" t="s">
        <v>3076</v>
      </c>
      <c r="F1211" s="294">
        <f t="shared" ref="F1211:F1217" si="261">$F$2</f>
        <v>0</v>
      </c>
      <c r="G1211" s="1278" t="str">
        <f t="shared" ref="G1211:G1217" si="262">IFERROR(E1211*F1211,"-")</f>
        <v>-</v>
      </c>
      <c r="H1211" s="386">
        <v>40</v>
      </c>
      <c r="I1211" s="386">
        <v>320</v>
      </c>
      <c r="J1211" s="98"/>
      <c r="K1211" s="1383">
        <f t="shared" ref="K1211:K1217" si="263">IFERROR(J1211*G1211,0)</f>
        <v>0</v>
      </c>
      <c r="L1211" s="304"/>
      <c r="M1211" s="1287"/>
    </row>
    <row r="1212" spans="1:13" ht="15.75">
      <c r="A1212" s="304" t="str">
        <f>IF(J1212&gt;0,COUNT($J$4:J1212),"")</f>
        <v/>
      </c>
      <c r="B1212" s="400"/>
      <c r="C1212" s="387" t="s">
        <v>2129</v>
      </c>
      <c r="D1212" s="388" t="s">
        <v>7479</v>
      </c>
      <c r="E1212" s="418">
        <v>84.39</v>
      </c>
      <c r="F1212" s="295">
        <f t="shared" si="261"/>
        <v>0</v>
      </c>
      <c r="G1212" s="1278">
        <f t="shared" si="262"/>
        <v>0</v>
      </c>
      <c r="H1212" s="390">
        <v>25</v>
      </c>
      <c r="I1212" s="390">
        <v>200</v>
      </c>
      <c r="J1212" s="99"/>
      <c r="K1212" s="1383">
        <f t="shared" si="263"/>
        <v>0</v>
      </c>
      <c r="L1212" s="304"/>
      <c r="M1212" s="1287"/>
    </row>
    <row r="1213" spans="1:13" ht="15.75">
      <c r="A1213" s="304" t="str">
        <f>IF(J1213&gt;0,COUNT($J$4:J1213),"")</f>
        <v/>
      </c>
      <c r="B1213" s="400"/>
      <c r="C1213" s="387" t="s">
        <v>2130</v>
      </c>
      <c r="D1213" s="388" t="s">
        <v>7480</v>
      </c>
      <c r="E1213" s="418">
        <v>106.54</v>
      </c>
      <c r="F1213" s="295">
        <f t="shared" si="261"/>
        <v>0</v>
      </c>
      <c r="G1213" s="1275">
        <f t="shared" si="262"/>
        <v>0</v>
      </c>
      <c r="H1213" s="390">
        <v>15</v>
      </c>
      <c r="I1213" s="390">
        <v>120</v>
      </c>
      <c r="J1213" s="99"/>
      <c r="K1213" s="1385">
        <f t="shared" si="263"/>
        <v>0</v>
      </c>
      <c r="L1213" s="304"/>
    </row>
    <row r="1214" spans="1:13" ht="15.75">
      <c r="A1214" s="304" t="str">
        <f>IF(J1214&gt;0,COUNT($J$4:J1214),"")</f>
        <v/>
      </c>
      <c r="B1214" s="400"/>
      <c r="C1214" s="387" t="s">
        <v>2131</v>
      </c>
      <c r="D1214" s="388" t="s">
        <v>7481</v>
      </c>
      <c r="E1214" s="418">
        <v>150.93</v>
      </c>
      <c r="F1214" s="295">
        <f t="shared" si="261"/>
        <v>0</v>
      </c>
      <c r="G1214" s="1275">
        <f t="shared" si="262"/>
        <v>0</v>
      </c>
      <c r="H1214" s="390">
        <v>25</v>
      </c>
      <c r="I1214" s="390">
        <v>75</v>
      </c>
      <c r="J1214" s="99"/>
      <c r="K1214" s="1385">
        <f t="shared" si="263"/>
        <v>0</v>
      </c>
      <c r="L1214" s="304"/>
      <c r="M1214" s="1287"/>
    </row>
    <row r="1215" spans="1:13" ht="15.75">
      <c r="A1215" s="304" t="str">
        <f>IF(J1215&gt;0,COUNT($J$4:J1215),"")</f>
        <v/>
      </c>
      <c r="B1215" s="400"/>
      <c r="C1215" s="387" t="s">
        <v>2132</v>
      </c>
      <c r="D1215" s="388" t="s">
        <v>7482</v>
      </c>
      <c r="E1215" s="418">
        <v>268.72000000000003</v>
      </c>
      <c r="F1215" s="295">
        <f t="shared" si="261"/>
        <v>0</v>
      </c>
      <c r="G1215" s="1278">
        <f t="shared" si="262"/>
        <v>0</v>
      </c>
      <c r="H1215" s="390">
        <v>12</v>
      </c>
      <c r="I1215" s="390">
        <v>36</v>
      </c>
      <c r="J1215" s="99"/>
      <c r="K1215" s="1383">
        <f t="shared" si="263"/>
        <v>0</v>
      </c>
      <c r="L1215" s="304"/>
      <c r="M1215" s="1287"/>
    </row>
    <row r="1216" spans="1:13" ht="15.75">
      <c r="A1216" s="304" t="str">
        <f>IF(J1216&gt;0,COUNT($J$4:J1216),"")</f>
        <v/>
      </c>
      <c r="B1216" s="400"/>
      <c r="C1216" s="387" t="s">
        <v>2133</v>
      </c>
      <c r="D1216" s="388" t="s">
        <v>7483</v>
      </c>
      <c r="E1216" s="418">
        <v>282.7</v>
      </c>
      <c r="F1216" s="295">
        <f t="shared" si="261"/>
        <v>0</v>
      </c>
      <c r="G1216" s="1278">
        <f t="shared" si="262"/>
        <v>0</v>
      </c>
      <c r="H1216" s="390">
        <v>10</v>
      </c>
      <c r="I1216" s="390">
        <v>30</v>
      </c>
      <c r="J1216" s="99"/>
      <c r="K1216" s="1383">
        <f t="shared" si="263"/>
        <v>0</v>
      </c>
      <c r="L1216" s="304"/>
      <c r="M1216" s="1287"/>
    </row>
    <row r="1217" spans="1:13" ht="15.75">
      <c r="A1217" s="304" t="str">
        <f>IF(J1217&gt;0,COUNT($J$4:J1217),"")</f>
        <v/>
      </c>
      <c r="B1217" s="400"/>
      <c r="C1217" s="391" t="s">
        <v>3076</v>
      </c>
      <c r="D1217" s="349" t="s">
        <v>7484</v>
      </c>
      <c r="E1217" s="392" t="s">
        <v>3076</v>
      </c>
      <c r="F1217" s="296">
        <f t="shared" si="261"/>
        <v>0</v>
      </c>
      <c r="G1217" s="1286" t="str">
        <f t="shared" si="262"/>
        <v>-</v>
      </c>
      <c r="H1217" s="393">
        <v>10</v>
      </c>
      <c r="I1217" s="393">
        <v>20</v>
      </c>
      <c r="J1217" s="100"/>
      <c r="K1217" s="1384">
        <f t="shared" si="263"/>
        <v>0</v>
      </c>
      <c r="L1217" s="304"/>
      <c r="M1217" s="1287"/>
    </row>
    <row r="1218" spans="1:13" ht="15.75">
      <c r="A1218" s="304" t="str">
        <f>IF(J1218&gt;0,COUNT($J$4:J1218),"")</f>
        <v/>
      </c>
      <c r="B1218" s="395"/>
      <c r="C1218" s="396"/>
      <c r="D1218" s="397" t="s">
        <v>9172</v>
      </c>
      <c r="E1218" s="398"/>
      <c r="F1218" s="297"/>
      <c r="G1218" s="1377"/>
      <c r="H1218" s="399"/>
      <c r="I1218" s="399"/>
      <c r="J1218" s="189"/>
      <c r="K1218" s="1386"/>
      <c r="L1218" s="304"/>
      <c r="M1218" s="1287"/>
    </row>
    <row r="1219" spans="1:13" ht="15.75">
      <c r="A1219" s="304" t="str">
        <f>IF(J1219&gt;0,COUNT($J$4:J1219),"")</f>
        <v/>
      </c>
      <c r="B1219" s="400"/>
      <c r="C1219" s="384" t="s">
        <v>3076</v>
      </c>
      <c r="D1219" s="342" t="s">
        <v>7381</v>
      </c>
      <c r="E1219" s="385" t="s">
        <v>3076</v>
      </c>
      <c r="F1219" s="294">
        <f t="shared" ref="F1219:F1227" si="264">$F$2</f>
        <v>0</v>
      </c>
      <c r="G1219" s="1278" t="str">
        <f t="shared" ref="G1219:G1227" si="265">IFERROR(E1219*F1219,"-")</f>
        <v>-</v>
      </c>
      <c r="H1219" s="386">
        <v>1</v>
      </c>
      <c r="I1219" s="386">
        <v>1</v>
      </c>
      <c r="J1219" s="98"/>
      <c r="K1219" s="1383">
        <f t="shared" ref="K1219:K1227" si="266">IFERROR(J1219*G1219,0)</f>
        <v>0</v>
      </c>
      <c r="L1219" s="304"/>
      <c r="M1219" s="1287"/>
    </row>
    <row r="1220" spans="1:13" ht="15.75">
      <c r="A1220" s="304" t="str">
        <f>IF(J1220&gt;0,COUNT($J$4:J1220),"")</f>
        <v/>
      </c>
      <c r="B1220" s="400"/>
      <c r="C1220" s="387" t="s">
        <v>2134</v>
      </c>
      <c r="D1220" s="388" t="s">
        <v>7382</v>
      </c>
      <c r="E1220" s="389" t="s">
        <v>3076</v>
      </c>
      <c r="F1220" s="295">
        <f t="shared" si="264"/>
        <v>0</v>
      </c>
      <c r="G1220" s="1278" t="str">
        <f t="shared" si="265"/>
        <v>-</v>
      </c>
      <c r="H1220" s="390">
        <v>1</v>
      </c>
      <c r="I1220" s="390">
        <v>1</v>
      </c>
      <c r="J1220" s="99"/>
      <c r="K1220" s="1383">
        <f t="shared" si="266"/>
        <v>0</v>
      </c>
      <c r="L1220" s="304"/>
      <c r="M1220" s="1287"/>
    </row>
    <row r="1221" spans="1:13" ht="15.75">
      <c r="A1221" s="304" t="str">
        <f>IF(J1221&gt;0,COUNT($J$4:J1221),"")</f>
        <v/>
      </c>
      <c r="B1221" s="400"/>
      <c r="C1221" s="420" t="s">
        <v>2135</v>
      </c>
      <c r="D1221" s="429" t="s">
        <v>7383</v>
      </c>
      <c r="E1221" s="418">
        <v>82.08</v>
      </c>
      <c r="F1221" s="295">
        <f t="shared" si="264"/>
        <v>0</v>
      </c>
      <c r="G1221" s="1275">
        <f t="shared" si="265"/>
        <v>0</v>
      </c>
      <c r="H1221" s="390">
        <v>40</v>
      </c>
      <c r="I1221" s="390">
        <v>240</v>
      </c>
      <c r="J1221" s="99"/>
      <c r="K1221" s="1385">
        <f t="shared" si="266"/>
        <v>0</v>
      </c>
      <c r="L1221" s="304"/>
      <c r="M1221" s="1287"/>
    </row>
    <row r="1222" spans="1:13" ht="15.75">
      <c r="A1222" s="304" t="str">
        <f>IF(J1222&gt;0,COUNT($J$4:J1222),"")</f>
        <v/>
      </c>
      <c r="B1222" s="400"/>
      <c r="C1222" s="420" t="s">
        <v>2136</v>
      </c>
      <c r="D1222" s="429" t="s">
        <v>7384</v>
      </c>
      <c r="E1222" s="418">
        <v>88.53</v>
      </c>
      <c r="F1222" s="295">
        <f t="shared" si="264"/>
        <v>0</v>
      </c>
      <c r="G1222" s="1275">
        <f t="shared" si="265"/>
        <v>0</v>
      </c>
      <c r="H1222" s="390">
        <v>25</v>
      </c>
      <c r="I1222" s="390">
        <v>150</v>
      </c>
      <c r="J1222" s="99"/>
      <c r="K1222" s="1385">
        <f t="shared" si="266"/>
        <v>0</v>
      </c>
      <c r="L1222" s="304"/>
      <c r="M1222" s="1287"/>
    </row>
    <row r="1223" spans="1:13" ht="15.75">
      <c r="A1223" s="304" t="str">
        <f>IF(J1223&gt;0,COUNT($J$4:J1223),"")</f>
        <v/>
      </c>
      <c r="B1223" s="400"/>
      <c r="C1223" s="420" t="s">
        <v>2137</v>
      </c>
      <c r="D1223" s="429" t="s">
        <v>7385</v>
      </c>
      <c r="E1223" s="418">
        <v>140.09</v>
      </c>
      <c r="F1223" s="295">
        <f t="shared" si="264"/>
        <v>0</v>
      </c>
      <c r="G1223" s="1275">
        <f t="shared" si="265"/>
        <v>0</v>
      </c>
      <c r="H1223" s="390">
        <v>20</v>
      </c>
      <c r="I1223" s="390">
        <v>80</v>
      </c>
      <c r="J1223" s="99"/>
      <c r="K1223" s="1385">
        <f t="shared" si="266"/>
        <v>0</v>
      </c>
      <c r="L1223" s="304"/>
      <c r="M1223" s="1287"/>
    </row>
    <row r="1224" spans="1:13" ht="15.75">
      <c r="A1224" s="304" t="str">
        <f>IF(J1224&gt;0,COUNT($J$4:J1224),"")</f>
        <v/>
      </c>
      <c r="B1224" s="400"/>
      <c r="C1224" s="420" t="s">
        <v>2138</v>
      </c>
      <c r="D1224" s="429" t="s">
        <v>7386</v>
      </c>
      <c r="E1224" s="418">
        <v>233.44</v>
      </c>
      <c r="F1224" s="295">
        <f t="shared" si="264"/>
        <v>0</v>
      </c>
      <c r="G1224" s="1275">
        <f t="shared" si="265"/>
        <v>0</v>
      </c>
      <c r="H1224" s="390">
        <v>15</v>
      </c>
      <c r="I1224" s="390">
        <v>60</v>
      </c>
      <c r="J1224" s="99"/>
      <c r="K1224" s="1385">
        <f t="shared" si="266"/>
        <v>0</v>
      </c>
      <c r="L1224" s="304"/>
      <c r="M1224" s="1287"/>
    </row>
    <row r="1225" spans="1:13" ht="15.75">
      <c r="A1225" s="304" t="str">
        <f>IF(J1225&gt;0,COUNT($J$4:J1225),"")</f>
        <v/>
      </c>
      <c r="B1225" s="400"/>
      <c r="C1225" s="387" t="s">
        <v>3076</v>
      </c>
      <c r="D1225" s="388" t="s">
        <v>7387</v>
      </c>
      <c r="E1225" s="389" t="s">
        <v>3076</v>
      </c>
      <c r="F1225" s="295">
        <f t="shared" si="264"/>
        <v>0</v>
      </c>
      <c r="G1225" s="1278" t="str">
        <f t="shared" si="265"/>
        <v>-</v>
      </c>
      <c r="H1225" s="390">
        <v>12</v>
      </c>
      <c r="I1225" s="390">
        <v>36</v>
      </c>
      <c r="J1225" s="99"/>
      <c r="K1225" s="1383">
        <f t="shared" si="266"/>
        <v>0</v>
      </c>
      <c r="L1225" s="304"/>
      <c r="M1225" s="1287"/>
    </row>
    <row r="1226" spans="1:13" ht="15.75">
      <c r="A1226" s="304" t="str">
        <f>IF(J1226&gt;0,COUNT($J$4:J1226),"")</f>
        <v/>
      </c>
      <c r="B1226" s="400"/>
      <c r="C1226" s="387" t="s">
        <v>3076</v>
      </c>
      <c r="D1226" s="388" t="s">
        <v>7388</v>
      </c>
      <c r="E1226" s="389" t="s">
        <v>3076</v>
      </c>
      <c r="F1226" s="295">
        <f t="shared" si="264"/>
        <v>0</v>
      </c>
      <c r="G1226" s="1278" t="str">
        <f t="shared" si="265"/>
        <v>-</v>
      </c>
      <c r="H1226" s="390">
        <v>8</v>
      </c>
      <c r="I1226" s="390">
        <v>24</v>
      </c>
      <c r="J1226" s="98"/>
      <c r="K1226" s="1383">
        <f t="shared" si="266"/>
        <v>0</v>
      </c>
      <c r="L1226" s="304"/>
      <c r="M1226" s="1287"/>
    </row>
    <row r="1227" spans="1:13" ht="15.75">
      <c r="A1227" s="304" t="str">
        <f>IF(J1227&gt;0,COUNT($J$4:J1227),"")</f>
        <v/>
      </c>
      <c r="B1227" s="400"/>
      <c r="C1227" s="391" t="s">
        <v>3076</v>
      </c>
      <c r="D1227" s="349" t="s">
        <v>7389</v>
      </c>
      <c r="E1227" s="392" t="s">
        <v>3076</v>
      </c>
      <c r="F1227" s="296">
        <f t="shared" si="264"/>
        <v>0</v>
      </c>
      <c r="G1227" s="1286" t="str">
        <f t="shared" si="265"/>
        <v>-</v>
      </c>
      <c r="H1227" s="393">
        <v>1</v>
      </c>
      <c r="I1227" s="393">
        <v>1</v>
      </c>
      <c r="J1227" s="100"/>
      <c r="K1227" s="1384">
        <f t="shared" si="266"/>
        <v>0</v>
      </c>
      <c r="L1227" s="304"/>
      <c r="M1227" s="1287"/>
    </row>
    <row r="1228" spans="1:13" ht="15.75">
      <c r="A1228" s="304" t="str">
        <f>IF(J1228&gt;0,COUNT($J$4:J1228),"")</f>
        <v/>
      </c>
      <c r="B1228" s="395"/>
      <c r="C1228" s="396"/>
      <c r="D1228" s="397" t="s">
        <v>323</v>
      </c>
      <c r="E1228" s="398"/>
      <c r="F1228" s="297"/>
      <c r="G1228" s="1377"/>
      <c r="H1228" s="399"/>
      <c r="I1228" s="399"/>
      <c r="J1228" s="189"/>
      <c r="K1228" s="1386"/>
      <c r="L1228" s="304"/>
      <c r="M1228" s="1287"/>
    </row>
    <row r="1229" spans="1:13" ht="15.75">
      <c r="A1229" s="304" t="str">
        <f>IF(J1229&gt;0,COUNT($J$4:J1229),"")</f>
        <v/>
      </c>
      <c r="B1229" s="400"/>
      <c r="C1229" s="384" t="s">
        <v>2139</v>
      </c>
      <c r="D1229" s="342" t="s">
        <v>7390</v>
      </c>
      <c r="E1229" s="385">
        <v>19.63</v>
      </c>
      <c r="F1229" s="294">
        <f t="shared" ref="F1229:F1236" si="267">$F$2</f>
        <v>0</v>
      </c>
      <c r="G1229" s="1278">
        <f t="shared" ref="G1229:G1236" si="268">IFERROR(E1229*F1229,"-")</f>
        <v>0</v>
      </c>
      <c r="H1229" s="386">
        <v>120</v>
      </c>
      <c r="I1229" s="386">
        <v>1440</v>
      </c>
      <c r="J1229" s="98"/>
      <c r="K1229" s="1383">
        <f t="shared" ref="K1229:K1236" si="269">IFERROR(J1229*G1229,0)</f>
        <v>0</v>
      </c>
      <c r="L1229" s="304"/>
      <c r="M1229" s="1287"/>
    </row>
    <row r="1230" spans="1:13" ht="15.75">
      <c r="A1230" s="304" t="str">
        <f>IF(J1230&gt;0,COUNT($J$4:J1230),"")</f>
        <v/>
      </c>
      <c r="B1230" s="400"/>
      <c r="C1230" s="414" t="s">
        <v>2140</v>
      </c>
      <c r="D1230" s="388" t="s">
        <v>7391</v>
      </c>
      <c r="E1230" s="389">
        <v>19.63</v>
      </c>
      <c r="F1230" s="295">
        <f t="shared" si="267"/>
        <v>0</v>
      </c>
      <c r="G1230" s="1278">
        <f t="shared" si="268"/>
        <v>0</v>
      </c>
      <c r="H1230" s="390">
        <v>80</v>
      </c>
      <c r="I1230" s="390">
        <v>960</v>
      </c>
      <c r="J1230" s="99"/>
      <c r="K1230" s="1383">
        <f t="shared" si="269"/>
        <v>0</v>
      </c>
      <c r="L1230" s="304"/>
      <c r="M1230" s="1287"/>
    </row>
    <row r="1231" spans="1:13" ht="15.75">
      <c r="A1231" s="304" t="str">
        <f>IF(J1231&gt;0,COUNT($J$4:J1231),"")</f>
        <v/>
      </c>
      <c r="B1231" s="400"/>
      <c r="C1231" s="414" t="s">
        <v>2141</v>
      </c>
      <c r="D1231" s="388" t="s">
        <v>7392</v>
      </c>
      <c r="E1231" s="389">
        <v>19.059999999999999</v>
      </c>
      <c r="F1231" s="295">
        <f t="shared" si="267"/>
        <v>0</v>
      </c>
      <c r="G1231" s="1278">
        <f t="shared" si="268"/>
        <v>0</v>
      </c>
      <c r="H1231" s="390">
        <v>60</v>
      </c>
      <c r="I1231" s="390">
        <v>720</v>
      </c>
      <c r="J1231" s="99"/>
      <c r="K1231" s="1383">
        <f t="shared" si="269"/>
        <v>0</v>
      </c>
      <c r="L1231" s="304"/>
      <c r="M1231" s="1287"/>
    </row>
    <row r="1232" spans="1:13" ht="15.75">
      <c r="A1232" s="304" t="str">
        <f>IF(J1232&gt;0,COUNT($J$4:J1232),"")</f>
        <v/>
      </c>
      <c r="B1232" s="400"/>
      <c r="C1232" s="414" t="s">
        <v>2142</v>
      </c>
      <c r="D1232" s="388" t="s">
        <v>7393</v>
      </c>
      <c r="E1232" s="389">
        <v>14.63</v>
      </c>
      <c r="F1232" s="295">
        <f t="shared" si="267"/>
        <v>0</v>
      </c>
      <c r="G1232" s="1278">
        <f t="shared" si="268"/>
        <v>0</v>
      </c>
      <c r="H1232" s="390">
        <v>50</v>
      </c>
      <c r="I1232" s="390">
        <v>300</v>
      </c>
      <c r="J1232" s="99"/>
      <c r="K1232" s="1383">
        <f t="shared" si="269"/>
        <v>0</v>
      </c>
      <c r="L1232" s="304"/>
      <c r="M1232" s="1287"/>
    </row>
    <row r="1233" spans="1:13" ht="15.75">
      <c r="A1233" s="304" t="str">
        <f>IF(J1233&gt;0,COUNT($J$4:J1233),"")</f>
        <v/>
      </c>
      <c r="B1233" s="400"/>
      <c r="C1233" s="414" t="s">
        <v>2143</v>
      </c>
      <c r="D1233" s="388" t="s">
        <v>7394</v>
      </c>
      <c r="E1233" s="389">
        <v>21.15</v>
      </c>
      <c r="F1233" s="295">
        <f t="shared" si="267"/>
        <v>0</v>
      </c>
      <c r="G1233" s="1278">
        <f t="shared" si="268"/>
        <v>0</v>
      </c>
      <c r="H1233" s="390">
        <v>40</v>
      </c>
      <c r="I1233" s="390">
        <v>160</v>
      </c>
      <c r="J1233" s="99"/>
      <c r="K1233" s="1383">
        <f t="shared" si="269"/>
        <v>0</v>
      </c>
      <c r="L1233" s="304"/>
      <c r="M1233" s="1287"/>
    </row>
    <row r="1234" spans="1:13" ht="15.75">
      <c r="A1234" s="304" t="str">
        <f>IF(J1234&gt;0,COUNT($J$4:J1234),"")</f>
        <v/>
      </c>
      <c r="B1234" s="400"/>
      <c r="C1234" s="414" t="s">
        <v>2144</v>
      </c>
      <c r="D1234" s="388" t="s">
        <v>7395</v>
      </c>
      <c r="E1234" s="389">
        <v>23.19</v>
      </c>
      <c r="F1234" s="295">
        <f t="shared" si="267"/>
        <v>0</v>
      </c>
      <c r="G1234" s="1278">
        <f t="shared" si="268"/>
        <v>0</v>
      </c>
      <c r="H1234" s="390">
        <v>25</v>
      </c>
      <c r="I1234" s="390">
        <v>100</v>
      </c>
      <c r="J1234" s="99"/>
      <c r="K1234" s="1383">
        <f t="shared" si="269"/>
        <v>0</v>
      </c>
      <c r="L1234" s="304"/>
      <c r="M1234" s="1287"/>
    </row>
    <row r="1235" spans="1:13" ht="15.75">
      <c r="A1235" s="304" t="str">
        <f>IF(J1235&gt;0,COUNT($J$4:J1235),"")</f>
        <v/>
      </c>
      <c r="B1235" s="400"/>
      <c r="C1235" s="414" t="s">
        <v>2145</v>
      </c>
      <c r="D1235" s="419" t="s">
        <v>8805</v>
      </c>
      <c r="E1235" s="389">
        <v>33.700000000000003</v>
      </c>
      <c r="F1235" s="295">
        <f t="shared" si="267"/>
        <v>0</v>
      </c>
      <c r="G1235" s="1278">
        <f t="shared" si="268"/>
        <v>0</v>
      </c>
      <c r="H1235" s="390">
        <v>20</v>
      </c>
      <c r="I1235" s="390">
        <v>80</v>
      </c>
      <c r="J1235" s="99"/>
      <c r="K1235" s="1383">
        <f t="shared" si="269"/>
        <v>0</v>
      </c>
      <c r="L1235" s="304"/>
      <c r="M1235" s="1287"/>
    </row>
    <row r="1236" spans="1:13" ht="15.75">
      <c r="A1236" s="304" t="str">
        <f>IF(J1236&gt;0,COUNT($J$4:J1236),"")</f>
        <v/>
      </c>
      <c r="B1236" s="400"/>
      <c r="C1236" s="414" t="s">
        <v>2146</v>
      </c>
      <c r="D1236" s="388" t="s">
        <v>7396</v>
      </c>
      <c r="E1236" s="389">
        <v>43.06</v>
      </c>
      <c r="F1236" s="295">
        <f t="shared" si="267"/>
        <v>0</v>
      </c>
      <c r="G1236" s="1275">
        <f t="shared" si="268"/>
        <v>0</v>
      </c>
      <c r="H1236" s="390">
        <v>18</v>
      </c>
      <c r="I1236" s="390">
        <v>54</v>
      </c>
      <c r="J1236" s="99"/>
      <c r="K1236" s="1385">
        <f t="shared" si="269"/>
        <v>0</v>
      </c>
      <c r="L1236" s="304"/>
      <c r="M1236" s="1287"/>
    </row>
    <row r="1237" spans="1:13" ht="15.75">
      <c r="A1237" s="304" t="str">
        <f>IF(J1237&gt;0,COUNT($J$4:J1237),"")</f>
        <v/>
      </c>
      <c r="B1237" s="400"/>
      <c r="C1237" s="414" t="s">
        <v>2147</v>
      </c>
      <c r="D1237" s="388" t="s">
        <v>7397</v>
      </c>
      <c r="E1237" s="389">
        <v>54.39</v>
      </c>
      <c r="F1237" s="295">
        <f t="shared" ref="F1237:F1244" si="270">$F$2</f>
        <v>0</v>
      </c>
      <c r="G1237" s="1275">
        <f t="shared" ref="G1237:G1244" si="271">IFERROR(E1237*F1237,"-")</f>
        <v>0</v>
      </c>
      <c r="H1237" s="390">
        <v>12</v>
      </c>
      <c r="I1237" s="390">
        <v>36</v>
      </c>
      <c r="J1237" s="99"/>
      <c r="K1237" s="1385">
        <f t="shared" ref="K1237:K1244" si="272">IFERROR(J1237*G1237,0)</f>
        <v>0</v>
      </c>
      <c r="L1237" s="304"/>
      <c r="M1237" s="1287"/>
    </row>
    <row r="1238" spans="1:13" ht="15.75">
      <c r="A1238" s="304" t="str">
        <f>IF(J1238&gt;0,COUNT($J$4:J1238),"")</f>
        <v/>
      </c>
      <c r="B1238" s="400"/>
      <c r="C1238" s="414" t="s">
        <v>2148</v>
      </c>
      <c r="D1238" s="388" t="s">
        <v>7398</v>
      </c>
      <c r="E1238" s="389">
        <v>173.11</v>
      </c>
      <c r="F1238" s="295">
        <f t="shared" si="270"/>
        <v>0</v>
      </c>
      <c r="G1238" s="1278">
        <f t="shared" si="271"/>
        <v>0</v>
      </c>
      <c r="H1238" s="390">
        <v>20</v>
      </c>
      <c r="I1238" s="390">
        <v>40</v>
      </c>
      <c r="J1238" s="99"/>
      <c r="K1238" s="1383">
        <f t="shared" si="272"/>
        <v>0</v>
      </c>
      <c r="L1238" s="304"/>
      <c r="M1238" s="1287"/>
    </row>
    <row r="1239" spans="1:13" ht="15.75">
      <c r="A1239" s="304" t="str">
        <f>IF(J1239&gt;0,COUNT($J$4:J1239),"")</f>
        <v/>
      </c>
      <c r="B1239" s="400"/>
      <c r="C1239" s="414" t="s">
        <v>2149</v>
      </c>
      <c r="D1239" s="388" t="s">
        <v>7399</v>
      </c>
      <c r="E1239" s="389">
        <v>209.74</v>
      </c>
      <c r="F1239" s="295">
        <f t="shared" si="270"/>
        <v>0</v>
      </c>
      <c r="G1239" s="1278">
        <f t="shared" si="271"/>
        <v>0</v>
      </c>
      <c r="H1239" s="390">
        <v>12</v>
      </c>
      <c r="I1239" s="390">
        <v>24</v>
      </c>
      <c r="J1239" s="99"/>
      <c r="K1239" s="1383">
        <f t="shared" si="272"/>
        <v>0</v>
      </c>
      <c r="L1239" s="304"/>
      <c r="M1239" s="1287"/>
    </row>
    <row r="1240" spans="1:13" ht="15.75">
      <c r="A1240" s="304" t="str">
        <f>IF(J1240&gt;0,COUNT($J$4:J1240),"")</f>
        <v/>
      </c>
      <c r="B1240" s="400"/>
      <c r="C1240" s="387" t="s">
        <v>3076</v>
      </c>
      <c r="D1240" s="388" t="s">
        <v>7400</v>
      </c>
      <c r="E1240" s="389" t="s">
        <v>3076</v>
      </c>
      <c r="F1240" s="295">
        <f t="shared" si="270"/>
        <v>0</v>
      </c>
      <c r="G1240" s="1278" t="str">
        <f t="shared" si="271"/>
        <v>-</v>
      </c>
      <c r="H1240" s="390">
        <v>0</v>
      </c>
      <c r="I1240" s="390">
        <v>30</v>
      </c>
      <c r="J1240" s="99"/>
      <c r="K1240" s="1383">
        <f t="shared" si="272"/>
        <v>0</v>
      </c>
      <c r="L1240" s="304"/>
      <c r="M1240" s="1287"/>
    </row>
    <row r="1241" spans="1:13" ht="15.75">
      <c r="A1241" s="304" t="str">
        <f>IF(J1241&gt;0,COUNT($J$4:J1241),"")</f>
        <v/>
      </c>
      <c r="B1241" s="400"/>
      <c r="C1241" s="414" t="s">
        <v>2150</v>
      </c>
      <c r="D1241" s="388" t="s">
        <v>7401</v>
      </c>
      <c r="E1241" s="389">
        <v>416.59</v>
      </c>
      <c r="F1241" s="295">
        <f t="shared" si="270"/>
        <v>0</v>
      </c>
      <c r="G1241" s="1278">
        <f t="shared" si="271"/>
        <v>0</v>
      </c>
      <c r="H1241" s="390">
        <v>6</v>
      </c>
      <c r="I1241" s="390">
        <v>12</v>
      </c>
      <c r="J1241" s="99"/>
      <c r="K1241" s="1383">
        <f t="shared" si="272"/>
        <v>0</v>
      </c>
      <c r="L1241" s="304"/>
      <c r="M1241" s="1287"/>
    </row>
    <row r="1242" spans="1:13" ht="15.75">
      <c r="A1242" s="304" t="str">
        <f>IF(J1242&gt;0,COUNT($J$4:J1242),"")</f>
        <v/>
      </c>
      <c r="B1242" s="400"/>
      <c r="C1242" s="414" t="s">
        <v>2151</v>
      </c>
      <c r="D1242" s="388" t="s">
        <v>7402</v>
      </c>
      <c r="E1242" s="389">
        <v>874.4</v>
      </c>
      <c r="F1242" s="295">
        <f t="shared" si="270"/>
        <v>0</v>
      </c>
      <c r="G1242" s="1278">
        <f t="shared" si="271"/>
        <v>0</v>
      </c>
      <c r="H1242" s="390">
        <v>5</v>
      </c>
      <c r="I1242" s="390">
        <v>10</v>
      </c>
      <c r="J1242" s="99"/>
      <c r="K1242" s="1383">
        <f t="shared" si="272"/>
        <v>0</v>
      </c>
      <c r="L1242" s="304"/>
      <c r="M1242" s="1287"/>
    </row>
    <row r="1243" spans="1:13" ht="15.75">
      <c r="A1243" s="304" t="str">
        <f>IF(J1243&gt;0,COUNT($J$4:J1243),"")</f>
        <v/>
      </c>
      <c r="B1243" s="400"/>
      <c r="C1243" s="414" t="s">
        <v>2152</v>
      </c>
      <c r="D1243" s="388" t="s">
        <v>7403</v>
      </c>
      <c r="E1243" s="389">
        <v>1516.02</v>
      </c>
      <c r="F1243" s="295">
        <f t="shared" si="270"/>
        <v>0</v>
      </c>
      <c r="G1243" s="1278">
        <f t="shared" si="271"/>
        <v>0</v>
      </c>
      <c r="H1243" s="390">
        <v>0</v>
      </c>
      <c r="I1243" s="390">
        <v>11</v>
      </c>
      <c r="J1243" s="99"/>
      <c r="K1243" s="1383">
        <f t="shared" si="272"/>
        <v>0</v>
      </c>
      <c r="L1243" s="304"/>
      <c r="M1243" s="1287"/>
    </row>
    <row r="1244" spans="1:13" ht="15.75">
      <c r="A1244" s="304" t="str">
        <f>IF(J1244&gt;0,COUNT($J$4:J1244),"")</f>
        <v/>
      </c>
      <c r="B1244" s="400"/>
      <c r="C1244" s="391" t="s">
        <v>3076</v>
      </c>
      <c r="D1244" s="349" t="s">
        <v>7404</v>
      </c>
      <c r="E1244" s="392" t="s">
        <v>3076</v>
      </c>
      <c r="F1244" s="296">
        <f t="shared" si="270"/>
        <v>0</v>
      </c>
      <c r="G1244" s="1286" t="str">
        <f t="shared" si="271"/>
        <v>-</v>
      </c>
      <c r="H1244" s="393">
        <v>0</v>
      </c>
      <c r="I1244" s="393">
        <v>5</v>
      </c>
      <c r="J1244" s="100"/>
      <c r="K1244" s="1384">
        <f t="shared" si="272"/>
        <v>0</v>
      </c>
      <c r="L1244" s="304"/>
      <c r="M1244" s="1287"/>
    </row>
    <row r="1245" spans="1:13" ht="15.75">
      <c r="A1245" s="304" t="str">
        <f>IF(J1245&gt;0,COUNT($J$4:J1245),"")</f>
        <v/>
      </c>
      <c r="B1245" s="395"/>
      <c r="C1245" s="396"/>
      <c r="D1245" s="397" t="s">
        <v>8835</v>
      </c>
      <c r="E1245" s="398"/>
      <c r="F1245" s="297"/>
      <c r="G1245" s="1377"/>
      <c r="H1245" s="399"/>
      <c r="I1245" s="399"/>
      <c r="J1245" s="189"/>
      <c r="K1245" s="1386"/>
      <c r="L1245" s="304"/>
      <c r="M1245" s="1287"/>
    </row>
    <row r="1246" spans="1:13" ht="15.75">
      <c r="A1246" s="304" t="str">
        <f>IF(J1246&gt;0,COUNT($J$4:J1246),"")</f>
        <v/>
      </c>
      <c r="B1246" s="400"/>
      <c r="C1246" s="384" t="s">
        <v>2153</v>
      </c>
      <c r="D1246" s="342" t="s">
        <v>7405</v>
      </c>
      <c r="E1246" s="385">
        <v>16.28</v>
      </c>
      <c r="F1246" s="294">
        <f>$F$2</f>
        <v>0</v>
      </c>
      <c r="G1246" s="1278">
        <f>IFERROR(E1246*F1246,"-")</f>
        <v>0</v>
      </c>
      <c r="H1246" s="386">
        <v>300</v>
      </c>
      <c r="I1246" s="386">
        <v>3600</v>
      </c>
      <c r="J1246" s="98"/>
      <c r="K1246" s="1383">
        <f>IFERROR(J1246*G1246,0)</f>
        <v>0</v>
      </c>
      <c r="L1246" s="304"/>
      <c r="M1246" s="1287"/>
    </row>
    <row r="1247" spans="1:13" ht="15.75">
      <c r="A1247" s="304" t="str">
        <f>IF(J1247&gt;0,COUNT($J$4:J1247),"")</f>
        <v/>
      </c>
      <c r="B1247" s="400"/>
      <c r="C1247" s="387" t="s">
        <v>2154</v>
      </c>
      <c r="D1247" s="388" t="s">
        <v>7406</v>
      </c>
      <c r="E1247" s="389">
        <v>16.28</v>
      </c>
      <c r="F1247" s="295">
        <f>$F$2</f>
        <v>0</v>
      </c>
      <c r="G1247" s="1278">
        <f>IFERROR(E1247*F1247,"-")</f>
        <v>0</v>
      </c>
      <c r="H1247" s="390">
        <v>150</v>
      </c>
      <c r="I1247" s="390">
        <v>1800</v>
      </c>
      <c r="J1247" s="99"/>
      <c r="K1247" s="1383">
        <f>IFERROR(J1247*G1247,0)</f>
        <v>0</v>
      </c>
      <c r="L1247" s="304"/>
      <c r="M1247" s="1287"/>
    </row>
    <row r="1248" spans="1:13" ht="15.75">
      <c r="A1248" s="304" t="str">
        <f>IF(J1248&gt;0,COUNT($J$4:J1248),"")</f>
        <v/>
      </c>
      <c r="B1248" s="400"/>
      <c r="C1248" s="387" t="s">
        <v>2155</v>
      </c>
      <c r="D1248" s="388" t="s">
        <v>7407</v>
      </c>
      <c r="E1248" s="389">
        <v>16.28</v>
      </c>
      <c r="F1248" s="295">
        <f>$F$2</f>
        <v>0</v>
      </c>
      <c r="G1248" s="1278">
        <f>IFERROR(E1248*F1248,"-")</f>
        <v>0</v>
      </c>
      <c r="H1248" s="390">
        <v>100</v>
      </c>
      <c r="I1248" s="390">
        <v>1200</v>
      </c>
      <c r="J1248" s="98"/>
      <c r="K1248" s="1383">
        <f>IFERROR(J1248*G1248,0)</f>
        <v>0</v>
      </c>
      <c r="L1248" s="304"/>
      <c r="M1248" s="1287"/>
    </row>
    <row r="1249" spans="1:13" ht="15.75">
      <c r="A1249" s="304" t="str">
        <f>IF(J1249&gt;0,COUNT($J$4:J1249),"")</f>
        <v/>
      </c>
      <c r="B1249" s="400"/>
      <c r="C1249" s="387" t="s">
        <v>2156</v>
      </c>
      <c r="D1249" s="388" t="s">
        <v>7408</v>
      </c>
      <c r="E1249" s="389">
        <v>20.399999999999999</v>
      </c>
      <c r="F1249" s="295">
        <f>$F$2</f>
        <v>0</v>
      </c>
      <c r="G1249" s="1278">
        <f>IFERROR(E1249*F1249,"-")</f>
        <v>0</v>
      </c>
      <c r="H1249" s="390">
        <v>50</v>
      </c>
      <c r="I1249" s="390">
        <v>600</v>
      </c>
      <c r="J1249" s="99"/>
      <c r="K1249" s="1383">
        <f>IFERROR(J1249*G1249,0)</f>
        <v>0</v>
      </c>
      <c r="L1249" s="304"/>
      <c r="M1249" s="1287"/>
    </row>
    <row r="1250" spans="1:13" ht="15.75">
      <c r="A1250" s="304" t="str">
        <f>IF(J1250&gt;0,COUNT($J$4:J1250),"")</f>
        <v/>
      </c>
      <c r="B1250" s="400"/>
      <c r="C1250" s="387" t="s">
        <v>2157</v>
      </c>
      <c r="D1250" s="388" t="s">
        <v>7409</v>
      </c>
      <c r="E1250" s="389">
        <v>20.399999999999999</v>
      </c>
      <c r="F1250" s="295">
        <f>$F$2</f>
        <v>0</v>
      </c>
      <c r="G1250" s="1275">
        <f>IFERROR(E1250*F1250,"-")</f>
        <v>0</v>
      </c>
      <c r="H1250" s="390">
        <v>30</v>
      </c>
      <c r="I1250" s="390">
        <v>360</v>
      </c>
      <c r="J1250" s="99"/>
      <c r="K1250" s="1385">
        <f>IFERROR(J1250*G1250,0)</f>
        <v>0</v>
      </c>
      <c r="L1250" s="304"/>
      <c r="M1250" s="1287"/>
    </row>
    <row r="1251" spans="1:13" ht="15.75">
      <c r="A1251" s="304" t="str">
        <f>IF(J1251&gt;0,COUNT($J$4:J1251),"")</f>
        <v/>
      </c>
      <c r="B1251" s="400"/>
      <c r="C1251" s="387" t="s">
        <v>2158</v>
      </c>
      <c r="D1251" s="388" t="s">
        <v>7410</v>
      </c>
      <c r="E1251" s="389">
        <v>22.3</v>
      </c>
      <c r="F1251" s="295">
        <f t="shared" ref="F1251:F1261" si="273">$F$2</f>
        <v>0</v>
      </c>
      <c r="G1251" s="1275">
        <f t="shared" ref="G1251:G1261" si="274">IFERROR(E1251*F1251,"-")</f>
        <v>0</v>
      </c>
      <c r="H1251" s="390">
        <v>20</v>
      </c>
      <c r="I1251" s="390">
        <v>240</v>
      </c>
      <c r="J1251" s="99"/>
      <c r="K1251" s="1385">
        <f t="shared" ref="K1251:K1261" si="275">IFERROR(J1251*G1251,0)</f>
        <v>0</v>
      </c>
      <c r="L1251" s="304"/>
      <c r="M1251" s="1287"/>
    </row>
    <row r="1252" spans="1:13" ht="15.75">
      <c r="A1252" s="304" t="str">
        <f>IF(J1252&gt;0,COUNT($J$4:J1252),"")</f>
        <v/>
      </c>
      <c r="B1252" s="400"/>
      <c r="C1252" s="387" t="s">
        <v>2159</v>
      </c>
      <c r="D1252" s="388" t="s">
        <v>7411</v>
      </c>
      <c r="E1252" s="389">
        <v>34.380000000000003</v>
      </c>
      <c r="F1252" s="295">
        <f t="shared" si="273"/>
        <v>0</v>
      </c>
      <c r="G1252" s="1278">
        <f t="shared" si="274"/>
        <v>0</v>
      </c>
      <c r="H1252" s="390">
        <v>40</v>
      </c>
      <c r="I1252" s="390">
        <v>120</v>
      </c>
      <c r="J1252" s="99"/>
      <c r="K1252" s="1383">
        <f t="shared" si="275"/>
        <v>0</v>
      </c>
      <c r="L1252" s="304"/>
      <c r="M1252" s="1287"/>
    </row>
    <row r="1253" spans="1:13" ht="15.75">
      <c r="A1253" s="304" t="str">
        <f>IF(J1253&gt;0,COUNT($J$4:J1253),"")</f>
        <v/>
      </c>
      <c r="B1253" s="400"/>
      <c r="C1253" s="387" t="s">
        <v>2160</v>
      </c>
      <c r="D1253" s="388" t="s">
        <v>7412</v>
      </c>
      <c r="E1253" s="389">
        <v>46.4</v>
      </c>
      <c r="F1253" s="295">
        <f t="shared" si="273"/>
        <v>0</v>
      </c>
      <c r="G1253" s="1278">
        <f t="shared" si="274"/>
        <v>0</v>
      </c>
      <c r="H1253" s="390">
        <v>30</v>
      </c>
      <c r="I1253" s="390">
        <v>90</v>
      </c>
      <c r="J1253" s="98"/>
      <c r="K1253" s="1383">
        <f t="shared" si="275"/>
        <v>0</v>
      </c>
      <c r="L1253" s="304"/>
      <c r="M1253" s="1287"/>
    </row>
    <row r="1254" spans="1:13" ht="15.75">
      <c r="A1254" s="304" t="str">
        <f>IF(J1254&gt;0,COUNT($J$4:J1254),"")</f>
        <v/>
      </c>
      <c r="B1254" s="400"/>
      <c r="C1254" s="387" t="s">
        <v>2161</v>
      </c>
      <c r="D1254" s="388" t="s">
        <v>7413</v>
      </c>
      <c r="E1254" s="389">
        <v>58.91</v>
      </c>
      <c r="F1254" s="295">
        <f t="shared" si="273"/>
        <v>0</v>
      </c>
      <c r="G1254" s="1278">
        <f t="shared" si="274"/>
        <v>0</v>
      </c>
      <c r="H1254" s="390">
        <v>20</v>
      </c>
      <c r="I1254" s="390">
        <v>60</v>
      </c>
      <c r="J1254" s="99"/>
      <c r="K1254" s="1383">
        <f t="shared" si="275"/>
        <v>0</v>
      </c>
      <c r="L1254" s="304"/>
      <c r="M1254" s="1287"/>
    </row>
    <row r="1255" spans="1:13" ht="15.75">
      <c r="A1255" s="304" t="str">
        <f>IF(J1255&gt;0,COUNT($J$4:J1255),"")</f>
        <v/>
      </c>
      <c r="B1255" s="400"/>
      <c r="C1255" s="387" t="s">
        <v>2162</v>
      </c>
      <c r="D1255" s="388" t="s">
        <v>7414</v>
      </c>
      <c r="E1255" s="389">
        <v>114.87</v>
      </c>
      <c r="F1255" s="295">
        <f t="shared" si="273"/>
        <v>0</v>
      </c>
      <c r="G1255" s="1278">
        <f t="shared" si="274"/>
        <v>0</v>
      </c>
      <c r="H1255" s="390">
        <v>16</v>
      </c>
      <c r="I1255" s="390">
        <v>32</v>
      </c>
      <c r="J1255" s="98"/>
      <c r="K1255" s="1383">
        <f t="shared" si="275"/>
        <v>0</v>
      </c>
      <c r="L1255" s="304"/>
      <c r="M1255" s="1287"/>
    </row>
    <row r="1256" spans="1:13" ht="15.75">
      <c r="A1256" s="304" t="str">
        <f>IF(J1256&gt;0,COUNT($J$4:J1256),"")</f>
        <v/>
      </c>
      <c r="B1256" s="400"/>
      <c r="C1256" s="387" t="s">
        <v>2163</v>
      </c>
      <c r="D1256" s="388" t="s">
        <v>7415</v>
      </c>
      <c r="E1256" s="389">
        <v>162.96</v>
      </c>
      <c r="F1256" s="295">
        <f t="shared" si="273"/>
        <v>0</v>
      </c>
      <c r="G1256" s="1278">
        <f t="shared" si="274"/>
        <v>0</v>
      </c>
      <c r="H1256" s="390">
        <v>16</v>
      </c>
      <c r="I1256" s="390">
        <v>32</v>
      </c>
      <c r="J1256" s="99"/>
      <c r="K1256" s="1383">
        <f t="shared" si="275"/>
        <v>0</v>
      </c>
      <c r="L1256" s="304"/>
      <c r="M1256" s="1287"/>
    </row>
    <row r="1257" spans="1:13" ht="15.75">
      <c r="A1257" s="304" t="str">
        <f>IF(J1257&gt;0,COUNT($J$4:J1257),"")</f>
        <v/>
      </c>
      <c r="B1257" s="400"/>
      <c r="C1257" s="387" t="s">
        <v>2164</v>
      </c>
      <c r="D1257" s="388" t="s">
        <v>7416</v>
      </c>
      <c r="E1257" s="389" t="s">
        <v>3076</v>
      </c>
      <c r="F1257" s="295">
        <f t="shared" si="273"/>
        <v>0</v>
      </c>
      <c r="G1257" s="1278" t="str">
        <f t="shared" si="274"/>
        <v>-</v>
      </c>
      <c r="H1257" s="421">
        <v>8</v>
      </c>
      <c r="I1257" s="421">
        <v>32</v>
      </c>
      <c r="J1257" s="98"/>
      <c r="K1257" s="1383">
        <f t="shared" si="275"/>
        <v>0</v>
      </c>
      <c r="L1257" s="304"/>
      <c r="M1257" s="1287"/>
    </row>
    <row r="1258" spans="1:13" ht="15.75">
      <c r="A1258" s="304" t="str">
        <f>IF(J1258&gt;0,COUNT($J$4:J1258),"")</f>
        <v/>
      </c>
      <c r="B1258" s="400"/>
      <c r="C1258" s="387" t="s">
        <v>2165</v>
      </c>
      <c r="D1258" s="388" t="s">
        <v>7417</v>
      </c>
      <c r="E1258" s="389">
        <v>338.21</v>
      </c>
      <c r="F1258" s="295">
        <f t="shared" si="273"/>
        <v>0</v>
      </c>
      <c r="G1258" s="1278">
        <f t="shared" si="274"/>
        <v>0</v>
      </c>
      <c r="H1258" s="390">
        <v>6</v>
      </c>
      <c r="I1258" s="390">
        <v>12</v>
      </c>
      <c r="J1258" s="99"/>
      <c r="K1258" s="1383">
        <f t="shared" si="275"/>
        <v>0</v>
      </c>
      <c r="L1258" s="304"/>
      <c r="M1258" s="1287"/>
    </row>
    <row r="1259" spans="1:13" ht="15.75">
      <c r="A1259" s="304" t="str">
        <f>IF(J1259&gt;0,COUNT($J$4:J1259),"")</f>
        <v/>
      </c>
      <c r="B1259" s="400"/>
      <c r="C1259" s="387" t="s">
        <v>2166</v>
      </c>
      <c r="D1259" s="388" t="s">
        <v>7418</v>
      </c>
      <c r="E1259" s="389">
        <v>661.98</v>
      </c>
      <c r="F1259" s="295">
        <f t="shared" si="273"/>
        <v>0</v>
      </c>
      <c r="G1259" s="1278">
        <f t="shared" si="274"/>
        <v>0</v>
      </c>
      <c r="H1259" s="390">
        <v>0</v>
      </c>
      <c r="I1259" s="390">
        <v>10</v>
      </c>
      <c r="J1259" s="98"/>
      <c r="K1259" s="1383">
        <f t="shared" si="275"/>
        <v>0</v>
      </c>
      <c r="L1259" s="304"/>
      <c r="M1259" s="1287"/>
    </row>
    <row r="1260" spans="1:13" ht="15.75">
      <c r="A1260" s="304" t="str">
        <f>IF(J1260&gt;0,COUNT($J$4:J1260),"")</f>
        <v/>
      </c>
      <c r="B1260" s="400"/>
      <c r="C1260" s="387" t="s">
        <v>2167</v>
      </c>
      <c r="D1260" s="388" t="s">
        <v>7419</v>
      </c>
      <c r="E1260" s="389">
        <v>670.78</v>
      </c>
      <c r="F1260" s="295">
        <f t="shared" si="273"/>
        <v>0</v>
      </c>
      <c r="G1260" s="1278">
        <f t="shared" si="274"/>
        <v>0</v>
      </c>
      <c r="H1260" s="390">
        <v>5</v>
      </c>
      <c r="I1260" s="390">
        <v>10</v>
      </c>
      <c r="J1260" s="99"/>
      <c r="K1260" s="1383">
        <f t="shared" si="275"/>
        <v>0</v>
      </c>
      <c r="L1260" s="304"/>
      <c r="M1260" s="1287"/>
    </row>
    <row r="1261" spans="1:13" ht="15.75">
      <c r="A1261" s="304" t="str">
        <f>IF(J1261&gt;0,COUNT($J$4:J1261),"")</f>
        <v/>
      </c>
      <c r="B1261" s="400"/>
      <c r="C1261" s="391" t="s">
        <v>3076</v>
      </c>
      <c r="D1261" s="349" t="s">
        <v>7420</v>
      </c>
      <c r="E1261" s="392" t="s">
        <v>3076</v>
      </c>
      <c r="F1261" s="296">
        <f t="shared" si="273"/>
        <v>0</v>
      </c>
      <c r="G1261" s="1286" t="str">
        <f t="shared" si="274"/>
        <v>-</v>
      </c>
      <c r="H1261" s="393">
        <v>1</v>
      </c>
      <c r="I1261" s="393">
        <v>1</v>
      </c>
      <c r="J1261" s="105"/>
      <c r="K1261" s="1384">
        <f t="shared" si="275"/>
        <v>0</v>
      </c>
      <c r="L1261" s="304"/>
      <c r="M1261" s="1287"/>
    </row>
    <row r="1262" spans="1:13" ht="15.75">
      <c r="A1262" s="304" t="str">
        <f>IF(J1262&gt;0,COUNT($J$4:J1262),"")</f>
        <v/>
      </c>
      <c r="B1262" s="395"/>
      <c r="C1262" s="396"/>
      <c r="D1262" s="397" t="s">
        <v>390</v>
      </c>
      <c r="E1262" s="398"/>
      <c r="F1262" s="297"/>
      <c r="G1262" s="1377"/>
      <c r="H1262" s="399"/>
      <c r="I1262" s="399"/>
      <c r="J1262" s="189"/>
      <c r="K1262" s="1386"/>
      <c r="L1262" s="304"/>
      <c r="M1262" s="1287"/>
    </row>
    <row r="1263" spans="1:13" ht="15.75">
      <c r="A1263" s="304" t="str">
        <f>IF(J1263&gt;0,COUNT($J$4:J1263),"")</f>
        <v/>
      </c>
      <c r="B1263" s="400"/>
      <c r="C1263" s="384" t="s">
        <v>2168</v>
      </c>
      <c r="D1263" s="342" t="s">
        <v>7421</v>
      </c>
      <c r="E1263" s="385">
        <v>70.55</v>
      </c>
      <c r="F1263" s="294">
        <f t="shared" ref="F1263:F1274" si="276">$F$2</f>
        <v>0</v>
      </c>
      <c r="G1263" s="1278">
        <f t="shared" ref="G1263:G1274" si="277">IFERROR(E1263*F1263,"-")</f>
        <v>0</v>
      </c>
      <c r="H1263" s="386">
        <v>30</v>
      </c>
      <c r="I1263" s="386">
        <v>360</v>
      </c>
      <c r="J1263" s="98"/>
      <c r="K1263" s="1383">
        <f t="shared" ref="K1263:K1274" si="278">IFERROR(J1263*G1263,0)</f>
        <v>0</v>
      </c>
      <c r="L1263" s="304"/>
      <c r="M1263" s="1287"/>
    </row>
    <row r="1264" spans="1:13" ht="15.75">
      <c r="A1264" s="304" t="str">
        <f>IF(J1264&gt;0,COUNT($J$4:J1264),"")</f>
        <v/>
      </c>
      <c r="B1264" s="400"/>
      <c r="C1264" s="387" t="s">
        <v>2169</v>
      </c>
      <c r="D1264" s="388" t="s">
        <v>7422</v>
      </c>
      <c r="E1264" s="389">
        <v>70.55</v>
      </c>
      <c r="F1264" s="295">
        <f t="shared" si="276"/>
        <v>0</v>
      </c>
      <c r="G1264" s="1275">
        <f t="shared" si="277"/>
        <v>0</v>
      </c>
      <c r="H1264" s="390">
        <v>40</v>
      </c>
      <c r="I1264" s="390">
        <v>480</v>
      </c>
      <c r="J1264" s="99"/>
      <c r="K1264" s="1385">
        <f t="shared" si="278"/>
        <v>0</v>
      </c>
      <c r="L1264" s="304"/>
      <c r="M1264" s="1287"/>
    </row>
    <row r="1265" spans="1:13" ht="15.75">
      <c r="A1265" s="304" t="str">
        <f>IF(J1265&gt;0,COUNT($J$4:J1265),"")</f>
        <v/>
      </c>
      <c r="B1265" s="400"/>
      <c r="C1265" s="387" t="s">
        <v>2170</v>
      </c>
      <c r="D1265" s="388" t="s">
        <v>7423</v>
      </c>
      <c r="E1265" s="389">
        <v>70.55</v>
      </c>
      <c r="F1265" s="295">
        <f t="shared" si="276"/>
        <v>0</v>
      </c>
      <c r="G1265" s="1275">
        <f t="shared" si="277"/>
        <v>0</v>
      </c>
      <c r="H1265" s="390">
        <v>25</v>
      </c>
      <c r="I1265" s="390">
        <v>300</v>
      </c>
      <c r="J1265" s="99"/>
      <c r="K1265" s="1385">
        <f t="shared" si="278"/>
        <v>0</v>
      </c>
      <c r="L1265" s="304"/>
      <c r="M1265" s="1287"/>
    </row>
    <row r="1266" spans="1:13" ht="15.75">
      <c r="A1266" s="304" t="str">
        <f>IF(J1266&gt;0,COUNT($J$4:J1266),"")</f>
        <v/>
      </c>
      <c r="B1266" s="400"/>
      <c r="C1266" s="387" t="s">
        <v>2171</v>
      </c>
      <c r="D1266" s="388" t="s">
        <v>7424</v>
      </c>
      <c r="E1266" s="389">
        <v>70.739999999999995</v>
      </c>
      <c r="F1266" s="295">
        <f t="shared" si="276"/>
        <v>0</v>
      </c>
      <c r="G1266" s="1275">
        <f t="shared" si="277"/>
        <v>0</v>
      </c>
      <c r="H1266" s="390">
        <v>30</v>
      </c>
      <c r="I1266" s="390">
        <v>90</v>
      </c>
      <c r="J1266" s="99"/>
      <c r="K1266" s="1385">
        <f t="shared" si="278"/>
        <v>0</v>
      </c>
      <c r="L1266" s="304"/>
      <c r="M1266" s="1287"/>
    </row>
    <row r="1267" spans="1:13" ht="15.75">
      <c r="A1267" s="304" t="str">
        <f>IF(J1267&gt;0,COUNT($J$4:J1267),"")</f>
        <v/>
      </c>
      <c r="B1267" s="400"/>
      <c r="C1267" s="387" t="s">
        <v>2172</v>
      </c>
      <c r="D1267" s="388" t="s">
        <v>7425</v>
      </c>
      <c r="E1267" s="389">
        <v>86.22</v>
      </c>
      <c r="F1267" s="295">
        <f t="shared" si="276"/>
        <v>0</v>
      </c>
      <c r="G1267" s="1275">
        <f t="shared" si="277"/>
        <v>0</v>
      </c>
      <c r="H1267" s="390">
        <v>30</v>
      </c>
      <c r="I1267" s="390">
        <v>60</v>
      </c>
      <c r="J1267" s="99"/>
      <c r="K1267" s="1385">
        <f t="shared" si="278"/>
        <v>0</v>
      </c>
      <c r="L1267" s="304"/>
    </row>
    <row r="1268" spans="1:13" ht="15.75">
      <c r="A1268" s="304" t="str">
        <f>IF(J1268&gt;0,COUNT($J$4:J1268),"")</f>
        <v/>
      </c>
      <c r="B1268" s="400"/>
      <c r="C1268" s="387" t="s">
        <v>2173</v>
      </c>
      <c r="D1268" s="388" t="s">
        <v>7426</v>
      </c>
      <c r="E1268" s="389">
        <v>119.04</v>
      </c>
      <c r="F1268" s="295">
        <f t="shared" si="276"/>
        <v>0</v>
      </c>
      <c r="G1268" s="1275">
        <f t="shared" si="277"/>
        <v>0</v>
      </c>
      <c r="H1268" s="390">
        <v>15</v>
      </c>
      <c r="I1268" s="390">
        <v>30</v>
      </c>
      <c r="J1268" s="99"/>
      <c r="K1268" s="1385">
        <f t="shared" si="278"/>
        <v>0</v>
      </c>
      <c r="L1268" s="304"/>
      <c r="M1268" s="1287"/>
    </row>
    <row r="1269" spans="1:13" ht="15.75">
      <c r="A1269" s="304" t="str">
        <f>IF(J1269&gt;0,COUNT($J$4:J1269),"")</f>
        <v/>
      </c>
      <c r="B1269" s="400"/>
      <c r="C1269" s="387" t="s">
        <v>2174</v>
      </c>
      <c r="D1269" s="388" t="s">
        <v>7427</v>
      </c>
      <c r="E1269" s="389">
        <v>172.25</v>
      </c>
      <c r="F1269" s="295">
        <f t="shared" si="276"/>
        <v>0</v>
      </c>
      <c r="G1269" s="1275">
        <f t="shared" si="277"/>
        <v>0</v>
      </c>
      <c r="H1269" s="390">
        <v>20</v>
      </c>
      <c r="I1269" s="390">
        <v>40</v>
      </c>
      <c r="J1269" s="99"/>
      <c r="K1269" s="1385">
        <f t="shared" si="278"/>
        <v>0</v>
      </c>
      <c r="L1269" s="304"/>
      <c r="M1269" s="1287"/>
    </row>
    <row r="1270" spans="1:13" ht="15.75">
      <c r="A1270" s="304" t="str">
        <f>IF(J1270&gt;0,COUNT($J$4:J1270),"")</f>
        <v/>
      </c>
      <c r="B1270" s="400"/>
      <c r="C1270" s="387" t="s">
        <v>2175</v>
      </c>
      <c r="D1270" s="388" t="s">
        <v>7428</v>
      </c>
      <c r="E1270" s="389">
        <v>209.1</v>
      </c>
      <c r="F1270" s="295">
        <f t="shared" si="276"/>
        <v>0</v>
      </c>
      <c r="G1270" s="1275">
        <f t="shared" si="277"/>
        <v>0</v>
      </c>
      <c r="H1270" s="390">
        <v>18</v>
      </c>
      <c r="I1270" s="390">
        <v>36</v>
      </c>
      <c r="J1270" s="99"/>
      <c r="K1270" s="1385">
        <f t="shared" si="278"/>
        <v>0</v>
      </c>
      <c r="L1270" s="304"/>
      <c r="M1270" s="1287"/>
    </row>
    <row r="1271" spans="1:13" ht="15.75">
      <c r="A1271" s="304" t="str">
        <f>IF(J1271&gt;0,COUNT($J$4:J1271),"")</f>
        <v/>
      </c>
      <c r="B1271" s="400"/>
      <c r="C1271" s="387" t="s">
        <v>2176</v>
      </c>
      <c r="D1271" s="388" t="s">
        <v>7429</v>
      </c>
      <c r="E1271" s="389">
        <v>398.7</v>
      </c>
      <c r="F1271" s="295">
        <f t="shared" si="276"/>
        <v>0</v>
      </c>
      <c r="G1271" s="1275">
        <f t="shared" si="277"/>
        <v>0</v>
      </c>
      <c r="H1271" s="390">
        <v>5</v>
      </c>
      <c r="I1271" s="390">
        <v>10</v>
      </c>
      <c r="J1271" s="99"/>
      <c r="K1271" s="1385">
        <f t="shared" si="278"/>
        <v>0</v>
      </c>
      <c r="L1271" s="304"/>
      <c r="M1271" s="1287"/>
    </row>
    <row r="1272" spans="1:13" ht="15.75">
      <c r="A1272" s="304" t="str">
        <f>IF(J1272&gt;0,COUNT($J$4:J1272),"")</f>
        <v/>
      </c>
      <c r="B1272" s="400"/>
      <c r="C1272" s="387" t="s">
        <v>2177</v>
      </c>
      <c r="D1272" s="388" t="s">
        <v>7430</v>
      </c>
      <c r="E1272" s="389">
        <v>761.01</v>
      </c>
      <c r="F1272" s="295">
        <f t="shared" si="276"/>
        <v>0</v>
      </c>
      <c r="G1272" s="1275">
        <f t="shared" si="277"/>
        <v>0</v>
      </c>
      <c r="H1272" s="390">
        <v>0</v>
      </c>
      <c r="I1272" s="390">
        <v>12</v>
      </c>
      <c r="J1272" s="99"/>
      <c r="K1272" s="1385">
        <f t="shared" si="278"/>
        <v>0</v>
      </c>
      <c r="L1272" s="304"/>
      <c r="M1272" s="1287"/>
    </row>
    <row r="1273" spans="1:13" ht="15.75">
      <c r="A1273" s="304" t="str">
        <f>IF(J1273&gt;0,COUNT($J$4:J1273),"")</f>
        <v/>
      </c>
      <c r="B1273" s="400"/>
      <c r="C1273" s="387" t="s">
        <v>2178</v>
      </c>
      <c r="D1273" s="388" t="s">
        <v>7431</v>
      </c>
      <c r="E1273" s="389">
        <v>1024.96</v>
      </c>
      <c r="F1273" s="295">
        <f t="shared" si="276"/>
        <v>0</v>
      </c>
      <c r="G1273" s="1275">
        <f t="shared" si="277"/>
        <v>0</v>
      </c>
      <c r="H1273" s="390">
        <v>1</v>
      </c>
      <c r="I1273" s="390">
        <v>8</v>
      </c>
      <c r="J1273" s="99"/>
      <c r="K1273" s="1385">
        <f t="shared" si="278"/>
        <v>0</v>
      </c>
      <c r="L1273" s="304"/>
      <c r="M1273" s="1287"/>
    </row>
    <row r="1274" spans="1:13" ht="15.75">
      <c r="A1274" s="304" t="str">
        <f>IF(J1274&gt;0,COUNT($J$4:J1274),"")</f>
        <v/>
      </c>
      <c r="B1274" s="400"/>
      <c r="C1274" s="391" t="s">
        <v>3076</v>
      </c>
      <c r="D1274" s="349" t="s">
        <v>7432</v>
      </c>
      <c r="E1274" s="392" t="s">
        <v>3076</v>
      </c>
      <c r="F1274" s="296">
        <f t="shared" si="276"/>
        <v>0</v>
      </c>
      <c r="G1274" s="1286" t="str">
        <f t="shared" si="277"/>
        <v>-</v>
      </c>
      <c r="H1274" s="393">
        <v>0</v>
      </c>
      <c r="I1274" s="393">
        <v>4</v>
      </c>
      <c r="J1274" s="100"/>
      <c r="K1274" s="1384">
        <f t="shared" si="278"/>
        <v>0</v>
      </c>
      <c r="L1274" s="304"/>
      <c r="M1274" s="1287"/>
    </row>
    <row r="1275" spans="1:13" ht="15.75">
      <c r="A1275" s="304" t="str">
        <f>IF(J1275&gt;0,COUNT($J$4:J1275),"")</f>
        <v/>
      </c>
      <c r="B1275" s="395"/>
      <c r="C1275" s="396"/>
      <c r="D1275" s="397" t="s">
        <v>5449</v>
      </c>
      <c r="E1275" s="398"/>
      <c r="F1275" s="297"/>
      <c r="G1275" s="1377"/>
      <c r="H1275" s="399"/>
      <c r="I1275" s="399"/>
      <c r="J1275" s="189"/>
      <c r="K1275" s="1386"/>
      <c r="L1275" s="304"/>
      <c r="M1275" s="1287"/>
    </row>
    <row r="1276" spans="1:13" ht="15.75">
      <c r="A1276" s="304" t="str">
        <f>IF(J1276&gt;0,COUNT($J$4:J1276),"")</f>
        <v/>
      </c>
      <c r="B1276" s="400"/>
      <c r="C1276" s="387" t="s">
        <v>2179</v>
      </c>
      <c r="D1276" s="388" t="s">
        <v>7433</v>
      </c>
      <c r="E1276" s="418">
        <v>11.28</v>
      </c>
      <c r="F1276" s="295">
        <f t="shared" ref="F1276:F1284" si="279">$F$2</f>
        <v>0</v>
      </c>
      <c r="G1276" s="1275">
        <f t="shared" ref="G1276:G1284" si="280">IFERROR(E1276*F1276,"-")</f>
        <v>0</v>
      </c>
      <c r="H1276" s="390">
        <v>250</v>
      </c>
      <c r="I1276" s="390">
        <v>3000</v>
      </c>
      <c r="J1276" s="99"/>
      <c r="K1276" s="1385">
        <f t="shared" ref="K1276:K1284" si="281">IFERROR(J1276*G1276,0)</f>
        <v>0</v>
      </c>
      <c r="L1276" s="304"/>
      <c r="M1276" s="1287"/>
    </row>
    <row r="1277" spans="1:13" ht="15.75">
      <c r="A1277" s="304" t="str">
        <f>IF(J1277&gt;0,COUNT($J$4:J1277),"")</f>
        <v/>
      </c>
      <c r="B1277" s="400"/>
      <c r="C1277" s="387" t="s">
        <v>2180</v>
      </c>
      <c r="D1277" s="388" t="s">
        <v>7434</v>
      </c>
      <c r="E1277" s="418">
        <v>13.12</v>
      </c>
      <c r="F1277" s="295">
        <f t="shared" si="279"/>
        <v>0</v>
      </c>
      <c r="G1277" s="1275">
        <f t="shared" si="280"/>
        <v>0</v>
      </c>
      <c r="H1277" s="390">
        <v>125</v>
      </c>
      <c r="I1277" s="390">
        <v>1500</v>
      </c>
      <c r="J1277" s="99"/>
      <c r="K1277" s="1385">
        <f t="shared" si="281"/>
        <v>0</v>
      </c>
      <c r="L1277" s="304"/>
      <c r="M1277" s="1287"/>
    </row>
    <row r="1278" spans="1:13" ht="15.75">
      <c r="A1278" s="304" t="str">
        <f>IF(J1278&gt;0,COUNT($J$4:J1278),"")</f>
        <v/>
      </c>
      <c r="B1278" s="400"/>
      <c r="C1278" s="387" t="s">
        <v>2181</v>
      </c>
      <c r="D1278" s="388" t="s">
        <v>7435</v>
      </c>
      <c r="E1278" s="418">
        <v>20.100000000000001</v>
      </c>
      <c r="F1278" s="295">
        <f t="shared" si="279"/>
        <v>0</v>
      </c>
      <c r="G1278" s="1275">
        <f t="shared" si="280"/>
        <v>0</v>
      </c>
      <c r="H1278" s="390">
        <v>125</v>
      </c>
      <c r="I1278" s="390">
        <v>1500</v>
      </c>
      <c r="J1278" s="99"/>
      <c r="K1278" s="1385">
        <f t="shared" si="281"/>
        <v>0</v>
      </c>
      <c r="L1278" s="304"/>
    </row>
    <row r="1279" spans="1:13" ht="15.75">
      <c r="A1279" s="304" t="str">
        <f>IF(J1279&gt;0,COUNT($J$4:J1279),"")</f>
        <v/>
      </c>
      <c r="B1279" s="400"/>
      <c r="C1279" s="387" t="s">
        <v>2182</v>
      </c>
      <c r="D1279" s="388" t="s">
        <v>7436</v>
      </c>
      <c r="E1279" s="418">
        <v>16.940000000000001</v>
      </c>
      <c r="F1279" s="295">
        <f t="shared" si="279"/>
        <v>0</v>
      </c>
      <c r="G1279" s="1275">
        <f t="shared" si="280"/>
        <v>0</v>
      </c>
      <c r="H1279" s="390">
        <v>100</v>
      </c>
      <c r="I1279" s="390">
        <v>600</v>
      </c>
      <c r="J1279" s="99"/>
      <c r="K1279" s="1385">
        <f t="shared" si="281"/>
        <v>0</v>
      </c>
      <c r="L1279" s="304"/>
      <c r="M1279" s="1287"/>
    </row>
    <row r="1280" spans="1:13" ht="15.75">
      <c r="A1280" s="304" t="str">
        <f>IF(J1280&gt;0,COUNT($J$4:J1280),"")</f>
        <v/>
      </c>
      <c r="B1280" s="400"/>
      <c r="C1280" s="387" t="s">
        <v>2183</v>
      </c>
      <c r="D1280" s="388" t="s">
        <v>7437</v>
      </c>
      <c r="E1280" s="418">
        <v>19.010000000000002</v>
      </c>
      <c r="F1280" s="295">
        <f t="shared" si="279"/>
        <v>0</v>
      </c>
      <c r="G1280" s="1275">
        <f t="shared" si="280"/>
        <v>0</v>
      </c>
      <c r="H1280" s="390">
        <v>60</v>
      </c>
      <c r="I1280" s="390">
        <v>720</v>
      </c>
      <c r="J1280" s="99"/>
      <c r="K1280" s="1385">
        <f t="shared" si="281"/>
        <v>0</v>
      </c>
      <c r="L1280" s="304"/>
      <c r="M1280" s="1287"/>
    </row>
    <row r="1281" spans="1:13" ht="15.75">
      <c r="A1281" s="304" t="str">
        <f>IF(J1281&gt;0,COUNT($J$4:J1281),"")</f>
        <v/>
      </c>
      <c r="B1281" s="400"/>
      <c r="C1281" s="387" t="s">
        <v>2184</v>
      </c>
      <c r="D1281" s="388" t="s">
        <v>7438</v>
      </c>
      <c r="E1281" s="418">
        <v>35.97</v>
      </c>
      <c r="F1281" s="295">
        <f t="shared" si="279"/>
        <v>0</v>
      </c>
      <c r="G1281" s="1275">
        <f t="shared" si="280"/>
        <v>0</v>
      </c>
      <c r="H1281" s="390">
        <v>40</v>
      </c>
      <c r="I1281" s="390">
        <v>480</v>
      </c>
      <c r="J1281" s="99"/>
      <c r="K1281" s="1385">
        <f t="shared" si="281"/>
        <v>0</v>
      </c>
      <c r="L1281" s="304"/>
      <c r="M1281" s="1287"/>
    </row>
    <row r="1282" spans="1:13" ht="15.75">
      <c r="A1282" s="304" t="str">
        <f>IF(J1282&gt;0,COUNT($J$4:J1282),"")</f>
        <v/>
      </c>
      <c r="B1282" s="400"/>
      <c r="C1282" s="387" t="s">
        <v>2185</v>
      </c>
      <c r="D1282" s="388" t="s">
        <v>7439</v>
      </c>
      <c r="E1282" s="418">
        <v>33.19</v>
      </c>
      <c r="F1282" s="295">
        <f t="shared" si="279"/>
        <v>0</v>
      </c>
      <c r="G1282" s="1275">
        <f t="shared" si="280"/>
        <v>0</v>
      </c>
      <c r="H1282" s="390">
        <v>30</v>
      </c>
      <c r="I1282" s="390">
        <v>360</v>
      </c>
      <c r="J1282" s="99"/>
      <c r="K1282" s="1385">
        <f t="shared" si="281"/>
        <v>0</v>
      </c>
      <c r="L1282" s="304"/>
      <c r="M1282" s="1287"/>
    </row>
    <row r="1283" spans="1:13" ht="15.75">
      <c r="A1283" s="304" t="str">
        <f>IF(J1283&gt;0,COUNT($J$4:J1283),"")</f>
        <v/>
      </c>
      <c r="B1283" s="400"/>
      <c r="C1283" s="387" t="s">
        <v>2186</v>
      </c>
      <c r="D1283" s="388" t="s">
        <v>7440</v>
      </c>
      <c r="E1283" s="418">
        <v>42.91</v>
      </c>
      <c r="F1283" s="295">
        <f t="shared" si="279"/>
        <v>0</v>
      </c>
      <c r="G1283" s="1275">
        <f t="shared" si="280"/>
        <v>0</v>
      </c>
      <c r="H1283" s="390">
        <v>45</v>
      </c>
      <c r="I1283" s="390">
        <v>135</v>
      </c>
      <c r="J1283" s="99"/>
      <c r="K1283" s="1385">
        <f t="shared" si="281"/>
        <v>0</v>
      </c>
      <c r="L1283" s="304"/>
      <c r="M1283" s="1287"/>
    </row>
    <row r="1284" spans="1:13" ht="15.75">
      <c r="A1284" s="304" t="str">
        <f>IF(J1284&gt;0,COUNT($J$4:J1284),"")</f>
        <v/>
      </c>
      <c r="B1284" s="400"/>
      <c r="C1284" s="387" t="s">
        <v>2187</v>
      </c>
      <c r="D1284" s="388" t="s">
        <v>7441</v>
      </c>
      <c r="E1284" s="418">
        <v>76.180000000000007</v>
      </c>
      <c r="F1284" s="295">
        <f t="shared" si="279"/>
        <v>0</v>
      </c>
      <c r="G1284" s="1275">
        <f t="shared" si="280"/>
        <v>0</v>
      </c>
      <c r="H1284" s="390">
        <v>25</v>
      </c>
      <c r="I1284" s="390">
        <v>150</v>
      </c>
      <c r="J1284" s="99"/>
      <c r="K1284" s="1385">
        <f t="shared" si="281"/>
        <v>0</v>
      </c>
      <c r="L1284" s="304"/>
      <c r="M1284" s="1287"/>
    </row>
    <row r="1285" spans="1:13" ht="15.75">
      <c r="A1285" s="304" t="str">
        <f>IF(J1285&gt;0,COUNT($J$4:J1285),"")</f>
        <v/>
      </c>
      <c r="B1285" s="400"/>
      <c r="C1285" s="387" t="s">
        <v>3076</v>
      </c>
      <c r="D1285" s="388" t="s">
        <v>7442</v>
      </c>
      <c r="E1285" s="389" t="s">
        <v>3076</v>
      </c>
      <c r="F1285" s="295">
        <f>$F$2</f>
        <v>0</v>
      </c>
      <c r="G1285" s="1275" t="str">
        <f>IFERROR(E1285*F1285,"-")</f>
        <v>-</v>
      </c>
      <c r="H1285" s="390">
        <v>14</v>
      </c>
      <c r="I1285" s="390">
        <v>84</v>
      </c>
      <c r="J1285" s="99"/>
      <c r="K1285" s="1385">
        <f>IFERROR(J1285*G1285,0)</f>
        <v>0</v>
      </c>
      <c r="L1285" s="304"/>
      <c r="M1285" s="1287"/>
    </row>
    <row r="1286" spans="1:13" ht="15.75">
      <c r="A1286" s="304" t="str">
        <f>IF(J1286&gt;0,COUNT($J$4:J1286),"")</f>
        <v/>
      </c>
      <c r="B1286" s="400"/>
      <c r="C1286" s="387" t="s">
        <v>3076</v>
      </c>
      <c r="D1286" s="388" t="s">
        <v>7443</v>
      </c>
      <c r="E1286" s="389" t="s">
        <v>3076</v>
      </c>
      <c r="F1286" s="295">
        <f>$F$2</f>
        <v>0</v>
      </c>
      <c r="G1286" s="1275" t="str">
        <f>IFERROR(E1286*F1286,"-")</f>
        <v>-</v>
      </c>
      <c r="H1286" s="390">
        <v>20</v>
      </c>
      <c r="I1286" s="390">
        <v>60</v>
      </c>
      <c r="J1286" s="99"/>
      <c r="K1286" s="1385">
        <f>IFERROR(J1286*G1286,0)</f>
        <v>0</v>
      </c>
      <c r="L1286" s="304"/>
      <c r="M1286" s="1287"/>
    </row>
    <row r="1287" spans="1:13" ht="15.75">
      <c r="A1287" s="304" t="str">
        <f>IF(J1287&gt;0,COUNT($J$4:J1287),"")</f>
        <v/>
      </c>
      <c r="B1287" s="400"/>
      <c r="C1287" s="391" t="s">
        <v>3076</v>
      </c>
      <c r="D1287" s="349" t="s">
        <v>7444</v>
      </c>
      <c r="E1287" s="392" t="s">
        <v>3076</v>
      </c>
      <c r="F1287" s="296">
        <f>$F$2</f>
        <v>0</v>
      </c>
      <c r="G1287" s="1286" t="str">
        <f>IFERROR(E1287*F1287,"-")</f>
        <v>-</v>
      </c>
      <c r="H1287" s="393">
        <v>7</v>
      </c>
      <c r="I1287" s="393">
        <v>28</v>
      </c>
      <c r="J1287" s="100"/>
      <c r="K1287" s="1384">
        <f>IFERROR(J1287*G1287,0)</f>
        <v>0</v>
      </c>
      <c r="L1287" s="304"/>
      <c r="M1287" s="1287"/>
    </row>
    <row r="1288" spans="1:13" ht="15.75">
      <c r="A1288" s="304" t="str">
        <f>IF(J1288&gt;0,COUNT($J$4:J1288),"")</f>
        <v/>
      </c>
      <c r="B1288" s="395"/>
      <c r="C1288" s="396"/>
      <c r="D1288" s="397" t="s">
        <v>407</v>
      </c>
      <c r="E1288" s="398"/>
      <c r="F1288" s="297"/>
      <c r="G1288" s="1377"/>
      <c r="H1288" s="399"/>
      <c r="I1288" s="399"/>
      <c r="J1288" s="189"/>
      <c r="K1288" s="1386"/>
      <c r="L1288" s="304"/>
      <c r="M1288" s="1287"/>
    </row>
    <row r="1289" spans="1:13" ht="15.75">
      <c r="A1289" s="304" t="str">
        <f>IF(J1289&gt;0,COUNT($J$4:J1289),"")</f>
        <v/>
      </c>
      <c r="B1289" s="400"/>
      <c r="C1289" s="384" t="s">
        <v>2188</v>
      </c>
      <c r="D1289" s="342" t="s">
        <v>7445</v>
      </c>
      <c r="E1289" s="385">
        <v>89.32</v>
      </c>
      <c r="F1289" s="294">
        <f t="shared" ref="F1289:F1300" si="282">$F$2</f>
        <v>0</v>
      </c>
      <c r="G1289" s="1278">
        <f t="shared" ref="G1289:G1300" si="283">IFERROR(E1289*F1289,"-")</f>
        <v>0</v>
      </c>
      <c r="H1289" s="386">
        <v>1</v>
      </c>
      <c r="I1289" s="386">
        <v>1</v>
      </c>
      <c r="J1289" s="98"/>
      <c r="K1289" s="1383">
        <f t="shared" ref="K1289:K1300" si="284">IFERROR(J1289*G1289,0)</f>
        <v>0</v>
      </c>
      <c r="L1289" s="304"/>
      <c r="M1289" s="1287"/>
    </row>
    <row r="1290" spans="1:13" ht="15.75">
      <c r="A1290" s="304" t="str">
        <f>IF(J1290&gt;0,COUNT($J$4:J1290),"")</f>
        <v/>
      </c>
      <c r="B1290" s="400"/>
      <c r="C1290" s="387" t="s">
        <v>2189</v>
      </c>
      <c r="D1290" s="388" t="s">
        <v>7446</v>
      </c>
      <c r="E1290" s="389">
        <v>89.32</v>
      </c>
      <c r="F1290" s="295">
        <f t="shared" si="282"/>
        <v>0</v>
      </c>
      <c r="G1290" s="1278">
        <f t="shared" si="283"/>
        <v>0</v>
      </c>
      <c r="H1290" s="390">
        <v>45</v>
      </c>
      <c r="I1290" s="390">
        <v>360</v>
      </c>
      <c r="J1290" s="99"/>
      <c r="K1290" s="1383">
        <f t="shared" si="284"/>
        <v>0</v>
      </c>
      <c r="L1290" s="304"/>
      <c r="M1290" s="1287"/>
    </row>
    <row r="1291" spans="1:13" ht="15.75">
      <c r="A1291" s="304" t="str">
        <f>IF(J1291&gt;0,COUNT($J$4:J1291),"")</f>
        <v/>
      </c>
      <c r="B1291" s="400"/>
      <c r="C1291" s="387" t="s">
        <v>2190</v>
      </c>
      <c r="D1291" s="388" t="s">
        <v>7447</v>
      </c>
      <c r="E1291" s="389">
        <v>89.32</v>
      </c>
      <c r="F1291" s="295">
        <f t="shared" si="282"/>
        <v>0</v>
      </c>
      <c r="G1291" s="1278">
        <f t="shared" si="283"/>
        <v>0</v>
      </c>
      <c r="H1291" s="390">
        <v>50</v>
      </c>
      <c r="I1291" s="390">
        <v>300</v>
      </c>
      <c r="J1291" s="99"/>
      <c r="K1291" s="1383">
        <f t="shared" si="284"/>
        <v>0</v>
      </c>
      <c r="L1291" s="304"/>
      <c r="M1291" s="1287"/>
    </row>
    <row r="1292" spans="1:13" ht="15.75">
      <c r="A1292" s="304" t="str">
        <f>IF(J1292&gt;0,COUNT($J$4:J1292),"")</f>
        <v/>
      </c>
      <c r="B1292" s="400"/>
      <c r="C1292" s="387" t="s">
        <v>2191</v>
      </c>
      <c r="D1292" s="388" t="s">
        <v>7448</v>
      </c>
      <c r="E1292" s="389">
        <v>89.32</v>
      </c>
      <c r="F1292" s="295">
        <f t="shared" si="282"/>
        <v>0</v>
      </c>
      <c r="G1292" s="1275">
        <f t="shared" si="283"/>
        <v>0</v>
      </c>
      <c r="H1292" s="390">
        <v>25</v>
      </c>
      <c r="I1292" s="390">
        <v>50</v>
      </c>
      <c r="J1292" s="99"/>
      <c r="K1292" s="1385">
        <f t="shared" si="284"/>
        <v>0</v>
      </c>
      <c r="L1292" s="304"/>
      <c r="M1292" s="1287"/>
    </row>
    <row r="1293" spans="1:13" ht="15.75">
      <c r="A1293" s="304" t="str">
        <f>IF(J1293&gt;0,COUNT($J$4:J1293),"")</f>
        <v/>
      </c>
      <c r="B1293" s="400"/>
      <c r="C1293" s="387" t="s">
        <v>2192</v>
      </c>
      <c r="D1293" s="388" t="s">
        <v>7449</v>
      </c>
      <c r="E1293" s="389">
        <v>99.75</v>
      </c>
      <c r="F1293" s="295">
        <f t="shared" si="282"/>
        <v>0</v>
      </c>
      <c r="G1293" s="1275">
        <f t="shared" si="283"/>
        <v>0</v>
      </c>
      <c r="H1293" s="390">
        <v>15</v>
      </c>
      <c r="I1293" s="390">
        <v>45</v>
      </c>
      <c r="J1293" s="99"/>
      <c r="K1293" s="1385">
        <f t="shared" si="284"/>
        <v>0</v>
      </c>
      <c r="L1293" s="304"/>
      <c r="M1293" s="1287"/>
    </row>
    <row r="1294" spans="1:13" ht="15.75">
      <c r="A1294" s="304" t="str">
        <f>IF(J1294&gt;0,COUNT($J$4:J1294),"")</f>
        <v/>
      </c>
      <c r="B1294" s="400"/>
      <c r="C1294" s="387" t="s">
        <v>2193</v>
      </c>
      <c r="D1294" s="388" t="s">
        <v>7450</v>
      </c>
      <c r="E1294" s="389">
        <v>109.68</v>
      </c>
      <c r="F1294" s="295">
        <f t="shared" si="282"/>
        <v>0</v>
      </c>
      <c r="G1294" s="1275">
        <f t="shared" si="283"/>
        <v>0</v>
      </c>
      <c r="H1294" s="390">
        <v>15</v>
      </c>
      <c r="I1294" s="390">
        <v>30</v>
      </c>
      <c r="J1294" s="99"/>
      <c r="K1294" s="1385">
        <f t="shared" si="284"/>
        <v>0</v>
      </c>
      <c r="L1294" s="304"/>
      <c r="M1294" s="1287"/>
    </row>
    <row r="1295" spans="1:13" ht="15.75">
      <c r="A1295" s="304" t="str">
        <f>IF(J1295&gt;0,COUNT($J$4:J1295),"")</f>
        <v/>
      </c>
      <c r="B1295" s="400"/>
      <c r="C1295" s="387" t="s">
        <v>2194</v>
      </c>
      <c r="D1295" s="388" t="s">
        <v>7451</v>
      </c>
      <c r="E1295" s="389">
        <v>124.88</v>
      </c>
      <c r="F1295" s="295">
        <f t="shared" si="282"/>
        <v>0</v>
      </c>
      <c r="G1295" s="1275">
        <f t="shared" si="283"/>
        <v>0</v>
      </c>
      <c r="H1295" s="390">
        <v>10</v>
      </c>
      <c r="I1295" s="390">
        <v>30</v>
      </c>
      <c r="J1295" s="99"/>
      <c r="K1295" s="1385">
        <f t="shared" si="284"/>
        <v>0</v>
      </c>
      <c r="L1295" s="304"/>
      <c r="M1295" s="1287"/>
    </row>
    <row r="1296" spans="1:13" ht="15.75">
      <c r="A1296" s="304" t="str">
        <f>IF(J1296&gt;0,COUNT($J$4:J1296),"")</f>
        <v/>
      </c>
      <c r="B1296" s="400"/>
      <c r="C1296" s="387" t="s">
        <v>2195</v>
      </c>
      <c r="D1296" s="388" t="s">
        <v>7452</v>
      </c>
      <c r="E1296" s="433">
        <v>155.85</v>
      </c>
      <c r="F1296" s="295">
        <f t="shared" si="282"/>
        <v>0</v>
      </c>
      <c r="G1296" s="1275">
        <f t="shared" si="283"/>
        <v>0</v>
      </c>
      <c r="H1296" s="434">
        <v>8</v>
      </c>
      <c r="I1296" s="434">
        <v>24</v>
      </c>
      <c r="J1296" s="99"/>
      <c r="K1296" s="1385">
        <f t="shared" si="284"/>
        <v>0</v>
      </c>
      <c r="L1296" s="304"/>
      <c r="M1296" s="1287"/>
    </row>
    <row r="1297" spans="1:13" ht="15.75">
      <c r="A1297" s="304" t="str">
        <f>IF(J1297&gt;0,COUNT($J$4:J1297),"")</f>
        <v/>
      </c>
      <c r="B1297" s="400"/>
      <c r="C1297" s="387" t="s">
        <v>2196</v>
      </c>
      <c r="D1297" s="438" t="s">
        <v>7453</v>
      </c>
      <c r="E1297" s="433">
        <v>205.31</v>
      </c>
      <c r="F1297" s="295">
        <f t="shared" si="282"/>
        <v>0</v>
      </c>
      <c r="G1297" s="1275">
        <f t="shared" si="283"/>
        <v>0</v>
      </c>
      <c r="H1297" s="434">
        <v>8</v>
      </c>
      <c r="I1297" s="434">
        <v>16</v>
      </c>
      <c r="J1297" s="99"/>
      <c r="K1297" s="1385">
        <f t="shared" si="284"/>
        <v>0</v>
      </c>
      <c r="L1297" s="304"/>
      <c r="M1297" s="1287"/>
    </row>
    <row r="1298" spans="1:13" ht="15.75">
      <c r="A1298" s="304" t="str">
        <f>IF(J1298&gt;0,COUNT($J$4:J1298),"")</f>
        <v/>
      </c>
      <c r="B1298" s="400"/>
      <c r="C1298" s="387" t="s">
        <v>3076</v>
      </c>
      <c r="D1298" s="438" t="s">
        <v>7454</v>
      </c>
      <c r="E1298" s="389" t="s">
        <v>3076</v>
      </c>
      <c r="F1298" s="295">
        <f t="shared" si="282"/>
        <v>0</v>
      </c>
      <c r="G1298" s="1275" t="str">
        <f t="shared" si="283"/>
        <v>-</v>
      </c>
      <c r="H1298" s="434">
        <v>5</v>
      </c>
      <c r="I1298" s="434">
        <v>40</v>
      </c>
      <c r="J1298" s="99"/>
      <c r="K1298" s="1385">
        <f t="shared" si="284"/>
        <v>0</v>
      </c>
      <c r="L1298" s="304"/>
      <c r="M1298" s="1287"/>
    </row>
    <row r="1299" spans="1:13" ht="15.75">
      <c r="A1299" s="304" t="str">
        <f>IF(J1299&gt;0,COUNT($J$4:J1299),"")</f>
        <v/>
      </c>
      <c r="B1299" s="400"/>
      <c r="C1299" s="387" t="s">
        <v>3076</v>
      </c>
      <c r="D1299" s="438" t="s">
        <v>7455</v>
      </c>
      <c r="E1299" s="389" t="s">
        <v>3076</v>
      </c>
      <c r="F1299" s="295">
        <f t="shared" si="282"/>
        <v>0</v>
      </c>
      <c r="G1299" s="1275" t="str">
        <f t="shared" si="283"/>
        <v>-</v>
      </c>
      <c r="H1299" s="390">
        <v>1</v>
      </c>
      <c r="I1299" s="390">
        <v>1</v>
      </c>
      <c r="J1299" s="99"/>
      <c r="K1299" s="1385">
        <f t="shared" si="284"/>
        <v>0</v>
      </c>
      <c r="L1299" s="304"/>
      <c r="M1299" s="1287"/>
    </row>
    <row r="1300" spans="1:13" ht="15.75">
      <c r="A1300" s="304" t="str">
        <f>IF(J1300&gt;0,COUNT($J$4:J1300),"")</f>
        <v/>
      </c>
      <c r="B1300" s="400"/>
      <c r="C1300" s="391" t="s">
        <v>3076</v>
      </c>
      <c r="D1300" s="435" t="s">
        <v>7456</v>
      </c>
      <c r="E1300" s="392" t="s">
        <v>3076</v>
      </c>
      <c r="F1300" s="296">
        <f t="shared" si="282"/>
        <v>0</v>
      </c>
      <c r="G1300" s="1286" t="str">
        <f t="shared" si="283"/>
        <v>-</v>
      </c>
      <c r="H1300" s="393">
        <v>1</v>
      </c>
      <c r="I1300" s="393">
        <v>1</v>
      </c>
      <c r="J1300" s="100"/>
      <c r="K1300" s="1384">
        <f t="shared" si="284"/>
        <v>0</v>
      </c>
      <c r="L1300" s="304"/>
      <c r="M1300" s="1287"/>
    </row>
    <row r="1301" spans="1:13" ht="15.75">
      <c r="A1301" s="304" t="str">
        <f>IF(J1301&gt;0,COUNT($J$4:J1301),"")</f>
        <v/>
      </c>
      <c r="B1301" s="395"/>
      <c r="C1301" s="396"/>
      <c r="D1301" s="432" t="s">
        <v>8837</v>
      </c>
      <c r="E1301" s="398"/>
      <c r="F1301" s="297"/>
      <c r="G1301" s="1377"/>
      <c r="H1301" s="399"/>
      <c r="I1301" s="399"/>
      <c r="J1301" s="189"/>
      <c r="K1301" s="1386"/>
      <c r="L1301" s="304"/>
      <c r="M1301" s="1287"/>
    </row>
    <row r="1302" spans="1:13" ht="15.75">
      <c r="A1302" s="304" t="str">
        <f>IF(J1302&gt;0,COUNT($J$4:J1302),"")</f>
        <v/>
      </c>
      <c r="B1302" s="400"/>
      <c r="C1302" s="384" t="s">
        <v>2197</v>
      </c>
      <c r="D1302" s="428" t="s">
        <v>7457</v>
      </c>
      <c r="E1302" s="385" t="s">
        <v>3076</v>
      </c>
      <c r="F1302" s="294">
        <f t="shared" ref="F1302:F1313" si="285">$F$2</f>
        <v>0</v>
      </c>
      <c r="G1302" s="1278" t="str">
        <f t="shared" ref="G1302:G1313" si="286">IFERROR(E1302*F1302,"-")</f>
        <v>-</v>
      </c>
      <c r="H1302" s="386">
        <v>1</v>
      </c>
      <c r="I1302" s="386">
        <v>1</v>
      </c>
      <c r="J1302" s="98"/>
      <c r="K1302" s="1383">
        <f t="shared" ref="K1302:K1313" si="287">IFERROR(J1302*G1302,0)</f>
        <v>0</v>
      </c>
      <c r="L1302" s="304"/>
      <c r="M1302" s="1287"/>
    </row>
    <row r="1303" spans="1:13" ht="15.75">
      <c r="A1303" s="304" t="str">
        <f>IF(J1303&gt;0,COUNT($J$4:J1303),"")</f>
        <v/>
      </c>
      <c r="B1303" s="400"/>
      <c r="C1303" s="387" t="s">
        <v>2198</v>
      </c>
      <c r="D1303" s="429" t="s">
        <v>7458</v>
      </c>
      <c r="E1303" s="418">
        <v>41.69</v>
      </c>
      <c r="F1303" s="295">
        <f t="shared" si="285"/>
        <v>0</v>
      </c>
      <c r="G1303" s="1278">
        <f t="shared" si="286"/>
        <v>0</v>
      </c>
      <c r="H1303" s="390">
        <v>45</v>
      </c>
      <c r="I1303" s="390">
        <v>270</v>
      </c>
      <c r="J1303" s="99"/>
      <c r="K1303" s="1383">
        <f t="shared" si="287"/>
        <v>0</v>
      </c>
      <c r="L1303" s="304"/>
      <c r="M1303" s="1287"/>
    </row>
    <row r="1304" spans="1:13" ht="15.75">
      <c r="A1304" s="304" t="str">
        <f>IF(J1304&gt;0,COUNT($J$4:J1304),"")</f>
        <v/>
      </c>
      <c r="B1304" s="400"/>
      <c r="C1304" s="387" t="s">
        <v>2199</v>
      </c>
      <c r="D1304" s="388" t="s">
        <v>7459</v>
      </c>
      <c r="E1304" s="389" t="s">
        <v>3076</v>
      </c>
      <c r="F1304" s="295">
        <f t="shared" si="285"/>
        <v>0</v>
      </c>
      <c r="G1304" s="1275" t="str">
        <f t="shared" si="286"/>
        <v>-</v>
      </c>
      <c r="H1304" s="390">
        <v>1</v>
      </c>
      <c r="I1304" s="390">
        <v>1</v>
      </c>
      <c r="J1304" s="99"/>
      <c r="K1304" s="1385">
        <f t="shared" si="287"/>
        <v>0</v>
      </c>
      <c r="L1304" s="304"/>
      <c r="M1304" s="1287"/>
    </row>
    <row r="1305" spans="1:13" ht="15.75">
      <c r="A1305" s="304" t="str">
        <f>IF(J1305&gt;0,COUNT($J$4:J1305),"")</f>
        <v/>
      </c>
      <c r="B1305" s="400"/>
      <c r="C1305" s="414" t="s">
        <v>2200</v>
      </c>
      <c r="D1305" s="388" t="s">
        <v>7460</v>
      </c>
      <c r="E1305" s="418">
        <v>47.42</v>
      </c>
      <c r="F1305" s="295">
        <f t="shared" si="285"/>
        <v>0</v>
      </c>
      <c r="G1305" s="1275">
        <f t="shared" si="286"/>
        <v>0</v>
      </c>
      <c r="H1305" s="390">
        <v>30</v>
      </c>
      <c r="I1305" s="390">
        <v>180</v>
      </c>
      <c r="J1305" s="99"/>
      <c r="K1305" s="1385">
        <f t="shared" si="287"/>
        <v>0</v>
      </c>
      <c r="L1305" s="304"/>
      <c r="M1305" s="1287"/>
    </row>
    <row r="1306" spans="1:13" ht="15.75">
      <c r="A1306" s="304" t="str">
        <f>IF(J1306&gt;0,COUNT($J$4:J1306),"")</f>
        <v/>
      </c>
      <c r="B1306" s="400"/>
      <c r="C1306" s="414" t="s">
        <v>2201</v>
      </c>
      <c r="D1306" s="388" t="s">
        <v>7461</v>
      </c>
      <c r="E1306" s="418">
        <v>62.06</v>
      </c>
      <c r="F1306" s="295">
        <f t="shared" si="285"/>
        <v>0</v>
      </c>
      <c r="G1306" s="1275">
        <f t="shared" si="286"/>
        <v>0</v>
      </c>
      <c r="H1306" s="390">
        <v>30</v>
      </c>
      <c r="I1306" s="390">
        <v>120</v>
      </c>
      <c r="J1306" s="99"/>
      <c r="K1306" s="1385">
        <f t="shared" si="287"/>
        <v>0</v>
      </c>
      <c r="L1306" s="304"/>
      <c r="M1306" s="1287"/>
    </row>
    <row r="1307" spans="1:13" ht="15.75">
      <c r="A1307" s="304" t="str">
        <f>IF(J1307&gt;0,COUNT($J$4:J1307),"")</f>
        <v/>
      </c>
      <c r="B1307" s="400"/>
      <c r="C1307" s="414" t="s">
        <v>2202</v>
      </c>
      <c r="D1307" s="388" t="s">
        <v>7462</v>
      </c>
      <c r="E1307" s="418">
        <v>97.07</v>
      </c>
      <c r="F1307" s="295">
        <f t="shared" si="285"/>
        <v>0</v>
      </c>
      <c r="G1307" s="1275">
        <f t="shared" si="286"/>
        <v>0</v>
      </c>
      <c r="H1307" s="390">
        <v>15</v>
      </c>
      <c r="I1307" s="390">
        <v>60</v>
      </c>
      <c r="J1307" s="99"/>
      <c r="K1307" s="1385">
        <f t="shared" si="287"/>
        <v>0</v>
      </c>
      <c r="L1307" s="304"/>
      <c r="M1307" s="1287"/>
    </row>
    <row r="1308" spans="1:13" ht="15.75">
      <c r="A1308" s="304" t="str">
        <f>IF(J1308&gt;0,COUNT($J$4:J1308),"")</f>
        <v/>
      </c>
      <c r="B1308" s="400"/>
      <c r="C1308" s="414" t="s">
        <v>2203</v>
      </c>
      <c r="D1308" s="388" t="s">
        <v>7463</v>
      </c>
      <c r="E1308" s="418">
        <v>160.06</v>
      </c>
      <c r="F1308" s="295">
        <f t="shared" si="285"/>
        <v>0</v>
      </c>
      <c r="G1308" s="1275">
        <f t="shared" si="286"/>
        <v>0</v>
      </c>
      <c r="H1308" s="390">
        <v>12</v>
      </c>
      <c r="I1308" s="390">
        <v>36</v>
      </c>
      <c r="J1308" s="99"/>
      <c r="K1308" s="1385">
        <f t="shared" si="287"/>
        <v>0</v>
      </c>
      <c r="L1308" s="304"/>
      <c r="M1308" s="1287"/>
    </row>
    <row r="1309" spans="1:13" ht="15.75">
      <c r="A1309" s="304" t="str">
        <f>IF(J1309&gt;0,COUNT($J$4:J1309),"")</f>
        <v/>
      </c>
      <c r="B1309" s="400"/>
      <c r="C1309" s="414" t="s">
        <v>2204</v>
      </c>
      <c r="D1309" s="388" t="s">
        <v>7464</v>
      </c>
      <c r="E1309" s="439">
        <v>218.84</v>
      </c>
      <c r="F1309" s="295">
        <f t="shared" si="285"/>
        <v>0</v>
      </c>
      <c r="G1309" s="1275">
        <f t="shared" si="286"/>
        <v>0</v>
      </c>
      <c r="H1309" s="434">
        <v>10</v>
      </c>
      <c r="I1309" s="434">
        <v>30</v>
      </c>
      <c r="J1309" s="99"/>
      <c r="K1309" s="1385">
        <f t="shared" si="287"/>
        <v>0</v>
      </c>
      <c r="L1309" s="304"/>
      <c r="M1309" s="1287"/>
    </row>
    <row r="1310" spans="1:13" ht="15.75">
      <c r="A1310" s="304" t="str">
        <f>IF(J1310&gt;0,COUNT($J$4:J1310),"")</f>
        <v/>
      </c>
      <c r="B1310" s="400"/>
      <c r="C1310" s="414" t="s">
        <v>2205</v>
      </c>
      <c r="D1310" s="438" t="s">
        <v>7465</v>
      </c>
      <c r="E1310" s="439">
        <v>352.15</v>
      </c>
      <c r="F1310" s="295">
        <f t="shared" si="285"/>
        <v>0</v>
      </c>
      <c r="G1310" s="1275">
        <f t="shared" si="286"/>
        <v>0</v>
      </c>
      <c r="H1310" s="434">
        <v>6</v>
      </c>
      <c r="I1310" s="434">
        <v>18</v>
      </c>
      <c r="J1310" s="99"/>
      <c r="K1310" s="1385">
        <f t="shared" si="287"/>
        <v>0</v>
      </c>
      <c r="L1310" s="304"/>
      <c r="M1310" s="1287"/>
    </row>
    <row r="1311" spans="1:13" ht="15.75">
      <c r="A1311" s="304" t="str">
        <f>IF(J1311&gt;0,COUNT($J$4:J1311),"")</f>
        <v/>
      </c>
      <c r="B1311" s="400"/>
      <c r="C1311" s="387" t="s">
        <v>2206</v>
      </c>
      <c r="D1311" s="438" t="s">
        <v>7466</v>
      </c>
      <c r="E1311" s="439">
        <v>1461.24</v>
      </c>
      <c r="F1311" s="295">
        <f t="shared" si="285"/>
        <v>0</v>
      </c>
      <c r="G1311" s="1275">
        <f t="shared" si="286"/>
        <v>0</v>
      </c>
      <c r="H1311" s="434">
        <v>1</v>
      </c>
      <c r="I1311" s="434">
        <v>1</v>
      </c>
      <c r="J1311" s="99"/>
      <c r="K1311" s="1385">
        <f t="shared" si="287"/>
        <v>0</v>
      </c>
      <c r="L1311" s="304"/>
      <c r="M1311" s="1287"/>
    </row>
    <row r="1312" spans="1:13" ht="15.75">
      <c r="A1312" s="304" t="str">
        <f>IF(J1312&gt;0,COUNT($J$4:J1312),"")</f>
        <v/>
      </c>
      <c r="B1312" s="400"/>
      <c r="C1312" s="387" t="s">
        <v>2207</v>
      </c>
      <c r="D1312" s="438" t="s">
        <v>7467</v>
      </c>
      <c r="E1312" s="418">
        <v>1391.63</v>
      </c>
      <c r="F1312" s="295">
        <f t="shared" si="285"/>
        <v>0</v>
      </c>
      <c r="G1312" s="1278">
        <f t="shared" si="286"/>
        <v>0</v>
      </c>
      <c r="H1312" s="390">
        <v>1</v>
      </c>
      <c r="I1312" s="390">
        <v>1</v>
      </c>
      <c r="J1312" s="99"/>
      <c r="K1312" s="1383">
        <f t="shared" si="287"/>
        <v>0</v>
      </c>
      <c r="L1312" s="304"/>
      <c r="M1312" s="1287"/>
    </row>
    <row r="1313" spans="1:13" ht="15.75">
      <c r="A1313" s="304" t="str">
        <f>IF(J1313&gt;0,COUNT($J$4:J1313),"")</f>
        <v/>
      </c>
      <c r="B1313" s="457"/>
      <c r="C1313" s="387" t="s">
        <v>2208</v>
      </c>
      <c r="D1313" s="438" t="s">
        <v>7468</v>
      </c>
      <c r="E1313" s="418">
        <v>2296.62</v>
      </c>
      <c r="F1313" s="295">
        <f t="shared" si="285"/>
        <v>0</v>
      </c>
      <c r="G1313" s="1278">
        <f t="shared" si="286"/>
        <v>0</v>
      </c>
      <c r="H1313" s="390">
        <v>1</v>
      </c>
      <c r="I1313" s="390">
        <v>1</v>
      </c>
      <c r="J1313" s="99"/>
      <c r="K1313" s="1383">
        <f t="shared" si="287"/>
        <v>0</v>
      </c>
      <c r="L1313" s="304"/>
      <c r="M1313" s="1287"/>
    </row>
    <row r="1314" spans="1:13"/>
    <row r="1315" spans="1:13" hidden="1">
      <c r="A1315" s="45" t="s">
        <v>9578</v>
      </c>
    </row>
    <row r="1326" spans="1:13" hidden="1">
      <c r="D1326" s="459"/>
    </row>
  </sheetData>
  <sheetProtection algorithmName="SHA-512" hashValue="N+oTVxsfWgPMI52cYSE/mKVP5Y/rSEiujB7ybaSNvc1HIn12nLhEss58TDfv9apfCHJ/hUqAPmk84rGyFJmIGw==" saltValue="pr6Gj/tHngdNzqvlu6JZcA==" spinCount="100000" sheet="1" objects="1" scenarios="1" formatColumns="0" autoFilter="0"/>
  <protectedRanges>
    <protectedRange sqref="J6:J1313" name="Range1"/>
    <protectedRange sqref="G7:G1313" name="Range2"/>
    <protectedRange sqref="A3:XFD3" name="Range3"/>
  </protectedRanges>
  <autoFilter ref="J3:J1313" xr:uid="{986F863C-FBA1-40BE-8B01-EA29696B900A}"/>
  <mergeCells count="2">
    <mergeCell ref="K1:K2"/>
    <mergeCell ref="B2:C2"/>
  </mergeCells>
  <hyperlinks>
    <hyperlink ref="K1" location="'Lead Sheet'!A1" display="CLICK TO RETURN TO LEAD SHEET" xr:uid="{0948B0BE-D468-4F7E-8A93-566F0B29A989}"/>
  </hyperlinks>
  <pageMargins left="0.70866141732283472" right="0.70866141732283472" top="0.74803149606299213" bottom="0.74803149606299213" header="0.31496062992125984" footer="0.31496062992125984"/>
  <pageSetup scale="52" fitToHeight="0" orientation="portrait" horizontalDpi="300" verticalDpi="300" r:id="rId1"/>
  <headerFooter>
    <oddHeader>&amp;L&amp;K000000MALLEABLE IRON PIPE FITTINGS&amp;K00-044
Subject to change without notice&amp;RMALLEABLE IRON PIPE FITTINGS
Page &amp;P of &amp;N</oddHeader>
    <oddFooter>&amp;LAlro Products International
sales@alroproducts.com&amp;C 2348 Linden Blvd, Brooklyn, NY 11208
www.alroproducts.com&amp;RTel: (718) 566-1000
Fax: (718) 566-1799</oddFooter>
  </headerFooter>
  <ignoredErrors>
    <ignoredError sqref="G28:G30 G125:G126 G547:G553 G685:G686 G782:G783 G1025:G1026 G1030:G1032 G1040:G1043 G1054:G1057 G1069:G1073 G1092:G1098 G1125:G1130 G1160:G1165 G1191:G1199 G1179:G1185 G1211:G1213 G1219:G1222 G1214:G1217 G1229:G1236 G1223:G1227 G1237:G1244 G1251:G1261 G1272:G1274 G1268:G1271 G1285:G1287 G1298:G1300 G1294:G1297 G1311:G1313 G1307:G1310 G32:G35 G37:G41 G43:G46 G48:G51 G53:G59 G61:G66 G68:G74 G76:G79 G81:G89 G91 G93:G97 G99 G101:G107 G109:G121 G123 G128:G130 G132:G135 G137:G141 G143:G148 G150:G156 G158:G164 G166:G171 G173:G179 G181:G186 G188:G196 G198:G202 G204:G210 G212:G213 G215:G229 G231:G242 G244:G259 G261 G263:G264 G266:G268 G270:G273 G275:G279 G281:G285 G287:G292 G294:G299 G301:G306 G308:G314 G316:G320 G322:G336 G338:G346 G348:G363 G365 G555:G563 G565:G580 G582:G597 G599:G611 G613:G624 G626:G637 G639:G650 G652:G663 G666:G681 G683 G688:G690 G692:G695 G697:G701 G703:G706 G708:G711 G713:G719 G721:G726 G728:G734 G736:G739 G741:G749 G751:G755 G757 G759:G765 G767:G778 G780 G785:G787 G789:G792 G794:G798 G800:G805 G807:G813 G815:G821 G823:G828 G830:G836 G838:G843 G845:G853 G855:G859 G861:G867 G869:G870 G872:G886 G888:G899 G901:G916 G918 G920:G921 G923:G925 G927:G930 G932:G936 G938:G942 G944:G949 G951:G956 G958:G963 G965:G970 G972:G976 G978:G992 G994:G1002 G1004:G1019 G1021 G1201:G1206 G1208:G1209 G1246:G1250 G1263:G1267 G1276:G1284 G1289:G1293 G1302:G1306" 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F407BD-4B37-4EBA-AB7A-1227C1379E18}">
  <sheetPr codeName="Sheet3">
    <tabColor rgb="FF00B050"/>
    <pageSetUpPr fitToPage="1"/>
  </sheetPr>
  <dimension ref="A1:O461"/>
  <sheetViews>
    <sheetView showGridLines="0" zoomScaleNormal="100" zoomScalePageLayoutView="90" workbookViewId="0">
      <pane ySplit="3" topLeftCell="A4" activePane="bottomLeft" state="frozen"/>
      <selection activeCell="J6" sqref="J6"/>
      <selection pane="bottomLeft" activeCell="G2" sqref="G2"/>
    </sheetView>
  </sheetViews>
  <sheetFormatPr defaultColWidth="0" defaultRowHeight="15"/>
  <cols>
    <col min="1" max="1" width="8.7109375" style="45" hidden="1" customWidth="1"/>
    <col min="2" max="2" width="15.7109375" style="45" customWidth="1"/>
    <col min="3" max="3" width="15.42578125" style="45" bestFit="1" customWidth="1"/>
    <col min="4" max="4" width="9.85546875" style="458" customWidth="1"/>
    <col min="5" max="5" width="57.7109375" style="364" bestFit="1" customWidth="1"/>
    <col min="6" max="6" width="10.7109375" style="1288" bestFit="1" customWidth="1"/>
    <col min="7" max="7" width="11.42578125" style="303" bestFit="1" customWidth="1"/>
    <col min="8" max="8" width="9.85546875" style="1288" customWidth="1"/>
    <col min="9" max="10" width="9.85546875" style="47" customWidth="1"/>
    <col min="11" max="11" width="9.85546875" style="1" customWidth="1"/>
    <col min="12" max="12" width="11.7109375" style="1288" customWidth="1"/>
    <col min="13" max="13" width="15.7109375" style="45" customWidth="1"/>
    <col min="14" max="14" width="15.7109375" style="1288" customWidth="1"/>
    <col min="15" max="15" width="8.85546875" style="45" customWidth="1"/>
    <col min="16" max="16384" width="8.85546875" style="45" hidden="1"/>
  </cols>
  <sheetData>
    <row r="1" spans="1:15" ht="72.75" customHeight="1" thickBot="1">
      <c r="B1" s="324"/>
      <c r="C1" s="325"/>
      <c r="D1" s="369"/>
      <c r="E1" s="326"/>
      <c r="F1" s="1270"/>
      <c r="G1" s="289"/>
      <c r="H1" s="1347"/>
      <c r="I1" s="327"/>
      <c r="J1" s="328"/>
      <c r="K1" s="465" t="s">
        <v>5163</v>
      </c>
      <c r="L1" s="1884" t="s">
        <v>3940</v>
      </c>
      <c r="M1" s="304"/>
      <c r="N1" s="1287"/>
    </row>
    <row r="2" spans="1:15" ht="16.5" thickBot="1">
      <c r="B2" s="1886" t="s">
        <v>9521</v>
      </c>
      <c r="C2" s="1888"/>
      <c r="D2" s="1887"/>
      <c r="E2" s="331"/>
      <c r="F2" s="1271"/>
      <c r="G2" s="290">
        <f>'Lead Sheet'!B4</f>
        <v>0</v>
      </c>
      <c r="H2" s="1348"/>
      <c r="I2" s="332"/>
      <c r="J2" s="333"/>
      <c r="K2" s="466"/>
      <c r="L2" s="1885"/>
      <c r="M2" s="304"/>
      <c r="N2" s="1287"/>
    </row>
    <row r="3" spans="1:15" s="307" customFormat="1" ht="35.1" customHeight="1" thickBot="1">
      <c r="B3" s="334"/>
      <c r="C3" s="1247"/>
      <c r="D3" s="335" t="s">
        <v>552</v>
      </c>
      <c r="E3" s="336" t="s">
        <v>9259</v>
      </c>
      <c r="F3" s="1272" t="s">
        <v>553</v>
      </c>
      <c r="G3" s="291" t="s">
        <v>0</v>
      </c>
      <c r="H3" s="1272" t="s">
        <v>670</v>
      </c>
      <c r="I3" s="338" t="s">
        <v>3</v>
      </c>
      <c r="J3" s="339" t="s">
        <v>4</v>
      </c>
      <c r="K3" s="467" t="s">
        <v>2</v>
      </c>
      <c r="L3" s="1380" t="s">
        <v>424</v>
      </c>
      <c r="M3" s="461" t="s">
        <v>5638</v>
      </c>
      <c r="N3" s="1392">
        <f>SUM(L:L)</f>
        <v>0</v>
      </c>
      <c r="O3" s="462"/>
    </row>
    <row r="4" spans="1:15" ht="30" customHeight="1">
      <c r="A4" s="45" t="str">
        <f>IF(K4&gt;0,COUNT($K$190:K373)+MAX('MI Fittings'!A:A),"")</f>
        <v/>
      </c>
      <c r="B4" s="1617"/>
      <c r="C4" s="1618" t="s">
        <v>9562</v>
      </c>
      <c r="D4" s="1252"/>
      <c r="E4" s="1253" t="s">
        <v>8852</v>
      </c>
      <c r="F4" s="1394"/>
      <c r="G4" s="1258" t="s">
        <v>9528</v>
      </c>
      <c r="H4" s="1394"/>
      <c r="I4" s="1254"/>
      <c r="J4" s="1255"/>
      <c r="K4" s="1256"/>
      <c r="L4" s="1403"/>
    </row>
    <row r="5" spans="1:15" ht="15.75">
      <c r="A5" s="45" t="str">
        <f>IF(K5&gt;0,COUNT($K$190:K373)+MAX('MI Fittings'!A:A),"")</f>
        <v/>
      </c>
      <c r="B5" s="395"/>
      <c r="C5" s="1249"/>
      <c r="D5" s="472" t="s">
        <v>563</v>
      </c>
      <c r="E5" s="473" t="s">
        <v>9523</v>
      </c>
      <c r="F5" s="1314" t="s">
        <v>563</v>
      </c>
      <c r="G5" s="309"/>
      <c r="H5" s="1289"/>
      <c r="I5" s="474" t="s">
        <v>563</v>
      </c>
      <c r="J5" s="474" t="s">
        <v>563</v>
      </c>
      <c r="K5" s="203"/>
      <c r="L5" s="1404"/>
    </row>
    <row r="6" spans="1:15" ht="15.75">
      <c r="A6" s="45" t="str">
        <f>IF(K6&gt;0,COUNT($J$4:J6)+MAX('MI Fittings'!A:A),"")</f>
        <v/>
      </c>
      <c r="B6" s="477"/>
      <c r="C6" s="1257" t="s">
        <v>9258</v>
      </c>
      <c r="D6" s="476" t="s">
        <v>9077</v>
      </c>
      <c r="E6" s="452" t="s">
        <v>9380</v>
      </c>
      <c r="F6" s="1395">
        <v>21.72</v>
      </c>
      <c r="G6" s="295">
        <f t="shared" ref="G6:G11" si="0">$G$2</f>
        <v>0</v>
      </c>
      <c r="H6" s="1401">
        <f t="shared" ref="H6:H11" si="1">IFERROR(F6*G6,"-")</f>
        <v>0</v>
      </c>
      <c r="I6" s="310">
        <v>10</v>
      </c>
      <c r="J6" s="310">
        <v>20</v>
      </c>
      <c r="K6" s="276"/>
      <c r="L6" s="1383">
        <f>IFERROR(K6*H6,0)</f>
        <v>0</v>
      </c>
    </row>
    <row r="7" spans="1:15" ht="15.75">
      <c r="A7" s="45" t="str">
        <f>IF(K7&gt;0,COUNT($J$4:J7)+MAX('MI Fittings'!A:A),"")</f>
        <v/>
      </c>
      <c r="B7" s="477"/>
      <c r="C7" s="1257" t="s">
        <v>9258</v>
      </c>
      <c r="D7" s="476" t="s">
        <v>9078</v>
      </c>
      <c r="E7" s="452" t="s">
        <v>9381</v>
      </c>
      <c r="F7" s="1395">
        <v>24.74</v>
      </c>
      <c r="G7" s="295">
        <f t="shared" si="0"/>
        <v>0</v>
      </c>
      <c r="H7" s="1401">
        <f t="shared" si="1"/>
        <v>0</v>
      </c>
      <c r="I7" s="310">
        <v>10</v>
      </c>
      <c r="J7" s="310">
        <v>20</v>
      </c>
      <c r="K7" s="276"/>
      <c r="L7" s="1383">
        <f t="shared" ref="L7:L11" si="2">IFERROR(K7*H7,0)</f>
        <v>0</v>
      </c>
    </row>
    <row r="8" spans="1:15" ht="15.75">
      <c r="A8" s="45" t="str">
        <f>IF(K8&gt;0,COUNT($J$4:J8)+MAX('MI Fittings'!A:A),"")</f>
        <v/>
      </c>
      <c r="B8" s="477"/>
      <c r="C8" s="1257" t="s">
        <v>9258</v>
      </c>
      <c r="D8" s="476" t="s">
        <v>9079</v>
      </c>
      <c r="E8" s="452" t="s">
        <v>9382</v>
      </c>
      <c r="F8" s="1395">
        <v>30.05</v>
      </c>
      <c r="G8" s="295">
        <f t="shared" si="0"/>
        <v>0</v>
      </c>
      <c r="H8" s="1401">
        <f t="shared" si="1"/>
        <v>0</v>
      </c>
      <c r="I8" s="310">
        <v>5</v>
      </c>
      <c r="J8" s="310">
        <v>10</v>
      </c>
      <c r="K8" s="276"/>
      <c r="L8" s="1383">
        <f t="shared" si="2"/>
        <v>0</v>
      </c>
    </row>
    <row r="9" spans="1:15" ht="15.75">
      <c r="A9" s="45" t="str">
        <f>IF(K9&gt;0,COUNT($J$4:J9)+MAX('MI Fittings'!A:A),"")</f>
        <v/>
      </c>
      <c r="B9" s="477"/>
      <c r="C9" s="1257" t="s">
        <v>9258</v>
      </c>
      <c r="D9" s="476" t="s">
        <v>9080</v>
      </c>
      <c r="E9" s="452" t="s">
        <v>9383</v>
      </c>
      <c r="F9" s="1395">
        <v>52.24</v>
      </c>
      <c r="G9" s="295">
        <f t="shared" si="0"/>
        <v>0</v>
      </c>
      <c r="H9" s="1401">
        <f t="shared" si="1"/>
        <v>0</v>
      </c>
      <c r="I9" s="310">
        <v>1</v>
      </c>
      <c r="J9" s="310">
        <v>4</v>
      </c>
      <c r="K9" s="276"/>
      <c r="L9" s="1383">
        <f t="shared" si="2"/>
        <v>0</v>
      </c>
    </row>
    <row r="10" spans="1:15" ht="15.75">
      <c r="A10" s="45" t="str">
        <f>IF(K10&gt;0,COUNT($J$4:J10)+MAX('MI Fittings'!A:A),"")</f>
        <v/>
      </c>
      <c r="B10" s="477"/>
      <c r="C10" s="1257" t="s">
        <v>9258</v>
      </c>
      <c r="D10" s="476" t="s">
        <v>9081</v>
      </c>
      <c r="E10" s="452" t="s">
        <v>9384</v>
      </c>
      <c r="F10" s="1395">
        <v>66.75</v>
      </c>
      <c r="G10" s="295">
        <f t="shared" si="0"/>
        <v>0</v>
      </c>
      <c r="H10" s="1401">
        <f t="shared" si="1"/>
        <v>0</v>
      </c>
      <c r="I10" s="310">
        <v>1</v>
      </c>
      <c r="J10" s="310">
        <v>2</v>
      </c>
      <c r="K10" s="276"/>
      <c r="L10" s="1383">
        <f t="shared" si="2"/>
        <v>0</v>
      </c>
    </row>
    <row r="11" spans="1:15" ht="15.75">
      <c r="A11" s="45" t="str">
        <f>IF(K11&gt;0,COUNT($J$4:J11)+MAX('MI Fittings'!A:A),"")</f>
        <v/>
      </c>
      <c r="B11" s="477"/>
      <c r="C11" s="1257" t="s">
        <v>9258</v>
      </c>
      <c r="D11" s="476" t="s">
        <v>9082</v>
      </c>
      <c r="E11" s="452" t="s">
        <v>9385</v>
      </c>
      <c r="F11" s="1395">
        <v>99.27</v>
      </c>
      <c r="G11" s="295">
        <f t="shared" si="0"/>
        <v>0</v>
      </c>
      <c r="H11" s="1401">
        <f t="shared" si="1"/>
        <v>0</v>
      </c>
      <c r="I11" s="310">
        <v>1</v>
      </c>
      <c r="J11" s="310">
        <v>2</v>
      </c>
      <c r="K11" s="276"/>
      <c r="L11" s="1383">
        <f t="shared" si="2"/>
        <v>0</v>
      </c>
    </row>
    <row r="12" spans="1:15" ht="15.75">
      <c r="A12" s="45" t="str">
        <f>IF(K12&gt;0,COUNT($J$4:J12)+MAX('MI Fittings'!A:A),"")</f>
        <v/>
      </c>
      <c r="B12" s="395"/>
      <c r="C12" s="1249"/>
      <c r="D12" s="472" t="s">
        <v>563</v>
      </c>
      <c r="E12" s="473" t="s">
        <v>9526</v>
      </c>
      <c r="F12" s="1314" t="s">
        <v>563</v>
      </c>
      <c r="G12" s="309"/>
      <c r="H12" s="1289"/>
      <c r="I12" s="474" t="s">
        <v>563</v>
      </c>
      <c r="J12" s="474" t="s">
        <v>563</v>
      </c>
      <c r="K12" s="203"/>
      <c r="L12" s="1404"/>
    </row>
    <row r="13" spans="1:15" ht="15.75">
      <c r="A13" s="45" t="str">
        <f>IF(K13&gt;0,COUNT($J$4:J13)+MAX('MI Fittings'!A:A),"")</f>
        <v/>
      </c>
      <c r="B13" s="477"/>
      <c r="C13" s="1257" t="s">
        <v>9258</v>
      </c>
      <c r="D13" s="476" t="s">
        <v>9083</v>
      </c>
      <c r="E13" s="452" t="s">
        <v>8859</v>
      </c>
      <c r="F13" s="1395">
        <v>22.16</v>
      </c>
      <c r="G13" s="295">
        <f t="shared" ref="G13:G18" si="3">$G$2</f>
        <v>0</v>
      </c>
      <c r="H13" s="1401">
        <f t="shared" ref="H13:H18" si="4">IFERROR(F13*G13,"-")</f>
        <v>0</v>
      </c>
      <c r="I13" s="310">
        <v>10</v>
      </c>
      <c r="J13" s="310">
        <v>20</v>
      </c>
      <c r="K13" s="276"/>
      <c r="L13" s="1383">
        <f t="shared" ref="L13:L18" si="5">IFERROR(K13*H13,0)</f>
        <v>0</v>
      </c>
    </row>
    <row r="14" spans="1:15" ht="15.75">
      <c r="A14" s="45" t="str">
        <f>IF(K14&gt;0,COUNT($J$4:J14)+MAX('MI Fittings'!A:A),"")</f>
        <v/>
      </c>
      <c r="B14" s="477"/>
      <c r="C14" s="1257" t="s">
        <v>9258</v>
      </c>
      <c r="D14" s="476" t="s">
        <v>9084</v>
      </c>
      <c r="E14" s="452" t="s">
        <v>8860</v>
      </c>
      <c r="F14" s="1395">
        <v>24.74</v>
      </c>
      <c r="G14" s="295">
        <f t="shared" si="3"/>
        <v>0</v>
      </c>
      <c r="H14" s="1401">
        <f t="shared" si="4"/>
        <v>0</v>
      </c>
      <c r="I14" s="310">
        <v>10</v>
      </c>
      <c r="J14" s="310">
        <v>20</v>
      </c>
      <c r="K14" s="276"/>
      <c r="L14" s="1383">
        <f t="shared" si="5"/>
        <v>0</v>
      </c>
    </row>
    <row r="15" spans="1:15" ht="15.75">
      <c r="A15" s="45" t="str">
        <f>IF(K15&gt;0,COUNT($J$4:J15)+MAX('MI Fittings'!A:A),"")</f>
        <v/>
      </c>
      <c r="B15" s="477"/>
      <c r="C15" s="1257" t="s">
        <v>9258</v>
      </c>
      <c r="D15" s="476" t="s">
        <v>9085</v>
      </c>
      <c r="E15" s="452" t="s">
        <v>8861</v>
      </c>
      <c r="F15" s="1395">
        <v>30.05</v>
      </c>
      <c r="G15" s="295">
        <f t="shared" si="3"/>
        <v>0</v>
      </c>
      <c r="H15" s="1401">
        <f t="shared" si="4"/>
        <v>0</v>
      </c>
      <c r="I15" s="310">
        <v>5</v>
      </c>
      <c r="J15" s="310">
        <v>10</v>
      </c>
      <c r="K15" s="276"/>
      <c r="L15" s="1383">
        <f t="shared" si="5"/>
        <v>0</v>
      </c>
    </row>
    <row r="16" spans="1:15" ht="15.75">
      <c r="A16" s="45" t="str">
        <f>IF(K16&gt;0,COUNT($J$4:J16)+MAX('MI Fittings'!A:A),"")</f>
        <v/>
      </c>
      <c r="B16" s="477"/>
      <c r="C16" s="1257" t="s">
        <v>9258</v>
      </c>
      <c r="D16" s="476" t="s">
        <v>9086</v>
      </c>
      <c r="E16" s="452" t="s">
        <v>8862</v>
      </c>
      <c r="F16" s="1395">
        <v>52.24</v>
      </c>
      <c r="G16" s="295">
        <f t="shared" si="3"/>
        <v>0</v>
      </c>
      <c r="H16" s="1401">
        <f t="shared" si="4"/>
        <v>0</v>
      </c>
      <c r="I16" s="310">
        <v>1</v>
      </c>
      <c r="J16" s="310">
        <v>4</v>
      </c>
      <c r="K16" s="276"/>
      <c r="L16" s="1383">
        <f t="shared" si="5"/>
        <v>0</v>
      </c>
    </row>
    <row r="17" spans="1:12" ht="15.75">
      <c r="A17" s="45" t="str">
        <f>IF(K17&gt;0,COUNT($J$4:J17)+MAX('MI Fittings'!A:A),"")</f>
        <v/>
      </c>
      <c r="B17" s="477"/>
      <c r="C17" s="1257" t="s">
        <v>9258</v>
      </c>
      <c r="D17" s="476" t="s">
        <v>9087</v>
      </c>
      <c r="E17" s="452" t="s">
        <v>8863</v>
      </c>
      <c r="F17" s="1395">
        <v>66.75</v>
      </c>
      <c r="G17" s="295">
        <f t="shared" si="3"/>
        <v>0</v>
      </c>
      <c r="H17" s="1401">
        <f t="shared" si="4"/>
        <v>0</v>
      </c>
      <c r="I17" s="310">
        <v>1</v>
      </c>
      <c r="J17" s="310">
        <v>2</v>
      </c>
      <c r="K17" s="276"/>
      <c r="L17" s="1383">
        <f t="shared" si="5"/>
        <v>0</v>
      </c>
    </row>
    <row r="18" spans="1:12" ht="15.75">
      <c r="A18" s="45" t="str">
        <f>IF(K18&gt;0,COUNT($J$4:J18)+MAX('MI Fittings'!A:A),"")</f>
        <v/>
      </c>
      <c r="B18" s="477"/>
      <c r="C18" s="1257" t="s">
        <v>9258</v>
      </c>
      <c r="D18" s="476" t="s">
        <v>9088</v>
      </c>
      <c r="E18" s="452" t="s">
        <v>8864</v>
      </c>
      <c r="F18" s="1395">
        <v>99.27</v>
      </c>
      <c r="G18" s="295">
        <f t="shared" si="3"/>
        <v>0</v>
      </c>
      <c r="H18" s="1401">
        <f t="shared" si="4"/>
        <v>0</v>
      </c>
      <c r="I18" s="310">
        <v>1</v>
      </c>
      <c r="J18" s="310">
        <v>2</v>
      </c>
      <c r="K18" s="276"/>
      <c r="L18" s="1383">
        <f t="shared" si="5"/>
        <v>0</v>
      </c>
    </row>
    <row r="19" spans="1:12" ht="15.75">
      <c r="A19" s="45" t="str">
        <f>IF(K19&gt;0,COUNT($J$4:J19)+MAX('MI Fittings'!A:A),"")</f>
        <v/>
      </c>
      <c r="B19" s="395"/>
      <c r="C19" s="1248"/>
      <c r="D19" s="472" t="s">
        <v>563</v>
      </c>
      <c r="E19" s="473" t="s">
        <v>9524</v>
      </c>
      <c r="F19" s="1314" t="s">
        <v>563</v>
      </c>
      <c r="G19" s="309"/>
      <c r="H19" s="1289"/>
      <c r="I19" s="474" t="s">
        <v>563</v>
      </c>
      <c r="J19" s="474" t="s">
        <v>563</v>
      </c>
      <c r="K19" s="203"/>
      <c r="L19" s="1404"/>
    </row>
    <row r="20" spans="1:12" ht="15.75">
      <c r="A20" s="45" t="str">
        <f>IF(K20&gt;0,COUNT($J$4:J20)+MAX('MI Fittings'!A:A),"")</f>
        <v/>
      </c>
      <c r="B20" s="477"/>
      <c r="C20" s="1257" t="s">
        <v>9258</v>
      </c>
      <c r="D20" s="476" t="s">
        <v>9065</v>
      </c>
      <c r="E20" s="452" t="s">
        <v>9374</v>
      </c>
      <c r="F20" s="1395">
        <v>22.65</v>
      </c>
      <c r="G20" s="295">
        <f t="shared" ref="G20:G25" si="6">$G$2</f>
        <v>0</v>
      </c>
      <c r="H20" s="1401">
        <f t="shared" ref="H20:H32" si="7">IFERROR(F20*G20,"-")</f>
        <v>0</v>
      </c>
      <c r="I20" s="310">
        <v>10</v>
      </c>
      <c r="J20" s="310">
        <v>20</v>
      </c>
      <c r="K20" s="276"/>
      <c r="L20" s="1383">
        <f t="shared" ref="L20:L32" si="8">IFERROR(K20*H20,0)</f>
        <v>0</v>
      </c>
    </row>
    <row r="21" spans="1:12" ht="15.75">
      <c r="A21" s="45" t="str">
        <f>IF(K21&gt;0,COUNT($J$4:J21)+MAX('MI Fittings'!A:A),"")</f>
        <v/>
      </c>
      <c r="B21" s="477"/>
      <c r="C21" s="1257" t="s">
        <v>9258</v>
      </c>
      <c r="D21" s="476" t="s">
        <v>9066</v>
      </c>
      <c r="E21" s="452" t="s">
        <v>9375</v>
      </c>
      <c r="F21" s="1395">
        <v>27.37</v>
      </c>
      <c r="G21" s="295">
        <f t="shared" si="6"/>
        <v>0</v>
      </c>
      <c r="H21" s="1401">
        <f t="shared" si="7"/>
        <v>0</v>
      </c>
      <c r="I21" s="310">
        <v>10</v>
      </c>
      <c r="J21" s="310">
        <v>20</v>
      </c>
      <c r="K21" s="276"/>
      <c r="L21" s="1383">
        <f t="shared" si="8"/>
        <v>0</v>
      </c>
    </row>
    <row r="22" spans="1:12" ht="15.75">
      <c r="A22" s="45" t="str">
        <f>IF(K22&gt;0,COUNT($J$4:J22)+MAX('MI Fittings'!A:A),"")</f>
        <v/>
      </c>
      <c r="B22" s="477"/>
      <c r="C22" s="1257" t="s">
        <v>9258</v>
      </c>
      <c r="D22" s="476" t="s">
        <v>9067</v>
      </c>
      <c r="E22" s="452" t="s">
        <v>9376</v>
      </c>
      <c r="F22" s="1395">
        <v>34.200000000000003</v>
      </c>
      <c r="G22" s="295">
        <f t="shared" si="6"/>
        <v>0</v>
      </c>
      <c r="H22" s="1401">
        <f t="shared" si="7"/>
        <v>0</v>
      </c>
      <c r="I22" s="310">
        <v>5</v>
      </c>
      <c r="J22" s="310">
        <v>10</v>
      </c>
      <c r="K22" s="276"/>
      <c r="L22" s="1383">
        <f t="shared" si="8"/>
        <v>0</v>
      </c>
    </row>
    <row r="23" spans="1:12" ht="15.75">
      <c r="A23" s="45" t="str">
        <f>IF(K23&gt;0,COUNT($J$4:J23)+MAX('MI Fittings'!A:A),"")</f>
        <v/>
      </c>
      <c r="B23" s="477"/>
      <c r="C23" s="1257" t="s">
        <v>9258</v>
      </c>
      <c r="D23" s="476" t="s">
        <v>9068</v>
      </c>
      <c r="E23" s="452" t="s">
        <v>9377</v>
      </c>
      <c r="F23" s="1395">
        <v>60.25</v>
      </c>
      <c r="G23" s="295">
        <f t="shared" si="6"/>
        <v>0</v>
      </c>
      <c r="H23" s="1401">
        <f t="shared" si="7"/>
        <v>0</v>
      </c>
      <c r="I23" s="310">
        <v>1</v>
      </c>
      <c r="J23" s="310">
        <v>4</v>
      </c>
      <c r="K23" s="276"/>
      <c r="L23" s="1383">
        <f t="shared" si="8"/>
        <v>0</v>
      </c>
    </row>
    <row r="24" spans="1:12" ht="15.75">
      <c r="A24" s="45" t="str">
        <f>IF(K24&gt;0,COUNT($J$4:J24)+MAX('MI Fittings'!A:A),"")</f>
        <v/>
      </c>
      <c r="B24" s="477"/>
      <c r="C24" s="1257" t="s">
        <v>9258</v>
      </c>
      <c r="D24" s="476" t="s">
        <v>9069</v>
      </c>
      <c r="E24" s="452" t="s">
        <v>9378</v>
      </c>
      <c r="F24" s="1395">
        <v>75.58</v>
      </c>
      <c r="G24" s="295">
        <f t="shared" si="6"/>
        <v>0</v>
      </c>
      <c r="H24" s="1401">
        <f t="shared" si="7"/>
        <v>0</v>
      </c>
      <c r="I24" s="310">
        <v>1</v>
      </c>
      <c r="J24" s="310">
        <v>4</v>
      </c>
      <c r="K24" s="276"/>
      <c r="L24" s="1383">
        <f t="shared" si="8"/>
        <v>0</v>
      </c>
    </row>
    <row r="25" spans="1:12" ht="15.75">
      <c r="A25" s="45" t="str">
        <f>IF(K25&gt;0,COUNT($J$4:J25)+MAX('MI Fittings'!A:A),"")</f>
        <v/>
      </c>
      <c r="B25" s="477"/>
      <c r="C25" s="1257" t="s">
        <v>9258</v>
      </c>
      <c r="D25" s="476" t="s">
        <v>9070</v>
      </c>
      <c r="E25" s="452" t="s">
        <v>9379</v>
      </c>
      <c r="F25" s="1395">
        <v>107.31</v>
      </c>
      <c r="G25" s="295">
        <f t="shared" si="6"/>
        <v>0</v>
      </c>
      <c r="H25" s="1401">
        <f t="shared" si="7"/>
        <v>0</v>
      </c>
      <c r="I25" s="310">
        <v>1</v>
      </c>
      <c r="J25" s="310">
        <v>2</v>
      </c>
      <c r="K25" s="276"/>
      <c r="L25" s="1383">
        <f t="shared" si="8"/>
        <v>0</v>
      </c>
    </row>
    <row r="26" spans="1:12" ht="15.75">
      <c r="A26" s="45" t="str">
        <f>IF(K26&gt;0,COUNT($J$4:J26)+MAX('MI Fittings'!A:A),"")</f>
        <v/>
      </c>
      <c r="B26" s="395"/>
      <c r="C26" s="1249"/>
      <c r="D26" s="472" t="s">
        <v>563</v>
      </c>
      <c r="E26" s="473" t="s">
        <v>9525</v>
      </c>
      <c r="F26" s="1314" t="s">
        <v>563</v>
      </c>
      <c r="G26" s="309"/>
      <c r="H26" s="1289"/>
      <c r="I26" s="474" t="s">
        <v>563</v>
      </c>
      <c r="J26" s="474" t="s">
        <v>563</v>
      </c>
      <c r="K26" s="203"/>
      <c r="L26" s="1404"/>
    </row>
    <row r="27" spans="1:12" ht="15.75">
      <c r="A27" s="45" t="str">
        <f>IF(K27&gt;0,COUNT($J$4:J27)+MAX('MI Fittings'!A:A),"")</f>
        <v/>
      </c>
      <c r="B27" s="477"/>
      <c r="C27" s="1257" t="s">
        <v>9258</v>
      </c>
      <c r="D27" s="476" t="s">
        <v>9071</v>
      </c>
      <c r="E27" s="452" t="s">
        <v>8853</v>
      </c>
      <c r="F27" s="1395">
        <v>22.65</v>
      </c>
      <c r="G27" s="295">
        <f t="shared" ref="G27:G32" si="9">$G$2</f>
        <v>0</v>
      </c>
      <c r="H27" s="1401">
        <f t="shared" si="7"/>
        <v>0</v>
      </c>
      <c r="I27" s="310">
        <v>10</v>
      </c>
      <c r="J27" s="310">
        <v>20</v>
      </c>
      <c r="K27" s="276"/>
      <c r="L27" s="1383">
        <f t="shared" si="8"/>
        <v>0</v>
      </c>
    </row>
    <row r="28" spans="1:12" ht="15.75">
      <c r="A28" s="45" t="str">
        <f>IF(K28&gt;0,COUNT($J$4:J28)+MAX('MI Fittings'!A:A),"")</f>
        <v/>
      </c>
      <c r="B28" s="477"/>
      <c r="C28" s="1257" t="s">
        <v>9258</v>
      </c>
      <c r="D28" s="476" t="s">
        <v>9072</v>
      </c>
      <c r="E28" s="452" t="s">
        <v>8854</v>
      </c>
      <c r="F28" s="1395">
        <v>27.37</v>
      </c>
      <c r="G28" s="295">
        <f t="shared" si="9"/>
        <v>0</v>
      </c>
      <c r="H28" s="1401">
        <f t="shared" si="7"/>
        <v>0</v>
      </c>
      <c r="I28" s="310">
        <v>10</v>
      </c>
      <c r="J28" s="310">
        <v>20</v>
      </c>
      <c r="K28" s="276"/>
      <c r="L28" s="1383">
        <f t="shared" si="8"/>
        <v>0</v>
      </c>
    </row>
    <row r="29" spans="1:12" ht="15.75">
      <c r="A29" s="45" t="str">
        <f>IF(K29&gt;0,COUNT($J$4:J29)+MAX('MI Fittings'!A:A),"")</f>
        <v/>
      </c>
      <c r="B29" s="477"/>
      <c r="C29" s="1257" t="s">
        <v>9258</v>
      </c>
      <c r="D29" s="476" t="s">
        <v>9073</v>
      </c>
      <c r="E29" s="452" t="s">
        <v>8855</v>
      </c>
      <c r="F29" s="1395">
        <v>34.200000000000003</v>
      </c>
      <c r="G29" s="295">
        <f t="shared" si="9"/>
        <v>0</v>
      </c>
      <c r="H29" s="1401">
        <f t="shared" si="7"/>
        <v>0</v>
      </c>
      <c r="I29" s="310">
        <v>5</v>
      </c>
      <c r="J29" s="310">
        <v>10</v>
      </c>
      <c r="K29" s="276"/>
      <c r="L29" s="1383">
        <f t="shared" si="8"/>
        <v>0</v>
      </c>
    </row>
    <row r="30" spans="1:12" ht="15.75">
      <c r="A30" s="45" t="str">
        <f>IF(K30&gt;0,COUNT($J$4:J30)+MAX('MI Fittings'!A:A),"")</f>
        <v/>
      </c>
      <c r="B30" s="477"/>
      <c r="C30" s="1257" t="s">
        <v>9258</v>
      </c>
      <c r="D30" s="476" t="s">
        <v>9074</v>
      </c>
      <c r="E30" s="452" t="s">
        <v>8856</v>
      </c>
      <c r="F30" s="1395">
        <v>60.25</v>
      </c>
      <c r="G30" s="295">
        <f t="shared" si="9"/>
        <v>0</v>
      </c>
      <c r="H30" s="1401">
        <f t="shared" si="7"/>
        <v>0</v>
      </c>
      <c r="I30" s="310">
        <v>1</v>
      </c>
      <c r="J30" s="310">
        <v>4</v>
      </c>
      <c r="K30" s="276"/>
      <c r="L30" s="1383">
        <f t="shared" si="8"/>
        <v>0</v>
      </c>
    </row>
    <row r="31" spans="1:12" ht="15.75">
      <c r="A31" s="45" t="str">
        <f>IF(K31&gt;0,COUNT($J$4:J31)+MAX('MI Fittings'!A:A),"")</f>
        <v/>
      </c>
      <c r="B31" s="477"/>
      <c r="C31" s="1257" t="s">
        <v>9258</v>
      </c>
      <c r="D31" s="476" t="s">
        <v>9075</v>
      </c>
      <c r="E31" s="452" t="s">
        <v>8857</v>
      </c>
      <c r="F31" s="1395">
        <v>75.58</v>
      </c>
      <c r="G31" s="295">
        <f t="shared" si="9"/>
        <v>0</v>
      </c>
      <c r="H31" s="1401">
        <f t="shared" si="7"/>
        <v>0</v>
      </c>
      <c r="I31" s="310">
        <v>1</v>
      </c>
      <c r="J31" s="310">
        <v>2</v>
      </c>
      <c r="K31" s="276"/>
      <c r="L31" s="1383">
        <f t="shared" si="8"/>
        <v>0</v>
      </c>
    </row>
    <row r="32" spans="1:12" ht="15.75">
      <c r="A32" s="45" t="str">
        <f>IF(K32&gt;0,COUNT($J$4:J32)+MAX('MI Fittings'!A:A),"")</f>
        <v/>
      </c>
      <c r="B32" s="477"/>
      <c r="C32" s="1257" t="s">
        <v>9258</v>
      </c>
      <c r="D32" s="478" t="s">
        <v>9076</v>
      </c>
      <c r="E32" s="479" t="s">
        <v>8858</v>
      </c>
      <c r="F32" s="1396">
        <v>107.31</v>
      </c>
      <c r="G32" s="296">
        <f t="shared" si="9"/>
        <v>0</v>
      </c>
      <c r="H32" s="1401">
        <f t="shared" si="7"/>
        <v>0</v>
      </c>
      <c r="I32" s="480">
        <v>1</v>
      </c>
      <c r="J32" s="480">
        <v>2</v>
      </c>
      <c r="K32" s="277"/>
      <c r="L32" s="1383">
        <f t="shared" si="8"/>
        <v>0</v>
      </c>
    </row>
    <row r="33" spans="1:12" ht="15.75">
      <c r="A33" s="45" t="str">
        <f>IF(K33&gt;0,COUNT($J$4:J33)+MAX('MI Fittings'!A:A),"")</f>
        <v/>
      </c>
      <c r="B33" s="395"/>
      <c r="C33" s="1248"/>
      <c r="D33" s="472"/>
      <c r="E33" s="473" t="s">
        <v>5</v>
      </c>
      <c r="F33" s="1314"/>
      <c r="G33" s="309"/>
      <c r="H33" s="1289"/>
      <c r="I33" s="474"/>
      <c r="J33" s="474"/>
      <c r="K33" s="203"/>
      <c r="L33" s="1404"/>
    </row>
    <row r="34" spans="1:12" ht="15.75">
      <c r="A34" s="45" t="str">
        <f>IF(K34&gt;0,COUNT($J$4:J34)+MAX('MI Fittings'!A:A),"")</f>
        <v/>
      </c>
      <c r="B34" s="477"/>
      <c r="C34" s="1257" t="s">
        <v>9258</v>
      </c>
      <c r="D34" s="476" t="s">
        <v>9003</v>
      </c>
      <c r="E34" s="452" t="s">
        <v>9338</v>
      </c>
      <c r="F34" s="1395">
        <v>20.04</v>
      </c>
      <c r="G34" s="295">
        <f t="shared" ref="G34:G39" si="10">$G$2</f>
        <v>0</v>
      </c>
      <c r="H34" s="1401">
        <f t="shared" ref="H34:H39" si="11">IFERROR(F34*G34,"-")</f>
        <v>0</v>
      </c>
      <c r="I34" s="310">
        <v>10</v>
      </c>
      <c r="J34" s="310">
        <v>30</v>
      </c>
      <c r="K34" s="276"/>
      <c r="L34" s="1383">
        <f t="shared" ref="L34:L39" si="12">IFERROR(K34*H34,0)</f>
        <v>0</v>
      </c>
    </row>
    <row r="35" spans="1:12" ht="15.75">
      <c r="A35" s="45" t="str">
        <f>IF(K35&gt;0,COUNT($J$4:J35)+MAX('MI Fittings'!A:A),"")</f>
        <v/>
      </c>
      <c r="B35" s="477"/>
      <c r="C35" s="1257" t="s">
        <v>9258</v>
      </c>
      <c r="D35" s="476" t="s">
        <v>9004</v>
      </c>
      <c r="E35" s="452" t="s">
        <v>9339</v>
      </c>
      <c r="F35" s="1395">
        <v>23</v>
      </c>
      <c r="G35" s="295">
        <f t="shared" si="10"/>
        <v>0</v>
      </c>
      <c r="H35" s="1401">
        <f t="shared" si="11"/>
        <v>0</v>
      </c>
      <c r="I35" s="310">
        <v>10</v>
      </c>
      <c r="J35" s="310">
        <v>30</v>
      </c>
      <c r="K35" s="276"/>
      <c r="L35" s="1383">
        <f t="shared" si="12"/>
        <v>0</v>
      </c>
    </row>
    <row r="36" spans="1:12" ht="15.75">
      <c r="A36" s="45" t="str">
        <f>IF(K36&gt;0,COUNT($J$4:J36)+MAX('MI Fittings'!A:A),"")</f>
        <v/>
      </c>
      <c r="B36" s="477"/>
      <c r="C36" s="1257" t="s">
        <v>9258</v>
      </c>
      <c r="D36" s="476" t="s">
        <v>9005</v>
      </c>
      <c r="E36" s="452" t="s">
        <v>9340</v>
      </c>
      <c r="F36" s="1395">
        <v>34</v>
      </c>
      <c r="G36" s="295">
        <f t="shared" si="10"/>
        <v>0</v>
      </c>
      <c r="H36" s="1401">
        <f t="shared" si="11"/>
        <v>0</v>
      </c>
      <c r="I36" s="310">
        <v>5</v>
      </c>
      <c r="J36" s="310">
        <v>20</v>
      </c>
      <c r="K36" s="276"/>
      <c r="L36" s="1383">
        <f t="shared" si="12"/>
        <v>0</v>
      </c>
    </row>
    <row r="37" spans="1:12" ht="15.75">
      <c r="A37" s="45" t="str">
        <f>IF(K37&gt;0,COUNT($J$4:J37)+MAX('MI Fittings'!A:A),"")</f>
        <v/>
      </c>
      <c r="B37" s="477"/>
      <c r="C37" s="1257" t="s">
        <v>9258</v>
      </c>
      <c r="D37" s="476" t="s">
        <v>9006</v>
      </c>
      <c r="E37" s="452" t="s">
        <v>9341</v>
      </c>
      <c r="F37" s="1395">
        <v>43.64</v>
      </c>
      <c r="G37" s="295">
        <f t="shared" si="10"/>
        <v>0</v>
      </c>
      <c r="H37" s="1401">
        <f t="shared" si="11"/>
        <v>0</v>
      </c>
      <c r="I37" s="310">
        <v>1</v>
      </c>
      <c r="J37" s="310">
        <v>10</v>
      </c>
      <c r="K37" s="276"/>
      <c r="L37" s="1383">
        <f t="shared" si="12"/>
        <v>0</v>
      </c>
    </row>
    <row r="38" spans="1:12" ht="15.75">
      <c r="A38" s="45" t="str">
        <f>IF(K38&gt;0,COUNT($J$4:J38)+MAX('MI Fittings'!A:A),"")</f>
        <v/>
      </c>
      <c r="B38" s="477"/>
      <c r="C38" s="1257" t="s">
        <v>9258</v>
      </c>
      <c r="D38" s="476" t="s">
        <v>9007</v>
      </c>
      <c r="E38" s="452" t="s">
        <v>9342</v>
      </c>
      <c r="F38" s="1395">
        <v>58.94</v>
      </c>
      <c r="G38" s="295">
        <f t="shared" si="10"/>
        <v>0</v>
      </c>
      <c r="H38" s="1401">
        <f t="shared" si="11"/>
        <v>0</v>
      </c>
      <c r="I38" s="310">
        <v>1</v>
      </c>
      <c r="J38" s="310">
        <v>10</v>
      </c>
      <c r="K38" s="276"/>
      <c r="L38" s="1383">
        <f t="shared" si="12"/>
        <v>0</v>
      </c>
    </row>
    <row r="39" spans="1:12" ht="15.75">
      <c r="A39" s="45" t="str">
        <f>IF(K39&gt;0,COUNT($J$4:J39)+MAX('MI Fittings'!A:A),"")</f>
        <v/>
      </c>
      <c r="B39" s="477"/>
      <c r="C39" s="1257" t="s">
        <v>9258</v>
      </c>
      <c r="D39" s="478" t="s">
        <v>9008</v>
      </c>
      <c r="E39" s="479" t="s">
        <v>9343</v>
      </c>
      <c r="F39" s="1396">
        <v>85.62</v>
      </c>
      <c r="G39" s="296">
        <f t="shared" si="10"/>
        <v>0</v>
      </c>
      <c r="H39" s="1401">
        <f t="shared" si="11"/>
        <v>0</v>
      </c>
      <c r="I39" s="480">
        <v>1</v>
      </c>
      <c r="J39" s="480">
        <v>6</v>
      </c>
      <c r="K39" s="277"/>
      <c r="L39" s="1383">
        <f t="shared" si="12"/>
        <v>0</v>
      </c>
    </row>
    <row r="40" spans="1:12" ht="15.75">
      <c r="A40" s="45" t="str">
        <f>IF(K40&gt;0,COUNT($J$4:J40)+MAX('MI Fittings'!A:A),"")</f>
        <v/>
      </c>
      <c r="B40" s="379"/>
      <c r="C40" s="1249"/>
      <c r="D40" s="380" t="s">
        <v>563</v>
      </c>
      <c r="E40" s="381" t="s">
        <v>9173</v>
      </c>
      <c r="F40" s="1311" t="s">
        <v>563</v>
      </c>
      <c r="G40" s="293"/>
      <c r="H40" s="1291"/>
      <c r="I40" s="383" t="s">
        <v>563</v>
      </c>
      <c r="J40" s="383" t="s">
        <v>563</v>
      </c>
      <c r="K40" s="188"/>
      <c r="L40" s="1382"/>
    </row>
    <row r="41" spans="1:12" ht="15.75">
      <c r="A41" s="45" t="str">
        <f>IF(K41&gt;0,COUNT($J$4:J41)+MAX('MI Fittings'!A:A),"")</f>
        <v/>
      </c>
      <c r="B41" s="477"/>
      <c r="C41" s="1257" t="s">
        <v>9258</v>
      </c>
      <c r="D41" s="476" t="s">
        <v>9017</v>
      </c>
      <c r="E41" s="452" t="s">
        <v>9352</v>
      </c>
      <c r="F41" s="1395">
        <v>24.41</v>
      </c>
      <c r="G41" s="295">
        <f t="shared" ref="G41:G46" si="13">$G$2</f>
        <v>0</v>
      </c>
      <c r="H41" s="1401">
        <f t="shared" ref="H41:H46" si="14">IFERROR(F41*G41,"-")</f>
        <v>0</v>
      </c>
      <c r="I41" s="310">
        <v>10</v>
      </c>
      <c r="J41" s="310">
        <v>30</v>
      </c>
      <c r="K41" s="276"/>
      <c r="L41" s="1383">
        <f t="shared" ref="L41:L46" si="15">IFERROR(K41*H41,0)</f>
        <v>0</v>
      </c>
    </row>
    <row r="42" spans="1:12" ht="15.75">
      <c r="A42" s="45" t="str">
        <f>IF(K42&gt;0,COUNT($J$4:J42)+MAX('MI Fittings'!A:A),"")</f>
        <v/>
      </c>
      <c r="B42" s="477"/>
      <c r="C42" s="1257" t="s">
        <v>9258</v>
      </c>
      <c r="D42" s="476" t="s">
        <v>9018</v>
      </c>
      <c r="E42" s="452" t="s">
        <v>9353</v>
      </c>
      <c r="F42" s="1395">
        <v>27.84</v>
      </c>
      <c r="G42" s="295">
        <f t="shared" si="13"/>
        <v>0</v>
      </c>
      <c r="H42" s="1401">
        <f t="shared" si="14"/>
        <v>0</v>
      </c>
      <c r="I42" s="310">
        <v>10</v>
      </c>
      <c r="J42" s="310">
        <v>30</v>
      </c>
      <c r="K42" s="276"/>
      <c r="L42" s="1383">
        <f t="shared" si="15"/>
        <v>0</v>
      </c>
    </row>
    <row r="43" spans="1:12" ht="15.75">
      <c r="A43" s="45" t="str">
        <f>IF(K43&gt;0,COUNT($J$4:J43)+MAX('MI Fittings'!A:A),"")</f>
        <v/>
      </c>
      <c r="B43" s="477"/>
      <c r="C43" s="1257" t="s">
        <v>9258</v>
      </c>
      <c r="D43" s="476" t="s">
        <v>9019</v>
      </c>
      <c r="E43" s="452" t="s">
        <v>9354</v>
      </c>
      <c r="F43" s="1395">
        <v>38.450000000000003</v>
      </c>
      <c r="G43" s="295">
        <f t="shared" si="13"/>
        <v>0</v>
      </c>
      <c r="H43" s="1401">
        <f t="shared" si="14"/>
        <v>0</v>
      </c>
      <c r="I43" s="310">
        <v>5</v>
      </c>
      <c r="J43" s="310">
        <v>20</v>
      </c>
      <c r="K43" s="276"/>
      <c r="L43" s="1383">
        <f t="shared" si="15"/>
        <v>0</v>
      </c>
    </row>
    <row r="44" spans="1:12" ht="15.75">
      <c r="A44" s="45" t="str">
        <f>IF(K44&gt;0,COUNT($J$4:J44)+MAX('MI Fittings'!A:A),"")</f>
        <v/>
      </c>
      <c r="B44" s="477"/>
      <c r="C44" s="1257" t="s">
        <v>9258</v>
      </c>
      <c r="D44" s="476" t="s">
        <v>9020</v>
      </c>
      <c r="E44" s="452" t="s">
        <v>9355</v>
      </c>
      <c r="F44" s="1395">
        <v>49.74</v>
      </c>
      <c r="G44" s="295">
        <f t="shared" si="13"/>
        <v>0</v>
      </c>
      <c r="H44" s="1401">
        <f t="shared" si="14"/>
        <v>0</v>
      </c>
      <c r="I44" s="310">
        <v>1</v>
      </c>
      <c r="J44" s="310">
        <v>10</v>
      </c>
      <c r="K44" s="276"/>
      <c r="L44" s="1383">
        <f t="shared" si="15"/>
        <v>0</v>
      </c>
    </row>
    <row r="45" spans="1:12" ht="15.75">
      <c r="A45" s="45" t="str">
        <f>IF(K45&gt;0,COUNT($J$4:J45)+MAX('MI Fittings'!A:A),"")</f>
        <v/>
      </c>
      <c r="B45" s="477"/>
      <c r="C45" s="1257" t="s">
        <v>9258</v>
      </c>
      <c r="D45" s="476" t="s">
        <v>9021</v>
      </c>
      <c r="E45" s="452" t="s">
        <v>9356</v>
      </c>
      <c r="F45" s="1395">
        <v>65.64</v>
      </c>
      <c r="G45" s="295">
        <f t="shared" si="13"/>
        <v>0</v>
      </c>
      <c r="H45" s="1401">
        <f t="shared" si="14"/>
        <v>0</v>
      </c>
      <c r="I45" s="310">
        <v>1</v>
      </c>
      <c r="J45" s="310">
        <v>10</v>
      </c>
      <c r="K45" s="276"/>
      <c r="L45" s="1383">
        <f t="shared" si="15"/>
        <v>0</v>
      </c>
    </row>
    <row r="46" spans="1:12" ht="15.75">
      <c r="A46" s="45" t="str">
        <f>IF(K46&gt;0,COUNT($J$4:J46)+MAX('MI Fittings'!A:A),"")</f>
        <v/>
      </c>
      <c r="B46" s="477"/>
      <c r="C46" s="1257" t="s">
        <v>9258</v>
      </c>
      <c r="D46" s="478" t="s">
        <v>9022</v>
      </c>
      <c r="E46" s="479" t="s">
        <v>9357</v>
      </c>
      <c r="F46" s="1396">
        <v>92.78</v>
      </c>
      <c r="G46" s="296">
        <f t="shared" si="13"/>
        <v>0</v>
      </c>
      <c r="H46" s="1401">
        <f t="shared" si="14"/>
        <v>0</v>
      </c>
      <c r="I46" s="480">
        <v>1</v>
      </c>
      <c r="J46" s="480">
        <v>6</v>
      </c>
      <c r="K46" s="277"/>
      <c r="L46" s="1383">
        <f t="shared" si="15"/>
        <v>0</v>
      </c>
    </row>
    <row r="47" spans="1:12" ht="15.75">
      <c r="A47" s="45" t="str">
        <f>IF(K47&gt;0,COUNT($J$4:J47)+MAX('MI Fittings'!A:A),"")</f>
        <v/>
      </c>
      <c r="B47" s="395"/>
      <c r="C47" s="1249"/>
      <c r="D47" s="472" t="s">
        <v>563</v>
      </c>
      <c r="E47" s="473" t="s">
        <v>8851</v>
      </c>
      <c r="F47" s="1314" t="s">
        <v>563</v>
      </c>
      <c r="G47" s="309"/>
      <c r="H47" s="1289"/>
      <c r="I47" s="474" t="s">
        <v>563</v>
      </c>
      <c r="J47" s="474" t="s">
        <v>563</v>
      </c>
      <c r="K47" s="203"/>
      <c r="L47" s="1404"/>
    </row>
    <row r="48" spans="1:12" ht="15.75">
      <c r="A48" s="45" t="str">
        <f>IF(K48&gt;0,COUNT($J$4:J48)+MAX('MI Fittings'!A:A),"")</f>
        <v/>
      </c>
      <c r="B48" s="477"/>
      <c r="C48" s="1257" t="s">
        <v>9258</v>
      </c>
      <c r="D48" s="476" t="s">
        <v>9059</v>
      </c>
      <c r="E48" s="452" t="s">
        <v>9487</v>
      </c>
      <c r="F48" s="1395">
        <v>27.84</v>
      </c>
      <c r="G48" s="295">
        <f t="shared" ref="G48:G79" si="16">$G$2</f>
        <v>0</v>
      </c>
      <c r="H48" s="1401">
        <f t="shared" ref="H48:H53" si="17">IFERROR(F48*G48,"-")</f>
        <v>0</v>
      </c>
      <c r="I48" s="310">
        <v>10</v>
      </c>
      <c r="J48" s="310">
        <v>30</v>
      </c>
      <c r="K48" s="276"/>
      <c r="L48" s="1383">
        <f t="shared" ref="L48:L53" si="18">IFERROR(K48*H48,0)</f>
        <v>0</v>
      </c>
    </row>
    <row r="49" spans="1:12" ht="15.75">
      <c r="A49" s="45" t="str">
        <f>IF(K49&gt;0,COUNT($J$4:J49)+MAX('MI Fittings'!A:A),"")</f>
        <v/>
      </c>
      <c r="B49" s="477"/>
      <c r="C49" s="1257" t="s">
        <v>9258</v>
      </c>
      <c r="D49" s="476" t="s">
        <v>9060</v>
      </c>
      <c r="E49" s="452" t="s">
        <v>9488</v>
      </c>
      <c r="F49" s="1395">
        <v>30.27</v>
      </c>
      <c r="G49" s="295">
        <f t="shared" si="16"/>
        <v>0</v>
      </c>
      <c r="H49" s="1401">
        <f t="shared" si="17"/>
        <v>0</v>
      </c>
      <c r="I49" s="310">
        <v>10</v>
      </c>
      <c r="J49" s="310">
        <v>30</v>
      </c>
      <c r="K49" s="276"/>
      <c r="L49" s="1383">
        <f t="shared" si="18"/>
        <v>0</v>
      </c>
    </row>
    <row r="50" spans="1:12" ht="15.75">
      <c r="A50" s="45" t="str">
        <f>IF(K50&gt;0,COUNT($J$4:J50)+MAX('MI Fittings'!A:A),"")</f>
        <v/>
      </c>
      <c r="B50" s="477"/>
      <c r="C50" s="1257" t="s">
        <v>9258</v>
      </c>
      <c r="D50" s="476" t="s">
        <v>9061</v>
      </c>
      <c r="E50" s="452" t="s">
        <v>9489</v>
      </c>
      <c r="F50" s="1395">
        <v>37.909999999999997</v>
      </c>
      <c r="G50" s="295">
        <f t="shared" si="16"/>
        <v>0</v>
      </c>
      <c r="H50" s="1401">
        <f t="shared" si="17"/>
        <v>0</v>
      </c>
      <c r="I50" s="310">
        <v>5</v>
      </c>
      <c r="J50" s="310">
        <v>20</v>
      </c>
      <c r="K50" s="276"/>
      <c r="L50" s="1383">
        <f t="shared" si="18"/>
        <v>0</v>
      </c>
    </row>
    <row r="51" spans="1:12" ht="15.75">
      <c r="A51" s="45" t="str">
        <f>IF(K51&gt;0,COUNT($J$4:J51)+MAX('MI Fittings'!A:A),"")</f>
        <v/>
      </c>
      <c r="B51" s="477"/>
      <c r="C51" s="1257" t="s">
        <v>9258</v>
      </c>
      <c r="D51" s="476" t="s">
        <v>9062</v>
      </c>
      <c r="E51" s="452" t="s">
        <v>9490</v>
      </c>
      <c r="F51" s="1395">
        <v>45.8</v>
      </c>
      <c r="G51" s="295">
        <f t="shared" si="16"/>
        <v>0</v>
      </c>
      <c r="H51" s="1401">
        <f t="shared" si="17"/>
        <v>0</v>
      </c>
      <c r="I51" s="310">
        <v>5</v>
      </c>
      <c r="J51" s="310">
        <v>15</v>
      </c>
      <c r="K51" s="276"/>
      <c r="L51" s="1383">
        <f t="shared" si="18"/>
        <v>0</v>
      </c>
    </row>
    <row r="52" spans="1:12" ht="15.75">
      <c r="A52" s="45" t="str">
        <f>IF(K52&gt;0,COUNT($J$4:J52)+MAX('MI Fittings'!A:A),"")</f>
        <v/>
      </c>
      <c r="B52" s="477"/>
      <c r="C52" s="1257" t="s">
        <v>9258</v>
      </c>
      <c r="D52" s="476" t="s">
        <v>9063</v>
      </c>
      <c r="E52" s="452" t="s">
        <v>9491</v>
      </c>
      <c r="F52" s="1395">
        <v>53.72</v>
      </c>
      <c r="G52" s="295">
        <f t="shared" si="16"/>
        <v>0</v>
      </c>
      <c r="H52" s="1401">
        <f t="shared" si="17"/>
        <v>0</v>
      </c>
      <c r="I52" s="310">
        <v>1</v>
      </c>
      <c r="J52" s="310">
        <v>10</v>
      </c>
      <c r="K52" s="276"/>
      <c r="L52" s="1383">
        <f t="shared" si="18"/>
        <v>0</v>
      </c>
    </row>
    <row r="53" spans="1:12" ht="15.75">
      <c r="A53" s="45" t="str">
        <f>IF(K53&gt;0,COUNT($J$4:J53)+MAX('MI Fittings'!A:A),"")</f>
        <v/>
      </c>
      <c r="B53" s="477"/>
      <c r="C53" s="1257" t="s">
        <v>9258</v>
      </c>
      <c r="D53" s="476" t="s">
        <v>9064</v>
      </c>
      <c r="E53" s="452" t="s">
        <v>9492</v>
      </c>
      <c r="F53" s="1395">
        <v>81.819999999999993</v>
      </c>
      <c r="G53" s="295">
        <f t="shared" si="16"/>
        <v>0</v>
      </c>
      <c r="H53" s="1401">
        <f t="shared" si="17"/>
        <v>0</v>
      </c>
      <c r="I53" s="310">
        <v>1</v>
      </c>
      <c r="J53" s="310">
        <v>10</v>
      </c>
      <c r="K53" s="276"/>
      <c r="L53" s="1383">
        <f t="shared" si="18"/>
        <v>0</v>
      </c>
    </row>
    <row r="54" spans="1:12" ht="15.75">
      <c r="A54" s="45" t="str">
        <f>IF(K54&gt;0,COUNT($J$4:J54)+MAX('MI Fittings'!A:A),"")</f>
        <v/>
      </c>
      <c r="B54" s="395"/>
      <c r="C54" s="1249"/>
      <c r="D54" s="472" t="s">
        <v>563</v>
      </c>
      <c r="E54" s="473" t="s">
        <v>8850</v>
      </c>
      <c r="F54" s="1314" t="s">
        <v>563</v>
      </c>
      <c r="G54" s="309"/>
      <c r="H54" s="1289"/>
      <c r="I54" s="474" t="s">
        <v>563</v>
      </c>
      <c r="J54" s="474" t="s">
        <v>563</v>
      </c>
      <c r="K54" s="203"/>
      <c r="L54" s="1404"/>
    </row>
    <row r="55" spans="1:12" ht="15.75">
      <c r="A55" s="45" t="str">
        <f>IF(K55&gt;0,COUNT($J$4:J55)+MAX('MI Fittings'!A:A),"")</f>
        <v/>
      </c>
      <c r="B55" s="477"/>
      <c r="C55" s="1257" t="s">
        <v>9258</v>
      </c>
      <c r="D55" s="476" t="s">
        <v>9039</v>
      </c>
      <c r="E55" s="452" t="s">
        <v>9467</v>
      </c>
      <c r="F55" s="1395">
        <v>24.97</v>
      </c>
      <c r="G55" s="295">
        <f t="shared" ref="G55:G60" si="19">$G$2</f>
        <v>0</v>
      </c>
      <c r="H55" s="1401">
        <f t="shared" ref="H55:H60" si="20">IFERROR(F55*G55,"-")</f>
        <v>0</v>
      </c>
      <c r="I55" s="310">
        <v>10</v>
      </c>
      <c r="J55" s="310">
        <v>30</v>
      </c>
      <c r="K55" s="276"/>
      <c r="L55" s="1383">
        <f t="shared" ref="L55:L60" si="21">IFERROR(K55*H55,0)</f>
        <v>0</v>
      </c>
    </row>
    <row r="56" spans="1:12" ht="15.75">
      <c r="A56" s="45" t="str">
        <f>IF(K56&gt;0,COUNT($J$4:J56)+MAX('MI Fittings'!A:A),"")</f>
        <v/>
      </c>
      <c r="B56" s="477"/>
      <c r="C56" s="1257" t="s">
        <v>9258</v>
      </c>
      <c r="D56" s="476" t="s">
        <v>9040</v>
      </c>
      <c r="E56" s="452" t="s">
        <v>9468</v>
      </c>
      <c r="F56" s="1395">
        <v>28.58</v>
      </c>
      <c r="G56" s="295">
        <f t="shared" si="19"/>
        <v>0</v>
      </c>
      <c r="H56" s="1401">
        <f t="shared" si="20"/>
        <v>0</v>
      </c>
      <c r="I56" s="310">
        <v>10</v>
      </c>
      <c r="J56" s="310">
        <v>30</v>
      </c>
      <c r="K56" s="276"/>
      <c r="L56" s="1383">
        <f t="shared" si="21"/>
        <v>0</v>
      </c>
    </row>
    <row r="57" spans="1:12" ht="15.75">
      <c r="A57" s="45" t="str">
        <f>IF(K57&gt;0,COUNT($J$4:J57)+MAX('MI Fittings'!A:A),"")</f>
        <v/>
      </c>
      <c r="B57" s="477"/>
      <c r="C57" s="1257" t="s">
        <v>9258</v>
      </c>
      <c r="D57" s="476" t="s">
        <v>9041</v>
      </c>
      <c r="E57" s="452" t="s">
        <v>9469</v>
      </c>
      <c r="F57" s="1395">
        <v>37.61</v>
      </c>
      <c r="G57" s="295">
        <f t="shared" si="19"/>
        <v>0</v>
      </c>
      <c r="H57" s="1401">
        <f t="shared" si="20"/>
        <v>0</v>
      </c>
      <c r="I57" s="310">
        <v>5</v>
      </c>
      <c r="J57" s="310">
        <v>20</v>
      </c>
      <c r="K57" s="276"/>
      <c r="L57" s="1383">
        <f t="shared" si="21"/>
        <v>0</v>
      </c>
    </row>
    <row r="58" spans="1:12" ht="15.75">
      <c r="A58" s="45" t="str">
        <f>IF(K58&gt;0,COUNT($J$4:J58)+MAX('MI Fittings'!A:A),"")</f>
        <v/>
      </c>
      <c r="B58" s="477"/>
      <c r="C58" s="1257" t="s">
        <v>9258</v>
      </c>
      <c r="D58" s="476" t="s">
        <v>9042</v>
      </c>
      <c r="E58" s="452" t="s">
        <v>9470</v>
      </c>
      <c r="F58" s="1395">
        <v>45.24</v>
      </c>
      <c r="G58" s="295">
        <f t="shared" si="19"/>
        <v>0</v>
      </c>
      <c r="H58" s="1401">
        <f t="shared" si="20"/>
        <v>0</v>
      </c>
      <c r="I58" s="310">
        <v>5</v>
      </c>
      <c r="J58" s="310">
        <v>10</v>
      </c>
      <c r="K58" s="276"/>
      <c r="L58" s="1383">
        <f t="shared" si="21"/>
        <v>0</v>
      </c>
    </row>
    <row r="59" spans="1:12" ht="15.75">
      <c r="A59" s="45" t="str">
        <f>IF(K59&gt;0,COUNT($J$4:J59)+MAX('MI Fittings'!A:A),"")</f>
        <v/>
      </c>
      <c r="B59" s="477"/>
      <c r="C59" s="1257" t="s">
        <v>9258</v>
      </c>
      <c r="D59" s="476" t="s">
        <v>9043</v>
      </c>
      <c r="E59" s="452" t="s">
        <v>9471</v>
      </c>
      <c r="F59" s="1395">
        <v>52.25</v>
      </c>
      <c r="G59" s="295">
        <f t="shared" si="19"/>
        <v>0</v>
      </c>
      <c r="H59" s="1401">
        <f t="shared" si="20"/>
        <v>0</v>
      </c>
      <c r="I59" s="310">
        <v>1</v>
      </c>
      <c r="J59" s="310">
        <v>10</v>
      </c>
      <c r="K59" s="276"/>
      <c r="L59" s="1383">
        <f t="shared" si="21"/>
        <v>0</v>
      </c>
    </row>
    <row r="60" spans="1:12" ht="15.75">
      <c r="A60" s="45" t="str">
        <f>IF(K60&gt;0,COUNT($J$4:J60)+MAX('MI Fittings'!A:A),"")</f>
        <v/>
      </c>
      <c r="B60" s="477"/>
      <c r="C60" s="1257" t="s">
        <v>9258</v>
      </c>
      <c r="D60" s="478" t="s">
        <v>9044</v>
      </c>
      <c r="E60" s="479" t="s">
        <v>9472</v>
      </c>
      <c r="F60" s="1396">
        <v>78.260000000000005</v>
      </c>
      <c r="G60" s="296">
        <f t="shared" si="19"/>
        <v>0</v>
      </c>
      <c r="H60" s="1401">
        <f t="shared" si="20"/>
        <v>0</v>
      </c>
      <c r="I60" s="480">
        <v>1</v>
      </c>
      <c r="J60" s="480">
        <v>10</v>
      </c>
      <c r="K60" s="277"/>
      <c r="L60" s="1383">
        <f t="shared" si="21"/>
        <v>0</v>
      </c>
    </row>
    <row r="61" spans="1:12" ht="15.75">
      <c r="A61" s="45" t="str">
        <f>IF(K61&gt;0,COUNT($J$4:J61)+MAX('MI Fittings'!A:A),"")</f>
        <v/>
      </c>
      <c r="B61" s="477"/>
      <c r="C61" s="477"/>
      <c r="D61" s="481" t="s">
        <v>563</v>
      </c>
      <c r="E61" s="482" t="s">
        <v>563</v>
      </c>
      <c r="F61" s="1397" t="s">
        <v>563</v>
      </c>
      <c r="G61" s="299"/>
      <c r="H61" s="1397"/>
      <c r="I61" s="483" t="s">
        <v>563</v>
      </c>
      <c r="J61" s="483" t="s">
        <v>563</v>
      </c>
      <c r="K61" s="279"/>
      <c r="L61" s="1405"/>
    </row>
    <row r="62" spans="1:12" ht="15.75">
      <c r="A62" s="45" t="str">
        <f>IF(K62&gt;0,COUNT($J$4:J62)+MAX('MI Fittings'!A:A),"")</f>
        <v/>
      </c>
      <c r="B62" s="477"/>
      <c r="C62" s="1257" t="s">
        <v>9258</v>
      </c>
      <c r="D62" s="487" t="s">
        <v>9045</v>
      </c>
      <c r="E62" s="491" t="s">
        <v>9473</v>
      </c>
      <c r="F62" s="1398">
        <v>35.44</v>
      </c>
      <c r="G62" s="298">
        <f>$G$2</f>
        <v>0</v>
      </c>
      <c r="H62" s="1401">
        <f>IFERROR(F62*G62,"-")</f>
        <v>0</v>
      </c>
      <c r="I62" s="489">
        <v>10</v>
      </c>
      <c r="J62" s="489">
        <v>30</v>
      </c>
      <c r="K62" s="280"/>
      <c r="L62" s="1384">
        <f>IFERROR(K62*H62,0)</f>
        <v>0</v>
      </c>
    </row>
    <row r="63" spans="1:12" ht="15.75">
      <c r="A63" s="45" t="str">
        <f>IF(K63&gt;0,COUNT($J$4:J63)+MAX('MI Fittings'!A:A),"")</f>
        <v/>
      </c>
      <c r="B63" s="477"/>
      <c r="C63" s="477"/>
      <c r="D63" s="481" t="s">
        <v>563</v>
      </c>
      <c r="E63" s="482"/>
      <c r="F63" s="1397" t="s">
        <v>563</v>
      </c>
      <c r="G63" s="299"/>
      <c r="H63" s="1397"/>
      <c r="I63" s="483" t="s">
        <v>563</v>
      </c>
      <c r="J63" s="483" t="s">
        <v>563</v>
      </c>
      <c r="K63" s="279"/>
      <c r="L63" s="1387"/>
    </row>
    <row r="64" spans="1:12" ht="15.75">
      <c r="A64" s="45" t="str">
        <f>IF(K64&gt;0,COUNT($J$4:J64)+MAX('MI Fittings'!A:A),"")</f>
        <v/>
      </c>
      <c r="B64" s="477"/>
      <c r="C64" s="1257" t="s">
        <v>9258</v>
      </c>
      <c r="D64" s="484" t="s">
        <v>9046</v>
      </c>
      <c r="E64" s="485" t="s">
        <v>9474</v>
      </c>
      <c r="F64" s="1399">
        <v>45.87</v>
      </c>
      <c r="G64" s="294">
        <f>$G$2</f>
        <v>0</v>
      </c>
      <c r="H64" s="1401">
        <f>IFERROR(F64*G64,"-")</f>
        <v>0</v>
      </c>
      <c r="I64" s="486">
        <v>5</v>
      </c>
      <c r="J64" s="486">
        <v>20</v>
      </c>
      <c r="K64" s="278"/>
      <c r="L64" s="1383">
        <f>IFERROR(K64*H64,0)</f>
        <v>0</v>
      </c>
    </row>
    <row r="65" spans="1:12" ht="15.75">
      <c r="A65" s="45" t="str">
        <f>IF(K65&gt;0,COUNT($J$4:J65)+MAX('MI Fittings'!A:A),"")</f>
        <v/>
      </c>
      <c r="B65" s="477"/>
      <c r="C65" s="1257" t="s">
        <v>9258</v>
      </c>
      <c r="D65" s="478" t="s">
        <v>9047</v>
      </c>
      <c r="E65" s="479" t="s">
        <v>9475</v>
      </c>
      <c r="F65" s="1396">
        <v>43.74</v>
      </c>
      <c r="G65" s="296">
        <f t="shared" si="16"/>
        <v>0</v>
      </c>
      <c r="H65" s="1401">
        <f>IFERROR(F65*G65,"-")</f>
        <v>0</v>
      </c>
      <c r="I65" s="480">
        <v>10</v>
      </c>
      <c r="J65" s="480">
        <v>30</v>
      </c>
      <c r="K65" s="277"/>
      <c r="L65" s="1384">
        <f>IFERROR(K65*H65,0)</f>
        <v>0</v>
      </c>
    </row>
    <row r="66" spans="1:12" ht="15.75">
      <c r="A66" s="45" t="str">
        <f>IF(K66&gt;0,COUNT($J$4:J66)+MAX('MI Fittings'!A:A),"")</f>
        <v/>
      </c>
      <c r="B66" s="477"/>
      <c r="C66" s="477"/>
      <c r="D66" s="481" t="s">
        <v>563</v>
      </c>
      <c r="E66" s="482"/>
      <c r="F66" s="1397" t="s">
        <v>563</v>
      </c>
      <c r="G66" s="299"/>
      <c r="H66" s="1397"/>
      <c r="I66" s="483" t="s">
        <v>563</v>
      </c>
      <c r="J66" s="483" t="s">
        <v>563</v>
      </c>
      <c r="K66" s="279"/>
      <c r="L66" s="1387"/>
    </row>
    <row r="67" spans="1:12" ht="15.75">
      <c r="A67" s="45" t="str">
        <f>IF(K67&gt;0,COUNT($J$4:J67)+MAX('MI Fittings'!A:A),"")</f>
        <v/>
      </c>
      <c r="B67" s="477"/>
      <c r="C67" s="1257" t="s">
        <v>9258</v>
      </c>
      <c r="D67" s="484" t="s">
        <v>9048</v>
      </c>
      <c r="E67" s="485" t="s">
        <v>9476</v>
      </c>
      <c r="F67" s="1399">
        <v>54.79</v>
      </c>
      <c r="G67" s="294">
        <f t="shared" si="16"/>
        <v>0</v>
      </c>
      <c r="H67" s="1401">
        <f>IFERROR(F67*G67,"-")</f>
        <v>0</v>
      </c>
      <c r="I67" s="486">
        <v>1</v>
      </c>
      <c r="J67" s="486">
        <v>10</v>
      </c>
      <c r="K67" s="278"/>
      <c r="L67" s="1383">
        <f>IFERROR(K67*H67,0)</f>
        <v>0</v>
      </c>
    </row>
    <row r="68" spans="1:12" ht="15.75">
      <c r="A68" s="45" t="str">
        <f>IF(K68&gt;0,COUNT($J$4:J68)+MAX('MI Fittings'!A:A),"")</f>
        <v/>
      </c>
      <c r="B68" s="477"/>
      <c r="C68" s="1257" t="s">
        <v>9258</v>
      </c>
      <c r="D68" s="476" t="s">
        <v>9049</v>
      </c>
      <c r="E68" s="452" t="s">
        <v>9477</v>
      </c>
      <c r="F68" s="1395">
        <v>55.76</v>
      </c>
      <c r="G68" s="295">
        <f t="shared" si="16"/>
        <v>0</v>
      </c>
      <c r="H68" s="1401">
        <f>IFERROR(F68*G68,"-")</f>
        <v>0</v>
      </c>
      <c r="I68" s="310">
        <v>1</v>
      </c>
      <c r="J68" s="310">
        <v>10</v>
      </c>
      <c r="K68" s="276"/>
      <c r="L68" s="1383">
        <f>IFERROR(K68*H68,0)</f>
        <v>0</v>
      </c>
    </row>
    <row r="69" spans="1:12" ht="15.75">
      <c r="A69" s="45" t="str">
        <f>IF(K69&gt;0,COUNT($J$4:J69)+MAX('MI Fittings'!A:A),"")</f>
        <v/>
      </c>
      <c r="B69" s="477"/>
      <c r="C69" s="1257" t="s">
        <v>9258</v>
      </c>
      <c r="D69" s="478" t="s">
        <v>9050</v>
      </c>
      <c r="E69" s="479" t="s">
        <v>9478</v>
      </c>
      <c r="F69" s="1396">
        <v>56.07</v>
      </c>
      <c r="G69" s="296">
        <f t="shared" si="16"/>
        <v>0</v>
      </c>
      <c r="H69" s="1401">
        <f>IFERROR(F69*G69,"-")</f>
        <v>0</v>
      </c>
      <c r="I69" s="480">
        <v>1</v>
      </c>
      <c r="J69" s="480">
        <v>10</v>
      </c>
      <c r="K69" s="277"/>
      <c r="L69" s="1384">
        <f>IFERROR(K69*H69,0)</f>
        <v>0</v>
      </c>
    </row>
    <row r="70" spans="1:12" ht="15.75">
      <c r="A70" s="45" t="str">
        <f>IF(K70&gt;0,COUNT($J$4:J70)+MAX('MI Fittings'!A:A),"")</f>
        <v/>
      </c>
      <c r="B70" s="477"/>
      <c r="C70" s="477"/>
      <c r="D70" s="481" t="s">
        <v>563</v>
      </c>
      <c r="E70" s="482"/>
      <c r="F70" s="1397" t="s">
        <v>563</v>
      </c>
      <c r="G70" s="299"/>
      <c r="H70" s="1397"/>
      <c r="I70" s="483" t="s">
        <v>563</v>
      </c>
      <c r="J70" s="483" t="s">
        <v>563</v>
      </c>
      <c r="K70" s="279"/>
      <c r="L70" s="1387"/>
    </row>
    <row r="71" spans="1:12" ht="15.75">
      <c r="A71" s="45" t="str">
        <f>IF(K71&gt;0,COUNT($J$4:J71)+MAX('MI Fittings'!A:A),"")</f>
        <v/>
      </c>
      <c r="B71" s="477"/>
      <c r="C71" s="1257" t="s">
        <v>9258</v>
      </c>
      <c r="D71" s="484" t="s">
        <v>9051</v>
      </c>
      <c r="E71" s="485" t="s">
        <v>9479</v>
      </c>
      <c r="F71" s="1399">
        <v>58.05</v>
      </c>
      <c r="G71" s="294">
        <f t="shared" si="16"/>
        <v>0</v>
      </c>
      <c r="H71" s="1401">
        <f>IFERROR(F71*G71,"-")</f>
        <v>0</v>
      </c>
      <c r="I71" s="486">
        <v>1</v>
      </c>
      <c r="J71" s="486">
        <v>10</v>
      </c>
      <c r="K71" s="278"/>
      <c r="L71" s="1383">
        <f>IFERROR(K71*H71,0)</f>
        <v>0</v>
      </c>
    </row>
    <row r="72" spans="1:12" ht="15.75">
      <c r="A72" s="45" t="str">
        <f>IF(K72&gt;0,COUNT($J$4:J72)+MAX('MI Fittings'!A:A),"")</f>
        <v/>
      </c>
      <c r="B72" s="477"/>
      <c r="C72" s="1257" t="s">
        <v>9258</v>
      </c>
      <c r="D72" s="476" t="s">
        <v>9052</v>
      </c>
      <c r="E72" s="452" t="s">
        <v>9480</v>
      </c>
      <c r="F72" s="1395">
        <v>60.56</v>
      </c>
      <c r="G72" s="295">
        <f t="shared" si="16"/>
        <v>0</v>
      </c>
      <c r="H72" s="1401">
        <f>IFERROR(F72*G72,"-")</f>
        <v>0</v>
      </c>
      <c r="I72" s="310">
        <v>1</v>
      </c>
      <c r="J72" s="310">
        <v>10</v>
      </c>
      <c r="K72" s="276"/>
      <c r="L72" s="1383">
        <f>IFERROR(K72*H72,0)</f>
        <v>0</v>
      </c>
    </row>
    <row r="73" spans="1:12" ht="15.75">
      <c r="A73" s="45" t="str">
        <f>IF(K73&gt;0,COUNT($J$4:J73)+MAX('MI Fittings'!A:A),"")</f>
        <v/>
      </c>
      <c r="B73" s="477"/>
      <c r="C73" s="1257" t="s">
        <v>9258</v>
      </c>
      <c r="D73" s="476" t="s">
        <v>9053</v>
      </c>
      <c r="E73" s="452" t="s">
        <v>9481</v>
      </c>
      <c r="F73" s="1395">
        <v>59.35</v>
      </c>
      <c r="G73" s="295">
        <f t="shared" si="16"/>
        <v>0</v>
      </c>
      <c r="H73" s="1401">
        <f>IFERROR(F73*G73,"-")</f>
        <v>0</v>
      </c>
      <c r="I73" s="310">
        <v>1</v>
      </c>
      <c r="J73" s="310">
        <v>10</v>
      </c>
      <c r="K73" s="276"/>
      <c r="L73" s="1383">
        <f>IFERROR(K73*H73,0)</f>
        <v>0</v>
      </c>
    </row>
    <row r="74" spans="1:12" ht="15.75">
      <c r="A74" s="45" t="str">
        <f>IF(K74&gt;0,COUNT($J$4:J74)+MAX('MI Fittings'!A:A),"")</f>
        <v/>
      </c>
      <c r="B74" s="477"/>
      <c r="C74" s="1257" t="s">
        <v>9258</v>
      </c>
      <c r="D74" s="478" t="s">
        <v>9054</v>
      </c>
      <c r="E74" s="479" t="s">
        <v>9482</v>
      </c>
      <c r="F74" s="1396">
        <v>62.13</v>
      </c>
      <c r="G74" s="296">
        <f t="shared" si="16"/>
        <v>0</v>
      </c>
      <c r="H74" s="1401">
        <f>IFERROR(F74*G74,"-")</f>
        <v>0</v>
      </c>
      <c r="I74" s="480">
        <v>1</v>
      </c>
      <c r="J74" s="480">
        <v>10</v>
      </c>
      <c r="K74" s="277"/>
      <c r="L74" s="1384">
        <f>IFERROR(K74*H74,0)</f>
        <v>0</v>
      </c>
    </row>
    <row r="75" spans="1:12" ht="15.75">
      <c r="A75" s="45" t="str">
        <f>IF(K75&gt;0,COUNT($J$4:J75)+MAX('MI Fittings'!A:A),"")</f>
        <v/>
      </c>
      <c r="B75" s="477"/>
      <c r="C75" s="477"/>
      <c r="D75" s="481" t="s">
        <v>563</v>
      </c>
      <c r="E75" s="482"/>
      <c r="F75" s="1397" t="s">
        <v>563</v>
      </c>
      <c r="G75" s="299"/>
      <c r="H75" s="1397"/>
      <c r="I75" s="483" t="s">
        <v>563</v>
      </c>
      <c r="J75" s="483" t="s">
        <v>563</v>
      </c>
      <c r="K75" s="279"/>
      <c r="L75" s="1387"/>
    </row>
    <row r="76" spans="1:12" ht="15.75">
      <c r="A76" s="45" t="str">
        <f>IF(K76&gt;0,COUNT($J$4:J76)+MAX('MI Fittings'!A:A),"")</f>
        <v/>
      </c>
      <c r="B76" s="477"/>
      <c r="C76" s="1257" t="s">
        <v>9258</v>
      </c>
      <c r="D76" s="484" t="s">
        <v>9055</v>
      </c>
      <c r="E76" s="485" t="s">
        <v>9483</v>
      </c>
      <c r="F76" s="1399">
        <v>80.16</v>
      </c>
      <c r="G76" s="294">
        <f t="shared" si="16"/>
        <v>0</v>
      </c>
      <c r="H76" s="1401">
        <f>IFERROR(F76*G76,"-")</f>
        <v>0</v>
      </c>
      <c r="I76" s="486">
        <v>1</v>
      </c>
      <c r="J76" s="486">
        <v>10</v>
      </c>
      <c r="K76" s="278"/>
      <c r="L76" s="1383">
        <f>IFERROR(K76*H76,0)</f>
        <v>0</v>
      </c>
    </row>
    <row r="77" spans="1:12" ht="15.75">
      <c r="A77" s="45" t="str">
        <f>IF(K77&gt;0,COUNT($J$4:J77)+MAX('MI Fittings'!A:A),"")</f>
        <v/>
      </c>
      <c r="B77" s="477"/>
      <c r="C77" s="1257" t="s">
        <v>9258</v>
      </c>
      <c r="D77" s="476" t="s">
        <v>9056</v>
      </c>
      <c r="E77" s="452" t="s">
        <v>9484</v>
      </c>
      <c r="F77" s="1395">
        <v>85.38</v>
      </c>
      <c r="G77" s="295">
        <f t="shared" si="16"/>
        <v>0</v>
      </c>
      <c r="H77" s="1401">
        <f>IFERROR(F77*G77,"-")</f>
        <v>0</v>
      </c>
      <c r="I77" s="310">
        <v>1</v>
      </c>
      <c r="J77" s="310">
        <v>10</v>
      </c>
      <c r="K77" s="276"/>
      <c r="L77" s="1383">
        <f>IFERROR(K77*H77,0)</f>
        <v>0</v>
      </c>
    </row>
    <row r="78" spans="1:12" ht="15.75">
      <c r="A78" s="45" t="str">
        <f>IF(K78&gt;0,COUNT($J$4:J78)+MAX('MI Fittings'!A:A),"")</f>
        <v/>
      </c>
      <c r="B78" s="477"/>
      <c r="C78" s="1257" t="s">
        <v>9258</v>
      </c>
      <c r="D78" s="476" t="s">
        <v>9057</v>
      </c>
      <c r="E78" s="452" t="s">
        <v>9485</v>
      </c>
      <c r="F78" s="1395">
        <v>86.99</v>
      </c>
      <c r="G78" s="295">
        <f t="shared" si="16"/>
        <v>0</v>
      </c>
      <c r="H78" s="1401">
        <f>IFERROR(F78*G78,"-")</f>
        <v>0</v>
      </c>
      <c r="I78" s="310">
        <v>1</v>
      </c>
      <c r="J78" s="310">
        <v>10</v>
      </c>
      <c r="K78" s="276"/>
      <c r="L78" s="1383">
        <f>IFERROR(K78*H78,0)</f>
        <v>0</v>
      </c>
    </row>
    <row r="79" spans="1:12" ht="15.75">
      <c r="A79" s="45" t="str">
        <f>IF(K79&gt;0,COUNT($J$4:J79)+MAX('MI Fittings'!A:A),"")</f>
        <v/>
      </c>
      <c r="B79" s="477"/>
      <c r="C79" s="1257" t="s">
        <v>9258</v>
      </c>
      <c r="D79" s="476" t="s">
        <v>9058</v>
      </c>
      <c r="E79" s="452" t="s">
        <v>9486</v>
      </c>
      <c r="F79" s="1395">
        <v>84.99</v>
      </c>
      <c r="G79" s="295">
        <f t="shared" si="16"/>
        <v>0</v>
      </c>
      <c r="H79" s="1401">
        <f>IFERROR(F79*G79,"-")</f>
        <v>0</v>
      </c>
      <c r="I79" s="310">
        <v>1</v>
      </c>
      <c r="J79" s="310">
        <v>10</v>
      </c>
      <c r="K79" s="276"/>
      <c r="L79" s="1383">
        <f>IFERROR(K79*H79,0)</f>
        <v>0</v>
      </c>
    </row>
    <row r="80" spans="1:12" ht="15.75">
      <c r="A80" s="45" t="str">
        <f>IF(K80&gt;0,COUNT($J$4:J80)+MAX('MI Fittings'!A:A),"")</f>
        <v/>
      </c>
      <c r="B80" s="395"/>
      <c r="C80" s="1249"/>
      <c r="D80" s="472" t="s">
        <v>563</v>
      </c>
      <c r="E80" s="473" t="s">
        <v>4814</v>
      </c>
      <c r="F80" s="1314" t="s">
        <v>563</v>
      </c>
      <c r="G80" s="309"/>
      <c r="H80" s="1289"/>
      <c r="I80" s="474" t="s">
        <v>563</v>
      </c>
      <c r="J80" s="474" t="s">
        <v>563</v>
      </c>
      <c r="K80" s="203"/>
      <c r="L80" s="1404"/>
    </row>
    <row r="81" spans="1:12" ht="15.75">
      <c r="A81" s="45" t="str">
        <f>IF(K81&gt;0,COUNT($J$4:J81)+MAX('MI Fittings'!A:A),"")</f>
        <v/>
      </c>
      <c r="B81" s="477"/>
      <c r="C81" s="1257" t="s">
        <v>9258</v>
      </c>
      <c r="D81" s="476" t="s">
        <v>9089</v>
      </c>
      <c r="E81" s="452" t="s">
        <v>9386</v>
      </c>
      <c r="F81" s="1395">
        <v>35.53</v>
      </c>
      <c r="G81" s="295">
        <f t="shared" ref="G81:G106" si="22">$G$2</f>
        <v>0</v>
      </c>
      <c r="H81" s="1401">
        <f t="shared" ref="H81:H86" si="23">IFERROR(F81*G81,"-")</f>
        <v>0</v>
      </c>
      <c r="I81" s="310">
        <v>5</v>
      </c>
      <c r="J81" s="310">
        <v>15</v>
      </c>
      <c r="K81" s="276"/>
      <c r="L81" s="1383">
        <f t="shared" ref="L81:L86" si="24">IFERROR(K81*H81,0)</f>
        <v>0</v>
      </c>
    </row>
    <row r="82" spans="1:12" ht="15.75">
      <c r="A82" s="45" t="str">
        <f>IF(K82&gt;0,COUNT($J$4:J82)+MAX('MI Fittings'!A:A),"")</f>
        <v/>
      </c>
      <c r="B82" s="477"/>
      <c r="C82" s="1257" t="s">
        <v>9258</v>
      </c>
      <c r="D82" s="476" t="s">
        <v>9090</v>
      </c>
      <c r="E82" s="452" t="s">
        <v>9387</v>
      </c>
      <c r="F82" s="1395">
        <v>39.200000000000003</v>
      </c>
      <c r="G82" s="295">
        <f t="shared" si="22"/>
        <v>0</v>
      </c>
      <c r="H82" s="1401">
        <f t="shared" si="23"/>
        <v>0</v>
      </c>
      <c r="I82" s="310">
        <v>5</v>
      </c>
      <c r="J82" s="310">
        <v>15</v>
      </c>
      <c r="K82" s="276"/>
      <c r="L82" s="1383">
        <f t="shared" si="24"/>
        <v>0</v>
      </c>
    </row>
    <row r="83" spans="1:12" ht="15.75">
      <c r="A83" s="45" t="str">
        <f>IF(K83&gt;0,COUNT($J$4:J83)+MAX('MI Fittings'!A:A),"")</f>
        <v/>
      </c>
      <c r="B83" s="477"/>
      <c r="C83" s="1257" t="s">
        <v>9258</v>
      </c>
      <c r="D83" s="476" t="s">
        <v>9091</v>
      </c>
      <c r="E83" s="452" t="s">
        <v>9388</v>
      </c>
      <c r="F83" s="1395">
        <v>46.52</v>
      </c>
      <c r="G83" s="295">
        <f t="shared" si="22"/>
        <v>0</v>
      </c>
      <c r="H83" s="1401">
        <f t="shared" si="23"/>
        <v>0</v>
      </c>
      <c r="I83" s="310">
        <v>5</v>
      </c>
      <c r="J83" s="310">
        <v>10</v>
      </c>
      <c r="K83" s="276"/>
      <c r="L83" s="1383">
        <f t="shared" si="24"/>
        <v>0</v>
      </c>
    </row>
    <row r="84" spans="1:12" ht="15.75">
      <c r="A84" s="45" t="str">
        <f>IF(K84&gt;0,COUNT($J$4:J84)+MAX('MI Fittings'!A:A),"")</f>
        <v/>
      </c>
      <c r="B84" s="477"/>
      <c r="C84" s="1257" t="s">
        <v>9258</v>
      </c>
      <c r="D84" s="476" t="s">
        <v>9092</v>
      </c>
      <c r="E84" s="452" t="s">
        <v>9389</v>
      </c>
      <c r="F84" s="1395">
        <v>79.849999999999994</v>
      </c>
      <c r="G84" s="295">
        <f t="shared" si="22"/>
        <v>0</v>
      </c>
      <c r="H84" s="1401">
        <f t="shared" si="23"/>
        <v>0</v>
      </c>
      <c r="I84" s="310">
        <v>1</v>
      </c>
      <c r="J84" s="310">
        <v>4</v>
      </c>
      <c r="K84" s="276"/>
      <c r="L84" s="1383">
        <f t="shared" si="24"/>
        <v>0</v>
      </c>
    </row>
    <row r="85" spans="1:12" ht="15.75">
      <c r="A85" s="45" t="str">
        <f>IF(K85&gt;0,COUNT($J$4:J85)+MAX('MI Fittings'!A:A),"")</f>
        <v/>
      </c>
      <c r="B85" s="477"/>
      <c r="C85" s="1257" t="s">
        <v>9258</v>
      </c>
      <c r="D85" s="476" t="s">
        <v>9093</v>
      </c>
      <c r="E85" s="452" t="s">
        <v>9390</v>
      </c>
      <c r="F85" s="1395">
        <v>93.95</v>
      </c>
      <c r="G85" s="295">
        <f t="shared" si="22"/>
        <v>0</v>
      </c>
      <c r="H85" s="1401">
        <f t="shared" si="23"/>
        <v>0</v>
      </c>
      <c r="I85" s="310">
        <v>1</v>
      </c>
      <c r="J85" s="310">
        <v>2</v>
      </c>
      <c r="K85" s="276"/>
      <c r="L85" s="1383">
        <f t="shared" si="24"/>
        <v>0</v>
      </c>
    </row>
    <row r="86" spans="1:12" ht="15.75">
      <c r="A86" s="45" t="str">
        <f>IF(K86&gt;0,COUNT($J$4:J86)+MAX('MI Fittings'!A:A),"")</f>
        <v/>
      </c>
      <c r="B86" s="477"/>
      <c r="C86" s="1257" t="s">
        <v>9258</v>
      </c>
      <c r="D86" s="476" t="s">
        <v>9094</v>
      </c>
      <c r="E86" s="452" t="s">
        <v>9391</v>
      </c>
      <c r="F86" s="1395">
        <v>152.29</v>
      </c>
      <c r="G86" s="295">
        <f t="shared" si="22"/>
        <v>0</v>
      </c>
      <c r="H86" s="1401">
        <f t="shared" si="23"/>
        <v>0</v>
      </c>
      <c r="I86" s="310">
        <v>1</v>
      </c>
      <c r="J86" s="310">
        <v>2</v>
      </c>
      <c r="K86" s="276"/>
      <c r="L86" s="1383">
        <f t="shared" si="24"/>
        <v>0</v>
      </c>
    </row>
    <row r="87" spans="1:12" ht="15.75">
      <c r="A87" s="45" t="str">
        <f>IF(K87&gt;0,COUNT($J$4:J87)+MAX('MI Fittings'!A:A),"")</f>
        <v/>
      </c>
      <c r="B87" s="395"/>
      <c r="C87" s="1249"/>
      <c r="D87" s="472" t="s">
        <v>563</v>
      </c>
      <c r="E87" s="473" t="s">
        <v>8834</v>
      </c>
      <c r="F87" s="1314" t="s">
        <v>563</v>
      </c>
      <c r="G87" s="309"/>
      <c r="H87" s="1289"/>
      <c r="I87" s="474" t="s">
        <v>563</v>
      </c>
      <c r="J87" s="474" t="s">
        <v>563</v>
      </c>
      <c r="K87" s="203"/>
      <c r="L87" s="1404"/>
    </row>
    <row r="88" spans="1:12" ht="15.75">
      <c r="A88" s="45" t="str">
        <f>IF(K88&gt;0,COUNT($J$4:J88)+MAX('MI Fittings'!A:A),"")</f>
        <v/>
      </c>
      <c r="B88" s="477"/>
      <c r="C88" s="1257" t="s">
        <v>9258</v>
      </c>
      <c r="D88" s="478" t="s">
        <v>9095</v>
      </c>
      <c r="E88" s="479" t="s">
        <v>9392</v>
      </c>
      <c r="F88" s="1396">
        <v>42.6</v>
      </c>
      <c r="G88" s="296">
        <f t="shared" si="22"/>
        <v>0</v>
      </c>
      <c r="H88" s="1401">
        <f>IFERROR(F88*G88,"-")</f>
        <v>0</v>
      </c>
      <c r="I88" s="480">
        <v>5</v>
      </c>
      <c r="J88" s="480">
        <v>15</v>
      </c>
      <c r="K88" s="277"/>
      <c r="L88" s="1384">
        <f>IFERROR(K88*H88,0)</f>
        <v>0</v>
      </c>
    </row>
    <row r="89" spans="1:12" ht="15.75">
      <c r="A89" s="45" t="str">
        <f>IF(K89&gt;0,COUNT($J$4:J89)+MAX('MI Fittings'!A:A),"")</f>
        <v/>
      </c>
      <c r="B89" s="477"/>
      <c r="C89" s="477"/>
      <c r="D89" s="481" t="s">
        <v>563</v>
      </c>
      <c r="E89" s="482"/>
      <c r="F89" s="1397" t="s">
        <v>563</v>
      </c>
      <c r="G89" s="299"/>
      <c r="H89" s="1397"/>
      <c r="I89" s="483" t="s">
        <v>563</v>
      </c>
      <c r="J89" s="483" t="s">
        <v>563</v>
      </c>
      <c r="K89" s="279"/>
      <c r="L89" s="1387"/>
    </row>
    <row r="90" spans="1:12" ht="15.75">
      <c r="A90" s="45" t="str">
        <f>IF(K90&gt;0,COUNT($J$4:J90)+MAX('MI Fittings'!A:A),"")</f>
        <v/>
      </c>
      <c r="B90" s="477"/>
      <c r="C90" s="1257" t="s">
        <v>9258</v>
      </c>
      <c r="D90" s="484" t="s">
        <v>9096</v>
      </c>
      <c r="E90" s="485" t="s">
        <v>9393</v>
      </c>
      <c r="F90" s="1399">
        <v>52.03</v>
      </c>
      <c r="G90" s="294">
        <f t="shared" si="22"/>
        <v>0</v>
      </c>
      <c r="H90" s="1401">
        <f>IFERROR(F90*G90,"-")</f>
        <v>0</v>
      </c>
      <c r="I90" s="486">
        <v>5</v>
      </c>
      <c r="J90" s="486">
        <v>10</v>
      </c>
      <c r="K90" s="278"/>
      <c r="L90" s="1383">
        <f>IFERROR(K90*H90,0)</f>
        <v>0</v>
      </c>
    </row>
    <row r="91" spans="1:12" ht="15.75">
      <c r="A91" s="45" t="str">
        <f>IF(K91&gt;0,COUNT($J$4:J91)+MAX('MI Fittings'!A:A),"")</f>
        <v/>
      </c>
      <c r="B91" s="477"/>
      <c r="C91" s="1257" t="s">
        <v>9258</v>
      </c>
      <c r="D91" s="478" t="s">
        <v>9097</v>
      </c>
      <c r="E91" s="479" t="s">
        <v>9394</v>
      </c>
      <c r="F91" s="1396">
        <v>53.2</v>
      </c>
      <c r="G91" s="296">
        <f t="shared" si="22"/>
        <v>0</v>
      </c>
      <c r="H91" s="1401">
        <f>IFERROR(F91*G91,"-")</f>
        <v>0</v>
      </c>
      <c r="I91" s="480">
        <v>5</v>
      </c>
      <c r="J91" s="480">
        <v>10</v>
      </c>
      <c r="K91" s="277"/>
      <c r="L91" s="1384">
        <f>IFERROR(K91*H91,0)</f>
        <v>0</v>
      </c>
    </row>
    <row r="92" spans="1:12" ht="15.75">
      <c r="A92" s="45" t="str">
        <f>IF(K92&gt;0,COUNT($J$4:J92)+MAX('MI Fittings'!A:A),"")</f>
        <v/>
      </c>
      <c r="B92" s="477"/>
      <c r="C92" s="477"/>
      <c r="D92" s="481" t="s">
        <v>563</v>
      </c>
      <c r="E92" s="482"/>
      <c r="F92" s="1397" t="s">
        <v>563</v>
      </c>
      <c r="G92" s="299"/>
      <c r="H92" s="1397"/>
      <c r="I92" s="483" t="s">
        <v>563</v>
      </c>
      <c r="J92" s="483" t="s">
        <v>563</v>
      </c>
      <c r="K92" s="279"/>
      <c r="L92" s="1387"/>
    </row>
    <row r="93" spans="1:12" ht="15.75">
      <c r="A93" s="45" t="str">
        <f>IF(K93&gt;0,COUNT($J$4:J93)+MAX('MI Fittings'!A:A),"")</f>
        <v/>
      </c>
      <c r="B93" s="477"/>
      <c r="C93" s="1257" t="s">
        <v>9258</v>
      </c>
      <c r="D93" s="484" t="s">
        <v>9098</v>
      </c>
      <c r="E93" s="485" t="s">
        <v>9395</v>
      </c>
      <c r="F93" s="1399">
        <v>83.64</v>
      </c>
      <c r="G93" s="294">
        <f t="shared" si="22"/>
        <v>0</v>
      </c>
      <c r="H93" s="1401">
        <f>IFERROR(F93*G93,"-")</f>
        <v>0</v>
      </c>
      <c r="I93" s="486">
        <v>1</v>
      </c>
      <c r="J93" s="486">
        <v>4</v>
      </c>
      <c r="K93" s="278"/>
      <c r="L93" s="1383">
        <f>IFERROR(K93*H93,0)</f>
        <v>0</v>
      </c>
    </row>
    <row r="94" spans="1:12" ht="15.75">
      <c r="A94" s="45" t="str">
        <f>IF(K94&gt;0,COUNT($J$4:J94)+MAX('MI Fittings'!A:A),"")</f>
        <v/>
      </c>
      <c r="B94" s="477"/>
      <c r="C94" s="1257" t="s">
        <v>9258</v>
      </c>
      <c r="D94" s="476" t="s">
        <v>9099</v>
      </c>
      <c r="E94" s="452" t="s">
        <v>9396</v>
      </c>
      <c r="F94" s="1395">
        <v>85.28</v>
      </c>
      <c r="G94" s="295">
        <f t="shared" si="22"/>
        <v>0</v>
      </c>
      <c r="H94" s="1401">
        <f>IFERROR(F94*G94,"-")</f>
        <v>0</v>
      </c>
      <c r="I94" s="310">
        <v>1</v>
      </c>
      <c r="J94" s="310">
        <v>4</v>
      </c>
      <c r="K94" s="276"/>
      <c r="L94" s="1383">
        <f>IFERROR(K94*H94,0)</f>
        <v>0</v>
      </c>
    </row>
    <row r="95" spans="1:12" ht="15.75">
      <c r="A95" s="45" t="str">
        <f>IF(K95&gt;0,COUNT($J$4:J95)+MAX('MI Fittings'!A:A),"")</f>
        <v/>
      </c>
      <c r="B95" s="477"/>
      <c r="C95" s="1257" t="s">
        <v>9258</v>
      </c>
      <c r="D95" s="478" t="s">
        <v>9100</v>
      </c>
      <c r="E95" s="479" t="s">
        <v>9397</v>
      </c>
      <c r="F95" s="1396">
        <v>85.93</v>
      </c>
      <c r="G95" s="296">
        <f t="shared" si="22"/>
        <v>0</v>
      </c>
      <c r="H95" s="1401">
        <f>IFERROR(F95*G95,"-")</f>
        <v>0</v>
      </c>
      <c r="I95" s="480">
        <v>1</v>
      </c>
      <c r="J95" s="480">
        <v>6</v>
      </c>
      <c r="K95" s="277"/>
      <c r="L95" s="1384">
        <f>IFERROR(K95*H95,0)</f>
        <v>0</v>
      </c>
    </row>
    <row r="96" spans="1:12" ht="15.75">
      <c r="A96" s="45" t="str">
        <f>IF(K96&gt;0,COUNT($J$4:J96)+MAX('MI Fittings'!A:A),"")</f>
        <v/>
      </c>
      <c r="B96" s="477"/>
      <c r="C96" s="477"/>
      <c r="D96" s="481" t="s">
        <v>563</v>
      </c>
      <c r="E96" s="482"/>
      <c r="F96" s="1397" t="s">
        <v>563</v>
      </c>
      <c r="G96" s="299"/>
      <c r="H96" s="1397"/>
      <c r="I96" s="483" t="s">
        <v>563</v>
      </c>
      <c r="J96" s="483" t="s">
        <v>563</v>
      </c>
      <c r="K96" s="279"/>
      <c r="L96" s="1387"/>
    </row>
    <row r="97" spans="1:12" ht="15.75">
      <c r="A97" s="45" t="str">
        <f>IF(K97&gt;0,COUNT($J$4:J97)+MAX('MI Fittings'!A:A),"")</f>
        <v/>
      </c>
      <c r="B97" s="477"/>
      <c r="C97" s="1257" t="s">
        <v>9258</v>
      </c>
      <c r="D97" s="484" t="s">
        <v>9101</v>
      </c>
      <c r="E97" s="485" t="s">
        <v>9398</v>
      </c>
      <c r="F97" s="1399">
        <v>105.62</v>
      </c>
      <c r="G97" s="294">
        <f t="shared" si="22"/>
        <v>0</v>
      </c>
      <c r="H97" s="1401">
        <f>IFERROR(F97*G97,"-")</f>
        <v>0</v>
      </c>
      <c r="I97" s="486">
        <v>1</v>
      </c>
      <c r="J97" s="486">
        <v>2</v>
      </c>
      <c r="K97" s="278"/>
      <c r="L97" s="1383">
        <f>IFERROR(K97*H97,0)</f>
        <v>0</v>
      </c>
    </row>
    <row r="98" spans="1:12" ht="15.75">
      <c r="A98" s="45" t="str">
        <f>IF(K98&gt;0,COUNT($J$4:J98)+MAX('MI Fittings'!A:A),"")</f>
        <v/>
      </c>
      <c r="B98" s="477"/>
      <c r="C98" s="1257" t="s">
        <v>9258</v>
      </c>
      <c r="D98" s="476" t="s">
        <v>9102</v>
      </c>
      <c r="E98" s="452" t="s">
        <v>9399</v>
      </c>
      <c r="F98" s="1395">
        <v>109.33</v>
      </c>
      <c r="G98" s="295">
        <f t="shared" si="22"/>
        <v>0</v>
      </c>
      <c r="H98" s="1401">
        <f>IFERROR(F98*G98,"-")</f>
        <v>0</v>
      </c>
      <c r="I98" s="310">
        <v>1</v>
      </c>
      <c r="J98" s="310">
        <v>2</v>
      </c>
      <c r="K98" s="276"/>
      <c r="L98" s="1383">
        <f>IFERROR(K98*H98,0)</f>
        <v>0</v>
      </c>
    </row>
    <row r="99" spans="1:12" ht="15.75">
      <c r="A99" s="45" t="str">
        <f>IF(K99&gt;0,COUNT($J$4:J99)+MAX('MI Fittings'!A:A),"")</f>
        <v/>
      </c>
      <c r="B99" s="477"/>
      <c r="C99" s="1257" t="s">
        <v>9258</v>
      </c>
      <c r="D99" s="476" t="s">
        <v>9103</v>
      </c>
      <c r="E99" s="452" t="s">
        <v>9400</v>
      </c>
      <c r="F99" s="1395">
        <v>108.3</v>
      </c>
      <c r="G99" s="295">
        <f t="shared" si="22"/>
        <v>0</v>
      </c>
      <c r="H99" s="1401">
        <f>IFERROR(F99*G99,"-")</f>
        <v>0</v>
      </c>
      <c r="I99" s="310">
        <v>1</v>
      </c>
      <c r="J99" s="310">
        <v>2</v>
      </c>
      <c r="K99" s="276"/>
      <c r="L99" s="1383">
        <f>IFERROR(K99*H99,0)</f>
        <v>0</v>
      </c>
    </row>
    <row r="100" spans="1:12" ht="15.75">
      <c r="A100" s="45" t="str">
        <f>IF(K100&gt;0,COUNT($J$4:J100)+MAX('MI Fittings'!A:A),"")</f>
        <v/>
      </c>
      <c r="B100" s="477"/>
      <c r="C100" s="1257" t="s">
        <v>9258</v>
      </c>
      <c r="D100" s="478" t="s">
        <v>9104</v>
      </c>
      <c r="E100" s="479" t="s">
        <v>9401</v>
      </c>
      <c r="F100" s="1396">
        <v>116.42</v>
      </c>
      <c r="G100" s="296">
        <f t="shared" si="22"/>
        <v>0</v>
      </c>
      <c r="H100" s="1401">
        <f>IFERROR(F100*G100,"-")</f>
        <v>0</v>
      </c>
      <c r="I100" s="480">
        <v>1</v>
      </c>
      <c r="J100" s="480">
        <v>2</v>
      </c>
      <c r="K100" s="277"/>
      <c r="L100" s="1384">
        <f>IFERROR(K100*H100,0)</f>
        <v>0</v>
      </c>
    </row>
    <row r="101" spans="1:12" ht="15.75">
      <c r="A101" s="45" t="str">
        <f>IF(K101&gt;0,COUNT($J$4:J101)+MAX('MI Fittings'!A:A),"")</f>
        <v/>
      </c>
      <c r="B101" s="477"/>
      <c r="C101" s="477"/>
      <c r="D101" s="481" t="s">
        <v>563</v>
      </c>
      <c r="E101" s="482"/>
      <c r="F101" s="1397" t="s">
        <v>563</v>
      </c>
      <c r="G101" s="299"/>
      <c r="H101" s="1397"/>
      <c r="I101" s="483" t="s">
        <v>563</v>
      </c>
      <c r="J101" s="483" t="s">
        <v>563</v>
      </c>
      <c r="K101" s="279"/>
      <c r="L101" s="1387"/>
    </row>
    <row r="102" spans="1:12" ht="15.75">
      <c r="A102" s="45" t="str">
        <f>IF(K102&gt;0,COUNT($J$4:J102)+MAX('MI Fittings'!A:A),"")</f>
        <v/>
      </c>
      <c r="B102" s="477"/>
      <c r="C102" s="1257" t="s">
        <v>9258</v>
      </c>
      <c r="D102" s="484" t="s">
        <v>9105</v>
      </c>
      <c r="E102" s="485" t="s">
        <v>9402</v>
      </c>
      <c r="F102" s="1399">
        <v>180.97</v>
      </c>
      <c r="G102" s="294">
        <f t="shared" si="22"/>
        <v>0</v>
      </c>
      <c r="H102" s="1401">
        <f>IFERROR(F102*G102,"-")</f>
        <v>0</v>
      </c>
      <c r="I102" s="486">
        <v>1</v>
      </c>
      <c r="J102" s="486">
        <v>2</v>
      </c>
      <c r="K102" s="278"/>
      <c r="L102" s="1383">
        <f>IFERROR(K102*H102,0)</f>
        <v>0</v>
      </c>
    </row>
    <row r="103" spans="1:12" ht="15.75">
      <c r="A103" s="45" t="str">
        <f>IF(K103&gt;0,COUNT($J$4:J103)+MAX('MI Fittings'!A:A),"")</f>
        <v/>
      </c>
      <c r="B103" s="477"/>
      <c r="C103" s="1257" t="s">
        <v>9258</v>
      </c>
      <c r="D103" s="476" t="s">
        <v>9106</v>
      </c>
      <c r="E103" s="452" t="s">
        <v>9403</v>
      </c>
      <c r="F103" s="1395">
        <v>177.45</v>
      </c>
      <c r="G103" s="295">
        <f t="shared" si="22"/>
        <v>0</v>
      </c>
      <c r="H103" s="1401">
        <f>IFERROR(F103*G103,"-")</f>
        <v>0</v>
      </c>
      <c r="I103" s="310">
        <v>1</v>
      </c>
      <c r="J103" s="310">
        <v>2</v>
      </c>
      <c r="K103" s="276"/>
      <c r="L103" s="1383">
        <f>IFERROR(K103*H103,0)</f>
        <v>0</v>
      </c>
    </row>
    <row r="104" spans="1:12" ht="15.75">
      <c r="A104" s="45" t="str">
        <f>IF(K104&gt;0,COUNT($J$4:J104)+MAX('MI Fittings'!A:A),"")</f>
        <v/>
      </c>
      <c r="B104" s="477"/>
      <c r="C104" s="1257" t="s">
        <v>9258</v>
      </c>
      <c r="D104" s="476" t="s">
        <v>9107</v>
      </c>
      <c r="E104" s="452" t="s">
        <v>9404</v>
      </c>
      <c r="F104" s="1395">
        <v>164.36</v>
      </c>
      <c r="G104" s="295">
        <f t="shared" si="22"/>
        <v>0</v>
      </c>
      <c r="H104" s="1401">
        <f>IFERROR(F104*G104,"-")</f>
        <v>0</v>
      </c>
      <c r="I104" s="310">
        <v>1</v>
      </c>
      <c r="J104" s="310">
        <v>2</v>
      </c>
      <c r="K104" s="276"/>
      <c r="L104" s="1383">
        <f>IFERROR(K104*H104,0)</f>
        <v>0</v>
      </c>
    </row>
    <row r="105" spans="1:12" ht="15.75">
      <c r="A105" s="45" t="str">
        <f>IF(K105&gt;0,COUNT($J$4:J105)+MAX('MI Fittings'!A:A),"")</f>
        <v/>
      </c>
      <c r="B105" s="477"/>
      <c r="C105" s="1257" t="s">
        <v>9258</v>
      </c>
      <c r="D105" s="476" t="s">
        <v>9108</v>
      </c>
      <c r="E105" s="452" t="s">
        <v>9405</v>
      </c>
      <c r="F105" s="1395">
        <v>165.96</v>
      </c>
      <c r="G105" s="295">
        <f t="shared" si="22"/>
        <v>0</v>
      </c>
      <c r="H105" s="1401">
        <f>IFERROR(F105*G105,"-")</f>
        <v>0</v>
      </c>
      <c r="I105" s="310">
        <v>1</v>
      </c>
      <c r="J105" s="310">
        <v>2</v>
      </c>
      <c r="K105" s="276"/>
      <c r="L105" s="1383">
        <f>IFERROR(K105*H105,0)</f>
        <v>0</v>
      </c>
    </row>
    <row r="106" spans="1:12" ht="15.75">
      <c r="A106" s="45" t="str">
        <f>IF(K106&gt;0,COUNT($J$4:J106)+MAX('MI Fittings'!A:A),"")</f>
        <v/>
      </c>
      <c r="B106" s="477"/>
      <c r="C106" s="1257" t="s">
        <v>9258</v>
      </c>
      <c r="D106" s="476" t="s">
        <v>9109</v>
      </c>
      <c r="E106" s="452" t="s">
        <v>9406</v>
      </c>
      <c r="F106" s="1395">
        <v>175.62</v>
      </c>
      <c r="G106" s="295">
        <f t="shared" si="22"/>
        <v>0</v>
      </c>
      <c r="H106" s="1401">
        <f>IFERROR(F106*G106,"-")</f>
        <v>0</v>
      </c>
      <c r="I106" s="310">
        <v>1</v>
      </c>
      <c r="J106" s="310">
        <v>2</v>
      </c>
      <c r="K106" s="276"/>
      <c r="L106" s="1383">
        <f>IFERROR(K106*H106,0)</f>
        <v>0</v>
      </c>
    </row>
    <row r="107" spans="1:12" ht="15.75">
      <c r="A107" s="45" t="str">
        <f>IF(K107&gt;0,COUNT($J$4:J107)+MAX('MI Fittings'!A:A),"")</f>
        <v/>
      </c>
      <c r="B107" s="395"/>
      <c r="C107" s="1249"/>
      <c r="D107" s="472" t="s">
        <v>563</v>
      </c>
      <c r="E107" s="473" t="s">
        <v>9182</v>
      </c>
      <c r="F107" s="1314" t="s">
        <v>563</v>
      </c>
      <c r="G107" s="309"/>
      <c r="H107" s="1289"/>
      <c r="I107" s="474" t="s">
        <v>563</v>
      </c>
      <c r="J107" s="474" t="s">
        <v>563</v>
      </c>
      <c r="K107" s="203"/>
      <c r="L107" s="1404"/>
    </row>
    <row r="108" spans="1:12" ht="15.75">
      <c r="A108" s="45" t="str">
        <f>IF(K108&gt;0,COUNT($J$4:J108)+MAX('MI Fittings'!A:A),"")</f>
        <v/>
      </c>
      <c r="B108" s="477"/>
      <c r="C108" s="1257" t="s">
        <v>9258</v>
      </c>
      <c r="D108" s="476" t="s">
        <v>9110</v>
      </c>
      <c r="E108" s="452" t="s">
        <v>9493</v>
      </c>
      <c r="F108" s="1395">
        <v>46.23</v>
      </c>
      <c r="G108" s="295">
        <f>$G$2</f>
        <v>0</v>
      </c>
      <c r="H108" s="1401">
        <f>IFERROR(F108*G108,"-")</f>
        <v>0</v>
      </c>
      <c r="I108" s="310">
        <v>5</v>
      </c>
      <c r="J108" s="310">
        <v>15</v>
      </c>
      <c r="K108" s="276"/>
      <c r="L108" s="1383">
        <f>IFERROR(K108*H108,0)</f>
        <v>0</v>
      </c>
    </row>
    <row r="109" spans="1:12" ht="15.75">
      <c r="A109" s="45" t="str">
        <f>IF(K109&gt;0,COUNT($J$4:J109)+MAX('MI Fittings'!A:A),"")</f>
        <v/>
      </c>
      <c r="B109" s="477"/>
      <c r="C109" s="1257" t="s">
        <v>9258</v>
      </c>
      <c r="D109" s="478" t="s">
        <v>9111</v>
      </c>
      <c r="E109" s="479" t="s">
        <v>9494</v>
      </c>
      <c r="F109" s="1396">
        <v>44.1</v>
      </c>
      <c r="G109" s="296">
        <f>$G$2</f>
        <v>0</v>
      </c>
      <c r="H109" s="1401">
        <f>IFERROR(F109*G109,"-")</f>
        <v>0</v>
      </c>
      <c r="I109" s="480">
        <v>5</v>
      </c>
      <c r="J109" s="480">
        <v>15</v>
      </c>
      <c r="K109" s="277"/>
      <c r="L109" s="1384">
        <f>IFERROR(K109*H109,0)</f>
        <v>0</v>
      </c>
    </row>
    <row r="110" spans="1:12" ht="15.75">
      <c r="A110" s="45" t="str">
        <f>IF(K110&gt;0,COUNT($J$4:J110)+MAX('MI Fittings'!A:A),"")</f>
        <v/>
      </c>
      <c r="B110" s="477"/>
      <c r="C110" s="477"/>
      <c r="D110" s="481" t="s">
        <v>563</v>
      </c>
      <c r="E110" s="482"/>
      <c r="F110" s="1397" t="s">
        <v>563</v>
      </c>
      <c r="G110" s="299"/>
      <c r="H110" s="1397"/>
      <c r="I110" s="483" t="s">
        <v>563</v>
      </c>
      <c r="J110" s="483" t="s">
        <v>563</v>
      </c>
      <c r="K110" s="279"/>
      <c r="L110" s="1387"/>
    </row>
    <row r="111" spans="1:12" ht="15.75">
      <c r="A111" s="45" t="str">
        <f>IF(K111&gt;0,COUNT($J$4:J111)+MAX('MI Fittings'!A:A),"")</f>
        <v/>
      </c>
      <c r="B111" s="477"/>
      <c r="C111" s="1257" t="s">
        <v>9258</v>
      </c>
      <c r="D111" s="484" t="s">
        <v>9112</v>
      </c>
      <c r="E111" s="485" t="s">
        <v>9495</v>
      </c>
      <c r="F111" s="1399">
        <v>49.65</v>
      </c>
      <c r="G111" s="294">
        <f>$G$2</f>
        <v>0</v>
      </c>
      <c r="H111" s="1401">
        <f>IFERROR(F111*G111,"-")</f>
        <v>0</v>
      </c>
      <c r="I111" s="486">
        <v>5</v>
      </c>
      <c r="J111" s="486">
        <v>10</v>
      </c>
      <c r="K111" s="278"/>
      <c r="L111" s="1383">
        <f>IFERROR(K111*H111,0)</f>
        <v>0</v>
      </c>
    </row>
    <row r="112" spans="1:12" ht="15.75">
      <c r="A112" s="45" t="str">
        <f>IF(K112&gt;0,COUNT($J$4:J112)+MAX('MI Fittings'!A:A),"")</f>
        <v/>
      </c>
      <c r="B112" s="477"/>
      <c r="C112" s="1257" t="s">
        <v>9258</v>
      </c>
      <c r="D112" s="478" t="s">
        <v>9113</v>
      </c>
      <c r="E112" s="479" t="s">
        <v>9496</v>
      </c>
      <c r="F112" s="1396">
        <v>50.13</v>
      </c>
      <c r="G112" s="296">
        <f>$G$2</f>
        <v>0</v>
      </c>
      <c r="H112" s="1401">
        <f>IFERROR(F112*G112,"-")</f>
        <v>0</v>
      </c>
      <c r="I112" s="480">
        <v>5</v>
      </c>
      <c r="J112" s="480">
        <v>10</v>
      </c>
      <c r="K112" s="277"/>
      <c r="L112" s="1384">
        <f>IFERROR(K112*H112,0)</f>
        <v>0</v>
      </c>
    </row>
    <row r="113" spans="1:12" ht="15.75">
      <c r="A113" s="45" t="str">
        <f>IF(K113&gt;0,COUNT($J$4:J113)+MAX('MI Fittings'!A:A),"")</f>
        <v/>
      </c>
      <c r="B113" s="477"/>
      <c r="C113" s="477"/>
      <c r="D113" s="481" t="s">
        <v>563</v>
      </c>
      <c r="E113" s="482"/>
      <c r="F113" s="1397" t="s">
        <v>563</v>
      </c>
      <c r="G113" s="299"/>
      <c r="H113" s="1397"/>
      <c r="I113" s="483" t="s">
        <v>563</v>
      </c>
      <c r="J113" s="483" t="s">
        <v>563</v>
      </c>
      <c r="K113" s="279"/>
      <c r="L113" s="1387"/>
    </row>
    <row r="114" spans="1:12" ht="15.75">
      <c r="A114" s="45" t="str">
        <f>IF(K114&gt;0,COUNT($J$4:J114)+MAX('MI Fittings'!A:A),"")</f>
        <v/>
      </c>
      <c r="B114" s="477"/>
      <c r="C114" s="1257" t="s">
        <v>9258</v>
      </c>
      <c r="D114" s="484" t="s">
        <v>9114</v>
      </c>
      <c r="E114" s="485" t="s">
        <v>9497</v>
      </c>
      <c r="F114" s="1399">
        <v>94.53</v>
      </c>
      <c r="G114" s="294">
        <f>$G$2</f>
        <v>0</v>
      </c>
      <c r="H114" s="1401">
        <f>IFERROR(F114*G114,"-")</f>
        <v>0</v>
      </c>
      <c r="I114" s="486">
        <v>1</v>
      </c>
      <c r="J114" s="486">
        <v>4</v>
      </c>
      <c r="K114" s="278"/>
      <c r="L114" s="1383">
        <f>IFERROR(K114*H114,0)</f>
        <v>0</v>
      </c>
    </row>
    <row r="115" spans="1:12" ht="15.75">
      <c r="A115" s="45" t="str">
        <f>IF(K115&gt;0,COUNT($J$4:J115)+MAX('MI Fittings'!A:A),"")</f>
        <v/>
      </c>
      <c r="B115" s="477"/>
      <c r="C115" s="1257" t="s">
        <v>9258</v>
      </c>
      <c r="D115" s="476" t="s">
        <v>9115</v>
      </c>
      <c r="E115" s="452" t="s">
        <v>9498</v>
      </c>
      <c r="F115" s="1395">
        <v>87.24</v>
      </c>
      <c r="G115" s="295">
        <f>$G$2</f>
        <v>0</v>
      </c>
      <c r="H115" s="1401">
        <f>IFERROR(F115*G115,"-")</f>
        <v>0</v>
      </c>
      <c r="I115" s="310">
        <v>1</v>
      </c>
      <c r="J115" s="310">
        <v>6</v>
      </c>
      <c r="K115" s="276"/>
      <c r="L115" s="1383">
        <f>IFERROR(K115*H115,0)</f>
        <v>0</v>
      </c>
    </row>
    <row r="116" spans="1:12" ht="15.75">
      <c r="A116" s="45" t="str">
        <f>IF(K116&gt;0,COUNT($J$4:J116)+MAX('MI Fittings'!A:A),"")</f>
        <v/>
      </c>
      <c r="B116" s="477"/>
      <c r="C116" s="1257" t="s">
        <v>9258</v>
      </c>
      <c r="D116" s="478" t="s">
        <v>9116</v>
      </c>
      <c r="E116" s="479" t="s">
        <v>9499</v>
      </c>
      <c r="F116" s="1396">
        <v>73.2</v>
      </c>
      <c r="G116" s="296">
        <f>$G$2</f>
        <v>0</v>
      </c>
      <c r="H116" s="1401">
        <f>IFERROR(F116*G116,"-")</f>
        <v>0</v>
      </c>
      <c r="I116" s="480">
        <v>1</v>
      </c>
      <c r="J116" s="480">
        <v>4</v>
      </c>
      <c r="K116" s="277"/>
      <c r="L116" s="1384">
        <f>IFERROR(K116*H116,0)</f>
        <v>0</v>
      </c>
    </row>
    <row r="117" spans="1:12" ht="15.75">
      <c r="A117" s="45" t="str">
        <f>IF(K117&gt;0,COUNT($J$4:J117)+MAX('MI Fittings'!A:A),"")</f>
        <v/>
      </c>
      <c r="B117" s="477"/>
      <c r="C117" s="477"/>
      <c r="D117" s="481" t="s">
        <v>563</v>
      </c>
      <c r="E117" s="482"/>
      <c r="F117" s="1397" t="s">
        <v>563</v>
      </c>
      <c r="G117" s="299"/>
      <c r="H117" s="1397"/>
      <c r="I117" s="483" t="s">
        <v>563</v>
      </c>
      <c r="J117" s="483" t="s">
        <v>563</v>
      </c>
      <c r="K117" s="279"/>
      <c r="L117" s="1387"/>
    </row>
    <row r="118" spans="1:12" ht="15.75">
      <c r="A118" s="45" t="str">
        <f>IF(K118&gt;0,COUNT($J$4:J118)+MAX('MI Fittings'!A:A),"")</f>
        <v/>
      </c>
      <c r="B118" s="477"/>
      <c r="C118" s="1257" t="s">
        <v>9258</v>
      </c>
      <c r="D118" s="484" t="s">
        <v>9117</v>
      </c>
      <c r="E118" s="485" t="s">
        <v>9500</v>
      </c>
      <c r="F118" s="1399">
        <v>115.54</v>
      </c>
      <c r="G118" s="294">
        <f>$G$2</f>
        <v>0</v>
      </c>
      <c r="H118" s="1401">
        <f>IFERROR(F118*G118,"-")</f>
        <v>0</v>
      </c>
      <c r="I118" s="486">
        <v>1</v>
      </c>
      <c r="J118" s="486">
        <v>2</v>
      </c>
      <c r="K118" s="278"/>
      <c r="L118" s="1383">
        <f>IFERROR(K118*H118,0)</f>
        <v>0</v>
      </c>
    </row>
    <row r="119" spans="1:12" ht="15.75">
      <c r="A119" s="45" t="str">
        <f>IF(K119&gt;0,COUNT($J$4:J119)+MAX('MI Fittings'!A:A),"")</f>
        <v/>
      </c>
      <c r="B119" s="477"/>
      <c r="C119" s="1257" t="s">
        <v>9258</v>
      </c>
      <c r="D119" s="476" t="s">
        <v>9118</v>
      </c>
      <c r="E119" s="452" t="s">
        <v>9501</v>
      </c>
      <c r="F119" s="1395">
        <v>112.77</v>
      </c>
      <c r="G119" s="295">
        <f>$G$2</f>
        <v>0</v>
      </c>
      <c r="H119" s="1401">
        <f>IFERROR(F119*G119,"-")</f>
        <v>0</v>
      </c>
      <c r="I119" s="310">
        <v>1</v>
      </c>
      <c r="J119" s="310">
        <v>2</v>
      </c>
      <c r="K119" s="276"/>
      <c r="L119" s="1383">
        <f>IFERROR(K119*H119,0)</f>
        <v>0</v>
      </c>
    </row>
    <row r="120" spans="1:12" ht="15.75">
      <c r="A120" s="45" t="str">
        <f>IF(K120&gt;0,COUNT($J$4:J120)+MAX('MI Fittings'!A:A),"")</f>
        <v/>
      </c>
      <c r="B120" s="477"/>
      <c r="C120" s="1257" t="s">
        <v>9258</v>
      </c>
      <c r="D120" s="476" t="s">
        <v>9119</v>
      </c>
      <c r="E120" s="452" t="s">
        <v>9502</v>
      </c>
      <c r="F120" s="1395">
        <v>109.96</v>
      </c>
      <c r="G120" s="295">
        <f>$G$2</f>
        <v>0</v>
      </c>
      <c r="H120" s="1401">
        <f>IFERROR(F120*G120,"-")</f>
        <v>0</v>
      </c>
      <c r="I120" s="310">
        <v>1</v>
      </c>
      <c r="J120" s="310">
        <v>4</v>
      </c>
      <c r="K120" s="276"/>
      <c r="L120" s="1383">
        <f>IFERROR(K120*H120,0)</f>
        <v>0</v>
      </c>
    </row>
    <row r="121" spans="1:12" ht="15.75">
      <c r="A121" s="45" t="str">
        <f>IF(K121&gt;0,COUNT($J$4:J121)+MAX('MI Fittings'!A:A),"")</f>
        <v/>
      </c>
      <c r="B121" s="477"/>
      <c r="C121" s="1257" t="s">
        <v>9258</v>
      </c>
      <c r="D121" s="478" t="s">
        <v>9120</v>
      </c>
      <c r="E121" s="479" t="s">
        <v>9503</v>
      </c>
      <c r="F121" s="1396">
        <v>118.62</v>
      </c>
      <c r="G121" s="296">
        <f>$G$2</f>
        <v>0</v>
      </c>
      <c r="H121" s="1401">
        <f>IFERROR(F121*G121,"-")</f>
        <v>0</v>
      </c>
      <c r="I121" s="480">
        <v>1</v>
      </c>
      <c r="J121" s="480">
        <v>2</v>
      </c>
      <c r="K121" s="277"/>
      <c r="L121" s="1384">
        <f>IFERROR(K121*H121,0)</f>
        <v>0</v>
      </c>
    </row>
    <row r="122" spans="1:12" ht="15.75">
      <c r="A122" s="45" t="str">
        <f>IF(K122&gt;0,COUNT($J$4:J122)+MAX('MI Fittings'!A:A),"")</f>
        <v/>
      </c>
      <c r="B122" s="477"/>
      <c r="C122" s="477"/>
      <c r="D122" s="481" t="s">
        <v>563</v>
      </c>
      <c r="E122" s="482"/>
      <c r="F122" s="1397" t="s">
        <v>563</v>
      </c>
      <c r="G122" s="299"/>
      <c r="H122" s="1397"/>
      <c r="I122" s="483" t="s">
        <v>563</v>
      </c>
      <c r="J122" s="483" t="s">
        <v>563</v>
      </c>
      <c r="K122" s="279"/>
      <c r="L122" s="1387"/>
    </row>
    <row r="123" spans="1:12" ht="15.75">
      <c r="A123" s="45" t="str">
        <f>IF(K123&gt;0,COUNT($J$4:J123)+MAX('MI Fittings'!A:A),"")</f>
        <v/>
      </c>
      <c r="B123" s="477"/>
      <c r="C123" s="1257" t="s">
        <v>9258</v>
      </c>
      <c r="D123" s="484" t="s">
        <v>9121</v>
      </c>
      <c r="E123" s="485" t="s">
        <v>9504</v>
      </c>
      <c r="F123" s="1399">
        <v>183.37</v>
      </c>
      <c r="G123" s="294">
        <f>$G$2</f>
        <v>0</v>
      </c>
      <c r="H123" s="1401">
        <f>IFERROR(F123*G123,"-")</f>
        <v>0</v>
      </c>
      <c r="I123" s="486">
        <v>1</v>
      </c>
      <c r="J123" s="486">
        <v>2</v>
      </c>
      <c r="K123" s="278"/>
      <c r="L123" s="1383">
        <f>IFERROR(K123*H123,0)</f>
        <v>0</v>
      </c>
    </row>
    <row r="124" spans="1:12" ht="15.75">
      <c r="A124" s="45" t="str">
        <f>IF(K124&gt;0,COUNT($J$4:J124)+MAX('MI Fittings'!A:A),"")</f>
        <v/>
      </c>
      <c r="B124" s="477"/>
      <c r="C124" s="1257" t="s">
        <v>9258</v>
      </c>
      <c r="D124" s="476" t="s">
        <v>9122</v>
      </c>
      <c r="E124" s="452" t="s">
        <v>9505</v>
      </c>
      <c r="F124" s="1395">
        <v>180.98</v>
      </c>
      <c r="G124" s="295">
        <f>$G$2</f>
        <v>0</v>
      </c>
      <c r="H124" s="1401">
        <f>IFERROR(F124*G124,"-")</f>
        <v>0</v>
      </c>
      <c r="I124" s="310">
        <v>1</v>
      </c>
      <c r="J124" s="310">
        <v>2</v>
      </c>
      <c r="K124" s="276"/>
      <c r="L124" s="1383">
        <f>IFERROR(K124*H124,0)</f>
        <v>0</v>
      </c>
    </row>
    <row r="125" spans="1:12" ht="15.75">
      <c r="A125" s="45" t="str">
        <f>IF(K125&gt;0,COUNT($J$4:J125)+MAX('MI Fittings'!A:A),"")</f>
        <v/>
      </c>
      <c r="B125" s="477"/>
      <c r="C125" s="1257" t="s">
        <v>9258</v>
      </c>
      <c r="D125" s="476" t="s">
        <v>9123</v>
      </c>
      <c r="E125" s="452" t="s">
        <v>9506</v>
      </c>
      <c r="F125" s="1395">
        <v>166.01</v>
      </c>
      <c r="G125" s="295">
        <f>$G$2</f>
        <v>0</v>
      </c>
      <c r="H125" s="1401">
        <f>IFERROR(F125*G125,"-")</f>
        <v>0</v>
      </c>
      <c r="I125" s="310">
        <v>1</v>
      </c>
      <c r="J125" s="310">
        <v>2</v>
      </c>
      <c r="K125" s="276"/>
      <c r="L125" s="1383">
        <f>IFERROR(K125*H125,0)</f>
        <v>0</v>
      </c>
    </row>
    <row r="126" spans="1:12" ht="15.75">
      <c r="A126" s="45" t="str">
        <f>IF(K126&gt;0,COUNT($J$4:J126)+MAX('MI Fittings'!A:A),"")</f>
        <v/>
      </c>
      <c r="B126" s="477"/>
      <c r="C126" s="1257" t="s">
        <v>9258</v>
      </c>
      <c r="D126" s="476" t="s">
        <v>9124</v>
      </c>
      <c r="E126" s="452" t="s">
        <v>9507</v>
      </c>
      <c r="F126" s="1395">
        <v>163.96</v>
      </c>
      <c r="G126" s="295">
        <f>$G$2</f>
        <v>0</v>
      </c>
      <c r="H126" s="1401">
        <f>IFERROR(F126*G126,"-")</f>
        <v>0</v>
      </c>
      <c r="I126" s="310">
        <v>1</v>
      </c>
      <c r="J126" s="310">
        <v>2</v>
      </c>
      <c r="K126" s="276"/>
      <c r="L126" s="1383">
        <f>IFERROR(K126*H126,0)</f>
        <v>0</v>
      </c>
    </row>
    <row r="127" spans="1:12" ht="15.75">
      <c r="A127" s="45" t="str">
        <f>IF(K127&gt;0,COUNT($J$4:J127)+MAX('MI Fittings'!A:A),"")</f>
        <v/>
      </c>
      <c r="B127" s="477"/>
      <c r="C127" s="1257" t="s">
        <v>9258</v>
      </c>
      <c r="D127" s="476" t="s">
        <v>9125</v>
      </c>
      <c r="E127" s="452" t="s">
        <v>9508</v>
      </c>
      <c r="F127" s="1395">
        <v>165.52</v>
      </c>
      <c r="G127" s="295">
        <f>$G$2</f>
        <v>0</v>
      </c>
      <c r="H127" s="1401">
        <f>IFERROR(F127*G127,"-")</f>
        <v>0</v>
      </c>
      <c r="I127" s="310">
        <v>1</v>
      </c>
      <c r="J127" s="310">
        <v>2</v>
      </c>
      <c r="K127" s="276"/>
      <c r="L127" s="1383">
        <f>IFERROR(K127*H127,0)</f>
        <v>0</v>
      </c>
    </row>
    <row r="128" spans="1:12" ht="15.75">
      <c r="A128" s="45" t="str">
        <f>IF(K128&gt;0,COUNT($J$4:J128)+MAX('MI Fittings'!A:A),"")</f>
        <v/>
      </c>
      <c r="B128" s="395"/>
      <c r="C128" s="1249"/>
      <c r="D128" s="472" t="s">
        <v>563</v>
      </c>
      <c r="E128" s="473" t="s">
        <v>323</v>
      </c>
      <c r="F128" s="1314" t="s">
        <v>563</v>
      </c>
      <c r="G128" s="309"/>
      <c r="H128" s="1289"/>
      <c r="I128" s="474" t="s">
        <v>563</v>
      </c>
      <c r="J128" s="474" t="s">
        <v>563</v>
      </c>
      <c r="K128" s="203"/>
      <c r="L128" s="1404"/>
    </row>
    <row r="129" spans="1:12" ht="15.75">
      <c r="A129" s="45" t="str">
        <f>IF(K129&gt;0,COUNT($J$4:J129)+MAX('MI Fittings'!A:A),"")</f>
        <v/>
      </c>
      <c r="B129" s="477"/>
      <c r="C129" s="1257" t="s">
        <v>9258</v>
      </c>
      <c r="D129" s="476" t="s">
        <v>9126</v>
      </c>
      <c r="E129" s="452" t="s">
        <v>9407</v>
      </c>
      <c r="F129" s="1395">
        <v>24.82</v>
      </c>
      <c r="G129" s="295">
        <f t="shared" ref="G129:G134" si="25">$G$2</f>
        <v>0</v>
      </c>
      <c r="H129" s="1401">
        <f t="shared" ref="H129:H134" si="26">IFERROR(F129*G129,"-")</f>
        <v>0</v>
      </c>
      <c r="I129" s="310">
        <v>10</v>
      </c>
      <c r="J129" s="310">
        <v>30</v>
      </c>
      <c r="K129" s="276"/>
      <c r="L129" s="1383">
        <f t="shared" ref="L129:L134" si="27">IFERROR(K129*H129,0)</f>
        <v>0</v>
      </c>
    </row>
    <row r="130" spans="1:12" ht="15.75">
      <c r="A130" s="45" t="str">
        <f>IF(K130&gt;0,COUNT($J$4:J130)+MAX('MI Fittings'!A:A),"")</f>
        <v/>
      </c>
      <c r="B130" s="477"/>
      <c r="C130" s="1257" t="s">
        <v>9258</v>
      </c>
      <c r="D130" s="476" t="s">
        <v>9127</v>
      </c>
      <c r="E130" s="452" t="s">
        <v>9408</v>
      </c>
      <c r="F130" s="1395">
        <v>25.96</v>
      </c>
      <c r="G130" s="295">
        <f t="shared" si="25"/>
        <v>0</v>
      </c>
      <c r="H130" s="1401">
        <f t="shared" si="26"/>
        <v>0</v>
      </c>
      <c r="I130" s="310">
        <v>10</v>
      </c>
      <c r="J130" s="310">
        <v>30</v>
      </c>
      <c r="K130" s="276"/>
      <c r="L130" s="1383">
        <f t="shared" si="27"/>
        <v>0</v>
      </c>
    </row>
    <row r="131" spans="1:12" ht="15.75">
      <c r="A131" s="45" t="str">
        <f>IF(K131&gt;0,COUNT($J$4:J131)+MAX('MI Fittings'!A:A),"")</f>
        <v/>
      </c>
      <c r="B131" s="477"/>
      <c r="C131" s="1257" t="s">
        <v>9258</v>
      </c>
      <c r="D131" s="476" t="s">
        <v>9128</v>
      </c>
      <c r="E131" s="452" t="s">
        <v>9409</v>
      </c>
      <c r="F131" s="1395">
        <v>29.34</v>
      </c>
      <c r="G131" s="295">
        <f t="shared" si="25"/>
        <v>0</v>
      </c>
      <c r="H131" s="1401">
        <f t="shared" si="26"/>
        <v>0</v>
      </c>
      <c r="I131" s="310">
        <v>5</v>
      </c>
      <c r="J131" s="310">
        <v>20</v>
      </c>
      <c r="K131" s="276"/>
      <c r="L131" s="1383">
        <f t="shared" si="27"/>
        <v>0</v>
      </c>
    </row>
    <row r="132" spans="1:12" ht="15.75">
      <c r="A132" s="45" t="str">
        <f>IF(K132&gt;0,COUNT($J$4:J132)+MAX('MI Fittings'!A:A),"")</f>
        <v/>
      </c>
      <c r="B132" s="477"/>
      <c r="C132" s="1257" t="s">
        <v>9258</v>
      </c>
      <c r="D132" s="476" t="s">
        <v>9129</v>
      </c>
      <c r="E132" s="452" t="s">
        <v>9410</v>
      </c>
      <c r="F132" s="1395">
        <v>50.15</v>
      </c>
      <c r="G132" s="295">
        <f t="shared" si="25"/>
        <v>0</v>
      </c>
      <c r="H132" s="1401">
        <f t="shared" si="26"/>
        <v>0</v>
      </c>
      <c r="I132" s="310">
        <v>1</v>
      </c>
      <c r="J132" s="310">
        <v>10</v>
      </c>
      <c r="K132" s="276"/>
      <c r="L132" s="1383">
        <f t="shared" si="27"/>
        <v>0</v>
      </c>
    </row>
    <row r="133" spans="1:12" ht="15.75">
      <c r="A133" s="45" t="str">
        <f>IF(K133&gt;0,COUNT($J$4:J133)+MAX('MI Fittings'!A:A),"")</f>
        <v/>
      </c>
      <c r="B133" s="477"/>
      <c r="C133" s="1257" t="s">
        <v>9258</v>
      </c>
      <c r="D133" s="476" t="s">
        <v>9130</v>
      </c>
      <c r="E133" s="452" t="s">
        <v>9411</v>
      </c>
      <c r="F133" s="1395">
        <v>64.069999999999993</v>
      </c>
      <c r="G133" s="295">
        <f t="shared" si="25"/>
        <v>0</v>
      </c>
      <c r="H133" s="1401">
        <f t="shared" si="26"/>
        <v>0</v>
      </c>
      <c r="I133" s="310">
        <v>1</v>
      </c>
      <c r="J133" s="310">
        <v>10</v>
      </c>
      <c r="K133" s="276"/>
      <c r="L133" s="1383">
        <f t="shared" si="27"/>
        <v>0</v>
      </c>
    </row>
    <row r="134" spans="1:12" ht="15.75">
      <c r="A134" s="45" t="str">
        <f>IF(K134&gt;0,COUNT($J$4:J134)+MAX('MI Fittings'!A:A),"")</f>
        <v/>
      </c>
      <c r="B134" s="477"/>
      <c r="C134" s="1257" t="s">
        <v>9258</v>
      </c>
      <c r="D134" s="476" t="s">
        <v>9131</v>
      </c>
      <c r="E134" s="452" t="s">
        <v>9412</v>
      </c>
      <c r="F134" s="1395">
        <v>79.17</v>
      </c>
      <c r="G134" s="295">
        <f t="shared" si="25"/>
        <v>0</v>
      </c>
      <c r="H134" s="1401">
        <f t="shared" si="26"/>
        <v>0</v>
      </c>
      <c r="I134" s="310">
        <v>1</v>
      </c>
      <c r="J134" s="310">
        <v>10</v>
      </c>
      <c r="K134" s="276"/>
      <c r="L134" s="1383">
        <f t="shared" si="27"/>
        <v>0</v>
      </c>
    </row>
    <row r="135" spans="1:12" ht="15.75">
      <c r="A135" s="45" t="str">
        <f>IF(K135&gt;0,COUNT($J$4:J135)+MAX('MI Fittings'!A:A),"")</f>
        <v/>
      </c>
      <c r="B135" s="395"/>
      <c r="C135" s="1249"/>
      <c r="D135" s="472" t="s">
        <v>563</v>
      </c>
      <c r="E135" s="473" t="s">
        <v>6553</v>
      </c>
      <c r="F135" s="1314" t="s">
        <v>563</v>
      </c>
      <c r="G135" s="309"/>
      <c r="H135" s="1289"/>
      <c r="I135" s="474" t="s">
        <v>563</v>
      </c>
      <c r="J135" s="474" t="s">
        <v>563</v>
      </c>
      <c r="K135" s="203"/>
      <c r="L135" s="1404"/>
    </row>
    <row r="136" spans="1:12" ht="15.75">
      <c r="A136" s="45" t="str">
        <f>IF(K136&gt;0,COUNT($J$4:J136)+MAX('MI Fittings'!A:A),"")</f>
        <v/>
      </c>
      <c r="B136" s="477"/>
      <c r="C136" s="1257" t="s">
        <v>9258</v>
      </c>
      <c r="D136" s="476" t="s">
        <v>9138</v>
      </c>
      <c r="E136" s="452" t="s">
        <v>9413</v>
      </c>
      <c r="F136" s="1395">
        <v>117.75</v>
      </c>
      <c r="G136" s="295">
        <f t="shared" ref="G136:G141" si="28">$G$2</f>
        <v>0</v>
      </c>
      <c r="H136" s="1401">
        <f t="shared" ref="H136:H141" si="29">IFERROR(F136*G136,"-")</f>
        <v>0</v>
      </c>
      <c r="I136" s="310">
        <v>5</v>
      </c>
      <c r="J136" s="310">
        <v>20</v>
      </c>
      <c r="K136" s="276"/>
      <c r="L136" s="1383">
        <f t="shared" ref="L136:L141" si="30">IFERROR(K136*H136,0)</f>
        <v>0</v>
      </c>
    </row>
    <row r="137" spans="1:12" ht="15.75">
      <c r="A137" s="45" t="str">
        <f>IF(K137&gt;0,COUNT($J$4:J137)+MAX('MI Fittings'!A:A),"")</f>
        <v/>
      </c>
      <c r="B137" s="477"/>
      <c r="C137" s="1257" t="s">
        <v>9258</v>
      </c>
      <c r="D137" s="476" t="s">
        <v>9139</v>
      </c>
      <c r="E137" s="452" t="s">
        <v>9414</v>
      </c>
      <c r="F137" s="1395">
        <v>115.78</v>
      </c>
      <c r="G137" s="295">
        <f t="shared" si="28"/>
        <v>0</v>
      </c>
      <c r="H137" s="1401">
        <f t="shared" si="29"/>
        <v>0</v>
      </c>
      <c r="I137" s="310">
        <v>5</v>
      </c>
      <c r="J137" s="310">
        <v>20</v>
      </c>
      <c r="K137" s="276"/>
      <c r="L137" s="1383">
        <f t="shared" si="30"/>
        <v>0</v>
      </c>
    </row>
    <row r="138" spans="1:12" ht="15.75">
      <c r="A138" s="45" t="str">
        <f>IF(K138&gt;0,COUNT($J$4:J138)+MAX('MI Fittings'!A:A),"")</f>
        <v/>
      </c>
      <c r="B138" s="477"/>
      <c r="C138" s="1257" t="s">
        <v>9258</v>
      </c>
      <c r="D138" s="476" t="s">
        <v>9140</v>
      </c>
      <c r="E138" s="452" t="s">
        <v>9415</v>
      </c>
      <c r="F138" s="1395">
        <v>142.09</v>
      </c>
      <c r="G138" s="295">
        <f t="shared" si="28"/>
        <v>0</v>
      </c>
      <c r="H138" s="1401">
        <f t="shared" si="29"/>
        <v>0</v>
      </c>
      <c r="I138" s="310">
        <v>5</v>
      </c>
      <c r="J138" s="310">
        <v>10</v>
      </c>
      <c r="K138" s="276"/>
      <c r="L138" s="1383">
        <f t="shared" si="30"/>
        <v>0</v>
      </c>
    </row>
    <row r="139" spans="1:12" ht="15.75">
      <c r="A139" s="45" t="str">
        <f>IF(K139&gt;0,COUNT($J$4:J139)+MAX('MI Fittings'!A:A),"")</f>
        <v/>
      </c>
      <c r="B139" s="477"/>
      <c r="C139" s="1257" t="s">
        <v>9258</v>
      </c>
      <c r="D139" s="476" t="s">
        <v>9141</v>
      </c>
      <c r="E139" s="452" t="s">
        <v>9416</v>
      </c>
      <c r="F139" s="1395">
        <v>183.24</v>
      </c>
      <c r="G139" s="295">
        <f t="shared" si="28"/>
        <v>0</v>
      </c>
      <c r="H139" s="1401">
        <f t="shared" si="29"/>
        <v>0</v>
      </c>
      <c r="I139" s="310">
        <v>1</v>
      </c>
      <c r="J139" s="310">
        <v>6</v>
      </c>
      <c r="K139" s="276"/>
      <c r="L139" s="1383">
        <f t="shared" si="30"/>
        <v>0</v>
      </c>
    </row>
    <row r="140" spans="1:12" ht="15.75">
      <c r="A140" s="45" t="str">
        <f>IF(K140&gt;0,COUNT($J$4:J140)+MAX('MI Fittings'!A:A),"")</f>
        <v/>
      </c>
      <c r="B140" s="477"/>
      <c r="C140" s="1257" t="s">
        <v>9258</v>
      </c>
      <c r="D140" s="476" t="s">
        <v>9142</v>
      </c>
      <c r="E140" s="452" t="s">
        <v>9417</v>
      </c>
      <c r="F140" s="1395">
        <v>211.02</v>
      </c>
      <c r="G140" s="295">
        <f t="shared" si="28"/>
        <v>0</v>
      </c>
      <c r="H140" s="1401">
        <f t="shared" si="29"/>
        <v>0</v>
      </c>
      <c r="I140" s="310">
        <v>1</v>
      </c>
      <c r="J140" s="310">
        <v>5</v>
      </c>
      <c r="K140" s="276"/>
      <c r="L140" s="1383">
        <f t="shared" si="30"/>
        <v>0</v>
      </c>
    </row>
    <row r="141" spans="1:12" ht="15.75">
      <c r="A141" s="45" t="str">
        <f>IF(K141&gt;0,COUNT($J$4:J141)+MAX('MI Fittings'!A:A),"")</f>
        <v/>
      </c>
      <c r="B141" s="477"/>
      <c r="C141" s="1257" t="s">
        <v>9258</v>
      </c>
      <c r="D141" s="478" t="s">
        <v>9143</v>
      </c>
      <c r="E141" s="479" t="s">
        <v>9418</v>
      </c>
      <c r="F141" s="1396">
        <v>264.04000000000002</v>
      </c>
      <c r="G141" s="296">
        <f t="shared" si="28"/>
        <v>0</v>
      </c>
      <c r="H141" s="1401">
        <f t="shared" si="29"/>
        <v>0</v>
      </c>
      <c r="I141" s="480">
        <v>1</v>
      </c>
      <c r="J141" s="480">
        <v>3</v>
      </c>
      <c r="K141" s="277"/>
      <c r="L141" s="1383">
        <f t="shared" si="30"/>
        <v>0</v>
      </c>
    </row>
    <row r="142" spans="1:12" ht="15.75">
      <c r="A142" s="45" t="str">
        <f>IF(K142&gt;0,COUNT($J$4:J142)+MAX('MI Fittings'!A:A),"")</f>
        <v/>
      </c>
      <c r="B142" s="395"/>
      <c r="C142" s="1249"/>
      <c r="D142" s="472" t="s">
        <v>563</v>
      </c>
      <c r="E142" s="473" t="s">
        <v>9183</v>
      </c>
      <c r="F142" s="1314" t="s">
        <v>563</v>
      </c>
      <c r="G142" s="309"/>
      <c r="H142" s="1289"/>
      <c r="I142" s="474" t="s">
        <v>563</v>
      </c>
      <c r="J142" s="474" t="s">
        <v>563</v>
      </c>
      <c r="K142" s="203"/>
      <c r="L142" s="1404"/>
    </row>
    <row r="143" spans="1:12" ht="15.75">
      <c r="A143" s="45" t="str">
        <f>IF(K143&gt;0,COUNT($J$4:J143)+MAX('MI Fittings'!A:A),"")</f>
        <v/>
      </c>
      <c r="B143" s="477"/>
      <c r="C143" s="1257" t="s">
        <v>9258</v>
      </c>
      <c r="D143" s="476" t="s">
        <v>9144</v>
      </c>
      <c r="E143" s="452" t="s">
        <v>9509</v>
      </c>
      <c r="F143" s="1395">
        <v>111.05</v>
      </c>
      <c r="G143" s="295">
        <f t="shared" ref="G143:G148" si="31">$G$2</f>
        <v>0</v>
      </c>
      <c r="H143" s="1401">
        <f t="shared" ref="H143:H148" si="32">IFERROR(F143*G143,"-")</f>
        <v>0</v>
      </c>
      <c r="I143" s="310">
        <v>5</v>
      </c>
      <c r="J143" s="310">
        <v>20</v>
      </c>
      <c r="K143" s="276"/>
      <c r="L143" s="1383">
        <f t="shared" ref="L143:L148" si="33">IFERROR(K143*H143,0)</f>
        <v>0</v>
      </c>
    </row>
    <row r="144" spans="1:12" ht="15.75">
      <c r="A144" s="45" t="str">
        <f>IF(K144&gt;0,COUNT($J$4:J144)+MAX('MI Fittings'!A:A),"")</f>
        <v/>
      </c>
      <c r="B144" s="477"/>
      <c r="C144" s="1257" t="s">
        <v>9258</v>
      </c>
      <c r="D144" s="476" t="s">
        <v>9145</v>
      </c>
      <c r="E144" s="452" t="s">
        <v>9510</v>
      </c>
      <c r="F144" s="1395">
        <v>109.18</v>
      </c>
      <c r="G144" s="295">
        <f t="shared" si="31"/>
        <v>0</v>
      </c>
      <c r="H144" s="1401">
        <f t="shared" si="32"/>
        <v>0</v>
      </c>
      <c r="I144" s="310">
        <v>5</v>
      </c>
      <c r="J144" s="310">
        <v>20</v>
      </c>
      <c r="K144" s="276"/>
      <c r="L144" s="1383">
        <f t="shared" si="33"/>
        <v>0</v>
      </c>
    </row>
    <row r="145" spans="1:12" ht="15.75">
      <c r="A145" s="45" t="str">
        <f>IF(K145&gt;0,COUNT($J$4:J145)+MAX('MI Fittings'!A:A),"")</f>
        <v/>
      </c>
      <c r="B145" s="477"/>
      <c r="C145" s="1257" t="s">
        <v>9258</v>
      </c>
      <c r="D145" s="476" t="s">
        <v>9146</v>
      </c>
      <c r="E145" s="452" t="s">
        <v>9511</v>
      </c>
      <c r="F145" s="1395">
        <v>133.97999999999999</v>
      </c>
      <c r="G145" s="295">
        <f t="shared" si="31"/>
        <v>0</v>
      </c>
      <c r="H145" s="1401">
        <f t="shared" si="32"/>
        <v>0</v>
      </c>
      <c r="I145" s="310">
        <v>5</v>
      </c>
      <c r="J145" s="310">
        <v>10</v>
      </c>
      <c r="K145" s="276"/>
      <c r="L145" s="1383">
        <f t="shared" si="33"/>
        <v>0</v>
      </c>
    </row>
    <row r="146" spans="1:12" ht="15.75">
      <c r="A146" s="45" t="str">
        <f>IF(K146&gt;0,COUNT($J$4:J146)+MAX('MI Fittings'!A:A),"")</f>
        <v/>
      </c>
      <c r="B146" s="477"/>
      <c r="C146" s="1257" t="s">
        <v>9258</v>
      </c>
      <c r="D146" s="476" t="s">
        <v>9147</v>
      </c>
      <c r="E146" s="452" t="s">
        <v>9512</v>
      </c>
      <c r="F146" s="1395">
        <v>168.55</v>
      </c>
      <c r="G146" s="295">
        <f t="shared" si="31"/>
        <v>0</v>
      </c>
      <c r="H146" s="1401">
        <f t="shared" si="32"/>
        <v>0</v>
      </c>
      <c r="I146" s="310">
        <v>1</v>
      </c>
      <c r="J146" s="310">
        <v>6</v>
      </c>
      <c r="K146" s="276"/>
      <c r="L146" s="1383">
        <f t="shared" si="33"/>
        <v>0</v>
      </c>
    </row>
    <row r="147" spans="1:12" ht="15.75">
      <c r="A147" s="45" t="str">
        <f>IF(K147&gt;0,COUNT($J$4:J147)+MAX('MI Fittings'!A:A),"")</f>
        <v/>
      </c>
      <c r="B147" s="477"/>
      <c r="C147" s="1257" t="s">
        <v>9258</v>
      </c>
      <c r="D147" s="476" t="s">
        <v>9148</v>
      </c>
      <c r="E147" s="452" t="s">
        <v>9513</v>
      </c>
      <c r="F147" s="1395">
        <v>194.11</v>
      </c>
      <c r="G147" s="295">
        <f t="shared" si="31"/>
        <v>0</v>
      </c>
      <c r="H147" s="1401">
        <f t="shared" si="32"/>
        <v>0</v>
      </c>
      <c r="I147" s="310">
        <v>1</v>
      </c>
      <c r="J147" s="310">
        <v>5</v>
      </c>
      <c r="K147" s="276"/>
      <c r="L147" s="1383">
        <f t="shared" si="33"/>
        <v>0</v>
      </c>
    </row>
    <row r="148" spans="1:12" ht="15.75">
      <c r="A148" s="45" t="str">
        <f>IF(K148&gt;0,COUNT($J$4:J148)+MAX('MI Fittings'!A:A),"")</f>
        <v/>
      </c>
      <c r="B148" s="492"/>
      <c r="C148" s="1257" t="s">
        <v>9258</v>
      </c>
      <c r="D148" s="476" t="s">
        <v>9149</v>
      </c>
      <c r="E148" s="452" t="s">
        <v>9514</v>
      </c>
      <c r="F148" s="1395">
        <v>248.99</v>
      </c>
      <c r="G148" s="295">
        <f t="shared" si="31"/>
        <v>0</v>
      </c>
      <c r="H148" s="1401">
        <f t="shared" si="32"/>
        <v>0</v>
      </c>
      <c r="I148" s="310">
        <v>1</v>
      </c>
      <c r="J148" s="310">
        <v>3</v>
      </c>
      <c r="K148" s="276"/>
      <c r="L148" s="1383">
        <f t="shared" si="33"/>
        <v>0</v>
      </c>
    </row>
    <row r="149" spans="1:12" ht="15.75">
      <c r="A149" s="45" t="str">
        <f>IF(K149&gt;0,COUNT($J$4:J149)+MAX('MI Fittings'!A:A),"")</f>
        <v/>
      </c>
      <c r="B149" s="395"/>
      <c r="C149" s="1249"/>
      <c r="D149" s="472" t="s">
        <v>563</v>
      </c>
      <c r="E149" s="473" t="s">
        <v>9522</v>
      </c>
      <c r="F149" s="1314" t="s">
        <v>563</v>
      </c>
      <c r="G149" s="309"/>
      <c r="H149" s="1289"/>
      <c r="I149" s="474" t="s">
        <v>563</v>
      </c>
      <c r="J149" s="474" t="s">
        <v>563</v>
      </c>
      <c r="K149" s="203"/>
      <c r="L149" s="1404"/>
    </row>
    <row r="150" spans="1:12" ht="15.75">
      <c r="A150" s="45" t="str">
        <f>IF(K150&gt;0,COUNT($J$4:J150)+MAX('MI Fittings'!A:A),"")</f>
        <v/>
      </c>
      <c r="B150" s="477"/>
      <c r="C150" s="1257" t="s">
        <v>9258</v>
      </c>
      <c r="D150" s="478" t="s">
        <v>9029</v>
      </c>
      <c r="E150" s="479" t="s">
        <v>9364</v>
      </c>
      <c r="F150" s="1396">
        <v>25.28</v>
      </c>
      <c r="G150" s="296">
        <f>$G$2</f>
        <v>0</v>
      </c>
      <c r="H150" s="1401">
        <f>IFERROR(F150*G150,"-")</f>
        <v>0</v>
      </c>
      <c r="I150" s="480">
        <v>5</v>
      </c>
      <c r="J150" s="480">
        <v>20</v>
      </c>
      <c r="K150" s="277"/>
      <c r="L150" s="1384">
        <f>IFERROR(K150*H150,0)</f>
        <v>0</v>
      </c>
    </row>
    <row r="151" spans="1:12" ht="15.75">
      <c r="A151" s="45" t="str">
        <f>IF(K151&gt;0,COUNT($J$4:J151)+MAX('MI Fittings'!A:A),"")</f>
        <v/>
      </c>
      <c r="B151" s="477"/>
      <c r="C151" s="477"/>
      <c r="D151" s="481" t="s">
        <v>563</v>
      </c>
      <c r="E151" s="482"/>
      <c r="F151" s="1397" t="s">
        <v>563</v>
      </c>
      <c r="G151" s="299"/>
      <c r="H151" s="1397"/>
      <c r="I151" s="483" t="s">
        <v>563</v>
      </c>
      <c r="J151" s="483" t="s">
        <v>563</v>
      </c>
      <c r="K151" s="279"/>
      <c r="L151" s="1387"/>
    </row>
    <row r="152" spans="1:12" ht="15.75">
      <c r="A152" s="45" t="str">
        <f>IF(K152&gt;0,COUNT($J$4:J152)+MAX('MI Fittings'!A:A),"")</f>
        <v/>
      </c>
      <c r="B152" s="477"/>
      <c r="C152" s="1257" t="s">
        <v>9258</v>
      </c>
      <c r="D152" s="484" t="s">
        <v>9030</v>
      </c>
      <c r="E152" s="485" t="s">
        <v>9365</v>
      </c>
      <c r="F152" s="1399">
        <v>30.34</v>
      </c>
      <c r="G152" s="294">
        <f>$G$2</f>
        <v>0</v>
      </c>
      <c r="H152" s="1401">
        <f>IFERROR(F152*G152,"-")</f>
        <v>0</v>
      </c>
      <c r="I152" s="486">
        <v>5</v>
      </c>
      <c r="J152" s="486">
        <v>20</v>
      </c>
      <c r="K152" s="278"/>
      <c r="L152" s="1383">
        <f>IFERROR(K152*H152,0)</f>
        <v>0</v>
      </c>
    </row>
    <row r="153" spans="1:12" ht="15.75">
      <c r="A153" s="45" t="str">
        <f>IF(K153&gt;0,COUNT($J$4:J153)+MAX('MI Fittings'!A:A),"")</f>
        <v/>
      </c>
      <c r="B153" s="477"/>
      <c r="C153" s="1257" t="s">
        <v>9258</v>
      </c>
      <c r="D153" s="478" t="s">
        <v>9031</v>
      </c>
      <c r="E153" s="479" t="s">
        <v>9366</v>
      </c>
      <c r="F153" s="1396">
        <v>30.28</v>
      </c>
      <c r="G153" s="296">
        <f>$G$2</f>
        <v>0</v>
      </c>
      <c r="H153" s="1401">
        <f>IFERROR(F153*G153,"-")</f>
        <v>0</v>
      </c>
      <c r="I153" s="480">
        <v>5</v>
      </c>
      <c r="J153" s="480">
        <v>20</v>
      </c>
      <c r="K153" s="277"/>
      <c r="L153" s="1384">
        <f>IFERROR(K153*H153,0)</f>
        <v>0</v>
      </c>
    </row>
    <row r="154" spans="1:12" ht="15.75">
      <c r="A154" s="45" t="str">
        <f>IF(K154&gt;0,COUNT($J$4:J154)+MAX('MI Fittings'!A:A),"")</f>
        <v/>
      </c>
      <c r="B154" s="477"/>
      <c r="C154" s="477"/>
      <c r="D154" s="481" t="s">
        <v>563</v>
      </c>
      <c r="E154" s="482"/>
      <c r="F154" s="1397" t="s">
        <v>563</v>
      </c>
      <c r="G154" s="299"/>
      <c r="H154" s="1397"/>
      <c r="I154" s="483" t="s">
        <v>563</v>
      </c>
      <c r="J154" s="483" t="s">
        <v>563</v>
      </c>
      <c r="K154" s="279"/>
      <c r="L154" s="1387"/>
    </row>
    <row r="155" spans="1:12" ht="15.75">
      <c r="A155" s="45" t="str">
        <f>IF(K155&gt;0,COUNT($J$4:J155)+MAX('MI Fittings'!A:A),"")</f>
        <v/>
      </c>
      <c r="B155" s="477"/>
      <c r="C155" s="1257" t="s">
        <v>9258</v>
      </c>
      <c r="D155" s="484" t="s">
        <v>9032</v>
      </c>
      <c r="E155" s="485" t="s">
        <v>9367</v>
      </c>
      <c r="F155" s="1399">
        <v>47.44</v>
      </c>
      <c r="G155" s="294">
        <f>$G$2</f>
        <v>0</v>
      </c>
      <c r="H155" s="1401">
        <f>IFERROR(F155*G155,"-")</f>
        <v>0</v>
      </c>
      <c r="I155" s="486">
        <v>1</v>
      </c>
      <c r="J155" s="486">
        <v>10</v>
      </c>
      <c r="K155" s="278"/>
      <c r="L155" s="1383">
        <f>IFERROR(K155*H155,0)</f>
        <v>0</v>
      </c>
    </row>
    <row r="156" spans="1:12" ht="15.75">
      <c r="A156" s="45" t="str">
        <f>IF(K156&gt;0,COUNT($J$4:J156)+MAX('MI Fittings'!A:A),"")</f>
        <v/>
      </c>
      <c r="B156" s="477"/>
      <c r="C156" s="1257" t="s">
        <v>9258</v>
      </c>
      <c r="D156" s="476" t="s">
        <v>9033</v>
      </c>
      <c r="E156" s="452" t="s">
        <v>9368</v>
      </c>
      <c r="F156" s="1395">
        <v>60.01</v>
      </c>
      <c r="G156" s="295">
        <f>$G$2</f>
        <v>0</v>
      </c>
      <c r="H156" s="1401">
        <f>IFERROR(F156*G156,"-")</f>
        <v>0</v>
      </c>
      <c r="I156" s="310">
        <v>1</v>
      </c>
      <c r="J156" s="310">
        <v>5</v>
      </c>
      <c r="K156" s="276"/>
      <c r="L156" s="1383">
        <f>IFERROR(K156*H156,0)</f>
        <v>0</v>
      </c>
    </row>
    <row r="157" spans="1:12" ht="15.75">
      <c r="A157" s="45" t="str">
        <f>IF(K157&gt;0,COUNT($J$4:J157)+MAX('MI Fittings'!A:A),"")</f>
        <v/>
      </c>
      <c r="B157" s="477"/>
      <c r="C157" s="1257" t="s">
        <v>9258</v>
      </c>
      <c r="D157" s="476" t="s">
        <v>9034</v>
      </c>
      <c r="E157" s="452" t="s">
        <v>9369</v>
      </c>
      <c r="F157" s="1395">
        <v>57.25</v>
      </c>
      <c r="G157" s="295">
        <f>$G$2</f>
        <v>0</v>
      </c>
      <c r="H157" s="1401">
        <f>IFERROR(F157*G157,"-")</f>
        <v>0</v>
      </c>
      <c r="I157" s="310">
        <v>5</v>
      </c>
      <c r="J157" s="310">
        <v>10</v>
      </c>
      <c r="K157" s="276"/>
      <c r="L157" s="1383">
        <f>IFERROR(K157*H157,0)</f>
        <v>0</v>
      </c>
    </row>
    <row r="158" spans="1:12" ht="15.75">
      <c r="A158" s="45" t="str">
        <f>IF(K158&gt;0,COUNT($J$4:J158)+MAX('MI Fittings'!A:A),"")</f>
        <v/>
      </c>
      <c r="B158" s="477"/>
      <c r="C158" s="1257" t="s">
        <v>9258</v>
      </c>
      <c r="D158" s="478" t="s">
        <v>9035</v>
      </c>
      <c r="E158" s="479" t="s">
        <v>9370</v>
      </c>
      <c r="F158" s="1396">
        <v>57.02</v>
      </c>
      <c r="G158" s="296">
        <f>$G$2</f>
        <v>0</v>
      </c>
      <c r="H158" s="1401">
        <f>IFERROR(F158*G158,"-")</f>
        <v>0</v>
      </c>
      <c r="I158" s="480">
        <v>1</v>
      </c>
      <c r="J158" s="480">
        <v>10</v>
      </c>
      <c r="K158" s="277"/>
      <c r="L158" s="1384">
        <f>IFERROR(K158*H158,0)</f>
        <v>0</v>
      </c>
    </row>
    <row r="159" spans="1:12" ht="15.75">
      <c r="A159" s="45" t="str">
        <f>IF(K159&gt;0,COUNT($J$4:J159)+MAX('MI Fittings'!A:A),"")</f>
        <v/>
      </c>
      <c r="B159" s="477"/>
      <c r="C159" s="477"/>
      <c r="D159" s="481" t="s">
        <v>563</v>
      </c>
      <c r="E159" s="482"/>
      <c r="F159" s="1397" t="s">
        <v>563</v>
      </c>
      <c r="G159" s="299"/>
      <c r="H159" s="1397"/>
      <c r="I159" s="483" t="s">
        <v>563</v>
      </c>
      <c r="J159" s="483" t="s">
        <v>563</v>
      </c>
      <c r="K159" s="279"/>
      <c r="L159" s="1387"/>
    </row>
    <row r="160" spans="1:12" ht="15.75">
      <c r="A160" s="45" t="str">
        <f>IF(K160&gt;0,COUNT($J$4:J160)+MAX('MI Fittings'!A:A),"")</f>
        <v/>
      </c>
      <c r="B160" s="477"/>
      <c r="C160" s="1257" t="s">
        <v>9258</v>
      </c>
      <c r="D160" s="484" t="s">
        <v>9036</v>
      </c>
      <c r="E160" s="485" t="s">
        <v>9371</v>
      </c>
      <c r="F160" s="1399">
        <v>88.19</v>
      </c>
      <c r="G160" s="294">
        <f>$G$2</f>
        <v>0</v>
      </c>
      <c r="H160" s="1401">
        <f>IFERROR(F160*G160,"-")</f>
        <v>0</v>
      </c>
      <c r="I160" s="486">
        <v>1</v>
      </c>
      <c r="J160" s="486">
        <v>5</v>
      </c>
      <c r="K160" s="278"/>
      <c r="L160" s="1383">
        <f>IFERROR(K160*H160,0)</f>
        <v>0</v>
      </c>
    </row>
    <row r="161" spans="1:12" ht="15.75">
      <c r="A161" s="45" t="str">
        <f>IF(K161&gt;0,COUNT($J$4:J161)+MAX('MI Fittings'!A:A),"")</f>
        <v/>
      </c>
      <c r="B161" s="477"/>
      <c r="C161" s="1257" t="s">
        <v>9258</v>
      </c>
      <c r="D161" s="476" t="s">
        <v>9037</v>
      </c>
      <c r="E161" s="452" t="s">
        <v>9372</v>
      </c>
      <c r="F161" s="1395">
        <v>79.84</v>
      </c>
      <c r="G161" s="295">
        <f>$G$2</f>
        <v>0</v>
      </c>
      <c r="H161" s="1401">
        <f>IFERROR(F161*G161,"-")</f>
        <v>0</v>
      </c>
      <c r="I161" s="310">
        <v>1</v>
      </c>
      <c r="J161" s="310">
        <v>5</v>
      </c>
      <c r="K161" s="276"/>
      <c r="L161" s="1383">
        <f>IFERROR(K161*H161,0)</f>
        <v>0</v>
      </c>
    </row>
    <row r="162" spans="1:12" ht="15.75">
      <c r="A162" s="45" t="str">
        <f>IF(K162&gt;0,COUNT($J$4:J162)+MAX('MI Fittings'!A:A),"")</f>
        <v/>
      </c>
      <c r="B162" s="477"/>
      <c r="C162" s="1257" t="s">
        <v>9258</v>
      </c>
      <c r="D162" s="478" t="s">
        <v>9038</v>
      </c>
      <c r="E162" s="479" t="s">
        <v>9373</v>
      </c>
      <c r="F162" s="1396">
        <v>77.36</v>
      </c>
      <c r="G162" s="296">
        <f>$G$2</f>
        <v>0</v>
      </c>
      <c r="H162" s="1401">
        <f>IFERROR(F162*G162,"-")</f>
        <v>0</v>
      </c>
      <c r="I162" s="480">
        <v>1</v>
      </c>
      <c r="J162" s="480">
        <v>10</v>
      </c>
      <c r="K162" s="277"/>
      <c r="L162" s="1383">
        <f>IFERROR(K162*H162,0)</f>
        <v>0</v>
      </c>
    </row>
    <row r="163" spans="1:12" ht="15.75">
      <c r="A163" s="45" t="str">
        <f>IF(K163&gt;0,COUNT($J$4:J163)+MAX('MI Fittings'!A:A),"")</f>
        <v/>
      </c>
      <c r="B163" s="395"/>
      <c r="C163" s="1249"/>
      <c r="D163" s="472" t="s">
        <v>563</v>
      </c>
      <c r="E163" s="473" t="s">
        <v>8838</v>
      </c>
      <c r="F163" s="1314" t="s">
        <v>563</v>
      </c>
      <c r="G163" s="309"/>
      <c r="H163" s="1289"/>
      <c r="I163" s="474" t="s">
        <v>563</v>
      </c>
      <c r="J163" s="474" t="s">
        <v>563</v>
      </c>
      <c r="K163" s="203"/>
      <c r="L163" s="1404"/>
    </row>
    <row r="164" spans="1:12" ht="15.75">
      <c r="A164" s="45" t="str">
        <f>IF(K164&gt;0,COUNT($J$4:J164)+MAX('MI Fittings'!A:A),"")</f>
        <v/>
      </c>
      <c r="B164" s="477"/>
      <c r="C164" s="1257" t="s">
        <v>9258</v>
      </c>
      <c r="D164" s="478" t="s">
        <v>9009</v>
      </c>
      <c r="E164" s="479" t="s">
        <v>9344</v>
      </c>
      <c r="F164" s="1396">
        <v>25.28</v>
      </c>
      <c r="G164" s="296">
        <f>$G$2</f>
        <v>0</v>
      </c>
      <c r="H164" s="1401">
        <f>IFERROR(F164*G164,"-")</f>
        <v>0</v>
      </c>
      <c r="I164" s="480">
        <v>5</v>
      </c>
      <c r="J164" s="480">
        <v>20</v>
      </c>
      <c r="K164" s="277"/>
      <c r="L164" s="1384">
        <f>IFERROR(K164*H164,0)</f>
        <v>0</v>
      </c>
    </row>
    <row r="165" spans="1:12" ht="15.75">
      <c r="A165" s="45" t="str">
        <f>IF(K165&gt;0,COUNT($J$4:J165)+MAX('MI Fittings'!A:A),"")</f>
        <v/>
      </c>
      <c r="B165" s="477"/>
      <c r="C165" s="477"/>
      <c r="D165" s="481" t="s">
        <v>563</v>
      </c>
      <c r="E165" s="482"/>
      <c r="F165" s="1397" t="s">
        <v>563</v>
      </c>
      <c r="G165" s="299"/>
      <c r="H165" s="1397"/>
      <c r="I165" s="483" t="s">
        <v>563</v>
      </c>
      <c r="J165" s="483" t="s">
        <v>563</v>
      </c>
      <c r="K165" s="279"/>
      <c r="L165" s="1387"/>
    </row>
    <row r="166" spans="1:12" ht="15.75">
      <c r="A166" s="45" t="str">
        <f>IF(K166&gt;0,COUNT($J$4:J166)+MAX('MI Fittings'!A:A),"")</f>
        <v/>
      </c>
      <c r="B166" s="477"/>
      <c r="C166" s="1257" t="s">
        <v>9258</v>
      </c>
      <c r="D166" s="484" t="s">
        <v>9010</v>
      </c>
      <c r="E166" s="485" t="s">
        <v>9345</v>
      </c>
      <c r="F166" s="1399">
        <v>30.34</v>
      </c>
      <c r="G166" s="294">
        <f>$G$2</f>
        <v>0</v>
      </c>
      <c r="H166" s="1401">
        <f>IFERROR(F166*G166,"-")</f>
        <v>0</v>
      </c>
      <c r="I166" s="486">
        <v>1</v>
      </c>
      <c r="J166" s="486">
        <v>20</v>
      </c>
      <c r="K166" s="278"/>
      <c r="L166" s="1383">
        <f>IFERROR(K166*H166,0)</f>
        <v>0</v>
      </c>
    </row>
    <row r="167" spans="1:12" ht="15.75">
      <c r="A167" s="45" t="str">
        <f>IF(K167&gt;0,COUNT($J$4:J167)+MAX('MI Fittings'!A:A),"")</f>
        <v/>
      </c>
      <c r="B167" s="477"/>
      <c r="C167" s="1257" t="s">
        <v>9258</v>
      </c>
      <c r="D167" s="478" t="s">
        <v>9011</v>
      </c>
      <c r="E167" s="479" t="s">
        <v>9346</v>
      </c>
      <c r="F167" s="1396">
        <v>30.28</v>
      </c>
      <c r="G167" s="296">
        <f>$G$2</f>
        <v>0</v>
      </c>
      <c r="H167" s="1401">
        <f>IFERROR(F167*G167,"-")</f>
        <v>0</v>
      </c>
      <c r="I167" s="480">
        <v>5</v>
      </c>
      <c r="J167" s="480">
        <v>20</v>
      </c>
      <c r="K167" s="277"/>
      <c r="L167" s="1384">
        <f>IFERROR(K167*H167,0)</f>
        <v>0</v>
      </c>
    </row>
    <row r="168" spans="1:12" ht="15.75">
      <c r="A168" s="45" t="str">
        <f>IF(K168&gt;0,COUNT($J$4:J168)+MAX('MI Fittings'!A:A),"")</f>
        <v/>
      </c>
      <c r="B168" s="477"/>
      <c r="C168" s="477"/>
      <c r="D168" s="481" t="s">
        <v>563</v>
      </c>
      <c r="E168" s="482"/>
      <c r="F168" s="1397" t="s">
        <v>563</v>
      </c>
      <c r="G168" s="299"/>
      <c r="H168" s="1397"/>
      <c r="I168" s="483" t="s">
        <v>563</v>
      </c>
      <c r="J168" s="483" t="s">
        <v>563</v>
      </c>
      <c r="K168" s="279"/>
      <c r="L168" s="1387"/>
    </row>
    <row r="169" spans="1:12" ht="15.75">
      <c r="A169" s="45" t="str">
        <f>IF(K169&gt;0,COUNT($J$4:J169)+MAX('MI Fittings'!A:A),"")</f>
        <v/>
      </c>
      <c r="B169" s="477"/>
      <c r="C169" s="1257" t="s">
        <v>9258</v>
      </c>
      <c r="D169" s="484" t="s">
        <v>9012</v>
      </c>
      <c r="E169" s="485" t="s">
        <v>9347</v>
      </c>
      <c r="F169" s="1399">
        <v>47.39</v>
      </c>
      <c r="G169" s="294">
        <f>$G$2</f>
        <v>0</v>
      </c>
      <c r="H169" s="1401">
        <f>IFERROR(F169*G169,"-")</f>
        <v>0</v>
      </c>
      <c r="I169" s="486">
        <v>1</v>
      </c>
      <c r="J169" s="486">
        <v>10</v>
      </c>
      <c r="K169" s="278"/>
      <c r="L169" s="1383">
        <f>IFERROR(K169*H169,0)</f>
        <v>0</v>
      </c>
    </row>
    <row r="170" spans="1:12" ht="15.75">
      <c r="A170" s="45" t="str">
        <f>IF(K170&gt;0,COUNT($J$4:J170)+MAX('MI Fittings'!A:A),"")</f>
        <v/>
      </c>
      <c r="B170" s="477"/>
      <c r="C170" s="1257" t="s">
        <v>9258</v>
      </c>
      <c r="D170" s="478" t="s">
        <v>9013</v>
      </c>
      <c r="E170" s="479" t="s">
        <v>9348</v>
      </c>
      <c r="F170" s="1396">
        <v>47.23</v>
      </c>
      <c r="G170" s="296">
        <f>$G$2</f>
        <v>0</v>
      </c>
      <c r="H170" s="1401">
        <f>IFERROR(F170*G170,"-")</f>
        <v>0</v>
      </c>
      <c r="I170" s="480">
        <v>1</v>
      </c>
      <c r="J170" s="480">
        <v>10</v>
      </c>
      <c r="K170" s="277"/>
      <c r="L170" s="1384">
        <f>IFERROR(K170*H170,0)</f>
        <v>0</v>
      </c>
    </row>
    <row r="171" spans="1:12" ht="15.75">
      <c r="A171" s="45" t="str">
        <f>IF(K171&gt;0,COUNT($J$4:J171)+MAX('MI Fittings'!A:A),"")</f>
        <v/>
      </c>
      <c r="B171" s="477"/>
      <c r="C171" s="477"/>
      <c r="D171" s="481" t="s">
        <v>563</v>
      </c>
      <c r="E171" s="482"/>
      <c r="F171" s="1397" t="s">
        <v>563</v>
      </c>
      <c r="G171" s="299"/>
      <c r="H171" s="1397"/>
      <c r="I171" s="483" t="s">
        <v>563</v>
      </c>
      <c r="J171" s="483" t="s">
        <v>563</v>
      </c>
      <c r="K171" s="279"/>
      <c r="L171" s="1387"/>
    </row>
    <row r="172" spans="1:12" ht="15.75">
      <c r="A172" s="45" t="str">
        <f>IF(K172&gt;0,COUNT($J$4:J172)+MAX('MI Fittings'!A:A),"")</f>
        <v/>
      </c>
      <c r="B172" s="477"/>
      <c r="C172" s="1257" t="s">
        <v>9258</v>
      </c>
      <c r="D172" s="487" t="s">
        <v>9014</v>
      </c>
      <c r="E172" s="488" t="s">
        <v>9349</v>
      </c>
      <c r="F172" s="1398">
        <v>60.01</v>
      </c>
      <c r="G172" s="298">
        <f>$G$2</f>
        <v>0</v>
      </c>
      <c r="H172" s="1401">
        <f>IFERROR(F172*G172,"-")</f>
        <v>0</v>
      </c>
      <c r="I172" s="489">
        <v>1</v>
      </c>
      <c r="J172" s="489">
        <v>5</v>
      </c>
      <c r="K172" s="280"/>
      <c r="L172" s="1384">
        <f>IFERROR(K172*H172,0)</f>
        <v>0</v>
      </c>
    </row>
    <row r="173" spans="1:12" ht="15.75">
      <c r="A173" s="45" t="str">
        <f>IF(K173&gt;0,COUNT($J$4:J173)+MAX('MI Fittings'!A:A),"")</f>
        <v/>
      </c>
      <c r="B173" s="477"/>
      <c r="C173" s="477"/>
      <c r="D173" s="481" t="s">
        <v>563</v>
      </c>
      <c r="E173" s="490"/>
      <c r="F173" s="1397" t="s">
        <v>563</v>
      </c>
      <c r="G173" s="299"/>
      <c r="H173" s="1397"/>
      <c r="I173" s="483" t="s">
        <v>563</v>
      </c>
      <c r="J173" s="483" t="s">
        <v>563</v>
      </c>
      <c r="K173" s="279"/>
      <c r="L173" s="1387"/>
    </row>
    <row r="174" spans="1:12" ht="15.75">
      <c r="A174" s="45" t="str">
        <f>IF(K174&gt;0,COUNT($J$4:J174)+MAX('MI Fittings'!A:A),"")</f>
        <v/>
      </c>
      <c r="B174" s="477"/>
      <c r="C174" s="1257" t="s">
        <v>9258</v>
      </c>
      <c r="D174" s="484" t="s">
        <v>9015</v>
      </c>
      <c r="E174" s="485" t="s">
        <v>9350</v>
      </c>
      <c r="F174" s="1399">
        <v>88.19</v>
      </c>
      <c r="G174" s="294">
        <f>$G$2</f>
        <v>0</v>
      </c>
      <c r="H174" s="1401">
        <f>IFERROR(F174*G174,"-")</f>
        <v>0</v>
      </c>
      <c r="I174" s="486">
        <v>1</v>
      </c>
      <c r="J174" s="486">
        <v>5</v>
      </c>
      <c r="K174" s="278"/>
      <c r="L174" s="1383">
        <f>IFERROR(K174*H174,0)</f>
        <v>0</v>
      </c>
    </row>
    <row r="175" spans="1:12" ht="15.75">
      <c r="A175" s="45" t="str">
        <f>IF(K175&gt;0,COUNT($J$4:J175)+MAX('MI Fittings'!A:A),"")</f>
        <v/>
      </c>
      <c r="B175" s="477"/>
      <c r="C175" s="1257" t="s">
        <v>9258</v>
      </c>
      <c r="D175" s="476" t="s">
        <v>9016</v>
      </c>
      <c r="E175" s="452" t="s">
        <v>9351</v>
      </c>
      <c r="F175" s="1395">
        <v>79.84</v>
      </c>
      <c r="G175" s="295">
        <f>$G$2</f>
        <v>0</v>
      </c>
      <c r="H175" s="1401">
        <f>IFERROR(F175*G175,"-")</f>
        <v>0</v>
      </c>
      <c r="I175" s="310">
        <v>1</v>
      </c>
      <c r="J175" s="310">
        <v>5</v>
      </c>
      <c r="K175" s="276"/>
      <c r="L175" s="1383">
        <f>IFERROR(K175*H175,0)</f>
        <v>0</v>
      </c>
    </row>
    <row r="176" spans="1:12" ht="15.75">
      <c r="A176" s="45" t="str">
        <f>IF(K176&gt;0,COUNT($J$4:J176)+MAX('MI Fittings'!A:A),"")</f>
        <v/>
      </c>
      <c r="B176" s="395"/>
      <c r="C176" s="1249"/>
      <c r="D176" s="472" t="s">
        <v>563</v>
      </c>
      <c r="E176" s="473" t="s">
        <v>9174</v>
      </c>
      <c r="F176" s="1314" t="s">
        <v>563</v>
      </c>
      <c r="G176" s="309"/>
      <c r="H176" s="1289"/>
      <c r="I176" s="474" t="s">
        <v>563</v>
      </c>
      <c r="J176" s="474" t="s">
        <v>563</v>
      </c>
      <c r="K176" s="203"/>
      <c r="L176" s="1404"/>
    </row>
    <row r="177" spans="1:15" ht="15.75">
      <c r="A177" s="45" t="str">
        <f>IF(K177&gt;0,COUNT($J$4:J177)+MAX('MI Fittings'!A:A),"")</f>
        <v/>
      </c>
      <c r="B177" s="477"/>
      <c r="C177" s="1257" t="s">
        <v>9258</v>
      </c>
      <c r="D177" s="476" t="s">
        <v>9023</v>
      </c>
      <c r="E177" s="452" t="s">
        <v>9358</v>
      </c>
      <c r="F177" s="1395">
        <v>68.27</v>
      </c>
      <c r="G177" s="295">
        <f t="shared" ref="G177:G182" si="34">$G$2</f>
        <v>0</v>
      </c>
      <c r="H177" s="1401">
        <f t="shared" ref="H177:H182" si="35">IFERROR(F177*G177,"-")</f>
        <v>0</v>
      </c>
      <c r="I177" s="310">
        <v>5</v>
      </c>
      <c r="J177" s="310">
        <v>20</v>
      </c>
      <c r="K177" s="276"/>
      <c r="L177" s="1383">
        <f t="shared" ref="L177:L182" si="36">IFERROR(K177*H177,0)</f>
        <v>0</v>
      </c>
    </row>
    <row r="178" spans="1:15" ht="15.75">
      <c r="A178" s="45" t="str">
        <f>IF(K178&gt;0,COUNT($J$4:J178)+MAX('MI Fittings'!A:A),"")</f>
        <v/>
      </c>
      <c r="B178" s="477"/>
      <c r="C178" s="1257" t="s">
        <v>9258</v>
      </c>
      <c r="D178" s="476" t="s">
        <v>9024</v>
      </c>
      <c r="E178" s="452" t="s">
        <v>9359</v>
      </c>
      <c r="F178" s="1395">
        <v>73.400000000000006</v>
      </c>
      <c r="G178" s="295">
        <f t="shared" si="34"/>
        <v>0</v>
      </c>
      <c r="H178" s="1401">
        <f t="shared" si="35"/>
        <v>0</v>
      </c>
      <c r="I178" s="310">
        <v>5</v>
      </c>
      <c r="J178" s="310">
        <v>20</v>
      </c>
      <c r="K178" s="276"/>
      <c r="L178" s="1383">
        <f t="shared" si="36"/>
        <v>0</v>
      </c>
    </row>
    <row r="179" spans="1:15" ht="15.75">
      <c r="A179" s="45" t="str">
        <f>IF(K179&gt;0,COUNT($J$4:J179)+MAX('MI Fittings'!A:A),"")</f>
        <v/>
      </c>
      <c r="B179" s="477"/>
      <c r="C179" s="1257" t="s">
        <v>9258</v>
      </c>
      <c r="D179" s="476" t="s">
        <v>9025</v>
      </c>
      <c r="E179" s="452" t="s">
        <v>9360</v>
      </c>
      <c r="F179" s="1395">
        <v>86.03</v>
      </c>
      <c r="G179" s="295">
        <f t="shared" si="34"/>
        <v>0</v>
      </c>
      <c r="H179" s="1401">
        <f t="shared" si="35"/>
        <v>0</v>
      </c>
      <c r="I179" s="310">
        <v>1</v>
      </c>
      <c r="J179" s="310">
        <v>15</v>
      </c>
      <c r="K179" s="276"/>
      <c r="L179" s="1383">
        <f t="shared" si="36"/>
        <v>0</v>
      </c>
    </row>
    <row r="180" spans="1:15" ht="15.75">
      <c r="A180" s="45" t="str">
        <f>IF(K180&gt;0,COUNT($J$4:J180)+MAX('MI Fittings'!A:A),"")</f>
        <v/>
      </c>
      <c r="B180" s="477"/>
      <c r="C180" s="1257" t="s">
        <v>9258</v>
      </c>
      <c r="D180" s="476" t="s">
        <v>9026</v>
      </c>
      <c r="E180" s="452" t="s">
        <v>9361</v>
      </c>
      <c r="F180" s="1395">
        <v>93</v>
      </c>
      <c r="G180" s="295">
        <f t="shared" si="34"/>
        <v>0</v>
      </c>
      <c r="H180" s="1401">
        <f t="shared" si="35"/>
        <v>0</v>
      </c>
      <c r="I180" s="310">
        <v>1</v>
      </c>
      <c r="J180" s="310">
        <v>5</v>
      </c>
      <c r="K180" s="276"/>
      <c r="L180" s="1383">
        <f t="shared" si="36"/>
        <v>0</v>
      </c>
    </row>
    <row r="181" spans="1:15" ht="15.75">
      <c r="A181" s="45" t="str">
        <f>IF(K181&gt;0,COUNT($J$4:J181)+MAX('MI Fittings'!A:A),"")</f>
        <v/>
      </c>
      <c r="B181" s="477"/>
      <c r="C181" s="1257" t="s">
        <v>9258</v>
      </c>
      <c r="D181" s="476" t="s">
        <v>9027</v>
      </c>
      <c r="E181" s="452" t="s">
        <v>9362</v>
      </c>
      <c r="F181" s="1395">
        <v>95.45</v>
      </c>
      <c r="G181" s="295">
        <f t="shared" si="34"/>
        <v>0</v>
      </c>
      <c r="H181" s="1401">
        <f t="shared" si="35"/>
        <v>0</v>
      </c>
      <c r="I181" s="310">
        <v>1</v>
      </c>
      <c r="J181" s="310">
        <v>5</v>
      </c>
      <c r="K181" s="276"/>
      <c r="L181" s="1383">
        <f t="shared" si="36"/>
        <v>0</v>
      </c>
    </row>
    <row r="182" spans="1:15" ht="15.75">
      <c r="A182" s="45" t="str">
        <f>IF(K182&gt;0,COUNT($J$4:J182)+MAX('MI Fittings'!A:A),"")</f>
        <v/>
      </c>
      <c r="B182" s="477"/>
      <c r="C182" s="1257" t="s">
        <v>9258</v>
      </c>
      <c r="D182" s="478" t="s">
        <v>9028</v>
      </c>
      <c r="E182" s="479" t="s">
        <v>9363</v>
      </c>
      <c r="F182" s="1396">
        <v>98.62</v>
      </c>
      <c r="G182" s="296">
        <f t="shared" si="34"/>
        <v>0</v>
      </c>
      <c r="H182" s="1401">
        <f t="shared" si="35"/>
        <v>0</v>
      </c>
      <c r="I182" s="480">
        <v>1</v>
      </c>
      <c r="J182" s="480">
        <v>4</v>
      </c>
      <c r="K182" s="277"/>
      <c r="L182" s="1383">
        <f t="shared" si="36"/>
        <v>0</v>
      </c>
    </row>
    <row r="183" spans="1:15" ht="15.75">
      <c r="A183" s="45" t="str">
        <f>IF(K183&gt;0,COUNT($J$4:J183)+MAX('MI Fittings'!A:A),"")</f>
        <v/>
      </c>
      <c r="B183" s="395"/>
      <c r="C183" s="1249"/>
      <c r="D183" s="472" t="s">
        <v>563</v>
      </c>
      <c r="E183" s="473" t="s">
        <v>8849</v>
      </c>
      <c r="F183" s="1314" t="s">
        <v>563</v>
      </c>
      <c r="G183" s="309"/>
      <c r="H183" s="1289"/>
      <c r="I183" s="474" t="s">
        <v>563</v>
      </c>
      <c r="J183" s="474" t="s">
        <v>563</v>
      </c>
      <c r="K183" s="203"/>
      <c r="L183" s="1404"/>
    </row>
    <row r="184" spans="1:15" ht="15.75">
      <c r="A184" s="45" t="str">
        <f>IF(K184&gt;0,COUNT($J$4:J184)+MAX('MI Fittings'!A:A),"")</f>
        <v/>
      </c>
      <c r="B184" s="475"/>
      <c r="C184" s="1257" t="s">
        <v>9258</v>
      </c>
      <c r="D184" s="476" t="s">
        <v>9132</v>
      </c>
      <c r="E184" s="452" t="s">
        <v>9689</v>
      </c>
      <c r="F184" s="1395">
        <v>137.87</v>
      </c>
      <c r="G184" s="295">
        <f t="shared" ref="G184:G189" si="37">$G$2</f>
        <v>0</v>
      </c>
      <c r="H184" s="1401">
        <f t="shared" ref="H184:H189" si="38">IFERROR(F184*G184,"-")</f>
        <v>0</v>
      </c>
      <c r="I184" s="310">
        <v>1</v>
      </c>
      <c r="J184" s="310">
        <v>5</v>
      </c>
      <c r="K184" s="276"/>
      <c r="L184" s="1385">
        <f t="shared" ref="L184:L189" si="39">IFERROR(K184*H184,0)</f>
        <v>0</v>
      </c>
    </row>
    <row r="185" spans="1:15" ht="15.75">
      <c r="A185" s="45" t="str">
        <f>IF(K185&gt;0,COUNT($J$4:J185)+MAX('MI Fittings'!A:A),"")</f>
        <v/>
      </c>
      <c r="B185" s="477"/>
      <c r="C185" s="1257" t="s">
        <v>9258</v>
      </c>
      <c r="D185" s="476" t="s">
        <v>9133</v>
      </c>
      <c r="E185" s="452" t="s">
        <v>9690</v>
      </c>
      <c r="F185" s="1395">
        <v>144.44</v>
      </c>
      <c r="G185" s="295">
        <f t="shared" si="37"/>
        <v>0</v>
      </c>
      <c r="H185" s="1401">
        <f t="shared" si="38"/>
        <v>0</v>
      </c>
      <c r="I185" s="310">
        <v>1</v>
      </c>
      <c r="J185" s="310">
        <v>5</v>
      </c>
      <c r="K185" s="276"/>
      <c r="L185" s="1383">
        <f t="shared" si="39"/>
        <v>0</v>
      </c>
    </row>
    <row r="186" spans="1:15" ht="15.75">
      <c r="A186" s="45" t="str">
        <f>IF(K186&gt;0,COUNT($J$4:J186)+MAX('MI Fittings'!A:A),"")</f>
        <v/>
      </c>
      <c r="B186" s="477"/>
      <c r="C186" s="1257" t="s">
        <v>9258</v>
      </c>
      <c r="D186" s="476" t="s">
        <v>9134</v>
      </c>
      <c r="E186" s="452" t="s">
        <v>9691</v>
      </c>
      <c r="F186" s="1395">
        <v>150.6</v>
      </c>
      <c r="G186" s="295">
        <f t="shared" si="37"/>
        <v>0</v>
      </c>
      <c r="H186" s="1401">
        <f t="shared" si="38"/>
        <v>0</v>
      </c>
      <c r="I186" s="310">
        <v>1</v>
      </c>
      <c r="J186" s="310">
        <v>5</v>
      </c>
      <c r="K186" s="276"/>
      <c r="L186" s="1383">
        <f t="shared" si="39"/>
        <v>0</v>
      </c>
    </row>
    <row r="187" spans="1:15" ht="15.75">
      <c r="A187" s="45" t="str">
        <f>IF(K187&gt;0,COUNT($J$4:J187)+MAX('MI Fittings'!A:A),"")</f>
        <v/>
      </c>
      <c r="B187" s="477"/>
      <c r="C187" s="1257" t="s">
        <v>9258</v>
      </c>
      <c r="D187" s="476" t="s">
        <v>9135</v>
      </c>
      <c r="E187" s="452" t="s">
        <v>9692</v>
      </c>
      <c r="F187" s="1395">
        <v>157.88</v>
      </c>
      <c r="G187" s="295">
        <f t="shared" si="37"/>
        <v>0</v>
      </c>
      <c r="H187" s="1401">
        <f t="shared" si="38"/>
        <v>0</v>
      </c>
      <c r="I187" s="310">
        <v>1</v>
      </c>
      <c r="J187" s="310">
        <v>2</v>
      </c>
      <c r="K187" s="276"/>
      <c r="L187" s="1383">
        <f t="shared" si="39"/>
        <v>0</v>
      </c>
    </row>
    <row r="188" spans="1:15" ht="15.75">
      <c r="A188" s="45" t="str">
        <f>IF(K188&gt;0,COUNT($J$4:J188)+MAX('MI Fittings'!A:A),"")</f>
        <v/>
      </c>
      <c r="B188" s="477"/>
      <c r="C188" s="1257" t="s">
        <v>9258</v>
      </c>
      <c r="D188" s="476" t="s">
        <v>9136</v>
      </c>
      <c r="E188" s="452" t="s">
        <v>9693</v>
      </c>
      <c r="F188" s="1395">
        <v>188.75</v>
      </c>
      <c r="G188" s="295">
        <f t="shared" si="37"/>
        <v>0</v>
      </c>
      <c r="H188" s="1401">
        <f t="shared" si="38"/>
        <v>0</v>
      </c>
      <c r="I188" s="310">
        <v>1</v>
      </c>
      <c r="J188" s="310">
        <v>2</v>
      </c>
      <c r="K188" s="276"/>
      <c r="L188" s="1383">
        <f t="shared" si="39"/>
        <v>0</v>
      </c>
    </row>
    <row r="189" spans="1:15" ht="15.75">
      <c r="A189" s="45" t="str">
        <f>IF(K189&gt;0,COUNT($J$4:J189)+MAX('MI Fittings'!A:A),"")</f>
        <v/>
      </c>
      <c r="B189" s="492"/>
      <c r="C189" s="1257" t="s">
        <v>9258</v>
      </c>
      <c r="D189" s="476" t="s">
        <v>9137</v>
      </c>
      <c r="E189" s="452" t="s">
        <v>9694</v>
      </c>
      <c r="F189" s="1395">
        <v>236.86</v>
      </c>
      <c r="G189" s="295">
        <f t="shared" si="37"/>
        <v>0</v>
      </c>
      <c r="H189" s="1401">
        <f t="shared" si="38"/>
        <v>0</v>
      </c>
      <c r="I189" s="310">
        <v>1</v>
      </c>
      <c r="J189" s="310">
        <v>2</v>
      </c>
      <c r="K189" s="276"/>
      <c r="L189" s="1383">
        <f t="shared" si="39"/>
        <v>0</v>
      </c>
    </row>
    <row r="190" spans="1:15" s="307" customFormat="1" ht="28.5" customHeight="1">
      <c r="A190" s="45" t="str">
        <f>IF(K190&gt;0,COUNT($J$4:J190)+MAX('MI Fittings'!A:A),"")</f>
        <v/>
      </c>
      <c r="B190" s="1260"/>
      <c r="C190" s="1619" t="s">
        <v>9563</v>
      </c>
      <c r="D190" s="1261"/>
      <c r="E190" s="1262" t="s">
        <v>8848</v>
      </c>
      <c r="F190" s="1400"/>
      <c r="G190" s="1263" t="s">
        <v>9527</v>
      </c>
      <c r="H190" s="1400"/>
      <c r="I190" s="1264"/>
      <c r="J190" s="1265"/>
      <c r="K190" s="1266"/>
      <c r="L190" s="1406"/>
      <c r="M190" s="463"/>
      <c r="N190" s="1393"/>
      <c r="O190" s="464"/>
    </row>
    <row r="191" spans="1:15" ht="15.75">
      <c r="A191" s="45" t="str">
        <f>IF(K191&gt;0,COUNT($J$4:J191)+MAX('MI Fittings'!A:A),"")</f>
        <v/>
      </c>
      <c r="B191" s="379"/>
      <c r="C191" s="1249"/>
      <c r="D191" s="380" t="s">
        <v>563</v>
      </c>
      <c r="E191" s="381" t="s">
        <v>9523</v>
      </c>
      <c r="F191" s="1311" t="s">
        <v>563</v>
      </c>
      <c r="G191" s="293"/>
      <c r="H191" s="1291"/>
      <c r="I191" s="383" t="s">
        <v>563</v>
      </c>
      <c r="J191" s="383" t="s">
        <v>563</v>
      </c>
      <c r="K191" s="188"/>
      <c r="L191" s="1382"/>
      <c r="M191" s="304"/>
      <c r="N191" s="1287"/>
    </row>
    <row r="192" spans="1:15" ht="15.75">
      <c r="A192" s="45" t="str">
        <f>IF(K192&gt;0,COUNT($J$4:J192)+MAX('MI Fittings'!A:A),"")</f>
        <v/>
      </c>
      <c r="B192" s="477"/>
      <c r="C192" s="1250" t="s">
        <v>9257</v>
      </c>
      <c r="D192" s="476" t="s">
        <v>8929</v>
      </c>
      <c r="E192" s="452" t="s">
        <v>9299</v>
      </c>
      <c r="F192" s="1395">
        <v>20.97</v>
      </c>
      <c r="G192" s="295">
        <f t="shared" ref="G192:G197" si="40">$G$2</f>
        <v>0</v>
      </c>
      <c r="H192" s="1401">
        <f t="shared" ref="H192:H197" si="41">IFERROR(F192*G192,"-")</f>
        <v>0</v>
      </c>
      <c r="I192" s="310">
        <v>10</v>
      </c>
      <c r="J192" s="310">
        <v>20</v>
      </c>
      <c r="K192" s="276"/>
      <c r="L192" s="1383">
        <f t="shared" ref="L192:L197" si="42">IFERROR(K192*H192,0)</f>
        <v>0</v>
      </c>
    </row>
    <row r="193" spans="1:14" ht="15.75">
      <c r="A193" s="45" t="str">
        <f>IF(K193&gt;0,COUNT($J$4:J193)+MAX('MI Fittings'!A:A),"")</f>
        <v/>
      </c>
      <c r="B193" s="477"/>
      <c r="C193" s="1250" t="s">
        <v>9257</v>
      </c>
      <c r="D193" s="476" t="s">
        <v>8930</v>
      </c>
      <c r="E193" s="452" t="s">
        <v>9300</v>
      </c>
      <c r="F193" s="1395">
        <v>23.45</v>
      </c>
      <c r="G193" s="295">
        <f t="shared" si="40"/>
        <v>0</v>
      </c>
      <c r="H193" s="1401">
        <f t="shared" si="41"/>
        <v>0</v>
      </c>
      <c r="I193" s="310">
        <v>10</v>
      </c>
      <c r="J193" s="310">
        <v>20</v>
      </c>
      <c r="K193" s="276"/>
      <c r="L193" s="1383">
        <f t="shared" si="42"/>
        <v>0</v>
      </c>
    </row>
    <row r="194" spans="1:14" ht="15.75">
      <c r="A194" s="45" t="str">
        <f>IF(K194&gt;0,COUNT($J$4:J194)+MAX('MI Fittings'!A:A),"")</f>
        <v/>
      </c>
      <c r="B194" s="477"/>
      <c r="C194" s="1250" t="s">
        <v>9257</v>
      </c>
      <c r="D194" s="476" t="s">
        <v>8931</v>
      </c>
      <c r="E194" s="452" t="s">
        <v>9301</v>
      </c>
      <c r="F194" s="1395">
        <v>28.54</v>
      </c>
      <c r="G194" s="295">
        <f t="shared" si="40"/>
        <v>0</v>
      </c>
      <c r="H194" s="1401">
        <f t="shared" si="41"/>
        <v>0</v>
      </c>
      <c r="I194" s="310">
        <v>5</v>
      </c>
      <c r="J194" s="310">
        <v>10</v>
      </c>
      <c r="K194" s="276"/>
      <c r="L194" s="1383">
        <f t="shared" si="42"/>
        <v>0</v>
      </c>
    </row>
    <row r="195" spans="1:14" ht="15.75">
      <c r="A195" s="45" t="str">
        <f>IF(K195&gt;0,COUNT($J$4:J195)+MAX('MI Fittings'!A:A),"")</f>
        <v/>
      </c>
      <c r="B195" s="477"/>
      <c r="C195" s="1250" t="s">
        <v>9257</v>
      </c>
      <c r="D195" s="476" t="s">
        <v>8932</v>
      </c>
      <c r="E195" s="452" t="s">
        <v>9302</v>
      </c>
      <c r="F195" s="1395">
        <v>48.68</v>
      </c>
      <c r="G195" s="295">
        <f t="shared" si="40"/>
        <v>0</v>
      </c>
      <c r="H195" s="1401">
        <f t="shared" si="41"/>
        <v>0</v>
      </c>
      <c r="I195" s="310">
        <v>1</v>
      </c>
      <c r="J195" s="310">
        <v>4</v>
      </c>
      <c r="K195" s="276"/>
      <c r="L195" s="1383">
        <f t="shared" si="42"/>
        <v>0</v>
      </c>
    </row>
    <row r="196" spans="1:14" ht="15.75">
      <c r="A196" s="45" t="str">
        <f>IF(K196&gt;0,COUNT($J$4:J196)+MAX('MI Fittings'!A:A),"")</f>
        <v/>
      </c>
      <c r="B196" s="477"/>
      <c r="C196" s="1250" t="s">
        <v>9257</v>
      </c>
      <c r="D196" s="476" t="s">
        <v>8933</v>
      </c>
      <c r="E196" s="452" t="s">
        <v>9303</v>
      </c>
      <c r="F196" s="1395">
        <v>62.82</v>
      </c>
      <c r="G196" s="295">
        <f t="shared" si="40"/>
        <v>0</v>
      </c>
      <c r="H196" s="1401">
        <f t="shared" si="41"/>
        <v>0</v>
      </c>
      <c r="I196" s="310">
        <v>1</v>
      </c>
      <c r="J196" s="310">
        <v>4</v>
      </c>
      <c r="K196" s="276"/>
      <c r="L196" s="1383">
        <f t="shared" si="42"/>
        <v>0</v>
      </c>
    </row>
    <row r="197" spans="1:14" ht="15.75">
      <c r="A197" s="45" t="str">
        <f>IF(K197&gt;0,COUNT($J$4:J197)+MAX('MI Fittings'!A:A),"")</f>
        <v/>
      </c>
      <c r="B197" s="477"/>
      <c r="C197" s="1250" t="s">
        <v>9257</v>
      </c>
      <c r="D197" s="476" t="s">
        <v>8934</v>
      </c>
      <c r="E197" s="452" t="s">
        <v>9304</v>
      </c>
      <c r="F197" s="1395">
        <v>93.15</v>
      </c>
      <c r="G197" s="295">
        <f t="shared" si="40"/>
        <v>0</v>
      </c>
      <c r="H197" s="1401">
        <f t="shared" si="41"/>
        <v>0</v>
      </c>
      <c r="I197" s="310">
        <v>1</v>
      </c>
      <c r="J197" s="310">
        <v>2</v>
      </c>
      <c r="K197" s="276"/>
      <c r="L197" s="1383">
        <f t="shared" si="42"/>
        <v>0</v>
      </c>
    </row>
    <row r="198" spans="1:14" ht="15.75">
      <c r="A198" s="45" t="str">
        <f>IF(K198&gt;0,COUNT($J$4:J198)+MAX('MI Fittings'!A:A),"")</f>
        <v/>
      </c>
      <c r="B198" s="395"/>
      <c r="C198" s="1249"/>
      <c r="D198" s="472" t="s">
        <v>563</v>
      </c>
      <c r="E198" s="473" t="s">
        <v>9526</v>
      </c>
      <c r="F198" s="1314" t="s">
        <v>563</v>
      </c>
      <c r="G198" s="309"/>
      <c r="H198" s="1289"/>
      <c r="I198" s="474" t="s">
        <v>563</v>
      </c>
      <c r="J198" s="474" t="s">
        <v>563</v>
      </c>
      <c r="K198" s="203"/>
      <c r="L198" s="1404"/>
      <c r="M198" s="304"/>
      <c r="N198" s="1287"/>
    </row>
    <row r="199" spans="1:14" ht="15.75">
      <c r="A199" s="45" t="str">
        <f>IF(K199&gt;0,COUNT($J$4:J199)+MAX('MI Fittings'!A:A),"")</f>
        <v/>
      </c>
      <c r="B199" s="477"/>
      <c r="C199" s="1250" t="s">
        <v>9257</v>
      </c>
      <c r="D199" s="476" t="s">
        <v>8935</v>
      </c>
      <c r="E199" s="452" t="s">
        <v>9515</v>
      </c>
      <c r="F199" s="1395">
        <v>20.97</v>
      </c>
      <c r="G199" s="295">
        <f t="shared" ref="G199:G204" si="43">$G$2</f>
        <v>0</v>
      </c>
      <c r="H199" s="1401">
        <f t="shared" ref="H199:H204" si="44">IFERROR(F199*G199,"-")</f>
        <v>0</v>
      </c>
      <c r="I199" s="310">
        <v>10</v>
      </c>
      <c r="J199" s="310">
        <v>20</v>
      </c>
      <c r="K199" s="276"/>
      <c r="L199" s="1383">
        <f t="shared" ref="L199:L204" si="45">IFERROR(K199*H199,0)</f>
        <v>0</v>
      </c>
    </row>
    <row r="200" spans="1:14" ht="15.75">
      <c r="A200" s="45" t="str">
        <f>IF(K200&gt;0,COUNT($J$4:J200)+MAX('MI Fittings'!A:A),"")</f>
        <v/>
      </c>
      <c r="B200" s="477"/>
      <c r="C200" s="1250" t="s">
        <v>9257</v>
      </c>
      <c r="D200" s="476" t="s">
        <v>8936</v>
      </c>
      <c r="E200" s="452" t="s">
        <v>9516</v>
      </c>
      <c r="F200" s="1395">
        <v>23</v>
      </c>
      <c r="G200" s="295">
        <f t="shared" si="43"/>
        <v>0</v>
      </c>
      <c r="H200" s="1401">
        <f t="shared" si="44"/>
        <v>0</v>
      </c>
      <c r="I200" s="310">
        <v>10</v>
      </c>
      <c r="J200" s="310">
        <v>20</v>
      </c>
      <c r="K200" s="276"/>
      <c r="L200" s="1383">
        <f t="shared" si="45"/>
        <v>0</v>
      </c>
    </row>
    <row r="201" spans="1:14" ht="15.75">
      <c r="A201" s="45" t="str">
        <f>IF(K201&gt;0,COUNT($J$4:J201)+MAX('MI Fittings'!A:A),"")</f>
        <v/>
      </c>
      <c r="B201" s="477"/>
      <c r="C201" s="1250" t="s">
        <v>9257</v>
      </c>
      <c r="D201" s="476" t="s">
        <v>8937</v>
      </c>
      <c r="E201" s="452" t="s">
        <v>9517</v>
      </c>
      <c r="F201" s="1395">
        <v>28</v>
      </c>
      <c r="G201" s="295">
        <f t="shared" si="43"/>
        <v>0</v>
      </c>
      <c r="H201" s="1401">
        <f t="shared" si="44"/>
        <v>0</v>
      </c>
      <c r="I201" s="310">
        <v>5</v>
      </c>
      <c r="J201" s="310">
        <v>10</v>
      </c>
      <c r="K201" s="276"/>
      <c r="L201" s="1383">
        <f t="shared" si="45"/>
        <v>0</v>
      </c>
    </row>
    <row r="202" spans="1:14" ht="15.75">
      <c r="A202" s="45" t="str">
        <f>IF(K202&gt;0,COUNT($J$4:J202)+MAX('MI Fittings'!A:A),"")</f>
        <v/>
      </c>
      <c r="B202" s="477"/>
      <c r="C202" s="1250" t="s">
        <v>9257</v>
      </c>
      <c r="D202" s="476" t="s">
        <v>8938</v>
      </c>
      <c r="E202" s="452" t="s">
        <v>9518</v>
      </c>
      <c r="F202" s="1395">
        <v>48.68</v>
      </c>
      <c r="G202" s="295">
        <f t="shared" si="43"/>
        <v>0</v>
      </c>
      <c r="H202" s="1401">
        <f t="shared" si="44"/>
        <v>0</v>
      </c>
      <c r="I202" s="310">
        <v>1</v>
      </c>
      <c r="J202" s="310">
        <v>4</v>
      </c>
      <c r="K202" s="276"/>
      <c r="L202" s="1383">
        <f t="shared" si="45"/>
        <v>0</v>
      </c>
    </row>
    <row r="203" spans="1:14" ht="15.75">
      <c r="A203" s="45" t="str">
        <f>IF(K203&gt;0,COUNT($J$4:J203)+MAX('MI Fittings'!A:A),"")</f>
        <v/>
      </c>
      <c r="B203" s="477"/>
      <c r="C203" s="1250" t="s">
        <v>9257</v>
      </c>
      <c r="D203" s="476" t="s">
        <v>8939</v>
      </c>
      <c r="E203" s="452" t="s">
        <v>9519</v>
      </c>
      <c r="F203" s="1395">
        <v>62.82</v>
      </c>
      <c r="G203" s="295">
        <f t="shared" si="43"/>
        <v>0</v>
      </c>
      <c r="H203" s="1401">
        <f t="shared" si="44"/>
        <v>0</v>
      </c>
      <c r="I203" s="310">
        <v>1</v>
      </c>
      <c r="J203" s="310">
        <v>5</v>
      </c>
      <c r="K203" s="276"/>
      <c r="L203" s="1383">
        <f t="shared" si="45"/>
        <v>0</v>
      </c>
    </row>
    <row r="204" spans="1:14" ht="15.75">
      <c r="A204" s="45" t="str">
        <f>IF(K204&gt;0,COUNT($J$4:J204)+MAX('MI Fittings'!A:A),"")</f>
        <v/>
      </c>
      <c r="B204" s="477"/>
      <c r="C204" s="1250" t="s">
        <v>9257</v>
      </c>
      <c r="D204" s="476" t="s">
        <v>8940</v>
      </c>
      <c r="E204" s="452" t="s">
        <v>9520</v>
      </c>
      <c r="F204" s="1395">
        <v>93.15</v>
      </c>
      <c r="G204" s="295">
        <f t="shared" si="43"/>
        <v>0</v>
      </c>
      <c r="H204" s="1401">
        <f t="shared" si="44"/>
        <v>0</v>
      </c>
      <c r="I204" s="310">
        <v>1</v>
      </c>
      <c r="J204" s="310">
        <v>2</v>
      </c>
      <c r="K204" s="276"/>
      <c r="L204" s="1383">
        <f t="shared" si="45"/>
        <v>0</v>
      </c>
    </row>
    <row r="205" spans="1:14" ht="15.75">
      <c r="A205" s="45" t="str">
        <f>IF(K205&gt;0,COUNT($J$4:J205)+MAX('MI Fittings'!A:A),"")</f>
        <v/>
      </c>
      <c r="B205" s="395"/>
      <c r="C205" s="1249"/>
      <c r="D205" s="472" t="s">
        <v>563</v>
      </c>
      <c r="E205" s="473" t="s">
        <v>9524</v>
      </c>
      <c r="F205" s="1314" t="s">
        <v>563</v>
      </c>
      <c r="G205" s="309"/>
      <c r="H205" s="1289"/>
      <c r="I205" s="474" t="s">
        <v>563</v>
      </c>
      <c r="J205" s="474" t="s">
        <v>563</v>
      </c>
      <c r="K205" s="203"/>
      <c r="L205" s="1404"/>
      <c r="M205" s="304"/>
      <c r="N205" s="1287"/>
    </row>
    <row r="206" spans="1:14" ht="15.75">
      <c r="A206" s="45" t="str">
        <f>IF(K206&gt;0,COUNT($J$4:J206)+MAX('MI Fittings'!A:A),"")</f>
        <v/>
      </c>
      <c r="B206" s="477"/>
      <c r="C206" s="1250" t="s">
        <v>9257</v>
      </c>
      <c r="D206" s="476" t="s">
        <v>8917</v>
      </c>
      <c r="E206" s="452" t="s">
        <v>9293</v>
      </c>
      <c r="F206" s="1395">
        <v>21.27</v>
      </c>
      <c r="G206" s="295">
        <f t="shared" ref="G206:G211" si="46">$G$2</f>
        <v>0</v>
      </c>
      <c r="H206" s="1401">
        <f t="shared" ref="H206:H211" si="47">IFERROR(F206*G206,"-")</f>
        <v>0</v>
      </c>
      <c r="I206" s="310">
        <v>10</v>
      </c>
      <c r="J206" s="310">
        <v>20</v>
      </c>
      <c r="K206" s="276"/>
      <c r="L206" s="1383">
        <f t="shared" ref="L206:L211" si="48">IFERROR(K206*H206,0)</f>
        <v>0</v>
      </c>
    </row>
    <row r="207" spans="1:14" ht="15.75">
      <c r="A207" s="45" t="str">
        <f>IF(K207&gt;0,COUNT($J$4:J207)+MAX('MI Fittings'!A:A),"")</f>
        <v/>
      </c>
      <c r="B207" s="477"/>
      <c r="C207" s="1250" t="s">
        <v>9257</v>
      </c>
      <c r="D207" s="476" t="s">
        <v>8918</v>
      </c>
      <c r="E207" s="452" t="s">
        <v>9294</v>
      </c>
      <c r="F207" s="1395">
        <v>25.81</v>
      </c>
      <c r="G207" s="295">
        <f t="shared" si="46"/>
        <v>0</v>
      </c>
      <c r="H207" s="1401">
        <f t="shared" si="47"/>
        <v>0</v>
      </c>
      <c r="I207" s="310">
        <v>10</v>
      </c>
      <c r="J207" s="310">
        <v>20</v>
      </c>
      <c r="K207" s="276"/>
      <c r="L207" s="1383">
        <f t="shared" si="48"/>
        <v>0</v>
      </c>
    </row>
    <row r="208" spans="1:14" ht="15.75">
      <c r="A208" s="45" t="str">
        <f>IF(K208&gt;0,COUNT($J$4:J208)+MAX('MI Fittings'!A:A),"")</f>
        <v/>
      </c>
      <c r="B208" s="477"/>
      <c r="C208" s="1250" t="s">
        <v>9257</v>
      </c>
      <c r="D208" s="476" t="s">
        <v>8919</v>
      </c>
      <c r="E208" s="452" t="s">
        <v>9295</v>
      </c>
      <c r="F208" s="1395">
        <v>32.47</v>
      </c>
      <c r="G208" s="295">
        <f t="shared" si="46"/>
        <v>0</v>
      </c>
      <c r="H208" s="1401">
        <f t="shared" si="47"/>
        <v>0</v>
      </c>
      <c r="I208" s="310">
        <v>5</v>
      </c>
      <c r="J208" s="310">
        <v>10</v>
      </c>
      <c r="K208" s="276"/>
      <c r="L208" s="1383">
        <f t="shared" si="48"/>
        <v>0</v>
      </c>
    </row>
    <row r="209" spans="1:14" ht="15.75">
      <c r="A209" s="45" t="str">
        <f>IF(K209&gt;0,COUNT($J$4:J209)+MAX('MI Fittings'!A:A),"")</f>
        <v/>
      </c>
      <c r="B209" s="477"/>
      <c r="C209" s="1250" t="s">
        <v>9257</v>
      </c>
      <c r="D209" s="476" t="s">
        <v>8920</v>
      </c>
      <c r="E209" s="452" t="s">
        <v>9296</v>
      </c>
      <c r="F209" s="1395">
        <v>58.13</v>
      </c>
      <c r="G209" s="295">
        <f t="shared" si="46"/>
        <v>0</v>
      </c>
      <c r="H209" s="1401">
        <f t="shared" si="47"/>
        <v>0</v>
      </c>
      <c r="I209" s="310">
        <v>1</v>
      </c>
      <c r="J209" s="310">
        <v>4</v>
      </c>
      <c r="K209" s="276"/>
      <c r="L209" s="1383">
        <f t="shared" si="48"/>
        <v>0</v>
      </c>
    </row>
    <row r="210" spans="1:14" ht="15.75">
      <c r="A210" s="45" t="str">
        <f>IF(K210&gt;0,COUNT($J$4:J210)+MAX('MI Fittings'!A:A),"")</f>
        <v/>
      </c>
      <c r="B210" s="477"/>
      <c r="C210" s="1250" t="s">
        <v>9257</v>
      </c>
      <c r="D210" s="476" t="s">
        <v>8921</v>
      </c>
      <c r="E210" s="452" t="s">
        <v>9297</v>
      </c>
      <c r="F210" s="1395">
        <v>72.92</v>
      </c>
      <c r="G210" s="295">
        <f t="shared" si="46"/>
        <v>0</v>
      </c>
      <c r="H210" s="1401">
        <f t="shared" si="47"/>
        <v>0</v>
      </c>
      <c r="I210" s="310">
        <v>1</v>
      </c>
      <c r="J210" s="310">
        <v>4</v>
      </c>
      <c r="K210" s="276"/>
      <c r="L210" s="1383">
        <f t="shared" si="48"/>
        <v>0</v>
      </c>
    </row>
    <row r="211" spans="1:14" ht="15.75">
      <c r="A211" s="45" t="str">
        <f>IF(K211&gt;0,COUNT($J$4:J211)+MAX('MI Fittings'!A:A),"")</f>
        <v/>
      </c>
      <c r="B211" s="477"/>
      <c r="C211" s="1250" t="s">
        <v>9257</v>
      </c>
      <c r="D211" s="476" t="s">
        <v>8922</v>
      </c>
      <c r="E211" s="452" t="s">
        <v>9298</v>
      </c>
      <c r="F211" s="1395">
        <v>100.98</v>
      </c>
      <c r="G211" s="295">
        <f t="shared" si="46"/>
        <v>0</v>
      </c>
      <c r="H211" s="1401">
        <f t="shared" si="47"/>
        <v>0</v>
      </c>
      <c r="I211" s="310">
        <v>1</v>
      </c>
      <c r="J211" s="310">
        <v>2</v>
      </c>
      <c r="K211" s="276"/>
      <c r="L211" s="1383">
        <f t="shared" si="48"/>
        <v>0</v>
      </c>
    </row>
    <row r="212" spans="1:14" ht="15.75">
      <c r="A212" s="45" t="str">
        <f>IF(K212&gt;0,COUNT($J$4:J212)+MAX('MI Fittings'!A:A),"")</f>
        <v/>
      </c>
      <c r="B212" s="395"/>
      <c r="C212" s="1249"/>
      <c r="D212" s="472" t="s">
        <v>563</v>
      </c>
      <c r="E212" s="473" t="s">
        <v>9525</v>
      </c>
      <c r="F212" s="1314" t="s">
        <v>563</v>
      </c>
      <c r="G212" s="309"/>
      <c r="H212" s="1289"/>
      <c r="I212" s="474" t="s">
        <v>563</v>
      </c>
      <c r="J212" s="474" t="s">
        <v>563</v>
      </c>
      <c r="K212" s="203"/>
      <c r="L212" s="1404"/>
      <c r="M212" s="304"/>
      <c r="N212" s="1287"/>
    </row>
    <row r="213" spans="1:14" ht="15.75">
      <c r="A213" s="45" t="str">
        <f>IF(K213&gt;0,COUNT($J$4:J213)+MAX('MI Fittings'!A:A),"")</f>
        <v/>
      </c>
      <c r="B213" s="477"/>
      <c r="C213" s="1250" t="s">
        <v>9257</v>
      </c>
      <c r="D213" s="476" t="s">
        <v>8923</v>
      </c>
      <c r="E213" s="452" t="s">
        <v>8841</v>
      </c>
      <c r="F213" s="1395">
        <v>21.91</v>
      </c>
      <c r="G213" s="295">
        <f t="shared" ref="G213:G218" si="49">$G$2</f>
        <v>0</v>
      </c>
      <c r="H213" s="1401">
        <f t="shared" ref="H213:H218" si="50">IFERROR(F213*G213,"-")</f>
        <v>0</v>
      </c>
      <c r="I213" s="310">
        <v>10</v>
      </c>
      <c r="J213" s="310">
        <v>20</v>
      </c>
      <c r="K213" s="276"/>
      <c r="L213" s="1383">
        <f t="shared" ref="L213:L218" si="51">IFERROR(K213*H213,0)</f>
        <v>0</v>
      </c>
    </row>
    <row r="214" spans="1:14" ht="15.75">
      <c r="A214" s="45" t="str">
        <f>IF(K214&gt;0,COUNT($J$4:J214)+MAX('MI Fittings'!A:A),"")</f>
        <v/>
      </c>
      <c r="B214" s="477"/>
      <c r="C214" s="1250" t="s">
        <v>9257</v>
      </c>
      <c r="D214" s="476" t="s">
        <v>8924</v>
      </c>
      <c r="E214" s="452" t="s">
        <v>8842</v>
      </c>
      <c r="F214" s="1395">
        <v>26.59</v>
      </c>
      <c r="G214" s="295">
        <f t="shared" si="49"/>
        <v>0</v>
      </c>
      <c r="H214" s="1401">
        <f t="shared" si="50"/>
        <v>0</v>
      </c>
      <c r="I214" s="310">
        <v>10</v>
      </c>
      <c r="J214" s="310">
        <v>20</v>
      </c>
      <c r="K214" s="276"/>
      <c r="L214" s="1383">
        <f t="shared" si="51"/>
        <v>0</v>
      </c>
    </row>
    <row r="215" spans="1:14" ht="15.75">
      <c r="A215" s="45" t="str">
        <f>IF(K215&gt;0,COUNT($J$4:J215)+MAX('MI Fittings'!A:A),"")</f>
        <v/>
      </c>
      <c r="B215" s="477"/>
      <c r="C215" s="1250" t="s">
        <v>9257</v>
      </c>
      <c r="D215" s="476" t="s">
        <v>8925</v>
      </c>
      <c r="E215" s="452" t="s">
        <v>8843</v>
      </c>
      <c r="F215" s="1395">
        <v>33.450000000000003</v>
      </c>
      <c r="G215" s="295">
        <f t="shared" si="49"/>
        <v>0</v>
      </c>
      <c r="H215" s="1401">
        <f t="shared" si="50"/>
        <v>0</v>
      </c>
      <c r="I215" s="310">
        <v>5</v>
      </c>
      <c r="J215" s="310">
        <v>10</v>
      </c>
      <c r="K215" s="276"/>
      <c r="L215" s="1383">
        <f t="shared" si="51"/>
        <v>0</v>
      </c>
    </row>
    <row r="216" spans="1:14" ht="15.75">
      <c r="A216" s="45" t="str">
        <f>IF(K216&gt;0,COUNT($J$4:J216)+MAX('MI Fittings'!A:A),"")</f>
        <v/>
      </c>
      <c r="B216" s="477"/>
      <c r="C216" s="1250" t="s">
        <v>9257</v>
      </c>
      <c r="D216" s="476" t="s">
        <v>8926</v>
      </c>
      <c r="E216" s="452" t="s">
        <v>8844</v>
      </c>
      <c r="F216" s="1395">
        <v>58.13</v>
      </c>
      <c r="G216" s="295">
        <f t="shared" si="49"/>
        <v>0</v>
      </c>
      <c r="H216" s="1401">
        <f t="shared" si="50"/>
        <v>0</v>
      </c>
      <c r="I216" s="310">
        <v>1</v>
      </c>
      <c r="J216" s="310">
        <v>4</v>
      </c>
      <c r="K216" s="276"/>
      <c r="L216" s="1383">
        <f t="shared" si="51"/>
        <v>0</v>
      </c>
    </row>
    <row r="217" spans="1:14" ht="15.75">
      <c r="A217" s="45" t="str">
        <f>IF(K217&gt;0,COUNT($J$4:J217)+MAX('MI Fittings'!A:A),"")</f>
        <v/>
      </c>
      <c r="B217" s="477"/>
      <c r="C217" s="1250" t="s">
        <v>9257</v>
      </c>
      <c r="D217" s="476" t="s">
        <v>8927</v>
      </c>
      <c r="E217" s="452" t="s">
        <v>8845</v>
      </c>
      <c r="F217" s="1395">
        <v>72.92</v>
      </c>
      <c r="G217" s="295">
        <f t="shared" si="49"/>
        <v>0</v>
      </c>
      <c r="H217" s="1401">
        <f t="shared" si="50"/>
        <v>0</v>
      </c>
      <c r="I217" s="310">
        <v>1</v>
      </c>
      <c r="J217" s="310">
        <v>6</v>
      </c>
      <c r="K217" s="276"/>
      <c r="L217" s="1383">
        <f t="shared" si="51"/>
        <v>0</v>
      </c>
    </row>
    <row r="218" spans="1:14" ht="15.75">
      <c r="A218" s="45" t="str">
        <f>IF(K218&gt;0,COUNT($J$4:J218)+MAX('MI Fittings'!A:A),"")</f>
        <v/>
      </c>
      <c r="B218" s="477"/>
      <c r="C218" s="1250" t="s">
        <v>9257</v>
      </c>
      <c r="D218" s="478" t="s">
        <v>8928</v>
      </c>
      <c r="E218" s="479" t="s">
        <v>8846</v>
      </c>
      <c r="F218" s="1396">
        <v>100.98</v>
      </c>
      <c r="G218" s="296">
        <f t="shared" si="49"/>
        <v>0</v>
      </c>
      <c r="H218" s="1401">
        <f t="shared" si="50"/>
        <v>0</v>
      </c>
      <c r="I218" s="480">
        <v>1</v>
      </c>
      <c r="J218" s="480">
        <v>4</v>
      </c>
      <c r="K218" s="277"/>
      <c r="L218" s="1383">
        <f t="shared" si="51"/>
        <v>0</v>
      </c>
    </row>
    <row r="219" spans="1:14" ht="15.75">
      <c r="A219" s="304"/>
      <c r="B219" s="395"/>
      <c r="C219" s="1248"/>
      <c r="D219" s="472"/>
      <c r="E219" s="473" t="s">
        <v>5</v>
      </c>
      <c r="F219" s="1314"/>
      <c r="G219" s="309"/>
      <c r="H219" s="1289"/>
      <c r="I219" s="474"/>
      <c r="J219" s="474"/>
      <c r="K219" s="203"/>
      <c r="L219" s="1404"/>
      <c r="M219" s="304"/>
      <c r="N219" s="1287"/>
    </row>
    <row r="220" spans="1:14" ht="15.75">
      <c r="A220" s="45" t="str">
        <f>IF(K220&gt;0,COUNT($K$190:K220)+MAX('MI Fittings'!A:A),"")</f>
        <v/>
      </c>
      <c r="B220" s="475"/>
      <c r="C220" s="1250" t="s">
        <v>9257</v>
      </c>
      <c r="D220" s="476" t="s">
        <v>8865</v>
      </c>
      <c r="E220" s="452" t="s">
        <v>9260</v>
      </c>
      <c r="F220" s="1395">
        <v>18.899999999999999</v>
      </c>
      <c r="G220" s="295">
        <f t="shared" ref="G220:G225" si="52">$G$2</f>
        <v>0</v>
      </c>
      <c r="H220" s="1401">
        <f t="shared" ref="H220:H225" si="53">IFERROR(F220*G220,"-")</f>
        <v>0</v>
      </c>
      <c r="I220" s="310">
        <v>10</v>
      </c>
      <c r="J220" s="310">
        <v>30</v>
      </c>
      <c r="K220" s="276"/>
      <c r="L220" s="1385">
        <f t="shared" ref="L220:L225" si="54">IFERROR(K220*H220,0)</f>
        <v>0</v>
      </c>
    </row>
    <row r="221" spans="1:14" ht="15.75">
      <c r="A221" s="45" t="str">
        <f>IF(K221&gt;0,COUNT($K$190:K221)+MAX('MI Fittings'!A:A),"")</f>
        <v/>
      </c>
      <c r="B221" s="477"/>
      <c r="C221" s="1250" t="s">
        <v>9257</v>
      </c>
      <c r="D221" s="476" t="s">
        <v>8866</v>
      </c>
      <c r="E221" s="452" t="s">
        <v>9261</v>
      </c>
      <c r="F221" s="1395">
        <v>21.63</v>
      </c>
      <c r="G221" s="295">
        <f t="shared" si="52"/>
        <v>0</v>
      </c>
      <c r="H221" s="1401">
        <f t="shared" si="53"/>
        <v>0</v>
      </c>
      <c r="I221" s="310">
        <v>10</v>
      </c>
      <c r="J221" s="310">
        <v>30</v>
      </c>
      <c r="K221" s="276"/>
      <c r="L221" s="1383">
        <f t="shared" si="54"/>
        <v>0</v>
      </c>
    </row>
    <row r="222" spans="1:14" ht="15.75">
      <c r="A222" s="45" t="str">
        <f>IF(K222&gt;0,COUNT($K$190:K222)+MAX('MI Fittings'!A:A),"")</f>
        <v/>
      </c>
      <c r="B222" s="477"/>
      <c r="C222" s="1250" t="s">
        <v>9257</v>
      </c>
      <c r="D222" s="476" t="s">
        <v>8867</v>
      </c>
      <c r="E222" s="452" t="s">
        <v>9262</v>
      </c>
      <c r="F222" s="1395">
        <v>32.28</v>
      </c>
      <c r="G222" s="295">
        <f t="shared" si="52"/>
        <v>0</v>
      </c>
      <c r="H222" s="1401">
        <f t="shared" si="53"/>
        <v>0</v>
      </c>
      <c r="I222" s="310">
        <v>5</v>
      </c>
      <c r="J222" s="310">
        <v>20</v>
      </c>
      <c r="K222" s="276"/>
      <c r="L222" s="1383">
        <f t="shared" si="54"/>
        <v>0</v>
      </c>
    </row>
    <row r="223" spans="1:14" ht="15.75">
      <c r="A223" s="45" t="str">
        <f>IF(K223&gt;0,COUNT($K$190:K223)+MAX('MI Fittings'!A:A),"")</f>
        <v/>
      </c>
      <c r="B223" s="477"/>
      <c r="C223" s="1250" t="s">
        <v>9257</v>
      </c>
      <c r="D223" s="476" t="s">
        <v>8868</v>
      </c>
      <c r="E223" s="452" t="s">
        <v>9263</v>
      </c>
      <c r="F223" s="1395">
        <v>41.08</v>
      </c>
      <c r="G223" s="295">
        <f t="shared" si="52"/>
        <v>0</v>
      </c>
      <c r="H223" s="1401">
        <f t="shared" si="53"/>
        <v>0</v>
      </c>
      <c r="I223" s="310">
        <v>1</v>
      </c>
      <c r="J223" s="310">
        <v>10</v>
      </c>
      <c r="K223" s="276"/>
      <c r="L223" s="1383">
        <f t="shared" si="54"/>
        <v>0</v>
      </c>
    </row>
    <row r="224" spans="1:14" ht="15.75">
      <c r="A224" s="45" t="str">
        <f>IF(K224&gt;0,COUNT($K$190:K224)+MAX('MI Fittings'!A:A),"")</f>
        <v/>
      </c>
      <c r="B224" s="477"/>
      <c r="C224" s="1250" t="s">
        <v>9257</v>
      </c>
      <c r="D224" s="476" t="s">
        <v>8869</v>
      </c>
      <c r="E224" s="452" t="s">
        <v>9264</v>
      </c>
      <c r="F224" s="1395">
        <v>55.47</v>
      </c>
      <c r="G224" s="295">
        <f t="shared" si="52"/>
        <v>0</v>
      </c>
      <c r="H224" s="1401">
        <f t="shared" si="53"/>
        <v>0</v>
      </c>
      <c r="I224" s="310">
        <v>1</v>
      </c>
      <c r="J224" s="310">
        <v>10</v>
      </c>
      <c r="K224" s="276"/>
      <c r="L224" s="1383">
        <f t="shared" si="54"/>
        <v>0</v>
      </c>
    </row>
    <row r="225" spans="1:14" ht="15.75">
      <c r="A225" s="45" t="str">
        <f>IF(K225&gt;0,COUNT($K$190:K225)+MAX('MI Fittings'!A:A),"")</f>
        <v/>
      </c>
      <c r="B225" s="477"/>
      <c r="C225" s="1250" t="s">
        <v>9257</v>
      </c>
      <c r="D225" s="478" t="s">
        <v>8870</v>
      </c>
      <c r="E225" s="479" t="s">
        <v>9265</v>
      </c>
      <c r="F225" s="1396">
        <v>80.33</v>
      </c>
      <c r="G225" s="296">
        <f t="shared" si="52"/>
        <v>0</v>
      </c>
      <c r="H225" s="1401">
        <f t="shared" si="53"/>
        <v>0</v>
      </c>
      <c r="I225" s="480">
        <v>1</v>
      </c>
      <c r="J225" s="480">
        <v>6</v>
      </c>
      <c r="K225" s="277"/>
      <c r="L225" s="1383">
        <f t="shared" si="54"/>
        <v>0</v>
      </c>
    </row>
    <row r="226" spans="1:14" ht="15.75">
      <c r="A226" s="45" t="str">
        <f>IF(K226&gt;0,COUNT($K$190:K226)+MAX('MI Fittings'!A:A),"")</f>
        <v/>
      </c>
      <c r="B226" s="379"/>
      <c r="C226" s="1249"/>
      <c r="D226" s="380" t="s">
        <v>563</v>
      </c>
      <c r="E226" s="381" t="s">
        <v>9173</v>
      </c>
      <c r="F226" s="1311" t="s">
        <v>563</v>
      </c>
      <c r="G226" s="293"/>
      <c r="H226" s="1291"/>
      <c r="I226" s="383" t="s">
        <v>563</v>
      </c>
      <c r="J226" s="383" t="s">
        <v>563</v>
      </c>
      <c r="K226" s="188"/>
      <c r="L226" s="1382"/>
      <c r="M226" s="304"/>
      <c r="N226" s="1287"/>
    </row>
    <row r="227" spans="1:14" ht="15.75">
      <c r="A227" s="45" t="str">
        <f>IF(K227&gt;0,COUNT($K$190:K227)+MAX('MI Fittings'!A:A),"")</f>
        <v/>
      </c>
      <c r="B227" s="477"/>
      <c r="C227" s="1250" t="s">
        <v>9257</v>
      </c>
      <c r="D227" s="476" t="s">
        <v>8878</v>
      </c>
      <c r="E227" s="452" t="s">
        <v>9273</v>
      </c>
      <c r="F227" s="1395">
        <v>22.89</v>
      </c>
      <c r="G227" s="295">
        <f t="shared" ref="G227:G232" si="55">$G$2</f>
        <v>0</v>
      </c>
      <c r="H227" s="1401">
        <f t="shared" ref="H227:H232" si="56">IFERROR(F227*G227,"-")</f>
        <v>0</v>
      </c>
      <c r="I227" s="310">
        <v>10</v>
      </c>
      <c r="J227" s="310">
        <v>30</v>
      </c>
      <c r="K227" s="276"/>
      <c r="L227" s="1383">
        <f t="shared" ref="L227:L232" si="57">IFERROR(K227*H227,0)</f>
        <v>0</v>
      </c>
    </row>
    <row r="228" spans="1:14" ht="15.75">
      <c r="A228" s="45" t="str">
        <f>IF(K228&gt;0,COUNT($K$190:K228)+MAX('MI Fittings'!A:A),"")</f>
        <v/>
      </c>
      <c r="B228" s="477"/>
      <c r="C228" s="1250" t="s">
        <v>9257</v>
      </c>
      <c r="D228" s="476" t="s">
        <v>8879</v>
      </c>
      <c r="E228" s="452" t="s">
        <v>9274</v>
      </c>
      <c r="F228" s="1395">
        <v>25.59</v>
      </c>
      <c r="G228" s="295">
        <f t="shared" si="55"/>
        <v>0</v>
      </c>
      <c r="H228" s="1401">
        <f t="shared" si="56"/>
        <v>0</v>
      </c>
      <c r="I228" s="310">
        <v>10</v>
      </c>
      <c r="J228" s="310">
        <v>30</v>
      </c>
      <c r="K228" s="276"/>
      <c r="L228" s="1383">
        <f t="shared" si="57"/>
        <v>0</v>
      </c>
    </row>
    <row r="229" spans="1:14" ht="15.75">
      <c r="A229" s="45" t="str">
        <f>IF(K229&gt;0,COUNT($K$190:K229)+MAX('MI Fittings'!A:A),"")</f>
        <v/>
      </c>
      <c r="B229" s="477"/>
      <c r="C229" s="1250" t="s">
        <v>9257</v>
      </c>
      <c r="D229" s="476" t="s">
        <v>8880</v>
      </c>
      <c r="E229" s="452" t="s">
        <v>9275</v>
      </c>
      <c r="F229" s="1395">
        <v>36.26</v>
      </c>
      <c r="G229" s="295">
        <f t="shared" si="55"/>
        <v>0</v>
      </c>
      <c r="H229" s="1401">
        <f t="shared" si="56"/>
        <v>0</v>
      </c>
      <c r="I229" s="310">
        <v>5</v>
      </c>
      <c r="J229" s="310">
        <v>20</v>
      </c>
      <c r="K229" s="276"/>
      <c r="L229" s="1383">
        <f t="shared" si="57"/>
        <v>0</v>
      </c>
    </row>
    <row r="230" spans="1:14" ht="15.75">
      <c r="A230" s="45" t="str">
        <f>IF(K230&gt;0,COUNT($K$190:K230)+MAX('MI Fittings'!A:A),"")</f>
        <v/>
      </c>
      <c r="B230" s="477"/>
      <c r="C230" s="1250" t="s">
        <v>9257</v>
      </c>
      <c r="D230" s="476" t="s">
        <v>8881</v>
      </c>
      <c r="E230" s="452" t="s">
        <v>9276</v>
      </c>
      <c r="F230" s="1395">
        <v>45.78</v>
      </c>
      <c r="G230" s="295">
        <f t="shared" si="55"/>
        <v>0</v>
      </c>
      <c r="H230" s="1401">
        <f t="shared" si="56"/>
        <v>0</v>
      </c>
      <c r="I230" s="310">
        <v>1</v>
      </c>
      <c r="J230" s="310">
        <v>10</v>
      </c>
      <c r="K230" s="276"/>
      <c r="L230" s="1383">
        <f t="shared" si="57"/>
        <v>0</v>
      </c>
    </row>
    <row r="231" spans="1:14" ht="15.75">
      <c r="A231" s="45" t="str">
        <f>IF(K231&gt;0,COUNT($K$190:K231)+MAX('MI Fittings'!A:A),"")</f>
        <v/>
      </c>
      <c r="B231" s="477"/>
      <c r="C231" s="1250" t="s">
        <v>9257</v>
      </c>
      <c r="D231" s="476" t="s">
        <v>8882</v>
      </c>
      <c r="E231" s="452" t="s">
        <v>9277</v>
      </c>
      <c r="F231" s="1395">
        <v>60.39</v>
      </c>
      <c r="G231" s="295">
        <f t="shared" si="55"/>
        <v>0</v>
      </c>
      <c r="H231" s="1401">
        <f t="shared" si="56"/>
        <v>0</v>
      </c>
      <c r="I231" s="310">
        <v>1</v>
      </c>
      <c r="J231" s="310">
        <v>10</v>
      </c>
      <c r="K231" s="276"/>
      <c r="L231" s="1383">
        <f t="shared" si="57"/>
        <v>0</v>
      </c>
    </row>
    <row r="232" spans="1:14" ht="15.75">
      <c r="A232" s="45" t="str">
        <f>IF(K232&gt;0,COUNT($K$190:K232)+MAX('MI Fittings'!A:A),"")</f>
        <v/>
      </c>
      <c r="B232" s="477"/>
      <c r="C232" s="1250" t="s">
        <v>9257</v>
      </c>
      <c r="D232" s="478" t="s">
        <v>8883</v>
      </c>
      <c r="E232" s="479" t="s">
        <v>9278</v>
      </c>
      <c r="F232" s="1396">
        <v>85.36</v>
      </c>
      <c r="G232" s="296">
        <f t="shared" si="55"/>
        <v>0</v>
      </c>
      <c r="H232" s="1401">
        <f t="shared" si="56"/>
        <v>0</v>
      </c>
      <c r="I232" s="480">
        <v>1</v>
      </c>
      <c r="J232" s="480">
        <v>6</v>
      </c>
      <c r="K232" s="277"/>
      <c r="L232" s="1383">
        <f t="shared" si="57"/>
        <v>0</v>
      </c>
    </row>
    <row r="233" spans="1:14" ht="15.75">
      <c r="A233" s="45" t="str">
        <f>IF(K233&gt;0,COUNT($K$190:K233)+MAX('MI Fittings'!A:A),"")</f>
        <v/>
      </c>
      <c r="B233" s="395"/>
      <c r="C233" s="1249"/>
      <c r="D233" s="472" t="s">
        <v>563</v>
      </c>
      <c r="E233" s="473" t="s">
        <v>8851</v>
      </c>
      <c r="F233" s="1314" t="s">
        <v>563</v>
      </c>
      <c r="G233" s="309"/>
      <c r="H233" s="1289"/>
      <c r="I233" s="474" t="s">
        <v>563</v>
      </c>
      <c r="J233" s="474" t="s">
        <v>563</v>
      </c>
      <c r="K233" s="203"/>
      <c r="L233" s="1404"/>
      <c r="M233" s="304"/>
      <c r="N233" s="1287"/>
    </row>
    <row r="234" spans="1:14" ht="15.75">
      <c r="A234" s="45" t="str">
        <f>IF(K234&gt;0,COUNT($K$190:K234)+MAX('MI Fittings'!A:A),"")</f>
        <v/>
      </c>
      <c r="B234" s="477"/>
      <c r="C234" s="1250" t="s">
        <v>9257</v>
      </c>
      <c r="D234" s="476" t="s">
        <v>8911</v>
      </c>
      <c r="E234" s="452" t="s">
        <v>9439</v>
      </c>
      <c r="F234" s="1395">
        <v>26.52</v>
      </c>
      <c r="G234" s="295">
        <f t="shared" ref="G234:G266" si="58">$G$2</f>
        <v>0</v>
      </c>
      <c r="H234" s="1401">
        <f t="shared" ref="H234:H239" si="59">IFERROR(F234*G234,"-")</f>
        <v>0</v>
      </c>
      <c r="I234" s="310">
        <v>10</v>
      </c>
      <c r="J234" s="310">
        <v>30</v>
      </c>
      <c r="K234" s="276"/>
      <c r="L234" s="1383">
        <f t="shared" ref="L234:L239" si="60">IFERROR(K234*H234,0)</f>
        <v>0</v>
      </c>
    </row>
    <row r="235" spans="1:14" ht="15.75">
      <c r="A235" s="45" t="str">
        <f>IF(K235&gt;0,COUNT($K$190:K235)+MAX('MI Fittings'!A:A),"")</f>
        <v/>
      </c>
      <c r="B235" s="477"/>
      <c r="C235" s="1250" t="s">
        <v>9257</v>
      </c>
      <c r="D235" s="476" t="s">
        <v>8912</v>
      </c>
      <c r="E235" s="452" t="s">
        <v>9440</v>
      </c>
      <c r="F235" s="1395">
        <v>28.75</v>
      </c>
      <c r="G235" s="295">
        <f t="shared" si="58"/>
        <v>0</v>
      </c>
      <c r="H235" s="1401">
        <f t="shared" si="59"/>
        <v>0</v>
      </c>
      <c r="I235" s="310">
        <v>10</v>
      </c>
      <c r="J235" s="310">
        <v>30</v>
      </c>
      <c r="K235" s="276"/>
      <c r="L235" s="1383">
        <f t="shared" si="60"/>
        <v>0</v>
      </c>
    </row>
    <row r="236" spans="1:14" ht="15.75">
      <c r="A236" s="45" t="str">
        <f>IF(K236&gt;0,COUNT($K$190:K236)+MAX('MI Fittings'!A:A),"")</f>
        <v/>
      </c>
      <c r="B236" s="477"/>
      <c r="C236" s="1250" t="s">
        <v>9257</v>
      </c>
      <c r="D236" s="476" t="s">
        <v>8913</v>
      </c>
      <c r="E236" s="452" t="s">
        <v>9441</v>
      </c>
      <c r="F236" s="1395">
        <v>35.770000000000003</v>
      </c>
      <c r="G236" s="295">
        <f t="shared" si="58"/>
        <v>0</v>
      </c>
      <c r="H236" s="1401">
        <f t="shared" si="59"/>
        <v>0</v>
      </c>
      <c r="I236" s="310">
        <v>5</v>
      </c>
      <c r="J236" s="310">
        <v>20</v>
      </c>
      <c r="K236" s="276"/>
      <c r="L236" s="1383">
        <f t="shared" si="60"/>
        <v>0</v>
      </c>
    </row>
    <row r="237" spans="1:14" ht="15.75">
      <c r="A237" s="45" t="str">
        <f>IF(K237&gt;0,COUNT($K$190:K237)+MAX('MI Fittings'!A:A),"")</f>
        <v/>
      </c>
      <c r="B237" s="477"/>
      <c r="C237" s="1250" t="s">
        <v>9257</v>
      </c>
      <c r="D237" s="476" t="s">
        <v>8914</v>
      </c>
      <c r="E237" s="452" t="s">
        <v>9442</v>
      </c>
      <c r="F237" s="1395">
        <v>43.64</v>
      </c>
      <c r="G237" s="295">
        <f t="shared" si="58"/>
        <v>0</v>
      </c>
      <c r="H237" s="1401">
        <f t="shared" si="59"/>
        <v>0</v>
      </c>
      <c r="I237" s="310">
        <v>5</v>
      </c>
      <c r="J237" s="310">
        <v>15</v>
      </c>
      <c r="K237" s="276"/>
      <c r="L237" s="1383">
        <f t="shared" si="60"/>
        <v>0</v>
      </c>
    </row>
    <row r="238" spans="1:14" ht="15.75">
      <c r="A238" s="45" t="str">
        <f>IF(K238&gt;0,COUNT($K$190:K238)+MAX('MI Fittings'!A:A),"")</f>
        <v/>
      </c>
      <c r="B238" s="477"/>
      <c r="C238" s="1250" t="s">
        <v>9257</v>
      </c>
      <c r="D238" s="476" t="s">
        <v>8915</v>
      </c>
      <c r="E238" s="452" t="s">
        <v>9443</v>
      </c>
      <c r="F238" s="1395">
        <v>51.17</v>
      </c>
      <c r="G238" s="295">
        <f t="shared" si="58"/>
        <v>0</v>
      </c>
      <c r="H238" s="1401">
        <f t="shared" si="59"/>
        <v>0</v>
      </c>
      <c r="I238" s="310">
        <v>1</v>
      </c>
      <c r="J238" s="310">
        <v>10</v>
      </c>
      <c r="K238" s="276"/>
      <c r="L238" s="1383">
        <f t="shared" si="60"/>
        <v>0</v>
      </c>
    </row>
    <row r="239" spans="1:14" ht="15.75">
      <c r="A239" s="45" t="str">
        <f>IF(K239&gt;0,COUNT($K$190:K366)+MAX('MI Fittings'!A:A),"")</f>
        <v/>
      </c>
      <c r="B239" s="477"/>
      <c r="C239" s="1250" t="s">
        <v>9257</v>
      </c>
      <c r="D239" s="476" t="s">
        <v>8916</v>
      </c>
      <c r="E239" s="452" t="s">
        <v>9444</v>
      </c>
      <c r="F239" s="1395">
        <v>75.98</v>
      </c>
      <c r="G239" s="295">
        <f t="shared" si="58"/>
        <v>0</v>
      </c>
      <c r="H239" s="1401">
        <f t="shared" si="59"/>
        <v>0</v>
      </c>
      <c r="I239" s="310">
        <v>1</v>
      </c>
      <c r="J239" s="310">
        <v>10</v>
      </c>
      <c r="K239" s="276"/>
      <c r="L239" s="1383">
        <f t="shared" si="60"/>
        <v>0</v>
      </c>
    </row>
    <row r="240" spans="1:14" ht="15.75">
      <c r="A240" s="45" t="str">
        <f>IF(K240&gt;0,COUNT($K$190:K240)+MAX('MI Fittings'!A:A),"")</f>
        <v/>
      </c>
      <c r="B240" s="395"/>
      <c r="C240" s="1249"/>
      <c r="D240" s="472" t="s">
        <v>563</v>
      </c>
      <c r="E240" s="473" t="s">
        <v>8850</v>
      </c>
      <c r="F240" s="1314" t="s">
        <v>563</v>
      </c>
      <c r="G240" s="309"/>
      <c r="H240" s="1289"/>
      <c r="I240" s="474" t="s">
        <v>563</v>
      </c>
      <c r="J240" s="474" t="s">
        <v>563</v>
      </c>
      <c r="K240" s="203"/>
      <c r="L240" s="1404"/>
      <c r="M240" s="304"/>
      <c r="N240" s="1287"/>
    </row>
    <row r="241" spans="1:12" ht="15.75">
      <c r="A241" s="45" t="str">
        <f>IF(K241&gt;0,COUNT($K$190:K241)+MAX('MI Fittings'!A:A),"")</f>
        <v/>
      </c>
      <c r="B241" s="477"/>
      <c r="C241" s="1250" t="s">
        <v>9257</v>
      </c>
      <c r="D241" s="476" t="s">
        <v>8890</v>
      </c>
      <c r="E241" s="452" t="s">
        <v>9419</v>
      </c>
      <c r="F241" s="1395">
        <v>23.42</v>
      </c>
      <c r="G241" s="295">
        <f t="shared" ref="G241:G246" si="61">$G$2</f>
        <v>0</v>
      </c>
      <c r="H241" s="1401">
        <f t="shared" ref="H241:H246" si="62">IFERROR(F241*G241,"-")</f>
        <v>0</v>
      </c>
      <c r="I241" s="310">
        <v>10</v>
      </c>
      <c r="J241" s="310">
        <v>30</v>
      </c>
      <c r="K241" s="276"/>
      <c r="L241" s="1383">
        <f t="shared" ref="L241:L246" si="63">IFERROR(K241*H241,0)</f>
        <v>0</v>
      </c>
    </row>
    <row r="242" spans="1:12" ht="15.75">
      <c r="A242" s="45" t="str">
        <f>IF(K242&gt;0,COUNT($K$190:K242)+MAX('MI Fittings'!A:A),"")</f>
        <v/>
      </c>
      <c r="B242" s="477"/>
      <c r="C242" s="1250" t="s">
        <v>9257</v>
      </c>
      <c r="D242" s="476" t="s">
        <v>8891</v>
      </c>
      <c r="E242" s="452" t="s">
        <v>9420</v>
      </c>
      <c r="F242" s="1395">
        <v>26.28</v>
      </c>
      <c r="G242" s="295">
        <f t="shared" si="61"/>
        <v>0</v>
      </c>
      <c r="H242" s="1401">
        <f t="shared" si="62"/>
        <v>0</v>
      </c>
      <c r="I242" s="310">
        <v>10</v>
      </c>
      <c r="J242" s="310">
        <v>30</v>
      </c>
      <c r="K242" s="276"/>
      <c r="L242" s="1383">
        <f t="shared" si="63"/>
        <v>0</v>
      </c>
    </row>
    <row r="243" spans="1:12" ht="15.75">
      <c r="A243" s="45" t="str">
        <f>IF(K243&gt;0,COUNT($K$190:K243)+MAX('MI Fittings'!A:A),"")</f>
        <v/>
      </c>
      <c r="B243" s="477"/>
      <c r="C243" s="1250" t="s">
        <v>9257</v>
      </c>
      <c r="D243" s="476" t="s">
        <v>8892</v>
      </c>
      <c r="E243" s="452" t="s">
        <v>9421</v>
      </c>
      <c r="F243" s="1395">
        <v>34.92</v>
      </c>
      <c r="G243" s="295">
        <f t="shared" si="61"/>
        <v>0</v>
      </c>
      <c r="H243" s="1401">
        <f t="shared" si="62"/>
        <v>0</v>
      </c>
      <c r="I243" s="310">
        <v>5</v>
      </c>
      <c r="J243" s="310">
        <v>20</v>
      </c>
      <c r="K243" s="276"/>
      <c r="L243" s="1383">
        <f t="shared" si="63"/>
        <v>0</v>
      </c>
    </row>
    <row r="244" spans="1:12" ht="15.75">
      <c r="A244" s="45" t="str">
        <f>IF(K244&gt;0,COUNT($K$190:K244)+MAX('MI Fittings'!A:A),"")</f>
        <v/>
      </c>
      <c r="B244" s="477"/>
      <c r="C244" s="1250" t="s">
        <v>9257</v>
      </c>
      <c r="D244" s="476" t="s">
        <v>8893</v>
      </c>
      <c r="E244" s="452" t="s">
        <v>9422</v>
      </c>
      <c r="F244" s="1395">
        <v>40.83</v>
      </c>
      <c r="G244" s="295">
        <f t="shared" si="61"/>
        <v>0</v>
      </c>
      <c r="H244" s="1401">
        <f t="shared" si="62"/>
        <v>0</v>
      </c>
      <c r="I244" s="310">
        <v>5</v>
      </c>
      <c r="J244" s="310">
        <v>10</v>
      </c>
      <c r="K244" s="276"/>
      <c r="L244" s="1383">
        <f t="shared" si="63"/>
        <v>0</v>
      </c>
    </row>
    <row r="245" spans="1:12" ht="15.75">
      <c r="A245" s="45" t="str">
        <f>IF(K245&gt;0,COUNT($K$190:K245)+MAX('MI Fittings'!A:A),"")</f>
        <v/>
      </c>
      <c r="B245" s="477"/>
      <c r="C245" s="1250" t="s">
        <v>9257</v>
      </c>
      <c r="D245" s="476" t="s">
        <v>8894</v>
      </c>
      <c r="E245" s="452" t="s">
        <v>9423</v>
      </c>
      <c r="F245" s="1395">
        <v>48.09</v>
      </c>
      <c r="G245" s="295">
        <f t="shared" si="61"/>
        <v>0</v>
      </c>
      <c r="H245" s="1401">
        <f t="shared" si="62"/>
        <v>0</v>
      </c>
      <c r="I245" s="310">
        <v>1</v>
      </c>
      <c r="J245" s="310">
        <v>10</v>
      </c>
      <c r="K245" s="276"/>
      <c r="L245" s="1383">
        <f t="shared" si="63"/>
        <v>0</v>
      </c>
    </row>
    <row r="246" spans="1:12" ht="15.75">
      <c r="A246" s="45" t="str">
        <f>IF(K246&gt;0,COUNT($K$190:K246)+MAX('MI Fittings'!A:A),"")</f>
        <v/>
      </c>
      <c r="B246" s="477"/>
      <c r="C246" s="1250" t="s">
        <v>9257</v>
      </c>
      <c r="D246" s="478" t="s">
        <v>8895</v>
      </c>
      <c r="E246" s="479" t="s">
        <v>9424</v>
      </c>
      <c r="F246" s="1396">
        <v>72.02</v>
      </c>
      <c r="G246" s="296">
        <f t="shared" si="61"/>
        <v>0</v>
      </c>
      <c r="H246" s="1401">
        <f t="shared" si="62"/>
        <v>0</v>
      </c>
      <c r="I246" s="480">
        <v>1</v>
      </c>
      <c r="J246" s="480">
        <v>10</v>
      </c>
      <c r="K246" s="277"/>
      <c r="L246" s="1383">
        <f t="shared" si="63"/>
        <v>0</v>
      </c>
    </row>
    <row r="247" spans="1:12" ht="15.75">
      <c r="A247" s="45" t="str">
        <f>IF(K247&gt;0,COUNT($K$190:K247)+MAX('MI Fittings'!A:A),"")</f>
        <v/>
      </c>
      <c r="B247" s="477"/>
      <c r="C247" s="477"/>
      <c r="D247" s="481" t="s">
        <v>563</v>
      </c>
      <c r="E247" s="482"/>
      <c r="F247" s="1397" t="s">
        <v>563</v>
      </c>
      <c r="G247" s="299"/>
      <c r="H247" s="1397"/>
      <c r="I247" s="483" t="s">
        <v>563</v>
      </c>
      <c r="J247" s="483" t="s">
        <v>563</v>
      </c>
      <c r="K247" s="279"/>
      <c r="L247" s="1405"/>
    </row>
    <row r="248" spans="1:12" ht="15.75">
      <c r="A248" s="45" t="str">
        <f>IF(K248&gt;0,COUNT($K$190:K248)+MAX('MI Fittings'!A:A),"")</f>
        <v/>
      </c>
      <c r="B248" s="477"/>
      <c r="C248" s="1250" t="s">
        <v>9257</v>
      </c>
      <c r="D248" s="487" t="s">
        <v>8896</v>
      </c>
      <c r="E248" s="491" t="s">
        <v>9425</v>
      </c>
      <c r="F248" s="1398">
        <v>32.86</v>
      </c>
      <c r="G248" s="298">
        <f>$G$2</f>
        <v>0</v>
      </c>
      <c r="H248" s="1401">
        <f>IFERROR(F248*G248,"-")</f>
        <v>0</v>
      </c>
      <c r="I248" s="489">
        <v>10</v>
      </c>
      <c r="J248" s="489">
        <v>30</v>
      </c>
      <c r="K248" s="280"/>
      <c r="L248" s="1384">
        <f t="shared" ref="L248:L266" si="64">IFERROR(K248*H248,0)</f>
        <v>0</v>
      </c>
    </row>
    <row r="249" spans="1:12" ht="15.75">
      <c r="A249" s="45" t="str">
        <f>IF(K249&gt;0,COUNT($K$190:K249)+MAX('MI Fittings'!A:A),"")</f>
        <v/>
      </c>
      <c r="B249" s="477"/>
      <c r="C249" s="477"/>
      <c r="D249" s="481" t="s">
        <v>563</v>
      </c>
      <c r="E249" s="482"/>
      <c r="F249" s="1397" t="s">
        <v>563</v>
      </c>
      <c r="G249" s="299"/>
      <c r="H249" s="1397"/>
      <c r="I249" s="483" t="s">
        <v>563</v>
      </c>
      <c r="J249" s="483" t="s">
        <v>563</v>
      </c>
      <c r="K249" s="279"/>
      <c r="L249" s="1387"/>
    </row>
    <row r="250" spans="1:12" ht="15.75">
      <c r="A250" s="45" t="str">
        <f>IF(K250&gt;0,COUNT($K$190:K250)+MAX('MI Fittings'!A:A),"")</f>
        <v/>
      </c>
      <c r="B250" s="477"/>
      <c r="C250" s="1250" t="s">
        <v>9257</v>
      </c>
      <c r="D250" s="484" t="s">
        <v>8897</v>
      </c>
      <c r="E250" s="485" t="s">
        <v>9426</v>
      </c>
      <c r="F250" s="1399">
        <v>42.07</v>
      </c>
      <c r="G250" s="294">
        <f>$G$2</f>
        <v>0</v>
      </c>
      <c r="H250" s="1401">
        <f>IFERROR(F250*G250,"-")</f>
        <v>0</v>
      </c>
      <c r="I250" s="486">
        <v>10</v>
      </c>
      <c r="J250" s="486">
        <v>30</v>
      </c>
      <c r="K250" s="278"/>
      <c r="L250" s="1383">
        <f t="shared" si="64"/>
        <v>0</v>
      </c>
    </row>
    <row r="251" spans="1:12" ht="15.75">
      <c r="A251" s="45" t="str">
        <f>IF(K251&gt;0,COUNT($K$190:K251)+MAX('MI Fittings'!A:A),"")</f>
        <v/>
      </c>
      <c r="B251" s="477"/>
      <c r="C251" s="1250" t="s">
        <v>9257</v>
      </c>
      <c r="D251" s="478" t="s">
        <v>8898</v>
      </c>
      <c r="E251" s="479" t="s">
        <v>9427</v>
      </c>
      <c r="F251" s="1396">
        <v>40.58</v>
      </c>
      <c r="G251" s="296">
        <f t="shared" si="58"/>
        <v>0</v>
      </c>
      <c r="H251" s="1401">
        <f>IFERROR(F251*G251,"-")</f>
        <v>0</v>
      </c>
      <c r="I251" s="480">
        <v>5</v>
      </c>
      <c r="J251" s="480">
        <v>20</v>
      </c>
      <c r="K251" s="277"/>
      <c r="L251" s="1384">
        <f t="shared" si="64"/>
        <v>0</v>
      </c>
    </row>
    <row r="252" spans="1:12" ht="15.75">
      <c r="A252" s="45" t="str">
        <f>IF(K252&gt;0,COUNT($K$190:K252)+MAX('MI Fittings'!A:A),"")</f>
        <v/>
      </c>
      <c r="B252" s="477"/>
      <c r="C252" s="477"/>
      <c r="D252" s="481" t="s">
        <v>563</v>
      </c>
      <c r="E252" s="482"/>
      <c r="F252" s="1397" t="s">
        <v>563</v>
      </c>
      <c r="G252" s="299"/>
      <c r="H252" s="1397"/>
      <c r="I252" s="483" t="s">
        <v>563</v>
      </c>
      <c r="J252" s="483" t="s">
        <v>563</v>
      </c>
      <c r="K252" s="279"/>
      <c r="L252" s="1387"/>
    </row>
    <row r="253" spans="1:12" ht="15.75">
      <c r="A253" s="45" t="str">
        <f>IF(K253&gt;0,COUNT($K$190:K253)+MAX('MI Fittings'!A:A),"")</f>
        <v/>
      </c>
      <c r="B253" s="477"/>
      <c r="C253" s="1250" t="s">
        <v>9257</v>
      </c>
      <c r="D253" s="484" t="s">
        <v>8899</v>
      </c>
      <c r="E253" s="485" t="s">
        <v>9428</v>
      </c>
      <c r="F253" s="1399">
        <v>51.81</v>
      </c>
      <c r="G253" s="294">
        <f t="shared" si="58"/>
        <v>0</v>
      </c>
      <c r="H253" s="1401">
        <f>IFERROR(F253*G253,"-")</f>
        <v>0</v>
      </c>
      <c r="I253" s="486">
        <v>1</v>
      </c>
      <c r="J253" s="486">
        <v>10</v>
      </c>
      <c r="K253" s="278"/>
      <c r="L253" s="1383">
        <f t="shared" si="64"/>
        <v>0</v>
      </c>
    </row>
    <row r="254" spans="1:12" ht="15.75">
      <c r="A254" s="45" t="str">
        <f>IF(K254&gt;0,COUNT($K$190:K254)+MAX('MI Fittings'!A:A),"")</f>
        <v/>
      </c>
      <c r="B254" s="477"/>
      <c r="C254" s="1250" t="s">
        <v>9257</v>
      </c>
      <c r="D254" s="476" t="s">
        <v>8900</v>
      </c>
      <c r="E254" s="452" t="s">
        <v>9429</v>
      </c>
      <c r="F254" s="1395">
        <v>51.51</v>
      </c>
      <c r="G254" s="295">
        <f t="shared" si="58"/>
        <v>0</v>
      </c>
      <c r="H254" s="1401">
        <f>IFERROR(F254*G254,"-")</f>
        <v>0</v>
      </c>
      <c r="I254" s="310">
        <v>1</v>
      </c>
      <c r="J254" s="310">
        <v>10</v>
      </c>
      <c r="K254" s="276"/>
      <c r="L254" s="1383">
        <f t="shared" si="64"/>
        <v>0</v>
      </c>
    </row>
    <row r="255" spans="1:12" ht="15.75">
      <c r="A255" s="45" t="str">
        <f>IF(K255&gt;0,COUNT($K$190:K255)+MAX('MI Fittings'!A:A),"")</f>
        <v/>
      </c>
      <c r="B255" s="477"/>
      <c r="C255" s="1250" t="s">
        <v>9257</v>
      </c>
      <c r="D255" s="478" t="s">
        <v>8901</v>
      </c>
      <c r="E255" s="479" t="s">
        <v>9430</v>
      </c>
      <c r="F255" s="1396">
        <v>47.09</v>
      </c>
      <c r="G255" s="296">
        <f t="shared" si="58"/>
        <v>0</v>
      </c>
      <c r="H255" s="1401">
        <f>IFERROR(F255*G255,"-")</f>
        <v>0</v>
      </c>
      <c r="I255" s="480">
        <v>1</v>
      </c>
      <c r="J255" s="480">
        <v>10</v>
      </c>
      <c r="K255" s="277"/>
      <c r="L255" s="1384">
        <f t="shared" si="64"/>
        <v>0</v>
      </c>
    </row>
    <row r="256" spans="1:12" ht="15.75">
      <c r="A256" s="45" t="str">
        <f>IF(K256&gt;0,COUNT($K$190:K256)+MAX('MI Fittings'!A:A),"")</f>
        <v/>
      </c>
      <c r="B256" s="477"/>
      <c r="C256" s="477"/>
      <c r="D256" s="481" t="s">
        <v>563</v>
      </c>
      <c r="E256" s="482"/>
      <c r="F256" s="1397" t="s">
        <v>563</v>
      </c>
      <c r="G256" s="299"/>
      <c r="H256" s="1397"/>
      <c r="I256" s="483" t="s">
        <v>563</v>
      </c>
      <c r="J256" s="483" t="s">
        <v>563</v>
      </c>
      <c r="K256" s="279"/>
      <c r="L256" s="1387"/>
    </row>
    <row r="257" spans="1:14" ht="15.75">
      <c r="A257" s="45" t="str">
        <f>IF(K257&gt;0,COUNT($K$190:K257)+MAX('MI Fittings'!A:A),"")</f>
        <v/>
      </c>
      <c r="B257" s="477"/>
      <c r="C257" s="1250" t="s">
        <v>9257</v>
      </c>
      <c r="D257" s="484" t="s">
        <v>8902</v>
      </c>
      <c r="E257" s="485" t="s">
        <v>9431</v>
      </c>
      <c r="F257" s="1399">
        <v>58.36</v>
      </c>
      <c r="G257" s="294">
        <f t="shared" si="58"/>
        <v>0</v>
      </c>
      <c r="H257" s="1401">
        <f>IFERROR(F257*G257,"-")</f>
        <v>0</v>
      </c>
      <c r="I257" s="486">
        <v>1</v>
      </c>
      <c r="J257" s="486">
        <v>10</v>
      </c>
      <c r="K257" s="278"/>
      <c r="L257" s="1383">
        <f t="shared" si="64"/>
        <v>0</v>
      </c>
    </row>
    <row r="258" spans="1:14" ht="15.75">
      <c r="A258" s="45" t="str">
        <f>IF(K258&gt;0,COUNT($K$190:K258)+MAX('MI Fittings'!A:A),"")</f>
        <v/>
      </c>
      <c r="B258" s="477"/>
      <c r="C258" s="1250" t="s">
        <v>9257</v>
      </c>
      <c r="D258" s="476" t="s">
        <v>8903</v>
      </c>
      <c r="E258" s="452" t="s">
        <v>9432</v>
      </c>
      <c r="F258" s="1395">
        <v>57.04</v>
      </c>
      <c r="G258" s="295">
        <f t="shared" si="58"/>
        <v>0</v>
      </c>
      <c r="H258" s="1401">
        <f>IFERROR(F258*G258,"-")</f>
        <v>0</v>
      </c>
      <c r="I258" s="310">
        <v>1</v>
      </c>
      <c r="J258" s="310">
        <v>10</v>
      </c>
      <c r="K258" s="276"/>
      <c r="L258" s="1383">
        <f t="shared" si="64"/>
        <v>0</v>
      </c>
    </row>
    <row r="259" spans="1:14" ht="15.75">
      <c r="A259" s="45" t="str">
        <f>IF(K259&gt;0,COUNT($K$190:K259)+MAX('MI Fittings'!A:A),"")</f>
        <v/>
      </c>
      <c r="B259" s="477"/>
      <c r="C259" s="1250" t="s">
        <v>9257</v>
      </c>
      <c r="D259" s="476" t="s">
        <v>8904</v>
      </c>
      <c r="E259" s="452" t="s">
        <v>9433</v>
      </c>
      <c r="F259" s="1395">
        <v>56.06</v>
      </c>
      <c r="G259" s="295">
        <f t="shared" si="58"/>
        <v>0</v>
      </c>
      <c r="H259" s="1401">
        <f>IFERROR(F259*G259,"-")</f>
        <v>0</v>
      </c>
      <c r="I259" s="310">
        <v>1</v>
      </c>
      <c r="J259" s="310">
        <v>10</v>
      </c>
      <c r="K259" s="276"/>
      <c r="L259" s="1383">
        <f t="shared" si="64"/>
        <v>0</v>
      </c>
    </row>
    <row r="260" spans="1:14" ht="15.75">
      <c r="A260" s="45" t="str">
        <f>IF(K260&gt;0,COUNT($K$190:K260)+MAX('MI Fittings'!A:A),"")</f>
        <v/>
      </c>
      <c r="B260" s="477"/>
      <c r="C260" s="1250" t="s">
        <v>9257</v>
      </c>
      <c r="D260" s="478" t="s">
        <v>8905</v>
      </c>
      <c r="E260" s="479" t="s">
        <v>9434</v>
      </c>
      <c r="F260" s="1396">
        <v>47.09</v>
      </c>
      <c r="G260" s="296">
        <f t="shared" si="58"/>
        <v>0</v>
      </c>
      <c r="H260" s="1401">
        <f>IFERROR(F260*G260,"-")</f>
        <v>0</v>
      </c>
      <c r="I260" s="480">
        <v>1</v>
      </c>
      <c r="J260" s="480">
        <v>10</v>
      </c>
      <c r="K260" s="277"/>
      <c r="L260" s="1384">
        <f t="shared" si="64"/>
        <v>0</v>
      </c>
    </row>
    <row r="261" spans="1:14" ht="15.75">
      <c r="A261" s="45" t="str">
        <f>IF(K261&gt;0,COUNT($K$190:K261)+MAX('MI Fittings'!A:A),"")</f>
        <v/>
      </c>
      <c r="B261" s="477"/>
      <c r="C261" s="477"/>
      <c r="D261" s="481" t="s">
        <v>563</v>
      </c>
      <c r="E261" s="482"/>
      <c r="F261" s="1397" t="s">
        <v>563</v>
      </c>
      <c r="G261" s="299"/>
      <c r="H261" s="1397"/>
      <c r="I261" s="483" t="s">
        <v>563</v>
      </c>
      <c r="J261" s="483" t="s">
        <v>563</v>
      </c>
      <c r="K261" s="279"/>
      <c r="L261" s="1387"/>
    </row>
    <row r="262" spans="1:14" ht="15.75">
      <c r="A262" s="45" t="str">
        <f>IF(K262&gt;0,COUNT($K$190:K262)+MAX('MI Fittings'!A:A),"")</f>
        <v/>
      </c>
      <c r="B262" s="477"/>
      <c r="C262" s="1250" t="s">
        <v>9257</v>
      </c>
      <c r="D262" s="484" t="s">
        <v>8906</v>
      </c>
      <c r="E262" s="485" t="s">
        <v>9435</v>
      </c>
      <c r="F262" s="1399">
        <v>80.09</v>
      </c>
      <c r="G262" s="294">
        <f t="shared" si="58"/>
        <v>0</v>
      </c>
      <c r="H262" s="1401">
        <f>IFERROR(F262*G262,"-")</f>
        <v>0</v>
      </c>
      <c r="I262" s="486">
        <v>1</v>
      </c>
      <c r="J262" s="486">
        <v>10</v>
      </c>
      <c r="K262" s="278"/>
      <c r="L262" s="1383">
        <f t="shared" si="64"/>
        <v>0</v>
      </c>
    </row>
    <row r="263" spans="1:14" ht="15.75">
      <c r="A263" s="45" t="str">
        <f>IF(K263&gt;0,COUNT($K$190:K263)+MAX('MI Fittings'!A:A),"")</f>
        <v/>
      </c>
      <c r="B263" s="477"/>
      <c r="C263" s="1250" t="s">
        <v>9257</v>
      </c>
      <c r="D263" s="476" t="s">
        <v>8907</v>
      </c>
      <c r="E263" s="452" t="s">
        <v>9436</v>
      </c>
      <c r="F263" s="1395">
        <v>79.63</v>
      </c>
      <c r="G263" s="295">
        <f t="shared" si="58"/>
        <v>0</v>
      </c>
      <c r="H263" s="1401">
        <f>IFERROR(F263*G263,"-")</f>
        <v>0</v>
      </c>
      <c r="I263" s="310">
        <v>1</v>
      </c>
      <c r="J263" s="310">
        <v>10</v>
      </c>
      <c r="K263" s="276"/>
      <c r="L263" s="1383">
        <f t="shared" si="64"/>
        <v>0</v>
      </c>
    </row>
    <row r="264" spans="1:14" ht="15.75">
      <c r="A264" s="45" t="str">
        <f>IF(K264&gt;0,COUNT($K$190:K264)+MAX('MI Fittings'!A:A),"")</f>
        <v/>
      </c>
      <c r="B264" s="477"/>
      <c r="C264" s="1250" t="s">
        <v>9257</v>
      </c>
      <c r="D264" s="476" t="s">
        <v>8908</v>
      </c>
      <c r="E264" s="452" t="s">
        <v>9437</v>
      </c>
      <c r="F264" s="1395">
        <v>82.77</v>
      </c>
      <c r="G264" s="295">
        <f t="shared" si="58"/>
        <v>0</v>
      </c>
      <c r="H264" s="1401">
        <f>IFERROR(F264*G264,"-")</f>
        <v>0</v>
      </c>
      <c r="I264" s="310">
        <v>1</v>
      </c>
      <c r="J264" s="310">
        <v>10</v>
      </c>
      <c r="K264" s="276"/>
      <c r="L264" s="1383">
        <f t="shared" si="64"/>
        <v>0</v>
      </c>
    </row>
    <row r="265" spans="1:14" ht="15.75">
      <c r="A265" s="45" t="str">
        <f>IF(K265&gt;0,COUNT($K$190:K265)+MAX('MI Fittings'!A:A),"")</f>
        <v/>
      </c>
      <c r="B265" s="477"/>
      <c r="C265" s="1250" t="s">
        <v>9257</v>
      </c>
      <c r="D265" s="476" t="s">
        <v>8909</v>
      </c>
      <c r="E265" s="452" t="s">
        <v>8847</v>
      </c>
      <c r="F265" s="1395">
        <v>81.39</v>
      </c>
      <c r="G265" s="295">
        <f t="shared" si="58"/>
        <v>0</v>
      </c>
      <c r="H265" s="1401">
        <f>IFERROR(F265*G265,"-")</f>
        <v>0</v>
      </c>
      <c r="I265" s="310">
        <v>1</v>
      </c>
      <c r="J265" s="310">
        <v>10</v>
      </c>
      <c r="K265" s="276"/>
      <c r="L265" s="1383">
        <f t="shared" si="64"/>
        <v>0</v>
      </c>
    </row>
    <row r="266" spans="1:14" ht="15.75">
      <c r="A266" s="45" t="str">
        <f>IF(K266&gt;0,COUNT($K$190:K366)+MAX('MI Fittings'!A:A),"")</f>
        <v/>
      </c>
      <c r="B266" s="477"/>
      <c r="C266" s="1250" t="s">
        <v>9257</v>
      </c>
      <c r="D266" s="476" t="s">
        <v>8910</v>
      </c>
      <c r="E266" s="452" t="s">
        <v>9438</v>
      </c>
      <c r="F266" s="1395">
        <v>69.72</v>
      </c>
      <c r="G266" s="295">
        <f t="shared" si="58"/>
        <v>0</v>
      </c>
      <c r="H266" s="1401">
        <f>IFERROR(F266*G266,"-")</f>
        <v>0</v>
      </c>
      <c r="I266" s="310">
        <v>1</v>
      </c>
      <c r="J266" s="310">
        <v>10</v>
      </c>
      <c r="K266" s="276"/>
      <c r="L266" s="1383">
        <f t="shared" si="64"/>
        <v>0</v>
      </c>
    </row>
    <row r="267" spans="1:14" ht="15.75">
      <c r="A267" s="45" t="str">
        <f>IF(K267&gt;0,COUNT($K$190:K267)+MAX('MI Fittings'!A:A),"")</f>
        <v/>
      </c>
      <c r="B267" s="395"/>
      <c r="C267" s="1249"/>
      <c r="D267" s="472" t="s">
        <v>563</v>
      </c>
      <c r="E267" s="473" t="s">
        <v>4814</v>
      </c>
      <c r="F267" s="1314" t="s">
        <v>563</v>
      </c>
      <c r="G267" s="309"/>
      <c r="H267" s="1289"/>
      <c r="I267" s="474" t="s">
        <v>563</v>
      </c>
      <c r="J267" s="474" t="s">
        <v>563</v>
      </c>
      <c r="K267" s="203"/>
      <c r="L267" s="1404"/>
      <c r="M267" s="304"/>
      <c r="N267" s="1287"/>
    </row>
    <row r="268" spans="1:14" ht="15.75">
      <c r="A268" s="45" t="str">
        <f>IF(K268&gt;0,COUNT($K$190:K268)+MAX('MI Fittings'!A:A),"")</f>
        <v/>
      </c>
      <c r="B268" s="477"/>
      <c r="C268" s="1250" t="s">
        <v>9257</v>
      </c>
      <c r="D268" s="476" t="s">
        <v>8941</v>
      </c>
      <c r="E268" s="452" t="s">
        <v>9305</v>
      </c>
      <c r="F268" s="1395">
        <v>34.14</v>
      </c>
      <c r="G268" s="295">
        <f t="shared" ref="G268:G273" si="65">$G$2</f>
        <v>0</v>
      </c>
      <c r="H268" s="1401">
        <f t="shared" ref="H268:H273" si="66">IFERROR(F268*G268,"-")</f>
        <v>0</v>
      </c>
      <c r="I268" s="310">
        <v>5</v>
      </c>
      <c r="J268" s="310">
        <v>15</v>
      </c>
      <c r="K268" s="276"/>
      <c r="L268" s="1383">
        <f t="shared" ref="L268:L273" si="67">IFERROR(K268*H268,0)</f>
        <v>0</v>
      </c>
    </row>
    <row r="269" spans="1:14" ht="15.75">
      <c r="A269" s="45" t="str">
        <f>IF(K269&gt;0,COUNT($K$190:K269)+MAX('MI Fittings'!A:A),"")</f>
        <v/>
      </c>
      <c r="B269" s="477"/>
      <c r="C269" s="1250" t="s">
        <v>9257</v>
      </c>
      <c r="D269" s="476" t="s">
        <v>8942</v>
      </c>
      <c r="E269" s="452" t="s">
        <v>9306</v>
      </c>
      <c r="F269" s="1395">
        <v>37.840000000000003</v>
      </c>
      <c r="G269" s="295">
        <f t="shared" si="65"/>
        <v>0</v>
      </c>
      <c r="H269" s="1401">
        <f t="shared" si="66"/>
        <v>0</v>
      </c>
      <c r="I269" s="310">
        <v>5</v>
      </c>
      <c r="J269" s="310">
        <v>15</v>
      </c>
      <c r="K269" s="276"/>
      <c r="L269" s="1383">
        <f t="shared" si="67"/>
        <v>0</v>
      </c>
    </row>
    <row r="270" spans="1:14" ht="15.75">
      <c r="A270" s="45" t="str">
        <f>IF(K270&gt;0,COUNT($K$190:K270)+MAX('MI Fittings'!A:A),"")</f>
        <v/>
      </c>
      <c r="B270" s="477"/>
      <c r="C270" s="1250" t="s">
        <v>9257</v>
      </c>
      <c r="D270" s="476" t="s">
        <v>8943</v>
      </c>
      <c r="E270" s="452" t="s">
        <v>9307</v>
      </c>
      <c r="F270" s="1395">
        <v>44.86</v>
      </c>
      <c r="G270" s="295">
        <f t="shared" si="65"/>
        <v>0</v>
      </c>
      <c r="H270" s="1401">
        <f t="shared" si="66"/>
        <v>0</v>
      </c>
      <c r="I270" s="310">
        <v>5</v>
      </c>
      <c r="J270" s="310">
        <v>10</v>
      </c>
      <c r="K270" s="276"/>
      <c r="L270" s="1383">
        <f t="shared" si="67"/>
        <v>0</v>
      </c>
    </row>
    <row r="271" spans="1:14" ht="15.75">
      <c r="A271" s="45" t="str">
        <f>IF(K271&gt;0,COUNT($K$190:K271)+MAX('MI Fittings'!A:A),"")</f>
        <v/>
      </c>
      <c r="B271" s="477"/>
      <c r="C271" s="1250" t="s">
        <v>9257</v>
      </c>
      <c r="D271" s="476" t="s">
        <v>8944</v>
      </c>
      <c r="E271" s="452" t="s">
        <v>9308</v>
      </c>
      <c r="F271" s="1395">
        <v>77.040000000000006</v>
      </c>
      <c r="G271" s="295">
        <f t="shared" si="65"/>
        <v>0</v>
      </c>
      <c r="H271" s="1401">
        <f t="shared" si="66"/>
        <v>0</v>
      </c>
      <c r="I271" s="310">
        <v>1</v>
      </c>
      <c r="J271" s="310">
        <v>4</v>
      </c>
      <c r="K271" s="276"/>
      <c r="L271" s="1383">
        <f t="shared" si="67"/>
        <v>0</v>
      </c>
    </row>
    <row r="272" spans="1:14" ht="15.75">
      <c r="A272" s="45" t="str">
        <f>IF(K272&gt;0,COUNT($K$190:K272)+MAX('MI Fittings'!A:A),"")</f>
        <v/>
      </c>
      <c r="B272" s="477"/>
      <c r="C272" s="1250" t="s">
        <v>9257</v>
      </c>
      <c r="D272" s="476" t="s">
        <v>8945</v>
      </c>
      <c r="E272" s="452" t="s">
        <v>9309</v>
      </c>
      <c r="F272" s="1395">
        <v>88.6</v>
      </c>
      <c r="G272" s="295">
        <f t="shared" si="65"/>
        <v>0</v>
      </c>
      <c r="H272" s="1401">
        <f t="shared" si="66"/>
        <v>0</v>
      </c>
      <c r="I272" s="310">
        <v>1</v>
      </c>
      <c r="J272" s="310">
        <v>3</v>
      </c>
      <c r="K272" s="276"/>
      <c r="L272" s="1383">
        <f t="shared" si="67"/>
        <v>0</v>
      </c>
    </row>
    <row r="273" spans="1:14" ht="15.75">
      <c r="A273" s="45" t="str">
        <f>IF(K273&gt;0,COUNT($K$190:K273)+MAX('MI Fittings'!A:A),"")</f>
        <v/>
      </c>
      <c r="B273" s="477"/>
      <c r="C273" s="1250" t="s">
        <v>9257</v>
      </c>
      <c r="D273" s="476" t="s">
        <v>8946</v>
      </c>
      <c r="E273" s="452" t="s">
        <v>9310</v>
      </c>
      <c r="F273" s="1395">
        <v>144.71</v>
      </c>
      <c r="G273" s="295">
        <f t="shared" si="65"/>
        <v>0</v>
      </c>
      <c r="H273" s="1401">
        <f t="shared" si="66"/>
        <v>0</v>
      </c>
      <c r="I273" s="310">
        <v>1</v>
      </c>
      <c r="J273" s="310">
        <v>2</v>
      </c>
      <c r="K273" s="276"/>
      <c r="L273" s="1383">
        <f t="shared" si="67"/>
        <v>0</v>
      </c>
    </row>
    <row r="274" spans="1:14" ht="15.75">
      <c r="A274" s="45" t="str">
        <f>IF(K274&gt;0,COUNT($K$190:K274)+MAX('MI Fittings'!A:A),"")</f>
        <v/>
      </c>
      <c r="B274" s="395"/>
      <c r="C274" s="1249"/>
      <c r="D274" s="472" t="s">
        <v>563</v>
      </c>
      <c r="E274" s="473" t="s">
        <v>8834</v>
      </c>
      <c r="F274" s="1314" t="s">
        <v>563</v>
      </c>
      <c r="G274" s="309"/>
      <c r="H274" s="1289"/>
      <c r="I274" s="474" t="s">
        <v>563</v>
      </c>
      <c r="J274" s="474" t="s">
        <v>563</v>
      </c>
      <c r="K274" s="203"/>
      <c r="L274" s="1404"/>
      <c r="M274" s="304"/>
      <c r="N274" s="1287"/>
    </row>
    <row r="275" spans="1:14" ht="15.75">
      <c r="A275" s="45" t="str">
        <f>IF(K275&gt;0,COUNT($K$190:K275)+MAX('MI Fittings'!A:A),"")</f>
        <v/>
      </c>
      <c r="B275" s="477"/>
      <c r="C275" s="1250" t="s">
        <v>9257</v>
      </c>
      <c r="D275" s="478" t="s">
        <v>8947</v>
      </c>
      <c r="E275" s="479" t="s">
        <v>9311</v>
      </c>
      <c r="F275" s="1396">
        <v>41.33</v>
      </c>
      <c r="G275" s="296">
        <f>$G$2</f>
        <v>0</v>
      </c>
      <c r="H275" s="1401">
        <f>IFERROR(F275*G275,"-")</f>
        <v>0</v>
      </c>
      <c r="I275" s="480">
        <v>5</v>
      </c>
      <c r="J275" s="480">
        <v>15</v>
      </c>
      <c r="K275" s="277"/>
      <c r="L275" s="1384">
        <f t="shared" ref="L275:L293" si="68">IFERROR(K275*H275,0)</f>
        <v>0</v>
      </c>
    </row>
    <row r="276" spans="1:14" ht="15.75">
      <c r="A276" s="45" t="str">
        <f>IF(K276&gt;0,COUNT($K$190:K276)+MAX('MI Fittings'!A:A),"")</f>
        <v/>
      </c>
      <c r="B276" s="477"/>
      <c r="C276" s="477"/>
      <c r="D276" s="481" t="s">
        <v>563</v>
      </c>
      <c r="E276" s="482"/>
      <c r="F276" s="1397" t="s">
        <v>563</v>
      </c>
      <c r="G276" s="299"/>
      <c r="H276" s="1397"/>
      <c r="I276" s="483" t="s">
        <v>563</v>
      </c>
      <c r="J276" s="483" t="s">
        <v>563</v>
      </c>
      <c r="K276" s="279"/>
      <c r="L276" s="1387"/>
    </row>
    <row r="277" spans="1:14" ht="15.75">
      <c r="A277" s="45" t="str">
        <f>IF(K277&gt;0,COUNT($K$190:K277)+MAX('MI Fittings'!A:A),"")</f>
        <v/>
      </c>
      <c r="B277" s="477"/>
      <c r="C277" s="1250" t="s">
        <v>9257</v>
      </c>
      <c r="D277" s="484" t="s">
        <v>8948</v>
      </c>
      <c r="E277" s="485" t="s">
        <v>9312</v>
      </c>
      <c r="F277" s="1399">
        <v>51.13</v>
      </c>
      <c r="G277" s="294">
        <f>$G$2</f>
        <v>0</v>
      </c>
      <c r="H277" s="1401">
        <f>IFERROR(F277*G277,"-")</f>
        <v>0</v>
      </c>
      <c r="I277" s="486">
        <v>5</v>
      </c>
      <c r="J277" s="486">
        <v>10</v>
      </c>
      <c r="K277" s="278"/>
      <c r="L277" s="1383">
        <f t="shared" si="68"/>
        <v>0</v>
      </c>
    </row>
    <row r="278" spans="1:14" ht="15.75">
      <c r="A278" s="45" t="str">
        <f>IF(K278&gt;0,COUNT($K$190:K278)+MAX('MI Fittings'!A:A),"")</f>
        <v/>
      </c>
      <c r="B278" s="477"/>
      <c r="C278" s="1250" t="s">
        <v>9257</v>
      </c>
      <c r="D278" s="478" t="s">
        <v>8949</v>
      </c>
      <c r="E278" s="479" t="s">
        <v>9313</v>
      </c>
      <c r="F278" s="1396">
        <v>50.18</v>
      </c>
      <c r="G278" s="296">
        <f>$G$2</f>
        <v>0</v>
      </c>
      <c r="H278" s="1401">
        <f>IFERROR(F278*G278,"-")</f>
        <v>0</v>
      </c>
      <c r="I278" s="480">
        <v>5</v>
      </c>
      <c r="J278" s="480">
        <v>10</v>
      </c>
      <c r="K278" s="277"/>
      <c r="L278" s="1384">
        <f t="shared" si="68"/>
        <v>0</v>
      </c>
    </row>
    <row r="279" spans="1:14" ht="15.75">
      <c r="A279" s="45" t="str">
        <f>IF(K279&gt;0,COUNT($K$190:K279)+MAX('MI Fittings'!A:A),"")</f>
        <v/>
      </c>
      <c r="B279" s="477"/>
      <c r="C279" s="477"/>
      <c r="D279" s="481" t="s">
        <v>563</v>
      </c>
      <c r="E279" s="482"/>
      <c r="F279" s="1397" t="s">
        <v>563</v>
      </c>
      <c r="G279" s="299"/>
      <c r="H279" s="1397"/>
      <c r="I279" s="483" t="s">
        <v>563</v>
      </c>
      <c r="J279" s="483" t="s">
        <v>563</v>
      </c>
      <c r="K279" s="279"/>
      <c r="L279" s="1387"/>
    </row>
    <row r="280" spans="1:14" ht="15.75">
      <c r="A280" s="45" t="str">
        <f>IF(K280&gt;0,COUNT($K$190:K280)+MAX('MI Fittings'!A:A),"")</f>
        <v/>
      </c>
      <c r="B280" s="477"/>
      <c r="C280" s="1250" t="s">
        <v>9257</v>
      </c>
      <c r="D280" s="484" t="s">
        <v>8950</v>
      </c>
      <c r="E280" s="485" t="s">
        <v>9314</v>
      </c>
      <c r="F280" s="1399">
        <v>83.5</v>
      </c>
      <c r="G280" s="294">
        <f>$G$2</f>
        <v>0</v>
      </c>
      <c r="H280" s="1401">
        <f>IFERROR(F280*G280,"-")</f>
        <v>0</v>
      </c>
      <c r="I280" s="486">
        <v>1</v>
      </c>
      <c r="J280" s="486">
        <v>6</v>
      </c>
      <c r="K280" s="278"/>
      <c r="L280" s="1383">
        <f t="shared" si="68"/>
        <v>0</v>
      </c>
    </row>
    <row r="281" spans="1:14" ht="15.75">
      <c r="A281" s="45" t="str">
        <f>IF(K281&gt;0,COUNT($K$190:K281)+MAX('MI Fittings'!A:A),"")</f>
        <v/>
      </c>
      <c r="B281" s="477"/>
      <c r="C281" s="1250" t="s">
        <v>9257</v>
      </c>
      <c r="D281" s="476" t="s">
        <v>8951</v>
      </c>
      <c r="E281" s="452" t="s">
        <v>9315</v>
      </c>
      <c r="F281" s="1395">
        <v>83.1</v>
      </c>
      <c r="G281" s="295">
        <f>$G$2</f>
        <v>0</v>
      </c>
      <c r="H281" s="1401">
        <f>IFERROR(F281*G281,"-")</f>
        <v>0</v>
      </c>
      <c r="I281" s="310">
        <v>1</v>
      </c>
      <c r="J281" s="310">
        <v>4</v>
      </c>
      <c r="K281" s="276"/>
      <c r="L281" s="1383">
        <f t="shared" si="68"/>
        <v>0</v>
      </c>
    </row>
    <row r="282" spans="1:14" ht="15.75">
      <c r="A282" s="45" t="str">
        <f>IF(K282&gt;0,COUNT($K$190:K282)+MAX('MI Fittings'!A:A),"")</f>
        <v/>
      </c>
      <c r="B282" s="477"/>
      <c r="C282" s="1250" t="s">
        <v>9257</v>
      </c>
      <c r="D282" s="478" t="s">
        <v>8952</v>
      </c>
      <c r="E282" s="479" t="s">
        <v>9316</v>
      </c>
      <c r="F282" s="1396">
        <v>81.72</v>
      </c>
      <c r="G282" s="296">
        <f>$G$2</f>
        <v>0</v>
      </c>
      <c r="H282" s="1401">
        <f>IFERROR(F282*G282,"-")</f>
        <v>0</v>
      </c>
      <c r="I282" s="480">
        <v>1</v>
      </c>
      <c r="J282" s="480">
        <v>4</v>
      </c>
      <c r="K282" s="277"/>
      <c r="L282" s="1384">
        <f t="shared" si="68"/>
        <v>0</v>
      </c>
    </row>
    <row r="283" spans="1:14" ht="15.75">
      <c r="A283" s="45" t="str">
        <f>IF(K283&gt;0,COUNT($K$190:K283)+MAX('MI Fittings'!A:A),"")</f>
        <v/>
      </c>
      <c r="B283" s="477"/>
      <c r="C283" s="477"/>
      <c r="D283" s="481" t="s">
        <v>563</v>
      </c>
      <c r="E283" s="482"/>
      <c r="F283" s="1397" t="s">
        <v>563</v>
      </c>
      <c r="G283" s="299"/>
      <c r="H283" s="1397"/>
      <c r="I283" s="483" t="s">
        <v>563</v>
      </c>
      <c r="J283" s="483" t="s">
        <v>563</v>
      </c>
      <c r="K283" s="279"/>
      <c r="L283" s="1387"/>
    </row>
    <row r="284" spans="1:14" ht="15.75">
      <c r="A284" s="45" t="str">
        <f>IF(K284&gt;0,COUNT($K$190:K284)+MAX('MI Fittings'!A:A),"")</f>
        <v/>
      </c>
      <c r="B284" s="477"/>
      <c r="C284" s="1250" t="s">
        <v>9257</v>
      </c>
      <c r="D284" s="484" t="s">
        <v>8953</v>
      </c>
      <c r="E284" s="485" t="s">
        <v>9317</v>
      </c>
      <c r="F284" s="1399">
        <v>109.14</v>
      </c>
      <c r="G284" s="294">
        <f>$G$2</f>
        <v>0</v>
      </c>
      <c r="H284" s="1401">
        <f>IFERROR(F284*G284,"-")</f>
        <v>0</v>
      </c>
      <c r="I284" s="486">
        <v>1</v>
      </c>
      <c r="J284" s="486">
        <v>2</v>
      </c>
      <c r="K284" s="278"/>
      <c r="L284" s="1383">
        <f t="shared" si="68"/>
        <v>0</v>
      </c>
    </row>
    <row r="285" spans="1:14" ht="15.75">
      <c r="A285" s="45" t="str">
        <f>IF(K285&gt;0,COUNT($K$190:K285)+MAX('MI Fittings'!A:A),"")</f>
        <v/>
      </c>
      <c r="B285" s="477"/>
      <c r="C285" s="1250" t="s">
        <v>9257</v>
      </c>
      <c r="D285" s="476" t="s">
        <v>8954</v>
      </c>
      <c r="E285" s="452" t="s">
        <v>9318</v>
      </c>
      <c r="F285" s="1395">
        <v>105.11</v>
      </c>
      <c r="G285" s="295">
        <f>$G$2</f>
        <v>0</v>
      </c>
      <c r="H285" s="1401">
        <f>IFERROR(F285*G285,"-")</f>
        <v>0</v>
      </c>
      <c r="I285" s="310">
        <v>1</v>
      </c>
      <c r="J285" s="310">
        <v>2</v>
      </c>
      <c r="K285" s="276"/>
      <c r="L285" s="1383">
        <f t="shared" si="68"/>
        <v>0</v>
      </c>
    </row>
    <row r="286" spans="1:14" ht="15.75">
      <c r="A286" s="45" t="str">
        <f>IF(K286&gt;0,COUNT($K$190:K286)+MAX('MI Fittings'!A:A),"")</f>
        <v/>
      </c>
      <c r="B286" s="477"/>
      <c r="C286" s="1250" t="s">
        <v>9257</v>
      </c>
      <c r="D286" s="476" t="s">
        <v>8955</v>
      </c>
      <c r="E286" s="452" t="s">
        <v>9319</v>
      </c>
      <c r="F286" s="1395">
        <v>105.08</v>
      </c>
      <c r="G286" s="295">
        <f>$G$2</f>
        <v>0</v>
      </c>
      <c r="H286" s="1401">
        <f>IFERROR(F286*G286,"-")</f>
        <v>0</v>
      </c>
      <c r="I286" s="310">
        <v>1</v>
      </c>
      <c r="J286" s="310">
        <v>2</v>
      </c>
      <c r="K286" s="276"/>
      <c r="L286" s="1383">
        <f t="shared" si="68"/>
        <v>0</v>
      </c>
    </row>
    <row r="287" spans="1:14" ht="15.75">
      <c r="A287" s="45" t="str">
        <f>IF(K287&gt;0,COUNT($K$190:K287)+MAX('MI Fittings'!A:A),"")</f>
        <v/>
      </c>
      <c r="B287" s="477"/>
      <c r="C287" s="1250" t="s">
        <v>9257</v>
      </c>
      <c r="D287" s="478" t="s">
        <v>8956</v>
      </c>
      <c r="E287" s="479" t="s">
        <v>9320</v>
      </c>
      <c r="F287" s="1396">
        <v>102.73</v>
      </c>
      <c r="G287" s="296">
        <f>$G$2</f>
        <v>0</v>
      </c>
      <c r="H287" s="1401">
        <f>IFERROR(F287*G287,"-")</f>
        <v>0</v>
      </c>
      <c r="I287" s="480">
        <v>1</v>
      </c>
      <c r="J287" s="480">
        <v>2</v>
      </c>
      <c r="K287" s="277"/>
      <c r="L287" s="1384">
        <f t="shared" si="68"/>
        <v>0</v>
      </c>
    </row>
    <row r="288" spans="1:14" ht="15.75">
      <c r="A288" s="45" t="str">
        <f>IF(K288&gt;0,COUNT($K$190:K288)+MAX('MI Fittings'!A:A),"")</f>
        <v/>
      </c>
      <c r="B288" s="477"/>
      <c r="C288" s="477"/>
      <c r="D288" s="481" t="s">
        <v>563</v>
      </c>
      <c r="E288" s="482"/>
      <c r="F288" s="1397" t="s">
        <v>563</v>
      </c>
      <c r="G288" s="299"/>
      <c r="H288" s="1397"/>
      <c r="I288" s="483" t="s">
        <v>563</v>
      </c>
      <c r="J288" s="483" t="s">
        <v>563</v>
      </c>
      <c r="K288" s="279"/>
      <c r="L288" s="1387"/>
    </row>
    <row r="289" spans="1:14" ht="15.75">
      <c r="A289" s="45" t="str">
        <f>IF(K289&gt;0,COUNT($K$190:K289)+MAX('MI Fittings'!A:A),"")</f>
        <v/>
      </c>
      <c r="B289" s="477"/>
      <c r="C289" s="1250" t="s">
        <v>9257</v>
      </c>
      <c r="D289" s="484" t="s">
        <v>8957</v>
      </c>
      <c r="E289" s="485" t="s">
        <v>9321</v>
      </c>
      <c r="F289" s="1399">
        <v>164.6</v>
      </c>
      <c r="G289" s="294">
        <f>$G$2</f>
        <v>0</v>
      </c>
      <c r="H289" s="1401">
        <f>IFERROR(F289*G289,"-")</f>
        <v>0</v>
      </c>
      <c r="I289" s="486">
        <v>1</v>
      </c>
      <c r="J289" s="486">
        <v>2</v>
      </c>
      <c r="K289" s="278"/>
      <c r="L289" s="1383">
        <f t="shared" si="68"/>
        <v>0</v>
      </c>
    </row>
    <row r="290" spans="1:14" ht="15.75">
      <c r="A290" s="45" t="str">
        <f>IF(K290&gt;0,COUNT($K$190:K290)+MAX('MI Fittings'!A:A),"")</f>
        <v/>
      </c>
      <c r="B290" s="477"/>
      <c r="C290" s="1250" t="s">
        <v>9257</v>
      </c>
      <c r="D290" s="476" t="s">
        <v>8958</v>
      </c>
      <c r="E290" s="452" t="s">
        <v>9322</v>
      </c>
      <c r="F290" s="1395">
        <v>160.07</v>
      </c>
      <c r="G290" s="295">
        <f>$G$2</f>
        <v>0</v>
      </c>
      <c r="H290" s="1401">
        <f>IFERROR(F290*G290,"-")</f>
        <v>0</v>
      </c>
      <c r="I290" s="310">
        <v>1</v>
      </c>
      <c r="J290" s="310">
        <v>3</v>
      </c>
      <c r="K290" s="276"/>
      <c r="L290" s="1383">
        <f t="shared" si="68"/>
        <v>0</v>
      </c>
    </row>
    <row r="291" spans="1:14" ht="15.75">
      <c r="A291" s="45" t="str">
        <f>IF(K291&gt;0,COUNT($K$190:K291)+MAX('MI Fittings'!A:A),"")</f>
        <v/>
      </c>
      <c r="B291" s="477"/>
      <c r="C291" s="1250" t="s">
        <v>9257</v>
      </c>
      <c r="D291" s="476" t="s">
        <v>8959</v>
      </c>
      <c r="E291" s="452" t="s">
        <v>9323</v>
      </c>
      <c r="F291" s="1395">
        <v>158.53</v>
      </c>
      <c r="G291" s="295">
        <f>$G$2</f>
        <v>0</v>
      </c>
      <c r="H291" s="1401">
        <f>IFERROR(F291*G291,"-")</f>
        <v>0</v>
      </c>
      <c r="I291" s="310">
        <v>1</v>
      </c>
      <c r="J291" s="310">
        <v>2</v>
      </c>
      <c r="K291" s="276"/>
      <c r="L291" s="1383">
        <f t="shared" si="68"/>
        <v>0</v>
      </c>
    </row>
    <row r="292" spans="1:14" ht="15.75">
      <c r="A292" s="45" t="str">
        <f>IF(K292&gt;0,COUNT($K$190:K292)+MAX('MI Fittings'!A:A),"")</f>
        <v/>
      </c>
      <c r="B292" s="477"/>
      <c r="C292" s="1250" t="s">
        <v>9257</v>
      </c>
      <c r="D292" s="476" t="s">
        <v>8960</v>
      </c>
      <c r="E292" s="452" t="s">
        <v>9324</v>
      </c>
      <c r="F292" s="1395">
        <v>168.98</v>
      </c>
      <c r="G292" s="295">
        <f>$G$2</f>
        <v>0</v>
      </c>
      <c r="H292" s="1401">
        <f>IFERROR(F292*G292,"-")</f>
        <v>0</v>
      </c>
      <c r="I292" s="310">
        <v>1</v>
      </c>
      <c r="J292" s="310">
        <v>2</v>
      </c>
      <c r="K292" s="276"/>
      <c r="L292" s="1383">
        <f t="shared" si="68"/>
        <v>0</v>
      </c>
    </row>
    <row r="293" spans="1:14" ht="15.75">
      <c r="A293" s="45" t="str">
        <f>IF(K293&gt;0,COUNT($K$190:K366)+MAX('MI Fittings'!A:A),"")</f>
        <v/>
      </c>
      <c r="B293" s="477"/>
      <c r="C293" s="1250" t="s">
        <v>9257</v>
      </c>
      <c r="D293" s="476" t="s">
        <v>8961</v>
      </c>
      <c r="E293" s="452" t="s">
        <v>9325</v>
      </c>
      <c r="F293" s="1395">
        <v>172.17</v>
      </c>
      <c r="G293" s="295">
        <f>$G$2</f>
        <v>0</v>
      </c>
      <c r="H293" s="1401">
        <f>IFERROR(F293*G293,"-")</f>
        <v>0</v>
      </c>
      <c r="I293" s="310">
        <v>1</v>
      </c>
      <c r="J293" s="310">
        <v>2</v>
      </c>
      <c r="K293" s="276"/>
      <c r="L293" s="1383">
        <f t="shared" si="68"/>
        <v>0</v>
      </c>
    </row>
    <row r="294" spans="1:14" ht="15.75">
      <c r="A294" s="45" t="str">
        <f>IF(K294&gt;0,COUNT($K$190:K294)+MAX('MI Fittings'!A:A),"")</f>
        <v/>
      </c>
      <c r="B294" s="395"/>
      <c r="C294" s="1249"/>
      <c r="D294" s="472" t="s">
        <v>563</v>
      </c>
      <c r="E294" s="473" t="s">
        <v>9182</v>
      </c>
      <c r="F294" s="1314" t="s">
        <v>563</v>
      </c>
      <c r="G294" s="309"/>
      <c r="H294" s="1289"/>
      <c r="I294" s="474" t="s">
        <v>563</v>
      </c>
      <c r="J294" s="474" t="s">
        <v>563</v>
      </c>
      <c r="K294" s="203"/>
      <c r="L294" s="1404"/>
      <c r="M294" s="304"/>
      <c r="N294" s="1287"/>
    </row>
    <row r="295" spans="1:14" ht="15.75">
      <c r="A295" s="45" t="str">
        <f>IF(K295&gt;0,COUNT($K$190:K295)+MAX('MI Fittings'!A:A),"")</f>
        <v/>
      </c>
      <c r="B295" s="477"/>
      <c r="C295" s="1250" t="s">
        <v>9257</v>
      </c>
      <c r="D295" s="476" t="s">
        <v>8962</v>
      </c>
      <c r="E295" s="452" t="s">
        <v>9445</v>
      </c>
      <c r="F295" s="1395">
        <v>44.34</v>
      </c>
      <c r="G295" s="295">
        <f>$G$2</f>
        <v>0</v>
      </c>
      <c r="H295" s="1401">
        <f>IFERROR(F295*G295,"-")</f>
        <v>0</v>
      </c>
      <c r="I295" s="310">
        <v>5</v>
      </c>
      <c r="J295" s="310">
        <v>15</v>
      </c>
      <c r="K295" s="276"/>
      <c r="L295" s="1383">
        <f t="shared" ref="L295:L314" si="69">IFERROR(K295*H295,0)</f>
        <v>0</v>
      </c>
    </row>
    <row r="296" spans="1:14" ht="15.75">
      <c r="A296" s="45" t="str">
        <f>IF(K296&gt;0,COUNT($K$190:K296)+MAX('MI Fittings'!A:A),"")</f>
        <v/>
      </c>
      <c r="B296" s="477"/>
      <c r="C296" s="1250" t="s">
        <v>9257</v>
      </c>
      <c r="D296" s="478" t="s">
        <v>8963</v>
      </c>
      <c r="E296" s="479" t="s">
        <v>9446</v>
      </c>
      <c r="F296" s="1396">
        <v>44.15</v>
      </c>
      <c r="G296" s="296">
        <f>$G$2</f>
        <v>0</v>
      </c>
      <c r="H296" s="1401">
        <f>IFERROR(F296*G296,"-")</f>
        <v>0</v>
      </c>
      <c r="I296" s="480">
        <v>5</v>
      </c>
      <c r="J296" s="480">
        <v>15</v>
      </c>
      <c r="K296" s="277"/>
      <c r="L296" s="1384">
        <f t="shared" si="69"/>
        <v>0</v>
      </c>
    </row>
    <row r="297" spans="1:14" ht="15.75">
      <c r="A297" s="45" t="str">
        <f>IF(K297&gt;0,COUNT($K$190:K297)+MAX('MI Fittings'!A:A),"")</f>
        <v/>
      </c>
      <c r="B297" s="477"/>
      <c r="C297" s="477"/>
      <c r="D297" s="481" t="s">
        <v>563</v>
      </c>
      <c r="E297" s="482"/>
      <c r="F297" s="1397" t="s">
        <v>563</v>
      </c>
      <c r="G297" s="299"/>
      <c r="H297" s="1397"/>
      <c r="I297" s="483" t="s">
        <v>563</v>
      </c>
      <c r="J297" s="483" t="s">
        <v>563</v>
      </c>
      <c r="K297" s="279"/>
      <c r="L297" s="1387"/>
    </row>
    <row r="298" spans="1:14" ht="15.75">
      <c r="A298" s="45" t="str">
        <f>IF(K298&gt;0,COUNT($K$190:K298)+MAX('MI Fittings'!A:A),"")</f>
        <v/>
      </c>
      <c r="B298" s="477"/>
      <c r="C298" s="1250" t="s">
        <v>9257</v>
      </c>
      <c r="D298" s="484" t="s">
        <v>8964</v>
      </c>
      <c r="E298" s="485" t="s">
        <v>9447</v>
      </c>
      <c r="F298" s="1399">
        <v>50.59</v>
      </c>
      <c r="G298" s="294">
        <f>$G$2</f>
        <v>0</v>
      </c>
      <c r="H298" s="1401">
        <f>IFERROR(F298*G298,"-")</f>
        <v>0</v>
      </c>
      <c r="I298" s="486">
        <v>5</v>
      </c>
      <c r="J298" s="486">
        <v>10</v>
      </c>
      <c r="K298" s="278"/>
      <c r="L298" s="1383">
        <f t="shared" si="69"/>
        <v>0</v>
      </c>
    </row>
    <row r="299" spans="1:14" ht="15.75">
      <c r="A299" s="45" t="str">
        <f>IF(K299&gt;0,COUNT($K$190:K299)+MAX('MI Fittings'!A:A),"")</f>
        <v/>
      </c>
      <c r="B299" s="477"/>
      <c r="C299" s="1250" t="s">
        <v>9257</v>
      </c>
      <c r="D299" s="478" t="s">
        <v>8965</v>
      </c>
      <c r="E299" s="479" t="s">
        <v>9448</v>
      </c>
      <c r="F299" s="1396">
        <v>50.59</v>
      </c>
      <c r="G299" s="296">
        <f>$G$2</f>
        <v>0</v>
      </c>
      <c r="H299" s="1401">
        <f>IFERROR(F299*G299,"-")</f>
        <v>0</v>
      </c>
      <c r="I299" s="480">
        <v>5</v>
      </c>
      <c r="J299" s="480">
        <v>10</v>
      </c>
      <c r="K299" s="277"/>
      <c r="L299" s="1384">
        <f t="shared" si="69"/>
        <v>0</v>
      </c>
    </row>
    <row r="300" spans="1:14" ht="15.75">
      <c r="A300" s="45" t="str">
        <f>IF(K300&gt;0,COUNT($K$190:K300)+MAX('MI Fittings'!A:A),"")</f>
        <v/>
      </c>
      <c r="B300" s="477"/>
      <c r="C300" s="477"/>
      <c r="D300" s="481" t="s">
        <v>563</v>
      </c>
      <c r="E300" s="482"/>
      <c r="F300" s="1397" t="s">
        <v>563</v>
      </c>
      <c r="G300" s="299"/>
      <c r="H300" s="1397"/>
      <c r="I300" s="483" t="s">
        <v>563</v>
      </c>
      <c r="J300" s="483" t="s">
        <v>563</v>
      </c>
      <c r="K300" s="279"/>
      <c r="L300" s="1387"/>
    </row>
    <row r="301" spans="1:14" ht="15.75">
      <c r="A301" s="45" t="str">
        <f>IF(K301&gt;0,COUNT($K$190:K301)+MAX('MI Fittings'!A:A),"")</f>
        <v/>
      </c>
      <c r="B301" s="477"/>
      <c r="C301" s="1250" t="s">
        <v>9257</v>
      </c>
      <c r="D301" s="484" t="s">
        <v>8966</v>
      </c>
      <c r="E301" s="485" t="s">
        <v>9449</v>
      </c>
      <c r="F301" s="1399">
        <v>72.23</v>
      </c>
      <c r="G301" s="294">
        <f>$G$2</f>
        <v>0</v>
      </c>
      <c r="H301" s="1401">
        <f>IFERROR(F301*G301,"-")</f>
        <v>0</v>
      </c>
      <c r="I301" s="486">
        <v>1</v>
      </c>
      <c r="J301" s="486">
        <v>4</v>
      </c>
      <c r="K301" s="278"/>
      <c r="L301" s="1383">
        <f t="shared" si="69"/>
        <v>0</v>
      </c>
    </row>
    <row r="302" spans="1:14" ht="15.75">
      <c r="A302" s="45" t="str">
        <f>IF(K302&gt;0,COUNT($K$190:K302)+MAX('MI Fittings'!A:A),"")</f>
        <v/>
      </c>
      <c r="B302" s="477"/>
      <c r="C302" s="1250" t="s">
        <v>9257</v>
      </c>
      <c r="D302" s="476" t="s">
        <v>8967</v>
      </c>
      <c r="E302" s="452" t="s">
        <v>9450</v>
      </c>
      <c r="F302" s="1395">
        <v>85.47</v>
      </c>
      <c r="G302" s="295">
        <f>$G$2</f>
        <v>0</v>
      </c>
      <c r="H302" s="1401">
        <f>IFERROR(F302*G302,"-")</f>
        <v>0</v>
      </c>
      <c r="I302" s="310">
        <v>1</v>
      </c>
      <c r="J302" s="310">
        <v>2</v>
      </c>
      <c r="K302" s="276"/>
      <c r="L302" s="1383">
        <f t="shared" si="69"/>
        <v>0</v>
      </c>
    </row>
    <row r="303" spans="1:14" ht="15.75">
      <c r="A303" s="45" t="str">
        <f>IF(K303&gt;0,COUNT($K$190:K303)+MAX('MI Fittings'!A:A),"")</f>
        <v/>
      </c>
      <c r="B303" s="477"/>
      <c r="C303" s="1250" t="s">
        <v>9257</v>
      </c>
      <c r="D303" s="478" t="s">
        <v>8968</v>
      </c>
      <c r="E303" s="479" t="s">
        <v>9451</v>
      </c>
      <c r="F303" s="1396">
        <v>83.38</v>
      </c>
      <c r="G303" s="296">
        <f>$G$2</f>
        <v>0</v>
      </c>
      <c r="H303" s="1401">
        <f>IFERROR(F303*G303,"-")</f>
        <v>0</v>
      </c>
      <c r="I303" s="480">
        <v>1</v>
      </c>
      <c r="J303" s="480">
        <v>4</v>
      </c>
      <c r="K303" s="277"/>
      <c r="L303" s="1384">
        <f t="shared" si="69"/>
        <v>0</v>
      </c>
    </row>
    <row r="304" spans="1:14" ht="15.75">
      <c r="A304" s="45" t="str">
        <f>IF(K304&gt;0,COUNT($K$190:K304)+MAX('MI Fittings'!A:A),"")</f>
        <v/>
      </c>
      <c r="B304" s="477"/>
      <c r="C304" s="477"/>
      <c r="D304" s="481" t="s">
        <v>563</v>
      </c>
      <c r="E304" s="482"/>
      <c r="F304" s="1397" t="s">
        <v>563</v>
      </c>
      <c r="G304" s="299"/>
      <c r="H304" s="1397"/>
      <c r="I304" s="483" t="s">
        <v>563</v>
      </c>
      <c r="J304" s="483" t="s">
        <v>563</v>
      </c>
      <c r="K304" s="279"/>
      <c r="L304" s="1387"/>
    </row>
    <row r="305" spans="1:14" ht="15.75">
      <c r="A305" s="45" t="str">
        <f>IF(K305&gt;0,COUNT($K$190:K305)+MAX('MI Fittings'!A:A),"")</f>
        <v/>
      </c>
      <c r="B305" s="477"/>
      <c r="C305" s="1250" t="s">
        <v>9257</v>
      </c>
      <c r="D305" s="484" t="s">
        <v>8969</v>
      </c>
      <c r="E305" s="485" t="s">
        <v>9452</v>
      </c>
      <c r="F305" s="1399">
        <v>109.14</v>
      </c>
      <c r="G305" s="294">
        <f>$G$2</f>
        <v>0</v>
      </c>
      <c r="H305" s="1401">
        <f>IFERROR(F305*G305,"-")</f>
        <v>0</v>
      </c>
      <c r="I305" s="486">
        <v>1</v>
      </c>
      <c r="J305" s="486">
        <v>2</v>
      </c>
      <c r="K305" s="278"/>
      <c r="L305" s="1383">
        <f t="shared" si="69"/>
        <v>0</v>
      </c>
    </row>
    <row r="306" spans="1:14" ht="15.75">
      <c r="A306" s="45" t="str">
        <f>IF(K306&gt;0,COUNT($K$190:K306)+MAX('MI Fittings'!A:A),"")</f>
        <v/>
      </c>
      <c r="B306" s="477"/>
      <c r="C306" s="1250" t="s">
        <v>9257</v>
      </c>
      <c r="D306" s="476" t="s">
        <v>8970</v>
      </c>
      <c r="E306" s="452" t="s">
        <v>9453</v>
      </c>
      <c r="F306" s="1395">
        <v>103.08</v>
      </c>
      <c r="G306" s="295">
        <f>$G$2</f>
        <v>0</v>
      </c>
      <c r="H306" s="1401">
        <f>IFERROR(F306*G306,"-")</f>
        <v>0</v>
      </c>
      <c r="I306" s="310">
        <v>1</v>
      </c>
      <c r="J306" s="310">
        <v>2</v>
      </c>
      <c r="K306" s="276"/>
      <c r="L306" s="1383">
        <f t="shared" si="69"/>
        <v>0</v>
      </c>
    </row>
    <row r="307" spans="1:14" ht="15.75">
      <c r="A307" s="45" t="str">
        <f>IF(K307&gt;0,COUNT($K$190:K307)+MAX('MI Fittings'!A:A),"")</f>
        <v/>
      </c>
      <c r="B307" s="477"/>
      <c r="C307" s="1250" t="s">
        <v>9257</v>
      </c>
      <c r="D307" s="476" t="s">
        <v>8971</v>
      </c>
      <c r="E307" s="452" t="s">
        <v>9454</v>
      </c>
      <c r="F307" s="1395">
        <v>105.87</v>
      </c>
      <c r="G307" s="295">
        <f>$G$2</f>
        <v>0</v>
      </c>
      <c r="H307" s="1401">
        <f>IFERROR(F307*G307,"-")</f>
        <v>0</v>
      </c>
      <c r="I307" s="310">
        <v>1</v>
      </c>
      <c r="J307" s="310">
        <v>2</v>
      </c>
      <c r="K307" s="276"/>
      <c r="L307" s="1383">
        <f t="shared" si="69"/>
        <v>0</v>
      </c>
    </row>
    <row r="308" spans="1:14" ht="15.75">
      <c r="A308" s="45" t="str">
        <f>IF(K308&gt;0,COUNT($K$190:K308)+MAX('MI Fittings'!A:A),"")</f>
        <v/>
      </c>
      <c r="B308" s="477"/>
      <c r="C308" s="1250" t="s">
        <v>9257</v>
      </c>
      <c r="D308" s="478" t="s">
        <v>8972</v>
      </c>
      <c r="E308" s="479" t="s">
        <v>9455</v>
      </c>
      <c r="F308" s="1396">
        <v>109.25</v>
      </c>
      <c r="G308" s="296">
        <f>$G$2</f>
        <v>0</v>
      </c>
      <c r="H308" s="1401">
        <f>IFERROR(F308*G308,"-")</f>
        <v>0</v>
      </c>
      <c r="I308" s="480">
        <v>1</v>
      </c>
      <c r="J308" s="480">
        <v>2</v>
      </c>
      <c r="K308" s="277"/>
      <c r="L308" s="1384">
        <f t="shared" si="69"/>
        <v>0</v>
      </c>
    </row>
    <row r="309" spans="1:14" ht="15.75">
      <c r="A309" s="45" t="str">
        <f>IF(K309&gt;0,COUNT($K$190:K309)+MAX('MI Fittings'!A:A),"")</f>
        <v/>
      </c>
      <c r="B309" s="477"/>
      <c r="C309" s="477"/>
      <c r="D309" s="481" t="s">
        <v>563</v>
      </c>
      <c r="E309" s="482"/>
      <c r="F309" s="1397" t="s">
        <v>563</v>
      </c>
      <c r="G309" s="299"/>
      <c r="H309" s="1397"/>
      <c r="I309" s="483" t="s">
        <v>563</v>
      </c>
      <c r="J309" s="483" t="s">
        <v>563</v>
      </c>
      <c r="K309" s="279"/>
      <c r="L309" s="1387"/>
    </row>
    <row r="310" spans="1:14" ht="15.75">
      <c r="A310" s="45" t="str">
        <f>IF(K310&gt;0,COUNT($K$190:K310)+MAX('MI Fittings'!A:A),"")</f>
        <v/>
      </c>
      <c r="B310" s="477"/>
      <c r="C310" s="1250" t="s">
        <v>9257</v>
      </c>
      <c r="D310" s="484" t="s">
        <v>8973</v>
      </c>
      <c r="E310" s="485" t="s">
        <v>9456</v>
      </c>
      <c r="F310" s="1399">
        <v>164.6</v>
      </c>
      <c r="G310" s="294">
        <f>$G$2</f>
        <v>0</v>
      </c>
      <c r="H310" s="1401">
        <f>IFERROR(F310*G310,"-")</f>
        <v>0</v>
      </c>
      <c r="I310" s="486">
        <v>1</v>
      </c>
      <c r="J310" s="486">
        <v>2</v>
      </c>
      <c r="K310" s="278"/>
      <c r="L310" s="1383">
        <f t="shared" si="69"/>
        <v>0</v>
      </c>
    </row>
    <row r="311" spans="1:14" ht="15.75">
      <c r="A311" s="45" t="str">
        <f>IF(K311&gt;0,COUNT($K$190:K311)+MAX('MI Fittings'!A:A),"")</f>
        <v/>
      </c>
      <c r="B311" s="477"/>
      <c r="C311" s="1250" t="s">
        <v>9257</v>
      </c>
      <c r="D311" s="476" t="s">
        <v>8974</v>
      </c>
      <c r="E311" s="452" t="s">
        <v>9457</v>
      </c>
      <c r="F311" s="1395">
        <v>158.53</v>
      </c>
      <c r="G311" s="295">
        <f>$G$2</f>
        <v>0</v>
      </c>
      <c r="H311" s="1401">
        <f>IFERROR(F311*G311,"-")</f>
        <v>0</v>
      </c>
      <c r="I311" s="310">
        <v>1</v>
      </c>
      <c r="J311" s="310">
        <v>2</v>
      </c>
      <c r="K311" s="276"/>
      <c r="L311" s="1383">
        <f t="shared" si="69"/>
        <v>0</v>
      </c>
    </row>
    <row r="312" spans="1:14" ht="15.75">
      <c r="A312" s="45" t="str">
        <f>IF(K312&gt;0,COUNT($K$190:K312)+MAX('MI Fittings'!A:A),"")</f>
        <v/>
      </c>
      <c r="B312" s="477"/>
      <c r="C312" s="1250" t="s">
        <v>9257</v>
      </c>
      <c r="D312" s="476" t="s">
        <v>8975</v>
      </c>
      <c r="E312" s="452" t="s">
        <v>9458</v>
      </c>
      <c r="F312" s="1395">
        <v>151.32</v>
      </c>
      <c r="G312" s="295">
        <f>$G$2</f>
        <v>0</v>
      </c>
      <c r="H312" s="1401">
        <f>IFERROR(F312*G312,"-")</f>
        <v>0</v>
      </c>
      <c r="I312" s="310">
        <v>1</v>
      </c>
      <c r="J312" s="310">
        <v>2</v>
      </c>
      <c r="K312" s="276"/>
      <c r="L312" s="1383">
        <f t="shared" si="69"/>
        <v>0</v>
      </c>
    </row>
    <row r="313" spans="1:14" ht="15.75">
      <c r="A313" s="45" t="str">
        <f>IF(K313&gt;0,COUNT($K$190:K313)+MAX('MI Fittings'!A:A),"")</f>
        <v/>
      </c>
      <c r="B313" s="477"/>
      <c r="C313" s="1250" t="s">
        <v>9257</v>
      </c>
      <c r="D313" s="476" t="s">
        <v>8976</v>
      </c>
      <c r="E313" s="452" t="s">
        <v>9459</v>
      </c>
      <c r="F313" s="1395">
        <v>170.25</v>
      </c>
      <c r="G313" s="295">
        <f>$G$2</f>
        <v>0</v>
      </c>
      <c r="H313" s="1401">
        <f>IFERROR(F313*G313,"-")</f>
        <v>0</v>
      </c>
      <c r="I313" s="310">
        <v>1</v>
      </c>
      <c r="J313" s="310">
        <v>2</v>
      </c>
      <c r="K313" s="276"/>
      <c r="L313" s="1383">
        <f t="shared" si="69"/>
        <v>0</v>
      </c>
    </row>
    <row r="314" spans="1:14" ht="15.75">
      <c r="A314" s="45" t="str">
        <f>IF(K314&gt;0,COUNT($K$190:K321)+MAX('MI Fittings'!A:A),"")</f>
        <v/>
      </c>
      <c r="B314" s="477"/>
      <c r="C314" s="1250" t="s">
        <v>9257</v>
      </c>
      <c r="D314" s="476" t="s">
        <v>8977</v>
      </c>
      <c r="E314" s="452" t="s">
        <v>9460</v>
      </c>
      <c r="F314" s="1395">
        <v>173.56</v>
      </c>
      <c r="G314" s="295">
        <f>$G$2</f>
        <v>0</v>
      </c>
      <c r="H314" s="1401">
        <f>IFERROR(F314*G314,"-")</f>
        <v>0</v>
      </c>
      <c r="I314" s="310">
        <v>1</v>
      </c>
      <c r="J314" s="310">
        <v>2</v>
      </c>
      <c r="K314" s="276"/>
      <c r="L314" s="1383">
        <f t="shared" si="69"/>
        <v>0</v>
      </c>
    </row>
    <row r="315" spans="1:14" ht="15.75">
      <c r="A315" s="45" t="str">
        <f>IF(K315&gt;0,COUNT($K$190:K315)+MAX('MI Fittings'!A:A),"")</f>
        <v/>
      </c>
      <c r="B315" s="395"/>
      <c r="C315" s="1249"/>
      <c r="D315" s="472" t="s">
        <v>563</v>
      </c>
      <c r="E315" s="473" t="s">
        <v>323</v>
      </c>
      <c r="F315" s="1314" t="s">
        <v>563</v>
      </c>
      <c r="G315" s="309"/>
      <c r="H315" s="1289"/>
      <c r="I315" s="474" t="s">
        <v>563</v>
      </c>
      <c r="J315" s="474" t="s">
        <v>563</v>
      </c>
      <c r="K315" s="203"/>
      <c r="L315" s="1404"/>
      <c r="M315" s="304"/>
      <c r="N315" s="1287"/>
    </row>
    <row r="316" spans="1:14" ht="15.75">
      <c r="A316" s="45" t="str">
        <f>IF(K316&gt;0,COUNT($K$190:K316)+MAX('MI Fittings'!A:A),"")</f>
        <v/>
      </c>
      <c r="B316" s="477"/>
      <c r="C316" s="1250" t="s">
        <v>9257</v>
      </c>
      <c r="D316" s="476" t="s">
        <v>8978</v>
      </c>
      <c r="E316" s="452" t="s">
        <v>9326</v>
      </c>
      <c r="F316" s="1395">
        <v>23.63</v>
      </c>
      <c r="G316" s="295">
        <f t="shared" ref="G316:G321" si="70">$G$2</f>
        <v>0</v>
      </c>
      <c r="H316" s="1401">
        <f t="shared" ref="H316:H321" si="71">IFERROR(F316*G316,"-")</f>
        <v>0</v>
      </c>
      <c r="I316" s="310">
        <v>10</v>
      </c>
      <c r="J316" s="310">
        <v>30</v>
      </c>
      <c r="K316" s="276"/>
      <c r="L316" s="1383">
        <f t="shared" ref="L316:L321" si="72">IFERROR(K316*H316,0)</f>
        <v>0</v>
      </c>
    </row>
    <row r="317" spans="1:14" ht="15.75">
      <c r="A317" s="45" t="str">
        <f>IF(K317&gt;0,COUNT($K$190:K317)+MAX('MI Fittings'!A:A),"")</f>
        <v/>
      </c>
      <c r="B317" s="477"/>
      <c r="C317" s="1250" t="s">
        <v>9257</v>
      </c>
      <c r="D317" s="476" t="s">
        <v>8979</v>
      </c>
      <c r="E317" s="452" t="s">
        <v>9327</v>
      </c>
      <c r="F317" s="1395">
        <v>24.74</v>
      </c>
      <c r="G317" s="295">
        <f t="shared" si="70"/>
        <v>0</v>
      </c>
      <c r="H317" s="1401">
        <f t="shared" si="71"/>
        <v>0</v>
      </c>
      <c r="I317" s="310">
        <v>10</v>
      </c>
      <c r="J317" s="310">
        <v>30</v>
      </c>
      <c r="K317" s="276"/>
      <c r="L317" s="1383">
        <f t="shared" si="72"/>
        <v>0</v>
      </c>
    </row>
    <row r="318" spans="1:14" ht="15.75">
      <c r="A318" s="45" t="str">
        <f>IF(K318&gt;0,COUNT($K$190:K318)+MAX('MI Fittings'!A:A),"")</f>
        <v/>
      </c>
      <c r="B318" s="477"/>
      <c r="C318" s="1250" t="s">
        <v>9257</v>
      </c>
      <c r="D318" s="476" t="s">
        <v>8980</v>
      </c>
      <c r="E318" s="452" t="s">
        <v>9328</v>
      </c>
      <c r="F318" s="1395">
        <v>28.04</v>
      </c>
      <c r="G318" s="295">
        <f t="shared" si="70"/>
        <v>0</v>
      </c>
      <c r="H318" s="1401">
        <f t="shared" si="71"/>
        <v>0</v>
      </c>
      <c r="I318" s="310">
        <v>5</v>
      </c>
      <c r="J318" s="310">
        <v>20</v>
      </c>
      <c r="K318" s="276"/>
      <c r="L318" s="1383">
        <f t="shared" si="72"/>
        <v>0</v>
      </c>
    </row>
    <row r="319" spans="1:14" ht="15.75">
      <c r="A319" s="45" t="str">
        <f>IF(K319&gt;0,COUNT($K$190:K319)+MAX('MI Fittings'!A:A),"")</f>
        <v/>
      </c>
      <c r="B319" s="477"/>
      <c r="C319" s="1250" t="s">
        <v>9257</v>
      </c>
      <c r="D319" s="476" t="s">
        <v>8981</v>
      </c>
      <c r="E319" s="452" t="s">
        <v>9329</v>
      </c>
      <c r="F319" s="1395">
        <v>47.75</v>
      </c>
      <c r="G319" s="295">
        <f t="shared" si="70"/>
        <v>0</v>
      </c>
      <c r="H319" s="1401">
        <f t="shared" si="71"/>
        <v>0</v>
      </c>
      <c r="I319" s="310">
        <v>1</v>
      </c>
      <c r="J319" s="310">
        <v>10</v>
      </c>
      <c r="K319" s="276"/>
      <c r="L319" s="1383">
        <f t="shared" si="72"/>
        <v>0</v>
      </c>
    </row>
    <row r="320" spans="1:14" ht="15.75">
      <c r="A320" s="45" t="str">
        <f>IF(K320&gt;0,COUNT($K$190:K320)+MAX('MI Fittings'!A:A),"")</f>
        <v/>
      </c>
      <c r="B320" s="477"/>
      <c r="C320" s="1250" t="s">
        <v>9257</v>
      </c>
      <c r="D320" s="476" t="s">
        <v>8982</v>
      </c>
      <c r="E320" s="452" t="s">
        <v>9330</v>
      </c>
      <c r="F320" s="1395">
        <v>60.82</v>
      </c>
      <c r="G320" s="295">
        <f t="shared" si="70"/>
        <v>0</v>
      </c>
      <c r="H320" s="1401">
        <f t="shared" si="71"/>
        <v>0</v>
      </c>
      <c r="I320" s="310">
        <v>1</v>
      </c>
      <c r="J320" s="310">
        <v>10</v>
      </c>
      <c r="K320" s="276"/>
      <c r="L320" s="1383">
        <f t="shared" si="72"/>
        <v>0</v>
      </c>
    </row>
    <row r="321" spans="1:14" ht="15.75">
      <c r="A321" s="45" t="str">
        <f>IF(K321&gt;0,COUNT($K$190:K321)+MAX('MI Fittings'!A:A),"")</f>
        <v/>
      </c>
      <c r="B321" s="477"/>
      <c r="C321" s="1250" t="s">
        <v>9257</v>
      </c>
      <c r="D321" s="476" t="s">
        <v>8983</v>
      </c>
      <c r="E321" s="452" t="s">
        <v>9331</v>
      </c>
      <c r="F321" s="1395">
        <v>75.010000000000005</v>
      </c>
      <c r="G321" s="295">
        <f t="shared" si="70"/>
        <v>0</v>
      </c>
      <c r="H321" s="1401">
        <f t="shared" si="71"/>
        <v>0</v>
      </c>
      <c r="I321" s="310">
        <v>1</v>
      </c>
      <c r="J321" s="310">
        <v>10</v>
      </c>
      <c r="K321" s="276"/>
      <c r="L321" s="1383">
        <f t="shared" si="72"/>
        <v>0</v>
      </c>
    </row>
    <row r="322" spans="1:14" ht="15.75">
      <c r="A322" s="45" t="str">
        <f>IF(K322&gt;0,COUNT($K$190:K322)+MAX('MI Fittings'!A:A),"")</f>
        <v/>
      </c>
      <c r="B322" s="395"/>
      <c r="C322" s="1249"/>
      <c r="D322" s="472" t="s">
        <v>563</v>
      </c>
      <c r="E322" s="473" t="s">
        <v>6553</v>
      </c>
      <c r="F322" s="1314" t="s">
        <v>563</v>
      </c>
      <c r="G322" s="309"/>
      <c r="H322" s="1289"/>
      <c r="I322" s="474" t="s">
        <v>563</v>
      </c>
      <c r="J322" s="474" t="s">
        <v>563</v>
      </c>
      <c r="K322" s="203"/>
      <c r="L322" s="1404"/>
      <c r="M322" s="304"/>
      <c r="N322" s="1287"/>
    </row>
    <row r="323" spans="1:14" ht="15.75">
      <c r="A323" s="45" t="str">
        <f>IF(K323&gt;0,COUNT($K$190:K323)+MAX('MI Fittings'!A:A),"")</f>
        <v/>
      </c>
      <c r="B323" s="477"/>
      <c r="C323" s="1250" t="s">
        <v>9257</v>
      </c>
      <c r="D323" s="476" t="s">
        <v>8984</v>
      </c>
      <c r="E323" s="452" t="s">
        <v>9332</v>
      </c>
      <c r="F323" s="1395">
        <v>113.17</v>
      </c>
      <c r="G323" s="295">
        <f t="shared" ref="G323:G328" si="73">$G$2</f>
        <v>0</v>
      </c>
      <c r="H323" s="1401">
        <f t="shared" ref="H323:H328" si="74">IFERROR(F323*G323,"-")</f>
        <v>0</v>
      </c>
      <c r="I323" s="310">
        <v>5</v>
      </c>
      <c r="J323" s="310">
        <v>20</v>
      </c>
      <c r="K323" s="276"/>
      <c r="L323" s="1383">
        <f t="shared" ref="L323:L328" si="75">IFERROR(K323*H323,0)</f>
        <v>0</v>
      </c>
    </row>
    <row r="324" spans="1:14" ht="15.75">
      <c r="A324" s="45" t="str">
        <f>IF(K324&gt;0,COUNT($K$190:K324)+MAX('MI Fittings'!A:A),"")</f>
        <v/>
      </c>
      <c r="B324" s="477"/>
      <c r="C324" s="1250" t="s">
        <v>9257</v>
      </c>
      <c r="D324" s="476" t="s">
        <v>8985</v>
      </c>
      <c r="E324" s="452" t="s">
        <v>9333</v>
      </c>
      <c r="F324" s="1395">
        <v>109.23</v>
      </c>
      <c r="G324" s="295">
        <f t="shared" si="73"/>
        <v>0</v>
      </c>
      <c r="H324" s="1401">
        <f t="shared" si="74"/>
        <v>0</v>
      </c>
      <c r="I324" s="310">
        <v>5</v>
      </c>
      <c r="J324" s="310">
        <v>20</v>
      </c>
      <c r="K324" s="276"/>
      <c r="L324" s="1383">
        <f t="shared" si="75"/>
        <v>0</v>
      </c>
    </row>
    <row r="325" spans="1:14" ht="15.75">
      <c r="A325" s="45" t="str">
        <f>IF(K325&gt;0,COUNT($K$190:K325)+MAX('MI Fittings'!A:A),"")</f>
        <v/>
      </c>
      <c r="B325" s="477"/>
      <c r="C325" s="1250" t="s">
        <v>9257</v>
      </c>
      <c r="D325" s="476" t="s">
        <v>8986</v>
      </c>
      <c r="E325" s="452" t="s">
        <v>9334</v>
      </c>
      <c r="F325" s="1395">
        <v>134.01</v>
      </c>
      <c r="G325" s="295">
        <f t="shared" si="73"/>
        <v>0</v>
      </c>
      <c r="H325" s="1401">
        <f t="shared" si="74"/>
        <v>0</v>
      </c>
      <c r="I325" s="310">
        <v>5</v>
      </c>
      <c r="J325" s="310">
        <v>10</v>
      </c>
      <c r="K325" s="276"/>
      <c r="L325" s="1383">
        <f t="shared" si="75"/>
        <v>0</v>
      </c>
    </row>
    <row r="326" spans="1:14" ht="15.75">
      <c r="A326" s="45" t="str">
        <f>IF(K326&gt;0,COUNT($K$190:K326)+MAX('MI Fittings'!A:A),"")</f>
        <v/>
      </c>
      <c r="B326" s="477"/>
      <c r="C326" s="1250" t="s">
        <v>9257</v>
      </c>
      <c r="D326" s="476" t="s">
        <v>8987</v>
      </c>
      <c r="E326" s="452" t="s">
        <v>9335</v>
      </c>
      <c r="F326" s="1395">
        <v>171.77</v>
      </c>
      <c r="G326" s="295">
        <f t="shared" si="73"/>
        <v>0</v>
      </c>
      <c r="H326" s="1401">
        <f t="shared" si="74"/>
        <v>0</v>
      </c>
      <c r="I326" s="310">
        <v>1</v>
      </c>
      <c r="J326" s="310">
        <v>6</v>
      </c>
      <c r="K326" s="276"/>
      <c r="L326" s="1383">
        <f t="shared" si="75"/>
        <v>0</v>
      </c>
    </row>
    <row r="327" spans="1:14" ht="15.75">
      <c r="A327" s="45" t="str">
        <f>IF(K327&gt;0,COUNT($K$190:K327)+MAX('MI Fittings'!A:A),"")</f>
        <v/>
      </c>
      <c r="B327" s="477"/>
      <c r="C327" s="1250" t="s">
        <v>9257</v>
      </c>
      <c r="D327" s="476" t="s">
        <v>8988</v>
      </c>
      <c r="E327" s="452" t="s">
        <v>9336</v>
      </c>
      <c r="F327" s="1395">
        <v>197.78</v>
      </c>
      <c r="G327" s="295">
        <f t="shared" si="73"/>
        <v>0</v>
      </c>
      <c r="H327" s="1401">
        <f t="shared" si="74"/>
        <v>0</v>
      </c>
      <c r="I327" s="310">
        <v>1</v>
      </c>
      <c r="J327" s="310">
        <v>5</v>
      </c>
      <c r="K327" s="276"/>
      <c r="L327" s="1383">
        <f t="shared" si="75"/>
        <v>0</v>
      </c>
    </row>
    <row r="328" spans="1:14" ht="15.75">
      <c r="A328" s="45" t="str">
        <f>IF(K328&gt;0,COUNT($K$190:K328)+MAX('MI Fittings'!A:A),"")</f>
        <v/>
      </c>
      <c r="B328" s="477"/>
      <c r="C328" s="1250" t="s">
        <v>9257</v>
      </c>
      <c r="D328" s="478" t="s">
        <v>8989</v>
      </c>
      <c r="E328" s="479" t="s">
        <v>9337</v>
      </c>
      <c r="F328" s="1396">
        <v>249.02</v>
      </c>
      <c r="G328" s="296">
        <f t="shared" si="73"/>
        <v>0</v>
      </c>
      <c r="H328" s="1401">
        <f t="shared" si="74"/>
        <v>0</v>
      </c>
      <c r="I328" s="480">
        <v>1</v>
      </c>
      <c r="J328" s="480">
        <v>3</v>
      </c>
      <c r="K328" s="277"/>
      <c r="L328" s="1383">
        <f t="shared" si="75"/>
        <v>0</v>
      </c>
    </row>
    <row r="329" spans="1:14" ht="15.75">
      <c r="A329" s="45" t="str">
        <f>IF(K329&gt;0,COUNT($K$190:K329)+MAX('MI Fittings'!A:A),"")</f>
        <v/>
      </c>
      <c r="B329" s="395"/>
      <c r="C329" s="1249"/>
      <c r="D329" s="472" t="s">
        <v>563</v>
      </c>
      <c r="E329" s="473" t="s">
        <v>9183</v>
      </c>
      <c r="F329" s="1314" t="s">
        <v>563</v>
      </c>
      <c r="G329" s="309"/>
      <c r="H329" s="1289"/>
      <c r="I329" s="474" t="s">
        <v>563</v>
      </c>
      <c r="J329" s="474" t="s">
        <v>563</v>
      </c>
      <c r="K329" s="203"/>
      <c r="L329" s="1404"/>
      <c r="M329" s="304"/>
      <c r="N329" s="1287"/>
    </row>
    <row r="330" spans="1:14" ht="15.75">
      <c r="A330" s="45" t="str">
        <f>IF(K330&gt;0,COUNT($K$190:K330)+MAX('MI Fittings'!A:A),"")</f>
        <v/>
      </c>
      <c r="B330" s="477"/>
      <c r="C330" s="1250" t="s">
        <v>9257</v>
      </c>
      <c r="D330" s="476" t="s">
        <v>8990</v>
      </c>
      <c r="E330" s="452" t="s">
        <v>9461</v>
      </c>
      <c r="F330" s="1395">
        <v>102.83</v>
      </c>
      <c r="G330" s="295">
        <f t="shared" ref="G330:G335" si="76">$G$2</f>
        <v>0</v>
      </c>
      <c r="H330" s="1401">
        <f t="shared" ref="H330:H335" si="77">IFERROR(F330*G330,"-")</f>
        <v>0</v>
      </c>
      <c r="I330" s="310">
        <v>5</v>
      </c>
      <c r="J330" s="310">
        <v>20</v>
      </c>
      <c r="K330" s="276"/>
      <c r="L330" s="1383">
        <f t="shared" ref="L330:L335" si="78">IFERROR(K330*H330,0)</f>
        <v>0</v>
      </c>
    </row>
    <row r="331" spans="1:14" ht="15.75">
      <c r="A331" s="45" t="str">
        <f>IF(K331&gt;0,COUNT($K$190:K331)+MAX('MI Fittings'!A:A),"")</f>
        <v/>
      </c>
      <c r="B331" s="477"/>
      <c r="C331" s="1250" t="s">
        <v>9257</v>
      </c>
      <c r="D331" s="476" t="s">
        <v>8991</v>
      </c>
      <c r="E331" s="452" t="s">
        <v>9462</v>
      </c>
      <c r="F331" s="1395">
        <v>101.1</v>
      </c>
      <c r="G331" s="295">
        <f t="shared" si="76"/>
        <v>0</v>
      </c>
      <c r="H331" s="1401">
        <f t="shared" si="77"/>
        <v>0</v>
      </c>
      <c r="I331" s="310">
        <v>5</v>
      </c>
      <c r="J331" s="310">
        <v>20</v>
      </c>
      <c r="K331" s="276"/>
      <c r="L331" s="1383">
        <f t="shared" si="78"/>
        <v>0</v>
      </c>
    </row>
    <row r="332" spans="1:14" ht="15.75">
      <c r="A332" s="45" t="str">
        <f>IF(K332&gt;0,COUNT($K$190:K332)+MAX('MI Fittings'!A:A),"")</f>
        <v/>
      </c>
      <c r="B332" s="477"/>
      <c r="C332" s="1250" t="s">
        <v>9257</v>
      </c>
      <c r="D332" s="476" t="s">
        <v>8992</v>
      </c>
      <c r="E332" s="452" t="s">
        <v>9463</v>
      </c>
      <c r="F332" s="1395">
        <v>124.07</v>
      </c>
      <c r="G332" s="295">
        <f t="shared" si="76"/>
        <v>0</v>
      </c>
      <c r="H332" s="1401">
        <f t="shared" si="77"/>
        <v>0</v>
      </c>
      <c r="I332" s="310">
        <v>5</v>
      </c>
      <c r="J332" s="310">
        <v>10</v>
      </c>
      <c r="K332" s="276"/>
      <c r="L332" s="1383">
        <f t="shared" si="78"/>
        <v>0</v>
      </c>
    </row>
    <row r="333" spans="1:14" ht="15.75">
      <c r="A333" s="45" t="str">
        <f>IF(K333&gt;0,COUNT($K$190:K333)+MAX('MI Fittings'!A:A),"")</f>
        <v/>
      </c>
      <c r="B333" s="477"/>
      <c r="C333" s="1250" t="s">
        <v>9257</v>
      </c>
      <c r="D333" s="476" t="s">
        <v>8993</v>
      </c>
      <c r="E333" s="452" t="s">
        <v>9464</v>
      </c>
      <c r="F333" s="1395">
        <v>156.09</v>
      </c>
      <c r="G333" s="295">
        <f t="shared" si="76"/>
        <v>0</v>
      </c>
      <c r="H333" s="1401">
        <f t="shared" si="77"/>
        <v>0</v>
      </c>
      <c r="I333" s="310">
        <v>1</v>
      </c>
      <c r="J333" s="310">
        <v>6</v>
      </c>
      <c r="K333" s="276"/>
      <c r="L333" s="1383">
        <f t="shared" si="78"/>
        <v>0</v>
      </c>
    </row>
    <row r="334" spans="1:14" ht="15.75">
      <c r="A334" s="45" t="str">
        <f>IF(K334&gt;0,COUNT($K$190:K334)+MAX('MI Fittings'!A:A),"")</f>
        <v/>
      </c>
      <c r="B334" s="477"/>
      <c r="C334" s="1250" t="s">
        <v>9257</v>
      </c>
      <c r="D334" s="476" t="s">
        <v>8994</v>
      </c>
      <c r="E334" s="452" t="s">
        <v>9465</v>
      </c>
      <c r="F334" s="1395">
        <v>179.72</v>
      </c>
      <c r="G334" s="295">
        <f t="shared" si="76"/>
        <v>0</v>
      </c>
      <c r="H334" s="1401">
        <f t="shared" si="77"/>
        <v>0</v>
      </c>
      <c r="I334" s="310">
        <v>1</v>
      </c>
      <c r="J334" s="310">
        <v>5</v>
      </c>
      <c r="K334" s="276"/>
      <c r="L334" s="1383">
        <f t="shared" si="78"/>
        <v>0</v>
      </c>
    </row>
    <row r="335" spans="1:14" ht="15.75">
      <c r="A335" s="45" t="str">
        <f>IF(K335&gt;0,COUNT($K$190:K373)+MAX('MI Fittings'!A:A),"")</f>
        <v/>
      </c>
      <c r="B335" s="477"/>
      <c r="C335" s="1251" t="s">
        <v>9257</v>
      </c>
      <c r="D335" s="478" t="s">
        <v>8995</v>
      </c>
      <c r="E335" s="479" t="s">
        <v>9466</v>
      </c>
      <c r="F335" s="1396">
        <v>230.54</v>
      </c>
      <c r="G335" s="296">
        <f t="shared" si="76"/>
        <v>0</v>
      </c>
      <c r="H335" s="1402">
        <f t="shared" si="77"/>
        <v>0</v>
      </c>
      <c r="I335" s="480">
        <v>1</v>
      </c>
      <c r="J335" s="480">
        <v>3</v>
      </c>
      <c r="K335" s="277"/>
      <c r="L335" s="1384">
        <f t="shared" si="78"/>
        <v>0</v>
      </c>
    </row>
    <row r="336" spans="1:14" ht="15.75">
      <c r="A336" s="45" t="str">
        <f>IF(K336&gt;0,COUNT($K$190:K336)+MAX('MI Fittings'!A:A),"")</f>
        <v/>
      </c>
      <c r="B336" s="395"/>
      <c r="C336" s="1249"/>
      <c r="D336" s="472" t="s">
        <v>563</v>
      </c>
      <c r="E336" s="473" t="s">
        <v>9522</v>
      </c>
      <c r="F336" s="1314" t="s">
        <v>563</v>
      </c>
      <c r="G336" s="309"/>
      <c r="H336" s="1289"/>
      <c r="I336" s="474" t="s">
        <v>563</v>
      </c>
      <c r="J336" s="474" t="s">
        <v>563</v>
      </c>
      <c r="K336" s="203"/>
      <c r="L336" s="1404"/>
      <c r="M336" s="304"/>
      <c r="N336" s="1287"/>
    </row>
    <row r="337" spans="1:14" ht="15.75">
      <c r="A337" s="45" t="str">
        <f>IF(K337&gt;0,COUNT($K$190:K337)+MAX('MI Fittings'!A:A),"")</f>
        <v/>
      </c>
      <c r="B337" s="477"/>
      <c r="C337" s="1250" t="s">
        <v>9257</v>
      </c>
      <c r="D337" s="478" t="s">
        <v>8996</v>
      </c>
      <c r="E337" s="479" t="s">
        <v>9285</v>
      </c>
      <c r="F337" s="1396">
        <v>24.3</v>
      </c>
      <c r="G337" s="296">
        <f>$G$2</f>
        <v>0</v>
      </c>
      <c r="H337" s="1401">
        <f t="shared" ref="H337:H347" si="79">IFERROR(F337*G337,"-")</f>
        <v>0</v>
      </c>
      <c r="I337" s="480">
        <v>5</v>
      </c>
      <c r="J337" s="480">
        <v>20</v>
      </c>
      <c r="K337" s="277"/>
      <c r="L337" s="1384">
        <f>IFERROR(K337*H337,0)</f>
        <v>0</v>
      </c>
    </row>
    <row r="338" spans="1:14" ht="15.75">
      <c r="A338" s="45" t="str">
        <f>IF(K338&gt;0,COUNT($K$190:K338)+MAX('MI Fittings'!A:A),"")</f>
        <v/>
      </c>
      <c r="B338" s="477"/>
      <c r="C338" s="477"/>
      <c r="D338" s="481"/>
      <c r="E338" s="482"/>
      <c r="F338" s="1397" t="s">
        <v>563</v>
      </c>
      <c r="G338" s="299"/>
      <c r="H338" s="1397"/>
      <c r="I338" s="483" t="s">
        <v>563</v>
      </c>
      <c r="J338" s="483" t="s">
        <v>563</v>
      </c>
      <c r="K338" s="279"/>
      <c r="L338" s="1387"/>
    </row>
    <row r="339" spans="1:14" ht="15.75">
      <c r="A339" s="45" t="str">
        <f>IF(K339&gt;0,COUNT($K$190:K339)+MAX('MI Fittings'!A:A),"")</f>
        <v/>
      </c>
      <c r="B339" s="477"/>
      <c r="C339" s="1250" t="s">
        <v>9257</v>
      </c>
      <c r="D339" s="484" t="s">
        <v>8997</v>
      </c>
      <c r="E339" s="485" t="s">
        <v>9286</v>
      </c>
      <c r="F339" s="1399">
        <v>29.24</v>
      </c>
      <c r="G339" s="294">
        <f>$G$2</f>
        <v>0</v>
      </c>
      <c r="H339" s="1401">
        <f t="shared" si="79"/>
        <v>0</v>
      </c>
      <c r="I339" s="486">
        <v>5</v>
      </c>
      <c r="J339" s="486">
        <v>20</v>
      </c>
      <c r="K339" s="278"/>
      <c r="L339" s="1383">
        <f>IFERROR(K339*H339,0)</f>
        <v>0</v>
      </c>
    </row>
    <row r="340" spans="1:14" ht="15.75">
      <c r="A340" s="45" t="str">
        <f>IF(K340&gt;0,COUNT($K$190:K340)+MAX('MI Fittings'!A:A),"")</f>
        <v/>
      </c>
      <c r="B340" s="477"/>
      <c r="C340" s="1250" t="s">
        <v>9257</v>
      </c>
      <c r="D340" s="478" t="s">
        <v>8998</v>
      </c>
      <c r="E340" s="479" t="s">
        <v>9287</v>
      </c>
      <c r="F340" s="1396">
        <v>28.8</v>
      </c>
      <c r="G340" s="296">
        <f>$G$2</f>
        <v>0</v>
      </c>
      <c r="H340" s="1401">
        <f t="shared" si="79"/>
        <v>0</v>
      </c>
      <c r="I340" s="480">
        <v>5</v>
      </c>
      <c r="J340" s="480">
        <v>20</v>
      </c>
      <c r="K340" s="277"/>
      <c r="L340" s="1384">
        <f>IFERROR(K340*H340,0)</f>
        <v>0</v>
      </c>
    </row>
    <row r="341" spans="1:14" ht="15.75">
      <c r="A341" s="45" t="str">
        <f>IF(K341&gt;0,COUNT($K$190:K341)+MAX('MI Fittings'!A:A),"")</f>
        <v/>
      </c>
      <c r="B341" s="477"/>
      <c r="C341" s="477"/>
      <c r="D341" s="481"/>
      <c r="E341" s="482"/>
      <c r="F341" s="1397" t="s">
        <v>563</v>
      </c>
      <c r="G341" s="299"/>
      <c r="H341" s="1397"/>
      <c r="I341" s="483" t="s">
        <v>563</v>
      </c>
      <c r="J341" s="483" t="s">
        <v>563</v>
      </c>
      <c r="K341" s="279"/>
      <c r="L341" s="1387"/>
    </row>
    <row r="342" spans="1:14" ht="15.75">
      <c r="A342" s="45" t="str">
        <f>IF(K342&gt;0,COUNT($K$190:K342)+MAX('MI Fittings'!A:A),"")</f>
        <v/>
      </c>
      <c r="B342" s="477"/>
      <c r="C342" s="1250" t="s">
        <v>9257</v>
      </c>
      <c r="D342" s="484" t="s">
        <v>8999</v>
      </c>
      <c r="E342" s="485" t="s">
        <v>9288</v>
      </c>
      <c r="F342" s="1399">
        <v>44.76</v>
      </c>
      <c r="G342" s="294">
        <f>$G$2</f>
        <v>0</v>
      </c>
      <c r="H342" s="1401">
        <f t="shared" si="79"/>
        <v>0</v>
      </c>
      <c r="I342" s="486">
        <v>1</v>
      </c>
      <c r="J342" s="486">
        <v>10</v>
      </c>
      <c r="K342" s="278"/>
      <c r="L342" s="1383">
        <f>IFERROR(K342*H342,0)</f>
        <v>0</v>
      </c>
    </row>
    <row r="343" spans="1:14" ht="15.75">
      <c r="A343" s="45" t="str">
        <f>IF(K343&gt;0,COUNT($K$190:K343)+MAX('MI Fittings'!A:A),"")</f>
        <v/>
      </c>
      <c r="B343" s="477"/>
      <c r="C343" s="1250" t="s">
        <v>9257</v>
      </c>
      <c r="D343" s="476" t="s">
        <v>9000</v>
      </c>
      <c r="E343" s="452" t="s">
        <v>9289</v>
      </c>
      <c r="F343" s="1395">
        <v>56.27</v>
      </c>
      <c r="G343" s="295">
        <f>$G$2</f>
        <v>0</v>
      </c>
      <c r="H343" s="1401">
        <f t="shared" si="79"/>
        <v>0</v>
      </c>
      <c r="I343" s="310">
        <v>1</v>
      </c>
      <c r="J343" s="310">
        <v>5</v>
      </c>
      <c r="K343" s="276"/>
      <c r="L343" s="1383">
        <f>IFERROR(K343*H343,0)</f>
        <v>0</v>
      </c>
    </row>
    <row r="344" spans="1:14" ht="15.75">
      <c r="A344" s="45" t="str">
        <f>IF(K344&gt;0,COUNT($K$190:K344)+MAX('MI Fittings'!A:A),"")</f>
        <v/>
      </c>
      <c r="B344" s="477"/>
      <c r="C344" s="477"/>
      <c r="D344" s="481" t="s">
        <v>563</v>
      </c>
      <c r="E344" s="482"/>
      <c r="F344" s="1397" t="s">
        <v>563</v>
      </c>
      <c r="G344" s="299"/>
      <c r="H344" s="1397"/>
      <c r="I344" s="483" t="s">
        <v>563</v>
      </c>
      <c r="J344" s="483" t="s">
        <v>563</v>
      </c>
      <c r="K344" s="279"/>
      <c r="L344" s="1387"/>
    </row>
    <row r="345" spans="1:14" ht="15.75">
      <c r="A345" s="45" t="str">
        <f>IF(K345&gt;0,COUNT($K$190:K345)+MAX('MI Fittings'!A:A),"")</f>
        <v/>
      </c>
      <c r="B345" s="477"/>
      <c r="C345" s="1250" t="s">
        <v>9257</v>
      </c>
      <c r="D345" s="484" t="s">
        <v>9001</v>
      </c>
      <c r="E345" s="485" t="s">
        <v>9290</v>
      </c>
      <c r="F345" s="1399">
        <v>74.87</v>
      </c>
      <c r="G345" s="294">
        <f>$G$2</f>
        <v>0</v>
      </c>
      <c r="H345" s="1401">
        <f t="shared" si="79"/>
        <v>0</v>
      </c>
      <c r="I345" s="486">
        <v>1</v>
      </c>
      <c r="J345" s="486">
        <v>5</v>
      </c>
      <c r="K345" s="278"/>
      <c r="L345" s="1383">
        <f>IFERROR(K345*H345,0)</f>
        <v>0</v>
      </c>
    </row>
    <row r="346" spans="1:14" ht="15.75">
      <c r="A346" s="45" t="str">
        <f>IF(K346&gt;0,COUNT($K$190:K346)+MAX('MI Fittings'!A:A),"")</f>
        <v/>
      </c>
      <c r="B346" s="477"/>
      <c r="C346" s="1250" t="s">
        <v>9257</v>
      </c>
      <c r="D346" s="476" t="s">
        <v>9002</v>
      </c>
      <c r="E346" s="452" t="s">
        <v>9291</v>
      </c>
      <c r="F346" s="1395">
        <v>83.18</v>
      </c>
      <c r="G346" s="295">
        <f>$G$2</f>
        <v>0</v>
      </c>
      <c r="H346" s="1401">
        <f t="shared" si="79"/>
        <v>0</v>
      </c>
      <c r="I346" s="310">
        <v>1</v>
      </c>
      <c r="J346" s="310">
        <v>5</v>
      </c>
      <c r="K346" s="276"/>
      <c r="L346" s="1383">
        <f>IFERROR(K346*H346,0)</f>
        <v>0</v>
      </c>
    </row>
    <row r="347" spans="1:14" ht="15.75">
      <c r="A347" s="45" t="str">
        <f>IF(K347&gt;0,COUNT($K$190:K366)+MAX('MI Fittings'!A:A),"")</f>
        <v/>
      </c>
      <c r="B347" s="477"/>
      <c r="C347" s="1250" t="s">
        <v>9257</v>
      </c>
      <c r="D347" s="478" t="s">
        <v>8917</v>
      </c>
      <c r="E347" s="479" t="s">
        <v>9292</v>
      </c>
      <c r="F347" s="1396">
        <v>21.27</v>
      </c>
      <c r="G347" s="296">
        <f>$G$2</f>
        <v>0</v>
      </c>
      <c r="H347" s="1401">
        <f t="shared" si="79"/>
        <v>0</v>
      </c>
      <c r="I347" s="480">
        <v>10</v>
      </c>
      <c r="J347" s="480">
        <v>20</v>
      </c>
      <c r="K347" s="277"/>
      <c r="L347" s="1383">
        <f>IFERROR(K347*H347,0)</f>
        <v>0</v>
      </c>
    </row>
    <row r="348" spans="1:14" ht="15.75">
      <c r="A348" s="45" t="str">
        <f>IF(K348&gt;0,COUNT($K$190:K348)+MAX('MI Fittings'!A:A),"")</f>
        <v/>
      </c>
      <c r="B348" s="395"/>
      <c r="C348" s="1249"/>
      <c r="D348" s="472" t="s">
        <v>563</v>
      </c>
      <c r="E348" s="473" t="s">
        <v>8838</v>
      </c>
      <c r="F348" s="1314" t="s">
        <v>563</v>
      </c>
      <c r="G348" s="309"/>
      <c r="H348" s="1289"/>
      <c r="I348" s="474" t="s">
        <v>563</v>
      </c>
      <c r="J348" s="474" t="s">
        <v>563</v>
      </c>
      <c r="K348" s="203"/>
      <c r="L348" s="1404"/>
      <c r="M348" s="304"/>
      <c r="N348" s="1287"/>
    </row>
    <row r="349" spans="1:14" ht="15.75">
      <c r="A349" s="45" t="str">
        <f>IF(K349&gt;0,COUNT($K$190:K349)+MAX('MI Fittings'!A:A),"")</f>
        <v/>
      </c>
      <c r="B349" s="477"/>
      <c r="C349" s="1250" t="s">
        <v>9257</v>
      </c>
      <c r="D349" s="478" t="s">
        <v>8871</v>
      </c>
      <c r="E349" s="479" t="s">
        <v>9266</v>
      </c>
      <c r="F349" s="1396">
        <v>24.3</v>
      </c>
      <c r="G349" s="296">
        <f>$G$2</f>
        <v>0</v>
      </c>
      <c r="H349" s="1401">
        <f>IFERROR(F349*G349,"-")</f>
        <v>0</v>
      </c>
      <c r="I349" s="480">
        <v>10</v>
      </c>
      <c r="J349" s="480">
        <v>40</v>
      </c>
      <c r="K349" s="277"/>
      <c r="L349" s="1384">
        <f>IFERROR(K349*H349,0)</f>
        <v>0</v>
      </c>
    </row>
    <row r="350" spans="1:14" ht="15.75">
      <c r="A350" s="45" t="str">
        <f>IF(K350&gt;0,COUNT($K$190:K350)+MAX('MI Fittings'!A:A),"")</f>
        <v/>
      </c>
      <c r="B350" s="477"/>
      <c r="C350" s="477"/>
      <c r="D350" s="481" t="s">
        <v>563</v>
      </c>
      <c r="E350" s="482"/>
      <c r="F350" s="1397" t="s">
        <v>563</v>
      </c>
      <c r="G350" s="299"/>
      <c r="H350" s="1397"/>
      <c r="I350" s="483" t="s">
        <v>563</v>
      </c>
      <c r="J350" s="483" t="s">
        <v>563</v>
      </c>
      <c r="K350" s="279"/>
      <c r="L350" s="1387"/>
    </row>
    <row r="351" spans="1:14" ht="15.75">
      <c r="A351" s="45" t="str">
        <f>IF(K351&gt;0,COUNT($K$190:K351)+MAX('MI Fittings'!A:A),"")</f>
        <v/>
      </c>
      <c r="B351" s="477"/>
      <c r="C351" s="1250" t="s">
        <v>9257</v>
      </c>
      <c r="D351" s="484" t="s">
        <v>8872</v>
      </c>
      <c r="E351" s="485" t="s">
        <v>9267</v>
      </c>
      <c r="F351" s="1399">
        <v>28.8</v>
      </c>
      <c r="G351" s="294">
        <f>$G$2</f>
        <v>0</v>
      </c>
      <c r="H351" s="1401">
        <f>IFERROR(F351*G351,"-")</f>
        <v>0</v>
      </c>
      <c r="I351" s="486">
        <v>5</v>
      </c>
      <c r="J351" s="486">
        <v>20</v>
      </c>
      <c r="K351" s="278"/>
      <c r="L351" s="1383">
        <f>IFERROR(K351*H351,0)</f>
        <v>0</v>
      </c>
    </row>
    <row r="352" spans="1:14" ht="15.75">
      <c r="A352" s="45" t="str">
        <f>IF(K352&gt;0,COUNT($K$190:K352)+MAX('MI Fittings'!A:A),"")</f>
        <v/>
      </c>
      <c r="B352" s="477"/>
      <c r="C352" s="1250" t="s">
        <v>9257</v>
      </c>
      <c r="D352" s="478" t="s">
        <v>8873</v>
      </c>
      <c r="E352" s="479" t="s">
        <v>9268</v>
      </c>
      <c r="F352" s="1396">
        <v>29.24</v>
      </c>
      <c r="G352" s="296">
        <f>$G$2</f>
        <v>0</v>
      </c>
      <c r="H352" s="1401">
        <f>IFERROR(F352*G352,"-")</f>
        <v>0</v>
      </c>
      <c r="I352" s="480">
        <v>5</v>
      </c>
      <c r="J352" s="480">
        <v>20</v>
      </c>
      <c r="K352" s="277"/>
      <c r="L352" s="1384">
        <f>IFERROR(K352*H352,0)</f>
        <v>0</v>
      </c>
    </row>
    <row r="353" spans="1:14" ht="15.75">
      <c r="A353" s="45" t="str">
        <f>IF(K353&gt;0,COUNT($K$190:K353)+MAX('MI Fittings'!A:A),"")</f>
        <v/>
      </c>
      <c r="B353" s="477"/>
      <c r="C353" s="477"/>
      <c r="D353" s="481" t="s">
        <v>563</v>
      </c>
      <c r="E353" s="482"/>
      <c r="F353" s="1397" t="s">
        <v>563</v>
      </c>
      <c r="G353" s="299"/>
      <c r="H353" s="1397"/>
      <c r="I353" s="483" t="s">
        <v>563</v>
      </c>
      <c r="J353" s="483" t="s">
        <v>563</v>
      </c>
      <c r="K353" s="279"/>
      <c r="L353" s="1387"/>
    </row>
    <row r="354" spans="1:14" ht="15.75">
      <c r="A354" s="45" t="str">
        <f>IF(K354&gt;0,COUNT($K$190:K354)+MAX('MI Fittings'!A:A),"")</f>
        <v/>
      </c>
      <c r="B354" s="477"/>
      <c r="C354" s="1250" t="s">
        <v>9257</v>
      </c>
      <c r="D354" s="484" t="s">
        <v>8874</v>
      </c>
      <c r="E354" s="485" t="s">
        <v>9269</v>
      </c>
      <c r="F354" s="1399">
        <v>44.76</v>
      </c>
      <c r="G354" s="294">
        <f>$G$2</f>
        <v>0</v>
      </c>
      <c r="H354" s="1401">
        <f>IFERROR(F354*G354,"-")</f>
        <v>0</v>
      </c>
      <c r="I354" s="486">
        <v>1</v>
      </c>
      <c r="J354" s="486">
        <v>10</v>
      </c>
      <c r="K354" s="278"/>
      <c r="L354" s="1383">
        <f>IFERROR(K354*H354,0)</f>
        <v>0</v>
      </c>
    </row>
    <row r="355" spans="1:14" ht="15.75">
      <c r="A355" s="45" t="str">
        <f>IF(K355&gt;0,COUNT($K$190:K355)+MAX('MI Fittings'!A:A),"")</f>
        <v/>
      </c>
      <c r="B355" s="477"/>
      <c r="C355" s="477"/>
      <c r="D355" s="481" t="s">
        <v>563</v>
      </c>
      <c r="E355" s="482"/>
      <c r="F355" s="1397" t="s">
        <v>563</v>
      </c>
      <c r="G355" s="299"/>
      <c r="H355" s="1397"/>
      <c r="I355" s="483" t="s">
        <v>563</v>
      </c>
      <c r="J355" s="483" t="s">
        <v>563</v>
      </c>
      <c r="K355" s="279"/>
      <c r="L355" s="1387"/>
    </row>
    <row r="356" spans="1:14" ht="15.75">
      <c r="A356" s="45" t="str">
        <f>IF(K356&gt;0,COUNT($K$190:K356)+MAX('MI Fittings'!A:A),"")</f>
        <v/>
      </c>
      <c r="B356" s="477"/>
      <c r="C356" s="1250" t="s">
        <v>9257</v>
      </c>
      <c r="D356" s="487" t="s">
        <v>8875</v>
      </c>
      <c r="E356" s="488" t="s">
        <v>9270</v>
      </c>
      <c r="F356" s="1398">
        <v>56.27</v>
      </c>
      <c r="G356" s="298">
        <f>$G$2</f>
        <v>0</v>
      </c>
      <c r="H356" s="1401">
        <f>IFERROR(F356*G356,"-")</f>
        <v>0</v>
      </c>
      <c r="I356" s="489">
        <v>1</v>
      </c>
      <c r="J356" s="489">
        <v>5</v>
      </c>
      <c r="K356" s="280"/>
      <c r="L356" s="1384">
        <f>IFERROR(K356*H356,0)</f>
        <v>0</v>
      </c>
    </row>
    <row r="357" spans="1:14" ht="15.75">
      <c r="A357" s="45" t="str">
        <f>IF(K357&gt;0,COUNT($K$190:K357)+MAX('MI Fittings'!A:A),"")</f>
        <v/>
      </c>
      <c r="B357" s="477"/>
      <c r="C357" s="477"/>
      <c r="D357" s="481" t="s">
        <v>563</v>
      </c>
      <c r="E357" s="490"/>
      <c r="F357" s="1397" t="s">
        <v>563</v>
      </c>
      <c r="G357" s="299"/>
      <c r="H357" s="1397"/>
      <c r="I357" s="483" t="s">
        <v>563</v>
      </c>
      <c r="J357" s="483" t="s">
        <v>563</v>
      </c>
      <c r="K357" s="279"/>
      <c r="L357" s="1387"/>
    </row>
    <row r="358" spans="1:14" ht="15.75">
      <c r="A358" s="45" t="str">
        <f>IF(K358&gt;0,COUNT($K$190:K358)+MAX('MI Fittings'!A:A),"")</f>
        <v/>
      </c>
      <c r="B358" s="477"/>
      <c r="C358" s="1250" t="s">
        <v>9257</v>
      </c>
      <c r="D358" s="484" t="s">
        <v>8876</v>
      </c>
      <c r="E358" s="485" t="s">
        <v>9271</v>
      </c>
      <c r="F358" s="1399">
        <v>74.87</v>
      </c>
      <c r="G358" s="294">
        <f>$G$2</f>
        <v>0</v>
      </c>
      <c r="H358" s="1401">
        <f>IFERROR(F358*G358,"-")</f>
        <v>0</v>
      </c>
      <c r="I358" s="486">
        <v>1</v>
      </c>
      <c r="J358" s="486">
        <v>5</v>
      </c>
      <c r="K358" s="278"/>
      <c r="L358" s="1383">
        <f>IFERROR(K358*H358,0)</f>
        <v>0</v>
      </c>
    </row>
    <row r="359" spans="1:14" ht="15.75">
      <c r="A359" s="45" t="str">
        <f>IF(K359&gt;0,COUNT($K$190:K366)+MAX('MI Fittings'!A:A),"")</f>
        <v/>
      </c>
      <c r="B359" s="477"/>
      <c r="C359" s="1250" t="s">
        <v>9257</v>
      </c>
      <c r="D359" s="476" t="s">
        <v>8877</v>
      </c>
      <c r="E359" s="452" t="s">
        <v>9272</v>
      </c>
      <c r="F359" s="1395">
        <v>83.18</v>
      </c>
      <c r="G359" s="295">
        <f>$G$2</f>
        <v>0</v>
      </c>
      <c r="H359" s="1401">
        <f>IFERROR(F359*G359,"-")</f>
        <v>0</v>
      </c>
      <c r="I359" s="310">
        <v>1</v>
      </c>
      <c r="J359" s="310">
        <v>5</v>
      </c>
      <c r="K359" s="276"/>
      <c r="L359" s="1383">
        <f>IFERROR(K359*H359,0)</f>
        <v>0</v>
      </c>
    </row>
    <row r="360" spans="1:14" ht="15.75">
      <c r="A360" s="45" t="str">
        <f>IF(K360&gt;0,COUNT($K$190:K360)+MAX('MI Fittings'!A:A),"")</f>
        <v/>
      </c>
      <c r="B360" s="395"/>
      <c r="C360" s="1249"/>
      <c r="D360" s="472" t="s">
        <v>563</v>
      </c>
      <c r="E360" s="473" t="s">
        <v>9174</v>
      </c>
      <c r="F360" s="1314" t="s">
        <v>563</v>
      </c>
      <c r="G360" s="309"/>
      <c r="H360" s="1289"/>
      <c r="I360" s="474" t="s">
        <v>563</v>
      </c>
      <c r="J360" s="474" t="s">
        <v>563</v>
      </c>
      <c r="K360" s="203"/>
      <c r="L360" s="1404"/>
      <c r="M360" s="304"/>
      <c r="N360" s="1287"/>
    </row>
    <row r="361" spans="1:14" ht="15.75">
      <c r="A361" s="45" t="str">
        <f>IF(K361&gt;0,COUNT($K$190:K361)+MAX('MI Fittings'!A:A),"")</f>
        <v/>
      </c>
      <c r="B361" s="477"/>
      <c r="C361" s="1250" t="s">
        <v>9257</v>
      </c>
      <c r="D361" s="476" t="s">
        <v>8884</v>
      </c>
      <c r="E361" s="452" t="s">
        <v>9279</v>
      </c>
      <c r="F361" s="1395">
        <v>65.33</v>
      </c>
      <c r="G361" s="295">
        <f t="shared" ref="G361:G366" si="80">$G$2</f>
        <v>0</v>
      </c>
      <c r="H361" s="1401">
        <f t="shared" ref="H361:H366" si="81">IFERROR(F361*G361,"-")</f>
        <v>0</v>
      </c>
      <c r="I361" s="310">
        <v>5</v>
      </c>
      <c r="J361" s="310">
        <v>20</v>
      </c>
      <c r="K361" s="276"/>
      <c r="L361" s="1383">
        <f t="shared" ref="L361:L366" si="82">IFERROR(K361*H361,0)</f>
        <v>0</v>
      </c>
    </row>
    <row r="362" spans="1:14" ht="15.75">
      <c r="A362" s="45" t="str">
        <f>IF(K362&gt;0,COUNT($K$190:K362)+MAX('MI Fittings'!A:A),"")</f>
        <v/>
      </c>
      <c r="B362" s="477"/>
      <c r="C362" s="1250" t="s">
        <v>9257</v>
      </c>
      <c r="D362" s="476" t="s">
        <v>8885</v>
      </c>
      <c r="E362" s="452" t="s">
        <v>9280</v>
      </c>
      <c r="F362" s="1395">
        <v>70.25</v>
      </c>
      <c r="G362" s="295">
        <f t="shared" si="80"/>
        <v>0</v>
      </c>
      <c r="H362" s="1401">
        <f t="shared" si="81"/>
        <v>0</v>
      </c>
      <c r="I362" s="310">
        <v>5</v>
      </c>
      <c r="J362" s="310">
        <v>20</v>
      </c>
      <c r="K362" s="276"/>
      <c r="L362" s="1383">
        <f t="shared" si="82"/>
        <v>0</v>
      </c>
    </row>
    <row r="363" spans="1:14" ht="15.75">
      <c r="A363" s="45" t="str">
        <f>IF(K363&gt;0,COUNT($K$190:K363)+MAX('MI Fittings'!A:A),"")</f>
        <v/>
      </c>
      <c r="B363" s="477"/>
      <c r="C363" s="1250" t="s">
        <v>9257</v>
      </c>
      <c r="D363" s="476" t="s">
        <v>8886</v>
      </c>
      <c r="E363" s="452" t="s">
        <v>9281</v>
      </c>
      <c r="F363" s="1395">
        <v>82.3</v>
      </c>
      <c r="G363" s="295">
        <f t="shared" si="80"/>
        <v>0</v>
      </c>
      <c r="H363" s="1401">
        <f t="shared" si="81"/>
        <v>0</v>
      </c>
      <c r="I363" s="310">
        <v>1</v>
      </c>
      <c r="J363" s="310">
        <v>15</v>
      </c>
      <c r="K363" s="276"/>
      <c r="L363" s="1383">
        <f t="shared" si="82"/>
        <v>0</v>
      </c>
    </row>
    <row r="364" spans="1:14" ht="15.75">
      <c r="A364" s="45" t="str">
        <f>IF(K364&gt;0,COUNT($K$190:K364)+MAX('MI Fittings'!A:A),"")</f>
        <v/>
      </c>
      <c r="B364" s="477"/>
      <c r="C364" s="1250" t="s">
        <v>9257</v>
      </c>
      <c r="D364" s="476" t="s">
        <v>8887</v>
      </c>
      <c r="E364" s="452" t="s">
        <v>9282</v>
      </c>
      <c r="F364" s="1395">
        <v>89</v>
      </c>
      <c r="G364" s="295">
        <f t="shared" si="80"/>
        <v>0</v>
      </c>
      <c r="H364" s="1401">
        <f t="shared" si="81"/>
        <v>0</v>
      </c>
      <c r="I364" s="310">
        <v>1</v>
      </c>
      <c r="J364" s="310">
        <v>5</v>
      </c>
      <c r="K364" s="276"/>
      <c r="L364" s="1383">
        <f t="shared" si="82"/>
        <v>0</v>
      </c>
    </row>
    <row r="365" spans="1:14" ht="15.75">
      <c r="A365" s="45" t="str">
        <f>IF(K365&gt;0,COUNT($K$190:K365)+MAX('MI Fittings'!A:A),"")</f>
        <v/>
      </c>
      <c r="B365" s="477"/>
      <c r="C365" s="1250" t="s">
        <v>9257</v>
      </c>
      <c r="D365" s="476" t="s">
        <v>8888</v>
      </c>
      <c r="E365" s="452" t="s">
        <v>9283</v>
      </c>
      <c r="F365" s="1395">
        <v>91.35</v>
      </c>
      <c r="G365" s="295">
        <f t="shared" si="80"/>
        <v>0</v>
      </c>
      <c r="H365" s="1401">
        <f t="shared" si="81"/>
        <v>0</v>
      </c>
      <c r="I365" s="310">
        <v>1</v>
      </c>
      <c r="J365" s="310">
        <v>5</v>
      </c>
      <c r="K365" s="276"/>
      <c r="L365" s="1383">
        <f t="shared" si="82"/>
        <v>0</v>
      </c>
    </row>
    <row r="366" spans="1:14" ht="15.75">
      <c r="A366" s="45" t="str">
        <f>IF(K366&gt;0,COUNT($K$190:K366)+MAX('MI Fittings'!A:A),"")</f>
        <v/>
      </c>
      <c r="B366" s="477"/>
      <c r="C366" s="1250" t="s">
        <v>9257</v>
      </c>
      <c r="D366" s="478" t="s">
        <v>8889</v>
      </c>
      <c r="E366" s="479" t="s">
        <v>9284</v>
      </c>
      <c r="F366" s="1396">
        <v>94.36</v>
      </c>
      <c r="G366" s="296">
        <f t="shared" si="80"/>
        <v>0</v>
      </c>
      <c r="H366" s="1401">
        <f t="shared" si="81"/>
        <v>0</v>
      </c>
      <c r="I366" s="480">
        <v>1</v>
      </c>
      <c r="J366" s="480">
        <v>4</v>
      </c>
      <c r="K366" s="277"/>
      <c r="L366" s="1383">
        <f t="shared" si="82"/>
        <v>0</v>
      </c>
    </row>
    <row r="367" spans="1:14" ht="15.75">
      <c r="A367" s="45" t="str">
        <f>IF(K367&gt;0,COUNT($K$190:K367)+MAX('MI Fittings'!A:A),"")</f>
        <v/>
      </c>
      <c r="B367" s="395"/>
      <c r="C367" s="1248"/>
      <c r="D367" s="472" t="s">
        <v>563</v>
      </c>
      <c r="E367" s="473" t="s">
        <v>8849</v>
      </c>
      <c r="F367" s="1314" t="s">
        <v>563</v>
      </c>
      <c r="G367" s="309"/>
      <c r="H367" s="1289"/>
      <c r="I367" s="474" t="s">
        <v>563</v>
      </c>
      <c r="J367" s="474" t="s">
        <v>563</v>
      </c>
      <c r="K367" s="203"/>
      <c r="L367" s="1404"/>
      <c r="M367" s="304"/>
      <c r="N367" s="1287"/>
    </row>
    <row r="368" spans="1:14" ht="15.75">
      <c r="A368" s="45" t="str">
        <f>IF(K368&gt;0,COUNT($K$190:K368)+MAX('MI Fittings'!A:A),"")</f>
        <v/>
      </c>
      <c r="B368" s="477"/>
      <c r="C368" s="1250" t="s">
        <v>9257</v>
      </c>
      <c r="D368" s="476" t="s">
        <v>9150</v>
      </c>
      <c r="E368" s="452" t="s">
        <v>9695</v>
      </c>
      <c r="F368" s="1395">
        <v>137.31</v>
      </c>
      <c r="G368" s="295">
        <f t="shared" ref="G368:G373" si="83">$G$2</f>
        <v>0</v>
      </c>
      <c r="H368" s="1401">
        <f t="shared" ref="H368:H373" si="84">IFERROR(F368*G368,"-")</f>
        <v>0</v>
      </c>
      <c r="I368" s="310">
        <v>1</v>
      </c>
      <c r="J368" s="310">
        <v>5</v>
      </c>
      <c r="K368" s="276"/>
      <c r="L368" s="1383">
        <f t="shared" ref="L368:L373" si="85">IFERROR(K368*H368,0)</f>
        <v>0</v>
      </c>
    </row>
    <row r="369" spans="1:12" ht="15.75">
      <c r="A369" s="45" t="str">
        <f>IF(K369&gt;0,COUNT($K$190:K369)+MAX('MI Fittings'!A:A),"")</f>
        <v/>
      </c>
      <c r="B369" s="477"/>
      <c r="C369" s="1250" t="s">
        <v>9257</v>
      </c>
      <c r="D369" s="476" t="s">
        <v>9151</v>
      </c>
      <c r="E369" s="452" t="s">
        <v>9696</v>
      </c>
      <c r="F369" s="1395">
        <v>144.15</v>
      </c>
      <c r="G369" s="295">
        <f t="shared" si="83"/>
        <v>0</v>
      </c>
      <c r="H369" s="1401">
        <f t="shared" si="84"/>
        <v>0</v>
      </c>
      <c r="I369" s="310">
        <v>1</v>
      </c>
      <c r="J369" s="310">
        <v>5</v>
      </c>
      <c r="K369" s="276"/>
      <c r="L369" s="1383">
        <f t="shared" si="85"/>
        <v>0</v>
      </c>
    </row>
    <row r="370" spans="1:12" ht="15.75">
      <c r="A370" s="45" t="str">
        <f>IF(K370&gt;0,COUNT($K$190:K370)+MAX('MI Fittings'!A:A),"")</f>
        <v/>
      </c>
      <c r="B370" s="477"/>
      <c r="C370" s="1250" t="s">
        <v>9257</v>
      </c>
      <c r="D370" s="476" t="s">
        <v>9152</v>
      </c>
      <c r="E370" s="452" t="s">
        <v>9697</v>
      </c>
      <c r="F370" s="1395">
        <v>150.06</v>
      </c>
      <c r="G370" s="295">
        <f t="shared" si="83"/>
        <v>0</v>
      </c>
      <c r="H370" s="1401">
        <f t="shared" si="84"/>
        <v>0</v>
      </c>
      <c r="I370" s="310">
        <v>1</v>
      </c>
      <c r="J370" s="310">
        <v>5</v>
      </c>
      <c r="K370" s="276"/>
      <c r="L370" s="1383">
        <f t="shared" si="85"/>
        <v>0</v>
      </c>
    </row>
    <row r="371" spans="1:12" ht="15.75">
      <c r="A371" s="45" t="str">
        <f>IF(K371&gt;0,COUNT($K$190:K371)+MAX('MI Fittings'!A:A),"")</f>
        <v/>
      </c>
      <c r="B371" s="477"/>
      <c r="C371" s="1250" t="s">
        <v>9257</v>
      </c>
      <c r="D371" s="476" t="s">
        <v>9153</v>
      </c>
      <c r="E371" s="452" t="s">
        <v>9698</v>
      </c>
      <c r="F371" s="1395">
        <v>156.71</v>
      </c>
      <c r="G371" s="295">
        <f t="shared" si="83"/>
        <v>0</v>
      </c>
      <c r="H371" s="1401">
        <f t="shared" si="84"/>
        <v>0</v>
      </c>
      <c r="I371" s="310">
        <v>1</v>
      </c>
      <c r="J371" s="310">
        <v>2</v>
      </c>
      <c r="K371" s="276"/>
      <c r="L371" s="1383">
        <f t="shared" si="85"/>
        <v>0</v>
      </c>
    </row>
    <row r="372" spans="1:12" ht="15.75">
      <c r="A372" s="45" t="str">
        <f>IF(K372&gt;0,COUNT($K$190:K372)+MAX('MI Fittings'!A:A),"")</f>
        <v/>
      </c>
      <c r="B372" s="477"/>
      <c r="C372" s="1250" t="s">
        <v>9257</v>
      </c>
      <c r="D372" s="476" t="s">
        <v>9154</v>
      </c>
      <c r="E372" s="452" t="s">
        <v>9699</v>
      </c>
      <c r="F372" s="1395">
        <v>170.49</v>
      </c>
      <c r="G372" s="295">
        <f t="shared" si="83"/>
        <v>0</v>
      </c>
      <c r="H372" s="1401">
        <f t="shared" si="84"/>
        <v>0</v>
      </c>
      <c r="I372" s="310">
        <v>1</v>
      </c>
      <c r="J372" s="310">
        <v>2</v>
      </c>
      <c r="K372" s="276"/>
      <c r="L372" s="1383">
        <f t="shared" si="85"/>
        <v>0</v>
      </c>
    </row>
    <row r="373" spans="1:12" ht="15.75">
      <c r="A373" s="45" t="str">
        <f>IF(K373&gt;0,COUNT($K$190:K373)+MAX('MI Fittings'!A:A),"")</f>
        <v/>
      </c>
      <c r="B373" s="492"/>
      <c r="C373" s="1250" t="s">
        <v>9257</v>
      </c>
      <c r="D373" s="476" t="s">
        <v>9155</v>
      </c>
      <c r="E373" s="452" t="s">
        <v>9700</v>
      </c>
      <c r="F373" s="1395">
        <v>210.34</v>
      </c>
      <c r="G373" s="295">
        <f t="shared" si="83"/>
        <v>0</v>
      </c>
      <c r="H373" s="1401">
        <f t="shared" si="84"/>
        <v>0</v>
      </c>
      <c r="I373" s="310">
        <v>1</v>
      </c>
      <c r="J373" s="310">
        <v>2</v>
      </c>
      <c r="K373" s="276"/>
      <c r="L373" s="1383">
        <f t="shared" si="85"/>
        <v>0</v>
      </c>
    </row>
    <row r="374" spans="1:12">
      <c r="A374" s="45" t="str">
        <f>IF(K374&gt;0,COUNT($K$190:K374)+MAX('MI Fittings'!A:A),"")</f>
        <v/>
      </c>
    </row>
    <row r="375" spans="1:12">
      <c r="A375" s="45" t="str">
        <f>IF(K375&gt;0,COUNT($K$190:K375)+MAX('MI Fittings'!A:A),"")</f>
        <v/>
      </c>
    </row>
    <row r="376" spans="1:12">
      <c r="A376" s="45" t="str">
        <f>IF(K376&gt;0,COUNT($K$190:K376)+MAX('MI Fittings'!A:A),"")</f>
        <v/>
      </c>
    </row>
    <row r="377" spans="1:12">
      <c r="A377" s="45" t="str">
        <f>IF(K377&gt;0,COUNT($K$190:K377)+MAX('MI Fittings'!A:A),"")</f>
        <v/>
      </c>
    </row>
    <row r="378" spans="1:12">
      <c r="A378" s="45" t="str">
        <f>IF(K378&gt;0,COUNT($K$190:K378)+MAX('MI Fittings'!A:A),"")</f>
        <v/>
      </c>
    </row>
    <row r="379" spans="1:12">
      <c r="A379" s="45" t="str">
        <f>IF(K379&gt;0,COUNT($K$190:K379)+MAX('MI Fittings'!A:A),"")</f>
        <v/>
      </c>
    </row>
    <row r="380" spans="1:12">
      <c r="A380" s="45" t="str">
        <f>IF(K380&gt;0,COUNT($K$190:K380)+MAX('MI Fittings'!A:A),"")</f>
        <v/>
      </c>
    </row>
    <row r="381" spans="1:12">
      <c r="A381" s="45" t="str">
        <f>IF(K381&gt;0,COUNT($K$190:K381)+MAX('MI Fittings'!A:A),"")</f>
        <v/>
      </c>
    </row>
    <row r="382" spans="1:12">
      <c r="A382" s="45" t="str">
        <f>IF(K382&gt;0,COUNT($K$190:K382)+MAX('MI Fittings'!A:A),"")</f>
        <v/>
      </c>
    </row>
    <row r="383" spans="1:12">
      <c r="A383" s="45" t="str">
        <f>IF(K383&gt;0,COUNT($K$190:K383)+MAX('MI Fittings'!A:A),"")</f>
        <v/>
      </c>
    </row>
    <row r="384" spans="1:12">
      <c r="A384" s="45" t="str">
        <f>IF(K384&gt;0,COUNT($K$190:K384)+MAX('MI Fittings'!A:A),"")</f>
        <v/>
      </c>
    </row>
    <row r="385" spans="1:1">
      <c r="A385" s="45" t="str">
        <f>IF(K385&gt;0,COUNT($K$190:K385)+MAX('MI Fittings'!A:A),"")</f>
        <v/>
      </c>
    </row>
    <row r="386" spans="1:1">
      <c r="A386" s="45" t="str">
        <f>IF(K386&gt;0,COUNT($K$190:K386)+MAX('MI Fittings'!A:A),"")</f>
        <v/>
      </c>
    </row>
    <row r="387" spans="1:1">
      <c r="A387" s="45" t="str">
        <f>IF(K387&gt;0,COUNT($K$190:K387)+MAX('MI Fittings'!A:A),"")</f>
        <v/>
      </c>
    </row>
    <row r="388" spans="1:1">
      <c r="A388" s="45" t="str">
        <f>IF(K388&gt;0,COUNT($K$190:K388)+MAX('MI Fittings'!A:A),"")</f>
        <v/>
      </c>
    </row>
    <row r="389" spans="1:1">
      <c r="A389" s="45" t="str">
        <f>IF(K389&gt;0,COUNT($K$190:K389)+MAX('MI Fittings'!A:A),"")</f>
        <v/>
      </c>
    </row>
    <row r="390" spans="1:1">
      <c r="A390" s="45" t="str">
        <f>IF(K390&gt;0,COUNT($K$190:K390)+MAX('MI Fittings'!A:A),"")</f>
        <v/>
      </c>
    </row>
    <row r="391" spans="1:1">
      <c r="A391" s="45" t="str">
        <f>IF(K391&gt;0,COUNT($K$190:K391)+MAX('MI Fittings'!A:A),"")</f>
        <v/>
      </c>
    </row>
    <row r="392" spans="1:1">
      <c r="A392" s="45" t="str">
        <f>IF(K392&gt;0,COUNT($K$190:K392)+MAX('MI Fittings'!A:A),"")</f>
        <v/>
      </c>
    </row>
    <row r="393" spans="1:1">
      <c r="A393" s="45" t="str">
        <f>IF(K393&gt;0,COUNT($K$190:K393)+MAX('MI Fittings'!A:A),"")</f>
        <v/>
      </c>
    </row>
    <row r="394" spans="1:1">
      <c r="A394" s="45" t="str">
        <f>IF(K394&gt;0,COUNT($K$190:K394)+MAX('MI Fittings'!A:A),"")</f>
        <v/>
      </c>
    </row>
    <row r="395" spans="1:1">
      <c r="A395" s="45" t="str">
        <f>IF(K395&gt;0,COUNT($K$190:K395)+MAX('MI Fittings'!A:A),"")</f>
        <v/>
      </c>
    </row>
    <row r="396" spans="1:1">
      <c r="A396" s="45" t="str">
        <f>IF(K396&gt;0,COUNT($K$190:K396)+MAX('MI Fittings'!A:A),"")</f>
        <v/>
      </c>
    </row>
    <row r="397" spans="1:1">
      <c r="A397" s="45" t="str">
        <f>IF(K397&gt;0,COUNT($K$190:K397)+MAX('MI Fittings'!A:A),"")</f>
        <v/>
      </c>
    </row>
    <row r="398" spans="1:1">
      <c r="A398" s="45" t="str">
        <f>IF(K398&gt;0,COUNT($K$190:K398)+MAX('MI Fittings'!A:A),"")</f>
        <v/>
      </c>
    </row>
    <row r="399" spans="1:1">
      <c r="A399" s="45" t="str">
        <f>IF(K399&gt;0,COUNT($K$190:K399)+MAX('MI Fittings'!A:A),"")</f>
        <v/>
      </c>
    </row>
    <row r="400" spans="1:1">
      <c r="A400" s="45" t="str">
        <f>IF(K400&gt;0,COUNT($K$190:K400)+MAX('MI Fittings'!A:A),"")</f>
        <v/>
      </c>
    </row>
    <row r="401" spans="1:1">
      <c r="A401" s="45" t="str">
        <f>IF(K401&gt;0,COUNT($K$190:K401)+MAX('MI Fittings'!A:A),"")</f>
        <v/>
      </c>
    </row>
    <row r="402" spans="1:1">
      <c r="A402" s="45" t="str">
        <f>IF(K402&gt;0,COUNT($K$190:K402)+MAX('MI Fittings'!A:A),"")</f>
        <v/>
      </c>
    </row>
    <row r="403" spans="1:1">
      <c r="A403" s="45" t="str">
        <f>IF(K403&gt;0,COUNT($K$190:K403)+MAX('MI Fittings'!A:A),"")</f>
        <v/>
      </c>
    </row>
    <row r="404" spans="1:1">
      <c r="A404" s="45" t="str">
        <f>IF(K404&gt;0,COUNT($K$190:K404)+MAX('MI Fittings'!A:A),"")</f>
        <v/>
      </c>
    </row>
    <row r="405" spans="1:1">
      <c r="A405" s="45" t="str">
        <f>IF(K405&gt;0,COUNT($K$190:K405)+MAX('MI Fittings'!A:A),"")</f>
        <v/>
      </c>
    </row>
    <row r="406" spans="1:1">
      <c r="A406" s="45" t="str">
        <f>IF(K406&gt;0,COUNT($K$190:K406)+MAX('MI Fittings'!A:A),"")</f>
        <v/>
      </c>
    </row>
    <row r="407" spans="1:1">
      <c r="A407" s="45" t="str">
        <f>IF(K407&gt;0,COUNT($K$190:K407)+MAX('MI Fittings'!A:A),"")</f>
        <v/>
      </c>
    </row>
    <row r="408" spans="1:1">
      <c r="A408" s="45" t="str">
        <f>IF(K408&gt;0,COUNT($K$190:K408)+MAX('MI Fittings'!A:A),"")</f>
        <v/>
      </c>
    </row>
    <row r="409" spans="1:1">
      <c r="A409" s="45" t="str">
        <f>IF(K409&gt;0,COUNT($K$190:K409)+MAX('MI Fittings'!A:A),"")</f>
        <v/>
      </c>
    </row>
    <row r="410" spans="1:1">
      <c r="A410" s="45" t="str">
        <f>IF(K410&gt;0,COUNT($K$190:K410)+MAX('MI Fittings'!A:A),"")</f>
        <v/>
      </c>
    </row>
    <row r="411" spans="1:1">
      <c r="A411" s="45" t="str">
        <f>IF(K411&gt;0,COUNT($K$190:K411)+MAX('MI Fittings'!A:A),"")</f>
        <v/>
      </c>
    </row>
    <row r="412" spans="1:1">
      <c r="A412" s="45" t="str">
        <f>IF(K412&gt;0,COUNT($K$190:K412)+MAX('MI Fittings'!A:A),"")</f>
        <v/>
      </c>
    </row>
    <row r="413" spans="1:1">
      <c r="A413" s="45" t="str">
        <f>IF(K413&gt;0,COUNT($K$190:K413)+MAX('MI Fittings'!A:A),"")</f>
        <v/>
      </c>
    </row>
    <row r="414" spans="1:1">
      <c r="A414" s="45" t="str">
        <f>IF(K414&gt;0,COUNT($K$190:K414)+MAX('MI Fittings'!A:A),"")</f>
        <v/>
      </c>
    </row>
    <row r="415" spans="1:1">
      <c r="A415" s="45" t="str">
        <f>IF(K415&gt;0,COUNT($K$190:K415)+MAX('MI Fittings'!A:A),"")</f>
        <v/>
      </c>
    </row>
    <row r="416" spans="1:1">
      <c r="A416" s="45" t="str">
        <f>IF(K416&gt;0,COUNT($K$190:K416)+MAX('MI Fittings'!A:A),"")</f>
        <v/>
      </c>
    </row>
    <row r="417" spans="1:1">
      <c r="A417" s="45" t="str">
        <f>IF(K417&gt;0,COUNT($K$190:K417)+MAX('MI Fittings'!A:A),"")</f>
        <v/>
      </c>
    </row>
    <row r="418" spans="1:1">
      <c r="A418" s="45" t="str">
        <f>IF(K418&gt;0,COUNT($K$190:K418)+MAX('MI Fittings'!A:A),"")</f>
        <v/>
      </c>
    </row>
    <row r="419" spans="1:1">
      <c r="A419" s="45" t="str">
        <f>IF(K419&gt;0,COUNT($K$190:K419)+MAX('MI Fittings'!A:A),"")</f>
        <v/>
      </c>
    </row>
    <row r="420" spans="1:1">
      <c r="A420" s="45" t="str">
        <f>IF(K420&gt;0,COUNT($K$190:K420)+MAX('MI Fittings'!A:A),"")</f>
        <v/>
      </c>
    </row>
    <row r="421" spans="1:1">
      <c r="A421" s="45" t="str">
        <f>IF(K421&gt;0,COUNT($K$190:K421)+MAX('MI Fittings'!A:A),"")</f>
        <v/>
      </c>
    </row>
    <row r="422" spans="1:1">
      <c r="A422" s="45" t="str">
        <f>IF(K422&gt;0,COUNT($K$190:K422)+MAX('MI Fittings'!A:A),"")</f>
        <v/>
      </c>
    </row>
    <row r="423" spans="1:1">
      <c r="A423" s="45" t="str">
        <f>IF(K423&gt;0,COUNT($K$190:K423)+MAX('MI Fittings'!A:A),"")</f>
        <v/>
      </c>
    </row>
    <row r="424" spans="1:1">
      <c r="A424" s="45" t="str">
        <f>IF(K424&gt;0,COUNT($K$190:K424)+MAX('MI Fittings'!A:A),"")</f>
        <v/>
      </c>
    </row>
    <row r="425" spans="1:1">
      <c r="A425" s="45" t="str">
        <f>IF(K425&gt;0,COUNT($K$190:K425)+MAX('MI Fittings'!A:A),"")</f>
        <v/>
      </c>
    </row>
    <row r="426" spans="1:1">
      <c r="A426" s="45" t="str">
        <f>IF(K426&gt;0,COUNT($K$190:K426)+MAX('MI Fittings'!A:A),"")</f>
        <v/>
      </c>
    </row>
    <row r="427" spans="1:1">
      <c r="A427" s="45" t="str">
        <f>IF(K427&gt;0,COUNT($K$190:K427)+MAX('MI Fittings'!A:A),"")</f>
        <v/>
      </c>
    </row>
    <row r="428" spans="1:1">
      <c r="A428" s="45" t="str">
        <f>IF(K428&gt;0,COUNT($K$190:K428)+MAX('MI Fittings'!A:A),"")</f>
        <v/>
      </c>
    </row>
    <row r="429" spans="1:1">
      <c r="A429" s="45" t="str">
        <f>IF(K429&gt;0,COUNT($K$190:K429)+MAX('MI Fittings'!A:A),"")</f>
        <v/>
      </c>
    </row>
    <row r="430" spans="1:1">
      <c r="A430" s="45" t="str">
        <f>IF(K430&gt;0,COUNT($K$190:K430)+MAX('MI Fittings'!A:A),"")</f>
        <v/>
      </c>
    </row>
    <row r="431" spans="1:1">
      <c r="A431" s="45" t="str">
        <f>IF(K431&gt;0,COUNT($K$190:K431)+MAX('MI Fittings'!A:A),"")</f>
        <v/>
      </c>
    </row>
    <row r="432" spans="1:1">
      <c r="A432" s="45" t="str">
        <f>IF(K432&gt;0,COUNT($K$190:K432)+MAX('MI Fittings'!A:A),"")</f>
        <v/>
      </c>
    </row>
    <row r="433" spans="1:1">
      <c r="A433" s="45" t="str">
        <f>IF(K433&gt;0,COUNT($K$190:K433)+MAX('MI Fittings'!A:A),"")</f>
        <v/>
      </c>
    </row>
    <row r="434" spans="1:1">
      <c r="A434" s="45" t="str">
        <f>IF(K434&gt;0,COUNT($K$190:K434)+MAX('MI Fittings'!A:A),"")</f>
        <v/>
      </c>
    </row>
    <row r="435" spans="1:1">
      <c r="A435" s="45" t="str">
        <f>IF(K435&gt;0,COUNT($K$190:K435)+MAX('MI Fittings'!A:A),"")</f>
        <v/>
      </c>
    </row>
    <row r="436" spans="1:1">
      <c r="A436" s="45" t="str">
        <f>IF(K436&gt;0,COUNT($K$190:K436)+MAX('MI Fittings'!A:A),"")</f>
        <v/>
      </c>
    </row>
    <row r="437" spans="1:1">
      <c r="A437" s="45" t="str">
        <f>IF(K437&gt;0,COUNT($K$190:K437)+MAX('MI Fittings'!A:A),"")</f>
        <v/>
      </c>
    </row>
    <row r="438" spans="1:1">
      <c r="A438" s="45" t="str">
        <f>IF(K438&gt;0,COUNT($K$190:K438)+MAX('MI Fittings'!A:A),"")</f>
        <v/>
      </c>
    </row>
    <row r="439" spans="1:1">
      <c r="A439" s="45" t="str">
        <f>IF(K439&gt;0,COUNT($K$190:K439)+MAX('MI Fittings'!A:A),"")</f>
        <v/>
      </c>
    </row>
    <row r="440" spans="1:1">
      <c r="A440" s="45" t="str">
        <f>IF(K440&gt;0,COUNT($K$190:K440)+MAX('MI Fittings'!A:A),"")</f>
        <v/>
      </c>
    </row>
    <row r="441" spans="1:1">
      <c r="A441" s="45" t="str">
        <f>IF(K441&gt;0,COUNT($K$190:K441)+MAX('MI Fittings'!A:A),"")</f>
        <v/>
      </c>
    </row>
    <row r="442" spans="1:1">
      <c r="A442" s="45" t="str">
        <f>IF(K442&gt;0,COUNT($K$190:K442)+MAX('MI Fittings'!A:A),"")</f>
        <v/>
      </c>
    </row>
    <row r="443" spans="1:1">
      <c r="A443" s="45" t="str">
        <f>IF(K443&gt;0,COUNT($K$190:K443)+MAX('MI Fittings'!A:A),"")</f>
        <v/>
      </c>
    </row>
    <row r="444" spans="1:1">
      <c r="A444" s="45" t="str">
        <f>IF(K444&gt;0,COUNT($K$190:K444)+MAX('MI Fittings'!A:A),"")</f>
        <v/>
      </c>
    </row>
    <row r="445" spans="1:1">
      <c r="A445" s="45" t="str">
        <f>IF(K445&gt;0,COUNT($K$190:K445)+MAX('MI Fittings'!A:A),"")</f>
        <v/>
      </c>
    </row>
    <row r="446" spans="1:1">
      <c r="A446" s="45" t="str">
        <f>IF(K446&gt;0,COUNT($K$190:K446)+MAX('MI Fittings'!A:A),"")</f>
        <v/>
      </c>
    </row>
    <row r="447" spans="1:1">
      <c r="A447" s="45" t="str">
        <f>IF(K447&gt;0,COUNT($K$190:K447)+MAX('MI Fittings'!A:A),"")</f>
        <v/>
      </c>
    </row>
    <row r="448" spans="1:1">
      <c r="A448" s="45" t="str">
        <f>IF(K448&gt;0,COUNT($K$190:K448)+MAX('MI Fittings'!A:A),"")</f>
        <v/>
      </c>
    </row>
    <row r="449" spans="1:1">
      <c r="A449" s="45" t="str">
        <f>IF(K449&gt;0,COUNT($K$190:K449)+MAX('MI Fittings'!A:A),"")</f>
        <v/>
      </c>
    </row>
    <row r="450" spans="1:1">
      <c r="A450" s="45" t="str">
        <f>IF(K450&gt;0,COUNT($K$190:K450)+MAX('MI Fittings'!A:A),"")</f>
        <v/>
      </c>
    </row>
    <row r="451" spans="1:1">
      <c r="A451" s="45" t="str">
        <f>IF(K451&gt;0,COUNT($K$190:K451)+MAX('MI Fittings'!A:A),"")</f>
        <v/>
      </c>
    </row>
    <row r="452" spans="1:1">
      <c r="A452" s="45" t="str">
        <f>IF(K452&gt;0,COUNT($K$190:K452)+MAX('MI Fittings'!A:A),"")</f>
        <v/>
      </c>
    </row>
    <row r="453" spans="1:1">
      <c r="A453" s="45" t="str">
        <f>IF(K453&gt;0,COUNT($K$190:K453)+MAX('MI Fittings'!A:A),"")</f>
        <v/>
      </c>
    </row>
    <row r="454" spans="1:1">
      <c r="A454" s="45" t="str">
        <f>IF(K454&gt;0,COUNT($K$190:K454)+MAX('MI Fittings'!A:A),"")</f>
        <v/>
      </c>
    </row>
    <row r="455" spans="1:1">
      <c r="A455" s="45" t="str">
        <f>IF(K455&gt;0,COUNT($K$190:K455)+MAX('MI Fittings'!A:A),"")</f>
        <v/>
      </c>
    </row>
    <row r="456" spans="1:1">
      <c r="A456" s="45" t="str">
        <f>IF(K456&gt;0,COUNT($K$190:K456)+MAX('MI Fittings'!A:A),"")</f>
        <v/>
      </c>
    </row>
    <row r="457" spans="1:1">
      <c r="A457" s="45" t="str">
        <f>IF(K457&gt;0,COUNT($K$190:K457)+MAX('MI Fittings'!A:A),"")</f>
        <v/>
      </c>
    </row>
    <row r="458" spans="1:1">
      <c r="A458" s="45" t="str">
        <f>IF(K458&gt;0,COUNT($K$190:K458)+MAX('MI Fittings'!A:A),"")</f>
        <v/>
      </c>
    </row>
    <row r="459" spans="1:1">
      <c r="A459" s="45" t="str">
        <f>IF(K459&gt;0,COUNT($K$190:K459)+MAX('MI Fittings'!A:A),"")</f>
        <v/>
      </c>
    </row>
    <row r="460" spans="1:1">
      <c r="A460" s="45" t="str">
        <f>IF(K460&gt;0,COUNT($K$190:K460)+MAX('MI Fittings'!A:A),"")</f>
        <v/>
      </c>
    </row>
    <row r="461" spans="1:1">
      <c r="A461" s="45" t="str">
        <f>IF(K461&gt;0,COUNT($K$190:K461)+MAX('MI Fittings'!A:A),"")</f>
        <v/>
      </c>
    </row>
  </sheetData>
  <sheetProtection algorithmName="SHA-512" hashValue="DC0PnSqkWHyNU2N9S7M3MCbMOxV9nk2ZLcSoaiYiQukzHewwu144Pk4KPMrIdChYAqz6bkC2b4imxeS/xtOLzQ==" saltValue="POoafGkMqia8X5DmT/yf/A==" spinCount="100000" sheet="1" objects="1" scenarios="1" formatColumns="0" autoFilter="0"/>
  <protectedRanges>
    <protectedRange sqref="K191:K373" name="Range1"/>
    <protectedRange sqref="H41:H373" name="Range2"/>
  </protectedRanges>
  <autoFilter ref="K3:K373" xr:uid="{B9F407BD-4B37-4EBA-AB7A-1227C1379E18}"/>
  <mergeCells count="2">
    <mergeCell ref="L1:L2"/>
    <mergeCell ref="B2:D2"/>
  </mergeCells>
  <hyperlinks>
    <hyperlink ref="L1" location="'Lead Sheet'!A1" display="CLICK TO RETURN TO LEAD SHEET" xr:uid="{34C1F09E-DDA8-4064-A3C9-E82B6CAD3DE9}"/>
    <hyperlink ref="C4" location="'CS Press Fittings'!E190" display="CLICK TO JUMP TO WATER - EPDM" xr:uid="{688420FA-32A1-4822-839D-39ED58B24C34}"/>
    <hyperlink ref="C190" location="'CS Press Fittings'!E4" display="Jump to Gas - HNBR" xr:uid="{A430F8DF-0E5A-495E-BD67-79BAE79D45E4}"/>
    <hyperlink ref="E3" r:id="rId1" xr:uid="{2BD5E8D1-A079-475E-8B80-FBA956BE5BB4}"/>
  </hyperlinks>
  <pageMargins left="0.70866141732283472" right="0.70866141732283472" top="0.74803149606299213" bottom="0.74803149606299213" header="0.31496062992125984" footer="0.31496062992125984"/>
  <pageSetup scale="45" fitToHeight="0" orientation="portrait" horizontalDpi="300" verticalDpi="300" r:id="rId2"/>
  <headerFooter>
    <oddHeader>&amp;L&amp;K000000ARMORPRESS CARBON STEEL PRESS FITTINGS&amp;K00-043
Subject to change without notice&amp;RARMORPRESS CARBON STEEL PRESS FITTINGS
Page &amp;P of &amp;N</oddHeader>
    <oddFooter>&amp;LAlro Products International
sales@alroproducts.com&amp;C 2348 Linden Blvd, Brooklyn, NY 11208
www.alroproducts.com&amp;RTel: (718) 566-1000
Fax: (718) 566-1799</oddFooter>
  </headerFooter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9B5E7C-3E13-4B0C-A70D-413719C38C40}">
  <sheetPr codeName="Sheet4">
    <tabColor theme="1" tint="0.499984740745262"/>
    <pageSetUpPr fitToPage="1"/>
  </sheetPr>
  <dimension ref="A1:O428"/>
  <sheetViews>
    <sheetView showGridLines="0" zoomScaleNormal="100" zoomScalePageLayoutView="125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85546875" style="304" customWidth="1"/>
    <col min="3" max="3" width="9.85546875" style="360" customWidth="1"/>
    <col min="4" max="4" width="40.7109375" style="361" customWidth="1"/>
    <col min="5" max="5" width="9.85546875" style="1287" customWidth="1"/>
    <col min="6" max="6" width="9.85546875" style="317" customWidth="1"/>
    <col min="7" max="7" width="9.85546875" style="1335" customWidth="1"/>
    <col min="8" max="8" width="9.85546875" style="363" customWidth="1"/>
    <col min="9" max="9" width="9.85546875" style="52" customWidth="1"/>
    <col min="10" max="10" width="9.85546875" style="121" customWidth="1"/>
    <col min="11" max="11" width="11.7109375" style="1287" customWidth="1"/>
    <col min="12" max="12" width="15.7109375" style="304" customWidth="1"/>
    <col min="13" max="13" width="15.7109375" style="1287" customWidth="1"/>
    <col min="14" max="14" width="8.85546875" style="304" customWidth="1"/>
    <col min="15" max="15" width="0" style="304" hidden="1" customWidth="1"/>
    <col min="16" max="16384" width="8.85546875" style="304" hidden="1"/>
  </cols>
  <sheetData>
    <row r="1" spans="1:15" s="45" customFormat="1" ht="72.75" customHeight="1" thickBot="1">
      <c r="B1" s="524"/>
      <c r="C1" s="525"/>
      <c r="D1" s="526"/>
      <c r="E1" s="1363"/>
      <c r="F1" s="311"/>
      <c r="G1" s="1368"/>
      <c r="H1" s="527"/>
      <c r="I1" s="528"/>
      <c r="J1" s="529" t="s">
        <v>5163</v>
      </c>
      <c r="K1" s="1889" t="s">
        <v>3940</v>
      </c>
      <c r="M1" s="1288"/>
    </row>
    <row r="2" spans="1:15" s="45" customFormat="1" thickBot="1">
      <c r="B2" s="1891" t="s">
        <v>4038</v>
      </c>
      <c r="C2" s="1892"/>
      <c r="D2" s="495"/>
      <c r="E2" s="1364"/>
      <c r="F2" s="312">
        <f>'Lead Sheet'!B5</f>
        <v>0</v>
      </c>
      <c r="G2" s="1369"/>
      <c r="H2" s="496"/>
      <c r="I2" s="497"/>
      <c r="J2" s="530"/>
      <c r="K2" s="1890"/>
      <c r="M2" s="1288"/>
    </row>
    <row r="3" spans="1:15" s="305" customFormat="1" ht="48" thickBot="1">
      <c r="B3" s="334"/>
      <c r="C3" s="335" t="s">
        <v>552</v>
      </c>
      <c r="D3" s="336" t="s">
        <v>5161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380" t="s">
        <v>424</v>
      </c>
      <c r="L3" s="461" t="s">
        <v>5638</v>
      </c>
      <c r="M3" s="1392">
        <f>SUM(K:K)</f>
        <v>0</v>
      </c>
      <c r="N3" s="493"/>
    </row>
    <row r="4" spans="1:15" ht="28.5" customHeight="1">
      <c r="A4" s="304" t="str">
        <f>IF(J4&gt;0,COUNT($J$4:J4)+MAX('MI Fittings'!A:A,'CS Press Fittings'!A:A),"")</f>
        <v/>
      </c>
      <c r="B4" s="498"/>
      <c r="C4" s="499"/>
      <c r="D4" s="500" t="s">
        <v>2682</v>
      </c>
      <c r="E4" s="1407"/>
      <c r="F4" s="313"/>
      <c r="G4" s="1410"/>
      <c r="H4" s="501"/>
      <c r="I4" s="502"/>
      <c r="J4" s="197"/>
      <c r="K4" s="1417"/>
    </row>
    <row r="5" spans="1:15">
      <c r="A5" s="304" t="str">
        <f>IF(J5&gt;0,COUNT($J$4:J5)+MAX('MI Fittings'!A:A,'CS Press Fittings'!A:A),"")</f>
        <v/>
      </c>
      <c r="B5" s="400"/>
      <c r="C5" s="384" t="s">
        <v>2683</v>
      </c>
      <c r="D5" s="342" t="s">
        <v>7485</v>
      </c>
      <c r="E5" s="1278">
        <v>3.55</v>
      </c>
      <c r="F5" s="294">
        <f>$F$2</f>
        <v>0</v>
      </c>
      <c r="G5" s="1411">
        <f>IFERROR(E5*F5,"-")</f>
        <v>0</v>
      </c>
      <c r="H5" s="503">
        <v>25</v>
      </c>
      <c r="I5" s="504">
        <v>600</v>
      </c>
      <c r="J5" s="114"/>
      <c r="K5" s="1278">
        <f>IFERROR(J5*G5,0)</f>
        <v>0</v>
      </c>
    </row>
    <row r="6" spans="1:15">
      <c r="A6" s="304" t="str">
        <f>IF(J6&gt;0,COUNT($J$4:J6)+MAX('MI Fittings'!A:A,'CS Press Fittings'!A:A),"")</f>
        <v/>
      </c>
      <c r="B6" s="400"/>
      <c r="C6" s="387" t="s">
        <v>2684</v>
      </c>
      <c r="D6" s="388" t="s">
        <v>7486</v>
      </c>
      <c r="E6" s="1275">
        <v>4.3899999999999997</v>
      </c>
      <c r="F6" s="295">
        <f>$F$2</f>
        <v>0</v>
      </c>
      <c r="G6" s="1411">
        <f t="shared" ref="G6:G21" si="0">IFERROR(E6*F6,"-")</f>
        <v>0</v>
      </c>
      <c r="H6" s="505">
        <v>25</v>
      </c>
      <c r="I6" s="506">
        <v>600</v>
      </c>
      <c r="J6" s="116"/>
      <c r="K6" s="1278">
        <f t="shared" ref="K6:K21" si="1">IFERROR(J6*G6,0)</f>
        <v>0</v>
      </c>
    </row>
    <row r="7" spans="1:15">
      <c r="A7" s="304" t="str">
        <f>IF(J7&gt;0,COUNT($J$4:J7)+MAX('MI Fittings'!A:A,'CS Press Fittings'!A:A),"")</f>
        <v/>
      </c>
      <c r="B7" s="400"/>
      <c r="C7" s="387" t="s">
        <v>2685</v>
      </c>
      <c r="D7" s="388" t="s">
        <v>7487</v>
      </c>
      <c r="E7" s="1275">
        <v>4.3899999999999997</v>
      </c>
      <c r="F7" s="295">
        <f t="shared" ref="F7:F69" si="2">$F$2</f>
        <v>0</v>
      </c>
      <c r="G7" s="1411">
        <f t="shared" si="0"/>
        <v>0</v>
      </c>
      <c r="H7" s="505">
        <v>25</v>
      </c>
      <c r="I7" s="506">
        <v>600</v>
      </c>
      <c r="J7" s="116"/>
      <c r="K7" s="1278">
        <f t="shared" si="1"/>
        <v>0</v>
      </c>
    </row>
    <row r="8" spans="1:15">
      <c r="A8" s="304" t="str">
        <f>IF(J8&gt;0,COUNT($J$4:J8)+MAX('MI Fittings'!A:A,'CS Press Fittings'!A:A),"")</f>
        <v/>
      </c>
      <c r="B8" s="400"/>
      <c r="C8" s="387" t="s">
        <v>2686</v>
      </c>
      <c r="D8" s="388" t="s">
        <v>7488</v>
      </c>
      <c r="E8" s="1275">
        <v>5.1100000000000003</v>
      </c>
      <c r="F8" s="295">
        <f t="shared" si="2"/>
        <v>0</v>
      </c>
      <c r="G8" s="1411">
        <f t="shared" si="0"/>
        <v>0</v>
      </c>
      <c r="H8" s="505">
        <v>25</v>
      </c>
      <c r="I8" s="506">
        <v>600</v>
      </c>
      <c r="J8" s="116"/>
      <c r="K8" s="1278">
        <f t="shared" si="1"/>
        <v>0</v>
      </c>
    </row>
    <row r="9" spans="1:15">
      <c r="A9" s="304" t="str">
        <f>IF(J9&gt;0,COUNT($J$4:J9)+MAX('MI Fittings'!A:A,'CS Press Fittings'!A:A),"")</f>
        <v/>
      </c>
      <c r="B9" s="400"/>
      <c r="C9" s="387" t="s">
        <v>2687</v>
      </c>
      <c r="D9" s="388" t="s">
        <v>7489</v>
      </c>
      <c r="E9" s="1275">
        <v>5.1100000000000003</v>
      </c>
      <c r="F9" s="295">
        <f t="shared" si="2"/>
        <v>0</v>
      </c>
      <c r="G9" s="1411">
        <f t="shared" si="0"/>
        <v>0</v>
      </c>
      <c r="H9" s="505">
        <v>25</v>
      </c>
      <c r="I9" s="506">
        <v>600</v>
      </c>
      <c r="J9" s="116"/>
      <c r="K9" s="1278">
        <f t="shared" si="1"/>
        <v>0</v>
      </c>
    </row>
    <row r="10" spans="1:15">
      <c r="A10" s="304" t="str">
        <f>IF(J10&gt;0,COUNT($J$4:J10)+MAX('MI Fittings'!A:A,'CS Press Fittings'!A:A),"")</f>
        <v/>
      </c>
      <c r="B10" s="400"/>
      <c r="C10" s="387" t="s">
        <v>2688</v>
      </c>
      <c r="D10" s="388" t="s">
        <v>7490</v>
      </c>
      <c r="E10" s="1275">
        <v>6.17</v>
      </c>
      <c r="F10" s="295">
        <f t="shared" si="2"/>
        <v>0</v>
      </c>
      <c r="G10" s="1411">
        <f t="shared" si="0"/>
        <v>0</v>
      </c>
      <c r="H10" s="505">
        <v>25</v>
      </c>
      <c r="I10" s="506">
        <v>600</v>
      </c>
      <c r="J10" s="116"/>
      <c r="K10" s="1278">
        <f t="shared" si="1"/>
        <v>0</v>
      </c>
      <c r="O10" s="45"/>
    </row>
    <row r="11" spans="1:15">
      <c r="A11" s="304" t="str">
        <f>IF(J11&gt;0,COUNT($J$4:J11)+MAX('MI Fittings'!A:A,'CS Press Fittings'!A:A),"")</f>
        <v/>
      </c>
      <c r="B11" s="400"/>
      <c r="C11" s="387" t="s">
        <v>2689</v>
      </c>
      <c r="D11" s="388" t="s">
        <v>7491</v>
      </c>
      <c r="E11" s="1275">
        <v>6.17</v>
      </c>
      <c r="F11" s="295">
        <f t="shared" si="2"/>
        <v>0</v>
      </c>
      <c r="G11" s="1411">
        <f t="shared" si="0"/>
        <v>0</v>
      </c>
      <c r="H11" s="505">
        <v>25</v>
      </c>
      <c r="I11" s="506">
        <v>600</v>
      </c>
      <c r="J11" s="116"/>
      <c r="K11" s="1278">
        <f t="shared" si="1"/>
        <v>0</v>
      </c>
    </row>
    <row r="12" spans="1:15">
      <c r="A12" s="304" t="str">
        <f>IF(J12&gt;0,COUNT($J$4:J12)+MAX('MI Fittings'!A:A,'CS Press Fittings'!A:A),"")</f>
        <v/>
      </c>
      <c r="B12" s="400"/>
      <c r="C12" s="387" t="s">
        <v>2690</v>
      </c>
      <c r="D12" s="388" t="s">
        <v>7492</v>
      </c>
      <c r="E12" s="1275">
        <v>11.68</v>
      </c>
      <c r="F12" s="295">
        <f t="shared" si="2"/>
        <v>0</v>
      </c>
      <c r="G12" s="1411">
        <f t="shared" si="0"/>
        <v>0</v>
      </c>
      <c r="H12" s="505">
        <v>25</v>
      </c>
      <c r="I12" s="506">
        <v>400</v>
      </c>
      <c r="J12" s="116"/>
      <c r="K12" s="1278">
        <f t="shared" si="1"/>
        <v>0</v>
      </c>
    </row>
    <row r="13" spans="1:15">
      <c r="A13" s="304" t="str">
        <f>IF(J13&gt;0,COUNT($J$4:J13)+MAX('MI Fittings'!A:A,'CS Press Fittings'!A:A),"")</f>
        <v/>
      </c>
      <c r="B13" s="400"/>
      <c r="C13" s="387" t="s">
        <v>2691</v>
      </c>
      <c r="D13" s="388" t="s">
        <v>7493</v>
      </c>
      <c r="E13" s="1275">
        <v>11.68</v>
      </c>
      <c r="F13" s="295">
        <f t="shared" si="2"/>
        <v>0</v>
      </c>
      <c r="G13" s="1411">
        <f t="shared" si="0"/>
        <v>0</v>
      </c>
      <c r="H13" s="505">
        <v>25</v>
      </c>
      <c r="I13" s="506">
        <v>400</v>
      </c>
      <c r="J13" s="116"/>
      <c r="K13" s="1278">
        <f t="shared" si="1"/>
        <v>0</v>
      </c>
    </row>
    <row r="14" spans="1:15">
      <c r="A14" s="304" t="str">
        <f>IF(J14&gt;0,COUNT($J$4:J14)+MAX('MI Fittings'!A:A,'CS Press Fittings'!A:A),"")</f>
        <v/>
      </c>
      <c r="B14" s="400"/>
      <c r="C14" s="387" t="s">
        <v>2692</v>
      </c>
      <c r="D14" s="388" t="s">
        <v>7494</v>
      </c>
      <c r="E14" s="1275">
        <v>12.81</v>
      </c>
      <c r="F14" s="295">
        <f t="shared" si="2"/>
        <v>0</v>
      </c>
      <c r="G14" s="1411">
        <f t="shared" si="0"/>
        <v>0</v>
      </c>
      <c r="H14" s="505">
        <v>25</v>
      </c>
      <c r="I14" s="506">
        <v>400</v>
      </c>
      <c r="J14" s="116"/>
      <c r="K14" s="1278">
        <f t="shared" si="1"/>
        <v>0</v>
      </c>
    </row>
    <row r="15" spans="1:15">
      <c r="A15" s="304" t="str">
        <f>IF(J15&gt;0,COUNT($J$4:J15)+MAX('MI Fittings'!A:A,'CS Press Fittings'!A:A),"")</f>
        <v/>
      </c>
      <c r="B15" s="400"/>
      <c r="C15" s="387" t="s">
        <v>2693</v>
      </c>
      <c r="D15" s="388" t="s">
        <v>7495</v>
      </c>
      <c r="E15" s="1275">
        <v>12.81</v>
      </c>
      <c r="F15" s="295">
        <f t="shared" si="2"/>
        <v>0</v>
      </c>
      <c r="G15" s="1411">
        <f t="shared" si="0"/>
        <v>0</v>
      </c>
      <c r="H15" s="505">
        <v>25</v>
      </c>
      <c r="I15" s="506">
        <v>400</v>
      </c>
      <c r="J15" s="116"/>
      <c r="K15" s="1278">
        <f t="shared" si="1"/>
        <v>0</v>
      </c>
    </row>
    <row r="16" spans="1:15">
      <c r="A16" s="304" t="str">
        <f>IF(J16&gt;0,COUNT($J$4:J16)+MAX('MI Fittings'!A:A,'CS Press Fittings'!A:A),"")</f>
        <v/>
      </c>
      <c r="B16" s="400"/>
      <c r="C16" s="387" t="s">
        <v>2694</v>
      </c>
      <c r="D16" s="388" t="s">
        <v>7496</v>
      </c>
      <c r="E16" s="1275">
        <v>17.62</v>
      </c>
      <c r="F16" s="295">
        <f t="shared" si="2"/>
        <v>0</v>
      </c>
      <c r="G16" s="1411">
        <f t="shared" si="0"/>
        <v>0</v>
      </c>
      <c r="H16" s="505">
        <v>25</v>
      </c>
      <c r="I16" s="506">
        <v>200</v>
      </c>
      <c r="J16" s="116"/>
      <c r="K16" s="1278">
        <f t="shared" si="1"/>
        <v>0</v>
      </c>
    </row>
    <row r="17" spans="1:11">
      <c r="A17" s="304" t="str">
        <f>IF(J17&gt;0,COUNT($J$4:J17)+MAX('MI Fittings'!A:A,'CS Press Fittings'!A:A),"")</f>
        <v/>
      </c>
      <c r="B17" s="400"/>
      <c r="C17" s="387" t="s">
        <v>2695</v>
      </c>
      <c r="D17" s="388" t="s">
        <v>7497</v>
      </c>
      <c r="E17" s="1275">
        <v>17.62</v>
      </c>
      <c r="F17" s="295">
        <f t="shared" si="2"/>
        <v>0</v>
      </c>
      <c r="G17" s="1411">
        <f t="shared" si="0"/>
        <v>0</v>
      </c>
      <c r="H17" s="505">
        <v>25</v>
      </c>
      <c r="I17" s="506">
        <v>200</v>
      </c>
      <c r="J17" s="116"/>
      <c r="K17" s="1278">
        <f t="shared" si="1"/>
        <v>0</v>
      </c>
    </row>
    <row r="18" spans="1:11">
      <c r="A18" s="304" t="str">
        <f>IF(J18&gt;0,COUNT($J$4:J18)+MAX('MI Fittings'!A:A,'CS Press Fittings'!A:A),"")</f>
        <v/>
      </c>
      <c r="B18" s="400"/>
      <c r="C18" s="387" t="s">
        <v>2696</v>
      </c>
      <c r="D18" s="388" t="s">
        <v>7498</v>
      </c>
      <c r="E18" s="1275">
        <v>20.13</v>
      </c>
      <c r="F18" s="295">
        <f t="shared" si="2"/>
        <v>0</v>
      </c>
      <c r="G18" s="1411">
        <f t="shared" si="0"/>
        <v>0</v>
      </c>
      <c r="H18" s="505">
        <v>25</v>
      </c>
      <c r="I18" s="506">
        <v>200</v>
      </c>
      <c r="J18" s="116"/>
      <c r="K18" s="1278">
        <f t="shared" si="1"/>
        <v>0</v>
      </c>
    </row>
    <row r="19" spans="1:11">
      <c r="A19" s="304" t="str">
        <f>IF(J19&gt;0,COUNT($J$4:J19)+MAX('MI Fittings'!A:A,'CS Press Fittings'!A:A),"")</f>
        <v/>
      </c>
      <c r="B19" s="400"/>
      <c r="C19" s="387" t="s">
        <v>2697</v>
      </c>
      <c r="D19" s="388" t="s">
        <v>7499</v>
      </c>
      <c r="E19" s="1275">
        <v>20.13</v>
      </c>
      <c r="F19" s="295">
        <f t="shared" si="2"/>
        <v>0</v>
      </c>
      <c r="G19" s="1411">
        <f t="shared" si="0"/>
        <v>0</v>
      </c>
      <c r="H19" s="505">
        <v>25</v>
      </c>
      <c r="I19" s="506">
        <v>150</v>
      </c>
      <c r="J19" s="116"/>
      <c r="K19" s="1278">
        <f t="shared" si="1"/>
        <v>0</v>
      </c>
    </row>
    <row r="20" spans="1:11">
      <c r="A20" s="304" t="str">
        <f>IF(J20&gt;0,COUNT($J$4:J20)+MAX('MI Fittings'!A:A,'CS Press Fittings'!A:A),"")</f>
        <v/>
      </c>
      <c r="B20" s="400"/>
      <c r="C20" s="391" t="s">
        <v>2698</v>
      </c>
      <c r="D20" s="349" t="s">
        <v>7500</v>
      </c>
      <c r="E20" s="1276">
        <v>20.59</v>
      </c>
      <c r="F20" s="296">
        <f t="shared" si="2"/>
        <v>0</v>
      </c>
      <c r="G20" s="1411">
        <f t="shared" si="0"/>
        <v>0</v>
      </c>
      <c r="H20" s="507">
        <v>25</v>
      </c>
      <c r="I20" s="508">
        <v>150</v>
      </c>
      <c r="J20" s="117"/>
      <c r="K20" s="1278">
        <f t="shared" si="1"/>
        <v>0</v>
      </c>
    </row>
    <row r="21" spans="1:11">
      <c r="A21" s="304" t="str">
        <f>IF(J21&gt;0,COUNT($J$4:J21)+MAX('MI Fittings'!A:A,'CS Press Fittings'!A:A),"")</f>
        <v/>
      </c>
      <c r="B21" s="400"/>
      <c r="C21" s="387" t="s">
        <v>2699</v>
      </c>
      <c r="D21" s="388" t="s">
        <v>7501</v>
      </c>
      <c r="E21" s="1275">
        <v>20.59</v>
      </c>
      <c r="F21" s="295">
        <f t="shared" si="2"/>
        <v>0</v>
      </c>
      <c r="G21" s="1411">
        <f t="shared" si="0"/>
        <v>0</v>
      </c>
      <c r="H21" s="505">
        <v>25</v>
      </c>
      <c r="I21" s="506">
        <v>150</v>
      </c>
      <c r="J21" s="116"/>
      <c r="K21" s="1278">
        <f t="shared" si="1"/>
        <v>0</v>
      </c>
    </row>
    <row r="22" spans="1:11">
      <c r="A22" s="304" t="str">
        <f>IF(J22&gt;0,COUNT($J$4:J22)+MAX('MI Fittings'!A:A,'CS Press Fittings'!A:A),"")</f>
        <v/>
      </c>
      <c r="B22" s="400"/>
      <c r="C22" s="509"/>
      <c r="D22" s="510"/>
      <c r="E22" s="1296" t="s">
        <v>563</v>
      </c>
      <c r="F22" s="314"/>
      <c r="G22" s="1412"/>
      <c r="H22" s="511"/>
      <c r="I22" s="512"/>
      <c r="J22" s="118"/>
      <c r="K22" s="1418"/>
    </row>
    <row r="23" spans="1:11">
      <c r="A23" s="304" t="str">
        <f>IF(J23&gt;0,COUNT($J$4:J23)+MAX('MI Fittings'!A:A,'CS Press Fittings'!A:A),"")</f>
        <v/>
      </c>
      <c r="B23" s="400"/>
      <c r="C23" s="387" t="s">
        <v>2700</v>
      </c>
      <c r="D23" s="388" t="s">
        <v>7502</v>
      </c>
      <c r="E23" s="1275">
        <v>4.3</v>
      </c>
      <c r="F23" s="295">
        <f t="shared" si="2"/>
        <v>0</v>
      </c>
      <c r="G23" s="1413">
        <f t="shared" ref="G23:G39" si="3">IFERROR(E23*F23,"-")</f>
        <v>0</v>
      </c>
      <c r="H23" s="505">
        <v>25</v>
      </c>
      <c r="I23" s="506">
        <v>600</v>
      </c>
      <c r="J23" s="116"/>
      <c r="K23" s="1275">
        <f t="shared" ref="K23:K39" si="4">IFERROR(J23*G23,0)</f>
        <v>0</v>
      </c>
    </row>
    <row r="24" spans="1:11">
      <c r="A24" s="304" t="str">
        <f>IF(J24&gt;0,COUNT($J$4:J24)+MAX('MI Fittings'!A:A,'CS Press Fittings'!A:A),"")</f>
        <v/>
      </c>
      <c r="B24" s="400"/>
      <c r="C24" s="384" t="s">
        <v>2701</v>
      </c>
      <c r="D24" s="342" t="s">
        <v>7503</v>
      </c>
      <c r="E24" s="1278">
        <v>4.57</v>
      </c>
      <c r="F24" s="294">
        <f t="shared" si="2"/>
        <v>0</v>
      </c>
      <c r="G24" s="1411">
        <f t="shared" si="3"/>
        <v>0</v>
      </c>
      <c r="H24" s="503">
        <v>25</v>
      </c>
      <c r="I24" s="504">
        <v>600</v>
      </c>
      <c r="J24" s="116"/>
      <c r="K24" s="1278">
        <f t="shared" si="4"/>
        <v>0</v>
      </c>
    </row>
    <row r="25" spans="1:11">
      <c r="A25" s="304" t="str">
        <f>IF(J25&gt;0,COUNT($J$4:J25)+MAX('MI Fittings'!A:A,'CS Press Fittings'!A:A),"")</f>
        <v/>
      </c>
      <c r="B25" s="400"/>
      <c r="C25" s="387" t="s">
        <v>2702</v>
      </c>
      <c r="D25" s="388" t="s">
        <v>7504</v>
      </c>
      <c r="E25" s="1275">
        <v>4.57</v>
      </c>
      <c r="F25" s="295">
        <f t="shared" si="2"/>
        <v>0</v>
      </c>
      <c r="G25" s="1411">
        <f t="shared" si="3"/>
        <v>0</v>
      </c>
      <c r="H25" s="505">
        <v>25</v>
      </c>
      <c r="I25" s="506">
        <v>600</v>
      </c>
      <c r="J25" s="116"/>
      <c r="K25" s="1278">
        <f t="shared" si="4"/>
        <v>0</v>
      </c>
    </row>
    <row r="26" spans="1:11">
      <c r="A26" s="304" t="str">
        <f>IF(J26&gt;0,COUNT($J$4:J26)+MAX('MI Fittings'!A:A,'CS Press Fittings'!A:A),"")</f>
        <v/>
      </c>
      <c r="B26" s="400"/>
      <c r="C26" s="387" t="s">
        <v>2703</v>
      </c>
      <c r="D26" s="388" t="s">
        <v>7505</v>
      </c>
      <c r="E26" s="1275">
        <v>5.88</v>
      </c>
      <c r="F26" s="295">
        <f t="shared" si="2"/>
        <v>0</v>
      </c>
      <c r="G26" s="1411">
        <f t="shared" si="3"/>
        <v>0</v>
      </c>
      <c r="H26" s="505">
        <v>25</v>
      </c>
      <c r="I26" s="506">
        <v>600</v>
      </c>
      <c r="J26" s="116"/>
      <c r="K26" s="1278">
        <f t="shared" si="4"/>
        <v>0</v>
      </c>
    </row>
    <row r="27" spans="1:11">
      <c r="A27" s="304" t="str">
        <f>IF(J27&gt;0,COUNT($J$4:J27)+MAX('MI Fittings'!A:A,'CS Press Fittings'!A:A),"")</f>
        <v/>
      </c>
      <c r="B27" s="400"/>
      <c r="C27" s="387" t="s">
        <v>2704</v>
      </c>
      <c r="D27" s="388" t="s">
        <v>7506</v>
      </c>
      <c r="E27" s="1275">
        <v>5.88</v>
      </c>
      <c r="F27" s="295">
        <f t="shared" si="2"/>
        <v>0</v>
      </c>
      <c r="G27" s="1411">
        <f t="shared" si="3"/>
        <v>0</v>
      </c>
      <c r="H27" s="505">
        <v>25</v>
      </c>
      <c r="I27" s="506">
        <v>600</v>
      </c>
      <c r="J27" s="116"/>
      <c r="K27" s="1278">
        <f t="shared" si="4"/>
        <v>0</v>
      </c>
    </row>
    <row r="28" spans="1:11">
      <c r="A28" s="304" t="str">
        <f>IF(J28&gt;0,COUNT($J$4:J28)+MAX('MI Fittings'!A:A,'CS Press Fittings'!A:A),"")</f>
        <v/>
      </c>
      <c r="B28" s="400"/>
      <c r="C28" s="387" t="s">
        <v>2705</v>
      </c>
      <c r="D28" s="388" t="s">
        <v>7507</v>
      </c>
      <c r="E28" s="1275">
        <v>6.81</v>
      </c>
      <c r="F28" s="295">
        <f t="shared" si="2"/>
        <v>0</v>
      </c>
      <c r="G28" s="1411">
        <f t="shared" si="3"/>
        <v>0</v>
      </c>
      <c r="H28" s="505">
        <v>25</v>
      </c>
      <c r="I28" s="506">
        <v>400</v>
      </c>
      <c r="J28" s="116"/>
      <c r="K28" s="1278">
        <f t="shared" si="4"/>
        <v>0</v>
      </c>
    </row>
    <row r="29" spans="1:11">
      <c r="A29" s="304" t="str">
        <f>IF(J29&gt;0,COUNT($J$4:J29)+MAX('MI Fittings'!A:A,'CS Press Fittings'!A:A),"")</f>
        <v/>
      </c>
      <c r="B29" s="400"/>
      <c r="C29" s="387" t="s">
        <v>2706</v>
      </c>
      <c r="D29" s="388" t="s">
        <v>7508</v>
      </c>
      <c r="E29" s="1275">
        <v>6.81</v>
      </c>
      <c r="F29" s="295">
        <f t="shared" si="2"/>
        <v>0</v>
      </c>
      <c r="G29" s="1411">
        <f t="shared" si="3"/>
        <v>0</v>
      </c>
      <c r="H29" s="505">
        <v>25</v>
      </c>
      <c r="I29" s="506">
        <v>400</v>
      </c>
      <c r="J29" s="116"/>
      <c r="K29" s="1278">
        <f t="shared" si="4"/>
        <v>0</v>
      </c>
    </row>
    <row r="30" spans="1:11">
      <c r="A30" s="304" t="str">
        <f>IF(J30&gt;0,COUNT($J$4:J30)+MAX('MI Fittings'!A:A,'CS Press Fittings'!A:A),"")</f>
        <v/>
      </c>
      <c r="B30" s="400"/>
      <c r="C30" s="387" t="s">
        <v>2707</v>
      </c>
      <c r="D30" s="388" t="s">
        <v>7509</v>
      </c>
      <c r="E30" s="1275">
        <v>10.32</v>
      </c>
      <c r="F30" s="295">
        <f t="shared" si="2"/>
        <v>0</v>
      </c>
      <c r="G30" s="1411">
        <f t="shared" si="3"/>
        <v>0</v>
      </c>
      <c r="H30" s="505">
        <v>25</v>
      </c>
      <c r="I30" s="506">
        <v>400</v>
      </c>
      <c r="J30" s="116"/>
      <c r="K30" s="1278">
        <f t="shared" si="4"/>
        <v>0</v>
      </c>
    </row>
    <row r="31" spans="1:11">
      <c r="A31" s="304" t="str">
        <f>IF(J31&gt;0,COUNT($J$4:J31)+MAX('MI Fittings'!A:A,'CS Press Fittings'!A:A),"")</f>
        <v/>
      </c>
      <c r="B31" s="400"/>
      <c r="C31" s="387" t="s">
        <v>2708</v>
      </c>
      <c r="D31" s="388" t="s">
        <v>7510</v>
      </c>
      <c r="E31" s="1275">
        <v>10.32</v>
      </c>
      <c r="F31" s="295">
        <f t="shared" si="2"/>
        <v>0</v>
      </c>
      <c r="G31" s="1411">
        <f t="shared" si="3"/>
        <v>0</v>
      </c>
      <c r="H31" s="505">
        <v>25</v>
      </c>
      <c r="I31" s="506">
        <v>300</v>
      </c>
      <c r="J31" s="116"/>
      <c r="K31" s="1278">
        <f t="shared" si="4"/>
        <v>0</v>
      </c>
    </row>
    <row r="32" spans="1:11">
      <c r="A32" s="304" t="str">
        <f>IF(J32&gt;0,COUNT($J$4:J32)+MAX('MI Fittings'!A:A,'CS Press Fittings'!A:A),"")</f>
        <v/>
      </c>
      <c r="B32" s="400"/>
      <c r="C32" s="387" t="s">
        <v>2709</v>
      </c>
      <c r="D32" s="388" t="s">
        <v>7511</v>
      </c>
      <c r="E32" s="1275">
        <v>12.15</v>
      </c>
      <c r="F32" s="295">
        <f t="shared" si="2"/>
        <v>0</v>
      </c>
      <c r="G32" s="1411">
        <f t="shared" si="3"/>
        <v>0</v>
      </c>
      <c r="H32" s="505">
        <v>25</v>
      </c>
      <c r="I32" s="506">
        <v>300</v>
      </c>
      <c r="J32" s="116"/>
      <c r="K32" s="1278">
        <f t="shared" si="4"/>
        <v>0</v>
      </c>
    </row>
    <row r="33" spans="1:11">
      <c r="A33" s="304" t="str">
        <f>IF(J33&gt;0,COUNT($J$4:J33)+MAX('MI Fittings'!A:A,'CS Press Fittings'!A:A),"")</f>
        <v/>
      </c>
      <c r="B33" s="400"/>
      <c r="C33" s="387" t="s">
        <v>2710</v>
      </c>
      <c r="D33" s="388" t="s">
        <v>7512</v>
      </c>
      <c r="E33" s="1275">
        <v>12.15</v>
      </c>
      <c r="F33" s="295">
        <f t="shared" si="2"/>
        <v>0</v>
      </c>
      <c r="G33" s="1411">
        <f t="shared" si="3"/>
        <v>0</v>
      </c>
      <c r="H33" s="505">
        <v>25</v>
      </c>
      <c r="I33" s="506">
        <v>300</v>
      </c>
      <c r="J33" s="116"/>
      <c r="K33" s="1278">
        <f t="shared" si="4"/>
        <v>0</v>
      </c>
    </row>
    <row r="34" spans="1:11">
      <c r="A34" s="304" t="str">
        <f>IF(J34&gt;0,COUNT($J$4:J34)+MAX('MI Fittings'!A:A,'CS Press Fittings'!A:A),"")</f>
        <v/>
      </c>
      <c r="B34" s="400"/>
      <c r="C34" s="387" t="s">
        <v>2711</v>
      </c>
      <c r="D34" s="388" t="s">
        <v>7513</v>
      </c>
      <c r="E34" s="1275">
        <v>18.64</v>
      </c>
      <c r="F34" s="295">
        <f t="shared" si="2"/>
        <v>0</v>
      </c>
      <c r="G34" s="1411">
        <f t="shared" si="3"/>
        <v>0</v>
      </c>
      <c r="H34" s="505">
        <v>25</v>
      </c>
      <c r="I34" s="506">
        <v>200</v>
      </c>
      <c r="J34" s="116"/>
      <c r="K34" s="1278">
        <f t="shared" si="4"/>
        <v>0</v>
      </c>
    </row>
    <row r="35" spans="1:11">
      <c r="A35" s="304" t="str">
        <f>IF(J35&gt;0,COUNT($J$4:J35)+MAX('MI Fittings'!A:A,'CS Press Fittings'!A:A),"")</f>
        <v/>
      </c>
      <c r="B35" s="400"/>
      <c r="C35" s="387" t="s">
        <v>2712</v>
      </c>
      <c r="D35" s="388" t="s">
        <v>7514</v>
      </c>
      <c r="E35" s="1275">
        <v>18.64</v>
      </c>
      <c r="F35" s="295">
        <f t="shared" si="2"/>
        <v>0</v>
      </c>
      <c r="G35" s="1411">
        <f t="shared" si="3"/>
        <v>0</v>
      </c>
      <c r="H35" s="505">
        <v>25</v>
      </c>
      <c r="I35" s="506">
        <v>200</v>
      </c>
      <c r="J35" s="116"/>
      <c r="K35" s="1278">
        <f t="shared" si="4"/>
        <v>0</v>
      </c>
    </row>
    <row r="36" spans="1:11">
      <c r="A36" s="304" t="str">
        <f>IF(J36&gt;0,COUNT($J$4:J36)+MAX('MI Fittings'!A:A,'CS Press Fittings'!A:A),"")</f>
        <v/>
      </c>
      <c r="B36" s="400"/>
      <c r="C36" s="387" t="s">
        <v>2713</v>
      </c>
      <c r="D36" s="388" t="s">
        <v>7515</v>
      </c>
      <c r="E36" s="1275">
        <v>21.94</v>
      </c>
      <c r="F36" s="295">
        <f t="shared" si="2"/>
        <v>0</v>
      </c>
      <c r="G36" s="1411">
        <f t="shared" si="3"/>
        <v>0</v>
      </c>
      <c r="H36" s="505">
        <v>25</v>
      </c>
      <c r="I36" s="506">
        <v>200</v>
      </c>
      <c r="J36" s="116"/>
      <c r="K36" s="1278">
        <f t="shared" si="4"/>
        <v>0</v>
      </c>
    </row>
    <row r="37" spans="1:11">
      <c r="A37" s="304" t="str">
        <f>IF(J37&gt;0,COUNT($J$4:J37)+MAX('MI Fittings'!A:A,'CS Press Fittings'!A:A),"")</f>
        <v/>
      </c>
      <c r="B37" s="400"/>
      <c r="C37" s="387" t="s">
        <v>2714</v>
      </c>
      <c r="D37" s="388" t="s">
        <v>7516</v>
      </c>
      <c r="E37" s="1275">
        <v>21.94</v>
      </c>
      <c r="F37" s="295">
        <f t="shared" si="2"/>
        <v>0</v>
      </c>
      <c r="G37" s="1411">
        <f t="shared" si="3"/>
        <v>0</v>
      </c>
      <c r="H37" s="505">
        <v>25</v>
      </c>
      <c r="I37" s="506">
        <v>150</v>
      </c>
      <c r="J37" s="116"/>
      <c r="K37" s="1278">
        <f t="shared" si="4"/>
        <v>0</v>
      </c>
    </row>
    <row r="38" spans="1:11">
      <c r="A38" s="304" t="str">
        <f>IF(J38&gt;0,COUNT($J$4:J38)+MAX('MI Fittings'!A:A,'CS Press Fittings'!A:A),"")</f>
        <v/>
      </c>
      <c r="B38" s="400"/>
      <c r="C38" s="391" t="s">
        <v>2715</v>
      </c>
      <c r="D38" s="349" t="s">
        <v>7517</v>
      </c>
      <c r="E38" s="1276">
        <v>24.19</v>
      </c>
      <c r="F38" s="296">
        <f t="shared" si="2"/>
        <v>0</v>
      </c>
      <c r="G38" s="1411">
        <f t="shared" si="3"/>
        <v>0</v>
      </c>
      <c r="H38" s="507">
        <v>25</v>
      </c>
      <c r="I38" s="508">
        <v>150</v>
      </c>
      <c r="J38" s="117"/>
      <c r="K38" s="1278">
        <f t="shared" si="4"/>
        <v>0</v>
      </c>
    </row>
    <row r="39" spans="1:11">
      <c r="A39" s="304" t="str">
        <f>IF(J39&gt;0,COUNT($J$4:J39)+MAX('MI Fittings'!A:A,'CS Press Fittings'!A:A),"")</f>
        <v/>
      </c>
      <c r="B39" s="400"/>
      <c r="C39" s="387" t="s">
        <v>2716</v>
      </c>
      <c r="D39" s="388" t="s">
        <v>7518</v>
      </c>
      <c r="E39" s="1275">
        <v>24.19</v>
      </c>
      <c r="F39" s="295">
        <f t="shared" si="2"/>
        <v>0</v>
      </c>
      <c r="G39" s="1411">
        <f t="shared" si="3"/>
        <v>0</v>
      </c>
      <c r="H39" s="505">
        <v>25</v>
      </c>
      <c r="I39" s="506">
        <v>150</v>
      </c>
      <c r="J39" s="116"/>
      <c r="K39" s="1278">
        <f t="shared" si="4"/>
        <v>0</v>
      </c>
    </row>
    <row r="40" spans="1:11">
      <c r="A40" s="304" t="str">
        <f>IF(J40&gt;0,COUNT($J$4:J40)+MAX('MI Fittings'!A:A,'CS Press Fittings'!A:A),"")</f>
        <v/>
      </c>
      <c r="B40" s="400"/>
      <c r="C40" s="509"/>
      <c r="D40" s="510"/>
      <c r="E40" s="1296" t="s">
        <v>563</v>
      </c>
      <c r="F40" s="314"/>
      <c r="G40" s="1412"/>
      <c r="H40" s="511"/>
      <c r="I40" s="512"/>
      <c r="J40" s="118"/>
      <c r="K40" s="1418"/>
    </row>
    <row r="41" spans="1:11">
      <c r="A41" s="304" t="str">
        <f>IF(J41&gt;0,COUNT($J$4:J41)+MAX('MI Fittings'!A:A,'CS Press Fittings'!A:A),"")</f>
        <v/>
      </c>
      <c r="B41" s="400"/>
      <c r="C41" s="387" t="s">
        <v>2717</v>
      </c>
      <c r="D41" s="388" t="s">
        <v>7519</v>
      </c>
      <c r="E41" s="1275">
        <v>4.3899999999999997</v>
      </c>
      <c r="F41" s="295">
        <f t="shared" si="2"/>
        <v>0</v>
      </c>
      <c r="G41" s="1413">
        <f t="shared" ref="G41:G57" si="5">IFERROR(E41*F41,"-")</f>
        <v>0</v>
      </c>
      <c r="H41" s="505">
        <v>25</v>
      </c>
      <c r="I41" s="506">
        <v>600</v>
      </c>
      <c r="J41" s="116"/>
      <c r="K41" s="1275">
        <f t="shared" ref="K41:K57" si="6">IFERROR(J41*G41,0)</f>
        <v>0</v>
      </c>
    </row>
    <row r="42" spans="1:11">
      <c r="A42" s="304" t="str">
        <f>IF(J42&gt;0,COUNT($J$4:J42)+MAX('MI Fittings'!A:A,'CS Press Fittings'!A:A),"")</f>
        <v/>
      </c>
      <c r="B42" s="400"/>
      <c r="C42" s="384" t="s">
        <v>2718</v>
      </c>
      <c r="D42" s="342" t="s">
        <v>7520</v>
      </c>
      <c r="E42" s="1278">
        <v>5</v>
      </c>
      <c r="F42" s="294">
        <f t="shared" si="2"/>
        <v>0</v>
      </c>
      <c r="G42" s="1411">
        <f t="shared" si="5"/>
        <v>0</v>
      </c>
      <c r="H42" s="503">
        <v>25</v>
      </c>
      <c r="I42" s="504">
        <v>600</v>
      </c>
      <c r="J42" s="116"/>
      <c r="K42" s="1278">
        <f t="shared" si="6"/>
        <v>0</v>
      </c>
    </row>
    <row r="43" spans="1:11">
      <c r="A43" s="304" t="str">
        <f>IF(J43&gt;0,COUNT($J$4:J43)+MAX('MI Fittings'!A:A,'CS Press Fittings'!A:A),"")</f>
        <v/>
      </c>
      <c r="B43" s="400"/>
      <c r="C43" s="387" t="s">
        <v>2719</v>
      </c>
      <c r="D43" s="388" t="s">
        <v>7521</v>
      </c>
      <c r="E43" s="1275">
        <v>5</v>
      </c>
      <c r="F43" s="295">
        <f t="shared" si="2"/>
        <v>0</v>
      </c>
      <c r="G43" s="1411">
        <f t="shared" si="5"/>
        <v>0</v>
      </c>
      <c r="H43" s="505">
        <v>25</v>
      </c>
      <c r="I43" s="506">
        <v>600</v>
      </c>
      <c r="J43" s="116"/>
      <c r="K43" s="1278">
        <f t="shared" si="6"/>
        <v>0</v>
      </c>
    </row>
    <row r="44" spans="1:11">
      <c r="A44" s="304" t="str">
        <f>IF(J44&gt;0,COUNT($J$4:J44)+MAX('MI Fittings'!A:A,'CS Press Fittings'!A:A),"")</f>
        <v/>
      </c>
      <c r="B44" s="400"/>
      <c r="C44" s="387" t="s">
        <v>2720</v>
      </c>
      <c r="D44" s="388" t="s">
        <v>7522</v>
      </c>
      <c r="E44" s="1275">
        <v>6.39</v>
      </c>
      <c r="F44" s="295">
        <f t="shared" si="2"/>
        <v>0</v>
      </c>
      <c r="G44" s="1411">
        <f t="shared" si="5"/>
        <v>0</v>
      </c>
      <c r="H44" s="505">
        <v>25</v>
      </c>
      <c r="I44" s="506">
        <v>400</v>
      </c>
      <c r="J44" s="116"/>
      <c r="K44" s="1278">
        <f t="shared" si="6"/>
        <v>0</v>
      </c>
    </row>
    <row r="45" spans="1:11">
      <c r="A45" s="304" t="str">
        <f>IF(J45&gt;0,COUNT($J$4:J45)+MAX('MI Fittings'!A:A,'CS Press Fittings'!A:A),"")</f>
        <v/>
      </c>
      <c r="B45" s="400"/>
      <c r="C45" s="387" t="s">
        <v>2721</v>
      </c>
      <c r="D45" s="388" t="s">
        <v>7523</v>
      </c>
      <c r="E45" s="1275">
        <v>6.39</v>
      </c>
      <c r="F45" s="295">
        <f t="shared" si="2"/>
        <v>0</v>
      </c>
      <c r="G45" s="1411">
        <f t="shared" si="5"/>
        <v>0</v>
      </c>
      <c r="H45" s="505">
        <v>25</v>
      </c>
      <c r="I45" s="506">
        <v>400</v>
      </c>
      <c r="J45" s="116"/>
      <c r="K45" s="1278">
        <f t="shared" si="6"/>
        <v>0</v>
      </c>
    </row>
    <row r="46" spans="1:11">
      <c r="A46" s="304" t="str">
        <f>IF(J46&gt;0,COUNT($J$4:J46)+MAX('MI Fittings'!A:A,'CS Press Fittings'!A:A),"")</f>
        <v/>
      </c>
      <c r="B46" s="400"/>
      <c r="C46" s="387" t="s">
        <v>2722</v>
      </c>
      <c r="D46" s="388" t="s">
        <v>7524</v>
      </c>
      <c r="E46" s="1275">
        <v>7.51</v>
      </c>
      <c r="F46" s="295">
        <f t="shared" si="2"/>
        <v>0</v>
      </c>
      <c r="G46" s="1411">
        <f t="shared" si="5"/>
        <v>0</v>
      </c>
      <c r="H46" s="505">
        <v>25</v>
      </c>
      <c r="I46" s="506">
        <v>400</v>
      </c>
      <c r="J46" s="116"/>
      <c r="K46" s="1278">
        <f t="shared" si="6"/>
        <v>0</v>
      </c>
    </row>
    <row r="47" spans="1:11">
      <c r="A47" s="304" t="str">
        <f>IF(J47&gt;0,COUNT($J$4:J47)+MAX('MI Fittings'!A:A,'CS Press Fittings'!A:A),"")</f>
        <v/>
      </c>
      <c r="B47" s="400"/>
      <c r="C47" s="387" t="s">
        <v>2723</v>
      </c>
      <c r="D47" s="388" t="s">
        <v>7525</v>
      </c>
      <c r="E47" s="1275">
        <v>7.51</v>
      </c>
      <c r="F47" s="295">
        <f t="shared" si="2"/>
        <v>0</v>
      </c>
      <c r="G47" s="1411">
        <f t="shared" si="5"/>
        <v>0</v>
      </c>
      <c r="H47" s="505">
        <v>25</v>
      </c>
      <c r="I47" s="506">
        <v>300</v>
      </c>
      <c r="J47" s="116"/>
      <c r="K47" s="1278">
        <f t="shared" si="6"/>
        <v>0</v>
      </c>
    </row>
    <row r="48" spans="1:11">
      <c r="A48" s="304" t="str">
        <f>IF(J48&gt;0,COUNT($J$4:J48)+MAX('MI Fittings'!A:A,'CS Press Fittings'!A:A),"")</f>
        <v/>
      </c>
      <c r="B48" s="400"/>
      <c r="C48" s="387" t="s">
        <v>2724</v>
      </c>
      <c r="D48" s="388" t="s">
        <v>7526</v>
      </c>
      <c r="E48" s="1275">
        <v>10.83</v>
      </c>
      <c r="F48" s="295">
        <f t="shared" si="2"/>
        <v>0</v>
      </c>
      <c r="G48" s="1411">
        <f t="shared" si="5"/>
        <v>0</v>
      </c>
      <c r="H48" s="505">
        <v>25</v>
      </c>
      <c r="I48" s="506">
        <v>300</v>
      </c>
      <c r="J48" s="116"/>
      <c r="K48" s="1278">
        <f t="shared" si="6"/>
        <v>0</v>
      </c>
    </row>
    <row r="49" spans="1:11">
      <c r="A49" s="304" t="str">
        <f>IF(J49&gt;0,COUNT($J$4:J49)+MAX('MI Fittings'!A:A,'CS Press Fittings'!A:A),"")</f>
        <v/>
      </c>
      <c r="B49" s="400"/>
      <c r="C49" s="387" t="s">
        <v>2725</v>
      </c>
      <c r="D49" s="388" t="s">
        <v>7527</v>
      </c>
      <c r="E49" s="1275">
        <v>10.83</v>
      </c>
      <c r="F49" s="295">
        <f t="shared" si="2"/>
        <v>0</v>
      </c>
      <c r="G49" s="1411">
        <f t="shared" si="5"/>
        <v>0</v>
      </c>
      <c r="H49" s="505">
        <v>25</v>
      </c>
      <c r="I49" s="506">
        <v>300</v>
      </c>
      <c r="J49" s="116"/>
      <c r="K49" s="1278">
        <f t="shared" si="6"/>
        <v>0</v>
      </c>
    </row>
    <row r="50" spans="1:11">
      <c r="A50" s="304" t="str">
        <f>IF(J50&gt;0,COUNT($J$4:J50)+MAX('MI Fittings'!A:A,'CS Press Fittings'!A:A),"")</f>
        <v/>
      </c>
      <c r="B50" s="400"/>
      <c r="C50" s="387" t="s">
        <v>2726</v>
      </c>
      <c r="D50" s="388" t="s">
        <v>7528</v>
      </c>
      <c r="E50" s="1275">
        <v>12.04</v>
      </c>
      <c r="F50" s="295">
        <f t="shared" si="2"/>
        <v>0</v>
      </c>
      <c r="G50" s="1411">
        <f t="shared" si="5"/>
        <v>0</v>
      </c>
      <c r="H50" s="505">
        <v>25</v>
      </c>
      <c r="I50" s="506">
        <v>200</v>
      </c>
      <c r="J50" s="116"/>
      <c r="K50" s="1278">
        <f t="shared" si="6"/>
        <v>0</v>
      </c>
    </row>
    <row r="51" spans="1:11">
      <c r="A51" s="304" t="str">
        <f>IF(J51&gt;0,COUNT($J$4:J51)+MAX('MI Fittings'!A:A,'CS Press Fittings'!A:A),"")</f>
        <v/>
      </c>
      <c r="B51" s="400"/>
      <c r="C51" s="387" t="s">
        <v>2727</v>
      </c>
      <c r="D51" s="388" t="s">
        <v>7529</v>
      </c>
      <c r="E51" s="1275">
        <v>12.04</v>
      </c>
      <c r="F51" s="295">
        <f t="shared" si="2"/>
        <v>0</v>
      </c>
      <c r="G51" s="1411">
        <f t="shared" si="5"/>
        <v>0</v>
      </c>
      <c r="H51" s="505">
        <v>25</v>
      </c>
      <c r="I51" s="506">
        <v>200</v>
      </c>
      <c r="J51" s="116"/>
      <c r="K51" s="1278">
        <f t="shared" si="6"/>
        <v>0</v>
      </c>
    </row>
    <row r="52" spans="1:11">
      <c r="A52" s="304" t="str">
        <f>IF(J52&gt;0,COUNT($J$4:J52)+MAX('MI Fittings'!A:A,'CS Press Fittings'!A:A),"")</f>
        <v/>
      </c>
      <c r="B52" s="400"/>
      <c r="C52" s="387" t="s">
        <v>2728</v>
      </c>
      <c r="D52" s="388" t="s">
        <v>7530</v>
      </c>
      <c r="E52" s="1275">
        <v>21.18</v>
      </c>
      <c r="F52" s="295">
        <f t="shared" si="2"/>
        <v>0</v>
      </c>
      <c r="G52" s="1411">
        <f t="shared" si="5"/>
        <v>0</v>
      </c>
      <c r="H52" s="505">
        <v>25</v>
      </c>
      <c r="I52" s="506">
        <v>200</v>
      </c>
      <c r="J52" s="116"/>
      <c r="K52" s="1278">
        <f t="shared" si="6"/>
        <v>0</v>
      </c>
    </row>
    <row r="53" spans="1:11">
      <c r="A53" s="304" t="str">
        <f>IF(J53&gt;0,COUNT($J$4:J53)+MAX('MI Fittings'!A:A,'CS Press Fittings'!A:A),"")</f>
        <v/>
      </c>
      <c r="B53" s="400"/>
      <c r="C53" s="387" t="s">
        <v>2729</v>
      </c>
      <c r="D53" s="388" t="s">
        <v>7531</v>
      </c>
      <c r="E53" s="1275">
        <v>21.18</v>
      </c>
      <c r="F53" s="295">
        <f t="shared" si="2"/>
        <v>0</v>
      </c>
      <c r="G53" s="1411">
        <f t="shared" si="5"/>
        <v>0</v>
      </c>
      <c r="H53" s="505">
        <v>25</v>
      </c>
      <c r="I53" s="506">
        <v>150</v>
      </c>
      <c r="J53" s="116"/>
      <c r="K53" s="1278">
        <f t="shared" si="6"/>
        <v>0</v>
      </c>
    </row>
    <row r="54" spans="1:11">
      <c r="A54" s="304" t="str">
        <f>IF(J54&gt;0,COUNT($J$4:J54)+MAX('MI Fittings'!A:A,'CS Press Fittings'!A:A),"")</f>
        <v/>
      </c>
      <c r="B54" s="400"/>
      <c r="C54" s="387" t="s">
        <v>2730</v>
      </c>
      <c r="D54" s="388" t="s">
        <v>7532</v>
      </c>
      <c r="E54" s="1275">
        <v>23.76</v>
      </c>
      <c r="F54" s="295">
        <f t="shared" si="2"/>
        <v>0</v>
      </c>
      <c r="G54" s="1411">
        <f t="shared" si="5"/>
        <v>0</v>
      </c>
      <c r="H54" s="505">
        <v>25</v>
      </c>
      <c r="I54" s="506">
        <v>150</v>
      </c>
      <c r="J54" s="116"/>
      <c r="K54" s="1278">
        <f t="shared" si="6"/>
        <v>0</v>
      </c>
    </row>
    <row r="55" spans="1:11">
      <c r="A55" s="304" t="str">
        <f>IF(J55&gt;0,COUNT($J$4:J55)+MAX('MI Fittings'!A:A,'CS Press Fittings'!A:A),"")</f>
        <v/>
      </c>
      <c r="B55" s="400"/>
      <c r="C55" s="387" t="s">
        <v>2731</v>
      </c>
      <c r="D55" s="388" t="s">
        <v>7533</v>
      </c>
      <c r="E55" s="1275">
        <v>23.76</v>
      </c>
      <c r="F55" s="295">
        <f t="shared" si="2"/>
        <v>0</v>
      </c>
      <c r="G55" s="1411">
        <f t="shared" si="5"/>
        <v>0</v>
      </c>
      <c r="H55" s="505">
        <v>25</v>
      </c>
      <c r="I55" s="506">
        <v>100</v>
      </c>
      <c r="J55" s="116"/>
      <c r="K55" s="1278">
        <f t="shared" si="6"/>
        <v>0</v>
      </c>
    </row>
    <row r="56" spans="1:11">
      <c r="A56" s="304" t="str">
        <f>IF(J56&gt;0,COUNT($J$4:J56)+MAX('MI Fittings'!A:A,'CS Press Fittings'!A:A),"")</f>
        <v/>
      </c>
      <c r="B56" s="400"/>
      <c r="C56" s="391" t="s">
        <v>2732</v>
      </c>
      <c r="D56" s="349" t="s">
        <v>7534</v>
      </c>
      <c r="E56" s="1276">
        <v>26.99</v>
      </c>
      <c r="F56" s="296">
        <f t="shared" si="2"/>
        <v>0</v>
      </c>
      <c r="G56" s="1411">
        <f t="shared" si="5"/>
        <v>0</v>
      </c>
      <c r="H56" s="507">
        <v>25</v>
      </c>
      <c r="I56" s="508">
        <v>100</v>
      </c>
      <c r="J56" s="117"/>
      <c r="K56" s="1278">
        <f t="shared" si="6"/>
        <v>0</v>
      </c>
    </row>
    <row r="57" spans="1:11">
      <c r="A57" s="304" t="str">
        <f>IF(J57&gt;0,COUNT($J$4:J57)+MAX('MI Fittings'!A:A,'CS Press Fittings'!A:A),"")</f>
        <v/>
      </c>
      <c r="B57" s="400"/>
      <c r="C57" s="387" t="s">
        <v>2733</v>
      </c>
      <c r="D57" s="388" t="s">
        <v>7535</v>
      </c>
      <c r="E57" s="1275">
        <v>26.99</v>
      </c>
      <c r="F57" s="295">
        <f t="shared" si="2"/>
        <v>0</v>
      </c>
      <c r="G57" s="1411">
        <f t="shared" si="5"/>
        <v>0</v>
      </c>
      <c r="H57" s="505">
        <v>25</v>
      </c>
      <c r="I57" s="506">
        <v>100</v>
      </c>
      <c r="J57" s="116"/>
      <c r="K57" s="1278">
        <f t="shared" si="6"/>
        <v>0</v>
      </c>
    </row>
    <row r="58" spans="1:11">
      <c r="A58" s="304" t="str">
        <f>IF(J58&gt;0,COUNT($J$4:J58)+MAX('MI Fittings'!A:A,'CS Press Fittings'!A:A),"")</f>
        <v/>
      </c>
      <c r="B58" s="400"/>
      <c r="C58" s="509"/>
      <c r="D58" s="510"/>
      <c r="E58" s="1296" t="s">
        <v>563</v>
      </c>
      <c r="F58" s="314"/>
      <c r="G58" s="1412"/>
      <c r="H58" s="511"/>
      <c r="I58" s="512"/>
      <c r="J58" s="118"/>
      <c r="K58" s="1418"/>
    </row>
    <row r="59" spans="1:11">
      <c r="A59" s="304" t="str">
        <f>IF(J59&gt;0,COUNT($J$4:J59)+MAX('MI Fittings'!A:A,'CS Press Fittings'!A:A),"")</f>
        <v/>
      </c>
      <c r="B59" s="400"/>
      <c r="C59" s="387" t="s">
        <v>2734</v>
      </c>
      <c r="D59" s="388" t="s">
        <v>7536</v>
      </c>
      <c r="E59" s="1275">
        <v>3.71</v>
      </c>
      <c r="F59" s="295">
        <f t="shared" si="2"/>
        <v>0</v>
      </c>
      <c r="G59" s="1413">
        <f t="shared" ref="G59:G75" si="7">IFERROR(E59*F59,"-")</f>
        <v>0</v>
      </c>
      <c r="H59" s="505">
        <v>25</v>
      </c>
      <c r="I59" s="506">
        <v>600</v>
      </c>
      <c r="J59" s="116"/>
      <c r="K59" s="1275">
        <f t="shared" ref="K59:K75" si="8">IFERROR(J59*G59,0)</f>
        <v>0</v>
      </c>
    </row>
    <row r="60" spans="1:11">
      <c r="A60" s="304" t="str">
        <f>IF(J60&gt;0,COUNT($J$4:J60)+MAX('MI Fittings'!A:A,'CS Press Fittings'!A:A),"")</f>
        <v/>
      </c>
      <c r="B60" s="400"/>
      <c r="C60" s="384" t="s">
        <v>2735</v>
      </c>
      <c r="D60" s="342" t="s">
        <v>7537</v>
      </c>
      <c r="E60" s="1278">
        <v>3.71</v>
      </c>
      <c r="F60" s="294">
        <f t="shared" si="2"/>
        <v>0</v>
      </c>
      <c r="G60" s="1411">
        <f t="shared" si="7"/>
        <v>0</v>
      </c>
      <c r="H60" s="503">
        <v>25</v>
      </c>
      <c r="I60" s="504">
        <v>600</v>
      </c>
      <c r="J60" s="116"/>
      <c r="K60" s="1278">
        <f t="shared" si="8"/>
        <v>0</v>
      </c>
    </row>
    <row r="61" spans="1:11">
      <c r="A61" s="304" t="str">
        <f>IF(J61&gt;0,COUNT($J$4:J61)+MAX('MI Fittings'!A:A,'CS Press Fittings'!A:A),"")</f>
        <v/>
      </c>
      <c r="B61" s="400"/>
      <c r="C61" s="387" t="s">
        <v>2736</v>
      </c>
      <c r="D61" s="388" t="s">
        <v>7538</v>
      </c>
      <c r="E61" s="1275">
        <v>3.71</v>
      </c>
      <c r="F61" s="295">
        <f t="shared" si="2"/>
        <v>0</v>
      </c>
      <c r="G61" s="1411">
        <f t="shared" si="7"/>
        <v>0</v>
      </c>
      <c r="H61" s="505">
        <v>25</v>
      </c>
      <c r="I61" s="506">
        <v>600</v>
      </c>
      <c r="J61" s="116"/>
      <c r="K61" s="1278">
        <f t="shared" si="8"/>
        <v>0</v>
      </c>
    </row>
    <row r="62" spans="1:11">
      <c r="A62" s="304" t="str">
        <f>IF(J62&gt;0,COUNT($J$4:J62)+MAX('MI Fittings'!A:A,'CS Press Fittings'!A:A),"")</f>
        <v/>
      </c>
      <c r="B62" s="400"/>
      <c r="C62" s="387" t="s">
        <v>2737</v>
      </c>
      <c r="D62" s="388" t="s">
        <v>7539</v>
      </c>
      <c r="E62" s="1275">
        <v>4.3899999999999997</v>
      </c>
      <c r="F62" s="295">
        <f t="shared" si="2"/>
        <v>0</v>
      </c>
      <c r="G62" s="1411">
        <f t="shared" si="7"/>
        <v>0</v>
      </c>
      <c r="H62" s="505">
        <v>25</v>
      </c>
      <c r="I62" s="506">
        <v>400</v>
      </c>
      <c r="J62" s="116"/>
      <c r="K62" s="1278">
        <f t="shared" si="8"/>
        <v>0</v>
      </c>
    </row>
    <row r="63" spans="1:11">
      <c r="A63" s="304" t="str">
        <f>IF(J63&gt;0,COUNT($J$4:J63)+MAX('MI Fittings'!A:A,'CS Press Fittings'!A:A),"")</f>
        <v/>
      </c>
      <c r="B63" s="400"/>
      <c r="C63" s="387" t="s">
        <v>2738</v>
      </c>
      <c r="D63" s="388" t="s">
        <v>7540</v>
      </c>
      <c r="E63" s="1275">
        <v>4.3899999999999997</v>
      </c>
      <c r="F63" s="295">
        <f t="shared" si="2"/>
        <v>0</v>
      </c>
      <c r="G63" s="1411">
        <f t="shared" si="7"/>
        <v>0</v>
      </c>
      <c r="H63" s="505">
        <v>25</v>
      </c>
      <c r="I63" s="506">
        <v>400</v>
      </c>
      <c r="J63" s="116"/>
      <c r="K63" s="1278">
        <f t="shared" si="8"/>
        <v>0</v>
      </c>
    </row>
    <row r="64" spans="1:11">
      <c r="A64" s="304" t="str">
        <f>IF(J64&gt;0,COUNT($J$4:J64)+MAX('MI Fittings'!A:A,'CS Press Fittings'!A:A),"")</f>
        <v/>
      </c>
      <c r="B64" s="400"/>
      <c r="C64" s="387" t="s">
        <v>2739</v>
      </c>
      <c r="D64" s="388" t="s">
        <v>7541</v>
      </c>
      <c r="E64" s="1275">
        <v>5.26</v>
      </c>
      <c r="F64" s="295">
        <f t="shared" si="2"/>
        <v>0</v>
      </c>
      <c r="G64" s="1411">
        <f t="shared" si="7"/>
        <v>0</v>
      </c>
      <c r="H64" s="505">
        <v>25</v>
      </c>
      <c r="I64" s="506">
        <v>300</v>
      </c>
      <c r="J64" s="116"/>
      <c r="K64" s="1278">
        <f t="shared" si="8"/>
        <v>0</v>
      </c>
    </row>
    <row r="65" spans="1:11">
      <c r="A65" s="304" t="str">
        <f>IF(J65&gt;0,COUNT($J$4:J65)+MAX('MI Fittings'!A:A,'CS Press Fittings'!A:A),"")</f>
        <v/>
      </c>
      <c r="B65" s="400"/>
      <c r="C65" s="387" t="s">
        <v>2740</v>
      </c>
      <c r="D65" s="388" t="s">
        <v>7542</v>
      </c>
      <c r="E65" s="1275">
        <v>5.26</v>
      </c>
      <c r="F65" s="295">
        <f t="shared" si="2"/>
        <v>0</v>
      </c>
      <c r="G65" s="1411">
        <f t="shared" si="7"/>
        <v>0</v>
      </c>
      <c r="H65" s="505">
        <v>25</v>
      </c>
      <c r="I65" s="506">
        <v>300</v>
      </c>
      <c r="J65" s="116"/>
      <c r="K65" s="1278">
        <f t="shared" si="8"/>
        <v>0</v>
      </c>
    </row>
    <row r="66" spans="1:11">
      <c r="A66" s="304" t="str">
        <f>IF(J66&gt;0,COUNT($J$4:J66)+MAX('MI Fittings'!A:A,'CS Press Fittings'!A:A),"")</f>
        <v/>
      </c>
      <c r="B66" s="400"/>
      <c r="C66" s="387" t="s">
        <v>2741</v>
      </c>
      <c r="D66" s="388" t="s">
        <v>7543</v>
      </c>
      <c r="E66" s="1275">
        <v>6.17</v>
      </c>
      <c r="F66" s="295">
        <f t="shared" si="2"/>
        <v>0</v>
      </c>
      <c r="G66" s="1411">
        <f t="shared" si="7"/>
        <v>0</v>
      </c>
      <c r="H66" s="505">
        <v>25</v>
      </c>
      <c r="I66" s="506">
        <v>200</v>
      </c>
      <c r="J66" s="116"/>
      <c r="K66" s="1278">
        <f t="shared" si="8"/>
        <v>0</v>
      </c>
    </row>
    <row r="67" spans="1:11">
      <c r="A67" s="304" t="str">
        <f>IF(J67&gt;0,COUNT($J$4:J67)+MAX('MI Fittings'!A:A,'CS Press Fittings'!A:A),"")</f>
        <v/>
      </c>
      <c r="B67" s="400"/>
      <c r="C67" s="387" t="s">
        <v>2742</v>
      </c>
      <c r="D67" s="388" t="s">
        <v>7544</v>
      </c>
      <c r="E67" s="1275">
        <v>6.17</v>
      </c>
      <c r="F67" s="295">
        <f t="shared" si="2"/>
        <v>0</v>
      </c>
      <c r="G67" s="1411">
        <f t="shared" si="7"/>
        <v>0</v>
      </c>
      <c r="H67" s="505">
        <v>25</v>
      </c>
      <c r="I67" s="506">
        <v>200</v>
      </c>
      <c r="J67" s="116"/>
      <c r="K67" s="1278">
        <f t="shared" si="8"/>
        <v>0</v>
      </c>
    </row>
    <row r="68" spans="1:11">
      <c r="A68" s="304" t="str">
        <f>IF(J68&gt;0,COUNT($J$4:J68)+MAX('MI Fittings'!A:A,'CS Press Fittings'!A:A),"")</f>
        <v/>
      </c>
      <c r="B68" s="400"/>
      <c r="C68" s="387" t="s">
        <v>2743</v>
      </c>
      <c r="D68" s="388" t="s">
        <v>7545</v>
      </c>
      <c r="E68" s="1275">
        <v>6.9</v>
      </c>
      <c r="F68" s="295">
        <f t="shared" si="2"/>
        <v>0</v>
      </c>
      <c r="G68" s="1411">
        <f t="shared" si="7"/>
        <v>0</v>
      </c>
      <c r="H68" s="505">
        <v>25</v>
      </c>
      <c r="I68" s="506">
        <v>200</v>
      </c>
      <c r="J68" s="116"/>
      <c r="K68" s="1278">
        <f t="shared" si="8"/>
        <v>0</v>
      </c>
    </row>
    <row r="69" spans="1:11">
      <c r="A69" s="304" t="str">
        <f>IF(J69&gt;0,COUNT($J$4:J69)+MAX('MI Fittings'!A:A,'CS Press Fittings'!A:A),"")</f>
        <v/>
      </c>
      <c r="B69" s="400"/>
      <c r="C69" s="387" t="s">
        <v>2744</v>
      </c>
      <c r="D69" s="388" t="s">
        <v>7546</v>
      </c>
      <c r="E69" s="1275">
        <v>6.9</v>
      </c>
      <c r="F69" s="295">
        <f t="shared" si="2"/>
        <v>0</v>
      </c>
      <c r="G69" s="1411">
        <f t="shared" si="7"/>
        <v>0</v>
      </c>
      <c r="H69" s="505">
        <v>25</v>
      </c>
      <c r="I69" s="506">
        <v>200</v>
      </c>
      <c r="J69" s="116"/>
      <c r="K69" s="1278">
        <f t="shared" si="8"/>
        <v>0</v>
      </c>
    </row>
    <row r="70" spans="1:11">
      <c r="A70" s="304" t="str">
        <f>IF(J70&gt;0,COUNT($J$4:J70)+MAX('MI Fittings'!A:A,'CS Press Fittings'!A:A),"")</f>
        <v/>
      </c>
      <c r="B70" s="400"/>
      <c r="C70" s="387" t="s">
        <v>2745</v>
      </c>
      <c r="D70" s="388" t="s">
        <v>7547</v>
      </c>
      <c r="E70" s="1275">
        <v>12.38</v>
      </c>
      <c r="F70" s="295">
        <f t="shared" ref="F70:F75" si="9">$F$2</f>
        <v>0</v>
      </c>
      <c r="G70" s="1411">
        <f t="shared" si="7"/>
        <v>0</v>
      </c>
      <c r="H70" s="505">
        <v>25</v>
      </c>
      <c r="I70" s="506">
        <v>100</v>
      </c>
      <c r="J70" s="116"/>
      <c r="K70" s="1278">
        <f t="shared" si="8"/>
        <v>0</v>
      </c>
    </row>
    <row r="71" spans="1:11">
      <c r="A71" s="304" t="str">
        <f>IF(J71&gt;0,COUNT($J$4:J71)+MAX('MI Fittings'!A:A,'CS Press Fittings'!A:A),"")</f>
        <v/>
      </c>
      <c r="B71" s="400"/>
      <c r="C71" s="387" t="s">
        <v>2746</v>
      </c>
      <c r="D71" s="388" t="s">
        <v>7548</v>
      </c>
      <c r="E71" s="1275">
        <v>12.38</v>
      </c>
      <c r="F71" s="295">
        <f t="shared" si="9"/>
        <v>0</v>
      </c>
      <c r="G71" s="1411">
        <f t="shared" si="7"/>
        <v>0</v>
      </c>
      <c r="H71" s="505">
        <v>25</v>
      </c>
      <c r="I71" s="506">
        <v>100</v>
      </c>
      <c r="J71" s="116"/>
      <c r="K71" s="1278">
        <f t="shared" si="8"/>
        <v>0</v>
      </c>
    </row>
    <row r="72" spans="1:11">
      <c r="A72" s="304" t="str">
        <f>IF(J72&gt;0,COUNT($J$4:J72)+MAX('MI Fittings'!A:A,'CS Press Fittings'!A:A),"")</f>
        <v/>
      </c>
      <c r="B72" s="400"/>
      <c r="C72" s="387" t="s">
        <v>2747</v>
      </c>
      <c r="D72" s="388" t="s">
        <v>7549</v>
      </c>
      <c r="E72" s="1275">
        <v>14.86</v>
      </c>
      <c r="F72" s="295">
        <f t="shared" si="9"/>
        <v>0</v>
      </c>
      <c r="G72" s="1411">
        <f t="shared" si="7"/>
        <v>0</v>
      </c>
      <c r="H72" s="505">
        <v>25</v>
      </c>
      <c r="I72" s="506">
        <v>100</v>
      </c>
      <c r="J72" s="116"/>
      <c r="K72" s="1278">
        <f t="shared" si="8"/>
        <v>0</v>
      </c>
    </row>
    <row r="73" spans="1:11">
      <c r="A73" s="304" t="str">
        <f>IF(J73&gt;0,COUNT($J$4:J73)+MAX('MI Fittings'!A:A,'CS Press Fittings'!A:A),"")</f>
        <v/>
      </c>
      <c r="B73" s="400"/>
      <c r="C73" s="387" t="s">
        <v>2748</v>
      </c>
      <c r="D73" s="388" t="s">
        <v>7550</v>
      </c>
      <c r="E73" s="1275">
        <v>14.86</v>
      </c>
      <c r="F73" s="295">
        <f t="shared" si="9"/>
        <v>0</v>
      </c>
      <c r="G73" s="1411">
        <f t="shared" si="7"/>
        <v>0</v>
      </c>
      <c r="H73" s="505">
        <v>25</v>
      </c>
      <c r="I73" s="506">
        <v>75</v>
      </c>
      <c r="J73" s="116"/>
      <c r="K73" s="1278">
        <f t="shared" si="8"/>
        <v>0</v>
      </c>
    </row>
    <row r="74" spans="1:11">
      <c r="A74" s="304" t="str">
        <f>IF(J74&gt;0,COUNT($J$4:J74)+MAX('MI Fittings'!A:A,'CS Press Fittings'!A:A),"")</f>
        <v/>
      </c>
      <c r="B74" s="400"/>
      <c r="C74" s="391" t="s">
        <v>2749</v>
      </c>
      <c r="D74" s="349" t="s">
        <v>7551</v>
      </c>
      <c r="E74" s="1276">
        <v>17.63</v>
      </c>
      <c r="F74" s="296">
        <f t="shared" si="9"/>
        <v>0</v>
      </c>
      <c r="G74" s="1411">
        <f t="shared" si="7"/>
        <v>0</v>
      </c>
      <c r="H74" s="507">
        <v>25</v>
      </c>
      <c r="I74" s="508">
        <v>75</v>
      </c>
      <c r="J74" s="117"/>
      <c r="K74" s="1278">
        <f t="shared" si="8"/>
        <v>0</v>
      </c>
    </row>
    <row r="75" spans="1:11">
      <c r="A75" s="304" t="str">
        <f>IF(J75&gt;0,COUNT($J$4:J75)+MAX('MI Fittings'!A:A,'CS Press Fittings'!A:A),"")</f>
        <v/>
      </c>
      <c r="B75" s="400"/>
      <c r="C75" s="387" t="s">
        <v>2750</v>
      </c>
      <c r="D75" s="388" t="s">
        <v>7552</v>
      </c>
      <c r="E75" s="1275">
        <v>17.63</v>
      </c>
      <c r="F75" s="295">
        <f t="shared" si="9"/>
        <v>0</v>
      </c>
      <c r="G75" s="1411">
        <f t="shared" si="7"/>
        <v>0</v>
      </c>
      <c r="H75" s="505">
        <v>25</v>
      </c>
      <c r="I75" s="506">
        <v>75</v>
      </c>
      <c r="J75" s="116"/>
      <c r="K75" s="1278">
        <f t="shared" si="8"/>
        <v>0</v>
      </c>
    </row>
    <row r="76" spans="1:11">
      <c r="A76" s="304" t="str">
        <f>IF(J76&gt;0,COUNT($J$4:J76)+MAX('MI Fittings'!A:A,'CS Press Fittings'!A:A),"")</f>
        <v/>
      </c>
      <c r="B76" s="400"/>
      <c r="C76" s="509"/>
      <c r="D76" s="510"/>
      <c r="E76" s="1296" t="s">
        <v>563</v>
      </c>
      <c r="F76" s="314"/>
      <c r="G76" s="1412"/>
      <c r="H76" s="511"/>
      <c r="I76" s="512"/>
      <c r="J76" s="118"/>
      <c r="K76" s="1418"/>
    </row>
    <row r="77" spans="1:11">
      <c r="A77" s="304" t="str">
        <f>IF(J77&gt;0,COUNT($J$4:J77)+MAX('MI Fittings'!A:A,'CS Press Fittings'!A:A),"")</f>
        <v/>
      </c>
      <c r="B77" s="400"/>
      <c r="C77" s="387" t="s">
        <v>2751</v>
      </c>
      <c r="D77" s="388" t="s">
        <v>7553</v>
      </c>
      <c r="E77" s="1275">
        <v>4.24</v>
      </c>
      <c r="F77" s="295">
        <f t="shared" ref="F77:F93" si="10">$F$2</f>
        <v>0</v>
      </c>
      <c r="G77" s="1413">
        <f t="shared" ref="G77:G93" si="11">IFERROR(E77*F77,"-")</f>
        <v>0</v>
      </c>
      <c r="H77" s="505">
        <v>25</v>
      </c>
      <c r="I77" s="506">
        <v>400</v>
      </c>
      <c r="J77" s="116"/>
      <c r="K77" s="1275">
        <f t="shared" ref="K77:K93" si="12">IFERROR(J77*G77,0)</f>
        <v>0</v>
      </c>
    </row>
    <row r="78" spans="1:11">
      <c r="A78" s="304" t="str">
        <f>IF(J78&gt;0,COUNT($J$4:J78)+MAX('MI Fittings'!A:A,'CS Press Fittings'!A:A),"")</f>
        <v/>
      </c>
      <c r="B78" s="400"/>
      <c r="C78" s="384" t="s">
        <v>2752</v>
      </c>
      <c r="D78" s="342" t="s">
        <v>7554</v>
      </c>
      <c r="E78" s="1278">
        <v>4.57</v>
      </c>
      <c r="F78" s="294">
        <f t="shared" si="10"/>
        <v>0</v>
      </c>
      <c r="G78" s="1411">
        <f t="shared" si="11"/>
        <v>0</v>
      </c>
      <c r="H78" s="503">
        <v>25</v>
      </c>
      <c r="I78" s="504">
        <v>400</v>
      </c>
      <c r="J78" s="116"/>
      <c r="K78" s="1278">
        <f t="shared" si="12"/>
        <v>0</v>
      </c>
    </row>
    <row r="79" spans="1:11">
      <c r="A79" s="304" t="str">
        <f>IF(J79&gt;0,COUNT($J$4:J79)+MAX('MI Fittings'!A:A,'CS Press Fittings'!A:A),"")</f>
        <v/>
      </c>
      <c r="B79" s="400"/>
      <c r="C79" s="387" t="s">
        <v>2753</v>
      </c>
      <c r="D79" s="388" t="s">
        <v>7555</v>
      </c>
      <c r="E79" s="1275">
        <v>4.57</v>
      </c>
      <c r="F79" s="295">
        <f t="shared" si="10"/>
        <v>0</v>
      </c>
      <c r="G79" s="1411">
        <f t="shared" si="11"/>
        <v>0</v>
      </c>
      <c r="H79" s="505">
        <v>25</v>
      </c>
      <c r="I79" s="506">
        <v>300</v>
      </c>
      <c r="J79" s="116"/>
      <c r="K79" s="1278">
        <f t="shared" si="12"/>
        <v>0</v>
      </c>
    </row>
    <row r="80" spans="1:11">
      <c r="A80" s="304" t="str">
        <f>IF(J80&gt;0,COUNT($J$4:J80)+MAX('MI Fittings'!A:A,'CS Press Fittings'!A:A),"")</f>
        <v/>
      </c>
      <c r="B80" s="400"/>
      <c r="C80" s="387" t="s">
        <v>2754</v>
      </c>
      <c r="D80" s="388" t="s">
        <v>7556</v>
      </c>
      <c r="E80" s="1275">
        <v>5.19</v>
      </c>
      <c r="F80" s="295">
        <f t="shared" si="10"/>
        <v>0</v>
      </c>
      <c r="G80" s="1411">
        <f t="shared" si="11"/>
        <v>0</v>
      </c>
      <c r="H80" s="505">
        <v>25</v>
      </c>
      <c r="I80" s="506">
        <v>300</v>
      </c>
      <c r="J80" s="116"/>
      <c r="K80" s="1278">
        <f t="shared" si="12"/>
        <v>0</v>
      </c>
    </row>
    <row r="81" spans="1:11">
      <c r="A81" s="304" t="str">
        <f>IF(J81&gt;0,COUNT($J$4:J81)+MAX('MI Fittings'!A:A,'CS Press Fittings'!A:A),"")</f>
        <v/>
      </c>
      <c r="B81" s="400"/>
      <c r="C81" s="387" t="s">
        <v>2755</v>
      </c>
      <c r="D81" s="388" t="s">
        <v>7557</v>
      </c>
      <c r="E81" s="1275">
        <v>5.19</v>
      </c>
      <c r="F81" s="295">
        <f t="shared" si="10"/>
        <v>0</v>
      </c>
      <c r="G81" s="1411">
        <f t="shared" si="11"/>
        <v>0</v>
      </c>
      <c r="H81" s="505">
        <v>25</v>
      </c>
      <c r="I81" s="506">
        <v>200</v>
      </c>
      <c r="J81" s="116"/>
      <c r="K81" s="1278">
        <f t="shared" si="12"/>
        <v>0</v>
      </c>
    </row>
    <row r="82" spans="1:11">
      <c r="A82" s="304" t="str">
        <f>IF(J82&gt;0,COUNT($J$4:J82)+MAX('MI Fittings'!A:A,'CS Press Fittings'!A:A),"")</f>
        <v/>
      </c>
      <c r="B82" s="400"/>
      <c r="C82" s="387" t="s">
        <v>2756</v>
      </c>
      <c r="D82" s="388" t="s">
        <v>7558</v>
      </c>
      <c r="E82" s="1275">
        <v>6.39</v>
      </c>
      <c r="F82" s="295">
        <f t="shared" si="10"/>
        <v>0</v>
      </c>
      <c r="G82" s="1411">
        <f t="shared" si="11"/>
        <v>0</v>
      </c>
      <c r="H82" s="505">
        <v>25</v>
      </c>
      <c r="I82" s="506">
        <v>200</v>
      </c>
      <c r="J82" s="116"/>
      <c r="K82" s="1278">
        <f t="shared" si="12"/>
        <v>0</v>
      </c>
    </row>
    <row r="83" spans="1:11">
      <c r="A83" s="304" t="str">
        <f>IF(J83&gt;0,COUNT($J$4:J83)+MAX('MI Fittings'!A:A,'CS Press Fittings'!A:A),"")</f>
        <v/>
      </c>
      <c r="B83" s="400"/>
      <c r="C83" s="387" t="s">
        <v>2757</v>
      </c>
      <c r="D83" s="388" t="s">
        <v>7559</v>
      </c>
      <c r="E83" s="1275">
        <v>6.39</v>
      </c>
      <c r="F83" s="295">
        <f t="shared" si="10"/>
        <v>0</v>
      </c>
      <c r="G83" s="1411">
        <f t="shared" si="11"/>
        <v>0</v>
      </c>
      <c r="H83" s="505">
        <v>25</v>
      </c>
      <c r="I83" s="506">
        <v>150</v>
      </c>
      <c r="J83" s="116"/>
      <c r="K83" s="1278">
        <f t="shared" si="12"/>
        <v>0</v>
      </c>
    </row>
    <row r="84" spans="1:11">
      <c r="A84" s="304" t="str">
        <f>IF(J84&gt;0,COUNT($J$4:J84)+MAX('MI Fittings'!A:A,'CS Press Fittings'!A:A),"")</f>
        <v/>
      </c>
      <c r="B84" s="400"/>
      <c r="C84" s="387" t="s">
        <v>2758</v>
      </c>
      <c r="D84" s="388" t="s">
        <v>7560</v>
      </c>
      <c r="E84" s="1275">
        <v>8.0399999999999991</v>
      </c>
      <c r="F84" s="295">
        <f t="shared" si="10"/>
        <v>0</v>
      </c>
      <c r="G84" s="1411">
        <f t="shared" si="11"/>
        <v>0</v>
      </c>
      <c r="H84" s="505">
        <v>25</v>
      </c>
      <c r="I84" s="506">
        <v>150</v>
      </c>
      <c r="J84" s="116"/>
      <c r="K84" s="1278">
        <f t="shared" si="12"/>
        <v>0</v>
      </c>
    </row>
    <row r="85" spans="1:11">
      <c r="A85" s="304" t="str">
        <f>IF(J85&gt;0,COUNT($J$4:J85)+MAX('MI Fittings'!A:A,'CS Press Fittings'!A:A),"")</f>
        <v/>
      </c>
      <c r="B85" s="400"/>
      <c r="C85" s="387" t="s">
        <v>2759</v>
      </c>
      <c r="D85" s="388" t="s">
        <v>7561</v>
      </c>
      <c r="E85" s="1275">
        <v>8.0399999999999991</v>
      </c>
      <c r="F85" s="295">
        <f t="shared" si="10"/>
        <v>0</v>
      </c>
      <c r="G85" s="1411">
        <f t="shared" si="11"/>
        <v>0</v>
      </c>
      <c r="H85" s="505">
        <v>25</v>
      </c>
      <c r="I85" s="506">
        <v>100</v>
      </c>
      <c r="J85" s="116"/>
      <c r="K85" s="1278">
        <f t="shared" si="12"/>
        <v>0</v>
      </c>
    </row>
    <row r="86" spans="1:11">
      <c r="A86" s="304" t="str">
        <f>IF(J86&gt;0,COUNT($J$4:J86)+MAX('MI Fittings'!A:A,'CS Press Fittings'!A:A),"")</f>
        <v/>
      </c>
      <c r="B86" s="400"/>
      <c r="C86" s="387" t="s">
        <v>2760</v>
      </c>
      <c r="D86" s="388" t="s">
        <v>7562</v>
      </c>
      <c r="E86" s="1275">
        <v>9.09</v>
      </c>
      <c r="F86" s="295">
        <f t="shared" si="10"/>
        <v>0</v>
      </c>
      <c r="G86" s="1411">
        <f t="shared" si="11"/>
        <v>0</v>
      </c>
      <c r="H86" s="505">
        <v>25</v>
      </c>
      <c r="I86" s="506">
        <v>100</v>
      </c>
      <c r="J86" s="116"/>
      <c r="K86" s="1278">
        <f t="shared" si="12"/>
        <v>0</v>
      </c>
    </row>
    <row r="87" spans="1:11">
      <c r="A87" s="304" t="str">
        <f>IF(J87&gt;0,COUNT($J$4:J87)+MAX('MI Fittings'!A:A,'CS Press Fittings'!A:A),"")</f>
        <v/>
      </c>
      <c r="B87" s="400"/>
      <c r="C87" s="387" t="s">
        <v>2761</v>
      </c>
      <c r="D87" s="388" t="s">
        <v>7563</v>
      </c>
      <c r="E87" s="1275">
        <v>9.09</v>
      </c>
      <c r="F87" s="295">
        <f t="shared" si="10"/>
        <v>0</v>
      </c>
      <c r="G87" s="1411">
        <f t="shared" si="11"/>
        <v>0</v>
      </c>
      <c r="H87" s="505">
        <v>25</v>
      </c>
      <c r="I87" s="506">
        <v>100</v>
      </c>
      <c r="J87" s="116"/>
      <c r="K87" s="1278">
        <f t="shared" si="12"/>
        <v>0</v>
      </c>
    </row>
    <row r="88" spans="1:11">
      <c r="A88" s="304" t="str">
        <f>IF(J88&gt;0,COUNT($J$4:J88)+MAX('MI Fittings'!A:A,'CS Press Fittings'!A:A),"")</f>
        <v/>
      </c>
      <c r="B88" s="400"/>
      <c r="C88" s="387" t="s">
        <v>2762</v>
      </c>
      <c r="D88" s="388" t="s">
        <v>7564</v>
      </c>
      <c r="E88" s="1275">
        <v>15.16</v>
      </c>
      <c r="F88" s="295">
        <f t="shared" si="10"/>
        <v>0</v>
      </c>
      <c r="G88" s="1411">
        <f t="shared" si="11"/>
        <v>0</v>
      </c>
      <c r="H88" s="505">
        <v>25</v>
      </c>
      <c r="I88" s="506">
        <v>75</v>
      </c>
      <c r="J88" s="116"/>
      <c r="K88" s="1278">
        <f t="shared" si="12"/>
        <v>0</v>
      </c>
    </row>
    <row r="89" spans="1:11">
      <c r="A89" s="304" t="str">
        <f>IF(J89&gt;0,COUNT($J$4:J89)+MAX('MI Fittings'!A:A,'CS Press Fittings'!A:A),"")</f>
        <v/>
      </c>
      <c r="B89" s="400"/>
      <c r="C89" s="387" t="s">
        <v>2763</v>
      </c>
      <c r="D89" s="388" t="s">
        <v>7565</v>
      </c>
      <c r="E89" s="1275">
        <v>15.16</v>
      </c>
      <c r="F89" s="295">
        <f t="shared" si="10"/>
        <v>0</v>
      </c>
      <c r="G89" s="1411">
        <f t="shared" si="11"/>
        <v>0</v>
      </c>
      <c r="H89" s="505">
        <v>25</v>
      </c>
      <c r="I89" s="506">
        <v>75</v>
      </c>
      <c r="J89" s="116"/>
      <c r="K89" s="1278">
        <f t="shared" si="12"/>
        <v>0</v>
      </c>
    </row>
    <row r="90" spans="1:11">
      <c r="A90" s="304" t="str">
        <f>IF(J90&gt;0,COUNT($J$4:J90)+MAX('MI Fittings'!A:A,'CS Press Fittings'!A:A),"")</f>
        <v/>
      </c>
      <c r="B90" s="400"/>
      <c r="C90" s="387" t="s">
        <v>2764</v>
      </c>
      <c r="D90" s="388" t="s">
        <v>7566</v>
      </c>
      <c r="E90" s="1275">
        <v>17.61</v>
      </c>
      <c r="F90" s="295">
        <f t="shared" si="10"/>
        <v>0</v>
      </c>
      <c r="G90" s="1411">
        <f t="shared" si="11"/>
        <v>0</v>
      </c>
      <c r="H90" s="505">
        <v>25</v>
      </c>
      <c r="I90" s="506">
        <v>75</v>
      </c>
      <c r="J90" s="116"/>
      <c r="K90" s="1278">
        <f t="shared" si="12"/>
        <v>0</v>
      </c>
    </row>
    <row r="91" spans="1:11">
      <c r="A91" s="304" t="str">
        <f>IF(J91&gt;0,COUNT($J$4:J91)+MAX('MI Fittings'!A:A,'CS Press Fittings'!A:A),"")</f>
        <v/>
      </c>
      <c r="B91" s="400"/>
      <c r="C91" s="387" t="s">
        <v>2765</v>
      </c>
      <c r="D91" s="388" t="s">
        <v>7567</v>
      </c>
      <c r="E91" s="1275">
        <v>17.61</v>
      </c>
      <c r="F91" s="295">
        <f t="shared" si="10"/>
        <v>0</v>
      </c>
      <c r="G91" s="1411">
        <f t="shared" si="11"/>
        <v>0</v>
      </c>
      <c r="H91" s="505">
        <v>25</v>
      </c>
      <c r="I91" s="506">
        <v>50</v>
      </c>
      <c r="J91" s="116"/>
      <c r="K91" s="1278">
        <f t="shared" si="12"/>
        <v>0</v>
      </c>
    </row>
    <row r="92" spans="1:11">
      <c r="A92" s="304" t="str">
        <f>IF(J92&gt;0,COUNT($J$4:J92)+MAX('MI Fittings'!A:A,'CS Press Fittings'!A:A),"")</f>
        <v/>
      </c>
      <c r="B92" s="400"/>
      <c r="C92" s="391" t="s">
        <v>2766</v>
      </c>
      <c r="D92" s="349" t="s">
        <v>7568</v>
      </c>
      <c r="E92" s="1276">
        <v>19.59</v>
      </c>
      <c r="F92" s="296">
        <f t="shared" si="10"/>
        <v>0</v>
      </c>
      <c r="G92" s="1411">
        <f t="shared" si="11"/>
        <v>0</v>
      </c>
      <c r="H92" s="507">
        <v>25</v>
      </c>
      <c r="I92" s="508">
        <v>50</v>
      </c>
      <c r="J92" s="117"/>
      <c r="K92" s="1278">
        <f t="shared" si="12"/>
        <v>0</v>
      </c>
    </row>
    <row r="93" spans="1:11">
      <c r="A93" s="304" t="str">
        <f>IF(J93&gt;0,COUNT($J$4:J93)+MAX('MI Fittings'!A:A,'CS Press Fittings'!A:A),"")</f>
        <v/>
      </c>
      <c r="B93" s="400"/>
      <c r="C93" s="387" t="s">
        <v>2767</v>
      </c>
      <c r="D93" s="388" t="s">
        <v>7569</v>
      </c>
      <c r="E93" s="1275">
        <v>19.59</v>
      </c>
      <c r="F93" s="295">
        <f t="shared" si="10"/>
        <v>0</v>
      </c>
      <c r="G93" s="1411">
        <f t="shared" si="11"/>
        <v>0</v>
      </c>
      <c r="H93" s="505">
        <v>25</v>
      </c>
      <c r="I93" s="506">
        <v>50</v>
      </c>
      <c r="J93" s="116"/>
      <c r="K93" s="1278">
        <f t="shared" si="12"/>
        <v>0</v>
      </c>
    </row>
    <row r="94" spans="1:11">
      <c r="A94" s="304" t="str">
        <f>IF(J94&gt;0,COUNT($J$4:J94)+MAX('MI Fittings'!A:A,'CS Press Fittings'!A:A),"")</f>
        <v/>
      </c>
      <c r="B94" s="400"/>
      <c r="C94" s="509"/>
      <c r="D94" s="510"/>
      <c r="E94" s="1296" t="s">
        <v>563</v>
      </c>
      <c r="F94" s="314"/>
      <c r="G94" s="1412"/>
      <c r="H94" s="511"/>
      <c r="I94" s="512"/>
      <c r="J94" s="118"/>
      <c r="K94" s="1418"/>
    </row>
    <row r="95" spans="1:11">
      <c r="A95" s="304" t="str">
        <f>IF(J95&gt;0,COUNT($J$4:J95)+MAX('MI Fittings'!A:A,'CS Press Fittings'!A:A),"")</f>
        <v/>
      </c>
      <c r="B95" s="400"/>
      <c r="C95" s="387" t="s">
        <v>2768</v>
      </c>
      <c r="D95" s="388" t="s">
        <v>7570</v>
      </c>
      <c r="E95" s="1275">
        <v>6.17</v>
      </c>
      <c r="F95" s="295">
        <f t="shared" ref="F95:F110" si="13">$F$2</f>
        <v>0</v>
      </c>
      <c r="G95" s="1413">
        <f t="shared" ref="G95:G110" si="14">IFERROR(E95*F95,"-")</f>
        <v>0</v>
      </c>
      <c r="H95" s="505">
        <v>25</v>
      </c>
      <c r="I95" s="506">
        <v>300</v>
      </c>
      <c r="J95" s="116"/>
      <c r="K95" s="1275">
        <f t="shared" ref="K95:K110" si="15">IFERROR(J95*G95,0)</f>
        <v>0</v>
      </c>
    </row>
    <row r="96" spans="1:11">
      <c r="A96" s="304" t="str">
        <f>IF(J96&gt;0,COUNT($J$4:J96)+MAX('MI Fittings'!A:A,'CS Press Fittings'!A:A),"")</f>
        <v/>
      </c>
      <c r="B96" s="400"/>
      <c r="C96" s="384" t="s">
        <v>2769</v>
      </c>
      <c r="D96" s="342" t="s">
        <v>7571</v>
      </c>
      <c r="E96" s="1278">
        <v>6.76</v>
      </c>
      <c r="F96" s="294">
        <f t="shared" si="13"/>
        <v>0</v>
      </c>
      <c r="G96" s="1411">
        <f t="shared" si="14"/>
        <v>0</v>
      </c>
      <c r="H96" s="503">
        <v>25</v>
      </c>
      <c r="I96" s="504">
        <v>200</v>
      </c>
      <c r="J96" s="114"/>
      <c r="K96" s="1278">
        <f t="shared" si="15"/>
        <v>0</v>
      </c>
    </row>
    <row r="97" spans="1:11">
      <c r="A97" s="304" t="str">
        <f>IF(J97&gt;0,COUNT($J$4:J97)+MAX('MI Fittings'!A:A,'CS Press Fittings'!A:A),"")</f>
        <v/>
      </c>
      <c r="B97" s="400"/>
      <c r="C97" s="387" t="s">
        <v>2770</v>
      </c>
      <c r="D97" s="388" t="s">
        <v>7572</v>
      </c>
      <c r="E97" s="1275">
        <v>7.15</v>
      </c>
      <c r="F97" s="295">
        <f t="shared" si="13"/>
        <v>0</v>
      </c>
      <c r="G97" s="1411">
        <f t="shared" si="14"/>
        <v>0</v>
      </c>
      <c r="H97" s="505">
        <v>25</v>
      </c>
      <c r="I97" s="506">
        <v>200</v>
      </c>
      <c r="J97" s="116"/>
      <c r="K97" s="1278">
        <f t="shared" si="15"/>
        <v>0</v>
      </c>
    </row>
    <row r="98" spans="1:11">
      <c r="A98" s="304" t="str">
        <f>IF(J98&gt;0,COUNT($J$4:J98)+MAX('MI Fittings'!A:A,'CS Press Fittings'!A:A),"")</f>
        <v/>
      </c>
      <c r="B98" s="400"/>
      <c r="C98" s="387" t="s">
        <v>2771</v>
      </c>
      <c r="D98" s="388" t="s">
        <v>7573</v>
      </c>
      <c r="E98" s="1275">
        <v>7.15</v>
      </c>
      <c r="F98" s="295">
        <f t="shared" si="13"/>
        <v>0</v>
      </c>
      <c r="G98" s="1411">
        <f t="shared" si="14"/>
        <v>0</v>
      </c>
      <c r="H98" s="505">
        <v>25</v>
      </c>
      <c r="I98" s="506">
        <v>150</v>
      </c>
      <c r="J98" s="116"/>
      <c r="K98" s="1278">
        <f t="shared" si="15"/>
        <v>0</v>
      </c>
    </row>
    <row r="99" spans="1:11">
      <c r="A99" s="304" t="str">
        <f>IF(J99&gt;0,COUNT($J$4:J99)+MAX('MI Fittings'!A:A,'CS Press Fittings'!A:A),"")</f>
        <v/>
      </c>
      <c r="B99" s="400"/>
      <c r="C99" s="387" t="s">
        <v>2772</v>
      </c>
      <c r="D99" s="388" t="s">
        <v>7574</v>
      </c>
      <c r="E99" s="1275">
        <v>8.85</v>
      </c>
      <c r="F99" s="295">
        <f t="shared" si="13"/>
        <v>0</v>
      </c>
      <c r="G99" s="1411">
        <f t="shared" si="14"/>
        <v>0</v>
      </c>
      <c r="H99" s="505">
        <v>25</v>
      </c>
      <c r="I99" s="506">
        <v>150</v>
      </c>
      <c r="J99" s="116"/>
      <c r="K99" s="1278">
        <f t="shared" si="15"/>
        <v>0</v>
      </c>
    </row>
    <row r="100" spans="1:11">
      <c r="A100" s="304" t="str">
        <f>IF(J100&gt;0,COUNT($J$4:J100)+MAX('MI Fittings'!A:A,'CS Press Fittings'!A:A),"")</f>
        <v/>
      </c>
      <c r="B100" s="400"/>
      <c r="C100" s="390" t="s">
        <v>4031</v>
      </c>
      <c r="D100" s="388" t="s">
        <v>7575</v>
      </c>
      <c r="E100" s="1275">
        <v>8.85</v>
      </c>
      <c r="F100" s="295">
        <f t="shared" si="13"/>
        <v>0</v>
      </c>
      <c r="G100" s="1411">
        <f t="shared" si="14"/>
        <v>0</v>
      </c>
      <c r="H100" s="505">
        <v>25</v>
      </c>
      <c r="I100" s="506">
        <v>100</v>
      </c>
      <c r="J100" s="116"/>
      <c r="K100" s="1278">
        <f t="shared" si="15"/>
        <v>0</v>
      </c>
    </row>
    <row r="101" spans="1:11">
      <c r="A101" s="304" t="str">
        <f>IF(J101&gt;0,COUNT($J$4:J101)+MAX('MI Fittings'!A:A,'CS Press Fittings'!A:A),"")</f>
        <v/>
      </c>
      <c r="B101" s="400"/>
      <c r="C101" s="387" t="s">
        <v>2773</v>
      </c>
      <c r="D101" s="388" t="s">
        <v>7576</v>
      </c>
      <c r="E101" s="1275">
        <v>10.5</v>
      </c>
      <c r="F101" s="295">
        <f t="shared" si="13"/>
        <v>0</v>
      </c>
      <c r="G101" s="1411">
        <f t="shared" si="14"/>
        <v>0</v>
      </c>
      <c r="H101" s="505">
        <v>25</v>
      </c>
      <c r="I101" s="506">
        <v>100</v>
      </c>
      <c r="J101" s="116"/>
      <c r="K101" s="1278">
        <f t="shared" si="15"/>
        <v>0</v>
      </c>
    </row>
    <row r="102" spans="1:11">
      <c r="A102" s="304" t="str">
        <f>IF(J102&gt;0,COUNT($J$4:J102)+MAX('MI Fittings'!A:A,'CS Press Fittings'!A:A),"")</f>
        <v/>
      </c>
      <c r="B102" s="400"/>
      <c r="C102" s="387" t="s">
        <v>2774</v>
      </c>
      <c r="D102" s="388" t="s">
        <v>7577</v>
      </c>
      <c r="E102" s="1275">
        <v>10.5</v>
      </c>
      <c r="F102" s="295">
        <f t="shared" si="13"/>
        <v>0</v>
      </c>
      <c r="G102" s="1411">
        <f t="shared" si="14"/>
        <v>0</v>
      </c>
      <c r="H102" s="505">
        <v>25</v>
      </c>
      <c r="I102" s="506">
        <v>100</v>
      </c>
      <c r="J102" s="116"/>
      <c r="K102" s="1278">
        <f t="shared" si="15"/>
        <v>0</v>
      </c>
    </row>
    <row r="103" spans="1:11">
      <c r="A103" s="304" t="str">
        <f>IF(J103&gt;0,COUNT($J$4:J103)+MAX('MI Fittings'!A:A,'CS Press Fittings'!A:A),"")</f>
        <v/>
      </c>
      <c r="B103" s="400"/>
      <c r="C103" s="387" t="s">
        <v>2775</v>
      </c>
      <c r="D103" s="388" t="s">
        <v>7578</v>
      </c>
      <c r="E103" s="1275">
        <v>12.41</v>
      </c>
      <c r="F103" s="295">
        <f t="shared" si="13"/>
        <v>0</v>
      </c>
      <c r="G103" s="1411">
        <f t="shared" si="14"/>
        <v>0</v>
      </c>
      <c r="H103" s="505">
        <v>25</v>
      </c>
      <c r="I103" s="506">
        <v>75</v>
      </c>
      <c r="J103" s="116"/>
      <c r="K103" s="1278">
        <f t="shared" si="15"/>
        <v>0</v>
      </c>
    </row>
    <row r="104" spans="1:11">
      <c r="A104" s="304" t="str">
        <f>IF(J104&gt;0,COUNT($J$4:J104)+MAX('MI Fittings'!A:A,'CS Press Fittings'!A:A),"")</f>
        <v/>
      </c>
      <c r="B104" s="400"/>
      <c r="C104" s="387" t="s">
        <v>2776</v>
      </c>
      <c r="D104" s="388" t="s">
        <v>7579</v>
      </c>
      <c r="E104" s="1275">
        <v>12.41</v>
      </c>
      <c r="F104" s="295">
        <f t="shared" si="13"/>
        <v>0</v>
      </c>
      <c r="G104" s="1411">
        <f t="shared" si="14"/>
        <v>0</v>
      </c>
      <c r="H104" s="505">
        <v>25</v>
      </c>
      <c r="I104" s="506">
        <v>75</v>
      </c>
      <c r="J104" s="116"/>
      <c r="K104" s="1278">
        <f t="shared" si="15"/>
        <v>0</v>
      </c>
    </row>
    <row r="105" spans="1:11">
      <c r="A105" s="304" t="str">
        <f>IF(J105&gt;0,COUNT($J$4:J105)+MAX('MI Fittings'!A:A,'CS Press Fittings'!A:A),"")</f>
        <v/>
      </c>
      <c r="B105" s="400"/>
      <c r="C105" s="387" t="s">
        <v>2777</v>
      </c>
      <c r="D105" s="388" t="s">
        <v>7580</v>
      </c>
      <c r="E105" s="1275">
        <v>20.23</v>
      </c>
      <c r="F105" s="295">
        <f t="shared" si="13"/>
        <v>0</v>
      </c>
      <c r="G105" s="1411">
        <f t="shared" si="14"/>
        <v>0</v>
      </c>
      <c r="H105" s="505">
        <v>25</v>
      </c>
      <c r="I105" s="506">
        <v>50</v>
      </c>
      <c r="J105" s="116"/>
      <c r="K105" s="1278">
        <f t="shared" si="15"/>
        <v>0</v>
      </c>
    </row>
    <row r="106" spans="1:11">
      <c r="A106" s="304" t="str">
        <f>IF(J106&gt;0,COUNT($J$4:J106)+MAX('MI Fittings'!A:A,'CS Press Fittings'!A:A),"")</f>
        <v/>
      </c>
      <c r="B106" s="400"/>
      <c r="C106" s="387" t="s">
        <v>2778</v>
      </c>
      <c r="D106" s="388" t="s">
        <v>7581</v>
      </c>
      <c r="E106" s="1275">
        <v>20.23</v>
      </c>
      <c r="F106" s="295">
        <f t="shared" si="13"/>
        <v>0</v>
      </c>
      <c r="G106" s="1411">
        <f t="shared" si="14"/>
        <v>0</v>
      </c>
      <c r="H106" s="505">
        <v>25</v>
      </c>
      <c r="I106" s="506">
        <v>50</v>
      </c>
      <c r="J106" s="116"/>
      <c r="K106" s="1278">
        <f t="shared" si="15"/>
        <v>0</v>
      </c>
    </row>
    <row r="107" spans="1:11">
      <c r="A107" s="304" t="str">
        <f>IF(J107&gt;0,COUNT($J$4:J107)+MAX('MI Fittings'!A:A,'CS Press Fittings'!A:A),"")</f>
        <v/>
      </c>
      <c r="B107" s="400"/>
      <c r="C107" s="387" t="s">
        <v>2779</v>
      </c>
      <c r="D107" s="388" t="s">
        <v>7582</v>
      </c>
      <c r="E107" s="1275">
        <v>23.67</v>
      </c>
      <c r="F107" s="295">
        <f t="shared" si="13"/>
        <v>0</v>
      </c>
      <c r="G107" s="1411">
        <f t="shared" si="14"/>
        <v>0</v>
      </c>
      <c r="H107" s="505">
        <v>25</v>
      </c>
      <c r="I107" s="506">
        <v>50</v>
      </c>
      <c r="J107" s="116"/>
      <c r="K107" s="1278">
        <f t="shared" si="15"/>
        <v>0</v>
      </c>
    </row>
    <row r="108" spans="1:11">
      <c r="A108" s="304" t="str">
        <f>IF(J108&gt;0,COUNT($J$4:J108)+MAX('MI Fittings'!A:A,'CS Press Fittings'!A:A),"")</f>
        <v/>
      </c>
      <c r="B108" s="400"/>
      <c r="C108" s="387" t="s">
        <v>2780</v>
      </c>
      <c r="D108" s="388" t="s">
        <v>7583</v>
      </c>
      <c r="E108" s="1275">
        <v>23.67</v>
      </c>
      <c r="F108" s="295">
        <f t="shared" si="13"/>
        <v>0</v>
      </c>
      <c r="G108" s="1411">
        <f t="shared" si="14"/>
        <v>0</v>
      </c>
      <c r="H108" s="505">
        <v>25</v>
      </c>
      <c r="I108" s="506">
        <v>50</v>
      </c>
      <c r="J108" s="116"/>
      <c r="K108" s="1278">
        <f t="shared" si="15"/>
        <v>0</v>
      </c>
    </row>
    <row r="109" spans="1:11">
      <c r="A109" s="304" t="str">
        <f>IF(J109&gt;0,COUNT($J$4:J109)+MAX('MI Fittings'!A:A,'CS Press Fittings'!A:A),"")</f>
        <v/>
      </c>
      <c r="B109" s="400"/>
      <c r="C109" s="391" t="s">
        <v>2781</v>
      </c>
      <c r="D109" s="349" t="s">
        <v>7584</v>
      </c>
      <c r="E109" s="1276">
        <v>27.17</v>
      </c>
      <c r="F109" s="296">
        <f t="shared" si="13"/>
        <v>0</v>
      </c>
      <c r="G109" s="1411">
        <f t="shared" si="14"/>
        <v>0</v>
      </c>
      <c r="H109" s="507">
        <v>25</v>
      </c>
      <c r="I109" s="508">
        <v>50</v>
      </c>
      <c r="J109" s="117"/>
      <c r="K109" s="1278">
        <f t="shared" si="15"/>
        <v>0</v>
      </c>
    </row>
    <row r="110" spans="1:11">
      <c r="A110" s="304" t="str">
        <f>IF(J110&gt;0,COUNT($J$4:J110)+MAX('MI Fittings'!A:A,'CS Press Fittings'!A:A),"")</f>
        <v/>
      </c>
      <c r="B110" s="400"/>
      <c r="C110" s="387" t="s">
        <v>2782</v>
      </c>
      <c r="D110" s="388" t="s">
        <v>7585</v>
      </c>
      <c r="E110" s="1275">
        <v>27.17</v>
      </c>
      <c r="F110" s="295">
        <f t="shared" si="13"/>
        <v>0</v>
      </c>
      <c r="G110" s="1411">
        <f t="shared" si="14"/>
        <v>0</v>
      </c>
      <c r="H110" s="505">
        <v>25</v>
      </c>
      <c r="I110" s="506">
        <v>50</v>
      </c>
      <c r="J110" s="116"/>
      <c r="K110" s="1278">
        <f t="shared" si="15"/>
        <v>0</v>
      </c>
    </row>
    <row r="111" spans="1:11">
      <c r="A111" s="304" t="str">
        <f>IF(J111&gt;0,COUNT($J$4:J111)+MAX('MI Fittings'!A:A,'CS Press Fittings'!A:A),"")</f>
        <v/>
      </c>
      <c r="B111" s="400"/>
      <c r="C111" s="509"/>
      <c r="D111" s="510"/>
      <c r="E111" s="1296" t="s">
        <v>563</v>
      </c>
      <c r="F111" s="314"/>
      <c r="G111" s="1412"/>
      <c r="H111" s="511"/>
      <c r="I111" s="512"/>
      <c r="J111" s="118"/>
      <c r="K111" s="1418"/>
    </row>
    <row r="112" spans="1:11">
      <c r="A112" s="304" t="str">
        <f>IF(J112&gt;0,COUNT($J$4:J112)+MAX('MI Fittings'!A:A,'CS Press Fittings'!A:A),"")</f>
        <v/>
      </c>
      <c r="B112" s="400"/>
      <c r="C112" s="387" t="s">
        <v>2783</v>
      </c>
      <c r="D112" s="388" t="s">
        <v>7586</v>
      </c>
      <c r="E112" s="1275">
        <v>7.79</v>
      </c>
      <c r="F112" s="295">
        <f t="shared" ref="F112:F127" si="16">$F$2</f>
        <v>0</v>
      </c>
      <c r="G112" s="1413">
        <f t="shared" ref="G112:G127" si="17">IFERROR(E112*F112,"-")</f>
        <v>0</v>
      </c>
      <c r="H112" s="505">
        <v>25</v>
      </c>
      <c r="I112" s="506">
        <v>150</v>
      </c>
      <c r="J112" s="116"/>
      <c r="K112" s="1275">
        <f t="shared" ref="K112:K127" si="18">IFERROR(J112*G112,0)</f>
        <v>0</v>
      </c>
    </row>
    <row r="113" spans="1:11">
      <c r="A113" s="304" t="str">
        <f>IF(J113&gt;0,COUNT($J$4:J113)+MAX('MI Fittings'!A:A,'CS Press Fittings'!A:A),"")</f>
        <v/>
      </c>
      <c r="B113" s="400"/>
      <c r="C113" s="384" t="s">
        <v>2784</v>
      </c>
      <c r="D113" s="342" t="s">
        <v>7587</v>
      </c>
      <c r="E113" s="1278">
        <v>8.84</v>
      </c>
      <c r="F113" s="294">
        <f t="shared" si="16"/>
        <v>0</v>
      </c>
      <c r="G113" s="1411">
        <f t="shared" si="17"/>
        <v>0</v>
      </c>
      <c r="H113" s="503">
        <v>25</v>
      </c>
      <c r="I113" s="504">
        <v>150</v>
      </c>
      <c r="J113" s="116"/>
      <c r="K113" s="1278">
        <f t="shared" si="18"/>
        <v>0</v>
      </c>
    </row>
    <row r="114" spans="1:11">
      <c r="A114" s="304" t="str">
        <f>IF(J114&gt;0,COUNT($J$4:J114)+MAX('MI Fittings'!A:A,'CS Press Fittings'!A:A),"")</f>
        <v/>
      </c>
      <c r="B114" s="400"/>
      <c r="C114" s="387" t="s">
        <v>2785</v>
      </c>
      <c r="D114" s="388" t="s">
        <v>7588</v>
      </c>
      <c r="E114" s="1275">
        <v>9.42</v>
      </c>
      <c r="F114" s="295">
        <f t="shared" si="16"/>
        <v>0</v>
      </c>
      <c r="G114" s="1411">
        <f t="shared" si="17"/>
        <v>0</v>
      </c>
      <c r="H114" s="505">
        <v>25</v>
      </c>
      <c r="I114" s="506">
        <v>150</v>
      </c>
      <c r="J114" s="116"/>
      <c r="K114" s="1278">
        <f t="shared" si="18"/>
        <v>0</v>
      </c>
    </row>
    <row r="115" spans="1:11">
      <c r="A115" s="304" t="str">
        <f>IF(J115&gt;0,COUNT($J$4:J115)+MAX('MI Fittings'!A:A,'CS Press Fittings'!A:A),"")</f>
        <v/>
      </c>
      <c r="B115" s="400"/>
      <c r="C115" s="387" t="s">
        <v>2786</v>
      </c>
      <c r="D115" s="388" t="s">
        <v>7589</v>
      </c>
      <c r="E115" s="1275">
        <v>9.42</v>
      </c>
      <c r="F115" s="295">
        <f t="shared" si="16"/>
        <v>0</v>
      </c>
      <c r="G115" s="1411">
        <f t="shared" si="17"/>
        <v>0</v>
      </c>
      <c r="H115" s="505">
        <v>25</v>
      </c>
      <c r="I115" s="506">
        <v>100</v>
      </c>
      <c r="J115" s="116"/>
      <c r="K115" s="1278">
        <f t="shared" si="18"/>
        <v>0</v>
      </c>
    </row>
    <row r="116" spans="1:11">
      <c r="A116" s="304" t="str">
        <f>IF(J116&gt;0,COUNT($J$4:J116)+MAX('MI Fittings'!A:A,'CS Press Fittings'!A:A),"")</f>
        <v/>
      </c>
      <c r="B116" s="400"/>
      <c r="C116" s="387" t="s">
        <v>2787</v>
      </c>
      <c r="D116" s="388" t="s">
        <v>7590</v>
      </c>
      <c r="E116" s="1275">
        <v>11.11</v>
      </c>
      <c r="F116" s="295">
        <f t="shared" si="16"/>
        <v>0</v>
      </c>
      <c r="G116" s="1411">
        <f t="shared" si="17"/>
        <v>0</v>
      </c>
      <c r="H116" s="505">
        <v>25</v>
      </c>
      <c r="I116" s="506">
        <v>100</v>
      </c>
      <c r="J116" s="116"/>
      <c r="K116" s="1278">
        <f t="shared" si="18"/>
        <v>0</v>
      </c>
    </row>
    <row r="117" spans="1:11">
      <c r="A117" s="304" t="str">
        <f>IF(J117&gt;0,COUNT($J$4:J117)+MAX('MI Fittings'!A:A,'CS Press Fittings'!A:A),"")</f>
        <v/>
      </c>
      <c r="B117" s="400"/>
      <c r="C117" s="387" t="s">
        <v>2788</v>
      </c>
      <c r="D117" s="388" t="s">
        <v>7591</v>
      </c>
      <c r="E117" s="1275">
        <v>11.11</v>
      </c>
      <c r="F117" s="295">
        <f t="shared" si="16"/>
        <v>0</v>
      </c>
      <c r="G117" s="1411">
        <f t="shared" si="17"/>
        <v>0</v>
      </c>
      <c r="H117" s="505">
        <v>25</v>
      </c>
      <c r="I117" s="506">
        <v>100</v>
      </c>
      <c r="J117" s="116"/>
      <c r="K117" s="1278">
        <f t="shared" si="18"/>
        <v>0</v>
      </c>
    </row>
    <row r="118" spans="1:11">
      <c r="A118" s="304" t="str">
        <f>IF(J118&gt;0,COUNT($J$4:J118)+MAX('MI Fittings'!A:A,'CS Press Fittings'!A:A),"")</f>
        <v/>
      </c>
      <c r="B118" s="400"/>
      <c r="C118" s="387" t="s">
        <v>2789</v>
      </c>
      <c r="D118" s="388" t="s">
        <v>7592</v>
      </c>
      <c r="E118" s="1275">
        <v>13.27</v>
      </c>
      <c r="F118" s="295">
        <f t="shared" si="16"/>
        <v>0</v>
      </c>
      <c r="G118" s="1411">
        <f t="shared" si="17"/>
        <v>0</v>
      </c>
      <c r="H118" s="505">
        <v>25</v>
      </c>
      <c r="I118" s="506">
        <v>75</v>
      </c>
      <c r="J118" s="116"/>
      <c r="K118" s="1278">
        <f t="shared" si="18"/>
        <v>0</v>
      </c>
    </row>
    <row r="119" spans="1:11">
      <c r="A119" s="304" t="str">
        <f>IF(J119&gt;0,COUNT($J$4:J119)+MAX('MI Fittings'!A:A,'CS Press Fittings'!A:A),"")</f>
        <v/>
      </c>
      <c r="B119" s="400"/>
      <c r="C119" s="387" t="s">
        <v>2790</v>
      </c>
      <c r="D119" s="388" t="s">
        <v>7593</v>
      </c>
      <c r="E119" s="1275">
        <v>13.27</v>
      </c>
      <c r="F119" s="295">
        <f t="shared" si="16"/>
        <v>0</v>
      </c>
      <c r="G119" s="1411">
        <f t="shared" si="17"/>
        <v>0</v>
      </c>
      <c r="H119" s="505">
        <v>25</v>
      </c>
      <c r="I119" s="506">
        <v>75</v>
      </c>
      <c r="J119" s="116"/>
      <c r="K119" s="1278">
        <f t="shared" si="18"/>
        <v>0</v>
      </c>
    </row>
    <row r="120" spans="1:11">
      <c r="A120" s="304" t="str">
        <f>IF(J120&gt;0,COUNT($J$4:J120)+MAX('MI Fittings'!A:A,'CS Press Fittings'!A:A),"")</f>
        <v/>
      </c>
      <c r="B120" s="400"/>
      <c r="C120" s="387" t="s">
        <v>2791</v>
      </c>
      <c r="D120" s="388" t="s">
        <v>7594</v>
      </c>
      <c r="E120" s="1275">
        <v>15.78</v>
      </c>
      <c r="F120" s="295">
        <f t="shared" si="16"/>
        <v>0</v>
      </c>
      <c r="G120" s="1411">
        <f t="shared" si="17"/>
        <v>0</v>
      </c>
      <c r="H120" s="505">
        <v>25</v>
      </c>
      <c r="I120" s="506">
        <v>75</v>
      </c>
      <c r="J120" s="116"/>
      <c r="K120" s="1278">
        <f t="shared" si="18"/>
        <v>0</v>
      </c>
    </row>
    <row r="121" spans="1:11">
      <c r="A121" s="304" t="str">
        <f>IF(J121&gt;0,COUNT($J$4:J121)+MAX('MI Fittings'!A:A,'CS Press Fittings'!A:A),"")</f>
        <v/>
      </c>
      <c r="B121" s="400"/>
      <c r="C121" s="387" t="s">
        <v>2792</v>
      </c>
      <c r="D121" s="388" t="s">
        <v>7595</v>
      </c>
      <c r="E121" s="1275">
        <v>15.78</v>
      </c>
      <c r="F121" s="295">
        <f t="shared" si="16"/>
        <v>0</v>
      </c>
      <c r="G121" s="1411">
        <f t="shared" si="17"/>
        <v>0</v>
      </c>
      <c r="H121" s="505">
        <v>25</v>
      </c>
      <c r="I121" s="506">
        <v>50</v>
      </c>
      <c r="J121" s="116"/>
      <c r="K121" s="1278">
        <f t="shared" si="18"/>
        <v>0</v>
      </c>
    </row>
    <row r="122" spans="1:11">
      <c r="A122" s="304" t="str">
        <f>IF(J122&gt;0,COUNT($J$4:J122)+MAX('MI Fittings'!A:A,'CS Press Fittings'!A:A),"")</f>
        <v/>
      </c>
      <c r="B122" s="400"/>
      <c r="C122" s="387" t="s">
        <v>2793</v>
      </c>
      <c r="D122" s="388" t="s">
        <v>7596</v>
      </c>
      <c r="E122" s="1275">
        <v>25.42</v>
      </c>
      <c r="F122" s="295">
        <f t="shared" si="16"/>
        <v>0</v>
      </c>
      <c r="G122" s="1411">
        <f t="shared" si="17"/>
        <v>0</v>
      </c>
      <c r="H122" s="505">
        <v>25</v>
      </c>
      <c r="I122" s="506">
        <v>50</v>
      </c>
      <c r="J122" s="116"/>
      <c r="K122" s="1278">
        <f t="shared" si="18"/>
        <v>0</v>
      </c>
    </row>
    <row r="123" spans="1:11">
      <c r="A123" s="304" t="str">
        <f>IF(J123&gt;0,COUNT($J$4:J123)+MAX('MI Fittings'!A:A,'CS Press Fittings'!A:A),"")</f>
        <v/>
      </c>
      <c r="B123" s="400"/>
      <c r="C123" s="387" t="s">
        <v>2794</v>
      </c>
      <c r="D123" s="388" t="s">
        <v>7597</v>
      </c>
      <c r="E123" s="1275">
        <v>25.42</v>
      </c>
      <c r="F123" s="295">
        <f t="shared" si="16"/>
        <v>0</v>
      </c>
      <c r="G123" s="1411">
        <f t="shared" si="17"/>
        <v>0</v>
      </c>
      <c r="H123" s="505">
        <v>25</v>
      </c>
      <c r="I123" s="506">
        <v>50</v>
      </c>
      <c r="J123" s="116"/>
      <c r="K123" s="1278">
        <f t="shared" si="18"/>
        <v>0</v>
      </c>
    </row>
    <row r="124" spans="1:11">
      <c r="A124" s="304" t="str">
        <f>IF(J124&gt;0,COUNT($J$4:J124)+MAX('MI Fittings'!A:A,'CS Press Fittings'!A:A),"")</f>
        <v/>
      </c>
      <c r="B124" s="400"/>
      <c r="C124" s="387" t="s">
        <v>2795</v>
      </c>
      <c r="D124" s="388" t="s">
        <v>7598</v>
      </c>
      <c r="E124" s="1275">
        <v>30.48</v>
      </c>
      <c r="F124" s="295">
        <f t="shared" si="16"/>
        <v>0</v>
      </c>
      <c r="G124" s="1411">
        <f t="shared" si="17"/>
        <v>0</v>
      </c>
      <c r="H124" s="505">
        <v>25</v>
      </c>
      <c r="I124" s="506">
        <v>50</v>
      </c>
      <c r="J124" s="116"/>
      <c r="K124" s="1278">
        <f t="shared" si="18"/>
        <v>0</v>
      </c>
    </row>
    <row r="125" spans="1:11">
      <c r="A125" s="304" t="str">
        <f>IF(J125&gt;0,COUNT($J$4:J125)+MAX('MI Fittings'!A:A,'CS Press Fittings'!A:A),"")</f>
        <v/>
      </c>
      <c r="B125" s="400"/>
      <c r="C125" s="387" t="s">
        <v>2796</v>
      </c>
      <c r="D125" s="388" t="s">
        <v>7599</v>
      </c>
      <c r="E125" s="1275">
        <v>30.48</v>
      </c>
      <c r="F125" s="295">
        <f t="shared" si="16"/>
        <v>0</v>
      </c>
      <c r="G125" s="1411">
        <f t="shared" si="17"/>
        <v>0</v>
      </c>
      <c r="H125" s="505">
        <v>20</v>
      </c>
      <c r="I125" s="506">
        <v>40</v>
      </c>
      <c r="J125" s="116"/>
      <c r="K125" s="1278">
        <f t="shared" si="18"/>
        <v>0</v>
      </c>
    </row>
    <row r="126" spans="1:11">
      <c r="A126" s="304" t="str">
        <f>IF(J126&gt;0,COUNT($J$4:J126)+MAX('MI Fittings'!A:A,'CS Press Fittings'!A:A),"")</f>
        <v/>
      </c>
      <c r="B126" s="400"/>
      <c r="C126" s="391" t="s">
        <v>2797</v>
      </c>
      <c r="D126" s="349" t="s">
        <v>7600</v>
      </c>
      <c r="E126" s="1276">
        <v>34.56</v>
      </c>
      <c r="F126" s="296">
        <f t="shared" si="16"/>
        <v>0</v>
      </c>
      <c r="G126" s="1411">
        <f t="shared" si="17"/>
        <v>0</v>
      </c>
      <c r="H126" s="507">
        <v>20</v>
      </c>
      <c r="I126" s="508">
        <v>40</v>
      </c>
      <c r="J126" s="117"/>
      <c r="K126" s="1278">
        <f t="shared" si="18"/>
        <v>0</v>
      </c>
    </row>
    <row r="127" spans="1:11">
      <c r="A127" s="304" t="str">
        <f>IF(J127&gt;0,COUNT($J$4:J127)+MAX('MI Fittings'!A:A,'CS Press Fittings'!A:A),"")</f>
        <v/>
      </c>
      <c r="B127" s="400"/>
      <c r="C127" s="387" t="s">
        <v>2798</v>
      </c>
      <c r="D127" s="388" t="s">
        <v>7601</v>
      </c>
      <c r="E127" s="1275">
        <v>34.56</v>
      </c>
      <c r="F127" s="295">
        <f t="shared" si="16"/>
        <v>0</v>
      </c>
      <c r="G127" s="1411">
        <f t="shared" si="17"/>
        <v>0</v>
      </c>
      <c r="H127" s="505">
        <v>10</v>
      </c>
      <c r="I127" s="506">
        <v>30</v>
      </c>
      <c r="J127" s="116"/>
      <c r="K127" s="1278">
        <f t="shared" si="18"/>
        <v>0</v>
      </c>
    </row>
    <row r="128" spans="1:11">
      <c r="A128" s="304" t="str">
        <f>IF(J128&gt;0,COUNT($J$4:J128)+MAX('MI Fittings'!A:A,'CS Press Fittings'!A:A),"")</f>
        <v/>
      </c>
      <c r="B128" s="400"/>
      <c r="C128" s="509"/>
      <c r="D128" s="510"/>
      <c r="E128" s="1296" t="s">
        <v>563</v>
      </c>
      <c r="F128" s="314"/>
      <c r="G128" s="1412"/>
      <c r="H128" s="511"/>
      <c r="I128" s="512"/>
      <c r="J128" s="118"/>
      <c r="K128" s="1418"/>
    </row>
    <row r="129" spans="1:11">
      <c r="A129" s="304" t="str">
        <f>IF(J129&gt;0,COUNT($J$4:J129)+MAX('MI Fittings'!A:A,'CS Press Fittings'!A:A),"")</f>
        <v/>
      </c>
      <c r="B129" s="400"/>
      <c r="C129" s="387" t="s">
        <v>2799</v>
      </c>
      <c r="D129" s="388" t="s">
        <v>7602</v>
      </c>
      <c r="E129" s="1275">
        <v>9.7100000000000009</v>
      </c>
      <c r="F129" s="295">
        <f t="shared" ref="F129:F144" si="19">$F$2</f>
        <v>0</v>
      </c>
      <c r="G129" s="1413">
        <f t="shared" ref="G129:G144" si="20">IFERROR(E129*F129,"-")</f>
        <v>0</v>
      </c>
      <c r="H129" s="505">
        <v>25</v>
      </c>
      <c r="I129" s="506">
        <v>100</v>
      </c>
      <c r="J129" s="116"/>
      <c r="K129" s="1275">
        <f t="shared" ref="K129:K144" si="21">IFERROR(J129*G129,0)</f>
        <v>0</v>
      </c>
    </row>
    <row r="130" spans="1:11">
      <c r="A130" s="304" t="str">
        <f>IF(J130&gt;0,COUNT($J$4:J130)+MAX('MI Fittings'!A:A,'CS Press Fittings'!A:A),"")</f>
        <v/>
      </c>
      <c r="B130" s="400"/>
      <c r="C130" s="384" t="s">
        <v>2800</v>
      </c>
      <c r="D130" s="342" t="s">
        <v>7603</v>
      </c>
      <c r="E130" s="1278">
        <v>10.48</v>
      </c>
      <c r="F130" s="294">
        <f t="shared" si="19"/>
        <v>0</v>
      </c>
      <c r="G130" s="1411">
        <f t="shared" si="20"/>
        <v>0</v>
      </c>
      <c r="H130" s="503">
        <v>25</v>
      </c>
      <c r="I130" s="504">
        <v>75</v>
      </c>
      <c r="J130" s="116"/>
      <c r="K130" s="1278">
        <f t="shared" si="21"/>
        <v>0</v>
      </c>
    </row>
    <row r="131" spans="1:11">
      <c r="A131" s="304" t="str">
        <f>IF(J131&gt;0,COUNT($J$4:J131)+MAX('MI Fittings'!A:A,'CS Press Fittings'!A:A),"")</f>
        <v/>
      </c>
      <c r="B131" s="400"/>
      <c r="C131" s="387" t="s">
        <v>2801</v>
      </c>
      <c r="D131" s="388" t="s">
        <v>7604</v>
      </c>
      <c r="E131" s="1275">
        <v>11.68</v>
      </c>
      <c r="F131" s="295">
        <f t="shared" si="19"/>
        <v>0</v>
      </c>
      <c r="G131" s="1411">
        <f t="shared" si="20"/>
        <v>0</v>
      </c>
      <c r="H131" s="505">
        <v>25</v>
      </c>
      <c r="I131" s="506">
        <v>75</v>
      </c>
      <c r="J131" s="116"/>
      <c r="K131" s="1278">
        <f t="shared" si="21"/>
        <v>0</v>
      </c>
    </row>
    <row r="132" spans="1:11">
      <c r="A132" s="304" t="str">
        <f>IF(J132&gt;0,COUNT($J$4:J132)+MAX('MI Fittings'!A:A,'CS Press Fittings'!A:A),"")</f>
        <v/>
      </c>
      <c r="B132" s="400"/>
      <c r="C132" s="387" t="s">
        <v>2802</v>
      </c>
      <c r="D132" s="388" t="s">
        <v>7605</v>
      </c>
      <c r="E132" s="1275">
        <v>11.68</v>
      </c>
      <c r="F132" s="295">
        <f t="shared" si="19"/>
        <v>0</v>
      </c>
      <c r="G132" s="1411">
        <f t="shared" si="20"/>
        <v>0</v>
      </c>
      <c r="H132" s="505">
        <v>25</v>
      </c>
      <c r="I132" s="506">
        <v>50</v>
      </c>
      <c r="J132" s="116"/>
      <c r="K132" s="1278">
        <f t="shared" si="21"/>
        <v>0</v>
      </c>
    </row>
    <row r="133" spans="1:11">
      <c r="A133" s="304" t="str">
        <f>IF(J133&gt;0,COUNT($J$4:J133)+MAX('MI Fittings'!A:A,'CS Press Fittings'!A:A),"")</f>
        <v/>
      </c>
      <c r="B133" s="400"/>
      <c r="C133" s="387" t="s">
        <v>2803</v>
      </c>
      <c r="D133" s="388" t="s">
        <v>7606</v>
      </c>
      <c r="E133" s="1275">
        <v>13.15</v>
      </c>
      <c r="F133" s="295">
        <f t="shared" si="19"/>
        <v>0</v>
      </c>
      <c r="G133" s="1411">
        <f t="shared" si="20"/>
        <v>0</v>
      </c>
      <c r="H133" s="505">
        <v>25</v>
      </c>
      <c r="I133" s="506">
        <v>50</v>
      </c>
      <c r="J133" s="116"/>
      <c r="K133" s="1278">
        <f t="shared" si="21"/>
        <v>0</v>
      </c>
    </row>
    <row r="134" spans="1:11">
      <c r="A134" s="304" t="str">
        <f>IF(J134&gt;0,COUNT($J$4:J134)+MAX('MI Fittings'!A:A,'CS Press Fittings'!A:A),"")</f>
        <v/>
      </c>
      <c r="B134" s="400"/>
      <c r="C134" s="387" t="s">
        <v>2804</v>
      </c>
      <c r="D134" s="388" t="s">
        <v>7607</v>
      </c>
      <c r="E134" s="1275">
        <v>13.15</v>
      </c>
      <c r="F134" s="295">
        <f t="shared" si="19"/>
        <v>0</v>
      </c>
      <c r="G134" s="1411">
        <f t="shared" si="20"/>
        <v>0</v>
      </c>
      <c r="H134" s="505">
        <v>25</v>
      </c>
      <c r="I134" s="506">
        <v>50</v>
      </c>
      <c r="J134" s="116"/>
      <c r="K134" s="1278">
        <f t="shared" si="21"/>
        <v>0</v>
      </c>
    </row>
    <row r="135" spans="1:11">
      <c r="A135" s="304" t="str">
        <f>IF(J135&gt;0,COUNT($J$4:J135)+MAX('MI Fittings'!A:A,'CS Press Fittings'!A:A),"")</f>
        <v/>
      </c>
      <c r="B135" s="400"/>
      <c r="C135" s="387" t="s">
        <v>2805</v>
      </c>
      <c r="D135" s="388" t="s">
        <v>7608</v>
      </c>
      <c r="E135" s="1275">
        <v>16.02</v>
      </c>
      <c r="F135" s="295">
        <f t="shared" si="19"/>
        <v>0</v>
      </c>
      <c r="G135" s="1411">
        <f t="shared" si="20"/>
        <v>0</v>
      </c>
      <c r="H135" s="505">
        <v>25</v>
      </c>
      <c r="I135" s="506">
        <v>50</v>
      </c>
      <c r="J135" s="116"/>
      <c r="K135" s="1278">
        <f t="shared" si="21"/>
        <v>0</v>
      </c>
    </row>
    <row r="136" spans="1:11">
      <c r="A136" s="304" t="str">
        <f>IF(J136&gt;0,COUNT($J$4:J136)+MAX('MI Fittings'!A:A,'CS Press Fittings'!A:A),"")</f>
        <v/>
      </c>
      <c r="B136" s="400"/>
      <c r="C136" s="387" t="s">
        <v>2806</v>
      </c>
      <c r="D136" s="388" t="s">
        <v>7609</v>
      </c>
      <c r="E136" s="1275">
        <v>16.02</v>
      </c>
      <c r="F136" s="295">
        <f t="shared" si="19"/>
        <v>0</v>
      </c>
      <c r="G136" s="1411">
        <f t="shared" si="20"/>
        <v>0</v>
      </c>
      <c r="H136" s="505">
        <v>25</v>
      </c>
      <c r="I136" s="506">
        <v>50</v>
      </c>
      <c r="J136" s="116"/>
      <c r="K136" s="1278">
        <f t="shared" si="21"/>
        <v>0</v>
      </c>
    </row>
    <row r="137" spans="1:11">
      <c r="A137" s="304" t="str">
        <f>IF(J137&gt;0,COUNT($J$4:J137)+MAX('MI Fittings'!A:A,'CS Press Fittings'!A:A),"")</f>
        <v/>
      </c>
      <c r="B137" s="400"/>
      <c r="C137" s="387" t="s">
        <v>2807</v>
      </c>
      <c r="D137" s="388" t="s">
        <v>7610</v>
      </c>
      <c r="E137" s="1275">
        <v>18.37</v>
      </c>
      <c r="F137" s="295">
        <f t="shared" si="19"/>
        <v>0</v>
      </c>
      <c r="G137" s="1411">
        <f t="shared" si="20"/>
        <v>0</v>
      </c>
      <c r="H137" s="505">
        <v>25</v>
      </c>
      <c r="I137" s="506">
        <v>50</v>
      </c>
      <c r="J137" s="116"/>
      <c r="K137" s="1278">
        <f t="shared" si="21"/>
        <v>0</v>
      </c>
    </row>
    <row r="138" spans="1:11">
      <c r="A138" s="304" t="str">
        <f>IF(J138&gt;0,COUNT($J$4:J138)+MAX('MI Fittings'!A:A,'CS Press Fittings'!A:A),"")</f>
        <v/>
      </c>
      <c r="B138" s="400"/>
      <c r="C138" s="387" t="s">
        <v>2808</v>
      </c>
      <c r="D138" s="388" t="s">
        <v>7611</v>
      </c>
      <c r="E138" s="1275">
        <v>18.37</v>
      </c>
      <c r="F138" s="295">
        <f t="shared" si="19"/>
        <v>0</v>
      </c>
      <c r="G138" s="1411">
        <f t="shared" si="20"/>
        <v>0</v>
      </c>
      <c r="H138" s="505">
        <v>25</v>
      </c>
      <c r="I138" s="506">
        <v>50</v>
      </c>
      <c r="J138" s="116"/>
      <c r="K138" s="1278">
        <f t="shared" si="21"/>
        <v>0</v>
      </c>
    </row>
    <row r="139" spans="1:11">
      <c r="A139" s="304" t="str">
        <f>IF(J139&gt;0,COUNT($J$4:J139)+MAX('MI Fittings'!A:A,'CS Press Fittings'!A:A),"")</f>
        <v/>
      </c>
      <c r="B139" s="400"/>
      <c r="C139" s="387" t="s">
        <v>2809</v>
      </c>
      <c r="D139" s="388" t="s">
        <v>7612</v>
      </c>
      <c r="E139" s="1275">
        <v>29.17</v>
      </c>
      <c r="F139" s="295">
        <f t="shared" si="19"/>
        <v>0</v>
      </c>
      <c r="G139" s="1411">
        <f t="shared" si="20"/>
        <v>0</v>
      </c>
      <c r="H139" s="505">
        <v>20</v>
      </c>
      <c r="I139" s="506">
        <v>40</v>
      </c>
      <c r="J139" s="116"/>
      <c r="K139" s="1278">
        <f t="shared" si="21"/>
        <v>0</v>
      </c>
    </row>
    <row r="140" spans="1:11">
      <c r="A140" s="304" t="str">
        <f>IF(J140&gt;0,COUNT($J$4:J140)+MAX('MI Fittings'!A:A,'CS Press Fittings'!A:A),"")</f>
        <v/>
      </c>
      <c r="B140" s="400"/>
      <c r="C140" s="387" t="s">
        <v>2810</v>
      </c>
      <c r="D140" s="388" t="s">
        <v>7613</v>
      </c>
      <c r="E140" s="1275">
        <v>29.17</v>
      </c>
      <c r="F140" s="295">
        <f t="shared" si="19"/>
        <v>0</v>
      </c>
      <c r="G140" s="1411">
        <f t="shared" si="20"/>
        <v>0</v>
      </c>
      <c r="H140" s="505">
        <v>20</v>
      </c>
      <c r="I140" s="506">
        <v>40</v>
      </c>
      <c r="J140" s="116"/>
      <c r="K140" s="1278">
        <f t="shared" si="21"/>
        <v>0</v>
      </c>
    </row>
    <row r="141" spans="1:11">
      <c r="A141" s="304" t="str">
        <f>IF(J141&gt;0,COUNT($J$4:J141)+MAX('MI Fittings'!A:A,'CS Press Fittings'!A:A),"")</f>
        <v/>
      </c>
      <c r="B141" s="400"/>
      <c r="C141" s="387" t="s">
        <v>2811</v>
      </c>
      <c r="D141" s="388" t="s">
        <v>7614</v>
      </c>
      <c r="E141" s="1275">
        <v>34.11</v>
      </c>
      <c r="F141" s="295">
        <f t="shared" si="19"/>
        <v>0</v>
      </c>
      <c r="G141" s="1411">
        <f t="shared" si="20"/>
        <v>0</v>
      </c>
      <c r="H141" s="505">
        <v>10</v>
      </c>
      <c r="I141" s="506">
        <v>30</v>
      </c>
      <c r="J141" s="116"/>
      <c r="K141" s="1278">
        <f t="shared" si="21"/>
        <v>0</v>
      </c>
    </row>
    <row r="142" spans="1:11">
      <c r="A142" s="304" t="str">
        <f>IF(J142&gt;0,COUNT($J$4:J142)+MAX('MI Fittings'!A:A,'CS Press Fittings'!A:A),"")</f>
        <v/>
      </c>
      <c r="B142" s="400"/>
      <c r="C142" s="387" t="s">
        <v>2812</v>
      </c>
      <c r="D142" s="388" t="s">
        <v>7615</v>
      </c>
      <c r="E142" s="1275">
        <v>34.11</v>
      </c>
      <c r="F142" s="295">
        <f t="shared" si="19"/>
        <v>0</v>
      </c>
      <c r="G142" s="1411">
        <f t="shared" si="20"/>
        <v>0</v>
      </c>
      <c r="H142" s="505">
        <v>30</v>
      </c>
      <c r="I142" s="506">
        <v>30</v>
      </c>
      <c r="J142" s="116"/>
      <c r="K142" s="1278">
        <f t="shared" si="21"/>
        <v>0</v>
      </c>
    </row>
    <row r="143" spans="1:11">
      <c r="A143" s="304" t="str">
        <f>IF(J143&gt;0,COUNT($J$4:J143)+MAX('MI Fittings'!A:A,'CS Press Fittings'!A:A),"")</f>
        <v/>
      </c>
      <c r="B143" s="400"/>
      <c r="C143" s="391" t="s">
        <v>2813</v>
      </c>
      <c r="D143" s="349" t="s">
        <v>7616</v>
      </c>
      <c r="E143" s="1276">
        <v>39.28</v>
      </c>
      <c r="F143" s="296">
        <f t="shared" si="19"/>
        <v>0</v>
      </c>
      <c r="G143" s="1411">
        <f t="shared" si="20"/>
        <v>0</v>
      </c>
      <c r="H143" s="507">
        <v>20</v>
      </c>
      <c r="I143" s="508">
        <v>20</v>
      </c>
      <c r="J143" s="117"/>
      <c r="K143" s="1278">
        <f t="shared" si="21"/>
        <v>0</v>
      </c>
    </row>
    <row r="144" spans="1:11">
      <c r="A144" s="304" t="str">
        <f>IF(J144&gt;0,COUNT($J$4:J144)+MAX('MI Fittings'!A:A,'CS Press Fittings'!A:A),"")</f>
        <v/>
      </c>
      <c r="B144" s="400"/>
      <c r="C144" s="387" t="s">
        <v>2814</v>
      </c>
      <c r="D144" s="388" t="s">
        <v>7617</v>
      </c>
      <c r="E144" s="1275">
        <v>39.28</v>
      </c>
      <c r="F144" s="295">
        <f t="shared" si="19"/>
        <v>0</v>
      </c>
      <c r="G144" s="1411">
        <f t="shared" si="20"/>
        <v>0</v>
      </c>
      <c r="H144" s="505">
        <v>20</v>
      </c>
      <c r="I144" s="506">
        <v>20</v>
      </c>
      <c r="J144" s="116"/>
      <c r="K144" s="1278">
        <f t="shared" si="21"/>
        <v>0</v>
      </c>
    </row>
    <row r="145" spans="1:11">
      <c r="A145" s="304" t="str">
        <f>IF(J145&gt;0,COUNT($J$4:J145)+MAX('MI Fittings'!A:A,'CS Press Fittings'!A:A),"")</f>
        <v/>
      </c>
      <c r="B145" s="400"/>
      <c r="C145" s="509"/>
      <c r="D145" s="510"/>
      <c r="E145" s="1296" t="s">
        <v>563</v>
      </c>
      <c r="F145" s="314"/>
      <c r="G145" s="1412"/>
      <c r="H145" s="511"/>
      <c r="I145" s="512"/>
      <c r="J145" s="118"/>
      <c r="K145" s="1418"/>
    </row>
    <row r="146" spans="1:11">
      <c r="A146" s="304" t="str">
        <f>IF(J146&gt;0,COUNT($J$4:J146)+MAX('MI Fittings'!A:A,'CS Press Fittings'!A:A),"")</f>
        <v/>
      </c>
      <c r="B146" s="400"/>
      <c r="C146" s="387" t="s">
        <v>2815</v>
      </c>
      <c r="D146" s="388" t="s">
        <v>7618</v>
      </c>
      <c r="E146" s="1275">
        <v>13.21</v>
      </c>
      <c r="F146" s="295">
        <f t="shared" ref="F146:F160" si="22">$F$2</f>
        <v>0</v>
      </c>
      <c r="G146" s="1413">
        <f t="shared" ref="G146:G160" si="23">IFERROR(E146*F146,"-")</f>
        <v>0</v>
      </c>
      <c r="H146" s="505">
        <v>25</v>
      </c>
      <c r="I146" s="506">
        <v>75</v>
      </c>
      <c r="J146" s="116"/>
      <c r="K146" s="1275">
        <f t="shared" ref="K146:K160" si="24">IFERROR(J146*G146,0)</f>
        <v>0</v>
      </c>
    </row>
    <row r="147" spans="1:11">
      <c r="A147" s="304" t="str">
        <f>IF(J147&gt;0,COUNT($J$4:J147)+MAX('MI Fittings'!A:A,'CS Press Fittings'!A:A),"")</f>
        <v/>
      </c>
      <c r="B147" s="400"/>
      <c r="C147" s="384" t="s">
        <v>2816</v>
      </c>
      <c r="D147" s="342" t="s">
        <v>7619</v>
      </c>
      <c r="E147" s="1278">
        <v>15.16</v>
      </c>
      <c r="F147" s="294">
        <f t="shared" si="22"/>
        <v>0</v>
      </c>
      <c r="G147" s="1411">
        <f t="shared" si="23"/>
        <v>0</v>
      </c>
      <c r="H147" s="503">
        <v>25</v>
      </c>
      <c r="I147" s="504">
        <v>50</v>
      </c>
      <c r="J147" s="114"/>
      <c r="K147" s="1278">
        <f t="shared" si="24"/>
        <v>0</v>
      </c>
    </row>
    <row r="148" spans="1:11">
      <c r="A148" s="304" t="str">
        <f>IF(J148&gt;0,COUNT($J$4:J148)+MAX('MI Fittings'!A:A,'CS Press Fittings'!A:A),"")</f>
        <v/>
      </c>
      <c r="B148" s="400"/>
      <c r="C148" s="387" t="s">
        <v>2817</v>
      </c>
      <c r="D148" s="388" t="s">
        <v>7620</v>
      </c>
      <c r="E148" s="1275">
        <v>15.16</v>
      </c>
      <c r="F148" s="295">
        <f t="shared" si="22"/>
        <v>0</v>
      </c>
      <c r="G148" s="1411">
        <f t="shared" si="23"/>
        <v>0</v>
      </c>
      <c r="H148" s="505">
        <v>25</v>
      </c>
      <c r="I148" s="506">
        <v>50</v>
      </c>
      <c r="J148" s="116"/>
      <c r="K148" s="1278">
        <f t="shared" si="24"/>
        <v>0</v>
      </c>
    </row>
    <row r="149" spans="1:11">
      <c r="A149" s="304" t="str">
        <f>IF(J149&gt;0,COUNT($J$4:J149)+MAX('MI Fittings'!A:A,'CS Press Fittings'!A:A),"")</f>
        <v/>
      </c>
      <c r="B149" s="400"/>
      <c r="C149" s="387" t="s">
        <v>2818</v>
      </c>
      <c r="D149" s="388" t="s">
        <v>7621</v>
      </c>
      <c r="E149" s="1275">
        <v>18.32</v>
      </c>
      <c r="F149" s="295">
        <f t="shared" si="22"/>
        <v>0</v>
      </c>
      <c r="G149" s="1411">
        <f t="shared" si="23"/>
        <v>0</v>
      </c>
      <c r="H149" s="505">
        <v>25</v>
      </c>
      <c r="I149" s="506">
        <v>50</v>
      </c>
      <c r="J149" s="116"/>
      <c r="K149" s="1278">
        <f t="shared" si="24"/>
        <v>0</v>
      </c>
    </row>
    <row r="150" spans="1:11">
      <c r="A150" s="304" t="str">
        <f>IF(J150&gt;0,COUNT($J$4:J150)+MAX('MI Fittings'!A:A,'CS Press Fittings'!A:A),"")</f>
        <v/>
      </c>
      <c r="B150" s="400"/>
      <c r="C150" s="387" t="s">
        <v>2819</v>
      </c>
      <c r="D150" s="388" t="s">
        <v>7622</v>
      </c>
      <c r="E150" s="1275">
        <v>18.32</v>
      </c>
      <c r="F150" s="295">
        <f t="shared" si="22"/>
        <v>0</v>
      </c>
      <c r="G150" s="1411">
        <f t="shared" si="23"/>
        <v>0</v>
      </c>
      <c r="H150" s="505">
        <v>25</v>
      </c>
      <c r="I150" s="506">
        <v>25</v>
      </c>
      <c r="J150" s="116"/>
      <c r="K150" s="1278">
        <f t="shared" si="24"/>
        <v>0</v>
      </c>
    </row>
    <row r="151" spans="1:11">
      <c r="A151" s="304" t="str">
        <f>IF(J151&gt;0,COUNT($J$4:J151)+MAX('MI Fittings'!A:A,'CS Press Fittings'!A:A),"")</f>
        <v/>
      </c>
      <c r="B151" s="400"/>
      <c r="C151" s="387" t="s">
        <v>2820</v>
      </c>
      <c r="D151" s="388" t="s">
        <v>7623</v>
      </c>
      <c r="E151" s="1275">
        <v>21.12</v>
      </c>
      <c r="F151" s="295">
        <f t="shared" si="22"/>
        <v>0</v>
      </c>
      <c r="G151" s="1411">
        <f t="shared" si="23"/>
        <v>0</v>
      </c>
      <c r="H151" s="505">
        <v>25</v>
      </c>
      <c r="I151" s="506">
        <v>25</v>
      </c>
      <c r="J151" s="116"/>
      <c r="K151" s="1278">
        <f t="shared" si="24"/>
        <v>0</v>
      </c>
    </row>
    <row r="152" spans="1:11">
      <c r="A152" s="304" t="str">
        <f>IF(J152&gt;0,COUNT($J$4:J152)+MAX('MI Fittings'!A:A,'CS Press Fittings'!A:A),"")</f>
        <v/>
      </c>
      <c r="B152" s="400"/>
      <c r="C152" s="387" t="s">
        <v>2821</v>
      </c>
      <c r="D152" s="388" t="s">
        <v>7624</v>
      </c>
      <c r="E152" s="1275">
        <v>21.12</v>
      </c>
      <c r="F152" s="295">
        <f t="shared" si="22"/>
        <v>0</v>
      </c>
      <c r="G152" s="1411">
        <f t="shared" si="23"/>
        <v>0</v>
      </c>
      <c r="H152" s="505">
        <v>25</v>
      </c>
      <c r="I152" s="506">
        <v>25</v>
      </c>
      <c r="J152" s="116"/>
      <c r="K152" s="1278">
        <f t="shared" si="24"/>
        <v>0</v>
      </c>
    </row>
    <row r="153" spans="1:11">
      <c r="A153" s="304" t="str">
        <f>IF(J153&gt;0,COUNT($J$4:J153)+MAX('MI Fittings'!A:A,'CS Press Fittings'!A:A),"")</f>
        <v/>
      </c>
      <c r="B153" s="400"/>
      <c r="C153" s="387" t="s">
        <v>2822</v>
      </c>
      <c r="D153" s="388" t="s">
        <v>7625</v>
      </c>
      <c r="E153" s="1275">
        <v>24.72</v>
      </c>
      <c r="F153" s="295">
        <f t="shared" si="22"/>
        <v>0</v>
      </c>
      <c r="G153" s="1411">
        <f t="shared" si="23"/>
        <v>0</v>
      </c>
      <c r="H153" s="505">
        <v>25</v>
      </c>
      <c r="I153" s="506">
        <v>25</v>
      </c>
      <c r="J153" s="116"/>
      <c r="K153" s="1278">
        <f t="shared" si="24"/>
        <v>0</v>
      </c>
    </row>
    <row r="154" spans="1:11">
      <c r="A154" s="304" t="str">
        <f>IF(J154&gt;0,COUNT($J$4:J154)+MAX('MI Fittings'!A:A,'CS Press Fittings'!A:A),"")</f>
        <v/>
      </c>
      <c r="B154" s="400"/>
      <c r="C154" s="387" t="s">
        <v>2823</v>
      </c>
      <c r="D154" s="388" t="s">
        <v>7626</v>
      </c>
      <c r="E154" s="1275">
        <v>24.72</v>
      </c>
      <c r="F154" s="295">
        <f t="shared" si="22"/>
        <v>0</v>
      </c>
      <c r="G154" s="1411">
        <f t="shared" si="23"/>
        <v>0</v>
      </c>
      <c r="H154" s="505">
        <v>25</v>
      </c>
      <c r="I154" s="506">
        <v>25</v>
      </c>
      <c r="J154" s="116"/>
      <c r="K154" s="1278">
        <f t="shared" si="24"/>
        <v>0</v>
      </c>
    </row>
    <row r="155" spans="1:11">
      <c r="A155" s="304" t="str">
        <f>IF(J155&gt;0,COUNT($J$4:J155)+MAX('MI Fittings'!A:A,'CS Press Fittings'!A:A),"")</f>
        <v/>
      </c>
      <c r="B155" s="400"/>
      <c r="C155" s="387" t="s">
        <v>2824</v>
      </c>
      <c r="D155" s="388" t="s">
        <v>7627</v>
      </c>
      <c r="E155" s="1275">
        <v>41.43</v>
      </c>
      <c r="F155" s="295">
        <f t="shared" si="22"/>
        <v>0</v>
      </c>
      <c r="G155" s="1411">
        <f t="shared" si="23"/>
        <v>0</v>
      </c>
      <c r="H155" s="505">
        <v>20</v>
      </c>
      <c r="I155" s="506">
        <v>20</v>
      </c>
      <c r="J155" s="116"/>
      <c r="K155" s="1278">
        <f t="shared" si="24"/>
        <v>0</v>
      </c>
    </row>
    <row r="156" spans="1:11">
      <c r="A156" s="304" t="str">
        <f>IF(J156&gt;0,COUNT($J$4:J156)+MAX('MI Fittings'!A:A,'CS Press Fittings'!A:A),"")</f>
        <v/>
      </c>
      <c r="B156" s="400"/>
      <c r="C156" s="387" t="s">
        <v>2825</v>
      </c>
      <c r="D156" s="388" t="s">
        <v>7628</v>
      </c>
      <c r="E156" s="1275">
        <v>41.43</v>
      </c>
      <c r="F156" s="295">
        <f t="shared" si="22"/>
        <v>0</v>
      </c>
      <c r="G156" s="1411">
        <f t="shared" si="23"/>
        <v>0</v>
      </c>
      <c r="H156" s="505">
        <v>20</v>
      </c>
      <c r="I156" s="506">
        <v>20</v>
      </c>
      <c r="J156" s="116"/>
      <c r="K156" s="1278">
        <f t="shared" si="24"/>
        <v>0</v>
      </c>
    </row>
    <row r="157" spans="1:11">
      <c r="A157" s="304" t="str">
        <f>IF(J157&gt;0,COUNT($J$4:J157)+MAX('MI Fittings'!A:A,'CS Press Fittings'!A:A),"")</f>
        <v/>
      </c>
      <c r="B157" s="400"/>
      <c r="C157" s="387" t="s">
        <v>2826</v>
      </c>
      <c r="D157" s="388" t="s">
        <v>7629</v>
      </c>
      <c r="E157" s="1275">
        <v>48.72</v>
      </c>
      <c r="F157" s="295">
        <f t="shared" si="22"/>
        <v>0</v>
      </c>
      <c r="G157" s="1411">
        <f t="shared" si="23"/>
        <v>0</v>
      </c>
      <c r="H157" s="505">
        <v>20</v>
      </c>
      <c r="I157" s="506">
        <v>20</v>
      </c>
      <c r="J157" s="116"/>
      <c r="K157" s="1278">
        <f t="shared" si="24"/>
        <v>0</v>
      </c>
    </row>
    <row r="158" spans="1:11">
      <c r="A158" s="304" t="str">
        <f>IF(J158&gt;0,COUNT($J$4:J158)+MAX('MI Fittings'!A:A,'CS Press Fittings'!A:A),"")</f>
        <v/>
      </c>
      <c r="B158" s="400"/>
      <c r="C158" s="387" t="s">
        <v>2827</v>
      </c>
      <c r="D158" s="388" t="s">
        <v>7630</v>
      </c>
      <c r="E158" s="1275">
        <v>48.72</v>
      </c>
      <c r="F158" s="295">
        <f t="shared" si="22"/>
        <v>0</v>
      </c>
      <c r="G158" s="1411">
        <f t="shared" si="23"/>
        <v>0</v>
      </c>
      <c r="H158" s="505">
        <v>15</v>
      </c>
      <c r="I158" s="506">
        <v>15</v>
      </c>
      <c r="J158" s="116"/>
      <c r="K158" s="1278">
        <f t="shared" si="24"/>
        <v>0</v>
      </c>
    </row>
    <row r="159" spans="1:11">
      <c r="A159" s="304" t="str">
        <f>IF(J159&gt;0,COUNT($J$4:J159)+MAX('MI Fittings'!A:A,'CS Press Fittings'!A:A),"")</f>
        <v/>
      </c>
      <c r="B159" s="400"/>
      <c r="C159" s="391" t="s">
        <v>2828</v>
      </c>
      <c r="D159" s="349" t="s">
        <v>7631</v>
      </c>
      <c r="E159" s="1276">
        <v>56.06</v>
      </c>
      <c r="F159" s="296">
        <f t="shared" si="22"/>
        <v>0</v>
      </c>
      <c r="G159" s="1411">
        <f t="shared" si="23"/>
        <v>0</v>
      </c>
      <c r="H159" s="507">
        <v>15</v>
      </c>
      <c r="I159" s="508">
        <v>15</v>
      </c>
      <c r="J159" s="117"/>
      <c r="K159" s="1278">
        <f t="shared" si="24"/>
        <v>0</v>
      </c>
    </row>
    <row r="160" spans="1:11">
      <c r="A160" s="304" t="str">
        <f>IF(J160&gt;0,COUNT($J$4:J160)+MAX('MI Fittings'!A:A,'CS Press Fittings'!A:A),"")</f>
        <v/>
      </c>
      <c r="B160" s="400"/>
      <c r="C160" s="387" t="s">
        <v>2829</v>
      </c>
      <c r="D160" s="388" t="s">
        <v>7632</v>
      </c>
      <c r="E160" s="1275">
        <v>56.06</v>
      </c>
      <c r="F160" s="295">
        <f t="shared" si="22"/>
        <v>0</v>
      </c>
      <c r="G160" s="1411">
        <f t="shared" si="23"/>
        <v>0</v>
      </c>
      <c r="H160" s="505">
        <v>15</v>
      </c>
      <c r="I160" s="506">
        <v>15</v>
      </c>
      <c r="J160" s="116"/>
      <c r="K160" s="1278">
        <f t="shared" si="24"/>
        <v>0</v>
      </c>
    </row>
    <row r="161" spans="1:11">
      <c r="A161" s="304" t="str">
        <f>IF(J161&gt;0,COUNT($J$4:J161)+MAX('MI Fittings'!A:A,'CS Press Fittings'!A:A),"")</f>
        <v/>
      </c>
      <c r="B161" s="400"/>
      <c r="C161" s="509"/>
      <c r="D161" s="510"/>
      <c r="E161" s="1296" t="s">
        <v>563</v>
      </c>
      <c r="F161" s="314"/>
      <c r="G161" s="1412"/>
      <c r="H161" s="511"/>
      <c r="I161" s="512"/>
      <c r="J161" s="118"/>
      <c r="K161" s="1418"/>
    </row>
    <row r="162" spans="1:11">
      <c r="A162" s="304" t="str">
        <f>IF(J162&gt;0,COUNT($J$4:J162)+MAX('MI Fittings'!A:A,'CS Press Fittings'!A:A),"")</f>
        <v/>
      </c>
      <c r="B162" s="400"/>
      <c r="C162" s="387" t="s">
        <v>2830</v>
      </c>
      <c r="D162" s="388" t="s">
        <v>7633</v>
      </c>
      <c r="E162" s="1275">
        <v>41.28</v>
      </c>
      <c r="F162" s="295">
        <f t="shared" ref="F162:F175" si="25">$F$2</f>
        <v>0</v>
      </c>
      <c r="G162" s="1413">
        <f t="shared" ref="G162:G175" si="26">IFERROR(E162*F162,"-")</f>
        <v>0</v>
      </c>
      <c r="H162" s="505">
        <v>20</v>
      </c>
      <c r="I162" s="506">
        <v>40</v>
      </c>
      <c r="J162" s="116"/>
      <c r="K162" s="1275">
        <f t="shared" ref="K162:K175" si="27">IFERROR(J162*G162,0)</f>
        <v>0</v>
      </c>
    </row>
    <row r="163" spans="1:11">
      <c r="A163" s="304" t="str">
        <f>IF(J163&gt;0,COUNT($J$4:J163)+MAX('MI Fittings'!A:A,'CS Press Fittings'!A:A),"")</f>
        <v/>
      </c>
      <c r="B163" s="400"/>
      <c r="C163" s="384" t="s">
        <v>2831</v>
      </c>
      <c r="D163" s="342" t="s">
        <v>7634</v>
      </c>
      <c r="E163" s="1278">
        <v>42.37</v>
      </c>
      <c r="F163" s="294">
        <f t="shared" si="25"/>
        <v>0</v>
      </c>
      <c r="G163" s="1411">
        <f t="shared" si="26"/>
        <v>0</v>
      </c>
      <c r="H163" s="503">
        <v>20</v>
      </c>
      <c r="I163" s="504">
        <v>40</v>
      </c>
      <c r="J163" s="114"/>
      <c r="K163" s="1278">
        <f t="shared" si="27"/>
        <v>0</v>
      </c>
    </row>
    <row r="164" spans="1:11">
      <c r="A164" s="304" t="str">
        <f>IF(J164&gt;0,COUNT($J$4:J164)+MAX('MI Fittings'!A:A,'CS Press Fittings'!A:A),"")</f>
        <v/>
      </c>
      <c r="B164" s="400"/>
      <c r="C164" s="387" t="s">
        <v>2832</v>
      </c>
      <c r="D164" s="388" t="s">
        <v>7635</v>
      </c>
      <c r="E164" s="1275">
        <v>49.84</v>
      </c>
      <c r="F164" s="295">
        <f t="shared" si="25"/>
        <v>0</v>
      </c>
      <c r="G164" s="1411">
        <f t="shared" si="26"/>
        <v>0</v>
      </c>
      <c r="H164" s="505">
        <v>30</v>
      </c>
      <c r="I164" s="506">
        <v>30</v>
      </c>
      <c r="J164" s="116"/>
      <c r="K164" s="1278">
        <f t="shared" si="27"/>
        <v>0</v>
      </c>
    </row>
    <row r="165" spans="1:11">
      <c r="A165" s="304" t="str">
        <f>IF(J165&gt;0,COUNT($J$4:J165)+MAX('MI Fittings'!A:A,'CS Press Fittings'!A:A),"")</f>
        <v/>
      </c>
      <c r="B165" s="400"/>
      <c r="C165" s="387" t="s">
        <v>2833</v>
      </c>
      <c r="D165" s="388" t="s">
        <v>7636</v>
      </c>
      <c r="E165" s="1275">
        <v>49.84</v>
      </c>
      <c r="F165" s="295">
        <f t="shared" si="25"/>
        <v>0</v>
      </c>
      <c r="G165" s="1411">
        <f t="shared" si="26"/>
        <v>0</v>
      </c>
      <c r="H165" s="505">
        <v>30</v>
      </c>
      <c r="I165" s="506">
        <v>30</v>
      </c>
      <c r="J165" s="116"/>
      <c r="K165" s="1278">
        <f t="shared" si="27"/>
        <v>0</v>
      </c>
    </row>
    <row r="166" spans="1:11">
      <c r="A166" s="304" t="str">
        <f>IF(J166&gt;0,COUNT($J$4:J166)+MAX('MI Fittings'!A:A,'CS Press Fittings'!A:A),"")</f>
        <v/>
      </c>
      <c r="B166" s="400"/>
      <c r="C166" s="387" t="s">
        <v>2834</v>
      </c>
      <c r="D166" s="388" t="s">
        <v>7637</v>
      </c>
      <c r="E166" s="1275">
        <v>54.72</v>
      </c>
      <c r="F166" s="295">
        <f t="shared" si="25"/>
        <v>0</v>
      </c>
      <c r="G166" s="1411">
        <f t="shared" si="26"/>
        <v>0</v>
      </c>
      <c r="H166" s="505">
        <v>30</v>
      </c>
      <c r="I166" s="506">
        <v>30</v>
      </c>
      <c r="J166" s="116"/>
      <c r="K166" s="1278">
        <f t="shared" si="27"/>
        <v>0</v>
      </c>
    </row>
    <row r="167" spans="1:11">
      <c r="A167" s="304" t="str">
        <f>IF(J167&gt;0,COUNT($J$4:J167)+MAX('MI Fittings'!A:A,'CS Press Fittings'!A:A),"")</f>
        <v/>
      </c>
      <c r="B167" s="400"/>
      <c r="C167" s="387" t="s">
        <v>2835</v>
      </c>
      <c r="D167" s="388" t="s">
        <v>7638</v>
      </c>
      <c r="E167" s="1275">
        <v>54.72</v>
      </c>
      <c r="F167" s="295">
        <f t="shared" si="25"/>
        <v>0</v>
      </c>
      <c r="G167" s="1411">
        <f t="shared" si="26"/>
        <v>0</v>
      </c>
      <c r="H167" s="505">
        <v>20</v>
      </c>
      <c r="I167" s="506">
        <v>20</v>
      </c>
      <c r="J167" s="116"/>
      <c r="K167" s="1278">
        <f t="shared" si="27"/>
        <v>0</v>
      </c>
    </row>
    <row r="168" spans="1:11">
      <c r="A168" s="304" t="str">
        <f>IF(J168&gt;0,COUNT($J$4:J168)+MAX('MI Fittings'!A:A,'CS Press Fittings'!A:A),"")</f>
        <v/>
      </c>
      <c r="B168" s="400"/>
      <c r="C168" s="387" t="s">
        <v>2836</v>
      </c>
      <c r="D168" s="388" t="s">
        <v>7639</v>
      </c>
      <c r="E168" s="1275">
        <v>57.07</v>
      </c>
      <c r="F168" s="295">
        <f t="shared" si="25"/>
        <v>0</v>
      </c>
      <c r="G168" s="1411">
        <f t="shared" si="26"/>
        <v>0</v>
      </c>
      <c r="H168" s="505">
        <v>20</v>
      </c>
      <c r="I168" s="506">
        <v>20</v>
      </c>
      <c r="J168" s="116"/>
      <c r="K168" s="1278">
        <f t="shared" si="27"/>
        <v>0</v>
      </c>
    </row>
    <row r="169" spans="1:11">
      <c r="A169" s="304" t="str">
        <f>IF(J169&gt;0,COUNT($J$4:J169)+MAX('MI Fittings'!A:A,'CS Press Fittings'!A:A),"")</f>
        <v/>
      </c>
      <c r="B169" s="400"/>
      <c r="C169" s="387" t="s">
        <v>2837</v>
      </c>
      <c r="D169" s="388" t="s">
        <v>7640</v>
      </c>
      <c r="E169" s="1275">
        <v>57.07</v>
      </c>
      <c r="F169" s="295">
        <f t="shared" si="25"/>
        <v>0</v>
      </c>
      <c r="G169" s="1411">
        <f t="shared" si="26"/>
        <v>0</v>
      </c>
      <c r="H169" s="505">
        <v>20</v>
      </c>
      <c r="I169" s="506">
        <v>20</v>
      </c>
      <c r="J169" s="116"/>
      <c r="K169" s="1278">
        <f t="shared" si="27"/>
        <v>0</v>
      </c>
    </row>
    <row r="170" spans="1:11">
      <c r="A170" s="304" t="str">
        <f>IF(J170&gt;0,COUNT($J$4:J170)+MAX('MI Fittings'!A:A,'CS Press Fittings'!A:A),"")</f>
        <v/>
      </c>
      <c r="B170" s="400"/>
      <c r="C170" s="387" t="s">
        <v>2838</v>
      </c>
      <c r="D170" s="388" t="s">
        <v>7641</v>
      </c>
      <c r="E170" s="1275">
        <v>72.58</v>
      </c>
      <c r="F170" s="295">
        <f t="shared" si="25"/>
        <v>0</v>
      </c>
      <c r="G170" s="1411">
        <f t="shared" si="26"/>
        <v>0</v>
      </c>
      <c r="H170" s="505">
        <v>20</v>
      </c>
      <c r="I170" s="506">
        <v>20</v>
      </c>
      <c r="J170" s="116"/>
      <c r="K170" s="1278">
        <f t="shared" si="27"/>
        <v>0</v>
      </c>
    </row>
    <row r="171" spans="1:11">
      <c r="A171" s="304" t="str">
        <f>IF(J171&gt;0,COUNT($J$4:J171)+MAX('MI Fittings'!A:A,'CS Press Fittings'!A:A),"")</f>
        <v/>
      </c>
      <c r="B171" s="400"/>
      <c r="C171" s="387" t="s">
        <v>2839</v>
      </c>
      <c r="D171" s="388" t="s">
        <v>7642</v>
      </c>
      <c r="E171" s="1275">
        <v>72.58</v>
      </c>
      <c r="F171" s="295">
        <f t="shared" si="25"/>
        <v>0</v>
      </c>
      <c r="G171" s="1411">
        <f t="shared" si="26"/>
        <v>0</v>
      </c>
      <c r="H171" s="505">
        <v>10</v>
      </c>
      <c r="I171" s="506">
        <v>10</v>
      </c>
      <c r="J171" s="116"/>
      <c r="K171" s="1278">
        <f t="shared" si="27"/>
        <v>0</v>
      </c>
    </row>
    <row r="172" spans="1:11">
      <c r="A172" s="304" t="str">
        <f>IF(J172&gt;0,COUNT($J$4:J172)+MAX('MI Fittings'!A:A,'CS Press Fittings'!A:A),"")</f>
        <v/>
      </c>
      <c r="B172" s="400"/>
      <c r="C172" s="387" t="s">
        <v>2840</v>
      </c>
      <c r="D172" s="388" t="s">
        <v>7643</v>
      </c>
      <c r="E172" s="1275">
        <v>81.56</v>
      </c>
      <c r="F172" s="295">
        <f t="shared" si="25"/>
        <v>0</v>
      </c>
      <c r="G172" s="1411">
        <f t="shared" si="26"/>
        <v>0</v>
      </c>
      <c r="H172" s="505">
        <v>10</v>
      </c>
      <c r="I172" s="506">
        <v>10</v>
      </c>
      <c r="J172" s="116"/>
      <c r="K172" s="1278">
        <f t="shared" si="27"/>
        <v>0</v>
      </c>
    </row>
    <row r="173" spans="1:11">
      <c r="A173" s="304" t="str">
        <f>IF(J173&gt;0,COUNT($J$4:J173)+MAX('MI Fittings'!A:A,'CS Press Fittings'!A:A),"")</f>
        <v/>
      </c>
      <c r="B173" s="400"/>
      <c r="C173" s="387" t="s">
        <v>2841</v>
      </c>
      <c r="D173" s="388" t="s">
        <v>7644</v>
      </c>
      <c r="E173" s="1275">
        <v>81.56</v>
      </c>
      <c r="F173" s="295">
        <f t="shared" si="25"/>
        <v>0</v>
      </c>
      <c r="G173" s="1411">
        <f t="shared" si="26"/>
        <v>0</v>
      </c>
      <c r="H173" s="505">
        <v>10</v>
      </c>
      <c r="I173" s="506">
        <v>10</v>
      </c>
      <c r="J173" s="116"/>
      <c r="K173" s="1278">
        <f t="shared" si="27"/>
        <v>0</v>
      </c>
    </row>
    <row r="174" spans="1:11">
      <c r="A174" s="304" t="str">
        <f>IF(J174&gt;0,COUNT($J$4:J174)+MAX('MI Fittings'!A:A,'CS Press Fittings'!A:A),"")</f>
        <v/>
      </c>
      <c r="B174" s="400"/>
      <c r="C174" s="391" t="s">
        <v>2842</v>
      </c>
      <c r="D174" s="349" t="s">
        <v>7645</v>
      </c>
      <c r="E174" s="1276">
        <v>90.7</v>
      </c>
      <c r="F174" s="296">
        <f t="shared" si="25"/>
        <v>0</v>
      </c>
      <c r="G174" s="1411">
        <f t="shared" si="26"/>
        <v>0</v>
      </c>
      <c r="H174" s="507">
        <v>10</v>
      </c>
      <c r="I174" s="508">
        <v>10</v>
      </c>
      <c r="J174" s="117"/>
      <c r="K174" s="1278">
        <f t="shared" si="27"/>
        <v>0</v>
      </c>
    </row>
    <row r="175" spans="1:11">
      <c r="A175" s="304" t="str">
        <f>IF(J175&gt;0,COUNT($J$4:J175)+MAX('MI Fittings'!A:A,'CS Press Fittings'!A:A),"")</f>
        <v/>
      </c>
      <c r="B175" s="400"/>
      <c r="C175" s="387" t="s">
        <v>2843</v>
      </c>
      <c r="D175" s="388" t="s">
        <v>7646</v>
      </c>
      <c r="E175" s="1275">
        <v>90.7</v>
      </c>
      <c r="F175" s="295">
        <f t="shared" si="25"/>
        <v>0</v>
      </c>
      <c r="G175" s="1411">
        <f t="shared" si="26"/>
        <v>0</v>
      </c>
      <c r="H175" s="505">
        <v>10</v>
      </c>
      <c r="I175" s="506">
        <v>10</v>
      </c>
      <c r="J175" s="116"/>
      <c r="K175" s="1278">
        <f t="shared" si="27"/>
        <v>0</v>
      </c>
    </row>
    <row r="176" spans="1:11">
      <c r="A176" s="304" t="str">
        <f>IF(J176&gt;0,COUNT($J$4:J176)+MAX('MI Fittings'!A:A,'CS Press Fittings'!A:A),"")</f>
        <v/>
      </c>
      <c r="B176" s="400"/>
      <c r="C176" s="509"/>
      <c r="D176" s="510"/>
      <c r="E176" s="1296" t="s">
        <v>563</v>
      </c>
      <c r="F176" s="314"/>
      <c r="G176" s="1412"/>
      <c r="H176" s="511"/>
      <c r="I176" s="512"/>
      <c r="J176" s="118"/>
      <c r="K176" s="1418"/>
    </row>
    <row r="177" spans="1:11">
      <c r="A177" s="304" t="str">
        <f>IF(J177&gt;0,COUNT($J$4:J177)+MAX('MI Fittings'!A:A,'CS Press Fittings'!A:A),"")</f>
        <v/>
      </c>
      <c r="B177" s="400"/>
      <c r="C177" s="387" t="s">
        <v>2844</v>
      </c>
      <c r="D177" s="388" t="s">
        <v>7647</v>
      </c>
      <c r="E177" s="1275">
        <v>49.02</v>
      </c>
      <c r="F177" s="295">
        <f t="shared" ref="F177:F190" si="28">$F$2</f>
        <v>0</v>
      </c>
      <c r="G177" s="1413">
        <f t="shared" ref="G177:G190" si="29">IFERROR(E177*F177,"-")</f>
        <v>0</v>
      </c>
      <c r="H177" s="505">
        <v>30</v>
      </c>
      <c r="I177" s="505">
        <v>30</v>
      </c>
      <c r="J177" s="116"/>
      <c r="K177" s="1275">
        <f t="shared" ref="K177:K190" si="30">IFERROR(J177*G177,0)</f>
        <v>0</v>
      </c>
    </row>
    <row r="178" spans="1:11">
      <c r="A178" s="304" t="str">
        <f>IF(J178&gt;0,COUNT($J$4:J178)+MAX('MI Fittings'!A:A,'CS Press Fittings'!A:A),"")</f>
        <v/>
      </c>
      <c r="B178" s="400"/>
      <c r="C178" s="384" t="s">
        <v>2845</v>
      </c>
      <c r="D178" s="342" t="s">
        <v>7648</v>
      </c>
      <c r="E178" s="1278">
        <v>53.32</v>
      </c>
      <c r="F178" s="294">
        <f t="shared" si="28"/>
        <v>0</v>
      </c>
      <c r="G178" s="1411">
        <f t="shared" si="29"/>
        <v>0</v>
      </c>
      <c r="H178" s="503">
        <v>20</v>
      </c>
      <c r="I178" s="503">
        <v>20</v>
      </c>
      <c r="J178" s="114"/>
      <c r="K178" s="1278">
        <f t="shared" si="30"/>
        <v>0</v>
      </c>
    </row>
    <row r="179" spans="1:11">
      <c r="A179" s="304" t="str">
        <f>IF(J179&gt;0,COUNT($J$4:J179)+MAX('MI Fittings'!A:A,'CS Press Fittings'!A:A),"")</f>
        <v/>
      </c>
      <c r="B179" s="400"/>
      <c r="C179" s="387" t="s">
        <v>2846</v>
      </c>
      <c r="D179" s="388" t="s">
        <v>7649</v>
      </c>
      <c r="E179" s="1275">
        <v>63.16</v>
      </c>
      <c r="F179" s="295">
        <f t="shared" si="28"/>
        <v>0</v>
      </c>
      <c r="G179" s="1411">
        <f t="shared" si="29"/>
        <v>0</v>
      </c>
      <c r="H179" s="505">
        <v>15</v>
      </c>
      <c r="I179" s="505">
        <v>15</v>
      </c>
      <c r="J179" s="116"/>
      <c r="K179" s="1278">
        <f t="shared" si="30"/>
        <v>0</v>
      </c>
    </row>
    <row r="180" spans="1:11">
      <c r="A180" s="304" t="str">
        <f>IF(J180&gt;0,COUNT($J$4:J180)+MAX('MI Fittings'!A:A,'CS Press Fittings'!A:A),"")</f>
        <v/>
      </c>
      <c r="B180" s="400"/>
      <c r="C180" s="387" t="s">
        <v>2847</v>
      </c>
      <c r="D180" s="388" t="s">
        <v>7650</v>
      </c>
      <c r="E180" s="1275">
        <v>63.16</v>
      </c>
      <c r="F180" s="295">
        <f t="shared" si="28"/>
        <v>0</v>
      </c>
      <c r="G180" s="1411">
        <f t="shared" si="29"/>
        <v>0</v>
      </c>
      <c r="H180" s="505">
        <v>15</v>
      </c>
      <c r="I180" s="505">
        <v>15</v>
      </c>
      <c r="J180" s="116"/>
      <c r="K180" s="1278">
        <f t="shared" si="30"/>
        <v>0</v>
      </c>
    </row>
    <row r="181" spans="1:11">
      <c r="A181" s="304" t="str">
        <f>IF(J181&gt;0,COUNT($J$4:J181)+MAX('MI Fittings'!A:A,'CS Press Fittings'!A:A),"")</f>
        <v/>
      </c>
      <c r="B181" s="400"/>
      <c r="C181" s="387" t="s">
        <v>2848</v>
      </c>
      <c r="D181" s="388" t="s">
        <v>7651</v>
      </c>
      <c r="E181" s="1275">
        <v>69.650000000000006</v>
      </c>
      <c r="F181" s="295">
        <f t="shared" si="28"/>
        <v>0</v>
      </c>
      <c r="G181" s="1411">
        <f t="shared" si="29"/>
        <v>0</v>
      </c>
      <c r="H181" s="505">
        <v>15</v>
      </c>
      <c r="I181" s="505">
        <v>15</v>
      </c>
      <c r="J181" s="116"/>
      <c r="K181" s="1278">
        <f t="shared" si="30"/>
        <v>0</v>
      </c>
    </row>
    <row r="182" spans="1:11">
      <c r="A182" s="304" t="str">
        <f>IF(J182&gt;0,COUNT($J$4:J182)+MAX('MI Fittings'!A:A,'CS Press Fittings'!A:A),"")</f>
        <v/>
      </c>
      <c r="B182" s="400"/>
      <c r="C182" s="387" t="s">
        <v>2849</v>
      </c>
      <c r="D182" s="388" t="s">
        <v>7652</v>
      </c>
      <c r="E182" s="1275">
        <v>69.650000000000006</v>
      </c>
      <c r="F182" s="295">
        <f t="shared" si="28"/>
        <v>0</v>
      </c>
      <c r="G182" s="1411">
        <f t="shared" si="29"/>
        <v>0</v>
      </c>
      <c r="H182" s="505">
        <v>15</v>
      </c>
      <c r="I182" s="505">
        <v>15</v>
      </c>
      <c r="J182" s="116"/>
      <c r="K182" s="1278">
        <f t="shared" si="30"/>
        <v>0</v>
      </c>
    </row>
    <row r="183" spans="1:11">
      <c r="A183" s="304" t="str">
        <f>IF(J183&gt;0,COUNT($J$4:J183)+MAX('MI Fittings'!A:A,'CS Press Fittings'!A:A),"")</f>
        <v/>
      </c>
      <c r="B183" s="400"/>
      <c r="C183" s="387" t="s">
        <v>2850</v>
      </c>
      <c r="D183" s="388" t="s">
        <v>7653</v>
      </c>
      <c r="E183" s="1275">
        <v>75.67</v>
      </c>
      <c r="F183" s="295">
        <f t="shared" si="28"/>
        <v>0</v>
      </c>
      <c r="G183" s="1411">
        <f t="shared" si="29"/>
        <v>0</v>
      </c>
      <c r="H183" s="505">
        <v>15</v>
      </c>
      <c r="I183" s="505">
        <v>15</v>
      </c>
      <c r="J183" s="116"/>
      <c r="K183" s="1278">
        <f t="shared" si="30"/>
        <v>0</v>
      </c>
    </row>
    <row r="184" spans="1:11">
      <c r="A184" s="304" t="str">
        <f>IF(J184&gt;0,COUNT($J$4:J184)+MAX('MI Fittings'!A:A,'CS Press Fittings'!A:A),"")</f>
        <v/>
      </c>
      <c r="B184" s="400"/>
      <c r="C184" s="387" t="s">
        <v>2851</v>
      </c>
      <c r="D184" s="388" t="s">
        <v>7654</v>
      </c>
      <c r="E184" s="1275">
        <v>75.67</v>
      </c>
      <c r="F184" s="295">
        <f t="shared" si="28"/>
        <v>0</v>
      </c>
      <c r="G184" s="1411">
        <f t="shared" si="29"/>
        <v>0</v>
      </c>
      <c r="H184" s="505">
        <v>10</v>
      </c>
      <c r="I184" s="505">
        <v>10</v>
      </c>
      <c r="J184" s="116"/>
      <c r="K184" s="1278">
        <f t="shared" si="30"/>
        <v>0</v>
      </c>
    </row>
    <row r="185" spans="1:11">
      <c r="A185" s="304" t="str">
        <f>IF(J185&gt;0,COUNT($J$4:J185)+MAX('MI Fittings'!A:A,'CS Press Fittings'!A:A),"")</f>
        <v/>
      </c>
      <c r="B185" s="400"/>
      <c r="C185" s="387" t="s">
        <v>2852</v>
      </c>
      <c r="D185" s="388" t="s">
        <v>7655</v>
      </c>
      <c r="E185" s="1275">
        <v>102.1</v>
      </c>
      <c r="F185" s="295">
        <f t="shared" si="28"/>
        <v>0</v>
      </c>
      <c r="G185" s="1411">
        <f t="shared" si="29"/>
        <v>0</v>
      </c>
      <c r="H185" s="505">
        <v>7</v>
      </c>
      <c r="I185" s="505">
        <v>7</v>
      </c>
      <c r="J185" s="116"/>
      <c r="K185" s="1278">
        <f t="shared" si="30"/>
        <v>0</v>
      </c>
    </row>
    <row r="186" spans="1:11">
      <c r="A186" s="304" t="str">
        <f>IF(J186&gt;0,COUNT($J$4:J186)+MAX('MI Fittings'!A:A,'CS Press Fittings'!A:A),"")</f>
        <v/>
      </c>
      <c r="B186" s="400"/>
      <c r="C186" s="387" t="s">
        <v>2853</v>
      </c>
      <c r="D186" s="388" t="s">
        <v>7656</v>
      </c>
      <c r="E186" s="1275">
        <v>102.1</v>
      </c>
      <c r="F186" s="295">
        <f t="shared" si="28"/>
        <v>0</v>
      </c>
      <c r="G186" s="1411">
        <f t="shared" si="29"/>
        <v>0</v>
      </c>
      <c r="H186" s="505">
        <v>7</v>
      </c>
      <c r="I186" s="505">
        <v>7</v>
      </c>
      <c r="J186" s="116"/>
      <c r="K186" s="1278">
        <f t="shared" si="30"/>
        <v>0</v>
      </c>
    </row>
    <row r="187" spans="1:11">
      <c r="A187" s="304" t="str">
        <f>IF(J187&gt;0,COUNT($J$4:J187)+MAX('MI Fittings'!A:A,'CS Press Fittings'!A:A),"")</f>
        <v/>
      </c>
      <c r="B187" s="400"/>
      <c r="C187" s="387" t="s">
        <v>2854</v>
      </c>
      <c r="D187" s="388" t="s">
        <v>7657</v>
      </c>
      <c r="E187" s="1275">
        <v>114.65</v>
      </c>
      <c r="F187" s="295">
        <f t="shared" si="28"/>
        <v>0</v>
      </c>
      <c r="G187" s="1411">
        <f t="shared" si="29"/>
        <v>0</v>
      </c>
      <c r="H187" s="505">
        <v>7</v>
      </c>
      <c r="I187" s="505">
        <v>7</v>
      </c>
      <c r="J187" s="116"/>
      <c r="K187" s="1278">
        <f t="shared" si="30"/>
        <v>0</v>
      </c>
    </row>
    <row r="188" spans="1:11">
      <c r="A188" s="304" t="str">
        <f>IF(J188&gt;0,COUNT($J$4:J188)+MAX('MI Fittings'!A:A,'CS Press Fittings'!A:A),"")</f>
        <v/>
      </c>
      <c r="B188" s="400"/>
      <c r="C188" s="387" t="s">
        <v>2855</v>
      </c>
      <c r="D188" s="388" t="s">
        <v>7658</v>
      </c>
      <c r="E188" s="1275">
        <v>114.65</v>
      </c>
      <c r="F188" s="295">
        <f t="shared" si="28"/>
        <v>0</v>
      </c>
      <c r="G188" s="1411">
        <f t="shared" si="29"/>
        <v>0</v>
      </c>
      <c r="H188" s="505">
        <v>5</v>
      </c>
      <c r="I188" s="505">
        <v>5</v>
      </c>
      <c r="J188" s="116"/>
      <c r="K188" s="1278">
        <f t="shared" si="30"/>
        <v>0</v>
      </c>
    </row>
    <row r="189" spans="1:11">
      <c r="A189" s="304" t="str">
        <f>IF(J189&gt;0,COUNT($J$4:J189)+MAX('MI Fittings'!A:A,'CS Press Fittings'!A:A),"")</f>
        <v/>
      </c>
      <c r="B189" s="400"/>
      <c r="C189" s="391" t="s">
        <v>2856</v>
      </c>
      <c r="D189" s="349" t="s">
        <v>7659</v>
      </c>
      <c r="E189" s="1276">
        <v>127.21</v>
      </c>
      <c r="F189" s="296">
        <f t="shared" si="28"/>
        <v>0</v>
      </c>
      <c r="G189" s="1411">
        <f t="shared" si="29"/>
        <v>0</v>
      </c>
      <c r="H189" s="507">
        <v>5</v>
      </c>
      <c r="I189" s="507">
        <v>5</v>
      </c>
      <c r="J189" s="117"/>
      <c r="K189" s="1278">
        <f t="shared" si="30"/>
        <v>0</v>
      </c>
    </row>
    <row r="190" spans="1:11">
      <c r="A190" s="304" t="str">
        <f>IF(J190&gt;0,COUNT($J$4:J190)+MAX('MI Fittings'!A:A,'CS Press Fittings'!A:A),"")</f>
        <v/>
      </c>
      <c r="B190" s="400"/>
      <c r="C190" s="387" t="s">
        <v>2857</v>
      </c>
      <c r="D190" s="388" t="s">
        <v>7660</v>
      </c>
      <c r="E190" s="1275">
        <v>127.21</v>
      </c>
      <c r="F190" s="295">
        <f t="shared" si="28"/>
        <v>0</v>
      </c>
      <c r="G190" s="1411">
        <f t="shared" si="29"/>
        <v>0</v>
      </c>
      <c r="H190" s="505">
        <v>5</v>
      </c>
      <c r="I190" s="505">
        <v>5</v>
      </c>
      <c r="J190" s="116"/>
      <c r="K190" s="1278">
        <f t="shared" si="30"/>
        <v>0</v>
      </c>
    </row>
    <row r="191" spans="1:11">
      <c r="A191" s="304" t="str">
        <f>IF(J191&gt;0,COUNT($J$4:J191)+MAX('MI Fittings'!A:A,'CS Press Fittings'!A:A),"")</f>
        <v/>
      </c>
      <c r="B191" s="400"/>
      <c r="C191" s="509"/>
      <c r="D191" s="510"/>
      <c r="E191" s="1296" t="s">
        <v>563</v>
      </c>
      <c r="F191" s="314"/>
      <c r="G191" s="1412"/>
      <c r="H191" s="511"/>
      <c r="I191" s="511"/>
      <c r="J191" s="118"/>
      <c r="K191" s="1418"/>
    </row>
    <row r="192" spans="1:11">
      <c r="A192" s="304" t="str">
        <f>IF(J192&gt;0,COUNT($J$4:J192)+MAX('MI Fittings'!A:A,'CS Press Fittings'!A:A),"")</f>
        <v/>
      </c>
      <c r="B192" s="400"/>
      <c r="C192" s="387" t="s">
        <v>2858</v>
      </c>
      <c r="D192" s="388" t="s">
        <v>7661</v>
      </c>
      <c r="E192" s="1275">
        <v>73.84</v>
      </c>
      <c r="F192" s="295">
        <f t="shared" ref="F192:F204" si="31">$F$2</f>
        <v>0</v>
      </c>
      <c r="G192" s="1413">
        <f t="shared" ref="G192:G204" si="32">IFERROR(E192*F192,"-")</f>
        <v>0</v>
      </c>
      <c r="H192" s="505">
        <v>20</v>
      </c>
      <c r="I192" s="505">
        <v>20</v>
      </c>
      <c r="J192" s="116"/>
      <c r="K192" s="1275">
        <f t="shared" ref="K192:K204" si="33">IFERROR(J192*G192,0)</f>
        <v>0</v>
      </c>
    </row>
    <row r="193" spans="1:15">
      <c r="A193" s="304" t="str">
        <f>IF(J193&gt;0,COUNT($J$4:J193)+MAX('MI Fittings'!A:A,'CS Press Fittings'!A:A),"")</f>
        <v/>
      </c>
      <c r="B193" s="400"/>
      <c r="C193" s="384" t="s">
        <v>2859</v>
      </c>
      <c r="D193" s="342" t="s">
        <v>7662</v>
      </c>
      <c r="E193" s="1278">
        <v>85.44</v>
      </c>
      <c r="F193" s="294">
        <f t="shared" si="31"/>
        <v>0</v>
      </c>
      <c r="G193" s="1411">
        <f t="shared" si="32"/>
        <v>0</v>
      </c>
      <c r="H193" s="503">
        <v>10</v>
      </c>
      <c r="I193" s="503">
        <v>10</v>
      </c>
      <c r="J193" s="114"/>
      <c r="K193" s="1278">
        <f t="shared" si="33"/>
        <v>0</v>
      </c>
    </row>
    <row r="194" spans="1:15">
      <c r="A194" s="304" t="str">
        <f>IF(J194&gt;0,COUNT($J$4:J194)+MAX('MI Fittings'!A:A,'CS Press Fittings'!A:A),"")</f>
        <v/>
      </c>
      <c r="B194" s="400"/>
      <c r="C194" s="387" t="s">
        <v>2860</v>
      </c>
      <c r="D194" s="388" t="s">
        <v>7663</v>
      </c>
      <c r="E194" s="1275">
        <v>85.44</v>
      </c>
      <c r="F194" s="295">
        <f t="shared" si="31"/>
        <v>0</v>
      </c>
      <c r="G194" s="1411">
        <f t="shared" si="32"/>
        <v>0</v>
      </c>
      <c r="H194" s="505">
        <v>10</v>
      </c>
      <c r="I194" s="505">
        <v>10</v>
      </c>
      <c r="J194" s="116"/>
      <c r="K194" s="1278">
        <f t="shared" si="33"/>
        <v>0</v>
      </c>
    </row>
    <row r="195" spans="1:15">
      <c r="A195" s="304" t="str">
        <f>IF(J195&gt;0,COUNT($J$4:J195)+MAX('MI Fittings'!A:A,'CS Press Fittings'!A:A),"")</f>
        <v/>
      </c>
      <c r="B195" s="400"/>
      <c r="C195" s="387" t="s">
        <v>2861</v>
      </c>
      <c r="D195" s="388" t="s">
        <v>7664</v>
      </c>
      <c r="E195" s="1275">
        <v>97.59</v>
      </c>
      <c r="F195" s="295">
        <f t="shared" si="31"/>
        <v>0</v>
      </c>
      <c r="G195" s="1411">
        <f t="shared" si="32"/>
        <v>0</v>
      </c>
      <c r="H195" s="505">
        <v>8</v>
      </c>
      <c r="I195" s="505">
        <v>8</v>
      </c>
      <c r="J195" s="116"/>
      <c r="K195" s="1278">
        <f t="shared" si="33"/>
        <v>0</v>
      </c>
    </row>
    <row r="196" spans="1:15">
      <c r="A196" s="304" t="str">
        <f>IF(J196&gt;0,COUNT($J$4:J196)+MAX('MI Fittings'!A:A,'CS Press Fittings'!A:A),"")</f>
        <v/>
      </c>
      <c r="B196" s="400"/>
      <c r="C196" s="387" t="s">
        <v>2862</v>
      </c>
      <c r="D196" s="388" t="s">
        <v>7665</v>
      </c>
      <c r="E196" s="1275">
        <v>97.59</v>
      </c>
      <c r="F196" s="295">
        <f t="shared" si="31"/>
        <v>0</v>
      </c>
      <c r="G196" s="1411">
        <f t="shared" si="32"/>
        <v>0</v>
      </c>
      <c r="H196" s="505">
        <v>8</v>
      </c>
      <c r="I196" s="505">
        <v>8</v>
      </c>
      <c r="J196" s="116"/>
      <c r="K196" s="1278">
        <f t="shared" si="33"/>
        <v>0</v>
      </c>
    </row>
    <row r="197" spans="1:15">
      <c r="A197" s="304" t="str">
        <f>IF(J197&gt;0,COUNT($J$4:J197)+MAX('MI Fittings'!A:A,'CS Press Fittings'!A:A),"")</f>
        <v/>
      </c>
      <c r="B197" s="400"/>
      <c r="C197" s="387" t="s">
        <v>2863</v>
      </c>
      <c r="D197" s="388" t="s">
        <v>7666</v>
      </c>
      <c r="E197" s="1275">
        <v>104.34</v>
      </c>
      <c r="F197" s="295">
        <f t="shared" si="31"/>
        <v>0</v>
      </c>
      <c r="G197" s="1411">
        <f t="shared" si="32"/>
        <v>0</v>
      </c>
      <c r="H197" s="505">
        <v>8</v>
      </c>
      <c r="I197" s="505">
        <v>8</v>
      </c>
      <c r="J197" s="116"/>
      <c r="K197" s="1278">
        <f t="shared" si="33"/>
        <v>0</v>
      </c>
    </row>
    <row r="198" spans="1:15">
      <c r="A198" s="304" t="str">
        <f>IF(J198&gt;0,COUNT($J$4:J198)+MAX('MI Fittings'!A:A,'CS Press Fittings'!A:A),"")</f>
        <v/>
      </c>
      <c r="B198" s="400"/>
      <c r="C198" s="387" t="s">
        <v>2864</v>
      </c>
      <c r="D198" s="388" t="s">
        <v>7667</v>
      </c>
      <c r="E198" s="1275">
        <v>104.34</v>
      </c>
      <c r="F198" s="295">
        <f t="shared" si="31"/>
        <v>0</v>
      </c>
      <c r="G198" s="1411">
        <f t="shared" si="32"/>
        <v>0</v>
      </c>
      <c r="H198" s="505">
        <v>8</v>
      </c>
      <c r="I198" s="505">
        <v>8</v>
      </c>
      <c r="J198" s="116"/>
      <c r="K198" s="1278">
        <f t="shared" si="33"/>
        <v>0</v>
      </c>
    </row>
    <row r="199" spans="1:15">
      <c r="A199" s="304" t="str">
        <f>IF(J199&gt;0,COUNT($J$4:J199)+MAX('MI Fittings'!A:A,'CS Press Fittings'!A:A),"")</f>
        <v/>
      </c>
      <c r="B199" s="400"/>
      <c r="C199" s="387" t="s">
        <v>2865</v>
      </c>
      <c r="D199" s="388" t="s">
        <v>7668</v>
      </c>
      <c r="E199" s="1275">
        <v>120.43</v>
      </c>
      <c r="F199" s="295">
        <f t="shared" si="31"/>
        <v>0</v>
      </c>
      <c r="G199" s="1411">
        <f t="shared" si="32"/>
        <v>0</v>
      </c>
      <c r="H199" s="505">
        <v>4</v>
      </c>
      <c r="I199" s="505">
        <v>4</v>
      </c>
      <c r="J199" s="116"/>
      <c r="K199" s="1278">
        <f t="shared" si="33"/>
        <v>0</v>
      </c>
    </row>
    <row r="200" spans="1:15">
      <c r="A200" s="304" t="str">
        <f>IF(J200&gt;0,COUNT($J$4:J200)+MAX('MI Fittings'!A:A,'CS Press Fittings'!A:A),"")</f>
        <v/>
      </c>
      <c r="B200" s="400"/>
      <c r="C200" s="387" t="s">
        <v>2866</v>
      </c>
      <c r="D200" s="388" t="s">
        <v>7669</v>
      </c>
      <c r="E200" s="1275">
        <v>120.43</v>
      </c>
      <c r="F200" s="295">
        <f t="shared" si="31"/>
        <v>0</v>
      </c>
      <c r="G200" s="1411">
        <f t="shared" si="32"/>
        <v>0</v>
      </c>
      <c r="H200" s="505">
        <v>4</v>
      </c>
      <c r="I200" s="505">
        <v>4</v>
      </c>
      <c r="J200" s="116"/>
      <c r="K200" s="1278">
        <f t="shared" si="33"/>
        <v>0</v>
      </c>
    </row>
    <row r="201" spans="1:15">
      <c r="A201" s="304" t="str">
        <f>IF(J201&gt;0,COUNT($J$4:J201)+MAX('MI Fittings'!A:A,'CS Press Fittings'!A:A),"")</f>
        <v/>
      </c>
      <c r="B201" s="400"/>
      <c r="C201" s="387" t="s">
        <v>2867</v>
      </c>
      <c r="D201" s="388" t="s">
        <v>7670</v>
      </c>
      <c r="E201" s="1275">
        <v>137.15</v>
      </c>
      <c r="F201" s="295">
        <f t="shared" si="31"/>
        <v>0</v>
      </c>
      <c r="G201" s="1411">
        <f t="shared" si="32"/>
        <v>0</v>
      </c>
      <c r="H201" s="505">
        <v>4</v>
      </c>
      <c r="I201" s="505">
        <v>4</v>
      </c>
      <c r="J201" s="116"/>
      <c r="K201" s="1278">
        <f t="shared" si="33"/>
        <v>0</v>
      </c>
    </row>
    <row r="202" spans="1:15">
      <c r="A202" s="304" t="str">
        <f>IF(J202&gt;0,COUNT($J$4:J202)+MAX('MI Fittings'!A:A,'CS Press Fittings'!A:A),"")</f>
        <v/>
      </c>
      <c r="B202" s="400"/>
      <c r="C202" s="387" t="s">
        <v>2868</v>
      </c>
      <c r="D202" s="388" t="s">
        <v>7671</v>
      </c>
      <c r="E202" s="1275">
        <v>137.15</v>
      </c>
      <c r="F202" s="295">
        <f t="shared" si="31"/>
        <v>0</v>
      </c>
      <c r="G202" s="1411">
        <f t="shared" si="32"/>
        <v>0</v>
      </c>
      <c r="H202" s="505">
        <v>4</v>
      </c>
      <c r="I202" s="505">
        <v>4</v>
      </c>
      <c r="J202" s="116"/>
      <c r="K202" s="1278">
        <f t="shared" si="33"/>
        <v>0</v>
      </c>
    </row>
    <row r="203" spans="1:15">
      <c r="A203" s="304" t="str">
        <f>IF(J203&gt;0,COUNT($J$4:J203)+MAX('MI Fittings'!A:A,'CS Press Fittings'!A:A),"")</f>
        <v/>
      </c>
      <c r="B203" s="400"/>
      <c r="C203" s="391" t="s">
        <v>2869</v>
      </c>
      <c r="D203" s="349" t="s">
        <v>7672</v>
      </c>
      <c r="E203" s="1276">
        <v>160.76</v>
      </c>
      <c r="F203" s="296">
        <f t="shared" si="31"/>
        <v>0</v>
      </c>
      <c r="G203" s="1411">
        <f t="shared" si="32"/>
        <v>0</v>
      </c>
      <c r="H203" s="507">
        <v>4</v>
      </c>
      <c r="I203" s="507">
        <v>4</v>
      </c>
      <c r="J203" s="117"/>
      <c r="K203" s="1278">
        <f t="shared" si="33"/>
        <v>0</v>
      </c>
      <c r="O203" s="45"/>
    </row>
    <row r="204" spans="1:15">
      <c r="A204" s="304" t="str">
        <f>IF(J204&gt;0,COUNT($J$4:J204)+MAX('MI Fittings'!A:A,'CS Press Fittings'!A:A),"")</f>
        <v/>
      </c>
      <c r="B204" s="400"/>
      <c r="C204" s="391" t="s">
        <v>2870</v>
      </c>
      <c r="D204" s="349" t="s">
        <v>7673</v>
      </c>
      <c r="E204" s="1276">
        <v>160.76</v>
      </c>
      <c r="F204" s="296">
        <f t="shared" si="31"/>
        <v>0</v>
      </c>
      <c r="G204" s="1414">
        <f t="shared" si="32"/>
        <v>0</v>
      </c>
      <c r="H204" s="507">
        <v>4</v>
      </c>
      <c r="I204" s="507">
        <v>4</v>
      </c>
      <c r="J204" s="117"/>
      <c r="K204" s="1286">
        <f t="shared" si="33"/>
        <v>0</v>
      </c>
    </row>
    <row r="205" spans="1:15">
      <c r="A205" s="304" t="str">
        <f>IF(J205&gt;0,COUNT($J$4:J205)+MAX('MI Fittings'!A:A,'CS Press Fittings'!A:A),"")</f>
        <v/>
      </c>
      <c r="B205" s="513"/>
      <c r="C205" s="472"/>
      <c r="D205" s="514" t="s">
        <v>2871</v>
      </c>
      <c r="E205" s="1289" t="s">
        <v>563</v>
      </c>
      <c r="F205" s="309"/>
      <c r="G205" s="1415"/>
      <c r="H205" s="515"/>
      <c r="I205" s="515"/>
      <c r="J205" s="192"/>
      <c r="K205" s="1404"/>
    </row>
    <row r="206" spans="1:15">
      <c r="A206" s="304" t="str">
        <f>IF(J206&gt;0,COUNT($J$4:J206)+MAX('MI Fittings'!A:A,'CS Press Fittings'!A:A),"")</f>
        <v/>
      </c>
      <c r="B206" s="400"/>
      <c r="C206" s="384" t="s">
        <v>2872</v>
      </c>
      <c r="D206" s="342" t="s">
        <v>8806</v>
      </c>
      <c r="E206" s="1278">
        <v>416.35</v>
      </c>
      <c r="F206" s="294">
        <f>$F$2</f>
        <v>0</v>
      </c>
      <c r="G206" s="1411">
        <f>IFERROR(E206*F206,"-")</f>
        <v>0</v>
      </c>
      <c r="H206" s="503">
        <v>1</v>
      </c>
      <c r="I206" s="503">
        <v>1</v>
      </c>
      <c r="J206" s="114"/>
      <c r="K206" s="1278">
        <f>IFERROR(J206*G206,0)</f>
        <v>0</v>
      </c>
    </row>
    <row r="207" spans="1:15">
      <c r="A207" s="304" t="str">
        <f>IF(J207&gt;0,COUNT($J$4:J207)+MAX('MI Fittings'!A:A,'CS Press Fittings'!A:A),"")</f>
        <v/>
      </c>
      <c r="B207" s="400"/>
      <c r="C207" s="387" t="s">
        <v>2873</v>
      </c>
      <c r="D207" s="388" t="s">
        <v>8807</v>
      </c>
      <c r="E207" s="1275">
        <v>506.45</v>
      </c>
      <c r="F207" s="295">
        <f>$F$2</f>
        <v>0</v>
      </c>
      <c r="G207" s="1411">
        <f>IFERROR(E207*F207,"-")</f>
        <v>0</v>
      </c>
      <c r="H207" s="505">
        <v>1</v>
      </c>
      <c r="I207" s="505">
        <v>1</v>
      </c>
      <c r="J207" s="116"/>
      <c r="K207" s="1278">
        <f>IFERROR(J207*G207,0)</f>
        <v>0</v>
      </c>
    </row>
    <row r="208" spans="1:15">
      <c r="A208" s="304" t="str">
        <f>IF(J208&gt;0,COUNT($J$4:J208)+MAX('MI Fittings'!A:A,'CS Press Fittings'!A:A),"")</f>
        <v/>
      </c>
      <c r="B208" s="400"/>
      <c r="C208" s="387" t="s">
        <v>2874</v>
      </c>
      <c r="D208" s="388" t="s">
        <v>8808</v>
      </c>
      <c r="E208" s="1275">
        <v>705.75</v>
      </c>
      <c r="F208" s="295">
        <f>$F$2</f>
        <v>0</v>
      </c>
      <c r="G208" s="1411">
        <f>IFERROR(E208*F208,"-")</f>
        <v>0</v>
      </c>
      <c r="H208" s="505">
        <v>1</v>
      </c>
      <c r="I208" s="505">
        <v>1</v>
      </c>
      <c r="J208" s="116"/>
      <c r="K208" s="1278">
        <f>IFERROR(J208*G208,0)</f>
        <v>0</v>
      </c>
    </row>
    <row r="209" spans="1:14">
      <c r="A209" s="304" t="str">
        <f>IF(J209&gt;0,COUNT($J$4:J209)+MAX('MI Fittings'!A:A,'CS Press Fittings'!A:A),"")</f>
        <v/>
      </c>
      <c r="B209" s="400"/>
      <c r="C209" s="509"/>
      <c r="D209" s="510"/>
      <c r="E209" s="1296" t="s">
        <v>563</v>
      </c>
      <c r="F209" s="314"/>
      <c r="G209" s="1412"/>
      <c r="H209" s="511"/>
      <c r="I209" s="511"/>
      <c r="J209" s="118"/>
      <c r="K209" s="1418"/>
    </row>
    <row r="210" spans="1:14">
      <c r="A210" s="304" t="str">
        <f>IF(J210&gt;0,COUNT($J$4:J210)+MAX('MI Fittings'!A:A,'CS Press Fittings'!A:A),"")</f>
        <v/>
      </c>
      <c r="B210" s="400"/>
      <c r="C210" s="387" t="s">
        <v>2875</v>
      </c>
      <c r="D210" s="388" t="s">
        <v>8809</v>
      </c>
      <c r="E210" s="1275">
        <v>79.08</v>
      </c>
      <c r="F210" s="295">
        <f t="shared" ref="F210:F215" si="34">$F$2</f>
        <v>0</v>
      </c>
      <c r="G210" s="1413">
        <f t="shared" ref="G210:G215" si="35">IFERROR(E210*F210,"-")</f>
        <v>0</v>
      </c>
      <c r="H210" s="505">
        <v>1</v>
      </c>
      <c r="I210" s="505">
        <v>30</v>
      </c>
      <c r="J210" s="116"/>
      <c r="K210" s="1275">
        <f t="shared" ref="K210:K215" si="36">IFERROR(J210*G210,0)</f>
        <v>0</v>
      </c>
    </row>
    <row r="211" spans="1:14">
      <c r="A211" s="304" t="str">
        <f>IF(J211&gt;0,COUNT($J$4:J211)+MAX('MI Fittings'!A:A,'CS Press Fittings'!A:A),"")</f>
        <v/>
      </c>
      <c r="B211" s="400"/>
      <c r="C211" s="387" t="s">
        <v>2876</v>
      </c>
      <c r="D211" s="388" t="s">
        <v>8810</v>
      </c>
      <c r="E211" s="1275">
        <v>96.21</v>
      </c>
      <c r="F211" s="295">
        <f t="shared" si="34"/>
        <v>0</v>
      </c>
      <c r="G211" s="1411">
        <f t="shared" si="35"/>
        <v>0</v>
      </c>
      <c r="H211" s="505">
        <v>1</v>
      </c>
      <c r="I211" s="505">
        <v>20</v>
      </c>
      <c r="J211" s="116"/>
      <c r="K211" s="1278">
        <f t="shared" si="36"/>
        <v>0</v>
      </c>
    </row>
    <row r="212" spans="1:14">
      <c r="A212" s="304" t="str">
        <f>IF(J212&gt;0,COUNT($J$4:J212)+MAX('MI Fittings'!A:A,'CS Press Fittings'!A:A),"")</f>
        <v/>
      </c>
      <c r="B212" s="400"/>
      <c r="C212" s="387" t="s">
        <v>2877</v>
      </c>
      <c r="D212" s="388" t="s">
        <v>8811</v>
      </c>
      <c r="E212" s="1275">
        <v>129.38999999999999</v>
      </c>
      <c r="F212" s="295">
        <f t="shared" si="34"/>
        <v>0</v>
      </c>
      <c r="G212" s="1411">
        <f t="shared" si="35"/>
        <v>0</v>
      </c>
      <c r="H212" s="505">
        <v>1</v>
      </c>
      <c r="I212" s="505">
        <v>12</v>
      </c>
      <c r="J212" s="116"/>
      <c r="K212" s="1278">
        <f t="shared" si="36"/>
        <v>0</v>
      </c>
    </row>
    <row r="213" spans="1:14">
      <c r="A213" s="304" t="str">
        <f>IF(J213&gt;0,COUNT($J$4:J213)+MAX('MI Fittings'!A:A,'CS Press Fittings'!A:A),"")</f>
        <v/>
      </c>
      <c r="B213" s="400"/>
      <c r="C213" s="387" t="s">
        <v>2878</v>
      </c>
      <c r="D213" s="388" t="s">
        <v>8812</v>
      </c>
      <c r="E213" s="1275">
        <v>170.32</v>
      </c>
      <c r="F213" s="295">
        <f t="shared" si="34"/>
        <v>0</v>
      </c>
      <c r="G213" s="1411">
        <f t="shared" si="35"/>
        <v>0</v>
      </c>
      <c r="H213" s="505">
        <v>1</v>
      </c>
      <c r="I213" s="505">
        <v>12</v>
      </c>
      <c r="J213" s="116"/>
      <c r="K213" s="1278">
        <f t="shared" si="36"/>
        <v>0</v>
      </c>
    </row>
    <row r="214" spans="1:14">
      <c r="A214" s="304" t="str">
        <f>IF(J214&gt;0,COUNT($J$4:J214)+MAX('MI Fittings'!A:A,'CS Press Fittings'!A:A),"")</f>
        <v/>
      </c>
      <c r="B214" s="400"/>
      <c r="C214" s="387" t="s">
        <v>2879</v>
      </c>
      <c r="D214" s="388" t="s">
        <v>8813</v>
      </c>
      <c r="E214" s="1275">
        <v>207.57</v>
      </c>
      <c r="F214" s="295">
        <f t="shared" si="34"/>
        <v>0</v>
      </c>
      <c r="G214" s="1411">
        <f t="shared" si="35"/>
        <v>0</v>
      </c>
      <c r="H214" s="505">
        <v>1</v>
      </c>
      <c r="I214" s="505">
        <v>6</v>
      </c>
      <c r="J214" s="116"/>
      <c r="K214" s="1278">
        <f t="shared" si="36"/>
        <v>0</v>
      </c>
    </row>
    <row r="215" spans="1:14">
      <c r="A215" s="304" t="str">
        <f>IF(J215&gt;0,COUNT($J$4:J215)+MAX('MI Fittings'!A:A,'CS Press Fittings'!A:A),"")</f>
        <v/>
      </c>
      <c r="B215" s="400"/>
      <c r="C215" s="391" t="s">
        <v>2880</v>
      </c>
      <c r="D215" s="349" t="s">
        <v>8814</v>
      </c>
      <c r="E215" s="1276">
        <v>257.18</v>
      </c>
      <c r="F215" s="296">
        <f t="shared" si="34"/>
        <v>0</v>
      </c>
      <c r="G215" s="1414">
        <f t="shared" si="35"/>
        <v>0</v>
      </c>
      <c r="H215" s="507">
        <v>1</v>
      </c>
      <c r="I215" s="507">
        <v>4</v>
      </c>
      <c r="J215" s="117"/>
      <c r="K215" s="1286">
        <f t="shared" si="36"/>
        <v>0</v>
      </c>
    </row>
    <row r="216" spans="1:14" ht="30" customHeight="1">
      <c r="A216" s="304" t="str">
        <f>IF(J216&gt;0,COUNT($J$4:J216)+MAX('MI Fittings'!A:A,'CS Press Fittings'!A:A),"")</f>
        <v/>
      </c>
      <c r="B216" s="516"/>
      <c r="C216" s="517"/>
      <c r="D216" s="518" t="s">
        <v>5162</v>
      </c>
      <c r="E216" s="1408" t="s">
        <v>563</v>
      </c>
      <c r="F216" s="315"/>
      <c r="G216" s="1416"/>
      <c r="H216" s="519"/>
      <c r="I216" s="519"/>
      <c r="J216" s="198"/>
      <c r="K216" s="1419"/>
      <c r="N216" s="45"/>
    </row>
    <row r="217" spans="1:14">
      <c r="A217" s="304" t="str">
        <f>IF(J217&gt;0,COUNT($J$4:J217)+MAX('MI Fittings'!A:A,'CS Press Fittings'!A:A),"")</f>
        <v/>
      </c>
      <c r="B217" s="400"/>
      <c r="C217" s="384" t="s">
        <v>2881</v>
      </c>
      <c r="D217" s="342" t="s">
        <v>7800</v>
      </c>
      <c r="E217" s="1278">
        <v>4.5</v>
      </c>
      <c r="F217" s="294">
        <f t="shared" ref="F217:F233" si="37">$F$2</f>
        <v>0</v>
      </c>
      <c r="G217" s="1411">
        <f t="shared" ref="G217:G233" si="38">IFERROR(E217*F217,"-")</f>
        <v>0</v>
      </c>
      <c r="H217" s="503">
        <f t="shared" ref="H217:I228" si="39">H5</f>
        <v>25</v>
      </c>
      <c r="I217" s="503">
        <f t="shared" si="39"/>
        <v>600</v>
      </c>
      <c r="J217" s="114"/>
      <c r="K217" s="1278">
        <f t="shared" ref="K217:K233" si="40">IFERROR(J217*G217,0)</f>
        <v>0</v>
      </c>
    </row>
    <row r="218" spans="1:14">
      <c r="A218" s="304" t="str">
        <f>IF(J218&gt;0,COUNT($J$4:J218)+MAX('MI Fittings'!A:A,'CS Press Fittings'!A:A),"")</f>
        <v/>
      </c>
      <c r="B218" s="400"/>
      <c r="C218" s="387" t="s">
        <v>2882</v>
      </c>
      <c r="D218" s="388" t="s">
        <v>7801</v>
      </c>
      <c r="E218" s="1275">
        <v>6.21</v>
      </c>
      <c r="F218" s="295">
        <f t="shared" si="37"/>
        <v>0</v>
      </c>
      <c r="G218" s="1411">
        <f t="shared" si="38"/>
        <v>0</v>
      </c>
      <c r="H218" s="505">
        <f t="shared" si="39"/>
        <v>25</v>
      </c>
      <c r="I218" s="505">
        <f t="shared" si="39"/>
        <v>600</v>
      </c>
      <c r="J218" s="116"/>
      <c r="K218" s="1278">
        <f t="shared" si="40"/>
        <v>0</v>
      </c>
    </row>
    <row r="219" spans="1:14">
      <c r="A219" s="304" t="str">
        <f>IF(J219&gt;0,COUNT($J$4:J219)+MAX('MI Fittings'!A:A,'CS Press Fittings'!A:A),"")</f>
        <v/>
      </c>
      <c r="B219" s="400"/>
      <c r="C219" s="387" t="s">
        <v>2883</v>
      </c>
      <c r="D219" s="388" t="s">
        <v>7802</v>
      </c>
      <c r="E219" s="1275">
        <v>6.21</v>
      </c>
      <c r="F219" s="295">
        <f t="shared" si="37"/>
        <v>0</v>
      </c>
      <c r="G219" s="1411">
        <f t="shared" si="38"/>
        <v>0</v>
      </c>
      <c r="H219" s="505">
        <f t="shared" si="39"/>
        <v>25</v>
      </c>
      <c r="I219" s="505">
        <f t="shared" si="39"/>
        <v>600</v>
      </c>
      <c r="J219" s="116"/>
      <c r="K219" s="1278">
        <f t="shared" si="40"/>
        <v>0</v>
      </c>
    </row>
    <row r="220" spans="1:14">
      <c r="A220" s="304" t="str">
        <f>IF(J220&gt;0,COUNT($J$4:J220)+MAX('MI Fittings'!A:A,'CS Press Fittings'!A:A),"")</f>
        <v/>
      </c>
      <c r="B220" s="400"/>
      <c r="C220" s="387" t="s">
        <v>2884</v>
      </c>
      <c r="D220" s="388" t="s">
        <v>7803</v>
      </c>
      <c r="E220" s="1275">
        <v>8.2100000000000009</v>
      </c>
      <c r="F220" s="295">
        <f t="shared" si="37"/>
        <v>0</v>
      </c>
      <c r="G220" s="1411">
        <f t="shared" si="38"/>
        <v>0</v>
      </c>
      <c r="H220" s="505">
        <f t="shared" si="39"/>
        <v>25</v>
      </c>
      <c r="I220" s="505">
        <f t="shared" si="39"/>
        <v>600</v>
      </c>
      <c r="J220" s="116"/>
      <c r="K220" s="1278">
        <f t="shared" si="40"/>
        <v>0</v>
      </c>
    </row>
    <row r="221" spans="1:14">
      <c r="A221" s="304" t="str">
        <f>IF(J221&gt;0,COUNT($J$4:J221)+MAX('MI Fittings'!A:A,'CS Press Fittings'!A:A),"")</f>
        <v/>
      </c>
      <c r="B221" s="400"/>
      <c r="C221" s="387" t="s">
        <v>2885</v>
      </c>
      <c r="D221" s="388" t="s">
        <v>7804</v>
      </c>
      <c r="E221" s="1275">
        <v>8.2100000000000009</v>
      </c>
      <c r="F221" s="295">
        <f t="shared" si="37"/>
        <v>0</v>
      </c>
      <c r="G221" s="1411">
        <f t="shared" si="38"/>
        <v>0</v>
      </c>
      <c r="H221" s="505">
        <f t="shared" si="39"/>
        <v>25</v>
      </c>
      <c r="I221" s="505">
        <f t="shared" si="39"/>
        <v>600</v>
      </c>
      <c r="J221" s="116"/>
      <c r="K221" s="1278">
        <f t="shared" si="40"/>
        <v>0</v>
      </c>
    </row>
    <row r="222" spans="1:14">
      <c r="A222" s="304" t="str">
        <f>IF(J222&gt;0,COUNT($J$4:J222)+MAX('MI Fittings'!A:A,'CS Press Fittings'!A:A),"")</f>
        <v/>
      </c>
      <c r="B222" s="400"/>
      <c r="C222" s="387" t="s">
        <v>2886</v>
      </c>
      <c r="D222" s="388" t="s">
        <v>7805</v>
      </c>
      <c r="E222" s="1275">
        <v>9.7100000000000009</v>
      </c>
      <c r="F222" s="295">
        <f t="shared" si="37"/>
        <v>0</v>
      </c>
      <c r="G222" s="1411">
        <f t="shared" si="38"/>
        <v>0</v>
      </c>
      <c r="H222" s="505">
        <f t="shared" si="39"/>
        <v>25</v>
      </c>
      <c r="I222" s="505">
        <f t="shared" si="39"/>
        <v>600</v>
      </c>
      <c r="J222" s="116"/>
      <c r="K222" s="1278">
        <f t="shared" si="40"/>
        <v>0</v>
      </c>
    </row>
    <row r="223" spans="1:14">
      <c r="A223" s="304" t="str">
        <f>IF(J223&gt;0,COUNT($J$4:J223)+MAX('MI Fittings'!A:A,'CS Press Fittings'!A:A),"")</f>
        <v/>
      </c>
      <c r="B223" s="400"/>
      <c r="C223" s="387" t="s">
        <v>2887</v>
      </c>
      <c r="D223" s="388" t="s">
        <v>7806</v>
      </c>
      <c r="E223" s="1275">
        <v>9.7100000000000009</v>
      </c>
      <c r="F223" s="295">
        <f t="shared" si="37"/>
        <v>0</v>
      </c>
      <c r="G223" s="1411">
        <f t="shared" si="38"/>
        <v>0</v>
      </c>
      <c r="H223" s="505">
        <f t="shared" si="39"/>
        <v>25</v>
      </c>
      <c r="I223" s="505">
        <f t="shared" si="39"/>
        <v>600</v>
      </c>
      <c r="J223" s="116"/>
      <c r="K223" s="1278">
        <f t="shared" si="40"/>
        <v>0</v>
      </c>
    </row>
    <row r="224" spans="1:14">
      <c r="A224" s="304" t="str">
        <f>IF(J224&gt;0,COUNT($J$4:J224)+MAX('MI Fittings'!A:A,'CS Press Fittings'!A:A),"")</f>
        <v/>
      </c>
      <c r="B224" s="400"/>
      <c r="C224" s="387" t="s">
        <v>2888</v>
      </c>
      <c r="D224" s="388" t="s">
        <v>7807</v>
      </c>
      <c r="E224" s="1275">
        <v>16.38</v>
      </c>
      <c r="F224" s="295">
        <f t="shared" si="37"/>
        <v>0</v>
      </c>
      <c r="G224" s="1411">
        <f t="shared" si="38"/>
        <v>0</v>
      </c>
      <c r="H224" s="505">
        <f t="shared" si="39"/>
        <v>25</v>
      </c>
      <c r="I224" s="505">
        <f t="shared" si="39"/>
        <v>400</v>
      </c>
      <c r="J224" s="116"/>
      <c r="K224" s="1278">
        <f t="shared" si="40"/>
        <v>0</v>
      </c>
    </row>
    <row r="225" spans="1:14">
      <c r="A225" s="304" t="str">
        <f>IF(J225&gt;0,COUNT($J$4:J225)+MAX('MI Fittings'!A:A,'CS Press Fittings'!A:A),"")</f>
        <v/>
      </c>
      <c r="B225" s="400"/>
      <c r="C225" s="387" t="s">
        <v>2889</v>
      </c>
      <c r="D225" s="388" t="s">
        <v>7808</v>
      </c>
      <c r="E225" s="1275">
        <v>16.38</v>
      </c>
      <c r="F225" s="295">
        <f t="shared" si="37"/>
        <v>0</v>
      </c>
      <c r="G225" s="1411">
        <f t="shared" si="38"/>
        <v>0</v>
      </c>
      <c r="H225" s="505">
        <f t="shared" si="39"/>
        <v>25</v>
      </c>
      <c r="I225" s="505">
        <f t="shared" si="39"/>
        <v>400</v>
      </c>
      <c r="J225" s="116"/>
      <c r="K225" s="1278">
        <f t="shared" si="40"/>
        <v>0</v>
      </c>
      <c r="N225" s="494"/>
    </row>
    <row r="226" spans="1:14">
      <c r="A226" s="304" t="str">
        <f>IF(J226&gt;0,COUNT($J$4:J226)+MAX('MI Fittings'!A:A,'CS Press Fittings'!A:A),"")</f>
        <v/>
      </c>
      <c r="B226" s="400"/>
      <c r="C226" s="387" t="s">
        <v>2890</v>
      </c>
      <c r="D226" s="388" t="s">
        <v>7809</v>
      </c>
      <c r="E226" s="1275">
        <v>18.34</v>
      </c>
      <c r="F226" s="295">
        <f t="shared" si="37"/>
        <v>0</v>
      </c>
      <c r="G226" s="1411">
        <f t="shared" si="38"/>
        <v>0</v>
      </c>
      <c r="H226" s="505">
        <f t="shared" si="39"/>
        <v>25</v>
      </c>
      <c r="I226" s="505">
        <f t="shared" si="39"/>
        <v>400</v>
      </c>
      <c r="J226" s="116"/>
      <c r="K226" s="1278">
        <f t="shared" si="40"/>
        <v>0</v>
      </c>
    </row>
    <row r="227" spans="1:14">
      <c r="A227" s="304" t="str">
        <f>IF(J227&gt;0,COUNT($J$4:J227)+MAX('MI Fittings'!A:A,'CS Press Fittings'!A:A),"")</f>
        <v/>
      </c>
      <c r="B227" s="400"/>
      <c r="C227" s="387" t="s">
        <v>2891</v>
      </c>
      <c r="D227" s="388" t="s">
        <v>7810</v>
      </c>
      <c r="E227" s="1275">
        <v>18.34</v>
      </c>
      <c r="F227" s="295">
        <f t="shared" si="37"/>
        <v>0</v>
      </c>
      <c r="G227" s="1411">
        <f t="shared" si="38"/>
        <v>0</v>
      </c>
      <c r="H227" s="505">
        <f t="shared" si="39"/>
        <v>25</v>
      </c>
      <c r="I227" s="505">
        <f t="shared" si="39"/>
        <v>400</v>
      </c>
      <c r="J227" s="116"/>
      <c r="K227" s="1278">
        <f t="shared" si="40"/>
        <v>0</v>
      </c>
    </row>
    <row r="228" spans="1:14">
      <c r="A228" s="304" t="str">
        <f>IF(J228&gt;0,COUNT($J$4:J228)+MAX('MI Fittings'!A:A,'CS Press Fittings'!A:A),"")</f>
        <v/>
      </c>
      <c r="B228" s="400"/>
      <c r="C228" s="387" t="s">
        <v>2892</v>
      </c>
      <c r="D228" s="388" t="s">
        <v>7811</v>
      </c>
      <c r="E228" s="1275">
        <v>24.19</v>
      </c>
      <c r="F228" s="295">
        <f t="shared" si="37"/>
        <v>0</v>
      </c>
      <c r="G228" s="1413">
        <f t="shared" si="38"/>
        <v>0</v>
      </c>
      <c r="H228" s="505">
        <f t="shared" si="39"/>
        <v>25</v>
      </c>
      <c r="I228" s="505">
        <f t="shared" si="39"/>
        <v>200</v>
      </c>
      <c r="J228" s="116"/>
      <c r="K228" s="1275">
        <f t="shared" si="40"/>
        <v>0</v>
      </c>
    </row>
    <row r="229" spans="1:14">
      <c r="B229" s="400"/>
      <c r="C229" s="387" t="s">
        <v>8828</v>
      </c>
      <c r="D229" s="388" t="s">
        <v>8824</v>
      </c>
      <c r="E229" s="1275">
        <v>24.19</v>
      </c>
      <c r="F229" s="295">
        <f t="shared" si="37"/>
        <v>0</v>
      </c>
      <c r="G229" s="1413">
        <f t="shared" si="38"/>
        <v>0</v>
      </c>
      <c r="H229" s="505">
        <v>25</v>
      </c>
      <c r="I229" s="505">
        <v>200</v>
      </c>
      <c r="J229" s="116"/>
      <c r="K229" s="1275">
        <f t="shared" si="40"/>
        <v>0</v>
      </c>
    </row>
    <row r="230" spans="1:14">
      <c r="B230" s="400"/>
      <c r="C230" s="387" t="s">
        <v>8829</v>
      </c>
      <c r="D230" s="388" t="s">
        <v>8825</v>
      </c>
      <c r="E230" s="1275">
        <v>28.41</v>
      </c>
      <c r="F230" s="295">
        <f t="shared" si="37"/>
        <v>0</v>
      </c>
      <c r="G230" s="1413">
        <f t="shared" si="38"/>
        <v>0</v>
      </c>
      <c r="H230" s="505">
        <v>25</v>
      </c>
      <c r="I230" s="505">
        <v>200</v>
      </c>
      <c r="J230" s="116"/>
      <c r="K230" s="1275">
        <f t="shared" si="40"/>
        <v>0</v>
      </c>
    </row>
    <row r="231" spans="1:14">
      <c r="B231" s="400"/>
      <c r="C231" s="387" t="s">
        <v>8830</v>
      </c>
      <c r="D231" s="388" t="s">
        <v>8826</v>
      </c>
      <c r="E231" s="1275">
        <v>28.41</v>
      </c>
      <c r="F231" s="295">
        <f t="shared" si="37"/>
        <v>0</v>
      </c>
      <c r="G231" s="1413">
        <f t="shared" si="38"/>
        <v>0</v>
      </c>
      <c r="H231" s="505">
        <v>25</v>
      </c>
      <c r="I231" s="505">
        <v>150</v>
      </c>
      <c r="J231" s="116"/>
      <c r="K231" s="1275">
        <f t="shared" si="40"/>
        <v>0</v>
      </c>
    </row>
    <row r="232" spans="1:14">
      <c r="A232" s="304" t="str">
        <f>IF(J232&gt;0,COUNT($J$4:J232)+MAX('MI Fittings'!A:A,'CS Press Fittings'!A:A),"")</f>
        <v/>
      </c>
      <c r="B232" s="400"/>
      <c r="C232" s="387" t="s">
        <v>2893</v>
      </c>
      <c r="D232" s="388" t="s">
        <v>7812</v>
      </c>
      <c r="E232" s="1275">
        <v>31.45</v>
      </c>
      <c r="F232" s="295">
        <f t="shared" si="37"/>
        <v>0</v>
      </c>
      <c r="G232" s="1413">
        <f t="shared" si="38"/>
        <v>0</v>
      </c>
      <c r="H232" s="505">
        <f>H20</f>
        <v>25</v>
      </c>
      <c r="I232" s="505">
        <f>I20</f>
        <v>150</v>
      </c>
      <c r="J232" s="116"/>
      <c r="K232" s="1275">
        <f t="shared" si="40"/>
        <v>0</v>
      </c>
    </row>
    <row r="233" spans="1:14">
      <c r="B233" s="400"/>
      <c r="C233" s="387" t="s">
        <v>8831</v>
      </c>
      <c r="D233" s="388" t="s">
        <v>8827</v>
      </c>
      <c r="E233" s="1275">
        <v>31.45</v>
      </c>
      <c r="F233" s="295">
        <f t="shared" si="37"/>
        <v>0</v>
      </c>
      <c r="G233" s="1413">
        <f t="shared" si="38"/>
        <v>0</v>
      </c>
      <c r="H233" s="505">
        <v>25</v>
      </c>
      <c r="I233" s="505">
        <v>150</v>
      </c>
      <c r="J233" s="116"/>
      <c r="K233" s="1275">
        <f t="shared" si="40"/>
        <v>0</v>
      </c>
    </row>
    <row r="234" spans="1:14">
      <c r="A234" s="304" t="str">
        <f>IF(J234&gt;0,COUNT($J$4:J234)+MAX('MI Fittings'!A:A,'CS Press Fittings'!A:A),"")</f>
        <v/>
      </c>
      <c r="B234" s="400"/>
      <c r="C234" s="509"/>
      <c r="D234" s="510"/>
      <c r="E234" s="1296" t="s">
        <v>563</v>
      </c>
      <c r="F234" s="314"/>
      <c r="G234" s="1412"/>
      <c r="H234" s="511"/>
      <c r="I234" s="511"/>
      <c r="J234" s="118"/>
      <c r="K234" s="1418"/>
    </row>
    <row r="235" spans="1:14">
      <c r="A235" s="304" t="str">
        <f>IF(J235&gt;0,COUNT($J$4:J235)+MAX('MI Fittings'!A:A,'CS Press Fittings'!A:A),"")</f>
        <v/>
      </c>
      <c r="B235" s="400"/>
      <c r="C235" s="387" t="s">
        <v>2894</v>
      </c>
      <c r="D235" s="388" t="s">
        <v>7813</v>
      </c>
      <c r="E235" s="1275">
        <v>4.82</v>
      </c>
      <c r="F235" s="295">
        <f t="shared" ref="F235:F251" si="41">$F$2</f>
        <v>0</v>
      </c>
      <c r="G235" s="1413">
        <f t="shared" ref="G235:G251" si="42">IFERROR(E235*F235,"-")</f>
        <v>0</v>
      </c>
      <c r="H235" s="505">
        <f t="shared" ref="H235:I251" si="43">H23</f>
        <v>25</v>
      </c>
      <c r="I235" s="506">
        <f t="shared" si="43"/>
        <v>600</v>
      </c>
      <c r="J235" s="116"/>
      <c r="K235" s="1275">
        <f t="shared" ref="K235:K251" si="44">IFERROR(J235*G235,0)</f>
        <v>0</v>
      </c>
    </row>
    <row r="236" spans="1:14">
      <c r="A236" s="304" t="str">
        <f>IF(J236&gt;0,COUNT($J$4:J236)+MAX('MI Fittings'!A:A,'CS Press Fittings'!A:A),"")</f>
        <v/>
      </c>
      <c r="B236" s="400"/>
      <c r="C236" s="384" t="s">
        <v>2895</v>
      </c>
      <c r="D236" s="342" t="s">
        <v>7814</v>
      </c>
      <c r="E236" s="1278">
        <v>5.62</v>
      </c>
      <c r="F236" s="294">
        <f t="shared" si="41"/>
        <v>0</v>
      </c>
      <c r="G236" s="1411">
        <f t="shared" si="42"/>
        <v>0</v>
      </c>
      <c r="H236" s="503">
        <f t="shared" si="43"/>
        <v>25</v>
      </c>
      <c r="I236" s="504">
        <f t="shared" si="43"/>
        <v>600</v>
      </c>
      <c r="J236" s="114"/>
      <c r="K236" s="1278">
        <f t="shared" si="44"/>
        <v>0</v>
      </c>
    </row>
    <row r="237" spans="1:14">
      <c r="A237" s="304" t="str">
        <f>IF(J237&gt;0,COUNT($J$4:J237)+MAX('MI Fittings'!A:A,'CS Press Fittings'!A:A),"")</f>
        <v/>
      </c>
      <c r="B237" s="400"/>
      <c r="C237" s="387" t="s">
        <v>2896</v>
      </c>
      <c r="D237" s="388" t="s">
        <v>7815</v>
      </c>
      <c r="E237" s="1275">
        <v>5.62</v>
      </c>
      <c r="F237" s="295">
        <f t="shared" si="41"/>
        <v>0</v>
      </c>
      <c r="G237" s="1411">
        <f t="shared" si="42"/>
        <v>0</v>
      </c>
      <c r="H237" s="505">
        <f t="shared" si="43"/>
        <v>25</v>
      </c>
      <c r="I237" s="506">
        <f t="shared" si="43"/>
        <v>600</v>
      </c>
      <c r="J237" s="116"/>
      <c r="K237" s="1278">
        <f t="shared" si="44"/>
        <v>0</v>
      </c>
    </row>
    <row r="238" spans="1:14">
      <c r="A238" s="304" t="str">
        <f>IF(J238&gt;0,COUNT($J$4:J238)+MAX('MI Fittings'!A:A,'CS Press Fittings'!A:A),"")</f>
        <v/>
      </c>
      <c r="B238" s="400"/>
      <c r="C238" s="387" t="s">
        <v>2897</v>
      </c>
      <c r="D238" s="388" t="s">
        <v>7816</v>
      </c>
      <c r="E238" s="1275">
        <v>7.35</v>
      </c>
      <c r="F238" s="295">
        <f t="shared" si="41"/>
        <v>0</v>
      </c>
      <c r="G238" s="1411">
        <f t="shared" si="42"/>
        <v>0</v>
      </c>
      <c r="H238" s="505">
        <f t="shared" si="43"/>
        <v>25</v>
      </c>
      <c r="I238" s="506">
        <f t="shared" si="43"/>
        <v>600</v>
      </c>
      <c r="J238" s="116"/>
      <c r="K238" s="1278">
        <f t="shared" si="44"/>
        <v>0</v>
      </c>
    </row>
    <row r="239" spans="1:14">
      <c r="A239" s="304" t="str">
        <f>IF(J239&gt;0,COUNT($J$4:J239)+MAX('MI Fittings'!A:A,'CS Press Fittings'!A:A),"")</f>
        <v/>
      </c>
      <c r="B239" s="400"/>
      <c r="C239" s="387" t="s">
        <v>2898</v>
      </c>
      <c r="D239" s="388" t="s">
        <v>7817</v>
      </c>
      <c r="E239" s="1275">
        <v>7.35</v>
      </c>
      <c r="F239" s="295">
        <f t="shared" si="41"/>
        <v>0</v>
      </c>
      <c r="G239" s="1411">
        <f t="shared" si="42"/>
        <v>0</v>
      </c>
      <c r="H239" s="505">
        <f t="shared" si="43"/>
        <v>25</v>
      </c>
      <c r="I239" s="506">
        <f t="shared" si="43"/>
        <v>600</v>
      </c>
      <c r="J239" s="116"/>
      <c r="K239" s="1278">
        <f t="shared" si="44"/>
        <v>0</v>
      </c>
    </row>
    <row r="240" spans="1:14">
      <c r="A240" s="304" t="str">
        <f>IF(J240&gt;0,COUNT($J$4:J240)+MAX('MI Fittings'!A:A,'CS Press Fittings'!A:A),"")</f>
        <v/>
      </c>
      <c r="B240" s="400"/>
      <c r="C240" s="387" t="s">
        <v>2899</v>
      </c>
      <c r="D240" s="388" t="s">
        <v>7818</v>
      </c>
      <c r="E240" s="1275">
        <v>8.84</v>
      </c>
      <c r="F240" s="295">
        <f t="shared" si="41"/>
        <v>0</v>
      </c>
      <c r="G240" s="1411">
        <f t="shared" si="42"/>
        <v>0</v>
      </c>
      <c r="H240" s="505">
        <f t="shared" si="43"/>
        <v>25</v>
      </c>
      <c r="I240" s="506">
        <f t="shared" si="43"/>
        <v>400</v>
      </c>
      <c r="J240" s="116"/>
      <c r="K240" s="1278">
        <f t="shared" si="44"/>
        <v>0</v>
      </c>
    </row>
    <row r="241" spans="1:11">
      <c r="A241" s="304" t="str">
        <f>IF(J241&gt;0,COUNT($J$4:J241)+MAX('MI Fittings'!A:A,'CS Press Fittings'!A:A),"")</f>
        <v/>
      </c>
      <c r="B241" s="400"/>
      <c r="C241" s="387" t="s">
        <v>2900</v>
      </c>
      <c r="D241" s="388" t="s">
        <v>7819</v>
      </c>
      <c r="E241" s="1275">
        <v>8.84</v>
      </c>
      <c r="F241" s="295">
        <f t="shared" si="41"/>
        <v>0</v>
      </c>
      <c r="G241" s="1411">
        <f t="shared" si="42"/>
        <v>0</v>
      </c>
      <c r="H241" s="505">
        <f t="shared" si="43"/>
        <v>25</v>
      </c>
      <c r="I241" s="506">
        <f t="shared" si="43"/>
        <v>400</v>
      </c>
      <c r="J241" s="116"/>
      <c r="K241" s="1278">
        <f t="shared" si="44"/>
        <v>0</v>
      </c>
    </row>
    <row r="242" spans="1:11">
      <c r="A242" s="304" t="str">
        <f>IF(J242&gt;0,COUNT($J$4:J242)+MAX('MI Fittings'!A:A,'CS Press Fittings'!A:A),"")</f>
        <v/>
      </c>
      <c r="B242" s="400"/>
      <c r="C242" s="387" t="s">
        <v>2901</v>
      </c>
      <c r="D242" s="388" t="s">
        <v>7820</v>
      </c>
      <c r="E242" s="1275">
        <v>12.04</v>
      </c>
      <c r="F242" s="295">
        <f t="shared" si="41"/>
        <v>0</v>
      </c>
      <c r="G242" s="1411">
        <f t="shared" si="42"/>
        <v>0</v>
      </c>
      <c r="H242" s="505">
        <f t="shared" si="43"/>
        <v>25</v>
      </c>
      <c r="I242" s="506">
        <f t="shared" si="43"/>
        <v>400</v>
      </c>
      <c r="J242" s="116"/>
      <c r="K242" s="1278">
        <f t="shared" si="44"/>
        <v>0</v>
      </c>
    </row>
    <row r="243" spans="1:11">
      <c r="A243" s="304" t="str">
        <f>IF(J243&gt;0,COUNT($J$4:J243)+MAX('MI Fittings'!A:A,'CS Press Fittings'!A:A),"")</f>
        <v/>
      </c>
      <c r="B243" s="400"/>
      <c r="C243" s="387" t="s">
        <v>2902</v>
      </c>
      <c r="D243" s="388" t="s">
        <v>7821</v>
      </c>
      <c r="E243" s="1275">
        <v>12.04</v>
      </c>
      <c r="F243" s="295">
        <f t="shared" si="41"/>
        <v>0</v>
      </c>
      <c r="G243" s="1411">
        <f t="shared" si="42"/>
        <v>0</v>
      </c>
      <c r="H243" s="505">
        <f t="shared" si="43"/>
        <v>25</v>
      </c>
      <c r="I243" s="506">
        <f t="shared" si="43"/>
        <v>300</v>
      </c>
      <c r="J243" s="116"/>
      <c r="K243" s="1278">
        <f t="shared" si="44"/>
        <v>0</v>
      </c>
    </row>
    <row r="244" spans="1:11">
      <c r="A244" s="304" t="str">
        <f>IF(J244&gt;0,COUNT($J$4:J244)+MAX('MI Fittings'!A:A,'CS Press Fittings'!A:A),"")</f>
        <v/>
      </c>
      <c r="B244" s="400"/>
      <c r="C244" s="387" t="s">
        <v>2903</v>
      </c>
      <c r="D244" s="388" t="s">
        <v>7822</v>
      </c>
      <c r="E244" s="1275">
        <v>13.43</v>
      </c>
      <c r="F244" s="295">
        <f t="shared" si="41"/>
        <v>0</v>
      </c>
      <c r="G244" s="1411">
        <f t="shared" si="42"/>
        <v>0</v>
      </c>
      <c r="H244" s="505">
        <f t="shared" si="43"/>
        <v>25</v>
      </c>
      <c r="I244" s="506">
        <f t="shared" si="43"/>
        <v>300</v>
      </c>
      <c r="J244" s="116"/>
      <c r="K244" s="1278">
        <f t="shared" si="44"/>
        <v>0</v>
      </c>
    </row>
    <row r="245" spans="1:11">
      <c r="A245" s="304" t="str">
        <f>IF(J245&gt;0,COUNT($J$4:J245)+MAX('MI Fittings'!A:A,'CS Press Fittings'!A:A),"")</f>
        <v/>
      </c>
      <c r="B245" s="400"/>
      <c r="C245" s="387" t="s">
        <v>2904</v>
      </c>
      <c r="D245" s="388" t="s">
        <v>7823</v>
      </c>
      <c r="E245" s="1275">
        <v>13.43</v>
      </c>
      <c r="F245" s="295">
        <f t="shared" si="41"/>
        <v>0</v>
      </c>
      <c r="G245" s="1411">
        <f t="shared" si="42"/>
        <v>0</v>
      </c>
      <c r="H245" s="505">
        <f t="shared" si="43"/>
        <v>25</v>
      </c>
      <c r="I245" s="506">
        <f t="shared" si="43"/>
        <v>300</v>
      </c>
      <c r="J245" s="116"/>
      <c r="K245" s="1278">
        <f t="shared" si="44"/>
        <v>0</v>
      </c>
    </row>
    <row r="246" spans="1:11">
      <c r="A246" s="304" t="str">
        <f>IF(J246&gt;0,COUNT($J$4:J246)+MAX('MI Fittings'!A:A,'CS Press Fittings'!A:A),"")</f>
        <v/>
      </c>
      <c r="B246" s="400"/>
      <c r="C246" s="387" t="s">
        <v>2905</v>
      </c>
      <c r="D246" s="388" t="s">
        <v>7824</v>
      </c>
      <c r="E246" s="1275">
        <v>22.92</v>
      </c>
      <c r="F246" s="295">
        <f t="shared" si="41"/>
        <v>0</v>
      </c>
      <c r="G246" s="1411">
        <f t="shared" si="42"/>
        <v>0</v>
      </c>
      <c r="H246" s="505">
        <f t="shared" si="43"/>
        <v>25</v>
      </c>
      <c r="I246" s="506">
        <f t="shared" si="43"/>
        <v>200</v>
      </c>
      <c r="J246" s="116"/>
      <c r="K246" s="1278">
        <f t="shared" si="44"/>
        <v>0</v>
      </c>
    </row>
    <row r="247" spans="1:11">
      <c r="A247" s="304" t="str">
        <f>IF(J247&gt;0,COUNT($J$4:J247)+MAX('MI Fittings'!A:A,'CS Press Fittings'!A:A),"")</f>
        <v/>
      </c>
      <c r="B247" s="400"/>
      <c r="C247" s="387" t="s">
        <v>2906</v>
      </c>
      <c r="D247" s="388" t="s">
        <v>7825</v>
      </c>
      <c r="E247" s="1275">
        <v>22.92</v>
      </c>
      <c r="F247" s="295">
        <f t="shared" si="41"/>
        <v>0</v>
      </c>
      <c r="G247" s="1411">
        <f t="shared" si="42"/>
        <v>0</v>
      </c>
      <c r="H247" s="505">
        <f t="shared" si="43"/>
        <v>25</v>
      </c>
      <c r="I247" s="506">
        <f t="shared" si="43"/>
        <v>200</v>
      </c>
      <c r="J247" s="116"/>
      <c r="K247" s="1278">
        <f t="shared" si="44"/>
        <v>0</v>
      </c>
    </row>
    <row r="248" spans="1:11">
      <c r="A248" s="304" t="str">
        <f>IF(J248&gt;0,COUNT($J$4:J248)+MAX('MI Fittings'!A:A,'CS Press Fittings'!A:A),"")</f>
        <v/>
      </c>
      <c r="B248" s="400"/>
      <c r="C248" s="387" t="s">
        <v>2907</v>
      </c>
      <c r="D248" s="388" t="s">
        <v>7826</v>
      </c>
      <c r="E248" s="1275">
        <v>21.94</v>
      </c>
      <c r="F248" s="295">
        <f t="shared" si="41"/>
        <v>0</v>
      </c>
      <c r="G248" s="1411">
        <f t="shared" si="42"/>
        <v>0</v>
      </c>
      <c r="H248" s="505">
        <f t="shared" si="43"/>
        <v>25</v>
      </c>
      <c r="I248" s="506">
        <f t="shared" si="43"/>
        <v>200</v>
      </c>
      <c r="J248" s="116"/>
      <c r="K248" s="1278">
        <f t="shared" si="44"/>
        <v>0</v>
      </c>
    </row>
    <row r="249" spans="1:11">
      <c r="A249" s="304" t="str">
        <f>IF(J249&gt;0,COUNT($J$4:J249)+MAX('MI Fittings'!A:A,'CS Press Fittings'!A:A),"")</f>
        <v/>
      </c>
      <c r="B249" s="400"/>
      <c r="C249" s="387" t="s">
        <v>2908</v>
      </c>
      <c r="D249" s="388" t="s">
        <v>7827</v>
      </c>
      <c r="E249" s="1275">
        <v>26.67</v>
      </c>
      <c r="F249" s="295">
        <f t="shared" si="41"/>
        <v>0</v>
      </c>
      <c r="G249" s="1411">
        <f t="shared" si="42"/>
        <v>0</v>
      </c>
      <c r="H249" s="505">
        <f t="shared" si="43"/>
        <v>25</v>
      </c>
      <c r="I249" s="506">
        <f t="shared" si="43"/>
        <v>150</v>
      </c>
      <c r="J249" s="116"/>
      <c r="K249" s="1278">
        <f t="shared" si="44"/>
        <v>0</v>
      </c>
    </row>
    <row r="250" spans="1:11">
      <c r="A250" s="304" t="str">
        <f>IF(J250&gt;0,COUNT($J$4:J250)+MAX('MI Fittings'!A:A,'CS Press Fittings'!A:A),"")</f>
        <v/>
      </c>
      <c r="B250" s="400"/>
      <c r="C250" s="391" t="s">
        <v>2909</v>
      </c>
      <c r="D250" s="349" t="s">
        <v>7828</v>
      </c>
      <c r="E250" s="1276">
        <v>29.75</v>
      </c>
      <c r="F250" s="296">
        <f t="shared" si="41"/>
        <v>0</v>
      </c>
      <c r="G250" s="1411">
        <f t="shared" si="42"/>
        <v>0</v>
      </c>
      <c r="H250" s="507">
        <f t="shared" si="43"/>
        <v>25</v>
      </c>
      <c r="I250" s="508">
        <f t="shared" si="43"/>
        <v>150</v>
      </c>
      <c r="J250" s="117"/>
      <c r="K250" s="1278">
        <f t="shared" si="44"/>
        <v>0</v>
      </c>
    </row>
    <row r="251" spans="1:11">
      <c r="A251" s="304" t="str">
        <f>IF(J251&gt;0,COUNT($J$4:J251)+MAX('MI Fittings'!A:A,'CS Press Fittings'!A:A),"")</f>
        <v/>
      </c>
      <c r="B251" s="400"/>
      <c r="C251" s="387" t="s">
        <v>2910</v>
      </c>
      <c r="D251" s="388" t="s">
        <v>7829</v>
      </c>
      <c r="E251" s="1275">
        <v>29.75</v>
      </c>
      <c r="F251" s="295">
        <f t="shared" si="41"/>
        <v>0</v>
      </c>
      <c r="G251" s="1411">
        <f t="shared" si="42"/>
        <v>0</v>
      </c>
      <c r="H251" s="505">
        <f t="shared" si="43"/>
        <v>25</v>
      </c>
      <c r="I251" s="506">
        <f t="shared" si="43"/>
        <v>150</v>
      </c>
      <c r="J251" s="116"/>
      <c r="K251" s="1278">
        <f t="shared" si="44"/>
        <v>0</v>
      </c>
    </row>
    <row r="252" spans="1:11">
      <c r="A252" s="304" t="str">
        <f>IF(J252&gt;0,COUNT($J$4:J252)+MAX('MI Fittings'!A:A,'CS Press Fittings'!A:A),"")</f>
        <v/>
      </c>
      <c r="B252" s="400"/>
      <c r="C252" s="509"/>
      <c r="D252" s="510"/>
      <c r="E252" s="1296" t="s">
        <v>563</v>
      </c>
      <c r="F252" s="314"/>
      <c r="G252" s="1412"/>
      <c r="H252" s="511"/>
      <c r="I252" s="512"/>
      <c r="J252" s="118"/>
      <c r="K252" s="1418"/>
    </row>
    <row r="253" spans="1:11">
      <c r="A253" s="304" t="str">
        <f>IF(J253&gt;0,COUNT($J$4:J253)+MAX('MI Fittings'!A:A,'CS Press Fittings'!A:A),"")</f>
        <v/>
      </c>
      <c r="B253" s="400"/>
      <c r="C253" s="387" t="s">
        <v>2911</v>
      </c>
      <c r="D253" s="388" t="s">
        <v>7830</v>
      </c>
      <c r="E253" s="1275">
        <v>5.25</v>
      </c>
      <c r="F253" s="295">
        <f t="shared" ref="F253:F269" si="45">$F$2</f>
        <v>0</v>
      </c>
      <c r="G253" s="1413">
        <f t="shared" ref="G253:G269" si="46">IFERROR(E253*F253,"-")</f>
        <v>0</v>
      </c>
      <c r="H253" s="505">
        <f t="shared" ref="H253:I269" si="47">H41</f>
        <v>25</v>
      </c>
      <c r="I253" s="505">
        <f t="shared" si="47"/>
        <v>600</v>
      </c>
      <c r="J253" s="116"/>
      <c r="K253" s="1275">
        <f t="shared" ref="K253:K269" si="48">IFERROR(J253*G253,0)</f>
        <v>0</v>
      </c>
    </row>
    <row r="254" spans="1:11">
      <c r="A254" s="304" t="str">
        <f>IF(J254&gt;0,COUNT($J$4:J254)+MAX('MI Fittings'!A:A,'CS Press Fittings'!A:A),"")</f>
        <v/>
      </c>
      <c r="B254" s="400"/>
      <c r="C254" s="384" t="s">
        <v>2912</v>
      </c>
      <c r="D254" s="342" t="s">
        <v>7831</v>
      </c>
      <c r="E254" s="1278">
        <v>6.02</v>
      </c>
      <c r="F254" s="294">
        <f t="shared" si="45"/>
        <v>0</v>
      </c>
      <c r="G254" s="1411">
        <f t="shared" si="46"/>
        <v>0</v>
      </c>
      <c r="H254" s="503">
        <f t="shared" si="47"/>
        <v>25</v>
      </c>
      <c r="I254" s="503">
        <f t="shared" si="47"/>
        <v>600</v>
      </c>
      <c r="J254" s="114"/>
      <c r="K254" s="1278">
        <f t="shared" si="48"/>
        <v>0</v>
      </c>
    </row>
    <row r="255" spans="1:11">
      <c r="A255" s="304" t="str">
        <f>IF(J255&gt;0,COUNT($J$4:J255)+MAX('MI Fittings'!A:A,'CS Press Fittings'!A:A),"")</f>
        <v/>
      </c>
      <c r="B255" s="400"/>
      <c r="C255" s="387" t="s">
        <v>2913</v>
      </c>
      <c r="D255" s="388" t="s">
        <v>7832</v>
      </c>
      <c r="E255" s="1275">
        <v>6.02</v>
      </c>
      <c r="F255" s="295">
        <f t="shared" si="45"/>
        <v>0</v>
      </c>
      <c r="G255" s="1411">
        <f t="shared" si="46"/>
        <v>0</v>
      </c>
      <c r="H255" s="505">
        <f t="shared" si="47"/>
        <v>25</v>
      </c>
      <c r="I255" s="505">
        <f t="shared" si="47"/>
        <v>600</v>
      </c>
      <c r="J255" s="116"/>
      <c r="K255" s="1278">
        <f t="shared" si="48"/>
        <v>0</v>
      </c>
    </row>
    <row r="256" spans="1:11">
      <c r="A256" s="304" t="str">
        <f>IF(J256&gt;0,COUNT($J$4:J256)+MAX('MI Fittings'!A:A,'CS Press Fittings'!A:A),"")</f>
        <v/>
      </c>
      <c r="B256" s="400"/>
      <c r="C256" s="387" t="s">
        <v>2914</v>
      </c>
      <c r="D256" s="388" t="s">
        <v>7833</v>
      </c>
      <c r="E256" s="1275">
        <v>8.0500000000000007</v>
      </c>
      <c r="F256" s="295">
        <f t="shared" si="45"/>
        <v>0</v>
      </c>
      <c r="G256" s="1411">
        <f t="shared" si="46"/>
        <v>0</v>
      </c>
      <c r="H256" s="505">
        <f t="shared" si="47"/>
        <v>25</v>
      </c>
      <c r="I256" s="505">
        <f t="shared" si="47"/>
        <v>400</v>
      </c>
      <c r="J256" s="116"/>
      <c r="K256" s="1278">
        <f t="shared" si="48"/>
        <v>0</v>
      </c>
    </row>
    <row r="257" spans="1:11">
      <c r="A257" s="304" t="str">
        <f>IF(J257&gt;0,COUNT($J$4:J257)+MAX('MI Fittings'!A:A,'CS Press Fittings'!A:A),"")</f>
        <v/>
      </c>
      <c r="B257" s="400"/>
      <c r="C257" s="387" t="s">
        <v>2915</v>
      </c>
      <c r="D257" s="388" t="s">
        <v>7834</v>
      </c>
      <c r="E257" s="1275">
        <v>8.0500000000000007</v>
      </c>
      <c r="F257" s="295">
        <f t="shared" si="45"/>
        <v>0</v>
      </c>
      <c r="G257" s="1411">
        <f t="shared" si="46"/>
        <v>0</v>
      </c>
      <c r="H257" s="505">
        <f t="shared" si="47"/>
        <v>25</v>
      </c>
      <c r="I257" s="505">
        <f t="shared" si="47"/>
        <v>400</v>
      </c>
      <c r="J257" s="116"/>
      <c r="K257" s="1278">
        <f t="shared" si="48"/>
        <v>0</v>
      </c>
    </row>
    <row r="258" spans="1:11">
      <c r="A258" s="304" t="str">
        <f>IF(J258&gt;0,COUNT($J$4:J258)+MAX('MI Fittings'!A:A,'CS Press Fittings'!A:A),"")</f>
        <v/>
      </c>
      <c r="B258" s="400"/>
      <c r="C258" s="387" t="s">
        <v>2916</v>
      </c>
      <c r="D258" s="388" t="s">
        <v>7835</v>
      </c>
      <c r="E258" s="1275">
        <v>9.5299999999999994</v>
      </c>
      <c r="F258" s="295">
        <f t="shared" si="45"/>
        <v>0</v>
      </c>
      <c r="G258" s="1411">
        <f t="shared" si="46"/>
        <v>0</v>
      </c>
      <c r="H258" s="505">
        <f t="shared" si="47"/>
        <v>25</v>
      </c>
      <c r="I258" s="505">
        <f t="shared" si="47"/>
        <v>400</v>
      </c>
      <c r="J258" s="116"/>
      <c r="K258" s="1278">
        <f t="shared" si="48"/>
        <v>0</v>
      </c>
    </row>
    <row r="259" spans="1:11">
      <c r="A259" s="304" t="str">
        <f>IF(J259&gt;0,COUNT($J$4:J259)+MAX('MI Fittings'!A:A,'CS Press Fittings'!A:A),"")</f>
        <v/>
      </c>
      <c r="B259" s="400"/>
      <c r="C259" s="387" t="s">
        <v>2917</v>
      </c>
      <c r="D259" s="388" t="s">
        <v>7836</v>
      </c>
      <c r="E259" s="1275">
        <v>9.5299999999999994</v>
      </c>
      <c r="F259" s="295">
        <f t="shared" si="45"/>
        <v>0</v>
      </c>
      <c r="G259" s="1411">
        <f t="shared" si="46"/>
        <v>0</v>
      </c>
      <c r="H259" s="505">
        <f t="shared" si="47"/>
        <v>25</v>
      </c>
      <c r="I259" s="505">
        <f t="shared" si="47"/>
        <v>300</v>
      </c>
      <c r="J259" s="116"/>
      <c r="K259" s="1278">
        <f t="shared" si="48"/>
        <v>0</v>
      </c>
    </row>
    <row r="260" spans="1:11">
      <c r="A260" s="304" t="str">
        <f>IF(J260&gt;0,COUNT($J$4:J260)+MAX('MI Fittings'!A:A,'CS Press Fittings'!A:A),"")</f>
        <v/>
      </c>
      <c r="B260" s="400"/>
      <c r="C260" s="387" t="s">
        <v>2918</v>
      </c>
      <c r="D260" s="388" t="s">
        <v>7837</v>
      </c>
      <c r="E260" s="1275">
        <v>13.15</v>
      </c>
      <c r="F260" s="295">
        <f t="shared" si="45"/>
        <v>0</v>
      </c>
      <c r="G260" s="1411">
        <f t="shared" si="46"/>
        <v>0</v>
      </c>
      <c r="H260" s="505">
        <f t="shared" si="47"/>
        <v>25</v>
      </c>
      <c r="I260" s="505">
        <f t="shared" si="47"/>
        <v>300</v>
      </c>
      <c r="J260" s="116"/>
      <c r="K260" s="1278">
        <f t="shared" si="48"/>
        <v>0</v>
      </c>
    </row>
    <row r="261" spans="1:11">
      <c r="A261" s="304" t="str">
        <f>IF(J261&gt;0,COUNT($J$4:J261)+MAX('MI Fittings'!A:A,'CS Press Fittings'!A:A),"")</f>
        <v/>
      </c>
      <c r="B261" s="400"/>
      <c r="C261" s="387" t="s">
        <v>2919</v>
      </c>
      <c r="D261" s="388" t="s">
        <v>7838</v>
      </c>
      <c r="E261" s="1275">
        <v>13.15</v>
      </c>
      <c r="F261" s="295">
        <f t="shared" si="45"/>
        <v>0</v>
      </c>
      <c r="G261" s="1411">
        <f t="shared" si="46"/>
        <v>0</v>
      </c>
      <c r="H261" s="505">
        <f t="shared" si="47"/>
        <v>25</v>
      </c>
      <c r="I261" s="505">
        <f t="shared" si="47"/>
        <v>300</v>
      </c>
      <c r="J261" s="116"/>
      <c r="K261" s="1278">
        <f t="shared" si="48"/>
        <v>0</v>
      </c>
    </row>
    <row r="262" spans="1:11">
      <c r="A262" s="304" t="str">
        <f>IF(J262&gt;0,COUNT($J$4:J262)+MAX('MI Fittings'!A:A,'CS Press Fittings'!A:A),"")</f>
        <v/>
      </c>
      <c r="B262" s="400"/>
      <c r="C262" s="387" t="s">
        <v>2920</v>
      </c>
      <c r="D262" s="388" t="s">
        <v>7839</v>
      </c>
      <c r="E262" s="1275">
        <v>14.57</v>
      </c>
      <c r="F262" s="295">
        <f t="shared" si="45"/>
        <v>0</v>
      </c>
      <c r="G262" s="1411">
        <f t="shared" si="46"/>
        <v>0</v>
      </c>
      <c r="H262" s="505">
        <f t="shared" si="47"/>
        <v>25</v>
      </c>
      <c r="I262" s="505">
        <f t="shared" si="47"/>
        <v>200</v>
      </c>
      <c r="J262" s="116"/>
      <c r="K262" s="1278">
        <f t="shared" si="48"/>
        <v>0</v>
      </c>
    </row>
    <row r="263" spans="1:11">
      <c r="A263" s="304" t="str">
        <f>IF(J263&gt;0,COUNT($J$4:J263)+MAX('MI Fittings'!A:A,'CS Press Fittings'!A:A),"")</f>
        <v/>
      </c>
      <c r="B263" s="400"/>
      <c r="C263" s="387" t="s">
        <v>2921</v>
      </c>
      <c r="D263" s="388" t="s">
        <v>7840</v>
      </c>
      <c r="E263" s="1275">
        <v>14.57</v>
      </c>
      <c r="F263" s="295">
        <f t="shared" si="45"/>
        <v>0</v>
      </c>
      <c r="G263" s="1411">
        <f t="shared" si="46"/>
        <v>0</v>
      </c>
      <c r="H263" s="505">
        <f t="shared" si="47"/>
        <v>25</v>
      </c>
      <c r="I263" s="505">
        <f t="shared" si="47"/>
        <v>200</v>
      </c>
      <c r="J263" s="116"/>
      <c r="K263" s="1278">
        <f t="shared" si="48"/>
        <v>0</v>
      </c>
    </row>
    <row r="264" spans="1:11">
      <c r="A264" s="304" t="str">
        <f>IF(J264&gt;0,COUNT($J$4:J264)+MAX('MI Fittings'!A:A,'CS Press Fittings'!A:A),"")</f>
        <v/>
      </c>
      <c r="B264" s="400"/>
      <c r="C264" s="387" t="s">
        <v>2922</v>
      </c>
      <c r="D264" s="388" t="s">
        <v>7841</v>
      </c>
      <c r="E264" s="1275">
        <v>23.28</v>
      </c>
      <c r="F264" s="295">
        <f t="shared" si="45"/>
        <v>0</v>
      </c>
      <c r="G264" s="1411">
        <f t="shared" si="46"/>
        <v>0</v>
      </c>
      <c r="H264" s="505">
        <f t="shared" si="47"/>
        <v>25</v>
      </c>
      <c r="I264" s="505">
        <f t="shared" si="47"/>
        <v>200</v>
      </c>
      <c r="J264" s="116"/>
      <c r="K264" s="1278">
        <f t="shared" si="48"/>
        <v>0</v>
      </c>
    </row>
    <row r="265" spans="1:11">
      <c r="A265" s="304" t="str">
        <f>IF(J265&gt;0,COUNT($J$4:J265)+MAX('MI Fittings'!A:A,'CS Press Fittings'!A:A),"")</f>
        <v/>
      </c>
      <c r="B265" s="400"/>
      <c r="C265" s="387" t="s">
        <v>2923</v>
      </c>
      <c r="D265" s="388" t="s">
        <v>7842</v>
      </c>
      <c r="E265" s="1275">
        <v>23.28</v>
      </c>
      <c r="F265" s="295">
        <f t="shared" si="45"/>
        <v>0</v>
      </c>
      <c r="G265" s="1411">
        <f t="shared" si="46"/>
        <v>0</v>
      </c>
      <c r="H265" s="505">
        <f t="shared" si="47"/>
        <v>25</v>
      </c>
      <c r="I265" s="505">
        <f t="shared" si="47"/>
        <v>150</v>
      </c>
      <c r="J265" s="116"/>
      <c r="K265" s="1278">
        <f t="shared" si="48"/>
        <v>0</v>
      </c>
    </row>
    <row r="266" spans="1:11">
      <c r="A266" s="304" t="str">
        <f>IF(J266&gt;0,COUNT($J$4:J266)+MAX('MI Fittings'!A:A,'CS Press Fittings'!A:A),"")</f>
        <v/>
      </c>
      <c r="B266" s="400"/>
      <c r="C266" s="387" t="s">
        <v>2924</v>
      </c>
      <c r="D266" s="388" t="s">
        <v>7843</v>
      </c>
      <c r="E266" s="1275">
        <v>27.75</v>
      </c>
      <c r="F266" s="295">
        <f t="shared" si="45"/>
        <v>0</v>
      </c>
      <c r="G266" s="1411">
        <f t="shared" si="46"/>
        <v>0</v>
      </c>
      <c r="H266" s="505">
        <f t="shared" si="47"/>
        <v>25</v>
      </c>
      <c r="I266" s="505">
        <f t="shared" si="47"/>
        <v>150</v>
      </c>
      <c r="J266" s="116"/>
      <c r="K266" s="1278">
        <f t="shared" si="48"/>
        <v>0</v>
      </c>
    </row>
    <row r="267" spans="1:11">
      <c r="A267" s="304" t="str">
        <f>IF(J267&gt;0,COUNT($J$4:J267)+MAX('MI Fittings'!A:A,'CS Press Fittings'!A:A),"")</f>
        <v/>
      </c>
      <c r="B267" s="400"/>
      <c r="C267" s="387" t="s">
        <v>2925</v>
      </c>
      <c r="D267" s="388" t="s">
        <v>7844</v>
      </c>
      <c r="E267" s="1275">
        <v>27.75</v>
      </c>
      <c r="F267" s="295">
        <f t="shared" si="45"/>
        <v>0</v>
      </c>
      <c r="G267" s="1411">
        <f t="shared" si="46"/>
        <v>0</v>
      </c>
      <c r="H267" s="505">
        <f t="shared" si="47"/>
        <v>25</v>
      </c>
      <c r="I267" s="505">
        <f t="shared" si="47"/>
        <v>100</v>
      </c>
      <c r="J267" s="116"/>
      <c r="K267" s="1278">
        <f t="shared" si="48"/>
        <v>0</v>
      </c>
    </row>
    <row r="268" spans="1:11">
      <c r="A268" s="304" t="str">
        <f>IF(J268&gt;0,COUNT($J$4:J268)+MAX('MI Fittings'!A:A,'CS Press Fittings'!A:A),"")</f>
        <v/>
      </c>
      <c r="B268" s="400"/>
      <c r="C268" s="391" t="s">
        <v>2926</v>
      </c>
      <c r="D268" s="349" t="s">
        <v>7845</v>
      </c>
      <c r="E268" s="1276">
        <v>30.76</v>
      </c>
      <c r="F268" s="296">
        <f t="shared" si="45"/>
        <v>0</v>
      </c>
      <c r="G268" s="1411">
        <f t="shared" si="46"/>
        <v>0</v>
      </c>
      <c r="H268" s="507">
        <f t="shared" si="47"/>
        <v>25</v>
      </c>
      <c r="I268" s="507">
        <f t="shared" si="47"/>
        <v>100</v>
      </c>
      <c r="J268" s="117"/>
      <c r="K268" s="1278">
        <f t="shared" si="48"/>
        <v>0</v>
      </c>
    </row>
    <row r="269" spans="1:11">
      <c r="A269" s="304" t="str">
        <f>IF(J269&gt;0,COUNT($J$4:J269)+MAX('MI Fittings'!A:A,'CS Press Fittings'!A:A),"")</f>
        <v/>
      </c>
      <c r="B269" s="400"/>
      <c r="C269" s="387" t="s">
        <v>2927</v>
      </c>
      <c r="D269" s="388" t="s">
        <v>7846</v>
      </c>
      <c r="E269" s="1275">
        <v>30.76</v>
      </c>
      <c r="F269" s="295">
        <f t="shared" si="45"/>
        <v>0</v>
      </c>
      <c r="G269" s="1411">
        <f t="shared" si="46"/>
        <v>0</v>
      </c>
      <c r="H269" s="505">
        <f t="shared" si="47"/>
        <v>25</v>
      </c>
      <c r="I269" s="505">
        <f t="shared" si="47"/>
        <v>100</v>
      </c>
      <c r="J269" s="116"/>
      <c r="K269" s="1278">
        <f t="shared" si="48"/>
        <v>0</v>
      </c>
    </row>
    <row r="270" spans="1:11">
      <c r="A270" s="304" t="str">
        <f>IF(J270&gt;0,COUNT($J$4:J270)+MAX('MI Fittings'!A:A,'CS Press Fittings'!A:A),"")</f>
        <v/>
      </c>
      <c r="B270" s="400"/>
      <c r="C270" s="509"/>
      <c r="D270" s="510"/>
      <c r="E270" s="1296" t="s">
        <v>563</v>
      </c>
      <c r="F270" s="314"/>
      <c r="G270" s="1412"/>
      <c r="H270" s="511"/>
      <c r="I270" s="511"/>
      <c r="J270" s="118"/>
      <c r="K270" s="1418"/>
    </row>
    <row r="271" spans="1:11">
      <c r="A271" s="304" t="str">
        <f>IF(J271&gt;0,COUNT($J$4:J271)+MAX('MI Fittings'!A:A,'CS Press Fittings'!A:A),"")</f>
        <v/>
      </c>
      <c r="B271" s="400"/>
      <c r="C271" s="387" t="s">
        <v>2928</v>
      </c>
      <c r="D271" s="388" t="s">
        <v>7847</v>
      </c>
      <c r="E271" s="1275">
        <v>4.24</v>
      </c>
      <c r="F271" s="295">
        <f t="shared" ref="F271:F287" si="49">$F$2</f>
        <v>0</v>
      </c>
      <c r="G271" s="1413">
        <f t="shared" ref="G271:G287" si="50">IFERROR(E271*F271,"-")</f>
        <v>0</v>
      </c>
      <c r="H271" s="505">
        <f t="shared" ref="H271:I287" si="51">H59</f>
        <v>25</v>
      </c>
      <c r="I271" s="505">
        <f t="shared" si="51"/>
        <v>600</v>
      </c>
      <c r="J271" s="116"/>
      <c r="K271" s="1275">
        <f t="shared" ref="K271:K287" si="52">IFERROR(J271*G271,0)</f>
        <v>0</v>
      </c>
    </row>
    <row r="272" spans="1:11">
      <c r="A272" s="304" t="str">
        <f>IF(J272&gt;0,COUNT($J$4:J272)+MAX('MI Fittings'!A:A,'CS Press Fittings'!A:A),"")</f>
        <v/>
      </c>
      <c r="B272" s="400"/>
      <c r="C272" s="384" t="s">
        <v>2929</v>
      </c>
      <c r="D272" s="342" t="s">
        <v>7848</v>
      </c>
      <c r="E272" s="1278">
        <v>4.5</v>
      </c>
      <c r="F272" s="294">
        <f t="shared" si="49"/>
        <v>0</v>
      </c>
      <c r="G272" s="1411">
        <f t="shared" si="50"/>
        <v>0</v>
      </c>
      <c r="H272" s="503">
        <f t="shared" si="51"/>
        <v>25</v>
      </c>
      <c r="I272" s="503">
        <f t="shared" si="51"/>
        <v>600</v>
      </c>
      <c r="J272" s="114"/>
      <c r="K272" s="1278">
        <f t="shared" si="52"/>
        <v>0</v>
      </c>
    </row>
    <row r="273" spans="1:11">
      <c r="A273" s="304" t="str">
        <f>IF(J273&gt;0,COUNT($J$4:J273)+MAX('MI Fittings'!A:A,'CS Press Fittings'!A:A),"")</f>
        <v/>
      </c>
      <c r="B273" s="400"/>
      <c r="C273" s="387" t="s">
        <v>2930</v>
      </c>
      <c r="D273" s="388" t="s">
        <v>7849</v>
      </c>
      <c r="E273" s="1275">
        <v>4.5</v>
      </c>
      <c r="F273" s="295">
        <f t="shared" si="49"/>
        <v>0</v>
      </c>
      <c r="G273" s="1411">
        <f t="shared" si="50"/>
        <v>0</v>
      </c>
      <c r="H273" s="505">
        <f t="shared" si="51"/>
        <v>25</v>
      </c>
      <c r="I273" s="505">
        <f t="shared" si="51"/>
        <v>600</v>
      </c>
      <c r="J273" s="116"/>
      <c r="K273" s="1278">
        <f t="shared" si="52"/>
        <v>0</v>
      </c>
    </row>
    <row r="274" spans="1:11">
      <c r="A274" s="304" t="str">
        <f>IF(J274&gt;0,COUNT($J$4:J274)+MAX('MI Fittings'!A:A,'CS Press Fittings'!A:A),"")</f>
        <v/>
      </c>
      <c r="B274" s="400"/>
      <c r="C274" s="387" t="s">
        <v>2931</v>
      </c>
      <c r="D274" s="388" t="s">
        <v>7850</v>
      </c>
      <c r="E274" s="1275">
        <v>5.26</v>
      </c>
      <c r="F274" s="295">
        <f t="shared" si="49"/>
        <v>0</v>
      </c>
      <c r="G274" s="1411">
        <f t="shared" si="50"/>
        <v>0</v>
      </c>
      <c r="H274" s="505">
        <f t="shared" si="51"/>
        <v>25</v>
      </c>
      <c r="I274" s="505">
        <f t="shared" si="51"/>
        <v>400</v>
      </c>
      <c r="J274" s="116"/>
      <c r="K274" s="1278">
        <f t="shared" si="52"/>
        <v>0</v>
      </c>
    </row>
    <row r="275" spans="1:11">
      <c r="A275" s="304" t="str">
        <f>IF(J275&gt;0,COUNT($J$4:J275)+MAX('MI Fittings'!A:A,'CS Press Fittings'!A:A),"")</f>
        <v/>
      </c>
      <c r="B275" s="400"/>
      <c r="C275" s="387" t="s">
        <v>2932</v>
      </c>
      <c r="D275" s="388" t="s">
        <v>7851</v>
      </c>
      <c r="E275" s="1275">
        <v>5.26</v>
      </c>
      <c r="F275" s="295">
        <f t="shared" si="49"/>
        <v>0</v>
      </c>
      <c r="G275" s="1411">
        <f t="shared" si="50"/>
        <v>0</v>
      </c>
      <c r="H275" s="505">
        <f t="shared" si="51"/>
        <v>25</v>
      </c>
      <c r="I275" s="505">
        <f t="shared" si="51"/>
        <v>400</v>
      </c>
      <c r="J275" s="116"/>
      <c r="K275" s="1278">
        <f t="shared" si="52"/>
        <v>0</v>
      </c>
    </row>
    <row r="276" spans="1:11">
      <c r="A276" s="304" t="str">
        <f>IF(J276&gt;0,COUNT($J$4:J276)+MAX('MI Fittings'!A:A,'CS Press Fittings'!A:A),"")</f>
        <v/>
      </c>
      <c r="B276" s="400"/>
      <c r="C276" s="387" t="s">
        <v>2933</v>
      </c>
      <c r="D276" s="388" t="s">
        <v>7852</v>
      </c>
      <c r="E276" s="1275">
        <v>6.49</v>
      </c>
      <c r="F276" s="295">
        <f t="shared" si="49"/>
        <v>0</v>
      </c>
      <c r="G276" s="1411">
        <f t="shared" si="50"/>
        <v>0</v>
      </c>
      <c r="H276" s="505">
        <f t="shared" si="51"/>
        <v>25</v>
      </c>
      <c r="I276" s="505">
        <f t="shared" si="51"/>
        <v>300</v>
      </c>
      <c r="J276" s="116"/>
      <c r="K276" s="1278">
        <f t="shared" si="52"/>
        <v>0</v>
      </c>
    </row>
    <row r="277" spans="1:11">
      <c r="A277" s="304" t="str">
        <f>IF(J277&gt;0,COUNT($J$4:J277)+MAX('MI Fittings'!A:A,'CS Press Fittings'!A:A),"")</f>
        <v/>
      </c>
      <c r="B277" s="400"/>
      <c r="C277" s="387" t="s">
        <v>2934</v>
      </c>
      <c r="D277" s="388" t="s">
        <v>7853</v>
      </c>
      <c r="E277" s="1275">
        <v>6.49</v>
      </c>
      <c r="F277" s="295">
        <f t="shared" si="49"/>
        <v>0</v>
      </c>
      <c r="G277" s="1411">
        <f t="shared" si="50"/>
        <v>0</v>
      </c>
      <c r="H277" s="505">
        <f t="shared" si="51"/>
        <v>25</v>
      </c>
      <c r="I277" s="505">
        <f t="shared" si="51"/>
        <v>300</v>
      </c>
      <c r="J277" s="116"/>
      <c r="K277" s="1278">
        <f t="shared" si="52"/>
        <v>0</v>
      </c>
    </row>
    <row r="278" spans="1:11">
      <c r="A278" s="304" t="str">
        <f>IF(J278&gt;0,COUNT($J$4:J278)+MAX('MI Fittings'!A:A,'CS Press Fittings'!A:A),"")</f>
        <v/>
      </c>
      <c r="B278" s="400"/>
      <c r="C278" s="387" t="s">
        <v>2935</v>
      </c>
      <c r="D278" s="388" t="s">
        <v>7854</v>
      </c>
      <c r="E278" s="1275">
        <v>7.79</v>
      </c>
      <c r="F278" s="295">
        <f t="shared" si="49"/>
        <v>0</v>
      </c>
      <c r="G278" s="1411">
        <f t="shared" si="50"/>
        <v>0</v>
      </c>
      <c r="H278" s="505">
        <f t="shared" si="51"/>
        <v>25</v>
      </c>
      <c r="I278" s="505">
        <f t="shared" si="51"/>
        <v>200</v>
      </c>
      <c r="J278" s="116"/>
      <c r="K278" s="1278">
        <f t="shared" si="52"/>
        <v>0</v>
      </c>
    </row>
    <row r="279" spans="1:11">
      <c r="A279" s="304" t="str">
        <f>IF(J279&gt;0,COUNT($J$4:J279)+MAX('MI Fittings'!A:A,'CS Press Fittings'!A:A),"")</f>
        <v/>
      </c>
      <c r="B279" s="400"/>
      <c r="C279" s="387" t="s">
        <v>2936</v>
      </c>
      <c r="D279" s="388" t="s">
        <v>7855</v>
      </c>
      <c r="E279" s="1275">
        <v>7.79</v>
      </c>
      <c r="F279" s="295">
        <f t="shared" si="49"/>
        <v>0</v>
      </c>
      <c r="G279" s="1411">
        <f t="shared" si="50"/>
        <v>0</v>
      </c>
      <c r="H279" s="505">
        <f t="shared" si="51"/>
        <v>25</v>
      </c>
      <c r="I279" s="505">
        <f t="shared" si="51"/>
        <v>200</v>
      </c>
      <c r="J279" s="116"/>
      <c r="K279" s="1278">
        <f t="shared" si="52"/>
        <v>0</v>
      </c>
    </row>
    <row r="280" spans="1:11">
      <c r="A280" s="304" t="str">
        <f>IF(J280&gt;0,COUNT($J$4:J280)+MAX('MI Fittings'!A:A,'CS Press Fittings'!A:A),"")</f>
        <v/>
      </c>
      <c r="B280" s="400"/>
      <c r="C280" s="387" t="s">
        <v>2937</v>
      </c>
      <c r="D280" s="388" t="s">
        <v>7856</v>
      </c>
      <c r="E280" s="1275">
        <v>8.85</v>
      </c>
      <c r="F280" s="295">
        <f t="shared" si="49"/>
        <v>0</v>
      </c>
      <c r="G280" s="1411">
        <f t="shared" si="50"/>
        <v>0</v>
      </c>
      <c r="H280" s="505">
        <f t="shared" si="51"/>
        <v>25</v>
      </c>
      <c r="I280" s="505">
        <f t="shared" si="51"/>
        <v>200</v>
      </c>
      <c r="J280" s="116"/>
      <c r="K280" s="1278">
        <f t="shared" si="52"/>
        <v>0</v>
      </c>
    </row>
    <row r="281" spans="1:11">
      <c r="A281" s="304" t="str">
        <f>IF(J281&gt;0,COUNT($J$4:J281)+MAX('MI Fittings'!A:A,'CS Press Fittings'!A:A),"")</f>
        <v/>
      </c>
      <c r="B281" s="400"/>
      <c r="C281" s="387" t="s">
        <v>2938</v>
      </c>
      <c r="D281" s="388" t="s">
        <v>7857</v>
      </c>
      <c r="E281" s="1275">
        <v>8.85</v>
      </c>
      <c r="F281" s="295">
        <f t="shared" si="49"/>
        <v>0</v>
      </c>
      <c r="G281" s="1411">
        <f t="shared" si="50"/>
        <v>0</v>
      </c>
      <c r="H281" s="505">
        <f t="shared" si="51"/>
        <v>25</v>
      </c>
      <c r="I281" s="505">
        <f t="shared" si="51"/>
        <v>200</v>
      </c>
      <c r="J281" s="116"/>
      <c r="K281" s="1278">
        <f t="shared" si="52"/>
        <v>0</v>
      </c>
    </row>
    <row r="282" spans="1:11">
      <c r="A282" s="304" t="str">
        <f>IF(J282&gt;0,COUNT($J$4:J282)+MAX('MI Fittings'!A:A,'CS Press Fittings'!A:A),"")</f>
        <v/>
      </c>
      <c r="B282" s="400"/>
      <c r="C282" s="387" t="s">
        <v>2939</v>
      </c>
      <c r="D282" s="388" t="s">
        <v>7858</v>
      </c>
      <c r="E282" s="1275">
        <v>15.53</v>
      </c>
      <c r="F282" s="295">
        <f t="shared" si="49"/>
        <v>0</v>
      </c>
      <c r="G282" s="1411">
        <f t="shared" si="50"/>
        <v>0</v>
      </c>
      <c r="H282" s="505">
        <f t="shared" si="51"/>
        <v>25</v>
      </c>
      <c r="I282" s="505">
        <f t="shared" si="51"/>
        <v>100</v>
      </c>
      <c r="J282" s="116"/>
      <c r="K282" s="1278">
        <f t="shared" si="52"/>
        <v>0</v>
      </c>
    </row>
    <row r="283" spans="1:11">
      <c r="A283" s="304" t="str">
        <f>IF(J283&gt;0,COUNT($J$4:J283)+MAX('MI Fittings'!A:A,'CS Press Fittings'!A:A),"")</f>
        <v/>
      </c>
      <c r="B283" s="400"/>
      <c r="C283" s="387" t="s">
        <v>2940</v>
      </c>
      <c r="D283" s="388" t="s">
        <v>7859</v>
      </c>
      <c r="E283" s="1275">
        <v>15.53</v>
      </c>
      <c r="F283" s="295">
        <f t="shared" si="49"/>
        <v>0</v>
      </c>
      <c r="G283" s="1411">
        <f t="shared" si="50"/>
        <v>0</v>
      </c>
      <c r="H283" s="505">
        <f t="shared" si="51"/>
        <v>25</v>
      </c>
      <c r="I283" s="505">
        <f t="shared" si="51"/>
        <v>100</v>
      </c>
      <c r="J283" s="116"/>
      <c r="K283" s="1278">
        <f t="shared" si="52"/>
        <v>0</v>
      </c>
    </row>
    <row r="284" spans="1:11">
      <c r="A284" s="304" t="str">
        <f>IF(J284&gt;0,COUNT($J$4:J284)+MAX('MI Fittings'!A:A,'CS Press Fittings'!A:A),"")</f>
        <v/>
      </c>
      <c r="B284" s="400"/>
      <c r="C284" s="387" t="s">
        <v>2941</v>
      </c>
      <c r="D284" s="388" t="s">
        <v>7860</v>
      </c>
      <c r="E284" s="1275">
        <v>18.48</v>
      </c>
      <c r="F284" s="295">
        <f t="shared" si="49"/>
        <v>0</v>
      </c>
      <c r="G284" s="1411">
        <f t="shared" si="50"/>
        <v>0</v>
      </c>
      <c r="H284" s="505">
        <f t="shared" si="51"/>
        <v>25</v>
      </c>
      <c r="I284" s="505">
        <f t="shared" si="51"/>
        <v>100</v>
      </c>
      <c r="J284" s="116"/>
      <c r="K284" s="1278">
        <f t="shared" si="52"/>
        <v>0</v>
      </c>
    </row>
    <row r="285" spans="1:11">
      <c r="A285" s="304" t="str">
        <f>IF(J285&gt;0,COUNT($J$4:J285)+MAX('MI Fittings'!A:A,'CS Press Fittings'!A:A),"")</f>
        <v/>
      </c>
      <c r="B285" s="400"/>
      <c r="C285" s="387" t="s">
        <v>2942</v>
      </c>
      <c r="D285" s="388" t="s">
        <v>7861</v>
      </c>
      <c r="E285" s="1275">
        <v>18.48</v>
      </c>
      <c r="F285" s="295">
        <f t="shared" si="49"/>
        <v>0</v>
      </c>
      <c r="G285" s="1411">
        <f t="shared" si="50"/>
        <v>0</v>
      </c>
      <c r="H285" s="505">
        <f t="shared" si="51"/>
        <v>25</v>
      </c>
      <c r="I285" s="505">
        <f t="shared" si="51"/>
        <v>75</v>
      </c>
      <c r="J285" s="116"/>
      <c r="K285" s="1278">
        <f t="shared" si="52"/>
        <v>0</v>
      </c>
    </row>
    <row r="286" spans="1:11">
      <c r="A286" s="304" t="str">
        <f>IF(J286&gt;0,COUNT($J$4:J286)+MAX('MI Fittings'!A:A,'CS Press Fittings'!A:A),"")</f>
        <v/>
      </c>
      <c r="B286" s="400"/>
      <c r="C286" s="391" t="s">
        <v>2943</v>
      </c>
      <c r="D286" s="349" t="s">
        <v>7862</v>
      </c>
      <c r="E286" s="1276">
        <v>21</v>
      </c>
      <c r="F286" s="296">
        <f t="shared" si="49"/>
        <v>0</v>
      </c>
      <c r="G286" s="1411">
        <f t="shared" si="50"/>
        <v>0</v>
      </c>
      <c r="H286" s="507">
        <f t="shared" si="51"/>
        <v>25</v>
      </c>
      <c r="I286" s="507">
        <f t="shared" si="51"/>
        <v>75</v>
      </c>
      <c r="J286" s="117"/>
      <c r="K286" s="1278">
        <f t="shared" si="52"/>
        <v>0</v>
      </c>
    </row>
    <row r="287" spans="1:11">
      <c r="A287" s="304" t="str">
        <f>IF(J287&gt;0,COUNT($J$4:J287)+MAX('MI Fittings'!A:A,'CS Press Fittings'!A:A),"")</f>
        <v/>
      </c>
      <c r="B287" s="400"/>
      <c r="C287" s="387" t="s">
        <v>2944</v>
      </c>
      <c r="D287" s="388" t="s">
        <v>7863</v>
      </c>
      <c r="E287" s="1275">
        <v>21</v>
      </c>
      <c r="F287" s="295">
        <f t="shared" si="49"/>
        <v>0</v>
      </c>
      <c r="G287" s="1411">
        <f t="shared" si="50"/>
        <v>0</v>
      </c>
      <c r="H287" s="505">
        <f t="shared" si="51"/>
        <v>25</v>
      </c>
      <c r="I287" s="505">
        <f t="shared" si="51"/>
        <v>75</v>
      </c>
      <c r="J287" s="116"/>
      <c r="K287" s="1278">
        <f t="shared" si="52"/>
        <v>0</v>
      </c>
    </row>
    <row r="288" spans="1:11">
      <c r="A288" s="304" t="str">
        <f>IF(J288&gt;0,COUNT($J$4:J288)+MAX('MI Fittings'!A:A,'CS Press Fittings'!A:A),"")</f>
        <v/>
      </c>
      <c r="B288" s="400"/>
      <c r="C288" s="509"/>
      <c r="D288" s="510"/>
      <c r="E288" s="1296" t="s">
        <v>563</v>
      </c>
      <c r="F288" s="314"/>
      <c r="G288" s="1412"/>
      <c r="H288" s="511"/>
      <c r="I288" s="511"/>
      <c r="J288" s="118"/>
      <c r="K288" s="1418"/>
    </row>
    <row r="289" spans="1:11">
      <c r="A289" s="304" t="str">
        <f>IF(J289&gt;0,COUNT($J$4:J289)+MAX('MI Fittings'!A:A,'CS Press Fittings'!A:A),"")</f>
        <v/>
      </c>
      <c r="B289" s="400"/>
      <c r="C289" s="387" t="s">
        <v>2945</v>
      </c>
      <c r="D289" s="388" t="s">
        <v>7864</v>
      </c>
      <c r="E289" s="1275">
        <v>5.19</v>
      </c>
      <c r="F289" s="295">
        <f t="shared" ref="F289:F305" si="53">$F$2</f>
        <v>0</v>
      </c>
      <c r="G289" s="1413">
        <f t="shared" ref="G289:G305" si="54">IFERROR(E289*F289,"-")</f>
        <v>0</v>
      </c>
      <c r="H289" s="505">
        <f t="shared" ref="H289:I305" si="55">H77</f>
        <v>25</v>
      </c>
      <c r="I289" s="505">
        <f t="shared" si="55"/>
        <v>400</v>
      </c>
      <c r="J289" s="116"/>
      <c r="K289" s="1275">
        <f t="shared" ref="K289:K305" si="56">IFERROR(J289*G289,0)</f>
        <v>0</v>
      </c>
    </row>
    <row r="290" spans="1:11">
      <c r="A290" s="304" t="str">
        <f>IF(J290&gt;0,COUNT($J$4:J290)+MAX('MI Fittings'!A:A,'CS Press Fittings'!A:A),"")</f>
        <v/>
      </c>
      <c r="B290" s="400"/>
      <c r="C290" s="384" t="s">
        <v>2946</v>
      </c>
      <c r="D290" s="342" t="s">
        <v>7865</v>
      </c>
      <c r="E290" s="1278">
        <v>5.61</v>
      </c>
      <c r="F290" s="294">
        <f t="shared" si="53"/>
        <v>0</v>
      </c>
      <c r="G290" s="1411">
        <f t="shared" si="54"/>
        <v>0</v>
      </c>
      <c r="H290" s="503">
        <f t="shared" si="55"/>
        <v>25</v>
      </c>
      <c r="I290" s="503">
        <f t="shared" si="55"/>
        <v>400</v>
      </c>
      <c r="J290" s="114"/>
      <c r="K290" s="1278">
        <f t="shared" si="56"/>
        <v>0</v>
      </c>
    </row>
    <row r="291" spans="1:11">
      <c r="A291" s="304" t="str">
        <f>IF(J291&gt;0,COUNT($J$4:J291)+MAX('MI Fittings'!A:A,'CS Press Fittings'!A:A),"")</f>
        <v/>
      </c>
      <c r="B291" s="400"/>
      <c r="C291" s="387" t="s">
        <v>2947</v>
      </c>
      <c r="D291" s="388" t="s">
        <v>7866</v>
      </c>
      <c r="E291" s="1275">
        <v>5.61</v>
      </c>
      <c r="F291" s="295">
        <f t="shared" si="53"/>
        <v>0</v>
      </c>
      <c r="G291" s="1411">
        <f t="shared" si="54"/>
        <v>0</v>
      </c>
      <c r="H291" s="505">
        <f t="shared" si="55"/>
        <v>25</v>
      </c>
      <c r="I291" s="505">
        <f t="shared" si="55"/>
        <v>300</v>
      </c>
      <c r="J291" s="116"/>
      <c r="K291" s="1278">
        <f t="shared" si="56"/>
        <v>0</v>
      </c>
    </row>
    <row r="292" spans="1:11">
      <c r="A292" s="304" t="str">
        <f>IF(J292&gt;0,COUNT($J$4:J292)+MAX('MI Fittings'!A:A,'CS Press Fittings'!A:A),"")</f>
        <v/>
      </c>
      <c r="B292" s="400"/>
      <c r="C292" s="387" t="s">
        <v>2948</v>
      </c>
      <c r="D292" s="388" t="s">
        <v>7867</v>
      </c>
      <c r="E292" s="1275">
        <v>6.2</v>
      </c>
      <c r="F292" s="295">
        <f t="shared" si="53"/>
        <v>0</v>
      </c>
      <c r="G292" s="1411">
        <f t="shared" si="54"/>
        <v>0</v>
      </c>
      <c r="H292" s="505">
        <f t="shared" si="55"/>
        <v>25</v>
      </c>
      <c r="I292" s="505">
        <f t="shared" si="55"/>
        <v>300</v>
      </c>
      <c r="J292" s="116"/>
      <c r="K292" s="1278">
        <f t="shared" si="56"/>
        <v>0</v>
      </c>
    </row>
    <row r="293" spans="1:11">
      <c r="A293" s="304" t="str">
        <f>IF(J293&gt;0,COUNT($J$4:J293)+MAX('MI Fittings'!A:A,'CS Press Fittings'!A:A),"")</f>
        <v/>
      </c>
      <c r="B293" s="400"/>
      <c r="C293" s="387" t="s">
        <v>2949</v>
      </c>
      <c r="D293" s="388" t="s">
        <v>7868</v>
      </c>
      <c r="E293" s="1275">
        <v>6.2</v>
      </c>
      <c r="F293" s="295">
        <f t="shared" si="53"/>
        <v>0</v>
      </c>
      <c r="G293" s="1411">
        <f t="shared" si="54"/>
        <v>0</v>
      </c>
      <c r="H293" s="505">
        <f t="shared" si="55"/>
        <v>25</v>
      </c>
      <c r="I293" s="505">
        <f t="shared" si="55"/>
        <v>200</v>
      </c>
      <c r="J293" s="116"/>
      <c r="K293" s="1278">
        <f t="shared" si="56"/>
        <v>0</v>
      </c>
    </row>
    <row r="294" spans="1:11">
      <c r="A294" s="304" t="str">
        <f>IF(J294&gt;0,COUNT($J$4:J294)+MAX('MI Fittings'!A:A,'CS Press Fittings'!A:A),"")</f>
        <v/>
      </c>
      <c r="B294" s="400"/>
      <c r="C294" s="387" t="s">
        <v>2950</v>
      </c>
      <c r="D294" s="388" t="s">
        <v>7869</v>
      </c>
      <c r="E294" s="1275">
        <v>8.0399999999999991</v>
      </c>
      <c r="F294" s="295">
        <f t="shared" si="53"/>
        <v>0</v>
      </c>
      <c r="G294" s="1411">
        <f t="shared" si="54"/>
        <v>0</v>
      </c>
      <c r="H294" s="505">
        <f t="shared" si="55"/>
        <v>25</v>
      </c>
      <c r="I294" s="505">
        <f t="shared" si="55"/>
        <v>200</v>
      </c>
      <c r="J294" s="116"/>
      <c r="K294" s="1278">
        <f t="shared" si="56"/>
        <v>0</v>
      </c>
    </row>
    <row r="295" spans="1:11">
      <c r="A295" s="304" t="str">
        <f>IF(J295&gt;0,COUNT($J$4:J295)+MAX('MI Fittings'!A:A,'CS Press Fittings'!A:A),"")</f>
        <v/>
      </c>
      <c r="B295" s="400"/>
      <c r="C295" s="387" t="s">
        <v>2951</v>
      </c>
      <c r="D295" s="388" t="s">
        <v>7870</v>
      </c>
      <c r="E295" s="1275">
        <v>8.0399999999999991</v>
      </c>
      <c r="F295" s="295">
        <f t="shared" si="53"/>
        <v>0</v>
      </c>
      <c r="G295" s="1411">
        <f t="shared" si="54"/>
        <v>0</v>
      </c>
      <c r="H295" s="505">
        <f t="shared" si="55"/>
        <v>25</v>
      </c>
      <c r="I295" s="505">
        <f t="shared" si="55"/>
        <v>150</v>
      </c>
      <c r="J295" s="116"/>
      <c r="K295" s="1278">
        <f t="shared" si="56"/>
        <v>0</v>
      </c>
    </row>
    <row r="296" spans="1:11">
      <c r="A296" s="304" t="str">
        <f>IF(J296&gt;0,COUNT($J$4:J296)+MAX('MI Fittings'!A:A,'CS Press Fittings'!A:A),"")</f>
        <v/>
      </c>
      <c r="B296" s="400"/>
      <c r="C296" s="387" t="s">
        <v>2952</v>
      </c>
      <c r="D296" s="388" t="s">
        <v>7871</v>
      </c>
      <c r="E296" s="1275">
        <v>9.5399999999999991</v>
      </c>
      <c r="F296" s="295">
        <f t="shared" si="53"/>
        <v>0</v>
      </c>
      <c r="G296" s="1411">
        <f t="shared" si="54"/>
        <v>0</v>
      </c>
      <c r="H296" s="505">
        <f t="shared" si="55"/>
        <v>25</v>
      </c>
      <c r="I296" s="505">
        <f t="shared" si="55"/>
        <v>150</v>
      </c>
      <c r="J296" s="116"/>
      <c r="K296" s="1278">
        <f t="shared" si="56"/>
        <v>0</v>
      </c>
    </row>
    <row r="297" spans="1:11">
      <c r="A297" s="304" t="str">
        <f>IF(J297&gt;0,COUNT($J$4:J297)+MAX('MI Fittings'!A:A,'CS Press Fittings'!A:A),"")</f>
        <v/>
      </c>
      <c r="B297" s="400"/>
      <c r="C297" s="387" t="s">
        <v>2953</v>
      </c>
      <c r="D297" s="388" t="s">
        <v>7872</v>
      </c>
      <c r="E297" s="1275">
        <v>9.5399999999999991</v>
      </c>
      <c r="F297" s="295">
        <f t="shared" si="53"/>
        <v>0</v>
      </c>
      <c r="G297" s="1411">
        <f t="shared" si="54"/>
        <v>0</v>
      </c>
      <c r="H297" s="505">
        <f t="shared" si="55"/>
        <v>25</v>
      </c>
      <c r="I297" s="505">
        <f t="shared" si="55"/>
        <v>100</v>
      </c>
      <c r="J297" s="116"/>
      <c r="K297" s="1278">
        <f t="shared" si="56"/>
        <v>0</v>
      </c>
    </row>
    <row r="298" spans="1:11">
      <c r="A298" s="304" t="str">
        <f>IF(J298&gt;0,COUNT($J$4:J298)+MAX('MI Fittings'!A:A,'CS Press Fittings'!A:A),"")</f>
        <v/>
      </c>
      <c r="B298" s="400"/>
      <c r="C298" s="387" t="s">
        <v>2954</v>
      </c>
      <c r="D298" s="388" t="s">
        <v>7873</v>
      </c>
      <c r="E298" s="1275">
        <v>11.45</v>
      </c>
      <c r="F298" s="295">
        <f t="shared" si="53"/>
        <v>0</v>
      </c>
      <c r="G298" s="1411">
        <f t="shared" si="54"/>
        <v>0</v>
      </c>
      <c r="H298" s="505">
        <f t="shared" si="55"/>
        <v>25</v>
      </c>
      <c r="I298" s="505">
        <f t="shared" si="55"/>
        <v>100</v>
      </c>
      <c r="J298" s="116"/>
      <c r="K298" s="1278">
        <f t="shared" si="56"/>
        <v>0</v>
      </c>
    </row>
    <row r="299" spans="1:11">
      <c r="A299" s="304" t="str">
        <f>IF(J299&gt;0,COUNT($J$4:J299)+MAX('MI Fittings'!A:A,'CS Press Fittings'!A:A),"")</f>
        <v/>
      </c>
      <c r="B299" s="400"/>
      <c r="C299" s="387" t="s">
        <v>2955</v>
      </c>
      <c r="D299" s="388" t="s">
        <v>7874</v>
      </c>
      <c r="E299" s="1275">
        <v>11.45</v>
      </c>
      <c r="F299" s="295">
        <f t="shared" si="53"/>
        <v>0</v>
      </c>
      <c r="G299" s="1411">
        <f t="shared" si="54"/>
        <v>0</v>
      </c>
      <c r="H299" s="505">
        <f t="shared" si="55"/>
        <v>25</v>
      </c>
      <c r="I299" s="505">
        <f t="shared" si="55"/>
        <v>100</v>
      </c>
      <c r="J299" s="116"/>
      <c r="K299" s="1278">
        <f t="shared" si="56"/>
        <v>0</v>
      </c>
    </row>
    <row r="300" spans="1:11">
      <c r="A300" s="304" t="str">
        <f>IF(J300&gt;0,COUNT($J$4:J300)+MAX('MI Fittings'!A:A,'CS Press Fittings'!A:A),"")</f>
        <v/>
      </c>
      <c r="B300" s="400"/>
      <c r="C300" s="387" t="s">
        <v>2956</v>
      </c>
      <c r="D300" s="388" t="s">
        <v>7875</v>
      </c>
      <c r="E300" s="1275">
        <v>19.89</v>
      </c>
      <c r="F300" s="295">
        <f t="shared" si="53"/>
        <v>0</v>
      </c>
      <c r="G300" s="1411">
        <f t="shared" si="54"/>
        <v>0</v>
      </c>
      <c r="H300" s="505">
        <f t="shared" si="55"/>
        <v>25</v>
      </c>
      <c r="I300" s="505">
        <f t="shared" si="55"/>
        <v>75</v>
      </c>
      <c r="J300" s="116"/>
      <c r="K300" s="1278">
        <f t="shared" si="56"/>
        <v>0</v>
      </c>
    </row>
    <row r="301" spans="1:11">
      <c r="A301" s="304" t="str">
        <f>IF(J301&gt;0,COUNT($J$4:J301)+MAX('MI Fittings'!A:A,'CS Press Fittings'!A:A),"")</f>
        <v/>
      </c>
      <c r="B301" s="400"/>
      <c r="C301" s="387" t="s">
        <v>2957</v>
      </c>
      <c r="D301" s="388" t="s">
        <v>7876</v>
      </c>
      <c r="E301" s="1275">
        <v>19.89</v>
      </c>
      <c r="F301" s="295">
        <f t="shared" si="53"/>
        <v>0</v>
      </c>
      <c r="G301" s="1411">
        <f t="shared" si="54"/>
        <v>0</v>
      </c>
      <c r="H301" s="505">
        <f t="shared" si="55"/>
        <v>25</v>
      </c>
      <c r="I301" s="505">
        <f t="shared" si="55"/>
        <v>75</v>
      </c>
      <c r="J301" s="116"/>
      <c r="K301" s="1278">
        <f t="shared" si="56"/>
        <v>0</v>
      </c>
    </row>
    <row r="302" spans="1:11">
      <c r="A302" s="304" t="str">
        <f>IF(J302&gt;0,COUNT($J$4:J302)+MAX('MI Fittings'!A:A,'CS Press Fittings'!A:A),"")</f>
        <v/>
      </c>
      <c r="B302" s="400"/>
      <c r="C302" s="387" t="s">
        <v>2958</v>
      </c>
      <c r="D302" s="388" t="s">
        <v>7877</v>
      </c>
      <c r="E302" s="1275">
        <v>22.05</v>
      </c>
      <c r="F302" s="295">
        <f t="shared" si="53"/>
        <v>0</v>
      </c>
      <c r="G302" s="1411">
        <f t="shared" si="54"/>
        <v>0</v>
      </c>
      <c r="H302" s="505">
        <f t="shared" si="55"/>
        <v>25</v>
      </c>
      <c r="I302" s="505">
        <f t="shared" si="55"/>
        <v>75</v>
      </c>
      <c r="J302" s="116"/>
      <c r="K302" s="1278">
        <f t="shared" si="56"/>
        <v>0</v>
      </c>
    </row>
    <row r="303" spans="1:11">
      <c r="A303" s="304" t="str">
        <f>IF(J303&gt;0,COUNT($J$4:J303)+MAX('MI Fittings'!A:A,'CS Press Fittings'!A:A),"")</f>
        <v/>
      </c>
      <c r="B303" s="400"/>
      <c r="C303" s="387" t="s">
        <v>2959</v>
      </c>
      <c r="D303" s="388" t="s">
        <v>7878</v>
      </c>
      <c r="E303" s="1275">
        <v>22.05</v>
      </c>
      <c r="F303" s="295">
        <f t="shared" si="53"/>
        <v>0</v>
      </c>
      <c r="G303" s="1411">
        <f t="shared" si="54"/>
        <v>0</v>
      </c>
      <c r="H303" s="505">
        <f t="shared" si="55"/>
        <v>25</v>
      </c>
      <c r="I303" s="505">
        <f t="shared" si="55"/>
        <v>50</v>
      </c>
      <c r="J303" s="116"/>
      <c r="K303" s="1278">
        <f t="shared" si="56"/>
        <v>0</v>
      </c>
    </row>
    <row r="304" spans="1:11">
      <c r="A304" s="304" t="str">
        <f>IF(J304&gt;0,COUNT($J$4:J304)+MAX('MI Fittings'!A:A,'CS Press Fittings'!A:A),"")</f>
        <v/>
      </c>
      <c r="B304" s="400"/>
      <c r="C304" s="391" t="s">
        <v>2960</v>
      </c>
      <c r="D304" s="349" t="s">
        <v>7879</v>
      </c>
      <c r="E304" s="1276">
        <v>24.72</v>
      </c>
      <c r="F304" s="296">
        <f t="shared" si="53"/>
        <v>0</v>
      </c>
      <c r="G304" s="1411">
        <f t="shared" si="54"/>
        <v>0</v>
      </c>
      <c r="H304" s="507">
        <f t="shared" si="55"/>
        <v>25</v>
      </c>
      <c r="I304" s="507">
        <f t="shared" si="55"/>
        <v>50</v>
      </c>
      <c r="J304" s="117"/>
      <c r="K304" s="1278">
        <f t="shared" si="56"/>
        <v>0</v>
      </c>
    </row>
    <row r="305" spans="1:11">
      <c r="A305" s="304" t="str">
        <f>IF(J305&gt;0,COUNT($J$4:J305)+MAX('MI Fittings'!A:A,'CS Press Fittings'!A:A),"")</f>
        <v/>
      </c>
      <c r="B305" s="400"/>
      <c r="C305" s="387" t="s">
        <v>2961</v>
      </c>
      <c r="D305" s="388" t="s">
        <v>7880</v>
      </c>
      <c r="E305" s="1275">
        <v>24.72</v>
      </c>
      <c r="F305" s="295">
        <f t="shared" si="53"/>
        <v>0</v>
      </c>
      <c r="G305" s="1411">
        <f t="shared" si="54"/>
        <v>0</v>
      </c>
      <c r="H305" s="505">
        <f t="shared" si="55"/>
        <v>25</v>
      </c>
      <c r="I305" s="505">
        <f t="shared" si="55"/>
        <v>50</v>
      </c>
      <c r="J305" s="116"/>
      <c r="K305" s="1278">
        <f t="shared" si="56"/>
        <v>0</v>
      </c>
    </row>
    <row r="306" spans="1:11">
      <c r="A306" s="304" t="str">
        <f>IF(J306&gt;0,COUNT($J$4:J306)+MAX('MI Fittings'!A:A,'CS Press Fittings'!A:A),"")</f>
        <v/>
      </c>
      <c r="B306" s="400"/>
      <c r="C306" s="509"/>
      <c r="D306" s="510"/>
      <c r="E306" s="1296" t="s">
        <v>563</v>
      </c>
      <c r="F306" s="314"/>
      <c r="G306" s="1412"/>
      <c r="H306" s="511"/>
      <c r="I306" s="511"/>
      <c r="J306" s="118"/>
      <c r="K306" s="1418"/>
    </row>
    <row r="307" spans="1:11">
      <c r="A307" s="304" t="str">
        <f>IF(J307&gt;0,COUNT($J$4:J307)+MAX('MI Fittings'!A:A,'CS Press Fittings'!A:A),"")</f>
        <v/>
      </c>
      <c r="B307" s="400"/>
      <c r="C307" s="387" t="s">
        <v>2962</v>
      </c>
      <c r="D307" s="388" t="s">
        <v>7881</v>
      </c>
      <c r="E307" s="1275">
        <v>7.08</v>
      </c>
      <c r="F307" s="295">
        <f t="shared" ref="F307:F322" si="57">$F$2</f>
        <v>0</v>
      </c>
      <c r="G307" s="1413">
        <f t="shared" ref="G307:G322" si="58">IFERROR(E307*F307,"-")</f>
        <v>0</v>
      </c>
      <c r="H307" s="505">
        <f t="shared" ref="H307:I322" si="59">H95</f>
        <v>25</v>
      </c>
      <c r="I307" s="505">
        <f t="shared" si="59"/>
        <v>300</v>
      </c>
      <c r="J307" s="116"/>
      <c r="K307" s="1275">
        <f t="shared" ref="K307:K322" si="60">IFERROR(J307*G307,0)</f>
        <v>0</v>
      </c>
    </row>
    <row r="308" spans="1:11">
      <c r="A308" s="304" t="str">
        <f>IF(J308&gt;0,COUNT($J$4:J308)+MAX('MI Fittings'!A:A,'CS Press Fittings'!A:A),"")</f>
        <v/>
      </c>
      <c r="B308" s="400"/>
      <c r="C308" s="384" t="s">
        <v>2963</v>
      </c>
      <c r="D308" s="342" t="s">
        <v>7882</v>
      </c>
      <c r="E308" s="1278">
        <v>8.34</v>
      </c>
      <c r="F308" s="294">
        <f t="shared" si="57"/>
        <v>0</v>
      </c>
      <c r="G308" s="1411">
        <f t="shared" si="58"/>
        <v>0</v>
      </c>
      <c r="H308" s="503">
        <f t="shared" si="59"/>
        <v>25</v>
      </c>
      <c r="I308" s="503">
        <f t="shared" si="59"/>
        <v>200</v>
      </c>
      <c r="J308" s="114"/>
      <c r="K308" s="1278">
        <f t="shared" si="60"/>
        <v>0</v>
      </c>
    </row>
    <row r="309" spans="1:11">
      <c r="A309" s="304" t="str">
        <f>IF(J309&gt;0,COUNT($J$4:J309)+MAX('MI Fittings'!A:A,'CS Press Fittings'!A:A),"")</f>
        <v/>
      </c>
      <c r="B309" s="400"/>
      <c r="C309" s="387" t="s">
        <v>2964</v>
      </c>
      <c r="D309" s="388" t="s">
        <v>7883</v>
      </c>
      <c r="E309" s="1275">
        <v>8.99</v>
      </c>
      <c r="F309" s="295">
        <f t="shared" si="57"/>
        <v>0</v>
      </c>
      <c r="G309" s="1411">
        <f t="shared" si="58"/>
        <v>0</v>
      </c>
      <c r="H309" s="505">
        <f t="shared" si="59"/>
        <v>25</v>
      </c>
      <c r="I309" s="505">
        <f t="shared" si="59"/>
        <v>200</v>
      </c>
      <c r="J309" s="116"/>
      <c r="K309" s="1278">
        <f t="shared" si="60"/>
        <v>0</v>
      </c>
    </row>
    <row r="310" spans="1:11">
      <c r="A310" s="304" t="str">
        <f>IF(J310&gt;0,COUNT($J$4:J310)+MAX('MI Fittings'!A:A,'CS Press Fittings'!A:A),"")</f>
        <v/>
      </c>
      <c r="B310" s="400"/>
      <c r="C310" s="387" t="s">
        <v>2965</v>
      </c>
      <c r="D310" s="388" t="s">
        <v>7884</v>
      </c>
      <c r="E310" s="1275">
        <v>8.99</v>
      </c>
      <c r="F310" s="295">
        <f t="shared" si="57"/>
        <v>0</v>
      </c>
      <c r="G310" s="1411">
        <f t="shared" si="58"/>
        <v>0</v>
      </c>
      <c r="H310" s="505">
        <f t="shared" si="59"/>
        <v>25</v>
      </c>
      <c r="I310" s="505">
        <f t="shared" si="59"/>
        <v>150</v>
      </c>
      <c r="J310" s="116"/>
      <c r="K310" s="1278">
        <f t="shared" si="60"/>
        <v>0</v>
      </c>
    </row>
    <row r="311" spans="1:11">
      <c r="A311" s="304" t="str">
        <f>IF(J311&gt;0,COUNT($J$4:J311)+MAX('MI Fittings'!A:A,'CS Press Fittings'!A:A),"")</f>
        <v/>
      </c>
      <c r="B311" s="400"/>
      <c r="C311" s="387" t="s">
        <v>2966</v>
      </c>
      <c r="D311" s="388" t="s">
        <v>7885</v>
      </c>
      <c r="E311" s="1275">
        <v>10.83</v>
      </c>
      <c r="F311" s="295">
        <f t="shared" si="57"/>
        <v>0</v>
      </c>
      <c r="G311" s="1411">
        <f t="shared" si="58"/>
        <v>0</v>
      </c>
      <c r="H311" s="505">
        <f t="shared" si="59"/>
        <v>25</v>
      </c>
      <c r="I311" s="505">
        <f t="shared" si="59"/>
        <v>150</v>
      </c>
      <c r="J311" s="116"/>
      <c r="K311" s="1278">
        <f t="shared" si="60"/>
        <v>0</v>
      </c>
    </row>
    <row r="312" spans="1:11">
      <c r="A312" s="304" t="str">
        <f>IF(J312&gt;0,COUNT($J$4:J312)+MAX('MI Fittings'!A:A,'CS Press Fittings'!A:A),"")</f>
        <v/>
      </c>
      <c r="B312" s="400"/>
      <c r="C312" s="387" t="s">
        <v>2967</v>
      </c>
      <c r="D312" s="388" t="s">
        <v>7886</v>
      </c>
      <c r="E312" s="1275">
        <v>10.83</v>
      </c>
      <c r="F312" s="295">
        <f t="shared" si="57"/>
        <v>0</v>
      </c>
      <c r="G312" s="1411">
        <f t="shared" si="58"/>
        <v>0</v>
      </c>
      <c r="H312" s="505">
        <f t="shared" si="59"/>
        <v>25</v>
      </c>
      <c r="I312" s="505">
        <f t="shared" si="59"/>
        <v>100</v>
      </c>
      <c r="J312" s="116"/>
      <c r="K312" s="1278">
        <f t="shared" si="60"/>
        <v>0</v>
      </c>
    </row>
    <row r="313" spans="1:11">
      <c r="A313" s="304" t="str">
        <f>IF(J313&gt;0,COUNT($J$4:J313)+MAX('MI Fittings'!A:A,'CS Press Fittings'!A:A),"")</f>
        <v/>
      </c>
      <c r="B313" s="400"/>
      <c r="C313" s="387" t="s">
        <v>2968</v>
      </c>
      <c r="D313" s="388" t="s">
        <v>7887</v>
      </c>
      <c r="E313" s="1275">
        <v>13.27</v>
      </c>
      <c r="F313" s="295">
        <f t="shared" si="57"/>
        <v>0</v>
      </c>
      <c r="G313" s="1411">
        <f t="shared" si="58"/>
        <v>0</v>
      </c>
      <c r="H313" s="505">
        <f t="shared" si="59"/>
        <v>25</v>
      </c>
      <c r="I313" s="505">
        <f t="shared" si="59"/>
        <v>100</v>
      </c>
      <c r="J313" s="116"/>
      <c r="K313" s="1278">
        <f t="shared" si="60"/>
        <v>0</v>
      </c>
    </row>
    <row r="314" spans="1:11">
      <c r="A314" s="304" t="str">
        <f>IF(J314&gt;0,COUNT($J$4:J314)+MAX('MI Fittings'!A:A,'CS Press Fittings'!A:A),"")</f>
        <v/>
      </c>
      <c r="B314" s="400"/>
      <c r="C314" s="387" t="s">
        <v>2969</v>
      </c>
      <c r="D314" s="388" t="s">
        <v>7888</v>
      </c>
      <c r="E314" s="1275">
        <v>13.27</v>
      </c>
      <c r="F314" s="295">
        <f t="shared" si="57"/>
        <v>0</v>
      </c>
      <c r="G314" s="1411">
        <f t="shared" si="58"/>
        <v>0</v>
      </c>
      <c r="H314" s="505">
        <f t="shared" si="59"/>
        <v>25</v>
      </c>
      <c r="I314" s="505">
        <f t="shared" si="59"/>
        <v>100</v>
      </c>
      <c r="J314" s="116"/>
      <c r="K314" s="1278">
        <f t="shared" si="60"/>
        <v>0</v>
      </c>
    </row>
    <row r="315" spans="1:11">
      <c r="A315" s="304" t="str">
        <f>IF(J315&gt;0,COUNT($J$4:J315)+MAX('MI Fittings'!A:A,'CS Press Fittings'!A:A),"")</f>
        <v/>
      </c>
      <c r="B315" s="400"/>
      <c r="C315" s="387" t="s">
        <v>2970</v>
      </c>
      <c r="D315" s="388" t="s">
        <v>7889</v>
      </c>
      <c r="E315" s="1275">
        <v>15.1</v>
      </c>
      <c r="F315" s="295">
        <f t="shared" si="57"/>
        <v>0</v>
      </c>
      <c r="G315" s="1411">
        <f t="shared" si="58"/>
        <v>0</v>
      </c>
      <c r="H315" s="505">
        <f t="shared" si="59"/>
        <v>25</v>
      </c>
      <c r="I315" s="505">
        <f t="shared" si="59"/>
        <v>75</v>
      </c>
      <c r="J315" s="116"/>
      <c r="K315" s="1278">
        <f t="shared" si="60"/>
        <v>0</v>
      </c>
    </row>
    <row r="316" spans="1:11">
      <c r="A316" s="304" t="str">
        <f>IF(J316&gt;0,COUNT($J$4:J316)+MAX('MI Fittings'!A:A,'CS Press Fittings'!A:A),"")</f>
        <v/>
      </c>
      <c r="B316" s="400"/>
      <c r="C316" s="387" t="s">
        <v>2971</v>
      </c>
      <c r="D316" s="388" t="s">
        <v>7890</v>
      </c>
      <c r="E316" s="1275">
        <v>15.1</v>
      </c>
      <c r="F316" s="295">
        <f t="shared" si="57"/>
        <v>0</v>
      </c>
      <c r="G316" s="1411">
        <f t="shared" si="58"/>
        <v>0</v>
      </c>
      <c r="H316" s="505">
        <f t="shared" si="59"/>
        <v>25</v>
      </c>
      <c r="I316" s="505">
        <f t="shared" si="59"/>
        <v>75</v>
      </c>
      <c r="J316" s="116"/>
      <c r="K316" s="1278">
        <f t="shared" si="60"/>
        <v>0</v>
      </c>
    </row>
    <row r="317" spans="1:11">
      <c r="A317" s="304" t="str">
        <f>IF(J317&gt;0,COUNT($J$4:J317)+MAX('MI Fittings'!A:A,'CS Press Fittings'!A:A),"")</f>
        <v/>
      </c>
      <c r="B317" s="400"/>
      <c r="C317" s="387" t="s">
        <v>2972</v>
      </c>
      <c r="D317" s="388" t="s">
        <v>7891</v>
      </c>
      <c r="E317" s="1275">
        <v>25.17</v>
      </c>
      <c r="F317" s="295">
        <f t="shared" si="57"/>
        <v>0</v>
      </c>
      <c r="G317" s="1411">
        <f t="shared" si="58"/>
        <v>0</v>
      </c>
      <c r="H317" s="505">
        <f t="shared" si="59"/>
        <v>25</v>
      </c>
      <c r="I317" s="505">
        <f t="shared" si="59"/>
        <v>50</v>
      </c>
      <c r="J317" s="116"/>
      <c r="K317" s="1278">
        <f t="shared" si="60"/>
        <v>0</v>
      </c>
    </row>
    <row r="318" spans="1:11">
      <c r="A318" s="304" t="str">
        <f>IF(J318&gt;0,COUNT($J$4:J318)+MAX('MI Fittings'!A:A,'CS Press Fittings'!A:A),"")</f>
        <v/>
      </c>
      <c r="B318" s="400"/>
      <c r="C318" s="387" t="s">
        <v>2973</v>
      </c>
      <c r="D318" s="388" t="s">
        <v>7892</v>
      </c>
      <c r="E318" s="1275">
        <v>25.17</v>
      </c>
      <c r="F318" s="295">
        <f t="shared" si="57"/>
        <v>0</v>
      </c>
      <c r="G318" s="1411">
        <f t="shared" si="58"/>
        <v>0</v>
      </c>
      <c r="H318" s="505">
        <f t="shared" si="59"/>
        <v>25</v>
      </c>
      <c r="I318" s="505">
        <f t="shared" si="59"/>
        <v>50</v>
      </c>
      <c r="J318" s="116"/>
      <c r="K318" s="1278">
        <f t="shared" si="60"/>
        <v>0</v>
      </c>
    </row>
    <row r="319" spans="1:11">
      <c r="A319" s="304" t="str">
        <f>IF(J319&gt;0,COUNT($J$4:J319)+MAX('MI Fittings'!A:A,'CS Press Fittings'!A:A),"")</f>
        <v/>
      </c>
      <c r="B319" s="400"/>
      <c r="C319" s="387" t="s">
        <v>2974</v>
      </c>
      <c r="D319" s="388" t="s">
        <v>7893</v>
      </c>
      <c r="E319" s="1275">
        <v>28.76</v>
      </c>
      <c r="F319" s="295">
        <f t="shared" si="57"/>
        <v>0</v>
      </c>
      <c r="G319" s="1411">
        <f t="shared" si="58"/>
        <v>0</v>
      </c>
      <c r="H319" s="505">
        <f t="shared" si="59"/>
        <v>25</v>
      </c>
      <c r="I319" s="505">
        <f t="shared" si="59"/>
        <v>50</v>
      </c>
      <c r="J319" s="116"/>
      <c r="K319" s="1278">
        <f t="shared" si="60"/>
        <v>0</v>
      </c>
    </row>
    <row r="320" spans="1:11">
      <c r="A320" s="304" t="str">
        <f>IF(J320&gt;0,COUNT($J$4:J320)+MAX('MI Fittings'!A:A,'CS Press Fittings'!A:A),"")</f>
        <v/>
      </c>
      <c r="B320" s="400"/>
      <c r="C320" s="387" t="s">
        <v>2975</v>
      </c>
      <c r="D320" s="388" t="s">
        <v>7894</v>
      </c>
      <c r="E320" s="1275">
        <v>28.76</v>
      </c>
      <c r="F320" s="295">
        <f t="shared" si="57"/>
        <v>0</v>
      </c>
      <c r="G320" s="1411">
        <f t="shared" si="58"/>
        <v>0</v>
      </c>
      <c r="H320" s="505">
        <f t="shared" si="59"/>
        <v>25</v>
      </c>
      <c r="I320" s="505">
        <f t="shared" si="59"/>
        <v>50</v>
      </c>
      <c r="J320" s="116"/>
      <c r="K320" s="1278">
        <f t="shared" si="60"/>
        <v>0</v>
      </c>
    </row>
    <row r="321" spans="1:11">
      <c r="A321" s="304" t="str">
        <f>IF(J321&gt;0,COUNT($J$4:J321)+MAX('MI Fittings'!A:A,'CS Press Fittings'!A:A),"")</f>
        <v/>
      </c>
      <c r="B321" s="400"/>
      <c r="C321" s="391" t="s">
        <v>2976</v>
      </c>
      <c r="D321" s="349" t="s">
        <v>7895</v>
      </c>
      <c r="E321" s="1276">
        <v>33.5</v>
      </c>
      <c r="F321" s="296">
        <f t="shared" si="57"/>
        <v>0</v>
      </c>
      <c r="G321" s="1411">
        <f t="shared" si="58"/>
        <v>0</v>
      </c>
      <c r="H321" s="507">
        <f t="shared" si="59"/>
        <v>25</v>
      </c>
      <c r="I321" s="507">
        <f t="shared" si="59"/>
        <v>50</v>
      </c>
      <c r="J321" s="117"/>
      <c r="K321" s="1278">
        <f t="shared" si="60"/>
        <v>0</v>
      </c>
    </row>
    <row r="322" spans="1:11">
      <c r="A322" s="304" t="str">
        <f>IF(J322&gt;0,COUNT($J$4:J322)+MAX('MI Fittings'!A:A,'CS Press Fittings'!A:A),"")</f>
        <v/>
      </c>
      <c r="B322" s="400"/>
      <c r="C322" s="387" t="s">
        <v>2977</v>
      </c>
      <c r="D322" s="388" t="s">
        <v>7896</v>
      </c>
      <c r="E322" s="1275">
        <v>33.5</v>
      </c>
      <c r="F322" s="295">
        <f t="shared" si="57"/>
        <v>0</v>
      </c>
      <c r="G322" s="1411">
        <f t="shared" si="58"/>
        <v>0</v>
      </c>
      <c r="H322" s="505">
        <f t="shared" si="59"/>
        <v>25</v>
      </c>
      <c r="I322" s="505">
        <f t="shared" si="59"/>
        <v>50</v>
      </c>
      <c r="J322" s="116"/>
      <c r="K322" s="1278">
        <f t="shared" si="60"/>
        <v>0</v>
      </c>
    </row>
    <row r="323" spans="1:11">
      <c r="A323" s="304" t="str">
        <f>IF(J323&gt;0,COUNT($J$4:J323)+MAX('MI Fittings'!A:A,'CS Press Fittings'!A:A),"")</f>
        <v/>
      </c>
      <c r="B323" s="400"/>
      <c r="C323" s="509"/>
      <c r="D323" s="510"/>
      <c r="E323" s="1296" t="s">
        <v>563</v>
      </c>
      <c r="F323" s="314"/>
      <c r="G323" s="1412"/>
      <c r="H323" s="511"/>
      <c r="I323" s="511"/>
      <c r="J323" s="118"/>
      <c r="K323" s="1418"/>
    </row>
    <row r="324" spans="1:11">
      <c r="A324" s="304" t="str">
        <f>IF(J324&gt;0,COUNT($J$4:J324)+MAX('MI Fittings'!A:A,'CS Press Fittings'!A:A),"")</f>
        <v/>
      </c>
      <c r="B324" s="400"/>
      <c r="C324" s="387" t="s">
        <v>2978</v>
      </c>
      <c r="D324" s="388" t="s">
        <v>7897</v>
      </c>
      <c r="E324" s="1275">
        <v>9.5</v>
      </c>
      <c r="F324" s="295">
        <f t="shared" ref="F324:F339" si="61">$F$2</f>
        <v>0</v>
      </c>
      <c r="G324" s="1413">
        <f t="shared" ref="G324:G339" si="62">IFERROR(E324*F324,"-")</f>
        <v>0</v>
      </c>
      <c r="H324" s="505">
        <f t="shared" ref="H324:I339" si="63">H112</f>
        <v>25</v>
      </c>
      <c r="I324" s="505">
        <f t="shared" si="63"/>
        <v>150</v>
      </c>
      <c r="J324" s="116"/>
      <c r="K324" s="1275">
        <f t="shared" ref="K324:K339" si="64">IFERROR(J324*G324,0)</f>
        <v>0</v>
      </c>
    </row>
    <row r="325" spans="1:11">
      <c r="A325" s="304" t="str">
        <f>IF(J325&gt;0,COUNT($J$4:J325)+MAX('MI Fittings'!A:A,'CS Press Fittings'!A:A),"")</f>
        <v/>
      </c>
      <c r="B325" s="400"/>
      <c r="C325" s="384" t="s">
        <v>2979</v>
      </c>
      <c r="D325" s="342" t="s">
        <v>7898</v>
      </c>
      <c r="E325" s="1278">
        <v>10.3</v>
      </c>
      <c r="F325" s="294">
        <f t="shared" si="61"/>
        <v>0</v>
      </c>
      <c r="G325" s="1411">
        <f t="shared" si="62"/>
        <v>0</v>
      </c>
      <c r="H325" s="503">
        <f t="shared" si="63"/>
        <v>25</v>
      </c>
      <c r="I325" s="503">
        <f t="shared" si="63"/>
        <v>150</v>
      </c>
      <c r="J325" s="114"/>
      <c r="K325" s="1278">
        <f t="shared" si="64"/>
        <v>0</v>
      </c>
    </row>
    <row r="326" spans="1:11">
      <c r="A326" s="304" t="str">
        <f>IF(J326&gt;0,COUNT($J$4:J326)+MAX('MI Fittings'!A:A,'CS Press Fittings'!A:A),"")</f>
        <v/>
      </c>
      <c r="B326" s="400"/>
      <c r="C326" s="387" t="s">
        <v>2980</v>
      </c>
      <c r="D326" s="388" t="s">
        <v>7899</v>
      </c>
      <c r="E326" s="1275">
        <v>11.19</v>
      </c>
      <c r="F326" s="295">
        <f t="shared" si="61"/>
        <v>0</v>
      </c>
      <c r="G326" s="1411">
        <f t="shared" si="62"/>
        <v>0</v>
      </c>
      <c r="H326" s="505">
        <f t="shared" si="63"/>
        <v>25</v>
      </c>
      <c r="I326" s="505">
        <f t="shared" si="63"/>
        <v>150</v>
      </c>
      <c r="J326" s="116"/>
      <c r="K326" s="1278">
        <f t="shared" si="64"/>
        <v>0</v>
      </c>
    </row>
    <row r="327" spans="1:11">
      <c r="A327" s="304" t="str">
        <f>IF(J327&gt;0,COUNT($J$4:J327)+MAX('MI Fittings'!A:A,'CS Press Fittings'!A:A),"")</f>
        <v/>
      </c>
      <c r="B327" s="400"/>
      <c r="C327" s="387" t="s">
        <v>2981</v>
      </c>
      <c r="D327" s="388" t="s">
        <v>7900</v>
      </c>
      <c r="E327" s="1275">
        <v>11.19</v>
      </c>
      <c r="F327" s="295">
        <f t="shared" si="61"/>
        <v>0</v>
      </c>
      <c r="G327" s="1411">
        <f t="shared" si="62"/>
        <v>0</v>
      </c>
      <c r="H327" s="505">
        <f t="shared" si="63"/>
        <v>25</v>
      </c>
      <c r="I327" s="505">
        <f t="shared" si="63"/>
        <v>100</v>
      </c>
      <c r="J327" s="116"/>
      <c r="K327" s="1278">
        <f t="shared" si="64"/>
        <v>0</v>
      </c>
    </row>
    <row r="328" spans="1:11">
      <c r="A328" s="304" t="str">
        <f>IF(J328&gt;0,COUNT($J$4:J328)+MAX('MI Fittings'!A:A,'CS Press Fittings'!A:A),"")</f>
        <v/>
      </c>
      <c r="B328" s="400"/>
      <c r="C328" s="390" t="s">
        <v>2982</v>
      </c>
      <c r="D328" s="388" t="s">
        <v>7901</v>
      </c>
      <c r="E328" s="1275">
        <v>13.27</v>
      </c>
      <c r="F328" s="295">
        <f t="shared" si="61"/>
        <v>0</v>
      </c>
      <c r="G328" s="1411">
        <f t="shared" si="62"/>
        <v>0</v>
      </c>
      <c r="H328" s="505">
        <f t="shared" si="63"/>
        <v>25</v>
      </c>
      <c r="I328" s="505">
        <f t="shared" si="63"/>
        <v>100</v>
      </c>
      <c r="J328" s="116"/>
      <c r="K328" s="1278">
        <f t="shared" si="64"/>
        <v>0</v>
      </c>
    </row>
    <row r="329" spans="1:11">
      <c r="A329" s="304" t="str">
        <f>IF(J329&gt;0,COUNT($J$4:J329)+MAX('MI Fittings'!A:A,'CS Press Fittings'!A:A),"")</f>
        <v/>
      </c>
      <c r="B329" s="400"/>
      <c r="C329" s="387" t="s">
        <v>2983</v>
      </c>
      <c r="D329" s="388" t="s">
        <v>7902</v>
      </c>
      <c r="E329" s="1275">
        <v>13.27</v>
      </c>
      <c r="F329" s="295">
        <f t="shared" si="61"/>
        <v>0</v>
      </c>
      <c r="G329" s="1411">
        <f t="shared" si="62"/>
        <v>0</v>
      </c>
      <c r="H329" s="505">
        <f t="shared" si="63"/>
        <v>25</v>
      </c>
      <c r="I329" s="505">
        <f t="shared" si="63"/>
        <v>100</v>
      </c>
      <c r="J329" s="116"/>
      <c r="K329" s="1278">
        <f t="shared" si="64"/>
        <v>0</v>
      </c>
    </row>
    <row r="330" spans="1:11">
      <c r="A330" s="304" t="str">
        <f>IF(J330&gt;0,COUNT($J$4:J330)+MAX('MI Fittings'!A:A,'CS Press Fittings'!A:A),"")</f>
        <v/>
      </c>
      <c r="B330" s="400"/>
      <c r="C330" s="387" t="s">
        <v>2984</v>
      </c>
      <c r="D330" s="388" t="s">
        <v>7903</v>
      </c>
      <c r="E330" s="1275">
        <v>16.420000000000002</v>
      </c>
      <c r="F330" s="295">
        <f t="shared" si="61"/>
        <v>0</v>
      </c>
      <c r="G330" s="1411">
        <f t="shared" si="62"/>
        <v>0</v>
      </c>
      <c r="H330" s="505">
        <f t="shared" si="63"/>
        <v>25</v>
      </c>
      <c r="I330" s="505">
        <f t="shared" si="63"/>
        <v>75</v>
      </c>
      <c r="J330" s="116"/>
      <c r="K330" s="1278">
        <f t="shared" si="64"/>
        <v>0</v>
      </c>
    </row>
    <row r="331" spans="1:11">
      <c r="A331" s="304" t="str">
        <f>IF(J331&gt;0,COUNT($J$4:J331)+MAX('MI Fittings'!A:A,'CS Press Fittings'!A:A),"")</f>
        <v/>
      </c>
      <c r="B331" s="400"/>
      <c r="C331" s="387" t="s">
        <v>2985</v>
      </c>
      <c r="D331" s="388" t="s">
        <v>7904</v>
      </c>
      <c r="E331" s="1275">
        <v>16.420000000000002</v>
      </c>
      <c r="F331" s="295">
        <f t="shared" si="61"/>
        <v>0</v>
      </c>
      <c r="G331" s="1411">
        <f t="shared" si="62"/>
        <v>0</v>
      </c>
      <c r="H331" s="505">
        <f t="shared" si="63"/>
        <v>25</v>
      </c>
      <c r="I331" s="505">
        <f t="shared" si="63"/>
        <v>75</v>
      </c>
      <c r="J331" s="116"/>
      <c r="K331" s="1278">
        <f t="shared" si="64"/>
        <v>0</v>
      </c>
    </row>
    <row r="332" spans="1:11">
      <c r="A332" s="304" t="str">
        <f>IF(J332&gt;0,COUNT($J$4:J332)+MAX('MI Fittings'!A:A,'CS Press Fittings'!A:A),"")</f>
        <v/>
      </c>
      <c r="B332" s="400"/>
      <c r="C332" s="387" t="s">
        <v>2986</v>
      </c>
      <c r="D332" s="388" t="s">
        <v>7905</v>
      </c>
      <c r="E332" s="1275">
        <v>19.09</v>
      </c>
      <c r="F332" s="295">
        <f t="shared" si="61"/>
        <v>0</v>
      </c>
      <c r="G332" s="1411">
        <f t="shared" si="62"/>
        <v>0</v>
      </c>
      <c r="H332" s="505">
        <f t="shared" si="63"/>
        <v>25</v>
      </c>
      <c r="I332" s="505">
        <f t="shared" si="63"/>
        <v>75</v>
      </c>
      <c r="J332" s="116"/>
      <c r="K332" s="1278">
        <f t="shared" si="64"/>
        <v>0</v>
      </c>
    </row>
    <row r="333" spans="1:11">
      <c r="A333" s="304" t="str">
        <f>IF(J333&gt;0,COUNT($J$4:J333)+MAX('MI Fittings'!A:A,'CS Press Fittings'!A:A),"")</f>
        <v/>
      </c>
      <c r="B333" s="400"/>
      <c r="C333" s="387" t="s">
        <v>2987</v>
      </c>
      <c r="D333" s="388" t="s">
        <v>7906</v>
      </c>
      <c r="E333" s="1275">
        <v>19.09</v>
      </c>
      <c r="F333" s="295">
        <f t="shared" si="61"/>
        <v>0</v>
      </c>
      <c r="G333" s="1411">
        <f t="shared" si="62"/>
        <v>0</v>
      </c>
      <c r="H333" s="505">
        <f t="shared" si="63"/>
        <v>25</v>
      </c>
      <c r="I333" s="505">
        <f t="shared" si="63"/>
        <v>50</v>
      </c>
      <c r="J333" s="116"/>
      <c r="K333" s="1278">
        <f t="shared" si="64"/>
        <v>0</v>
      </c>
    </row>
    <row r="334" spans="1:11">
      <c r="A334" s="304" t="str">
        <f>IF(J334&gt;0,COUNT($J$4:J334)+MAX('MI Fittings'!A:A,'CS Press Fittings'!A:A),"")</f>
        <v/>
      </c>
      <c r="B334" s="400"/>
      <c r="C334" s="390" t="s">
        <v>2988</v>
      </c>
      <c r="D334" s="388" t="s">
        <v>7907</v>
      </c>
      <c r="E334" s="1275">
        <v>30.89</v>
      </c>
      <c r="F334" s="295">
        <f t="shared" si="61"/>
        <v>0</v>
      </c>
      <c r="G334" s="1411">
        <f t="shared" si="62"/>
        <v>0</v>
      </c>
      <c r="H334" s="505">
        <f t="shared" si="63"/>
        <v>25</v>
      </c>
      <c r="I334" s="505">
        <f t="shared" si="63"/>
        <v>50</v>
      </c>
      <c r="J334" s="116"/>
      <c r="K334" s="1278">
        <f t="shared" si="64"/>
        <v>0</v>
      </c>
    </row>
    <row r="335" spans="1:11">
      <c r="A335" s="304" t="str">
        <f>IF(J335&gt;0,COUNT($J$4:J335)+MAX('MI Fittings'!A:A,'CS Press Fittings'!A:A),"")</f>
        <v/>
      </c>
      <c r="B335" s="400"/>
      <c r="C335" s="387" t="s">
        <v>2989</v>
      </c>
      <c r="D335" s="388" t="s">
        <v>7908</v>
      </c>
      <c r="E335" s="1275">
        <v>30.89</v>
      </c>
      <c r="F335" s="295">
        <f t="shared" si="61"/>
        <v>0</v>
      </c>
      <c r="G335" s="1411">
        <f t="shared" si="62"/>
        <v>0</v>
      </c>
      <c r="H335" s="505">
        <f t="shared" si="63"/>
        <v>25</v>
      </c>
      <c r="I335" s="505">
        <f t="shared" si="63"/>
        <v>50</v>
      </c>
      <c r="J335" s="116"/>
      <c r="K335" s="1278">
        <f t="shared" si="64"/>
        <v>0</v>
      </c>
    </row>
    <row r="336" spans="1:11">
      <c r="A336" s="304" t="str">
        <f>IF(J336&gt;0,COUNT($J$4:J336)+MAX('MI Fittings'!A:A,'CS Press Fittings'!A:A),"")</f>
        <v/>
      </c>
      <c r="B336" s="400"/>
      <c r="C336" s="387" t="s">
        <v>2990</v>
      </c>
      <c r="D336" s="388" t="s">
        <v>7909</v>
      </c>
      <c r="E336" s="1275">
        <v>36.92</v>
      </c>
      <c r="F336" s="295">
        <f t="shared" si="61"/>
        <v>0</v>
      </c>
      <c r="G336" s="1411">
        <f t="shared" si="62"/>
        <v>0</v>
      </c>
      <c r="H336" s="505">
        <f t="shared" si="63"/>
        <v>25</v>
      </c>
      <c r="I336" s="505">
        <f t="shared" si="63"/>
        <v>50</v>
      </c>
      <c r="J336" s="116"/>
      <c r="K336" s="1278">
        <f t="shared" si="64"/>
        <v>0</v>
      </c>
    </row>
    <row r="337" spans="1:11">
      <c r="A337" s="304" t="str">
        <f>IF(J337&gt;0,COUNT($J$4:J337)+MAX('MI Fittings'!A:A,'CS Press Fittings'!A:A),"")</f>
        <v/>
      </c>
      <c r="B337" s="400"/>
      <c r="C337" s="387" t="s">
        <v>2991</v>
      </c>
      <c r="D337" s="388" t="s">
        <v>7910</v>
      </c>
      <c r="E337" s="1275">
        <v>36.92</v>
      </c>
      <c r="F337" s="295">
        <f t="shared" si="61"/>
        <v>0</v>
      </c>
      <c r="G337" s="1411">
        <f t="shared" si="62"/>
        <v>0</v>
      </c>
      <c r="H337" s="505">
        <f t="shared" si="63"/>
        <v>20</v>
      </c>
      <c r="I337" s="505">
        <f t="shared" si="63"/>
        <v>40</v>
      </c>
      <c r="J337" s="116"/>
      <c r="K337" s="1278">
        <f t="shared" si="64"/>
        <v>0</v>
      </c>
    </row>
    <row r="338" spans="1:11">
      <c r="A338" s="304" t="str">
        <f>IF(J338&gt;0,COUNT($J$4:J338)+MAX('MI Fittings'!A:A,'CS Press Fittings'!A:A),"")</f>
        <v/>
      </c>
      <c r="B338" s="400"/>
      <c r="C338" s="391" t="s">
        <v>2992</v>
      </c>
      <c r="D338" s="349" t="s">
        <v>7911</v>
      </c>
      <c r="E338" s="1276">
        <v>44.32</v>
      </c>
      <c r="F338" s="296">
        <f t="shared" si="61"/>
        <v>0</v>
      </c>
      <c r="G338" s="1411">
        <f t="shared" si="62"/>
        <v>0</v>
      </c>
      <c r="H338" s="507">
        <f t="shared" si="63"/>
        <v>20</v>
      </c>
      <c r="I338" s="507">
        <f t="shared" si="63"/>
        <v>40</v>
      </c>
      <c r="J338" s="117"/>
      <c r="K338" s="1278">
        <f t="shared" si="64"/>
        <v>0</v>
      </c>
    </row>
    <row r="339" spans="1:11">
      <c r="A339" s="304" t="str">
        <f>IF(J339&gt;0,COUNT($J$4:J339)+MAX('MI Fittings'!A:A,'CS Press Fittings'!A:A),"")</f>
        <v/>
      </c>
      <c r="B339" s="400"/>
      <c r="C339" s="387" t="s">
        <v>2993</v>
      </c>
      <c r="D339" s="388" t="s">
        <v>7912</v>
      </c>
      <c r="E339" s="1275">
        <v>44.32</v>
      </c>
      <c r="F339" s="295">
        <f t="shared" si="61"/>
        <v>0</v>
      </c>
      <c r="G339" s="1411">
        <f t="shared" si="62"/>
        <v>0</v>
      </c>
      <c r="H339" s="505">
        <f t="shared" si="63"/>
        <v>10</v>
      </c>
      <c r="I339" s="505">
        <f t="shared" si="63"/>
        <v>30</v>
      </c>
      <c r="J339" s="116"/>
      <c r="K339" s="1278">
        <f t="shared" si="64"/>
        <v>0</v>
      </c>
    </row>
    <row r="340" spans="1:11">
      <c r="A340" s="304" t="str">
        <f>IF(J340&gt;0,COUNT($J$4:J340)+MAX('MI Fittings'!A:A,'CS Press Fittings'!A:A),"")</f>
        <v/>
      </c>
      <c r="B340" s="400"/>
      <c r="C340" s="509"/>
      <c r="D340" s="510"/>
      <c r="E340" s="1296" t="s">
        <v>563</v>
      </c>
      <c r="F340" s="314"/>
      <c r="G340" s="1412"/>
      <c r="H340" s="511"/>
      <c r="I340" s="511"/>
      <c r="J340" s="118"/>
      <c r="K340" s="1418"/>
    </row>
    <row r="341" spans="1:11">
      <c r="A341" s="304" t="str">
        <f>IF(J341&gt;0,COUNT($J$4:J341)+MAX('MI Fittings'!A:A,'CS Press Fittings'!A:A),"")</f>
        <v/>
      </c>
      <c r="B341" s="400"/>
      <c r="C341" s="387" t="s">
        <v>2994</v>
      </c>
      <c r="D341" s="388" t="s">
        <v>7913</v>
      </c>
      <c r="E341" s="1275">
        <v>11.12</v>
      </c>
      <c r="F341" s="295">
        <f t="shared" ref="F341:F356" si="65">$F$2</f>
        <v>0</v>
      </c>
      <c r="G341" s="1413">
        <f t="shared" ref="G341:G356" si="66">IFERROR(E341*F341,"-")</f>
        <v>0</v>
      </c>
      <c r="H341" s="505">
        <f t="shared" ref="H341:I356" si="67">H129</f>
        <v>25</v>
      </c>
      <c r="I341" s="505">
        <f t="shared" si="67"/>
        <v>100</v>
      </c>
      <c r="J341" s="116"/>
      <c r="K341" s="1275">
        <f t="shared" ref="K341:K356" si="68">IFERROR(J341*G341,0)</f>
        <v>0</v>
      </c>
    </row>
    <row r="342" spans="1:11">
      <c r="A342" s="304" t="str">
        <f>IF(J342&gt;0,COUNT($J$4:J342)+MAX('MI Fittings'!A:A,'CS Press Fittings'!A:A),"")</f>
        <v/>
      </c>
      <c r="B342" s="400"/>
      <c r="C342" s="384" t="s">
        <v>2995</v>
      </c>
      <c r="D342" s="342" t="s">
        <v>7914</v>
      </c>
      <c r="E342" s="1278">
        <v>11.96</v>
      </c>
      <c r="F342" s="294">
        <f t="shared" si="65"/>
        <v>0</v>
      </c>
      <c r="G342" s="1411">
        <f t="shared" si="66"/>
        <v>0</v>
      </c>
      <c r="H342" s="503">
        <f t="shared" si="67"/>
        <v>25</v>
      </c>
      <c r="I342" s="503">
        <f t="shared" si="67"/>
        <v>75</v>
      </c>
      <c r="J342" s="114"/>
      <c r="K342" s="1278">
        <f t="shared" si="68"/>
        <v>0</v>
      </c>
    </row>
    <row r="343" spans="1:11">
      <c r="A343" s="304" t="str">
        <f>IF(J343&gt;0,COUNT($J$4:J343)+MAX('MI Fittings'!A:A,'CS Press Fittings'!A:A),"")</f>
        <v/>
      </c>
      <c r="B343" s="400"/>
      <c r="C343" s="387" t="s">
        <v>2996</v>
      </c>
      <c r="D343" s="388" t="s">
        <v>7915</v>
      </c>
      <c r="E343" s="1275">
        <v>13.27</v>
      </c>
      <c r="F343" s="295">
        <f t="shared" si="65"/>
        <v>0</v>
      </c>
      <c r="G343" s="1411">
        <f t="shared" si="66"/>
        <v>0</v>
      </c>
      <c r="H343" s="505">
        <f t="shared" si="67"/>
        <v>25</v>
      </c>
      <c r="I343" s="505">
        <f t="shared" si="67"/>
        <v>75</v>
      </c>
      <c r="J343" s="116"/>
      <c r="K343" s="1278">
        <f t="shared" si="68"/>
        <v>0</v>
      </c>
    </row>
    <row r="344" spans="1:11">
      <c r="A344" s="304" t="str">
        <f>IF(J344&gt;0,COUNT($J$4:J344)+MAX('MI Fittings'!A:A,'CS Press Fittings'!A:A),"")</f>
        <v/>
      </c>
      <c r="B344" s="400"/>
      <c r="C344" s="387" t="s">
        <v>2997</v>
      </c>
      <c r="D344" s="388" t="s">
        <v>7916</v>
      </c>
      <c r="E344" s="1275">
        <v>13.27</v>
      </c>
      <c r="F344" s="295">
        <f t="shared" si="65"/>
        <v>0</v>
      </c>
      <c r="G344" s="1411">
        <f t="shared" si="66"/>
        <v>0</v>
      </c>
      <c r="H344" s="505">
        <f t="shared" si="67"/>
        <v>25</v>
      </c>
      <c r="I344" s="505">
        <f t="shared" si="67"/>
        <v>50</v>
      </c>
      <c r="J344" s="116"/>
      <c r="K344" s="1278">
        <f t="shared" si="68"/>
        <v>0</v>
      </c>
    </row>
    <row r="345" spans="1:11">
      <c r="A345" s="304" t="str">
        <f>IF(J345&gt;0,COUNT($J$4:J345)+MAX('MI Fittings'!A:A,'CS Press Fittings'!A:A),"")</f>
        <v/>
      </c>
      <c r="B345" s="400"/>
      <c r="C345" s="387" t="s">
        <v>2998</v>
      </c>
      <c r="D345" s="388" t="s">
        <v>7917</v>
      </c>
      <c r="E345" s="1275">
        <v>16.8</v>
      </c>
      <c r="F345" s="295">
        <f t="shared" si="65"/>
        <v>0</v>
      </c>
      <c r="G345" s="1411">
        <f t="shared" si="66"/>
        <v>0</v>
      </c>
      <c r="H345" s="505">
        <f t="shared" si="67"/>
        <v>25</v>
      </c>
      <c r="I345" s="505">
        <f t="shared" si="67"/>
        <v>50</v>
      </c>
      <c r="J345" s="116"/>
      <c r="K345" s="1278">
        <f t="shared" si="68"/>
        <v>0</v>
      </c>
    </row>
    <row r="346" spans="1:11">
      <c r="A346" s="304" t="str">
        <f>IF(J346&gt;0,COUNT($J$4:J346)+MAX('MI Fittings'!A:A,'CS Press Fittings'!A:A),"")</f>
        <v/>
      </c>
      <c r="B346" s="400"/>
      <c r="C346" s="387" t="s">
        <v>2999</v>
      </c>
      <c r="D346" s="388" t="s">
        <v>7918</v>
      </c>
      <c r="E346" s="1275">
        <v>16.8</v>
      </c>
      <c r="F346" s="295">
        <f t="shared" si="65"/>
        <v>0</v>
      </c>
      <c r="G346" s="1411">
        <f t="shared" si="66"/>
        <v>0</v>
      </c>
      <c r="H346" s="505">
        <f t="shared" si="67"/>
        <v>25</v>
      </c>
      <c r="I346" s="505">
        <f t="shared" si="67"/>
        <v>50</v>
      </c>
      <c r="J346" s="116"/>
      <c r="K346" s="1278">
        <f t="shared" si="68"/>
        <v>0</v>
      </c>
    </row>
    <row r="347" spans="1:11">
      <c r="A347" s="304" t="str">
        <f>IF(J347&gt;0,COUNT($J$4:J347)+MAX('MI Fittings'!A:A,'CS Press Fittings'!A:A),"")</f>
        <v/>
      </c>
      <c r="B347" s="400"/>
      <c r="C347" s="387" t="s">
        <v>3000</v>
      </c>
      <c r="D347" s="388" t="s">
        <v>7919</v>
      </c>
      <c r="E347" s="1275">
        <v>20.3</v>
      </c>
      <c r="F347" s="295">
        <f t="shared" si="65"/>
        <v>0</v>
      </c>
      <c r="G347" s="1411">
        <f t="shared" si="66"/>
        <v>0</v>
      </c>
      <c r="H347" s="505">
        <f t="shared" si="67"/>
        <v>25</v>
      </c>
      <c r="I347" s="505">
        <f t="shared" si="67"/>
        <v>50</v>
      </c>
      <c r="J347" s="116"/>
      <c r="K347" s="1278">
        <f t="shared" si="68"/>
        <v>0</v>
      </c>
    </row>
    <row r="348" spans="1:11">
      <c r="A348" s="304" t="str">
        <f>IF(J348&gt;0,COUNT($J$4:J348)+MAX('MI Fittings'!A:A,'CS Press Fittings'!A:A),"")</f>
        <v/>
      </c>
      <c r="B348" s="400"/>
      <c r="C348" s="387" t="s">
        <v>3001</v>
      </c>
      <c r="D348" s="388" t="s">
        <v>7920</v>
      </c>
      <c r="E348" s="1275">
        <v>20.3</v>
      </c>
      <c r="F348" s="295">
        <f t="shared" si="65"/>
        <v>0</v>
      </c>
      <c r="G348" s="1411">
        <f t="shared" si="66"/>
        <v>0</v>
      </c>
      <c r="H348" s="505">
        <f t="shared" si="67"/>
        <v>25</v>
      </c>
      <c r="I348" s="505">
        <f t="shared" si="67"/>
        <v>50</v>
      </c>
      <c r="J348" s="116"/>
      <c r="K348" s="1278">
        <f t="shared" si="68"/>
        <v>0</v>
      </c>
    </row>
    <row r="349" spans="1:11">
      <c r="A349" s="304" t="str">
        <f>IF(J349&gt;0,COUNT($J$4:J349)+MAX('MI Fittings'!A:A,'CS Press Fittings'!A:A),"")</f>
        <v/>
      </c>
      <c r="B349" s="400"/>
      <c r="C349" s="387" t="s">
        <v>3002</v>
      </c>
      <c r="D349" s="388" t="s">
        <v>7921</v>
      </c>
      <c r="E349" s="1275">
        <v>22.81</v>
      </c>
      <c r="F349" s="295">
        <f t="shared" si="65"/>
        <v>0</v>
      </c>
      <c r="G349" s="1411">
        <f t="shared" si="66"/>
        <v>0</v>
      </c>
      <c r="H349" s="505">
        <f t="shared" si="67"/>
        <v>25</v>
      </c>
      <c r="I349" s="505">
        <f t="shared" si="67"/>
        <v>50</v>
      </c>
      <c r="J349" s="116"/>
      <c r="K349" s="1278">
        <f t="shared" si="68"/>
        <v>0</v>
      </c>
    </row>
    <row r="350" spans="1:11">
      <c r="A350" s="304" t="str">
        <f>IF(J350&gt;0,COUNT($J$4:J350)+MAX('MI Fittings'!A:A,'CS Press Fittings'!A:A),"")</f>
        <v/>
      </c>
      <c r="B350" s="400"/>
      <c r="C350" s="387" t="s">
        <v>3003</v>
      </c>
      <c r="D350" s="388" t="s">
        <v>7922</v>
      </c>
      <c r="E350" s="1275">
        <v>22.81</v>
      </c>
      <c r="F350" s="295">
        <f t="shared" si="65"/>
        <v>0</v>
      </c>
      <c r="G350" s="1411">
        <f t="shared" si="66"/>
        <v>0</v>
      </c>
      <c r="H350" s="505">
        <f t="shared" si="67"/>
        <v>25</v>
      </c>
      <c r="I350" s="505">
        <f t="shared" si="67"/>
        <v>50</v>
      </c>
      <c r="J350" s="116"/>
      <c r="K350" s="1278">
        <f t="shared" si="68"/>
        <v>0</v>
      </c>
    </row>
    <row r="351" spans="1:11">
      <c r="A351" s="304" t="str">
        <f>IF(J351&gt;0,COUNT($J$4:J351)+MAX('MI Fittings'!A:A,'CS Press Fittings'!A:A),"")</f>
        <v/>
      </c>
      <c r="B351" s="400"/>
      <c r="C351" s="387" t="s">
        <v>3004</v>
      </c>
      <c r="D351" s="388" t="s">
        <v>7923</v>
      </c>
      <c r="E351" s="1275">
        <v>35.43</v>
      </c>
      <c r="F351" s="295">
        <f t="shared" si="65"/>
        <v>0</v>
      </c>
      <c r="G351" s="1411">
        <f t="shared" si="66"/>
        <v>0</v>
      </c>
      <c r="H351" s="505">
        <f t="shared" si="67"/>
        <v>20</v>
      </c>
      <c r="I351" s="505">
        <f t="shared" si="67"/>
        <v>40</v>
      </c>
      <c r="J351" s="116"/>
      <c r="K351" s="1278">
        <f t="shared" si="68"/>
        <v>0</v>
      </c>
    </row>
    <row r="352" spans="1:11">
      <c r="A352" s="304" t="str">
        <f>IF(J352&gt;0,COUNT($J$4:J352)+MAX('MI Fittings'!A:A,'CS Press Fittings'!A:A),"")</f>
        <v/>
      </c>
      <c r="B352" s="400"/>
      <c r="C352" s="387" t="s">
        <v>3005</v>
      </c>
      <c r="D352" s="388" t="s">
        <v>7924</v>
      </c>
      <c r="E352" s="1275">
        <v>35.43</v>
      </c>
      <c r="F352" s="295">
        <f t="shared" si="65"/>
        <v>0</v>
      </c>
      <c r="G352" s="1411">
        <f t="shared" si="66"/>
        <v>0</v>
      </c>
      <c r="H352" s="505">
        <f t="shared" si="67"/>
        <v>20</v>
      </c>
      <c r="I352" s="505">
        <f t="shared" si="67"/>
        <v>40</v>
      </c>
      <c r="J352" s="116"/>
      <c r="K352" s="1278">
        <f t="shared" si="68"/>
        <v>0</v>
      </c>
    </row>
    <row r="353" spans="1:11">
      <c r="A353" s="304" t="str">
        <f>IF(J353&gt;0,COUNT($J$4:J353)+MAX('MI Fittings'!A:A,'CS Press Fittings'!A:A),"")</f>
        <v/>
      </c>
      <c r="B353" s="400"/>
      <c r="C353" s="387" t="s">
        <v>3006</v>
      </c>
      <c r="D353" s="388" t="s">
        <v>7925</v>
      </c>
      <c r="E353" s="1275">
        <v>41.28</v>
      </c>
      <c r="F353" s="295">
        <f t="shared" si="65"/>
        <v>0</v>
      </c>
      <c r="G353" s="1411">
        <f t="shared" si="66"/>
        <v>0</v>
      </c>
      <c r="H353" s="505">
        <f t="shared" si="67"/>
        <v>10</v>
      </c>
      <c r="I353" s="505">
        <f t="shared" si="67"/>
        <v>30</v>
      </c>
      <c r="J353" s="116"/>
      <c r="K353" s="1278">
        <f t="shared" si="68"/>
        <v>0</v>
      </c>
    </row>
    <row r="354" spans="1:11">
      <c r="A354" s="304" t="str">
        <f>IF(J354&gt;0,COUNT($J$4:J354)+MAX('MI Fittings'!A:A,'CS Press Fittings'!A:A),"")</f>
        <v/>
      </c>
      <c r="B354" s="400"/>
      <c r="C354" s="387" t="s">
        <v>3007</v>
      </c>
      <c r="D354" s="388" t="s">
        <v>7926</v>
      </c>
      <c r="E354" s="1275">
        <v>41.28</v>
      </c>
      <c r="F354" s="295">
        <f t="shared" si="65"/>
        <v>0</v>
      </c>
      <c r="G354" s="1411">
        <f t="shared" si="66"/>
        <v>0</v>
      </c>
      <c r="H354" s="505">
        <f t="shared" si="67"/>
        <v>30</v>
      </c>
      <c r="I354" s="505">
        <f t="shared" si="67"/>
        <v>30</v>
      </c>
      <c r="J354" s="116"/>
      <c r="K354" s="1278">
        <f t="shared" si="68"/>
        <v>0</v>
      </c>
    </row>
    <row r="355" spans="1:11">
      <c r="A355" s="304" t="str">
        <f>IF(J355&gt;0,COUNT($J$4:J355)+MAX('MI Fittings'!A:A,'CS Press Fittings'!A:A),"")</f>
        <v/>
      </c>
      <c r="B355" s="400"/>
      <c r="C355" s="387" t="s">
        <v>3008</v>
      </c>
      <c r="D355" s="388" t="s">
        <v>7927</v>
      </c>
      <c r="E355" s="1275">
        <v>47.23</v>
      </c>
      <c r="F355" s="295">
        <f t="shared" si="65"/>
        <v>0</v>
      </c>
      <c r="G355" s="1411">
        <f t="shared" si="66"/>
        <v>0</v>
      </c>
      <c r="H355" s="505">
        <f t="shared" si="67"/>
        <v>20</v>
      </c>
      <c r="I355" s="505">
        <f t="shared" si="67"/>
        <v>20</v>
      </c>
      <c r="J355" s="116"/>
      <c r="K355" s="1278">
        <f t="shared" si="68"/>
        <v>0</v>
      </c>
    </row>
    <row r="356" spans="1:11">
      <c r="A356" s="304" t="str">
        <f>IF(J356&gt;0,COUNT($J$4:J356)+MAX('MI Fittings'!A:A,'CS Press Fittings'!A:A),"")</f>
        <v/>
      </c>
      <c r="B356" s="400"/>
      <c r="C356" s="387" t="s">
        <v>3009</v>
      </c>
      <c r="D356" s="388" t="s">
        <v>7928</v>
      </c>
      <c r="E356" s="1275">
        <v>47.23</v>
      </c>
      <c r="F356" s="295">
        <f t="shared" si="65"/>
        <v>0</v>
      </c>
      <c r="G356" s="1411">
        <f t="shared" si="66"/>
        <v>0</v>
      </c>
      <c r="H356" s="505">
        <f t="shared" si="67"/>
        <v>20</v>
      </c>
      <c r="I356" s="505">
        <f t="shared" si="67"/>
        <v>20</v>
      </c>
      <c r="J356" s="116"/>
      <c r="K356" s="1278">
        <f t="shared" si="68"/>
        <v>0</v>
      </c>
    </row>
    <row r="357" spans="1:11">
      <c r="A357" s="304" t="str">
        <f>IF(J357&gt;0,COUNT($J$4:J357)+MAX('MI Fittings'!A:A,'CS Press Fittings'!A:A),"")</f>
        <v/>
      </c>
      <c r="B357" s="400"/>
      <c r="C357" s="509"/>
      <c r="D357" s="510"/>
      <c r="E357" s="1296" t="s">
        <v>563</v>
      </c>
      <c r="F357" s="314"/>
      <c r="G357" s="1412"/>
      <c r="H357" s="511"/>
      <c r="I357" s="511"/>
      <c r="J357" s="118"/>
      <c r="K357" s="1418"/>
    </row>
    <row r="358" spans="1:11">
      <c r="A358" s="304" t="str">
        <f>IF(J358&gt;0,COUNT($J$4:J358)+MAX('MI Fittings'!A:A,'CS Press Fittings'!A:A),"")</f>
        <v/>
      </c>
      <c r="B358" s="400"/>
      <c r="C358" s="387" t="s">
        <v>3010</v>
      </c>
      <c r="D358" s="388" t="s">
        <v>7929</v>
      </c>
      <c r="E358" s="1275">
        <v>16.559999999999999</v>
      </c>
      <c r="F358" s="295">
        <f t="shared" ref="F358:F372" si="69">$F$2</f>
        <v>0</v>
      </c>
      <c r="G358" s="1413">
        <f t="shared" ref="G358:G372" si="70">IFERROR(E358*F358,"-")</f>
        <v>0</v>
      </c>
      <c r="H358" s="505">
        <f t="shared" ref="H358:I372" si="71">H146</f>
        <v>25</v>
      </c>
      <c r="I358" s="505">
        <f t="shared" si="71"/>
        <v>75</v>
      </c>
      <c r="J358" s="116"/>
      <c r="K358" s="1275">
        <f t="shared" ref="K358:K372" si="72">IFERROR(J358*G358,0)</f>
        <v>0</v>
      </c>
    </row>
    <row r="359" spans="1:11">
      <c r="A359" s="304" t="str">
        <f>IF(J359&gt;0,COUNT($J$4:J359)+MAX('MI Fittings'!A:A,'CS Press Fittings'!A:A),"")</f>
        <v/>
      </c>
      <c r="B359" s="400"/>
      <c r="C359" s="387" t="s">
        <v>3011</v>
      </c>
      <c r="D359" s="388" t="s">
        <v>7930</v>
      </c>
      <c r="E359" s="1275">
        <v>17.61</v>
      </c>
      <c r="F359" s="295">
        <f t="shared" si="69"/>
        <v>0</v>
      </c>
      <c r="G359" s="1411">
        <f t="shared" si="70"/>
        <v>0</v>
      </c>
      <c r="H359" s="505">
        <f t="shared" si="71"/>
        <v>25</v>
      </c>
      <c r="I359" s="505">
        <f t="shared" si="71"/>
        <v>50</v>
      </c>
      <c r="J359" s="116"/>
      <c r="K359" s="1278">
        <f t="shared" si="72"/>
        <v>0</v>
      </c>
    </row>
    <row r="360" spans="1:11">
      <c r="A360" s="304" t="str">
        <f>IF(J360&gt;0,COUNT($J$4:J360)+MAX('MI Fittings'!A:A,'CS Press Fittings'!A:A),"")</f>
        <v/>
      </c>
      <c r="B360" s="400"/>
      <c r="C360" s="387" t="s">
        <v>3012</v>
      </c>
      <c r="D360" s="388" t="s">
        <v>7931</v>
      </c>
      <c r="E360" s="1275">
        <v>17.61</v>
      </c>
      <c r="F360" s="295">
        <f t="shared" si="69"/>
        <v>0</v>
      </c>
      <c r="G360" s="1411">
        <f t="shared" si="70"/>
        <v>0</v>
      </c>
      <c r="H360" s="505">
        <f t="shared" si="71"/>
        <v>25</v>
      </c>
      <c r="I360" s="505">
        <f t="shared" si="71"/>
        <v>50</v>
      </c>
      <c r="J360" s="116"/>
      <c r="K360" s="1278">
        <f t="shared" si="72"/>
        <v>0</v>
      </c>
    </row>
    <row r="361" spans="1:11">
      <c r="A361" s="304" t="str">
        <f>IF(J361&gt;0,COUNT($J$4:J361)+MAX('MI Fittings'!A:A,'CS Press Fittings'!A:A),"")</f>
        <v/>
      </c>
      <c r="B361" s="400"/>
      <c r="C361" s="387" t="s">
        <v>3013</v>
      </c>
      <c r="D361" s="388" t="s">
        <v>7932</v>
      </c>
      <c r="E361" s="1275">
        <v>21.37</v>
      </c>
      <c r="F361" s="295">
        <f t="shared" si="69"/>
        <v>0</v>
      </c>
      <c r="G361" s="1411">
        <f t="shared" si="70"/>
        <v>0</v>
      </c>
      <c r="H361" s="505">
        <f t="shared" si="71"/>
        <v>25</v>
      </c>
      <c r="I361" s="505">
        <f t="shared" si="71"/>
        <v>50</v>
      </c>
      <c r="J361" s="116"/>
      <c r="K361" s="1278">
        <f t="shared" si="72"/>
        <v>0</v>
      </c>
    </row>
    <row r="362" spans="1:11">
      <c r="A362" s="304" t="str">
        <f>IF(J362&gt;0,COUNT($J$4:J362)+MAX('MI Fittings'!A:A,'CS Press Fittings'!A:A),"")</f>
        <v/>
      </c>
      <c r="B362" s="400"/>
      <c r="C362" s="387" t="s">
        <v>3014</v>
      </c>
      <c r="D362" s="388" t="s">
        <v>7933</v>
      </c>
      <c r="E362" s="1275">
        <v>21.37</v>
      </c>
      <c r="F362" s="295">
        <f t="shared" si="69"/>
        <v>0</v>
      </c>
      <c r="G362" s="1411">
        <f t="shared" si="70"/>
        <v>0</v>
      </c>
      <c r="H362" s="505">
        <f t="shared" si="71"/>
        <v>25</v>
      </c>
      <c r="I362" s="505">
        <f t="shared" si="71"/>
        <v>25</v>
      </c>
      <c r="J362" s="116"/>
      <c r="K362" s="1278">
        <f t="shared" si="72"/>
        <v>0</v>
      </c>
    </row>
    <row r="363" spans="1:11">
      <c r="A363" s="304" t="str">
        <f>IF(J363&gt;0,COUNT($J$4:J363)+MAX('MI Fittings'!A:A,'CS Press Fittings'!A:A),"")</f>
        <v/>
      </c>
      <c r="B363" s="400"/>
      <c r="C363" s="387" t="s">
        <v>3015</v>
      </c>
      <c r="D363" s="388" t="s">
        <v>7934</v>
      </c>
      <c r="E363" s="1275">
        <v>27.28</v>
      </c>
      <c r="F363" s="295">
        <f t="shared" si="69"/>
        <v>0</v>
      </c>
      <c r="G363" s="1411">
        <f t="shared" si="70"/>
        <v>0</v>
      </c>
      <c r="H363" s="505">
        <f t="shared" si="71"/>
        <v>25</v>
      </c>
      <c r="I363" s="505">
        <f t="shared" si="71"/>
        <v>25</v>
      </c>
      <c r="J363" s="116"/>
      <c r="K363" s="1278">
        <f t="shared" si="72"/>
        <v>0</v>
      </c>
    </row>
    <row r="364" spans="1:11">
      <c r="A364" s="304" t="str">
        <f>IF(J364&gt;0,COUNT($J$4:J364)+MAX('MI Fittings'!A:A,'CS Press Fittings'!A:A),"")</f>
        <v/>
      </c>
      <c r="B364" s="400"/>
      <c r="C364" s="387" t="s">
        <v>3016</v>
      </c>
      <c r="D364" s="388" t="s">
        <v>7935</v>
      </c>
      <c r="E364" s="1275">
        <v>27.28</v>
      </c>
      <c r="F364" s="295">
        <f t="shared" si="69"/>
        <v>0</v>
      </c>
      <c r="G364" s="1411">
        <f t="shared" si="70"/>
        <v>0</v>
      </c>
      <c r="H364" s="505">
        <f t="shared" si="71"/>
        <v>25</v>
      </c>
      <c r="I364" s="505">
        <f t="shared" si="71"/>
        <v>25</v>
      </c>
      <c r="J364" s="116"/>
      <c r="K364" s="1278">
        <f t="shared" si="72"/>
        <v>0</v>
      </c>
    </row>
    <row r="365" spans="1:11">
      <c r="A365" s="304" t="str">
        <f>IF(J365&gt;0,COUNT($J$4:J365)+MAX('MI Fittings'!A:A,'CS Press Fittings'!A:A),"")</f>
        <v/>
      </c>
      <c r="B365" s="400"/>
      <c r="C365" s="387" t="s">
        <v>3017</v>
      </c>
      <c r="D365" s="388" t="s">
        <v>7936</v>
      </c>
      <c r="E365" s="1275">
        <v>31.69</v>
      </c>
      <c r="F365" s="295">
        <f t="shared" si="69"/>
        <v>0</v>
      </c>
      <c r="G365" s="1411">
        <f t="shared" si="70"/>
        <v>0</v>
      </c>
      <c r="H365" s="505">
        <f t="shared" si="71"/>
        <v>25</v>
      </c>
      <c r="I365" s="505">
        <f t="shared" si="71"/>
        <v>25</v>
      </c>
      <c r="J365" s="116"/>
      <c r="K365" s="1278">
        <f t="shared" si="72"/>
        <v>0</v>
      </c>
    </row>
    <row r="366" spans="1:11">
      <c r="A366" s="304" t="str">
        <f>IF(J366&gt;0,COUNT($J$4:J366)+MAX('MI Fittings'!A:A,'CS Press Fittings'!A:A),"")</f>
        <v/>
      </c>
      <c r="B366" s="400"/>
      <c r="C366" s="387" t="s">
        <v>3018</v>
      </c>
      <c r="D366" s="388" t="s">
        <v>7937</v>
      </c>
      <c r="E366" s="1275">
        <v>31.69</v>
      </c>
      <c r="F366" s="295">
        <f t="shared" si="69"/>
        <v>0</v>
      </c>
      <c r="G366" s="1411">
        <f t="shared" si="70"/>
        <v>0</v>
      </c>
      <c r="H366" s="505">
        <f t="shared" si="71"/>
        <v>25</v>
      </c>
      <c r="I366" s="505">
        <f t="shared" si="71"/>
        <v>25</v>
      </c>
      <c r="J366" s="116"/>
      <c r="K366" s="1278">
        <f t="shared" si="72"/>
        <v>0</v>
      </c>
    </row>
    <row r="367" spans="1:11">
      <c r="A367" s="304" t="str">
        <f>IF(J367&gt;0,COUNT($J$4:J367)+MAX('MI Fittings'!A:A,'CS Press Fittings'!A:A),"")</f>
        <v/>
      </c>
      <c r="B367" s="400"/>
      <c r="C367" s="387" t="s">
        <v>3019</v>
      </c>
      <c r="D367" s="388" t="s">
        <v>7938</v>
      </c>
      <c r="E367" s="1275">
        <v>51.68</v>
      </c>
      <c r="F367" s="295">
        <f t="shared" si="69"/>
        <v>0</v>
      </c>
      <c r="G367" s="1411">
        <f t="shared" si="70"/>
        <v>0</v>
      </c>
      <c r="H367" s="505">
        <f t="shared" si="71"/>
        <v>20</v>
      </c>
      <c r="I367" s="505">
        <f t="shared" si="71"/>
        <v>20</v>
      </c>
      <c r="J367" s="116"/>
      <c r="K367" s="1278">
        <f t="shared" si="72"/>
        <v>0</v>
      </c>
    </row>
    <row r="368" spans="1:11">
      <c r="A368" s="304" t="str">
        <f>IF(J368&gt;0,COUNT($J$4:J368)+MAX('MI Fittings'!A:A,'CS Press Fittings'!A:A),"")</f>
        <v/>
      </c>
      <c r="B368" s="400"/>
      <c r="C368" s="387" t="s">
        <v>3020</v>
      </c>
      <c r="D368" s="388" t="s">
        <v>7939</v>
      </c>
      <c r="E368" s="1275">
        <v>51.68</v>
      </c>
      <c r="F368" s="295">
        <f t="shared" si="69"/>
        <v>0</v>
      </c>
      <c r="G368" s="1411">
        <f t="shared" si="70"/>
        <v>0</v>
      </c>
      <c r="H368" s="505">
        <f t="shared" si="71"/>
        <v>20</v>
      </c>
      <c r="I368" s="505">
        <f t="shared" si="71"/>
        <v>20</v>
      </c>
      <c r="J368" s="116"/>
      <c r="K368" s="1278">
        <f t="shared" si="72"/>
        <v>0</v>
      </c>
    </row>
    <row r="369" spans="1:11">
      <c r="A369" s="304" t="str">
        <f>IF(J369&gt;0,COUNT($J$4:J369)+MAX('MI Fittings'!A:A,'CS Press Fittings'!A:A),"")</f>
        <v/>
      </c>
      <c r="B369" s="400"/>
      <c r="C369" s="387" t="s">
        <v>3021</v>
      </c>
      <c r="D369" s="388" t="s">
        <v>7940</v>
      </c>
      <c r="E369" s="1275">
        <v>60.44</v>
      </c>
      <c r="F369" s="295">
        <f t="shared" si="69"/>
        <v>0</v>
      </c>
      <c r="G369" s="1411">
        <f t="shared" si="70"/>
        <v>0</v>
      </c>
      <c r="H369" s="505">
        <f t="shared" si="71"/>
        <v>20</v>
      </c>
      <c r="I369" s="505">
        <f t="shared" si="71"/>
        <v>20</v>
      </c>
      <c r="J369" s="116"/>
      <c r="K369" s="1278">
        <f t="shared" si="72"/>
        <v>0</v>
      </c>
    </row>
    <row r="370" spans="1:11">
      <c r="A370" s="304" t="str">
        <f>IF(J370&gt;0,COUNT($J$4:J370)+MAX('MI Fittings'!A:A,'CS Press Fittings'!A:A),"")</f>
        <v/>
      </c>
      <c r="B370" s="400"/>
      <c r="C370" s="387" t="s">
        <v>3022</v>
      </c>
      <c r="D370" s="388" t="s">
        <v>7941</v>
      </c>
      <c r="E370" s="1275">
        <v>60.44</v>
      </c>
      <c r="F370" s="295">
        <f t="shared" si="69"/>
        <v>0</v>
      </c>
      <c r="G370" s="1411">
        <f t="shared" si="70"/>
        <v>0</v>
      </c>
      <c r="H370" s="505">
        <f t="shared" si="71"/>
        <v>15</v>
      </c>
      <c r="I370" s="505">
        <f t="shared" si="71"/>
        <v>15</v>
      </c>
      <c r="J370" s="116"/>
      <c r="K370" s="1278">
        <f t="shared" si="72"/>
        <v>0</v>
      </c>
    </row>
    <row r="371" spans="1:11">
      <c r="A371" s="304" t="str">
        <f>IF(J371&gt;0,COUNT($J$4:J371)+MAX('MI Fittings'!A:A,'CS Press Fittings'!A:A),"")</f>
        <v/>
      </c>
      <c r="B371" s="400"/>
      <c r="C371" s="393" t="s">
        <v>3023</v>
      </c>
      <c r="D371" s="349" t="s">
        <v>7942</v>
      </c>
      <c r="E371" s="1276">
        <v>69.319999999999993</v>
      </c>
      <c r="F371" s="296">
        <f t="shared" si="69"/>
        <v>0</v>
      </c>
      <c r="G371" s="1411">
        <f t="shared" si="70"/>
        <v>0</v>
      </c>
      <c r="H371" s="507">
        <f t="shared" si="71"/>
        <v>15</v>
      </c>
      <c r="I371" s="507">
        <f t="shared" si="71"/>
        <v>15</v>
      </c>
      <c r="J371" s="117"/>
      <c r="K371" s="1278">
        <f t="shared" si="72"/>
        <v>0</v>
      </c>
    </row>
    <row r="372" spans="1:11">
      <c r="A372" s="304" t="str">
        <f>IF(J372&gt;0,COUNT($J$4:J372)+MAX('MI Fittings'!A:A,'CS Press Fittings'!A:A),"")</f>
        <v/>
      </c>
      <c r="B372" s="400"/>
      <c r="C372" s="390" t="s">
        <v>3024</v>
      </c>
      <c r="D372" s="388" t="s">
        <v>7943</v>
      </c>
      <c r="E372" s="1275">
        <v>69.319999999999993</v>
      </c>
      <c r="F372" s="295">
        <f t="shared" si="69"/>
        <v>0</v>
      </c>
      <c r="G372" s="1411">
        <f t="shared" si="70"/>
        <v>0</v>
      </c>
      <c r="H372" s="505">
        <f t="shared" si="71"/>
        <v>15</v>
      </c>
      <c r="I372" s="505">
        <f t="shared" si="71"/>
        <v>15</v>
      </c>
      <c r="J372" s="116"/>
      <c r="K372" s="1278">
        <f t="shared" si="72"/>
        <v>0</v>
      </c>
    </row>
    <row r="373" spans="1:11">
      <c r="A373" s="304" t="str">
        <f>IF(J373&gt;0,COUNT($J$4:J373)+MAX('MI Fittings'!A:A,'CS Press Fittings'!A:A),"")</f>
        <v/>
      </c>
      <c r="B373" s="400"/>
      <c r="C373" s="329"/>
      <c r="D373" s="510"/>
      <c r="E373" s="1296" t="s">
        <v>563</v>
      </c>
      <c r="F373" s="314"/>
      <c r="G373" s="1412"/>
      <c r="H373" s="511"/>
      <c r="I373" s="511"/>
      <c r="J373" s="118"/>
      <c r="K373" s="1418"/>
    </row>
    <row r="374" spans="1:11">
      <c r="A374" s="304" t="str">
        <f>IF(J374&gt;0,COUNT($J$4:J374)+MAX('MI Fittings'!A:A,'CS Press Fittings'!A:A),"")</f>
        <v/>
      </c>
      <c r="B374" s="400"/>
      <c r="C374" s="387" t="s">
        <v>3025</v>
      </c>
      <c r="D374" s="388" t="s">
        <v>7944</v>
      </c>
      <c r="E374" s="1275">
        <v>46.55</v>
      </c>
      <c r="F374" s="295">
        <f t="shared" ref="F374:F387" si="73">$F$2</f>
        <v>0</v>
      </c>
      <c r="G374" s="1413">
        <f t="shared" ref="G374:G387" si="74">IFERROR(E374*F374,"-")</f>
        <v>0</v>
      </c>
      <c r="H374" s="505">
        <f t="shared" ref="H374:I387" si="75">H162</f>
        <v>20</v>
      </c>
      <c r="I374" s="505">
        <f t="shared" si="75"/>
        <v>40</v>
      </c>
      <c r="J374" s="116"/>
      <c r="K374" s="1275">
        <f t="shared" ref="K374:K387" si="76">IFERROR(J374*G374,0)</f>
        <v>0</v>
      </c>
    </row>
    <row r="375" spans="1:11">
      <c r="A375" s="304" t="str">
        <f>IF(J375&gt;0,COUNT($J$4:J375)+MAX('MI Fittings'!A:A,'CS Press Fittings'!A:A),"")</f>
        <v/>
      </c>
      <c r="B375" s="400"/>
      <c r="C375" s="384" t="s">
        <v>3026</v>
      </c>
      <c r="D375" s="342" t="s">
        <v>7945</v>
      </c>
      <c r="E375" s="1278">
        <v>48.32</v>
      </c>
      <c r="F375" s="294">
        <f t="shared" si="73"/>
        <v>0</v>
      </c>
      <c r="G375" s="1411">
        <f t="shared" si="74"/>
        <v>0</v>
      </c>
      <c r="H375" s="503">
        <f t="shared" si="75"/>
        <v>20</v>
      </c>
      <c r="I375" s="503">
        <f t="shared" si="75"/>
        <v>40</v>
      </c>
      <c r="J375" s="114"/>
      <c r="K375" s="1278">
        <f t="shared" si="76"/>
        <v>0</v>
      </c>
    </row>
    <row r="376" spans="1:11">
      <c r="A376" s="304" t="str">
        <f>IF(J376&gt;0,COUNT($J$4:J376)+MAX('MI Fittings'!A:A,'CS Press Fittings'!A:A),"")</f>
        <v/>
      </c>
      <c r="B376" s="400"/>
      <c r="C376" s="387" t="s">
        <v>3027</v>
      </c>
      <c r="D376" s="388" t="s">
        <v>7946</v>
      </c>
      <c r="E376" s="1275">
        <v>56.11</v>
      </c>
      <c r="F376" s="295">
        <f t="shared" si="73"/>
        <v>0</v>
      </c>
      <c r="G376" s="1411">
        <f t="shared" si="74"/>
        <v>0</v>
      </c>
      <c r="H376" s="505">
        <f t="shared" si="75"/>
        <v>30</v>
      </c>
      <c r="I376" s="505">
        <f t="shared" si="75"/>
        <v>30</v>
      </c>
      <c r="J376" s="116"/>
      <c r="K376" s="1278">
        <f t="shared" si="76"/>
        <v>0</v>
      </c>
    </row>
    <row r="377" spans="1:11">
      <c r="A377" s="304" t="str">
        <f>IF(J377&gt;0,COUNT($J$4:J377)+MAX('MI Fittings'!A:A,'CS Press Fittings'!A:A),"")</f>
        <v/>
      </c>
      <c r="B377" s="400"/>
      <c r="C377" s="387" t="s">
        <v>3028</v>
      </c>
      <c r="D377" s="388" t="s">
        <v>7947</v>
      </c>
      <c r="E377" s="1275">
        <v>56.11</v>
      </c>
      <c r="F377" s="295">
        <f t="shared" si="73"/>
        <v>0</v>
      </c>
      <c r="G377" s="1411">
        <f t="shared" si="74"/>
        <v>0</v>
      </c>
      <c r="H377" s="505">
        <f t="shared" si="75"/>
        <v>30</v>
      </c>
      <c r="I377" s="505">
        <f t="shared" si="75"/>
        <v>30</v>
      </c>
      <c r="J377" s="116"/>
      <c r="K377" s="1278">
        <f t="shared" si="76"/>
        <v>0</v>
      </c>
    </row>
    <row r="378" spans="1:11">
      <c r="A378" s="304" t="str">
        <f>IF(J378&gt;0,COUNT($J$4:J378)+MAX('MI Fittings'!A:A,'CS Press Fittings'!A:A),"")</f>
        <v/>
      </c>
      <c r="B378" s="400"/>
      <c r="C378" s="387" t="s">
        <v>3029</v>
      </c>
      <c r="D378" s="388" t="s">
        <v>7948</v>
      </c>
      <c r="E378" s="1275">
        <v>62.54</v>
      </c>
      <c r="F378" s="295">
        <f t="shared" si="73"/>
        <v>0</v>
      </c>
      <c r="G378" s="1411">
        <f t="shared" si="74"/>
        <v>0</v>
      </c>
      <c r="H378" s="505">
        <f t="shared" si="75"/>
        <v>30</v>
      </c>
      <c r="I378" s="505">
        <f t="shared" si="75"/>
        <v>30</v>
      </c>
      <c r="J378" s="116"/>
      <c r="K378" s="1278">
        <f t="shared" si="76"/>
        <v>0</v>
      </c>
    </row>
    <row r="379" spans="1:11">
      <c r="A379" s="304" t="str">
        <f>IF(J379&gt;0,COUNT($J$4:J379)+MAX('MI Fittings'!A:A,'CS Press Fittings'!A:A),"")</f>
        <v/>
      </c>
      <c r="B379" s="400"/>
      <c r="C379" s="387" t="s">
        <v>3030</v>
      </c>
      <c r="D379" s="388" t="s">
        <v>7949</v>
      </c>
      <c r="E379" s="1275">
        <v>62.54</v>
      </c>
      <c r="F379" s="295">
        <f t="shared" si="73"/>
        <v>0</v>
      </c>
      <c r="G379" s="1411">
        <f t="shared" si="74"/>
        <v>0</v>
      </c>
      <c r="H379" s="505">
        <f t="shared" si="75"/>
        <v>20</v>
      </c>
      <c r="I379" s="505">
        <f t="shared" si="75"/>
        <v>20</v>
      </c>
      <c r="J379" s="116"/>
      <c r="K379" s="1278">
        <f t="shared" si="76"/>
        <v>0</v>
      </c>
    </row>
    <row r="380" spans="1:11">
      <c r="A380" s="304" t="str">
        <f>IF(J380&gt;0,COUNT($J$4:J380)+MAX('MI Fittings'!A:A,'CS Press Fittings'!A:A),"")</f>
        <v/>
      </c>
      <c r="B380" s="400"/>
      <c r="C380" s="387" t="s">
        <v>3031</v>
      </c>
      <c r="D380" s="388" t="s">
        <v>7950</v>
      </c>
      <c r="E380" s="1275">
        <v>68.7</v>
      </c>
      <c r="F380" s="295">
        <f t="shared" si="73"/>
        <v>0</v>
      </c>
      <c r="G380" s="1411">
        <f t="shared" si="74"/>
        <v>0</v>
      </c>
      <c r="H380" s="505">
        <f t="shared" si="75"/>
        <v>20</v>
      </c>
      <c r="I380" s="505">
        <f t="shared" si="75"/>
        <v>20</v>
      </c>
      <c r="J380" s="116"/>
      <c r="K380" s="1278">
        <f t="shared" si="76"/>
        <v>0</v>
      </c>
    </row>
    <row r="381" spans="1:11">
      <c r="A381" s="304" t="str">
        <f>IF(J381&gt;0,COUNT($J$4:J381)+MAX('MI Fittings'!A:A,'CS Press Fittings'!A:A),"")</f>
        <v/>
      </c>
      <c r="B381" s="400"/>
      <c r="C381" s="387" t="s">
        <v>3032</v>
      </c>
      <c r="D381" s="388" t="s">
        <v>7951</v>
      </c>
      <c r="E381" s="1275">
        <v>68.7</v>
      </c>
      <c r="F381" s="295">
        <f t="shared" si="73"/>
        <v>0</v>
      </c>
      <c r="G381" s="1411">
        <f t="shared" si="74"/>
        <v>0</v>
      </c>
      <c r="H381" s="505">
        <f t="shared" si="75"/>
        <v>20</v>
      </c>
      <c r="I381" s="505">
        <f t="shared" si="75"/>
        <v>20</v>
      </c>
      <c r="J381" s="116"/>
      <c r="K381" s="1278">
        <f t="shared" si="76"/>
        <v>0</v>
      </c>
    </row>
    <row r="382" spans="1:11">
      <c r="A382" s="304" t="str">
        <f>IF(J382&gt;0,COUNT($J$4:J382)+MAX('MI Fittings'!A:A,'CS Press Fittings'!A:A),"")</f>
        <v/>
      </c>
      <c r="B382" s="400"/>
      <c r="C382" s="387" t="s">
        <v>3033</v>
      </c>
      <c r="D382" s="388" t="s">
        <v>7952</v>
      </c>
      <c r="E382" s="1275">
        <v>88.44</v>
      </c>
      <c r="F382" s="295">
        <f t="shared" si="73"/>
        <v>0</v>
      </c>
      <c r="G382" s="1411">
        <f t="shared" si="74"/>
        <v>0</v>
      </c>
      <c r="H382" s="505">
        <f t="shared" si="75"/>
        <v>20</v>
      </c>
      <c r="I382" s="505">
        <f t="shared" si="75"/>
        <v>20</v>
      </c>
      <c r="J382" s="116"/>
      <c r="K382" s="1278">
        <f t="shared" si="76"/>
        <v>0</v>
      </c>
    </row>
    <row r="383" spans="1:11">
      <c r="A383" s="304" t="str">
        <f>IF(J383&gt;0,COUNT($J$4:J383)+MAX('MI Fittings'!A:A,'CS Press Fittings'!A:A),"")</f>
        <v/>
      </c>
      <c r="B383" s="400"/>
      <c r="C383" s="387" t="s">
        <v>3034</v>
      </c>
      <c r="D383" s="388" t="s">
        <v>7953</v>
      </c>
      <c r="E383" s="1275">
        <v>88.44</v>
      </c>
      <c r="F383" s="295">
        <f t="shared" si="73"/>
        <v>0</v>
      </c>
      <c r="G383" s="1411">
        <f t="shared" si="74"/>
        <v>0</v>
      </c>
      <c r="H383" s="505">
        <f t="shared" si="75"/>
        <v>10</v>
      </c>
      <c r="I383" s="505">
        <f t="shared" si="75"/>
        <v>10</v>
      </c>
      <c r="J383" s="116"/>
      <c r="K383" s="1278">
        <f t="shared" si="76"/>
        <v>0</v>
      </c>
    </row>
    <row r="384" spans="1:11">
      <c r="A384" s="304" t="str">
        <f>IF(J384&gt;0,COUNT($J$4:J384)+MAX('MI Fittings'!A:A,'CS Press Fittings'!A:A),"")</f>
        <v/>
      </c>
      <c r="B384" s="400"/>
      <c r="C384" s="387" t="s">
        <v>3035</v>
      </c>
      <c r="D384" s="388" t="s">
        <v>7954</v>
      </c>
      <c r="E384" s="1275">
        <v>100.82</v>
      </c>
      <c r="F384" s="295">
        <f t="shared" si="73"/>
        <v>0</v>
      </c>
      <c r="G384" s="1411">
        <f t="shared" si="74"/>
        <v>0</v>
      </c>
      <c r="H384" s="505">
        <f t="shared" si="75"/>
        <v>10</v>
      </c>
      <c r="I384" s="505">
        <f t="shared" si="75"/>
        <v>10</v>
      </c>
      <c r="J384" s="116"/>
      <c r="K384" s="1278">
        <f t="shared" si="76"/>
        <v>0</v>
      </c>
    </row>
    <row r="385" spans="1:11">
      <c r="A385" s="304" t="str">
        <f>IF(J385&gt;0,COUNT($J$4:J385)+MAX('MI Fittings'!A:A,'CS Press Fittings'!A:A),"")</f>
        <v/>
      </c>
      <c r="B385" s="400"/>
      <c r="C385" s="387" t="s">
        <v>3036</v>
      </c>
      <c r="D385" s="388" t="s">
        <v>7955</v>
      </c>
      <c r="E385" s="1275">
        <v>100.8</v>
      </c>
      <c r="F385" s="295">
        <f t="shared" si="73"/>
        <v>0</v>
      </c>
      <c r="G385" s="1411">
        <f t="shared" si="74"/>
        <v>0</v>
      </c>
      <c r="H385" s="505">
        <f t="shared" si="75"/>
        <v>10</v>
      </c>
      <c r="I385" s="505">
        <f t="shared" si="75"/>
        <v>10</v>
      </c>
      <c r="J385" s="116"/>
      <c r="K385" s="1278">
        <f t="shared" si="76"/>
        <v>0</v>
      </c>
    </row>
    <row r="386" spans="1:11">
      <c r="A386" s="304" t="str">
        <f>IF(J386&gt;0,COUNT($J$4:J386)+MAX('MI Fittings'!A:A,'CS Press Fittings'!A:A),"")</f>
        <v/>
      </c>
      <c r="B386" s="400"/>
      <c r="C386" s="391" t="s">
        <v>3037</v>
      </c>
      <c r="D386" s="349" t="s">
        <v>7956</v>
      </c>
      <c r="E386" s="1276">
        <v>112.8</v>
      </c>
      <c r="F386" s="296">
        <f t="shared" si="73"/>
        <v>0</v>
      </c>
      <c r="G386" s="1411">
        <f t="shared" si="74"/>
        <v>0</v>
      </c>
      <c r="H386" s="507">
        <f t="shared" si="75"/>
        <v>10</v>
      </c>
      <c r="I386" s="507">
        <f t="shared" si="75"/>
        <v>10</v>
      </c>
      <c r="J386" s="117"/>
      <c r="K386" s="1278">
        <f t="shared" si="76"/>
        <v>0</v>
      </c>
    </row>
    <row r="387" spans="1:11">
      <c r="A387" s="304" t="str">
        <f>IF(J387&gt;0,COUNT($J$4:J387)+MAX('MI Fittings'!A:A,'CS Press Fittings'!A:A),"")</f>
        <v/>
      </c>
      <c r="B387" s="400"/>
      <c r="C387" s="387" t="s">
        <v>3038</v>
      </c>
      <c r="D387" s="388" t="s">
        <v>7957</v>
      </c>
      <c r="E387" s="1275">
        <v>112.8</v>
      </c>
      <c r="F387" s="295">
        <f t="shared" si="73"/>
        <v>0</v>
      </c>
      <c r="G387" s="1411">
        <f t="shared" si="74"/>
        <v>0</v>
      </c>
      <c r="H387" s="505">
        <f t="shared" si="75"/>
        <v>10</v>
      </c>
      <c r="I387" s="505">
        <f t="shared" si="75"/>
        <v>10</v>
      </c>
      <c r="J387" s="116"/>
      <c r="K387" s="1278">
        <f t="shared" si="76"/>
        <v>0</v>
      </c>
    </row>
    <row r="388" spans="1:11">
      <c r="A388" s="304" t="str">
        <f>IF(J388&gt;0,COUNT($J$4:J388)+MAX('MI Fittings'!A:A,'CS Press Fittings'!A:A),"")</f>
        <v/>
      </c>
      <c r="B388" s="400"/>
      <c r="C388" s="509"/>
      <c r="D388" s="510"/>
      <c r="E388" s="1296" t="s">
        <v>563</v>
      </c>
      <c r="F388" s="314"/>
      <c r="G388" s="1412"/>
      <c r="H388" s="511"/>
      <c r="I388" s="511"/>
      <c r="J388" s="118"/>
      <c r="K388" s="1418"/>
    </row>
    <row r="389" spans="1:11">
      <c r="A389" s="304" t="str">
        <f>IF(J389&gt;0,COUNT($J$4:J389)+MAX('MI Fittings'!A:A,'CS Press Fittings'!A:A),"")</f>
        <v/>
      </c>
      <c r="B389" s="400"/>
      <c r="C389" s="387" t="s">
        <v>3039</v>
      </c>
      <c r="D389" s="388" t="s">
        <v>7958</v>
      </c>
      <c r="E389" s="1275">
        <v>55.79</v>
      </c>
      <c r="F389" s="295">
        <f t="shared" ref="F389:F402" si="77">$F$2</f>
        <v>0</v>
      </c>
      <c r="G389" s="1413">
        <f t="shared" ref="G389:G402" si="78">IFERROR(E389*F389,"-")</f>
        <v>0</v>
      </c>
      <c r="H389" s="505">
        <f t="shared" ref="H389:I402" si="79">H177</f>
        <v>30</v>
      </c>
      <c r="I389" s="505">
        <f t="shared" si="79"/>
        <v>30</v>
      </c>
      <c r="J389" s="116"/>
      <c r="K389" s="1275">
        <f t="shared" ref="K389:K402" si="80">IFERROR(J389*G389,0)</f>
        <v>0</v>
      </c>
    </row>
    <row r="390" spans="1:11">
      <c r="A390" s="304" t="str">
        <f>IF(J390&gt;0,COUNT($J$4:J390)+MAX('MI Fittings'!A:A,'CS Press Fittings'!A:A),"")</f>
        <v/>
      </c>
      <c r="B390" s="400"/>
      <c r="C390" s="384" t="s">
        <v>3040</v>
      </c>
      <c r="D390" s="342" t="s">
        <v>7959</v>
      </c>
      <c r="E390" s="1278">
        <v>63.49</v>
      </c>
      <c r="F390" s="294">
        <f t="shared" si="77"/>
        <v>0</v>
      </c>
      <c r="G390" s="1411">
        <f t="shared" si="78"/>
        <v>0</v>
      </c>
      <c r="H390" s="503">
        <f t="shared" si="79"/>
        <v>20</v>
      </c>
      <c r="I390" s="503">
        <f t="shared" si="79"/>
        <v>20</v>
      </c>
      <c r="J390" s="114"/>
      <c r="K390" s="1278">
        <f t="shared" si="80"/>
        <v>0</v>
      </c>
    </row>
    <row r="391" spans="1:11">
      <c r="A391" s="304" t="str">
        <f>IF(J391&gt;0,COUNT($J$4:J391)+MAX('MI Fittings'!A:A,'CS Press Fittings'!A:A),"")</f>
        <v/>
      </c>
      <c r="B391" s="400"/>
      <c r="C391" s="387" t="s">
        <v>3041</v>
      </c>
      <c r="D391" s="388" t="s">
        <v>7960</v>
      </c>
      <c r="E391" s="1275">
        <v>74.47</v>
      </c>
      <c r="F391" s="295">
        <f t="shared" si="77"/>
        <v>0</v>
      </c>
      <c r="G391" s="1411">
        <f t="shared" si="78"/>
        <v>0</v>
      </c>
      <c r="H391" s="505">
        <f t="shared" si="79"/>
        <v>15</v>
      </c>
      <c r="I391" s="505">
        <f t="shared" si="79"/>
        <v>15</v>
      </c>
      <c r="J391" s="116"/>
      <c r="K391" s="1278">
        <f t="shared" si="80"/>
        <v>0</v>
      </c>
    </row>
    <row r="392" spans="1:11">
      <c r="A392" s="304" t="str">
        <f>IF(J392&gt;0,COUNT($J$4:J392)+MAX('MI Fittings'!A:A,'CS Press Fittings'!A:A),"")</f>
        <v/>
      </c>
      <c r="B392" s="400"/>
      <c r="C392" s="387" t="s">
        <v>3042</v>
      </c>
      <c r="D392" s="388" t="s">
        <v>7961</v>
      </c>
      <c r="E392" s="1275">
        <v>74.47</v>
      </c>
      <c r="F392" s="295">
        <f t="shared" si="77"/>
        <v>0</v>
      </c>
      <c r="G392" s="1411">
        <f t="shared" si="78"/>
        <v>0</v>
      </c>
      <c r="H392" s="505">
        <f t="shared" si="79"/>
        <v>15</v>
      </c>
      <c r="I392" s="505">
        <f t="shared" si="79"/>
        <v>15</v>
      </c>
      <c r="J392" s="116"/>
      <c r="K392" s="1278">
        <f t="shared" si="80"/>
        <v>0</v>
      </c>
    </row>
    <row r="393" spans="1:11">
      <c r="A393" s="304" t="str">
        <f>IF(J393&gt;0,COUNT($J$4:J393)+MAX('MI Fittings'!A:A,'CS Press Fittings'!A:A),"")</f>
        <v/>
      </c>
      <c r="B393" s="400"/>
      <c r="C393" s="387" t="s">
        <v>3043</v>
      </c>
      <c r="D393" s="388" t="s">
        <v>7962</v>
      </c>
      <c r="E393" s="1275">
        <v>86.74</v>
      </c>
      <c r="F393" s="295">
        <f t="shared" si="77"/>
        <v>0</v>
      </c>
      <c r="G393" s="1411">
        <f t="shared" si="78"/>
        <v>0</v>
      </c>
      <c r="H393" s="505">
        <f t="shared" si="79"/>
        <v>15</v>
      </c>
      <c r="I393" s="505">
        <f t="shared" si="79"/>
        <v>15</v>
      </c>
      <c r="J393" s="116"/>
      <c r="K393" s="1278">
        <f t="shared" si="80"/>
        <v>0</v>
      </c>
    </row>
    <row r="394" spans="1:11">
      <c r="A394" s="304" t="str">
        <f>IF(J394&gt;0,COUNT($J$4:J394)+MAX('MI Fittings'!A:A,'CS Press Fittings'!A:A),"")</f>
        <v/>
      </c>
      <c r="B394" s="400"/>
      <c r="C394" s="387" t="s">
        <v>3044</v>
      </c>
      <c r="D394" s="388" t="s">
        <v>7963</v>
      </c>
      <c r="E394" s="1275">
        <v>86.74</v>
      </c>
      <c r="F394" s="295">
        <f t="shared" si="77"/>
        <v>0</v>
      </c>
      <c r="G394" s="1411">
        <f t="shared" si="78"/>
        <v>0</v>
      </c>
      <c r="H394" s="505">
        <f t="shared" si="79"/>
        <v>15</v>
      </c>
      <c r="I394" s="505">
        <f t="shared" si="79"/>
        <v>15</v>
      </c>
      <c r="J394" s="116"/>
      <c r="K394" s="1278">
        <f t="shared" si="80"/>
        <v>0</v>
      </c>
    </row>
    <row r="395" spans="1:11">
      <c r="A395" s="304" t="str">
        <f>IF(J395&gt;0,COUNT($J$4:J395)+MAX('MI Fittings'!A:A,'CS Press Fittings'!A:A),"")</f>
        <v/>
      </c>
      <c r="B395" s="400"/>
      <c r="C395" s="387" t="s">
        <v>3045</v>
      </c>
      <c r="D395" s="388" t="s">
        <v>7964</v>
      </c>
      <c r="E395" s="1275">
        <v>91.77</v>
      </c>
      <c r="F395" s="295">
        <f t="shared" si="77"/>
        <v>0</v>
      </c>
      <c r="G395" s="1411">
        <f t="shared" si="78"/>
        <v>0</v>
      </c>
      <c r="H395" s="505">
        <f t="shared" si="79"/>
        <v>15</v>
      </c>
      <c r="I395" s="505">
        <f t="shared" si="79"/>
        <v>15</v>
      </c>
      <c r="J395" s="116"/>
      <c r="K395" s="1278">
        <f t="shared" si="80"/>
        <v>0</v>
      </c>
    </row>
    <row r="396" spans="1:11">
      <c r="A396" s="304" t="str">
        <f>IF(J396&gt;0,COUNT($J$4:J396)+MAX('MI Fittings'!A:A,'CS Press Fittings'!A:A),"")</f>
        <v/>
      </c>
      <c r="B396" s="400"/>
      <c r="C396" s="387" t="s">
        <v>3046</v>
      </c>
      <c r="D396" s="388" t="s">
        <v>7965</v>
      </c>
      <c r="E396" s="1275">
        <v>91.77</v>
      </c>
      <c r="F396" s="295">
        <f t="shared" si="77"/>
        <v>0</v>
      </c>
      <c r="G396" s="1411">
        <f t="shared" si="78"/>
        <v>0</v>
      </c>
      <c r="H396" s="505">
        <f t="shared" si="79"/>
        <v>10</v>
      </c>
      <c r="I396" s="505">
        <f t="shared" si="79"/>
        <v>10</v>
      </c>
      <c r="J396" s="116"/>
      <c r="K396" s="1278">
        <f t="shared" si="80"/>
        <v>0</v>
      </c>
    </row>
    <row r="397" spans="1:11">
      <c r="A397" s="304" t="str">
        <f>IF(J397&gt;0,COUNT($J$4:J397)+MAX('MI Fittings'!A:A,'CS Press Fittings'!A:A),"")</f>
        <v/>
      </c>
      <c r="B397" s="400"/>
      <c r="C397" s="387" t="s">
        <v>3047</v>
      </c>
      <c r="D397" s="388" t="s">
        <v>7966</v>
      </c>
      <c r="E397" s="1275">
        <v>123.6</v>
      </c>
      <c r="F397" s="295">
        <f t="shared" si="77"/>
        <v>0</v>
      </c>
      <c r="G397" s="1411">
        <f t="shared" si="78"/>
        <v>0</v>
      </c>
      <c r="H397" s="505">
        <f t="shared" si="79"/>
        <v>7</v>
      </c>
      <c r="I397" s="505">
        <f t="shared" si="79"/>
        <v>7</v>
      </c>
      <c r="J397" s="116"/>
      <c r="K397" s="1278">
        <f t="shared" si="80"/>
        <v>0</v>
      </c>
    </row>
    <row r="398" spans="1:11">
      <c r="A398" s="304" t="str">
        <f>IF(J398&gt;0,COUNT($J$4:J398)+MAX('MI Fittings'!A:A,'CS Press Fittings'!A:A),"")</f>
        <v/>
      </c>
      <c r="B398" s="400"/>
      <c r="C398" s="387" t="s">
        <v>3048</v>
      </c>
      <c r="D398" s="388" t="s">
        <v>7967</v>
      </c>
      <c r="E398" s="1275">
        <v>123.6</v>
      </c>
      <c r="F398" s="295">
        <f t="shared" si="77"/>
        <v>0</v>
      </c>
      <c r="G398" s="1411">
        <f t="shared" si="78"/>
        <v>0</v>
      </c>
      <c r="H398" s="505">
        <f t="shared" si="79"/>
        <v>7</v>
      </c>
      <c r="I398" s="505">
        <f t="shared" si="79"/>
        <v>7</v>
      </c>
      <c r="J398" s="116"/>
      <c r="K398" s="1278">
        <f t="shared" si="80"/>
        <v>0</v>
      </c>
    </row>
    <row r="399" spans="1:11">
      <c r="A399" s="304" t="str">
        <f>IF(J399&gt;0,COUNT($J$4:J399)+MAX('MI Fittings'!A:A,'CS Press Fittings'!A:A),"")</f>
        <v/>
      </c>
      <c r="B399" s="400"/>
      <c r="C399" s="387" t="s">
        <v>3049</v>
      </c>
      <c r="D399" s="388" t="s">
        <v>7968</v>
      </c>
      <c r="E399" s="1275">
        <v>140.97999999999999</v>
      </c>
      <c r="F399" s="295">
        <f t="shared" si="77"/>
        <v>0</v>
      </c>
      <c r="G399" s="1411">
        <f t="shared" si="78"/>
        <v>0</v>
      </c>
      <c r="H399" s="505">
        <f t="shared" si="79"/>
        <v>7</v>
      </c>
      <c r="I399" s="505">
        <f t="shared" si="79"/>
        <v>7</v>
      </c>
      <c r="J399" s="116"/>
      <c r="K399" s="1278">
        <f t="shared" si="80"/>
        <v>0</v>
      </c>
    </row>
    <row r="400" spans="1:11">
      <c r="A400" s="304" t="str">
        <f>IF(J400&gt;0,COUNT($J$4:J400)+MAX('MI Fittings'!A:A,'CS Press Fittings'!A:A),"")</f>
        <v/>
      </c>
      <c r="B400" s="400"/>
      <c r="C400" s="387" t="s">
        <v>3050</v>
      </c>
      <c r="D400" s="388" t="s">
        <v>7969</v>
      </c>
      <c r="E400" s="1275">
        <v>140.97999999999999</v>
      </c>
      <c r="F400" s="295">
        <f t="shared" si="77"/>
        <v>0</v>
      </c>
      <c r="G400" s="1411">
        <f t="shared" si="78"/>
        <v>0</v>
      </c>
      <c r="H400" s="505">
        <f t="shared" si="79"/>
        <v>5</v>
      </c>
      <c r="I400" s="505">
        <f t="shared" si="79"/>
        <v>5</v>
      </c>
      <c r="J400" s="116"/>
      <c r="K400" s="1278">
        <f t="shared" si="80"/>
        <v>0</v>
      </c>
    </row>
    <row r="401" spans="1:13">
      <c r="A401" s="304" t="str">
        <f>IF(J401&gt;0,COUNT($J$4:J401)+MAX('MI Fittings'!A:A,'CS Press Fittings'!A:A),"")</f>
        <v/>
      </c>
      <c r="B401" s="400"/>
      <c r="C401" s="391" t="s">
        <v>3051</v>
      </c>
      <c r="D401" s="349" t="s">
        <v>7970</v>
      </c>
      <c r="E401" s="1276">
        <v>158.54</v>
      </c>
      <c r="F401" s="296">
        <f t="shared" si="77"/>
        <v>0</v>
      </c>
      <c r="G401" s="1411">
        <f t="shared" si="78"/>
        <v>0</v>
      </c>
      <c r="H401" s="507">
        <f t="shared" si="79"/>
        <v>5</v>
      </c>
      <c r="I401" s="507">
        <f t="shared" si="79"/>
        <v>5</v>
      </c>
      <c r="J401" s="117"/>
      <c r="K401" s="1278">
        <f t="shared" si="80"/>
        <v>0</v>
      </c>
    </row>
    <row r="402" spans="1:13">
      <c r="A402" s="304" t="str">
        <f>IF(J402&gt;0,COUNT($J$4:J402)+MAX('MI Fittings'!A:A,'CS Press Fittings'!A:A),"")</f>
        <v/>
      </c>
      <c r="B402" s="400"/>
      <c r="C402" s="387" t="s">
        <v>3052</v>
      </c>
      <c r="D402" s="388" t="s">
        <v>7971</v>
      </c>
      <c r="E402" s="1275">
        <v>158.54</v>
      </c>
      <c r="F402" s="295">
        <f t="shared" si="77"/>
        <v>0</v>
      </c>
      <c r="G402" s="1411">
        <f t="shared" si="78"/>
        <v>0</v>
      </c>
      <c r="H402" s="505">
        <f t="shared" si="79"/>
        <v>5</v>
      </c>
      <c r="I402" s="505">
        <f t="shared" si="79"/>
        <v>5</v>
      </c>
      <c r="J402" s="116"/>
      <c r="K402" s="1278">
        <f t="shared" si="80"/>
        <v>0</v>
      </c>
    </row>
    <row r="403" spans="1:13">
      <c r="A403" s="304" t="str">
        <f>IF(J403&gt;0,COUNT($J$4:J403)+MAX('MI Fittings'!A:A,'CS Press Fittings'!A:A),"")</f>
        <v/>
      </c>
      <c r="B403" s="400"/>
      <c r="C403" s="509"/>
      <c r="D403" s="510"/>
      <c r="E403" s="1296" t="s">
        <v>563</v>
      </c>
      <c r="F403" s="314"/>
      <c r="G403" s="1412"/>
      <c r="H403" s="511"/>
      <c r="I403" s="511"/>
      <c r="J403" s="118"/>
      <c r="K403" s="1418"/>
    </row>
    <row r="404" spans="1:13">
      <c r="A404" s="304" t="str">
        <f>IF(J404&gt;0,COUNT($J$4:J404)+MAX('MI Fittings'!A:A,'CS Press Fittings'!A:A),"")</f>
        <v/>
      </c>
      <c r="B404" s="400"/>
      <c r="C404" s="387" t="s">
        <v>3053</v>
      </c>
      <c r="D404" s="388" t="s">
        <v>7972</v>
      </c>
      <c r="E404" s="1275">
        <v>83.59</v>
      </c>
      <c r="F404" s="295">
        <f t="shared" ref="F404:F416" si="81">$F$2</f>
        <v>0</v>
      </c>
      <c r="G404" s="1413">
        <f t="shared" ref="G404:G416" si="82">IFERROR(E404*F404,"-")</f>
        <v>0</v>
      </c>
      <c r="H404" s="505">
        <f t="shared" ref="H404:I416" si="83">H192</f>
        <v>20</v>
      </c>
      <c r="I404" s="505">
        <f t="shared" si="83"/>
        <v>20</v>
      </c>
      <c r="J404" s="116"/>
      <c r="K404" s="1275">
        <f t="shared" ref="K404:K416" si="84">IFERROR(J404*G404,0)</f>
        <v>0</v>
      </c>
    </row>
    <row r="405" spans="1:13">
      <c r="A405" s="304" t="str">
        <f>IF(J405&gt;0,COUNT($J$4:J405)+MAX('MI Fittings'!A:A,'CS Press Fittings'!A:A),"")</f>
        <v/>
      </c>
      <c r="B405" s="400"/>
      <c r="C405" s="384" t="s">
        <v>3054</v>
      </c>
      <c r="D405" s="342" t="s">
        <v>7973</v>
      </c>
      <c r="E405" s="1278">
        <v>99.92</v>
      </c>
      <c r="F405" s="294">
        <f t="shared" si="81"/>
        <v>0</v>
      </c>
      <c r="G405" s="1411">
        <f t="shared" si="82"/>
        <v>0</v>
      </c>
      <c r="H405" s="503">
        <f t="shared" si="83"/>
        <v>10</v>
      </c>
      <c r="I405" s="503">
        <f t="shared" si="83"/>
        <v>10</v>
      </c>
      <c r="J405" s="114"/>
      <c r="K405" s="1278">
        <f t="shared" si="84"/>
        <v>0</v>
      </c>
    </row>
    <row r="406" spans="1:13">
      <c r="A406" s="304" t="str">
        <f>IF(J406&gt;0,COUNT($J$4:J406)+MAX('MI Fittings'!A:A,'CS Press Fittings'!A:A),"")</f>
        <v/>
      </c>
      <c r="B406" s="400"/>
      <c r="C406" s="387" t="s">
        <v>3055</v>
      </c>
      <c r="D406" s="388" t="s">
        <v>7974</v>
      </c>
      <c r="E406" s="1275">
        <v>99.92</v>
      </c>
      <c r="F406" s="295">
        <f t="shared" si="81"/>
        <v>0</v>
      </c>
      <c r="G406" s="1411">
        <f t="shared" si="82"/>
        <v>0</v>
      </c>
      <c r="H406" s="505">
        <f t="shared" si="83"/>
        <v>10</v>
      </c>
      <c r="I406" s="505">
        <f t="shared" si="83"/>
        <v>10</v>
      </c>
      <c r="J406" s="116"/>
      <c r="K406" s="1278">
        <f t="shared" si="84"/>
        <v>0</v>
      </c>
    </row>
    <row r="407" spans="1:13">
      <c r="A407" s="304" t="str">
        <f>IF(J407&gt;0,COUNT($J$4:J407)+MAX('MI Fittings'!A:A,'CS Press Fittings'!A:A),"")</f>
        <v/>
      </c>
      <c r="B407" s="400"/>
      <c r="C407" s="387" t="s">
        <v>3056</v>
      </c>
      <c r="D407" s="388" t="s">
        <v>7975</v>
      </c>
      <c r="E407" s="1275">
        <v>112.07</v>
      </c>
      <c r="F407" s="295">
        <f t="shared" si="81"/>
        <v>0</v>
      </c>
      <c r="G407" s="1411">
        <f t="shared" si="82"/>
        <v>0</v>
      </c>
      <c r="H407" s="505">
        <f t="shared" si="83"/>
        <v>8</v>
      </c>
      <c r="I407" s="505">
        <f t="shared" si="83"/>
        <v>8</v>
      </c>
      <c r="J407" s="116"/>
      <c r="K407" s="1278">
        <f t="shared" si="84"/>
        <v>0</v>
      </c>
    </row>
    <row r="408" spans="1:13">
      <c r="A408" s="304" t="str">
        <f>IF(J408&gt;0,COUNT($J$4:J408)+MAX('MI Fittings'!A:A,'CS Press Fittings'!A:A),"")</f>
        <v/>
      </c>
      <c r="B408" s="400"/>
      <c r="C408" s="387" t="s">
        <v>3057</v>
      </c>
      <c r="D408" s="388" t="s">
        <v>7976</v>
      </c>
      <c r="E408" s="1275">
        <v>112.07</v>
      </c>
      <c r="F408" s="295">
        <f t="shared" si="81"/>
        <v>0</v>
      </c>
      <c r="G408" s="1411">
        <f t="shared" si="82"/>
        <v>0</v>
      </c>
      <c r="H408" s="505">
        <f t="shared" si="83"/>
        <v>8</v>
      </c>
      <c r="I408" s="505">
        <f t="shared" si="83"/>
        <v>8</v>
      </c>
      <c r="J408" s="116"/>
      <c r="K408" s="1278">
        <f t="shared" si="84"/>
        <v>0</v>
      </c>
    </row>
    <row r="409" spans="1:13">
      <c r="A409" s="304" t="str">
        <f>IF(J409&gt;0,COUNT($J$4:J409)+MAX('MI Fittings'!A:A,'CS Press Fittings'!A:A),"")</f>
        <v/>
      </c>
      <c r="B409" s="400"/>
      <c r="C409" s="387" t="s">
        <v>3058</v>
      </c>
      <c r="D409" s="388" t="s">
        <v>7977</v>
      </c>
      <c r="E409" s="1275">
        <v>123.85</v>
      </c>
      <c r="F409" s="295">
        <f t="shared" si="81"/>
        <v>0</v>
      </c>
      <c r="G409" s="1411">
        <f t="shared" si="82"/>
        <v>0</v>
      </c>
      <c r="H409" s="505">
        <f t="shared" si="83"/>
        <v>8</v>
      </c>
      <c r="I409" s="505">
        <f t="shared" si="83"/>
        <v>8</v>
      </c>
      <c r="J409" s="116"/>
      <c r="K409" s="1278">
        <f t="shared" si="84"/>
        <v>0</v>
      </c>
    </row>
    <row r="410" spans="1:13">
      <c r="A410" s="304" t="str">
        <f>IF(J410&gt;0,COUNT($J$4:J410)+MAX('MI Fittings'!A:A,'CS Press Fittings'!A:A),"")</f>
        <v/>
      </c>
      <c r="B410" s="400"/>
      <c r="C410" s="387" t="s">
        <v>3059</v>
      </c>
      <c r="D410" s="388" t="s">
        <v>7978</v>
      </c>
      <c r="E410" s="1275">
        <v>123.85</v>
      </c>
      <c r="F410" s="295">
        <f t="shared" si="81"/>
        <v>0</v>
      </c>
      <c r="G410" s="1411">
        <f t="shared" si="82"/>
        <v>0</v>
      </c>
      <c r="H410" s="505">
        <f t="shared" si="83"/>
        <v>8</v>
      </c>
      <c r="I410" s="505">
        <f t="shared" si="83"/>
        <v>8</v>
      </c>
      <c r="J410" s="116"/>
      <c r="K410" s="1278">
        <f t="shared" si="84"/>
        <v>0</v>
      </c>
    </row>
    <row r="411" spans="1:13">
      <c r="A411" s="304" t="str">
        <f>IF(J411&gt;0,COUNT($J$4:J411)+MAX('MI Fittings'!A:A,'CS Press Fittings'!A:A),"")</f>
        <v/>
      </c>
      <c r="B411" s="400"/>
      <c r="C411" s="387" t="s">
        <v>3060</v>
      </c>
      <c r="D411" s="388" t="s">
        <v>7979</v>
      </c>
      <c r="E411" s="1275">
        <v>147.81</v>
      </c>
      <c r="F411" s="295">
        <f t="shared" si="81"/>
        <v>0</v>
      </c>
      <c r="G411" s="1411">
        <f t="shared" si="82"/>
        <v>0</v>
      </c>
      <c r="H411" s="505">
        <f t="shared" si="83"/>
        <v>4</v>
      </c>
      <c r="I411" s="505">
        <f t="shared" si="83"/>
        <v>4</v>
      </c>
      <c r="J411" s="116"/>
      <c r="K411" s="1278">
        <f t="shared" si="84"/>
        <v>0</v>
      </c>
    </row>
    <row r="412" spans="1:13">
      <c r="A412" s="304" t="str">
        <f>IF(J412&gt;0,COUNT($J$4:J412)+MAX('MI Fittings'!A:A,'CS Press Fittings'!A:A),"")</f>
        <v/>
      </c>
      <c r="B412" s="400"/>
      <c r="C412" s="387" t="s">
        <v>3061</v>
      </c>
      <c r="D412" s="388" t="s">
        <v>7980</v>
      </c>
      <c r="E412" s="1275">
        <v>147.81</v>
      </c>
      <c r="F412" s="295">
        <f t="shared" si="81"/>
        <v>0</v>
      </c>
      <c r="G412" s="1411">
        <f t="shared" si="82"/>
        <v>0</v>
      </c>
      <c r="H412" s="505">
        <f t="shared" si="83"/>
        <v>4</v>
      </c>
      <c r="I412" s="505">
        <f t="shared" si="83"/>
        <v>4</v>
      </c>
      <c r="J412" s="116"/>
      <c r="K412" s="1278">
        <f t="shared" si="84"/>
        <v>0</v>
      </c>
    </row>
    <row r="413" spans="1:13">
      <c r="A413" s="304" t="str">
        <f>IF(J413&gt;0,COUNT($J$4:J413)+MAX('MI Fittings'!A:A,'CS Press Fittings'!A:A),"")</f>
        <v/>
      </c>
      <c r="B413" s="400"/>
      <c r="C413" s="387" t="s">
        <v>3062</v>
      </c>
      <c r="D413" s="388" t="s">
        <v>7981</v>
      </c>
      <c r="E413" s="1275">
        <v>171.3</v>
      </c>
      <c r="F413" s="295">
        <f t="shared" si="81"/>
        <v>0</v>
      </c>
      <c r="G413" s="1411">
        <f t="shared" si="82"/>
        <v>0</v>
      </c>
      <c r="H413" s="505">
        <f t="shared" si="83"/>
        <v>4</v>
      </c>
      <c r="I413" s="505">
        <f t="shared" si="83"/>
        <v>4</v>
      </c>
      <c r="J413" s="116"/>
      <c r="K413" s="1278">
        <f t="shared" si="84"/>
        <v>0</v>
      </c>
    </row>
    <row r="414" spans="1:13">
      <c r="A414" s="304" t="str">
        <f>IF(J414&gt;0,COUNT($J$4:J414)+MAX('MI Fittings'!A:A,'CS Press Fittings'!A:A),"")</f>
        <v/>
      </c>
      <c r="B414" s="400"/>
      <c r="C414" s="387" t="s">
        <v>3063</v>
      </c>
      <c r="D414" s="388" t="s">
        <v>7982</v>
      </c>
      <c r="E414" s="1275">
        <v>171.3</v>
      </c>
      <c r="F414" s="295">
        <f t="shared" si="81"/>
        <v>0</v>
      </c>
      <c r="G414" s="1411">
        <f t="shared" si="82"/>
        <v>0</v>
      </c>
      <c r="H414" s="505">
        <f t="shared" si="83"/>
        <v>4</v>
      </c>
      <c r="I414" s="505">
        <f t="shared" si="83"/>
        <v>4</v>
      </c>
      <c r="J414" s="116"/>
      <c r="K414" s="1278">
        <f t="shared" si="84"/>
        <v>0</v>
      </c>
    </row>
    <row r="415" spans="1:13">
      <c r="A415" s="304" t="str">
        <f>IF(J415&gt;0,COUNT($J$4:J415)+MAX('MI Fittings'!A:A,'CS Press Fittings'!A:A),"")</f>
        <v/>
      </c>
      <c r="B415" s="400"/>
      <c r="C415" s="391" t="s">
        <v>3064</v>
      </c>
      <c r="D415" s="349" t="s">
        <v>7983</v>
      </c>
      <c r="E415" s="1276">
        <v>194.99</v>
      </c>
      <c r="F415" s="296">
        <f t="shared" si="81"/>
        <v>0</v>
      </c>
      <c r="G415" s="1411">
        <f t="shared" si="82"/>
        <v>0</v>
      </c>
      <c r="H415" s="507">
        <f t="shared" si="83"/>
        <v>4</v>
      </c>
      <c r="I415" s="507">
        <f t="shared" si="83"/>
        <v>4</v>
      </c>
      <c r="J415" s="117"/>
      <c r="K415" s="1278">
        <f t="shared" si="84"/>
        <v>0</v>
      </c>
      <c r="M415" s="1288"/>
    </row>
    <row r="416" spans="1:13">
      <c r="A416" s="304" t="str">
        <f>IF(J416&gt;0,COUNT($J$4:J416)+MAX('MI Fittings'!A:A,'CS Press Fittings'!A:A),"")</f>
        <v/>
      </c>
      <c r="B416" s="400"/>
      <c r="C416" s="391" t="s">
        <v>3065</v>
      </c>
      <c r="D416" s="349" t="s">
        <v>7984</v>
      </c>
      <c r="E416" s="1276">
        <v>194.99</v>
      </c>
      <c r="F416" s="296">
        <f t="shared" si="81"/>
        <v>0</v>
      </c>
      <c r="G416" s="1414">
        <f t="shared" si="82"/>
        <v>0</v>
      </c>
      <c r="H416" s="507">
        <f t="shared" si="83"/>
        <v>4</v>
      </c>
      <c r="I416" s="507">
        <f t="shared" si="83"/>
        <v>4</v>
      </c>
      <c r="J416" s="117"/>
      <c r="K416" s="1286">
        <f t="shared" si="84"/>
        <v>0</v>
      </c>
    </row>
    <row r="417" spans="1:11">
      <c r="A417" s="304" t="str">
        <f>IF(J417&gt;0,COUNT($J$4:J417)+MAX('MI Fittings'!A:A,'CS Press Fittings'!A:A),"")</f>
        <v/>
      </c>
      <c r="B417" s="520"/>
      <c r="C417" s="521"/>
      <c r="D417" s="522" t="s">
        <v>2871</v>
      </c>
      <c r="E417" s="1409" t="s">
        <v>563</v>
      </c>
      <c r="F417" s="316"/>
      <c r="G417" s="1326"/>
      <c r="H417" s="523"/>
      <c r="I417" s="523"/>
      <c r="J417" s="199"/>
      <c r="K417" s="1420"/>
    </row>
    <row r="418" spans="1:11">
      <c r="A418" s="304" t="str">
        <f>IF(J418&gt;0,COUNT($J$4:J418)+MAX('MI Fittings'!A:A,'CS Press Fittings'!A:A),"")</f>
        <v/>
      </c>
      <c r="B418" s="400"/>
      <c r="C418" s="384" t="s">
        <v>3066</v>
      </c>
      <c r="D418" s="342" t="s">
        <v>8815</v>
      </c>
      <c r="E418" s="1278">
        <v>517.23</v>
      </c>
      <c r="F418" s="294">
        <f>$F$2</f>
        <v>0</v>
      </c>
      <c r="G418" s="1411">
        <f>IFERROR(E418*F418,"-")</f>
        <v>0</v>
      </c>
      <c r="H418" s="503">
        <f t="shared" ref="H418:I420" si="85">H206</f>
        <v>1</v>
      </c>
      <c r="I418" s="503">
        <f t="shared" si="85"/>
        <v>1</v>
      </c>
      <c r="J418" s="114"/>
      <c r="K418" s="1278">
        <f>IFERROR(J418*G418,0)</f>
        <v>0</v>
      </c>
    </row>
    <row r="419" spans="1:11">
      <c r="A419" s="304" t="str">
        <f>IF(J419&gt;0,COUNT($J$4:J419)+MAX('MI Fittings'!A:A,'CS Press Fittings'!A:A),"")</f>
        <v/>
      </c>
      <c r="B419" s="400"/>
      <c r="C419" s="391" t="s">
        <v>3067</v>
      </c>
      <c r="D419" s="349" t="s">
        <v>8816</v>
      </c>
      <c r="E419" s="1276">
        <v>633.52</v>
      </c>
      <c r="F419" s="296">
        <f>$F$2</f>
        <v>0</v>
      </c>
      <c r="G419" s="1411">
        <f>IFERROR(E419*F419,"-")</f>
        <v>0</v>
      </c>
      <c r="H419" s="507">
        <f t="shared" si="85"/>
        <v>1</v>
      </c>
      <c r="I419" s="507">
        <f t="shared" si="85"/>
        <v>1</v>
      </c>
      <c r="J419" s="117"/>
      <c r="K419" s="1278">
        <f>IFERROR(J419*G419,0)</f>
        <v>0</v>
      </c>
    </row>
    <row r="420" spans="1:11">
      <c r="A420" s="304" t="str">
        <f>IF(J420&gt;0,COUNT($J$4:J420)+MAX('MI Fittings'!A:A,'CS Press Fittings'!A:A),"")</f>
        <v/>
      </c>
      <c r="B420" s="400"/>
      <c r="C420" s="387" t="s">
        <v>3068</v>
      </c>
      <c r="D420" s="388" t="s">
        <v>8817</v>
      </c>
      <c r="E420" s="1275">
        <v>871.45</v>
      </c>
      <c r="F420" s="295">
        <f>$F$2</f>
        <v>0</v>
      </c>
      <c r="G420" s="1411">
        <f>IFERROR(E420*F420,"-")</f>
        <v>0</v>
      </c>
      <c r="H420" s="505">
        <f t="shared" si="85"/>
        <v>1</v>
      </c>
      <c r="I420" s="505">
        <f t="shared" si="85"/>
        <v>1</v>
      </c>
      <c r="J420" s="116"/>
      <c r="K420" s="1278">
        <f>IFERROR(J420*G420,0)</f>
        <v>0</v>
      </c>
    </row>
    <row r="421" spans="1:11">
      <c r="A421" s="304" t="str">
        <f>IF(J421&gt;0,COUNT($J$4:J421)+MAX('MI Fittings'!A:A,'CS Press Fittings'!A:A),"")</f>
        <v/>
      </c>
      <c r="B421" s="400"/>
      <c r="C421" s="509"/>
      <c r="D421" s="510"/>
      <c r="E421" s="1296" t="s">
        <v>563</v>
      </c>
      <c r="F421" s="314"/>
      <c r="G421" s="1412"/>
      <c r="H421" s="511"/>
      <c r="I421" s="511"/>
      <c r="J421" s="118"/>
      <c r="K421" s="1418"/>
    </row>
    <row r="422" spans="1:11">
      <c r="A422" s="304" t="str">
        <f>IF(J422&gt;0,COUNT($J$4:J422)+MAX('MI Fittings'!A:A,'CS Press Fittings'!A:A),"")</f>
        <v/>
      </c>
      <c r="B422" s="400"/>
      <c r="C422" s="387" t="s">
        <v>3069</v>
      </c>
      <c r="D422" s="388" t="s">
        <v>8818</v>
      </c>
      <c r="E422" s="1275">
        <v>98.13</v>
      </c>
      <c r="F422" s="295">
        <f t="shared" ref="F422:F427" si="86">$F$2</f>
        <v>0</v>
      </c>
      <c r="G422" s="1413">
        <f t="shared" ref="G422:G427" si="87">IFERROR(E422*F422,"-")</f>
        <v>0</v>
      </c>
      <c r="H422" s="505">
        <f t="shared" ref="H422:I427" si="88">H210</f>
        <v>1</v>
      </c>
      <c r="I422" s="505">
        <f t="shared" si="88"/>
        <v>30</v>
      </c>
      <c r="J422" s="116"/>
      <c r="K422" s="1275">
        <f t="shared" ref="K422:K427" si="89">IFERROR(J422*G422,0)</f>
        <v>0</v>
      </c>
    </row>
    <row r="423" spans="1:11">
      <c r="A423" s="304" t="str">
        <f>IF(J423&gt;0,COUNT($J$4:J423)+MAX('MI Fittings'!A:A,'CS Press Fittings'!A:A),"")</f>
        <v/>
      </c>
      <c r="B423" s="400"/>
      <c r="C423" s="384" t="s">
        <v>3070</v>
      </c>
      <c r="D423" s="342" t="s">
        <v>8819</v>
      </c>
      <c r="E423" s="1278">
        <v>120.19</v>
      </c>
      <c r="F423" s="294">
        <f t="shared" si="86"/>
        <v>0</v>
      </c>
      <c r="G423" s="1411">
        <f t="shared" si="87"/>
        <v>0</v>
      </c>
      <c r="H423" s="503">
        <f t="shared" si="88"/>
        <v>1</v>
      </c>
      <c r="I423" s="503">
        <f t="shared" si="88"/>
        <v>20</v>
      </c>
      <c r="J423" s="114"/>
      <c r="K423" s="1278">
        <f t="shared" si="89"/>
        <v>0</v>
      </c>
    </row>
    <row r="424" spans="1:11">
      <c r="A424" s="304" t="str">
        <f>IF(J424&gt;0,COUNT($J$4:J424)+MAX('MI Fittings'!A:A,'CS Press Fittings'!A:A),"")</f>
        <v/>
      </c>
      <c r="B424" s="400"/>
      <c r="C424" s="387" t="s">
        <v>3071</v>
      </c>
      <c r="D424" s="388" t="s">
        <v>8820</v>
      </c>
      <c r="E424" s="1275">
        <v>159.85</v>
      </c>
      <c r="F424" s="295">
        <f t="shared" si="86"/>
        <v>0</v>
      </c>
      <c r="G424" s="1411">
        <f t="shared" si="87"/>
        <v>0</v>
      </c>
      <c r="H424" s="505">
        <f t="shared" si="88"/>
        <v>1</v>
      </c>
      <c r="I424" s="505">
        <f t="shared" si="88"/>
        <v>12</v>
      </c>
      <c r="J424" s="116"/>
      <c r="K424" s="1278">
        <f t="shared" si="89"/>
        <v>0</v>
      </c>
    </row>
    <row r="425" spans="1:11">
      <c r="A425" s="304" t="str">
        <f>IF(J425&gt;0,COUNT($J$4:J425)+MAX('MI Fittings'!A:A,'CS Press Fittings'!A:A),"")</f>
        <v/>
      </c>
      <c r="B425" s="400"/>
      <c r="C425" s="387" t="s">
        <v>3072</v>
      </c>
      <c r="D425" s="388" t="s">
        <v>8821</v>
      </c>
      <c r="E425" s="1275">
        <v>209.26</v>
      </c>
      <c r="F425" s="295">
        <f t="shared" si="86"/>
        <v>0</v>
      </c>
      <c r="G425" s="1411">
        <f t="shared" si="87"/>
        <v>0</v>
      </c>
      <c r="H425" s="505">
        <f t="shared" si="88"/>
        <v>1</v>
      </c>
      <c r="I425" s="505">
        <f t="shared" si="88"/>
        <v>12</v>
      </c>
      <c r="J425" s="116"/>
      <c r="K425" s="1278">
        <f t="shared" si="89"/>
        <v>0</v>
      </c>
    </row>
    <row r="426" spans="1:11">
      <c r="A426" s="304" t="str">
        <f>IF(J426&gt;0,COUNT($J$4:J426)+MAX('MI Fittings'!A:A,'CS Press Fittings'!A:A),"")</f>
        <v/>
      </c>
      <c r="B426" s="400"/>
      <c r="C426" s="387" t="s">
        <v>3073</v>
      </c>
      <c r="D426" s="388" t="s">
        <v>8822</v>
      </c>
      <c r="E426" s="1275">
        <v>252.64</v>
      </c>
      <c r="F426" s="295">
        <f t="shared" si="86"/>
        <v>0</v>
      </c>
      <c r="G426" s="1411">
        <f t="shared" si="87"/>
        <v>0</v>
      </c>
      <c r="H426" s="505">
        <f t="shared" si="88"/>
        <v>1</v>
      </c>
      <c r="I426" s="505">
        <f t="shared" si="88"/>
        <v>6</v>
      </c>
      <c r="J426" s="116"/>
      <c r="K426" s="1278">
        <f t="shared" si="89"/>
        <v>0</v>
      </c>
    </row>
    <row r="427" spans="1:11">
      <c r="A427" s="304" t="str">
        <f>IF(J427&gt;0,COUNT($J$4:J427)+MAX('MI Fittings'!A:A,'CS Press Fittings'!A:A),"")</f>
        <v/>
      </c>
      <c r="B427" s="457"/>
      <c r="C427" s="387" t="s">
        <v>3074</v>
      </c>
      <c r="D427" s="388" t="s">
        <v>8823</v>
      </c>
      <c r="E427" s="1275">
        <v>315.43</v>
      </c>
      <c r="F427" s="295">
        <f t="shared" si="86"/>
        <v>0</v>
      </c>
      <c r="G427" s="1411">
        <f t="shared" si="87"/>
        <v>0</v>
      </c>
      <c r="H427" s="505">
        <f t="shared" si="88"/>
        <v>1</v>
      </c>
      <c r="I427" s="505">
        <f t="shared" si="88"/>
        <v>4</v>
      </c>
      <c r="J427" s="116"/>
      <c r="K427" s="1278">
        <f t="shared" si="89"/>
        <v>0</v>
      </c>
    </row>
    <row r="428" spans="1:11"/>
  </sheetData>
  <sheetProtection algorithmName="SHA-512" hashValue="VQCAywlHzwzwFEfVjggGudrl6f3ka5Ay7i703TNTpvZuwGnLgDsbNB/FFdP1n9wLlRv7nzHiFuolW73LJSEj2A==" saltValue="3hn3bUMRUMp+vde5fApnaQ==" spinCount="100000" sheet="1" objects="1" scenarios="1" formatColumns="0" autoFilter="0"/>
  <protectedRanges>
    <protectedRange sqref="G5:G427" name="Range2"/>
    <protectedRange sqref="J5:J427" name="Range1"/>
  </protectedRanges>
  <autoFilter ref="J3:J427" xr:uid="{689B5E7C-3E13-4B0C-A70D-413719C38C40}"/>
  <mergeCells count="2">
    <mergeCell ref="K1:K2"/>
    <mergeCell ref="B2:C2"/>
  </mergeCells>
  <phoneticPr fontId="102" type="noConversion"/>
  <hyperlinks>
    <hyperlink ref="K1" location="'Lead Sheet'!A1" display="CLICK TO RETURN TO LEAD SHEET" xr:uid="{99B4F2F0-39A7-439D-A0F0-DC854FA5E8FC}"/>
  </hyperlinks>
  <pageMargins left="0.7" right="0.7" top="0.75" bottom="0.75" header="0.3" footer="0.3"/>
  <pageSetup scale="74" fitToHeight="0" orientation="portrait" horizontalDpi="4294967292" verticalDpi="4294967292" r:id="rId1"/>
  <headerFooter>
    <oddHeader>&amp;LSTEEL NIPPLES
&amp;K00-043Subject to change without notice&amp;RSTEEL NIPPLES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E1944A-684C-4368-B27A-55CAC3610745}">
  <sheetPr codeName="Sheet5">
    <tabColor theme="1" tint="0.499984740745262"/>
    <pageSetUpPr fitToPage="1"/>
  </sheetPr>
  <dimension ref="A1:N425"/>
  <sheetViews>
    <sheetView showGridLines="0" zoomScaleNormal="100" zoomScalePageLayoutView="70" workbookViewId="0">
      <pane ySplit="3" topLeftCell="A6" activePane="bottomLeft" state="frozen"/>
      <selection activeCell="J6" sqref="J6"/>
      <selection pane="bottomLeft" activeCell="F2" sqref="F2"/>
    </sheetView>
  </sheetViews>
  <sheetFormatPr defaultColWidth="0" defaultRowHeight="15" zeroHeight="1"/>
  <cols>
    <col min="1" max="1" width="8.7109375" style="45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9.85546875" style="1288" bestFit="1" customWidth="1"/>
    <col min="6" max="6" width="10.5703125" style="366" bestFit="1" customWidth="1"/>
    <col min="7" max="7" width="9.85546875" style="1336" customWidth="1"/>
    <col min="8" max="8" width="9.85546875" style="368" customWidth="1"/>
    <col min="9" max="9" width="9.85546875" style="50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524"/>
      <c r="C1" s="525"/>
      <c r="D1" s="526"/>
      <c r="E1" s="1363"/>
      <c r="F1" s="311"/>
      <c r="G1" s="1368"/>
      <c r="H1" s="527"/>
      <c r="I1" s="528"/>
      <c r="J1" s="529" t="s">
        <v>5163</v>
      </c>
      <c r="K1" s="1889" t="s">
        <v>3940</v>
      </c>
    </row>
    <row r="2" spans="1:14" ht="15.75" thickBot="1">
      <c r="B2" s="1891" t="s">
        <v>4042</v>
      </c>
      <c r="C2" s="1892"/>
      <c r="D2" s="495"/>
      <c r="E2" s="1364"/>
      <c r="F2" s="312">
        <f>'Lead Sheet'!B6</f>
        <v>0</v>
      </c>
      <c r="G2" s="1369"/>
      <c r="H2" s="496"/>
      <c r="I2" s="497"/>
      <c r="J2" s="530"/>
      <c r="K2" s="1890"/>
    </row>
    <row r="3" spans="1:14" s="307" customFormat="1" ht="48" thickBot="1">
      <c r="A3" s="305"/>
      <c r="B3" s="334"/>
      <c r="C3" s="335" t="s">
        <v>552</v>
      </c>
      <c r="D3" s="336" t="s">
        <v>5167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380" t="s">
        <v>424</v>
      </c>
      <c r="L3" s="461" t="s">
        <v>5638</v>
      </c>
      <c r="M3" s="1392">
        <f>SUM(K:K)</f>
        <v>0</v>
      </c>
      <c r="N3" s="462"/>
    </row>
    <row r="4" spans="1:14" ht="28.5" customHeight="1">
      <c r="A4" s="304"/>
      <c r="B4" s="498"/>
      <c r="C4" s="499"/>
      <c r="D4" s="500" t="s">
        <v>2582</v>
      </c>
      <c r="E4" s="1407"/>
      <c r="F4" s="313"/>
      <c r="G4" s="1410"/>
      <c r="H4" s="501"/>
      <c r="I4" s="502"/>
      <c r="J4" s="197"/>
      <c r="K4" s="1417"/>
      <c r="L4" s="304"/>
      <c r="M4" s="1287"/>
    </row>
    <row r="5" spans="1:14" ht="15.75">
      <c r="A5" s="304" t="str">
        <f>IF(J5&gt;0,COUNT($J$4:J5)+MAX('MI Fittings'!A:A,'CS Press Fittings'!A:A,'Steel Nipples'!A:A),"")</f>
        <v/>
      </c>
      <c r="B5" s="400"/>
      <c r="C5" s="384" t="s">
        <v>2583</v>
      </c>
      <c r="D5" s="342" t="s">
        <v>7674</v>
      </c>
      <c r="E5" s="1278">
        <v>21.79</v>
      </c>
      <c r="F5" s="294">
        <f t="shared" ref="F5:F11" si="0">$F$2</f>
        <v>0</v>
      </c>
      <c r="G5" s="1353">
        <f>IFERROR(E5*F5,"-")</f>
        <v>0</v>
      </c>
      <c r="H5" s="343">
        <v>1</v>
      </c>
      <c r="I5" s="504">
        <v>1</v>
      </c>
      <c r="J5" s="114"/>
      <c r="K5" s="1383">
        <f>IFERROR(G5*J5,0)</f>
        <v>0</v>
      </c>
      <c r="L5" s="304"/>
      <c r="M5" s="1287"/>
    </row>
    <row r="6" spans="1:14" ht="15.75">
      <c r="A6" s="304" t="str">
        <f>IF(J6&gt;0,COUNT($J$4:J6)+MAX('MI Fittings'!A:A,'CS Press Fittings'!A:A,'Steel Nipples'!A:A),"")</f>
        <v/>
      </c>
      <c r="B6" s="400"/>
      <c r="C6" s="387" t="s">
        <v>2584</v>
      </c>
      <c r="D6" s="388" t="s">
        <v>7675</v>
      </c>
      <c r="E6" s="1275">
        <v>28.42</v>
      </c>
      <c r="F6" s="295">
        <f t="shared" si="0"/>
        <v>0</v>
      </c>
      <c r="G6" s="1353">
        <f t="shared" ref="G6:G11" si="1">IFERROR(E6*F6,"-")</f>
        <v>0</v>
      </c>
      <c r="H6" s="532">
        <v>1</v>
      </c>
      <c r="I6" s="506">
        <v>1</v>
      </c>
      <c r="J6" s="116"/>
      <c r="K6" s="1383">
        <f t="shared" ref="K6:K11" si="2">IFERROR(G6*J6,0)</f>
        <v>0</v>
      </c>
      <c r="L6" s="304"/>
      <c r="M6" s="1287"/>
    </row>
    <row r="7" spans="1:14" ht="15.75">
      <c r="A7" s="304" t="str">
        <f>IF(J7&gt;0,COUNT($J$4:J7)+MAX('MI Fittings'!A:A,'CS Press Fittings'!A:A,'Steel Nipples'!A:A),"")</f>
        <v/>
      </c>
      <c r="B7" s="400"/>
      <c r="C7" s="387" t="s">
        <v>2585</v>
      </c>
      <c r="D7" s="388" t="s">
        <v>7676</v>
      </c>
      <c r="E7" s="1275">
        <v>33.340000000000003</v>
      </c>
      <c r="F7" s="295">
        <f t="shared" si="0"/>
        <v>0</v>
      </c>
      <c r="G7" s="1353">
        <f t="shared" si="1"/>
        <v>0</v>
      </c>
      <c r="H7" s="532">
        <v>1</v>
      </c>
      <c r="I7" s="506">
        <v>1</v>
      </c>
      <c r="J7" s="116"/>
      <c r="K7" s="1383">
        <f t="shared" si="2"/>
        <v>0</v>
      </c>
      <c r="L7" s="304"/>
      <c r="M7" s="1287"/>
    </row>
    <row r="8" spans="1:14" ht="15.75">
      <c r="A8" s="304" t="str">
        <f>IF(J8&gt;0,COUNT($J$4:J8)+MAX('MI Fittings'!A:A,'CS Press Fittings'!A:A,'Steel Nipples'!A:A),"")</f>
        <v/>
      </c>
      <c r="B8" s="400"/>
      <c r="C8" s="387" t="s">
        <v>2586</v>
      </c>
      <c r="D8" s="388" t="s">
        <v>7677</v>
      </c>
      <c r="E8" s="1275">
        <v>39.340000000000003</v>
      </c>
      <c r="F8" s="295">
        <f t="shared" si="0"/>
        <v>0</v>
      </c>
      <c r="G8" s="1353">
        <f t="shared" si="1"/>
        <v>0</v>
      </c>
      <c r="H8" s="532">
        <v>1</v>
      </c>
      <c r="I8" s="506">
        <v>1</v>
      </c>
      <c r="J8" s="116"/>
      <c r="K8" s="1383">
        <f t="shared" si="2"/>
        <v>0</v>
      </c>
      <c r="L8" s="304"/>
      <c r="M8" s="1287"/>
    </row>
    <row r="9" spans="1:14" ht="15.75">
      <c r="A9" s="304" t="str">
        <f>IF(J9&gt;0,COUNT($J$4:J9)+MAX('MI Fittings'!A:A,'CS Press Fittings'!A:A,'Steel Nipples'!A:A),"")</f>
        <v/>
      </c>
      <c r="B9" s="400"/>
      <c r="C9" s="387" t="s">
        <v>2587</v>
      </c>
      <c r="D9" s="388" t="s">
        <v>7678</v>
      </c>
      <c r="E9" s="1275">
        <v>49.7</v>
      </c>
      <c r="F9" s="295">
        <f t="shared" si="0"/>
        <v>0</v>
      </c>
      <c r="G9" s="1353">
        <f t="shared" si="1"/>
        <v>0</v>
      </c>
      <c r="H9" s="532">
        <v>1</v>
      </c>
      <c r="I9" s="506">
        <v>1</v>
      </c>
      <c r="J9" s="116"/>
      <c r="K9" s="1383">
        <f t="shared" si="2"/>
        <v>0</v>
      </c>
      <c r="L9" s="304"/>
      <c r="M9" s="1287"/>
    </row>
    <row r="10" spans="1:14" ht="15.75">
      <c r="A10" s="304" t="str">
        <f>IF(J10&gt;0,COUNT($J$4:J10)+MAX('MI Fittings'!A:A,'CS Press Fittings'!A:A,'Steel Nipples'!A:A),"")</f>
        <v/>
      </c>
      <c r="B10" s="400"/>
      <c r="C10" s="391" t="s">
        <v>2588</v>
      </c>
      <c r="D10" s="349" t="s">
        <v>7679</v>
      </c>
      <c r="E10" s="1276">
        <v>59.62</v>
      </c>
      <c r="F10" s="296">
        <f t="shared" si="0"/>
        <v>0</v>
      </c>
      <c r="G10" s="1353">
        <f t="shared" si="1"/>
        <v>0</v>
      </c>
      <c r="H10" s="350">
        <v>1</v>
      </c>
      <c r="I10" s="508">
        <v>1</v>
      </c>
      <c r="J10" s="117"/>
      <c r="K10" s="1383">
        <f t="shared" si="2"/>
        <v>0</v>
      </c>
      <c r="L10" s="304"/>
      <c r="M10" s="1287"/>
    </row>
    <row r="11" spans="1:14" ht="15.75">
      <c r="A11" s="304" t="str">
        <f>IF(J11&gt;0,COUNT($J$4:J11)+MAX('MI Fittings'!A:A,'CS Press Fittings'!A:A,'Steel Nipples'!A:A),"")</f>
        <v/>
      </c>
      <c r="B11" s="400"/>
      <c r="C11" s="387" t="s">
        <v>2589</v>
      </c>
      <c r="D11" s="388" t="s">
        <v>7680</v>
      </c>
      <c r="E11" s="1275">
        <v>73.27</v>
      </c>
      <c r="F11" s="295">
        <f t="shared" si="0"/>
        <v>0</v>
      </c>
      <c r="G11" s="1353">
        <f t="shared" si="1"/>
        <v>0</v>
      </c>
      <c r="H11" s="532">
        <v>1</v>
      </c>
      <c r="I11" s="506">
        <v>1</v>
      </c>
      <c r="J11" s="116"/>
      <c r="K11" s="1383">
        <f t="shared" si="2"/>
        <v>0</v>
      </c>
      <c r="L11" s="304"/>
      <c r="M11" s="1287"/>
    </row>
    <row r="12" spans="1:14" ht="15.75">
      <c r="A12" s="304" t="str">
        <f>IF(J12&gt;0,COUNT($J$4:J12)+MAX('MI Fittings'!A:A,'CS Press Fittings'!A:A,'Steel Nipples'!A:A),"")</f>
        <v/>
      </c>
      <c r="B12" s="400"/>
      <c r="C12" s="400"/>
      <c r="D12" s="510"/>
      <c r="E12" s="1330" t="s">
        <v>563</v>
      </c>
      <c r="F12" s="317"/>
      <c r="G12" s="1287"/>
      <c r="H12" s="533"/>
      <c r="I12" s="52"/>
      <c r="J12" s="121"/>
      <c r="K12" s="1424"/>
      <c r="L12" s="304"/>
      <c r="M12" s="1287"/>
    </row>
    <row r="13" spans="1:14" ht="15.75">
      <c r="A13" s="304" t="str">
        <f>IF(J13&gt;0,COUNT($J$4:J13)+MAX('MI Fittings'!A:A,'CS Press Fittings'!A:A,'Steel Nipples'!A:A),"")</f>
        <v/>
      </c>
      <c r="B13" s="400"/>
      <c r="C13" s="387" t="s">
        <v>2590</v>
      </c>
      <c r="D13" s="388" t="s">
        <v>7681</v>
      </c>
      <c r="E13" s="1275">
        <v>26.9</v>
      </c>
      <c r="F13" s="295">
        <f t="shared" ref="F13:F19" si="3">$F$2</f>
        <v>0</v>
      </c>
      <c r="G13" s="1354">
        <f t="shared" ref="G13:G19" si="4">IFERROR(E13*F13,"-")</f>
        <v>0</v>
      </c>
      <c r="H13" s="532">
        <v>1</v>
      </c>
      <c r="I13" s="506">
        <v>1</v>
      </c>
      <c r="J13" s="116"/>
      <c r="K13" s="1385">
        <f t="shared" ref="K13:K19" si="5">IFERROR(G13*J13,0)</f>
        <v>0</v>
      </c>
      <c r="L13" s="304"/>
      <c r="M13" s="1287"/>
    </row>
    <row r="14" spans="1:14" ht="15.75">
      <c r="A14" s="304" t="str">
        <f>IF(J14&gt;0,COUNT($J$4:J14)+MAX('MI Fittings'!A:A,'CS Press Fittings'!A:A,'Steel Nipples'!A:A),"")</f>
        <v/>
      </c>
      <c r="B14" s="400"/>
      <c r="C14" s="384" t="s">
        <v>2591</v>
      </c>
      <c r="D14" s="342" t="s">
        <v>7682</v>
      </c>
      <c r="E14" s="1278">
        <v>34.46</v>
      </c>
      <c r="F14" s="294">
        <f t="shared" si="3"/>
        <v>0</v>
      </c>
      <c r="G14" s="1353">
        <f t="shared" si="4"/>
        <v>0</v>
      </c>
      <c r="H14" s="343">
        <v>1</v>
      </c>
      <c r="I14" s="504">
        <v>1</v>
      </c>
      <c r="J14" s="114"/>
      <c r="K14" s="1383">
        <f t="shared" si="5"/>
        <v>0</v>
      </c>
      <c r="L14" s="304"/>
      <c r="M14" s="1287"/>
    </row>
    <row r="15" spans="1:14" ht="15.75">
      <c r="A15" s="304" t="str">
        <f>IF(J15&gt;0,COUNT($J$4:J15)+MAX('MI Fittings'!A:A,'CS Press Fittings'!A:A,'Steel Nipples'!A:A),"")</f>
        <v/>
      </c>
      <c r="B15" s="400"/>
      <c r="C15" s="387" t="s">
        <v>2592</v>
      </c>
      <c r="D15" s="388" t="s">
        <v>7683</v>
      </c>
      <c r="E15" s="1275">
        <v>40.28</v>
      </c>
      <c r="F15" s="295">
        <f t="shared" si="3"/>
        <v>0</v>
      </c>
      <c r="G15" s="1353">
        <f t="shared" si="4"/>
        <v>0</v>
      </c>
      <c r="H15" s="532">
        <v>1</v>
      </c>
      <c r="I15" s="506">
        <v>1</v>
      </c>
      <c r="J15" s="116"/>
      <c r="K15" s="1383">
        <f t="shared" si="5"/>
        <v>0</v>
      </c>
      <c r="L15" s="304"/>
      <c r="M15" s="1287"/>
    </row>
    <row r="16" spans="1:14" ht="15.75">
      <c r="A16" s="304" t="str">
        <f>IF(J16&gt;0,COUNT($J$4:J16)+MAX('MI Fittings'!A:A,'CS Press Fittings'!A:A,'Steel Nipples'!A:A),"")</f>
        <v/>
      </c>
      <c r="B16" s="400"/>
      <c r="C16" s="387" t="s">
        <v>2593</v>
      </c>
      <c r="D16" s="388" t="s">
        <v>7684</v>
      </c>
      <c r="E16" s="1275">
        <v>47.71</v>
      </c>
      <c r="F16" s="295">
        <f t="shared" si="3"/>
        <v>0</v>
      </c>
      <c r="G16" s="1353">
        <f t="shared" si="4"/>
        <v>0</v>
      </c>
      <c r="H16" s="532">
        <v>1</v>
      </c>
      <c r="I16" s="506">
        <v>1</v>
      </c>
      <c r="J16" s="116"/>
      <c r="K16" s="1383">
        <f t="shared" si="5"/>
        <v>0</v>
      </c>
      <c r="L16" s="304"/>
      <c r="M16" s="1287"/>
    </row>
    <row r="17" spans="1:13" ht="15.75">
      <c r="A17" s="304" t="str">
        <f>IF(J17&gt;0,COUNT($J$4:J17)+MAX('MI Fittings'!A:A,'CS Press Fittings'!A:A,'Steel Nipples'!A:A),"")</f>
        <v/>
      </c>
      <c r="B17" s="400"/>
      <c r="C17" s="387" t="s">
        <v>2594</v>
      </c>
      <c r="D17" s="388" t="s">
        <v>7685</v>
      </c>
      <c r="E17" s="1275">
        <v>63.52</v>
      </c>
      <c r="F17" s="295">
        <f t="shared" si="3"/>
        <v>0</v>
      </c>
      <c r="G17" s="1353">
        <f t="shared" si="4"/>
        <v>0</v>
      </c>
      <c r="H17" s="532">
        <v>1</v>
      </c>
      <c r="I17" s="506">
        <v>1</v>
      </c>
      <c r="J17" s="116"/>
      <c r="K17" s="1383">
        <f t="shared" si="5"/>
        <v>0</v>
      </c>
      <c r="L17" s="304"/>
      <c r="M17" s="1287"/>
    </row>
    <row r="18" spans="1:13" ht="15.75">
      <c r="A18" s="304" t="str">
        <f>IF(J18&gt;0,COUNT($J$4:J18)+MAX('MI Fittings'!A:A,'CS Press Fittings'!A:A,'Steel Nipples'!A:A),"")</f>
        <v/>
      </c>
      <c r="B18" s="400"/>
      <c r="C18" s="391" t="s">
        <v>9701</v>
      </c>
      <c r="D18" s="349" t="s">
        <v>7686</v>
      </c>
      <c r="E18" s="1275">
        <v>77.78</v>
      </c>
      <c r="F18" s="296">
        <f t="shared" si="3"/>
        <v>0</v>
      </c>
      <c r="G18" s="1353">
        <f t="shared" si="4"/>
        <v>0</v>
      </c>
      <c r="H18" s="350">
        <v>1</v>
      </c>
      <c r="I18" s="508">
        <v>1</v>
      </c>
      <c r="J18" s="117"/>
      <c r="K18" s="1383">
        <f t="shared" si="5"/>
        <v>0</v>
      </c>
      <c r="L18" s="304"/>
      <c r="M18" s="1287"/>
    </row>
    <row r="19" spans="1:13" ht="15.75">
      <c r="A19" s="304" t="str">
        <f>IF(J19&gt;0,COUNT($J$4:J19)+MAX('MI Fittings'!A:A,'CS Press Fittings'!A:A,'Steel Nipples'!A:A),"")</f>
        <v/>
      </c>
      <c r="B19" s="400"/>
      <c r="C19" s="387" t="s">
        <v>2595</v>
      </c>
      <c r="D19" s="388" t="s">
        <v>7687</v>
      </c>
      <c r="E19" s="1275">
        <v>89.49</v>
      </c>
      <c r="F19" s="295">
        <f t="shared" si="3"/>
        <v>0</v>
      </c>
      <c r="G19" s="1353">
        <f t="shared" si="4"/>
        <v>0</v>
      </c>
      <c r="H19" s="532">
        <v>1</v>
      </c>
      <c r="I19" s="506">
        <v>1</v>
      </c>
      <c r="J19" s="116"/>
      <c r="K19" s="1383">
        <f t="shared" si="5"/>
        <v>0</v>
      </c>
      <c r="L19" s="304"/>
      <c r="M19" s="1287"/>
    </row>
    <row r="20" spans="1:13" ht="15.75">
      <c r="A20" s="304" t="str">
        <f>IF(J20&gt;0,COUNT($J$4:J20)+MAX('MI Fittings'!A:A,'CS Press Fittings'!A:A,'Steel Nipples'!A:A),"")</f>
        <v/>
      </c>
      <c r="B20" s="400"/>
      <c r="C20" s="400"/>
      <c r="D20" s="510"/>
      <c r="E20" s="1330" t="s">
        <v>563</v>
      </c>
      <c r="F20" s="317"/>
      <c r="G20" s="1287"/>
      <c r="H20" s="533"/>
      <c r="I20" s="52"/>
      <c r="J20" s="121"/>
      <c r="K20" s="1424"/>
      <c r="L20" s="304"/>
      <c r="M20" s="1287"/>
    </row>
    <row r="21" spans="1:13" ht="15.75">
      <c r="A21" s="304" t="str">
        <f>IF(J21&gt;0,COUNT($J$4:J21)+MAX('MI Fittings'!A:A,'CS Press Fittings'!A:A,'Steel Nipples'!A:A),"")</f>
        <v/>
      </c>
      <c r="B21" s="400"/>
      <c r="C21" s="387" t="s">
        <v>2596</v>
      </c>
      <c r="D21" s="388" t="s">
        <v>7688</v>
      </c>
      <c r="E21" s="1275">
        <v>34.58</v>
      </c>
      <c r="F21" s="295">
        <f t="shared" ref="F21:F27" si="6">$F$2</f>
        <v>0</v>
      </c>
      <c r="G21" s="1354">
        <f t="shared" ref="G21:G27" si="7">IFERROR(E21*F21,"-")</f>
        <v>0</v>
      </c>
      <c r="H21" s="532">
        <v>1</v>
      </c>
      <c r="I21" s="506">
        <v>1</v>
      </c>
      <c r="J21" s="116"/>
      <c r="K21" s="1385">
        <f t="shared" ref="K21:K27" si="8">IFERROR(G21*J21,0)</f>
        <v>0</v>
      </c>
      <c r="L21" s="304"/>
      <c r="M21" s="1287"/>
    </row>
    <row r="22" spans="1:13" ht="15.75">
      <c r="A22" s="304" t="str">
        <f>IF(J22&gt;0,COUNT($J$4:J22)+MAX('MI Fittings'!A:A,'CS Press Fittings'!A:A,'Steel Nipples'!A:A),"")</f>
        <v/>
      </c>
      <c r="B22" s="400"/>
      <c r="C22" s="384" t="s">
        <v>2597</v>
      </c>
      <c r="D22" s="342" t="s">
        <v>7689</v>
      </c>
      <c r="E22" s="1278">
        <v>45.27</v>
      </c>
      <c r="F22" s="294">
        <f t="shared" si="6"/>
        <v>0</v>
      </c>
      <c r="G22" s="1353">
        <f t="shared" si="7"/>
        <v>0</v>
      </c>
      <c r="H22" s="343">
        <v>1</v>
      </c>
      <c r="I22" s="504">
        <v>1</v>
      </c>
      <c r="J22" s="114"/>
      <c r="K22" s="1383">
        <f t="shared" si="8"/>
        <v>0</v>
      </c>
      <c r="L22" s="304"/>
      <c r="M22" s="1287"/>
    </row>
    <row r="23" spans="1:13" ht="15.75">
      <c r="A23" s="304" t="str">
        <f>IF(J23&gt;0,COUNT($J$4:J23)+MAX('MI Fittings'!A:A,'CS Press Fittings'!A:A,'Steel Nipples'!A:A),"")</f>
        <v/>
      </c>
      <c r="B23" s="400"/>
      <c r="C23" s="387" t="s">
        <v>2598</v>
      </c>
      <c r="D23" s="388" t="s">
        <v>7690</v>
      </c>
      <c r="E23" s="1275">
        <v>52.18</v>
      </c>
      <c r="F23" s="295">
        <f t="shared" si="6"/>
        <v>0</v>
      </c>
      <c r="G23" s="1353">
        <f t="shared" si="7"/>
        <v>0</v>
      </c>
      <c r="H23" s="532">
        <v>1</v>
      </c>
      <c r="I23" s="506">
        <v>1</v>
      </c>
      <c r="J23" s="116"/>
      <c r="K23" s="1383">
        <f t="shared" si="8"/>
        <v>0</v>
      </c>
      <c r="L23" s="304"/>
      <c r="M23" s="1287"/>
    </row>
    <row r="24" spans="1:13" ht="15.75">
      <c r="A24" s="304" t="str">
        <f>IF(J24&gt;0,COUNT($J$4:J24)+MAX('MI Fittings'!A:A,'CS Press Fittings'!A:A,'Steel Nipples'!A:A),"")</f>
        <v/>
      </c>
      <c r="B24" s="400"/>
      <c r="C24" s="387" t="s">
        <v>2599</v>
      </c>
      <c r="D24" s="388" t="s">
        <v>7691</v>
      </c>
      <c r="E24" s="1275">
        <v>62.96</v>
      </c>
      <c r="F24" s="295">
        <f t="shared" si="6"/>
        <v>0</v>
      </c>
      <c r="G24" s="1353">
        <f t="shared" si="7"/>
        <v>0</v>
      </c>
      <c r="H24" s="532">
        <v>1</v>
      </c>
      <c r="I24" s="506">
        <v>1</v>
      </c>
      <c r="J24" s="116"/>
      <c r="K24" s="1383">
        <f t="shared" si="8"/>
        <v>0</v>
      </c>
      <c r="L24" s="304"/>
      <c r="M24" s="1287"/>
    </row>
    <row r="25" spans="1:13" ht="15.75">
      <c r="A25" s="304" t="str">
        <f>IF(J25&gt;0,COUNT($J$4:J25)+MAX('MI Fittings'!A:A,'CS Press Fittings'!A:A,'Steel Nipples'!A:A),"")</f>
        <v/>
      </c>
      <c r="B25" s="400"/>
      <c r="C25" s="387" t="s">
        <v>2600</v>
      </c>
      <c r="D25" s="388" t="s">
        <v>7692</v>
      </c>
      <c r="E25" s="1275">
        <v>82.25</v>
      </c>
      <c r="F25" s="295">
        <f t="shared" si="6"/>
        <v>0</v>
      </c>
      <c r="G25" s="1353">
        <f t="shared" si="7"/>
        <v>0</v>
      </c>
      <c r="H25" s="532">
        <v>1</v>
      </c>
      <c r="I25" s="506">
        <v>1</v>
      </c>
      <c r="J25" s="116"/>
      <c r="K25" s="1383">
        <f t="shared" si="8"/>
        <v>0</v>
      </c>
      <c r="L25" s="304"/>
      <c r="M25" s="1287"/>
    </row>
    <row r="26" spans="1:13" ht="15.75">
      <c r="A26" s="304" t="str">
        <f>IF(J26&gt;0,COUNT($J$4:J26)+MAX('MI Fittings'!A:A,'CS Press Fittings'!A:A,'Steel Nipples'!A:A),"")</f>
        <v/>
      </c>
      <c r="B26" s="400"/>
      <c r="C26" s="391" t="s">
        <v>2601</v>
      </c>
      <c r="D26" s="349" t="s">
        <v>7693</v>
      </c>
      <c r="E26" s="1276">
        <v>103.52</v>
      </c>
      <c r="F26" s="296">
        <f t="shared" si="6"/>
        <v>0</v>
      </c>
      <c r="G26" s="1353">
        <f t="shared" si="7"/>
        <v>0</v>
      </c>
      <c r="H26" s="350">
        <v>1</v>
      </c>
      <c r="I26" s="508">
        <v>1</v>
      </c>
      <c r="J26" s="117"/>
      <c r="K26" s="1383">
        <f t="shared" si="8"/>
        <v>0</v>
      </c>
      <c r="L26" s="304"/>
      <c r="M26" s="1287"/>
    </row>
    <row r="27" spans="1:13" ht="15.75">
      <c r="A27" s="304" t="str">
        <f>IF(J27&gt;0,COUNT($J$4:J27)+MAX('MI Fittings'!A:A,'CS Press Fittings'!A:A,'Steel Nipples'!A:A),"")</f>
        <v/>
      </c>
      <c r="B27" s="400"/>
      <c r="C27" s="387" t="s">
        <v>2602</v>
      </c>
      <c r="D27" s="388" t="s">
        <v>7694</v>
      </c>
      <c r="E27" s="1275">
        <v>122.27</v>
      </c>
      <c r="F27" s="295">
        <f t="shared" si="6"/>
        <v>0</v>
      </c>
      <c r="G27" s="1353">
        <f t="shared" si="7"/>
        <v>0</v>
      </c>
      <c r="H27" s="532">
        <v>1</v>
      </c>
      <c r="I27" s="506">
        <v>1</v>
      </c>
      <c r="J27" s="116"/>
      <c r="K27" s="1383">
        <f t="shared" si="8"/>
        <v>0</v>
      </c>
      <c r="L27" s="304"/>
      <c r="M27" s="1287"/>
    </row>
    <row r="28" spans="1:13" ht="15.75">
      <c r="A28" s="304" t="str">
        <f>IF(J28&gt;0,COUNT($J$4:J28)+MAX('MI Fittings'!A:A,'CS Press Fittings'!A:A,'Steel Nipples'!A:A),"")</f>
        <v/>
      </c>
      <c r="B28" s="400"/>
      <c r="C28" s="329"/>
      <c r="D28" s="361"/>
      <c r="E28" s="1287" t="s">
        <v>563</v>
      </c>
      <c r="F28" s="317"/>
      <c r="G28" s="1330"/>
      <c r="H28" s="533"/>
      <c r="I28" s="52"/>
      <c r="J28" s="121"/>
      <c r="K28" s="1424"/>
      <c r="L28" s="304"/>
      <c r="M28" s="1287"/>
    </row>
    <row r="29" spans="1:13" ht="15.75">
      <c r="A29" s="304" t="str">
        <f>IF(J29&gt;0,COUNT($J$4:J29)+MAX('MI Fittings'!A:A,'CS Press Fittings'!A:A,'Steel Nipples'!A:A),"")</f>
        <v/>
      </c>
      <c r="B29" s="400"/>
      <c r="C29" s="387" t="s">
        <v>2603</v>
      </c>
      <c r="D29" s="388" t="s">
        <v>7695</v>
      </c>
      <c r="E29" s="1275">
        <v>44.04</v>
      </c>
      <c r="F29" s="295">
        <f t="shared" ref="F29:F35" si="9">$F$2</f>
        <v>0</v>
      </c>
      <c r="G29" s="1354">
        <f t="shared" ref="G29:G35" si="10">IFERROR(E29*F29,"-")</f>
        <v>0</v>
      </c>
      <c r="H29" s="532">
        <v>1</v>
      </c>
      <c r="I29" s="506">
        <v>1</v>
      </c>
      <c r="J29" s="116"/>
      <c r="K29" s="1385">
        <f t="shared" ref="K29:K35" si="11">IFERROR(G29*J29,0)</f>
        <v>0</v>
      </c>
      <c r="L29" s="304"/>
      <c r="M29" s="1287"/>
    </row>
    <row r="30" spans="1:13" ht="15.75">
      <c r="A30" s="304" t="str">
        <f>IF(J30&gt;0,COUNT($J$4:J30)+MAX('MI Fittings'!A:A,'CS Press Fittings'!A:A,'Steel Nipples'!A:A),"")</f>
        <v/>
      </c>
      <c r="B30" s="400"/>
      <c r="C30" s="384" t="s">
        <v>2604</v>
      </c>
      <c r="D30" s="342" t="s">
        <v>7696</v>
      </c>
      <c r="E30" s="1278">
        <v>59.34</v>
      </c>
      <c r="F30" s="294">
        <f t="shared" si="9"/>
        <v>0</v>
      </c>
      <c r="G30" s="1353">
        <f t="shared" si="10"/>
        <v>0</v>
      </c>
      <c r="H30" s="343">
        <v>1</v>
      </c>
      <c r="I30" s="504">
        <v>1</v>
      </c>
      <c r="J30" s="114"/>
      <c r="K30" s="1383">
        <f t="shared" si="11"/>
        <v>0</v>
      </c>
      <c r="L30" s="304"/>
      <c r="M30" s="1287"/>
    </row>
    <row r="31" spans="1:13" ht="15.75">
      <c r="A31" s="304" t="str">
        <f>IF(J31&gt;0,COUNT($J$4:J31)+MAX('MI Fittings'!A:A,'CS Press Fittings'!A:A,'Steel Nipples'!A:A),"")</f>
        <v/>
      </c>
      <c r="B31" s="400"/>
      <c r="C31" s="387" t="s">
        <v>2605</v>
      </c>
      <c r="D31" s="388" t="s">
        <v>7697</v>
      </c>
      <c r="E31" s="1275">
        <v>70.09</v>
      </c>
      <c r="F31" s="295">
        <f t="shared" si="9"/>
        <v>0</v>
      </c>
      <c r="G31" s="1353">
        <f t="shared" si="10"/>
        <v>0</v>
      </c>
      <c r="H31" s="532">
        <v>1</v>
      </c>
      <c r="I31" s="506">
        <v>1</v>
      </c>
      <c r="J31" s="116"/>
      <c r="K31" s="1383">
        <f t="shared" si="11"/>
        <v>0</v>
      </c>
      <c r="L31" s="304"/>
      <c r="M31" s="1287"/>
    </row>
    <row r="32" spans="1:13" ht="15.75">
      <c r="A32" s="304" t="str">
        <f>IF(J32&gt;0,COUNT($J$4:J32)+MAX('MI Fittings'!A:A,'CS Press Fittings'!A:A,'Steel Nipples'!A:A),"")</f>
        <v/>
      </c>
      <c r="B32" s="400"/>
      <c r="C32" s="387" t="s">
        <v>2606</v>
      </c>
      <c r="D32" s="388" t="s">
        <v>7698</v>
      </c>
      <c r="E32" s="1275">
        <v>82.62</v>
      </c>
      <c r="F32" s="295">
        <f t="shared" si="9"/>
        <v>0</v>
      </c>
      <c r="G32" s="1353">
        <f t="shared" si="10"/>
        <v>0</v>
      </c>
      <c r="H32" s="532">
        <v>1</v>
      </c>
      <c r="I32" s="506">
        <v>1</v>
      </c>
      <c r="J32" s="116"/>
      <c r="K32" s="1383">
        <f t="shared" si="11"/>
        <v>0</v>
      </c>
      <c r="L32" s="304"/>
      <c r="M32" s="1287"/>
    </row>
    <row r="33" spans="1:13" ht="15.75">
      <c r="A33" s="304" t="str">
        <f>IF(J33&gt;0,COUNT($J$4:J33)+MAX('MI Fittings'!A:A,'CS Press Fittings'!A:A,'Steel Nipples'!A:A),"")</f>
        <v/>
      </c>
      <c r="B33" s="400"/>
      <c r="C33" s="387" t="s">
        <v>2607</v>
      </c>
      <c r="D33" s="388" t="s">
        <v>7699</v>
      </c>
      <c r="E33" s="1275">
        <v>109.4</v>
      </c>
      <c r="F33" s="295">
        <f t="shared" si="9"/>
        <v>0</v>
      </c>
      <c r="G33" s="1353">
        <f t="shared" si="10"/>
        <v>0</v>
      </c>
      <c r="H33" s="532">
        <v>1</v>
      </c>
      <c r="I33" s="506">
        <v>1</v>
      </c>
      <c r="J33" s="116"/>
      <c r="K33" s="1383">
        <f t="shared" si="11"/>
        <v>0</v>
      </c>
      <c r="L33" s="304"/>
      <c r="M33" s="1287"/>
    </row>
    <row r="34" spans="1:13" ht="15.75">
      <c r="A34" s="304" t="str">
        <f>IF(J34&gt;0,COUNT($J$4:J34)+MAX('MI Fittings'!A:A,'CS Press Fittings'!A:A,'Steel Nipples'!A:A),"")</f>
        <v/>
      </c>
      <c r="B34" s="400"/>
      <c r="C34" s="387" t="s">
        <v>2608</v>
      </c>
      <c r="D34" s="388" t="s">
        <v>7700</v>
      </c>
      <c r="E34" s="1275">
        <v>136.1</v>
      </c>
      <c r="F34" s="295">
        <f t="shared" si="9"/>
        <v>0</v>
      </c>
      <c r="G34" s="1353">
        <f t="shared" si="10"/>
        <v>0</v>
      </c>
      <c r="H34" s="532">
        <v>1</v>
      </c>
      <c r="I34" s="506">
        <v>1</v>
      </c>
      <c r="J34" s="116"/>
      <c r="K34" s="1383">
        <f t="shared" si="11"/>
        <v>0</v>
      </c>
      <c r="L34" s="304"/>
      <c r="M34" s="1287"/>
    </row>
    <row r="35" spans="1:13" ht="15.75">
      <c r="A35" s="304" t="str">
        <f>IF(J35&gt;0,COUNT($J$4:J35)+MAX('MI Fittings'!A:A,'CS Press Fittings'!A:A,'Steel Nipples'!A:A),"")</f>
        <v/>
      </c>
      <c r="B35" s="400"/>
      <c r="C35" s="387" t="s">
        <v>2609</v>
      </c>
      <c r="D35" s="388" t="s">
        <v>7701</v>
      </c>
      <c r="E35" s="1275">
        <v>162.49</v>
      </c>
      <c r="F35" s="295">
        <f t="shared" si="9"/>
        <v>0</v>
      </c>
      <c r="G35" s="1353">
        <f t="shared" si="10"/>
        <v>0</v>
      </c>
      <c r="H35" s="532">
        <v>1</v>
      </c>
      <c r="I35" s="506">
        <v>1</v>
      </c>
      <c r="J35" s="116"/>
      <c r="K35" s="1383">
        <f t="shared" si="11"/>
        <v>0</v>
      </c>
      <c r="L35" s="304"/>
      <c r="M35" s="1287"/>
    </row>
    <row r="36" spans="1:13" ht="15.75">
      <c r="A36" s="304" t="str">
        <f>IF(J36&gt;0,COUNT($J$4:J36)+MAX('MI Fittings'!A:A,'CS Press Fittings'!A:A,'Steel Nipples'!A:A),"")</f>
        <v/>
      </c>
      <c r="B36" s="400"/>
      <c r="C36" s="400"/>
      <c r="D36" s="510"/>
      <c r="E36" s="1330" t="s">
        <v>563</v>
      </c>
      <c r="F36" s="317"/>
      <c r="G36" s="1287"/>
      <c r="H36" s="533"/>
      <c r="I36" s="52"/>
      <c r="J36" s="121"/>
      <c r="K36" s="1424"/>
      <c r="L36" s="304"/>
      <c r="M36" s="1287"/>
    </row>
    <row r="37" spans="1:13" ht="15.75">
      <c r="A37" s="304" t="str">
        <f>IF(J37&gt;0,COUNT($J$4:J37)+MAX('MI Fittings'!A:A,'CS Press Fittings'!A:A,'Steel Nipples'!A:A),"")</f>
        <v/>
      </c>
      <c r="B37" s="400"/>
      <c r="C37" s="387" t="s">
        <v>2610</v>
      </c>
      <c r="D37" s="388" t="s">
        <v>7702</v>
      </c>
      <c r="E37" s="1275">
        <v>50.31</v>
      </c>
      <c r="F37" s="295">
        <f t="shared" ref="F37:F43" si="12">$F$2</f>
        <v>0</v>
      </c>
      <c r="G37" s="1354">
        <f t="shared" ref="G37:G43" si="13">IFERROR(E37*F37,"-")</f>
        <v>0</v>
      </c>
      <c r="H37" s="532">
        <v>1</v>
      </c>
      <c r="I37" s="506">
        <v>1</v>
      </c>
      <c r="J37" s="116"/>
      <c r="K37" s="1385">
        <f t="shared" ref="K37:K43" si="14">IFERROR(G37*J37,0)</f>
        <v>0</v>
      </c>
      <c r="L37" s="304"/>
      <c r="M37" s="1287"/>
    </row>
    <row r="38" spans="1:13" ht="15.75">
      <c r="A38" s="304" t="str">
        <f>IF(J38&gt;0,COUNT($J$4:J38)+MAX('MI Fittings'!A:A,'CS Press Fittings'!A:A,'Steel Nipples'!A:A),"")</f>
        <v/>
      </c>
      <c r="B38" s="400"/>
      <c r="C38" s="387" t="s">
        <v>2611</v>
      </c>
      <c r="D38" s="388" t="s">
        <v>7703</v>
      </c>
      <c r="E38" s="1275">
        <v>67.83</v>
      </c>
      <c r="F38" s="295">
        <f t="shared" si="12"/>
        <v>0</v>
      </c>
      <c r="G38" s="1353">
        <f t="shared" si="13"/>
        <v>0</v>
      </c>
      <c r="H38" s="532">
        <v>1</v>
      </c>
      <c r="I38" s="506">
        <v>1</v>
      </c>
      <c r="J38" s="116"/>
      <c r="K38" s="1383">
        <f t="shared" si="14"/>
        <v>0</v>
      </c>
      <c r="L38" s="304"/>
      <c r="M38" s="1287"/>
    </row>
    <row r="39" spans="1:13" ht="15.75">
      <c r="A39" s="304" t="str">
        <f>IF(J39&gt;0,COUNT($J$4:J39)+MAX('MI Fittings'!A:A,'CS Press Fittings'!A:A,'Steel Nipples'!A:A),"")</f>
        <v/>
      </c>
      <c r="B39" s="400"/>
      <c r="C39" s="387" t="s">
        <v>2612</v>
      </c>
      <c r="D39" s="388" t="s">
        <v>7704</v>
      </c>
      <c r="E39" s="1275">
        <v>80.790000000000006</v>
      </c>
      <c r="F39" s="295">
        <f t="shared" si="12"/>
        <v>0</v>
      </c>
      <c r="G39" s="1353">
        <f t="shared" si="13"/>
        <v>0</v>
      </c>
      <c r="H39" s="532">
        <v>1</v>
      </c>
      <c r="I39" s="506">
        <v>1</v>
      </c>
      <c r="J39" s="116"/>
      <c r="K39" s="1383">
        <f t="shared" si="14"/>
        <v>0</v>
      </c>
      <c r="L39" s="304"/>
      <c r="M39" s="1287"/>
    </row>
    <row r="40" spans="1:13" ht="15.75">
      <c r="A40" s="304" t="str">
        <f>IF(J40&gt;0,COUNT($J$4:J40)+MAX('MI Fittings'!A:A,'CS Press Fittings'!A:A,'Steel Nipples'!A:A),"")</f>
        <v/>
      </c>
      <c r="B40" s="400"/>
      <c r="C40" s="387" t="s">
        <v>2613</v>
      </c>
      <c r="D40" s="388" t="s">
        <v>7705</v>
      </c>
      <c r="E40" s="1275">
        <v>96.54</v>
      </c>
      <c r="F40" s="295">
        <f t="shared" si="12"/>
        <v>0</v>
      </c>
      <c r="G40" s="1353">
        <f t="shared" si="13"/>
        <v>0</v>
      </c>
      <c r="H40" s="532">
        <v>1</v>
      </c>
      <c r="I40" s="506">
        <v>1</v>
      </c>
      <c r="J40" s="116"/>
      <c r="K40" s="1383">
        <f t="shared" si="14"/>
        <v>0</v>
      </c>
      <c r="L40" s="304"/>
      <c r="M40" s="1287"/>
    </row>
    <row r="41" spans="1:13" ht="15.75">
      <c r="A41" s="304" t="str">
        <f>IF(J41&gt;0,COUNT($J$4:J41)+MAX('MI Fittings'!A:A,'CS Press Fittings'!A:A,'Steel Nipples'!A:A),"")</f>
        <v/>
      </c>
      <c r="B41" s="400"/>
      <c r="C41" s="387" t="s">
        <v>2614</v>
      </c>
      <c r="D41" s="388" t="s">
        <v>7706</v>
      </c>
      <c r="E41" s="1275">
        <v>119.81</v>
      </c>
      <c r="F41" s="295">
        <f t="shared" si="12"/>
        <v>0</v>
      </c>
      <c r="G41" s="1353">
        <f t="shared" si="13"/>
        <v>0</v>
      </c>
      <c r="H41" s="532">
        <v>1</v>
      </c>
      <c r="I41" s="506">
        <v>1</v>
      </c>
      <c r="J41" s="116"/>
      <c r="K41" s="1383">
        <f t="shared" si="14"/>
        <v>0</v>
      </c>
      <c r="L41" s="304"/>
      <c r="M41" s="1287"/>
    </row>
    <row r="42" spans="1:13" ht="15.75">
      <c r="A42" s="304" t="str">
        <f>IF(J42&gt;0,COUNT($J$4:J42)+MAX('MI Fittings'!A:A,'CS Press Fittings'!A:A,'Steel Nipples'!A:A),"")</f>
        <v/>
      </c>
      <c r="B42" s="400"/>
      <c r="C42" s="387" t="s">
        <v>2615</v>
      </c>
      <c r="D42" s="388" t="s">
        <v>7707</v>
      </c>
      <c r="E42" s="1275">
        <v>162.80000000000001</v>
      </c>
      <c r="F42" s="295">
        <f t="shared" si="12"/>
        <v>0</v>
      </c>
      <c r="G42" s="1353">
        <f t="shared" si="13"/>
        <v>0</v>
      </c>
      <c r="H42" s="532">
        <v>1</v>
      </c>
      <c r="I42" s="506">
        <v>1</v>
      </c>
      <c r="J42" s="116"/>
      <c r="K42" s="1383">
        <f t="shared" si="14"/>
        <v>0</v>
      </c>
      <c r="L42" s="304"/>
      <c r="M42" s="1287"/>
    </row>
    <row r="43" spans="1:13" ht="15.75">
      <c r="A43" s="304" t="str">
        <f>IF(J43&gt;0,COUNT($J$4:J43)+MAX('MI Fittings'!A:A,'CS Press Fittings'!A:A,'Steel Nipples'!A:A),"")</f>
        <v/>
      </c>
      <c r="B43" s="400"/>
      <c r="C43" s="387" t="s">
        <v>2616</v>
      </c>
      <c r="D43" s="388" t="s">
        <v>7708</v>
      </c>
      <c r="E43" s="1275">
        <v>191.81</v>
      </c>
      <c r="F43" s="295">
        <f t="shared" si="12"/>
        <v>0</v>
      </c>
      <c r="G43" s="1353">
        <f t="shared" si="13"/>
        <v>0</v>
      </c>
      <c r="H43" s="532">
        <v>1</v>
      </c>
      <c r="I43" s="506">
        <v>1</v>
      </c>
      <c r="J43" s="116"/>
      <c r="K43" s="1383">
        <f t="shared" si="14"/>
        <v>0</v>
      </c>
      <c r="L43" s="304"/>
      <c r="M43" s="1287"/>
    </row>
    <row r="44" spans="1:13" ht="15.75">
      <c r="A44" s="304" t="str">
        <f>IF(J44&gt;0,COUNT($J$4:J44)+MAX('MI Fittings'!A:A,'CS Press Fittings'!A:A,'Steel Nipples'!A:A),"")</f>
        <v/>
      </c>
      <c r="B44" s="400"/>
      <c r="C44" s="400"/>
      <c r="D44" s="510"/>
      <c r="E44" s="1330" t="s">
        <v>563</v>
      </c>
      <c r="F44" s="317"/>
      <c r="G44" s="1287"/>
      <c r="H44" s="52"/>
      <c r="I44" s="52"/>
      <c r="J44" s="121"/>
      <c r="K44" s="1424"/>
      <c r="L44" s="304"/>
      <c r="M44" s="1287"/>
    </row>
    <row r="45" spans="1:13" ht="15.75">
      <c r="A45" s="304" t="str">
        <f>IF(J45&gt;0,COUNT($J$4:J45)+MAX('MI Fittings'!A:A,'CS Press Fittings'!A:A,'Steel Nipples'!A:A),"")</f>
        <v/>
      </c>
      <c r="B45" s="400"/>
      <c r="C45" s="387" t="s">
        <v>2617</v>
      </c>
      <c r="D45" s="388" t="s">
        <v>7709</v>
      </c>
      <c r="E45" s="1275">
        <v>70.09</v>
      </c>
      <c r="F45" s="295">
        <f t="shared" ref="F45:F51" si="15">$F$2</f>
        <v>0</v>
      </c>
      <c r="G45" s="1354">
        <f t="shared" ref="G45:G51" si="16">IFERROR(E45*F45,"-")</f>
        <v>0</v>
      </c>
      <c r="H45" s="532">
        <v>1</v>
      </c>
      <c r="I45" s="506">
        <v>1</v>
      </c>
      <c r="J45" s="116"/>
      <c r="K45" s="1385">
        <f t="shared" ref="K45:K51" si="17">IFERROR(G45*J45,0)</f>
        <v>0</v>
      </c>
      <c r="L45" s="304"/>
      <c r="M45" s="1287"/>
    </row>
    <row r="46" spans="1:13" ht="15.75">
      <c r="A46" s="304" t="str">
        <f>IF(J46&gt;0,COUNT($J$4:J46)+MAX('MI Fittings'!A:A,'CS Press Fittings'!A:A,'Steel Nipples'!A:A),"")</f>
        <v/>
      </c>
      <c r="B46" s="400"/>
      <c r="C46" s="387" t="s">
        <v>2618</v>
      </c>
      <c r="D46" s="388" t="s">
        <v>7710</v>
      </c>
      <c r="E46" s="1275">
        <v>92.82</v>
      </c>
      <c r="F46" s="295">
        <f t="shared" si="15"/>
        <v>0</v>
      </c>
      <c r="G46" s="1353">
        <f t="shared" si="16"/>
        <v>0</v>
      </c>
      <c r="H46" s="532">
        <v>1</v>
      </c>
      <c r="I46" s="506">
        <v>1</v>
      </c>
      <c r="J46" s="116"/>
      <c r="K46" s="1383">
        <f t="shared" si="17"/>
        <v>0</v>
      </c>
      <c r="L46" s="304"/>
      <c r="M46" s="1287"/>
    </row>
    <row r="47" spans="1:13" ht="15.75">
      <c r="A47" s="304" t="str">
        <f>IF(J47&gt;0,COUNT($J$4:J47)+MAX('MI Fittings'!A:A,'CS Press Fittings'!A:A,'Steel Nipples'!A:A),"")</f>
        <v/>
      </c>
      <c r="B47" s="400"/>
      <c r="C47" s="387" t="s">
        <v>2619</v>
      </c>
      <c r="D47" s="388" t="s">
        <v>7711</v>
      </c>
      <c r="E47" s="1275">
        <v>106.69</v>
      </c>
      <c r="F47" s="295">
        <f t="shared" si="15"/>
        <v>0</v>
      </c>
      <c r="G47" s="1353">
        <f t="shared" si="16"/>
        <v>0</v>
      </c>
      <c r="H47" s="532">
        <v>1</v>
      </c>
      <c r="I47" s="506">
        <v>1</v>
      </c>
      <c r="J47" s="116"/>
      <c r="K47" s="1383">
        <f t="shared" si="17"/>
        <v>0</v>
      </c>
      <c r="L47" s="304"/>
      <c r="M47" s="1287"/>
    </row>
    <row r="48" spans="1:13" ht="15.75">
      <c r="A48" s="304" t="str">
        <f>IF(J48&gt;0,COUNT($J$4:J48)+MAX('MI Fittings'!A:A,'CS Press Fittings'!A:A,'Steel Nipples'!A:A),"")</f>
        <v/>
      </c>
      <c r="B48" s="400"/>
      <c r="C48" s="387" t="s">
        <v>2620</v>
      </c>
      <c r="D48" s="388" t="s">
        <v>7712</v>
      </c>
      <c r="E48" s="1275">
        <v>125.66</v>
      </c>
      <c r="F48" s="295">
        <f t="shared" si="15"/>
        <v>0</v>
      </c>
      <c r="G48" s="1353">
        <f t="shared" si="16"/>
        <v>0</v>
      </c>
      <c r="H48" s="532">
        <v>1</v>
      </c>
      <c r="I48" s="506">
        <v>1</v>
      </c>
      <c r="J48" s="116"/>
      <c r="K48" s="1383">
        <f t="shared" si="17"/>
        <v>0</v>
      </c>
      <c r="L48" s="304"/>
      <c r="M48" s="1287"/>
    </row>
    <row r="49" spans="1:14" ht="15.75">
      <c r="A49" s="304" t="str">
        <f>IF(J49&gt;0,COUNT($J$4:J49)+MAX('MI Fittings'!A:A,'CS Press Fittings'!A:A,'Steel Nipples'!A:A),"")</f>
        <v/>
      </c>
      <c r="B49" s="400"/>
      <c r="C49" s="387" t="s">
        <v>2621</v>
      </c>
      <c r="D49" s="388" t="s">
        <v>7713</v>
      </c>
      <c r="E49" s="1275">
        <v>198.82</v>
      </c>
      <c r="F49" s="295">
        <f t="shared" si="15"/>
        <v>0</v>
      </c>
      <c r="G49" s="1353">
        <f t="shared" si="16"/>
        <v>0</v>
      </c>
      <c r="H49" s="532">
        <v>1</v>
      </c>
      <c r="I49" s="506">
        <v>1</v>
      </c>
      <c r="J49" s="116"/>
      <c r="K49" s="1383">
        <f t="shared" si="17"/>
        <v>0</v>
      </c>
      <c r="L49" s="304"/>
      <c r="M49" s="1287"/>
    </row>
    <row r="50" spans="1:14" ht="15.75">
      <c r="A50" s="304" t="str">
        <f>IF(J50&gt;0,COUNT($J$4:J50)+MAX('MI Fittings'!A:A,'CS Press Fittings'!A:A,'Steel Nipples'!A:A),"")</f>
        <v/>
      </c>
      <c r="B50" s="400"/>
      <c r="C50" s="387" t="s">
        <v>2622</v>
      </c>
      <c r="D50" s="388" t="s">
        <v>7714</v>
      </c>
      <c r="E50" s="1275">
        <v>234.03</v>
      </c>
      <c r="F50" s="295">
        <f t="shared" si="15"/>
        <v>0</v>
      </c>
      <c r="G50" s="1353">
        <f t="shared" si="16"/>
        <v>0</v>
      </c>
      <c r="H50" s="532">
        <v>1</v>
      </c>
      <c r="I50" s="506">
        <v>1</v>
      </c>
      <c r="J50" s="116"/>
      <c r="K50" s="1383">
        <f t="shared" si="17"/>
        <v>0</v>
      </c>
      <c r="L50" s="304"/>
      <c r="M50" s="1287"/>
    </row>
    <row r="51" spans="1:14" ht="15.75">
      <c r="A51" s="304" t="str">
        <f>IF(J51&gt;0,COUNT($J$4:J51)+MAX('MI Fittings'!A:A,'CS Press Fittings'!A:A,'Steel Nipples'!A:A),"")</f>
        <v/>
      </c>
      <c r="B51" s="400"/>
      <c r="C51" s="387" t="s">
        <v>2623</v>
      </c>
      <c r="D51" s="388" t="s">
        <v>7715</v>
      </c>
      <c r="E51" s="1275">
        <v>247.58</v>
      </c>
      <c r="F51" s="295">
        <f t="shared" si="15"/>
        <v>0</v>
      </c>
      <c r="G51" s="1353">
        <f t="shared" si="16"/>
        <v>0</v>
      </c>
      <c r="H51" s="532">
        <v>1</v>
      </c>
      <c r="I51" s="506">
        <v>1</v>
      </c>
      <c r="J51" s="116"/>
      <c r="K51" s="1383">
        <f t="shared" si="17"/>
        <v>0</v>
      </c>
      <c r="L51" s="304"/>
      <c r="M51" s="1287"/>
    </row>
    <row r="52" spans="1:14" ht="15.75">
      <c r="A52" s="304" t="str">
        <f>IF(J52&gt;0,COUNT($J$4:J52)+MAX('MI Fittings'!A:A,'CS Press Fittings'!A:A,'Steel Nipples'!A:A),"")</f>
        <v/>
      </c>
      <c r="B52" s="400"/>
      <c r="C52" s="400"/>
      <c r="D52" s="510"/>
      <c r="E52" s="1330" t="s">
        <v>563</v>
      </c>
      <c r="F52" s="317"/>
      <c r="G52" s="1287"/>
      <c r="H52" s="533"/>
      <c r="I52" s="52"/>
      <c r="J52" s="121"/>
      <c r="K52" s="1424"/>
      <c r="L52" s="304"/>
      <c r="M52" s="1287"/>
    </row>
    <row r="53" spans="1:14" ht="15.75">
      <c r="A53" s="304" t="str">
        <f>IF(J53&gt;0,COUNT($J$4:J53)+MAX('MI Fittings'!A:A,'CS Press Fittings'!A:A,'Steel Nipples'!A:A),"")</f>
        <v/>
      </c>
      <c r="B53" s="400"/>
      <c r="C53" s="387" t="s">
        <v>2624</v>
      </c>
      <c r="D53" s="388" t="s">
        <v>7716</v>
      </c>
      <c r="E53" s="1275">
        <v>129.47</v>
      </c>
      <c r="F53" s="295">
        <f t="shared" ref="F53:F59" si="18">$F$2</f>
        <v>0</v>
      </c>
      <c r="G53" s="1354">
        <f t="shared" ref="G53:G59" si="19">IFERROR(E53*F53,"-")</f>
        <v>0</v>
      </c>
      <c r="H53" s="532">
        <v>1</v>
      </c>
      <c r="I53" s="506">
        <v>1</v>
      </c>
      <c r="J53" s="116"/>
      <c r="K53" s="1385">
        <f t="shared" ref="K53:K59" si="20">IFERROR(G53*J53,0)</f>
        <v>0</v>
      </c>
      <c r="L53" s="304"/>
      <c r="M53" s="1287"/>
    </row>
    <row r="54" spans="1:14" ht="15.75">
      <c r="A54" s="304" t="str">
        <f>IF(J54&gt;0,COUNT($J$4:J54)+MAX('MI Fittings'!A:A,'CS Press Fittings'!A:A,'Steel Nipples'!A:A),"")</f>
        <v/>
      </c>
      <c r="B54" s="400"/>
      <c r="C54" s="387" t="s">
        <v>2625</v>
      </c>
      <c r="D54" s="388" t="s">
        <v>7717</v>
      </c>
      <c r="E54" s="1275">
        <v>143.85</v>
      </c>
      <c r="F54" s="295">
        <f t="shared" si="18"/>
        <v>0</v>
      </c>
      <c r="G54" s="1353">
        <f t="shared" si="19"/>
        <v>0</v>
      </c>
      <c r="H54" s="532">
        <v>1</v>
      </c>
      <c r="I54" s="506">
        <v>1</v>
      </c>
      <c r="J54" s="116"/>
      <c r="K54" s="1383">
        <f t="shared" si="20"/>
        <v>0</v>
      </c>
      <c r="L54" s="304"/>
      <c r="M54" s="1287"/>
    </row>
    <row r="55" spans="1:14" ht="15.75">
      <c r="A55" s="304" t="str">
        <f>IF(J55&gt;0,COUNT($J$4:J55)+MAX('MI Fittings'!A:A,'CS Press Fittings'!A:A,'Steel Nipples'!A:A),"")</f>
        <v/>
      </c>
      <c r="B55" s="400"/>
      <c r="C55" s="387" t="s">
        <v>9540</v>
      </c>
      <c r="D55" s="388" t="s">
        <v>7718</v>
      </c>
      <c r="E55" s="1275">
        <v>180.8</v>
      </c>
      <c r="F55" s="295">
        <f t="shared" si="18"/>
        <v>0</v>
      </c>
      <c r="G55" s="1353">
        <f t="shared" si="19"/>
        <v>0</v>
      </c>
      <c r="H55" s="532">
        <v>1</v>
      </c>
      <c r="I55" s="506">
        <v>1</v>
      </c>
      <c r="J55" s="116"/>
      <c r="K55" s="1383">
        <f t="shared" si="20"/>
        <v>0</v>
      </c>
      <c r="L55" s="304"/>
      <c r="M55" s="1287"/>
      <c r="N55" s="1269"/>
    </row>
    <row r="56" spans="1:14" ht="15.75">
      <c r="A56" s="304" t="str">
        <f>IF(J56&gt;0,COUNT($J$4:J56)+MAX('MI Fittings'!A:A,'CS Press Fittings'!A:A,'Steel Nipples'!A:A),"")</f>
        <v/>
      </c>
      <c r="B56" s="400"/>
      <c r="C56" s="387" t="s">
        <v>2626</v>
      </c>
      <c r="D56" s="388" t="s">
        <v>7719</v>
      </c>
      <c r="E56" s="1275">
        <v>215.8</v>
      </c>
      <c r="F56" s="295">
        <f t="shared" si="18"/>
        <v>0</v>
      </c>
      <c r="G56" s="1353">
        <f t="shared" si="19"/>
        <v>0</v>
      </c>
      <c r="H56" s="532">
        <v>1</v>
      </c>
      <c r="I56" s="506">
        <v>1</v>
      </c>
      <c r="J56" s="116"/>
      <c r="K56" s="1383">
        <f t="shared" si="20"/>
        <v>0</v>
      </c>
      <c r="L56" s="304"/>
      <c r="M56" s="1287"/>
    </row>
    <row r="57" spans="1:14" ht="15.75">
      <c r="A57" s="304" t="str">
        <f>IF(J57&gt;0,COUNT($J$4:J57)+MAX('MI Fittings'!A:A,'CS Press Fittings'!A:A,'Steel Nipples'!A:A),"")</f>
        <v/>
      </c>
      <c r="B57" s="400"/>
      <c r="C57" s="387" t="s">
        <v>9541</v>
      </c>
      <c r="D57" s="388" t="s">
        <v>7720</v>
      </c>
      <c r="E57" s="1275" t="s">
        <v>3076</v>
      </c>
      <c r="F57" s="295">
        <f t="shared" si="18"/>
        <v>0</v>
      </c>
      <c r="G57" s="1353" t="str">
        <f t="shared" si="19"/>
        <v>-</v>
      </c>
      <c r="H57" s="532">
        <v>1</v>
      </c>
      <c r="I57" s="506">
        <v>1</v>
      </c>
      <c r="J57" s="116"/>
      <c r="K57" s="1383">
        <f t="shared" si="20"/>
        <v>0</v>
      </c>
      <c r="L57" s="304"/>
      <c r="M57" s="1287"/>
    </row>
    <row r="58" spans="1:14" ht="15.75">
      <c r="A58" s="304" t="str">
        <f>IF(J58&gt;0,COUNT($J$4:J58)+MAX('MI Fittings'!A:A,'CS Press Fittings'!A:A,'Steel Nipples'!A:A),"")</f>
        <v/>
      </c>
      <c r="B58" s="400"/>
      <c r="C58" s="387" t="s">
        <v>9542</v>
      </c>
      <c r="D58" s="388" t="s">
        <v>7721</v>
      </c>
      <c r="E58" s="1275" t="s">
        <v>3076</v>
      </c>
      <c r="F58" s="295">
        <f t="shared" si="18"/>
        <v>0</v>
      </c>
      <c r="G58" s="1353" t="str">
        <f t="shared" si="19"/>
        <v>-</v>
      </c>
      <c r="H58" s="532">
        <v>1</v>
      </c>
      <c r="I58" s="506">
        <v>1</v>
      </c>
      <c r="J58" s="116"/>
      <c r="K58" s="1383">
        <f t="shared" si="20"/>
        <v>0</v>
      </c>
      <c r="L58" s="304"/>
      <c r="M58" s="1287"/>
    </row>
    <row r="59" spans="1:14" ht="15.75">
      <c r="A59" s="304" t="str">
        <f>IF(J59&gt;0,COUNT($J$4:J59)+MAX('MI Fittings'!A:A,'CS Press Fittings'!A:A,'Steel Nipples'!A:A),"")</f>
        <v/>
      </c>
      <c r="B59" s="400"/>
      <c r="C59" s="387" t="s">
        <v>3076</v>
      </c>
      <c r="D59" s="388" t="s">
        <v>7722</v>
      </c>
      <c r="E59" s="1275" t="s">
        <v>3076</v>
      </c>
      <c r="F59" s="295">
        <f t="shared" si="18"/>
        <v>0</v>
      </c>
      <c r="G59" s="1353" t="str">
        <f t="shared" si="19"/>
        <v>-</v>
      </c>
      <c r="H59" s="532">
        <v>1</v>
      </c>
      <c r="I59" s="506">
        <v>1</v>
      </c>
      <c r="J59" s="116"/>
      <c r="K59" s="1383">
        <f t="shared" si="20"/>
        <v>0</v>
      </c>
      <c r="L59" s="304"/>
      <c r="M59" s="1287"/>
    </row>
    <row r="60" spans="1:14" ht="15.75">
      <c r="A60" s="304" t="str">
        <f>IF(J60&gt;0,COUNT($J$4:J60)+MAX('MI Fittings'!A:A,'CS Press Fittings'!A:A,'Steel Nipples'!A:A),"")</f>
        <v/>
      </c>
      <c r="B60" s="400"/>
      <c r="C60" s="400"/>
      <c r="D60" s="510"/>
      <c r="E60" s="1330" t="s">
        <v>563</v>
      </c>
      <c r="F60" s="317"/>
      <c r="G60" s="1287"/>
      <c r="H60" s="533"/>
      <c r="I60" s="52"/>
      <c r="J60" s="121"/>
      <c r="K60" s="1424"/>
      <c r="L60" s="304"/>
      <c r="M60" s="1287"/>
    </row>
    <row r="61" spans="1:14" ht="15.75">
      <c r="A61" s="304" t="str">
        <f>IF(J61&gt;0,COUNT($J$4:J61)+MAX('MI Fittings'!A:A,'CS Press Fittings'!A:A,'Steel Nipples'!A:A),"")</f>
        <v/>
      </c>
      <c r="B61" s="400"/>
      <c r="C61" s="387" t="s">
        <v>2627</v>
      </c>
      <c r="D61" s="388" t="s">
        <v>7723</v>
      </c>
      <c r="E61" s="1275">
        <v>181.79</v>
      </c>
      <c r="F61" s="295">
        <f t="shared" ref="F61:F67" si="21">$F$2</f>
        <v>0</v>
      </c>
      <c r="G61" s="1354">
        <f t="shared" ref="G61:G67" si="22">IFERROR(E61*F61,"-")</f>
        <v>0</v>
      </c>
      <c r="H61" s="532">
        <v>1</v>
      </c>
      <c r="I61" s="506">
        <v>1</v>
      </c>
      <c r="J61" s="116"/>
      <c r="K61" s="1385">
        <f t="shared" ref="K61:K67" si="23">IFERROR(G61*J61,0)</f>
        <v>0</v>
      </c>
      <c r="L61" s="304"/>
      <c r="M61" s="1287"/>
    </row>
    <row r="62" spans="1:14" ht="15.75">
      <c r="A62" s="304" t="str">
        <f>IF(J62&gt;0,COUNT($J$4:J62)+MAX('MI Fittings'!A:A,'CS Press Fittings'!A:A,'Steel Nipples'!A:A),"")</f>
        <v/>
      </c>
      <c r="B62" s="400"/>
      <c r="C62" s="387" t="s">
        <v>2628</v>
      </c>
      <c r="D62" s="388" t="s">
        <v>7724</v>
      </c>
      <c r="E62" s="1275">
        <v>201.65</v>
      </c>
      <c r="F62" s="295">
        <f t="shared" si="21"/>
        <v>0</v>
      </c>
      <c r="G62" s="1353">
        <f t="shared" si="22"/>
        <v>0</v>
      </c>
      <c r="H62" s="532">
        <v>1</v>
      </c>
      <c r="I62" s="506">
        <v>1</v>
      </c>
      <c r="J62" s="116"/>
      <c r="K62" s="1383">
        <f t="shared" si="23"/>
        <v>0</v>
      </c>
      <c r="L62" s="304"/>
      <c r="M62" s="1287"/>
    </row>
    <row r="63" spans="1:14" ht="15.75">
      <c r="A63" s="304" t="str">
        <f>IF(J63&gt;0,COUNT($J$4:J63)+MAX('MI Fittings'!A:A,'CS Press Fittings'!A:A,'Steel Nipples'!A:A),"")</f>
        <v/>
      </c>
      <c r="B63" s="400"/>
      <c r="C63" s="387" t="s">
        <v>2629</v>
      </c>
      <c r="D63" s="388" t="s">
        <v>7725</v>
      </c>
      <c r="E63" s="1275">
        <v>272.63</v>
      </c>
      <c r="F63" s="295">
        <f t="shared" si="21"/>
        <v>0</v>
      </c>
      <c r="G63" s="1353">
        <f t="shared" si="22"/>
        <v>0</v>
      </c>
      <c r="H63" s="532">
        <v>1</v>
      </c>
      <c r="I63" s="506">
        <v>1</v>
      </c>
      <c r="J63" s="116"/>
      <c r="K63" s="1383">
        <f t="shared" si="23"/>
        <v>0</v>
      </c>
      <c r="L63" s="304"/>
      <c r="M63" s="1287"/>
    </row>
    <row r="64" spans="1:14" ht="15.75">
      <c r="A64" s="304" t="str">
        <f>IF(J64&gt;0,COUNT($J$4:J64)+MAX('MI Fittings'!A:A,'CS Press Fittings'!A:A,'Steel Nipples'!A:A),"")</f>
        <v/>
      </c>
      <c r="B64" s="400"/>
      <c r="C64" s="387" t="s">
        <v>2630</v>
      </c>
      <c r="D64" s="388" t="s">
        <v>7726</v>
      </c>
      <c r="E64" s="1275">
        <v>302.52999999999997</v>
      </c>
      <c r="F64" s="295">
        <f t="shared" si="21"/>
        <v>0</v>
      </c>
      <c r="G64" s="1353">
        <f t="shared" si="22"/>
        <v>0</v>
      </c>
      <c r="H64" s="532">
        <v>1</v>
      </c>
      <c r="I64" s="506">
        <v>1</v>
      </c>
      <c r="J64" s="116"/>
      <c r="K64" s="1383">
        <f t="shared" si="23"/>
        <v>0</v>
      </c>
      <c r="L64" s="304"/>
      <c r="M64" s="1287"/>
    </row>
    <row r="65" spans="1:13" ht="15.75">
      <c r="A65" s="304" t="str">
        <f>IF(J65&gt;0,COUNT($J$4:J65)+MAX('MI Fittings'!A:A,'CS Press Fittings'!A:A,'Steel Nipples'!A:A),"")</f>
        <v/>
      </c>
      <c r="B65" s="400"/>
      <c r="C65" s="387" t="s">
        <v>9543</v>
      </c>
      <c r="D65" s="388" t="s">
        <v>7727</v>
      </c>
      <c r="E65" s="1275">
        <v>403.37</v>
      </c>
      <c r="F65" s="295">
        <f t="shared" si="21"/>
        <v>0</v>
      </c>
      <c r="G65" s="1353">
        <f t="shared" si="22"/>
        <v>0</v>
      </c>
      <c r="H65" s="532">
        <v>1</v>
      </c>
      <c r="I65" s="506">
        <v>1</v>
      </c>
      <c r="J65" s="116"/>
      <c r="K65" s="1383">
        <f t="shared" si="23"/>
        <v>0</v>
      </c>
      <c r="L65" s="304"/>
      <c r="M65" s="1287"/>
    </row>
    <row r="66" spans="1:13" ht="15.75">
      <c r="A66" s="304" t="str">
        <f>IF(J66&gt;0,COUNT($J$4:J66)+MAX('MI Fittings'!A:A,'CS Press Fittings'!A:A,'Steel Nipples'!A:A),"")</f>
        <v/>
      </c>
      <c r="B66" s="400"/>
      <c r="C66" s="387" t="s">
        <v>9544</v>
      </c>
      <c r="D66" s="388" t="s">
        <v>7728</v>
      </c>
      <c r="E66" s="1275">
        <v>504.22</v>
      </c>
      <c r="F66" s="295">
        <f t="shared" si="21"/>
        <v>0</v>
      </c>
      <c r="G66" s="1353">
        <f t="shared" si="22"/>
        <v>0</v>
      </c>
      <c r="H66" s="532">
        <v>1</v>
      </c>
      <c r="I66" s="506">
        <v>1</v>
      </c>
      <c r="J66" s="116"/>
      <c r="K66" s="1383">
        <f t="shared" si="23"/>
        <v>0</v>
      </c>
      <c r="L66" s="304"/>
      <c r="M66" s="1287"/>
    </row>
    <row r="67" spans="1:13" ht="15.75">
      <c r="A67" s="304" t="str">
        <f>IF(J67&gt;0,COUNT($J$4:J67)+MAX('MI Fittings'!A:A,'CS Press Fittings'!A:A,'Steel Nipples'!A:A),"")</f>
        <v/>
      </c>
      <c r="B67" s="400"/>
      <c r="C67" s="387" t="s">
        <v>9545</v>
      </c>
      <c r="D67" s="388" t="s">
        <v>7729</v>
      </c>
      <c r="E67" s="1275" t="s">
        <v>3076</v>
      </c>
      <c r="F67" s="295">
        <f t="shared" si="21"/>
        <v>0</v>
      </c>
      <c r="G67" s="1353" t="str">
        <f t="shared" si="22"/>
        <v>-</v>
      </c>
      <c r="H67" s="532">
        <v>1</v>
      </c>
      <c r="I67" s="506">
        <v>1</v>
      </c>
      <c r="J67" s="116"/>
      <c r="K67" s="1383">
        <f t="shared" si="23"/>
        <v>0</v>
      </c>
      <c r="L67" s="304"/>
      <c r="M67" s="1287"/>
    </row>
    <row r="68" spans="1:13" ht="15.75">
      <c r="A68" s="304" t="str">
        <f>IF(J68&gt;0,COUNT($J$4:J68)+MAX('MI Fittings'!A:A,'CS Press Fittings'!A:A,'Steel Nipples'!A:A),"")</f>
        <v/>
      </c>
      <c r="B68" s="400"/>
      <c r="C68" s="400"/>
      <c r="D68" s="510"/>
      <c r="E68" s="1330" t="s">
        <v>563</v>
      </c>
      <c r="F68" s="317"/>
      <c r="G68" s="1287"/>
      <c r="H68" s="533"/>
      <c r="I68" s="52"/>
      <c r="J68" s="121"/>
      <c r="K68" s="1424"/>
      <c r="L68" s="304"/>
      <c r="M68" s="1287"/>
    </row>
    <row r="69" spans="1:13" ht="15.75">
      <c r="A69" s="304" t="str">
        <f>IF(J69&gt;0,COUNT($J$4:J69)+MAX('MI Fittings'!A:A,'CS Press Fittings'!A:A,'Steel Nipples'!A:A),"")</f>
        <v/>
      </c>
      <c r="B69" s="400"/>
      <c r="C69" s="387" t="s">
        <v>2631</v>
      </c>
      <c r="D69" s="388" t="s">
        <v>7730</v>
      </c>
      <c r="E69" s="1275">
        <v>217.33</v>
      </c>
      <c r="F69" s="295">
        <f t="shared" ref="F69:F75" si="24">$F$2</f>
        <v>0</v>
      </c>
      <c r="G69" s="1354">
        <f t="shared" ref="G69:G75" si="25">IFERROR(E69*F69,"-")</f>
        <v>0</v>
      </c>
      <c r="H69" s="532">
        <v>1</v>
      </c>
      <c r="I69" s="506">
        <v>1</v>
      </c>
      <c r="J69" s="116"/>
      <c r="K69" s="1385">
        <f t="shared" ref="K69:K75" si="26">IFERROR(G69*J69,0)</f>
        <v>0</v>
      </c>
      <c r="L69" s="304"/>
      <c r="M69" s="1287"/>
    </row>
    <row r="70" spans="1:13" ht="15.75">
      <c r="A70" s="304" t="str">
        <f>IF(J70&gt;0,COUNT($J$4:J70)+MAX('MI Fittings'!A:A,'CS Press Fittings'!A:A,'Steel Nipples'!A:A),"")</f>
        <v/>
      </c>
      <c r="B70" s="400"/>
      <c r="C70" s="387" t="s">
        <v>2632</v>
      </c>
      <c r="D70" s="388" t="s">
        <v>7731</v>
      </c>
      <c r="E70" s="1275">
        <v>245.55</v>
      </c>
      <c r="F70" s="295">
        <f t="shared" si="24"/>
        <v>0</v>
      </c>
      <c r="G70" s="1353">
        <f t="shared" si="25"/>
        <v>0</v>
      </c>
      <c r="H70" s="532">
        <v>1</v>
      </c>
      <c r="I70" s="506">
        <v>1</v>
      </c>
      <c r="J70" s="116"/>
      <c r="K70" s="1383">
        <f t="shared" si="26"/>
        <v>0</v>
      </c>
      <c r="L70" s="304"/>
      <c r="M70" s="1287"/>
    </row>
    <row r="71" spans="1:13" ht="15.75">
      <c r="A71" s="304" t="str">
        <f>IF(J71&gt;0,COUNT($J$4:J71)+MAX('MI Fittings'!A:A,'CS Press Fittings'!A:A,'Steel Nipples'!A:A),"")</f>
        <v/>
      </c>
      <c r="B71" s="400"/>
      <c r="C71" s="387" t="s">
        <v>2633</v>
      </c>
      <c r="D71" s="388" t="s">
        <v>7732</v>
      </c>
      <c r="E71" s="1275">
        <v>368.38</v>
      </c>
      <c r="F71" s="295">
        <f t="shared" si="24"/>
        <v>0</v>
      </c>
      <c r="G71" s="1353">
        <f t="shared" si="25"/>
        <v>0</v>
      </c>
      <c r="H71" s="532">
        <v>1</v>
      </c>
      <c r="I71" s="506">
        <v>1</v>
      </c>
      <c r="J71" s="116"/>
      <c r="K71" s="1383">
        <f t="shared" si="26"/>
        <v>0</v>
      </c>
      <c r="L71" s="304"/>
      <c r="M71" s="1287"/>
    </row>
    <row r="72" spans="1:13" ht="15.75">
      <c r="A72" s="304" t="str">
        <f>IF(J72&gt;0,COUNT($J$4:J72)+MAX('MI Fittings'!A:A,'CS Press Fittings'!A:A,'Steel Nipples'!A:A),"")</f>
        <v/>
      </c>
      <c r="B72" s="400"/>
      <c r="C72" s="387" t="s">
        <v>2634</v>
      </c>
      <c r="D72" s="388" t="s">
        <v>7733</v>
      </c>
      <c r="E72" s="1275">
        <v>368.33</v>
      </c>
      <c r="F72" s="295">
        <f t="shared" si="24"/>
        <v>0</v>
      </c>
      <c r="G72" s="1353">
        <f t="shared" si="25"/>
        <v>0</v>
      </c>
      <c r="H72" s="532">
        <v>1</v>
      </c>
      <c r="I72" s="506">
        <v>1</v>
      </c>
      <c r="J72" s="116"/>
      <c r="K72" s="1383">
        <f t="shared" si="26"/>
        <v>0</v>
      </c>
      <c r="L72" s="304"/>
      <c r="M72" s="1287"/>
    </row>
    <row r="73" spans="1:13" ht="15.75">
      <c r="A73" s="304" t="str">
        <f>IF(J73&gt;0,COUNT($J$4:J73)+MAX('MI Fittings'!A:A,'CS Press Fittings'!A:A,'Steel Nipples'!A:A),"")</f>
        <v/>
      </c>
      <c r="B73" s="400"/>
      <c r="C73" s="387" t="s">
        <v>9546</v>
      </c>
      <c r="D73" s="388" t="s">
        <v>7734</v>
      </c>
      <c r="E73" s="1275" t="s">
        <v>3076</v>
      </c>
      <c r="F73" s="295">
        <f t="shared" si="24"/>
        <v>0</v>
      </c>
      <c r="G73" s="1353" t="str">
        <f t="shared" si="25"/>
        <v>-</v>
      </c>
      <c r="H73" s="532">
        <v>1</v>
      </c>
      <c r="I73" s="506">
        <v>1</v>
      </c>
      <c r="J73" s="116"/>
      <c r="K73" s="1383">
        <f t="shared" si="26"/>
        <v>0</v>
      </c>
      <c r="L73" s="304"/>
      <c r="M73" s="1287"/>
    </row>
    <row r="74" spans="1:13" ht="15.75">
      <c r="A74" s="304" t="str">
        <f>IF(J74&gt;0,COUNT($J$4:J74)+MAX('MI Fittings'!A:A,'CS Press Fittings'!A:A,'Steel Nipples'!A:A),"")</f>
        <v/>
      </c>
      <c r="B74" s="400"/>
      <c r="C74" s="387" t="s">
        <v>2635</v>
      </c>
      <c r="D74" s="388" t="s">
        <v>7735</v>
      </c>
      <c r="E74" s="1275">
        <v>613.83000000000004</v>
      </c>
      <c r="F74" s="295">
        <f t="shared" si="24"/>
        <v>0</v>
      </c>
      <c r="G74" s="1353">
        <f t="shared" si="25"/>
        <v>0</v>
      </c>
      <c r="H74" s="532">
        <v>1</v>
      </c>
      <c r="I74" s="506">
        <v>1</v>
      </c>
      <c r="J74" s="116"/>
      <c r="K74" s="1383">
        <f t="shared" si="26"/>
        <v>0</v>
      </c>
      <c r="L74" s="304"/>
      <c r="M74" s="1287"/>
    </row>
    <row r="75" spans="1:13" ht="15.75">
      <c r="A75" s="304" t="str">
        <f>IF(J75&gt;0,COUNT($J$4:J75)+MAX('MI Fittings'!A:A,'CS Press Fittings'!A:A,'Steel Nipples'!A:A),"")</f>
        <v/>
      </c>
      <c r="B75" s="400"/>
      <c r="C75" s="391" t="s">
        <v>3076</v>
      </c>
      <c r="D75" s="349" t="s">
        <v>7736</v>
      </c>
      <c r="E75" s="1276" t="s">
        <v>3076</v>
      </c>
      <c r="F75" s="296">
        <f t="shared" si="24"/>
        <v>0</v>
      </c>
      <c r="G75" s="1422" t="str">
        <f t="shared" si="25"/>
        <v>-</v>
      </c>
      <c r="H75" s="350">
        <v>1</v>
      </c>
      <c r="I75" s="508">
        <v>1</v>
      </c>
      <c r="J75" s="117"/>
      <c r="K75" s="1384">
        <f t="shared" si="26"/>
        <v>0</v>
      </c>
      <c r="L75" s="304"/>
      <c r="M75" s="1287"/>
    </row>
    <row r="76" spans="1:13" s="462" customFormat="1" ht="30" customHeight="1">
      <c r="A76" s="493" t="str">
        <f>IF(J76&gt;0,COUNT($J$4:J76)+MAX('MI Fittings'!A:A,'CS Press Fittings'!A:A,'Steel Nipples'!A:A),"")</f>
        <v/>
      </c>
      <c r="B76" s="534"/>
      <c r="C76" s="535"/>
      <c r="D76" s="536" t="s">
        <v>6425</v>
      </c>
      <c r="E76" s="1421" t="s">
        <v>563</v>
      </c>
      <c r="F76" s="537"/>
      <c r="G76" s="1423"/>
      <c r="H76" s="538"/>
      <c r="I76" s="539"/>
      <c r="J76" s="200"/>
      <c r="K76" s="1425"/>
      <c r="L76" s="493"/>
      <c r="M76" s="1426"/>
    </row>
    <row r="77" spans="1:13" ht="15.75">
      <c r="A77" s="304" t="str">
        <f>IF(J77&gt;0,COUNT($J$4:J77)+MAX('MI Fittings'!A:A,'CS Press Fittings'!A:A,'Steel Nipples'!A:A),"")</f>
        <v/>
      </c>
      <c r="B77" s="400"/>
      <c r="C77" s="384" t="s">
        <v>2636</v>
      </c>
      <c r="D77" s="342" t="s">
        <v>7737</v>
      </c>
      <c r="E77" s="1278">
        <v>26.73</v>
      </c>
      <c r="F77" s="294">
        <f t="shared" ref="F77:F83" si="27">$F$2</f>
        <v>0</v>
      </c>
      <c r="G77" s="1353">
        <f t="shared" ref="G77:G83" si="28">IFERROR(E77*F77,"-")</f>
        <v>0</v>
      </c>
      <c r="H77" s="343">
        <f t="shared" ref="H77:I83" si="29">H5</f>
        <v>1</v>
      </c>
      <c r="I77" s="343">
        <f t="shared" si="29"/>
        <v>1</v>
      </c>
      <c r="J77" s="114"/>
      <c r="K77" s="1383">
        <f t="shared" ref="K77:K83" si="30">IFERROR(G77*J77,0)</f>
        <v>0</v>
      </c>
      <c r="L77" s="304"/>
      <c r="M77" s="1287"/>
    </row>
    <row r="78" spans="1:13" ht="15.75">
      <c r="A78" s="304" t="str">
        <f>IF(J78&gt;0,COUNT($J$4:J78)+MAX('MI Fittings'!A:A,'CS Press Fittings'!A:A,'Steel Nipples'!A:A),"")</f>
        <v/>
      </c>
      <c r="B78" s="400"/>
      <c r="C78" s="387" t="s">
        <v>2637</v>
      </c>
      <c r="D78" s="388" t="s">
        <v>7738</v>
      </c>
      <c r="E78" s="1275">
        <v>34.450000000000003</v>
      </c>
      <c r="F78" s="295">
        <f t="shared" si="27"/>
        <v>0</v>
      </c>
      <c r="G78" s="1353">
        <f t="shared" si="28"/>
        <v>0</v>
      </c>
      <c r="H78" s="532">
        <f t="shared" si="29"/>
        <v>1</v>
      </c>
      <c r="I78" s="532">
        <f t="shared" si="29"/>
        <v>1</v>
      </c>
      <c r="J78" s="116"/>
      <c r="K78" s="1383">
        <f t="shared" si="30"/>
        <v>0</v>
      </c>
      <c r="L78" s="304"/>
      <c r="M78" s="1287"/>
    </row>
    <row r="79" spans="1:13" ht="15.75">
      <c r="A79" s="304" t="str">
        <f>IF(J79&gt;0,COUNT($J$4:J79)+MAX('MI Fittings'!A:A,'CS Press Fittings'!A:A,'Steel Nipples'!A:A),"")</f>
        <v/>
      </c>
      <c r="B79" s="400"/>
      <c r="C79" s="387" t="s">
        <v>2638</v>
      </c>
      <c r="D79" s="388" t="s">
        <v>7739</v>
      </c>
      <c r="E79" s="1275">
        <v>40.71</v>
      </c>
      <c r="F79" s="295">
        <f t="shared" si="27"/>
        <v>0</v>
      </c>
      <c r="G79" s="1353">
        <f t="shared" si="28"/>
        <v>0</v>
      </c>
      <c r="H79" s="532">
        <f t="shared" si="29"/>
        <v>1</v>
      </c>
      <c r="I79" s="532">
        <f t="shared" si="29"/>
        <v>1</v>
      </c>
      <c r="J79" s="116"/>
      <c r="K79" s="1383">
        <f t="shared" si="30"/>
        <v>0</v>
      </c>
      <c r="L79" s="304"/>
      <c r="M79" s="1287"/>
    </row>
    <row r="80" spans="1:13" ht="15.75">
      <c r="A80" s="304" t="str">
        <f>IF(J80&gt;0,COUNT($J$4:J80)+MAX('MI Fittings'!A:A,'CS Press Fittings'!A:A,'Steel Nipples'!A:A),"")</f>
        <v/>
      </c>
      <c r="B80" s="400"/>
      <c r="C80" s="387" t="s">
        <v>2639</v>
      </c>
      <c r="D80" s="388" t="s">
        <v>7740</v>
      </c>
      <c r="E80" s="1275">
        <v>46.98</v>
      </c>
      <c r="F80" s="295">
        <f t="shared" si="27"/>
        <v>0</v>
      </c>
      <c r="G80" s="1353">
        <f t="shared" si="28"/>
        <v>0</v>
      </c>
      <c r="H80" s="532">
        <f t="shared" si="29"/>
        <v>1</v>
      </c>
      <c r="I80" s="532">
        <f t="shared" si="29"/>
        <v>1</v>
      </c>
      <c r="J80" s="116"/>
      <c r="K80" s="1383">
        <f t="shared" si="30"/>
        <v>0</v>
      </c>
      <c r="L80" s="304"/>
      <c r="M80" s="1287"/>
    </row>
    <row r="81" spans="1:13" ht="15.75">
      <c r="A81" s="304" t="str">
        <f>IF(J81&gt;0,COUNT($J$4:J81)+MAX('MI Fittings'!A:A,'CS Press Fittings'!A:A,'Steel Nipples'!A:A),"")</f>
        <v/>
      </c>
      <c r="B81" s="400"/>
      <c r="C81" s="387" t="s">
        <v>2640</v>
      </c>
      <c r="D81" s="388" t="s">
        <v>7741</v>
      </c>
      <c r="E81" s="1275">
        <v>60.32</v>
      </c>
      <c r="F81" s="295">
        <f t="shared" si="27"/>
        <v>0</v>
      </c>
      <c r="G81" s="1353">
        <f t="shared" si="28"/>
        <v>0</v>
      </c>
      <c r="H81" s="532">
        <f t="shared" si="29"/>
        <v>1</v>
      </c>
      <c r="I81" s="532">
        <f t="shared" si="29"/>
        <v>1</v>
      </c>
      <c r="J81" s="116"/>
      <c r="K81" s="1383">
        <f t="shared" si="30"/>
        <v>0</v>
      </c>
      <c r="L81" s="304"/>
      <c r="M81" s="1287"/>
    </row>
    <row r="82" spans="1:13" ht="15.75">
      <c r="A82" s="304" t="str">
        <f>IF(J82&gt;0,COUNT($J$4:J82)+MAX('MI Fittings'!A:A,'CS Press Fittings'!A:A,'Steel Nipples'!A:A),"")</f>
        <v/>
      </c>
      <c r="B82" s="400"/>
      <c r="C82" s="387" t="s">
        <v>2641</v>
      </c>
      <c r="D82" s="388" t="s">
        <v>7742</v>
      </c>
      <c r="E82" s="1275">
        <v>74.349999999999994</v>
      </c>
      <c r="F82" s="295">
        <f t="shared" si="27"/>
        <v>0</v>
      </c>
      <c r="G82" s="1353">
        <f t="shared" si="28"/>
        <v>0</v>
      </c>
      <c r="H82" s="532">
        <f t="shared" si="29"/>
        <v>1</v>
      </c>
      <c r="I82" s="532">
        <f t="shared" si="29"/>
        <v>1</v>
      </c>
      <c r="J82" s="116"/>
      <c r="K82" s="1383">
        <f t="shared" si="30"/>
        <v>0</v>
      </c>
      <c r="L82" s="304"/>
      <c r="M82" s="1287"/>
    </row>
    <row r="83" spans="1:13" ht="15.75">
      <c r="A83" s="304" t="str">
        <f>IF(J83&gt;0,COUNT($J$4:J83)+MAX('MI Fittings'!A:A,'CS Press Fittings'!A:A,'Steel Nipples'!A:A),"")</f>
        <v/>
      </c>
      <c r="B83" s="400"/>
      <c r="C83" s="387" t="s">
        <v>2642</v>
      </c>
      <c r="D83" s="388" t="s">
        <v>7743</v>
      </c>
      <c r="E83" s="1275">
        <v>87.75</v>
      </c>
      <c r="F83" s="295">
        <f t="shared" si="27"/>
        <v>0</v>
      </c>
      <c r="G83" s="1353">
        <f t="shared" si="28"/>
        <v>0</v>
      </c>
      <c r="H83" s="532">
        <f t="shared" si="29"/>
        <v>1</v>
      </c>
      <c r="I83" s="532">
        <f t="shared" si="29"/>
        <v>1</v>
      </c>
      <c r="J83" s="116"/>
      <c r="K83" s="1383">
        <f t="shared" si="30"/>
        <v>0</v>
      </c>
      <c r="L83" s="304"/>
      <c r="M83" s="1287"/>
    </row>
    <row r="84" spans="1:13" ht="15.75">
      <c r="A84" s="304" t="str">
        <f>IF(J84&gt;0,COUNT($J$4:J84)+MAX('MI Fittings'!A:A,'CS Press Fittings'!A:A,'Steel Nipples'!A:A),"")</f>
        <v/>
      </c>
      <c r="B84" s="400"/>
      <c r="C84" s="400"/>
      <c r="D84" s="510"/>
      <c r="E84" s="1296" t="s">
        <v>563</v>
      </c>
      <c r="F84" s="317"/>
      <c r="G84" s="1287"/>
      <c r="H84" s="52"/>
      <c r="I84" s="304"/>
      <c r="J84" s="121"/>
      <c r="K84" s="1424"/>
      <c r="L84" s="304"/>
      <c r="M84" s="1287"/>
    </row>
    <row r="85" spans="1:13" ht="15.75">
      <c r="A85" s="304" t="str">
        <f>IF(J85&gt;0,COUNT($J$4:J85)+MAX('MI Fittings'!A:A,'CS Press Fittings'!A:A,'Steel Nipples'!A:A),"")</f>
        <v/>
      </c>
      <c r="B85" s="400"/>
      <c r="C85" s="387" t="s">
        <v>2643</v>
      </c>
      <c r="D85" s="388" t="s">
        <v>7744</v>
      </c>
      <c r="E85" s="1275">
        <v>31.8</v>
      </c>
      <c r="F85" s="295">
        <f t="shared" ref="F85:F91" si="31">$F$2</f>
        <v>0</v>
      </c>
      <c r="G85" s="1354">
        <f t="shared" ref="G85:G91" si="32">IFERROR(E85*F85,"-")</f>
        <v>0</v>
      </c>
      <c r="H85" s="532">
        <f t="shared" ref="H85:I91" si="33">H13</f>
        <v>1</v>
      </c>
      <c r="I85" s="532">
        <f t="shared" si="33"/>
        <v>1</v>
      </c>
      <c r="J85" s="116"/>
      <c r="K85" s="1385">
        <f t="shared" ref="K85:K91" si="34">IFERROR(G85*J85,0)</f>
        <v>0</v>
      </c>
      <c r="L85" s="304"/>
      <c r="M85" s="1287"/>
    </row>
    <row r="86" spans="1:13" ht="15.75">
      <c r="A86" s="304" t="str">
        <f>IF(J86&gt;0,COUNT($J$4:J86)+MAX('MI Fittings'!A:A,'CS Press Fittings'!A:A,'Steel Nipples'!A:A),"")</f>
        <v/>
      </c>
      <c r="B86" s="400"/>
      <c r="C86" s="387" t="s">
        <v>2644</v>
      </c>
      <c r="D86" s="388" t="s">
        <v>7745</v>
      </c>
      <c r="E86" s="1275">
        <v>40.82</v>
      </c>
      <c r="F86" s="295">
        <f t="shared" si="31"/>
        <v>0</v>
      </c>
      <c r="G86" s="1353">
        <f t="shared" si="32"/>
        <v>0</v>
      </c>
      <c r="H86" s="532">
        <f t="shared" si="33"/>
        <v>1</v>
      </c>
      <c r="I86" s="532">
        <f t="shared" si="33"/>
        <v>1</v>
      </c>
      <c r="J86" s="116"/>
      <c r="K86" s="1383">
        <f t="shared" si="34"/>
        <v>0</v>
      </c>
      <c r="L86" s="304"/>
      <c r="M86" s="1287"/>
    </row>
    <row r="87" spans="1:13" ht="15.75">
      <c r="A87" s="304" t="str">
        <f>IF(J87&gt;0,COUNT($J$4:J87)+MAX('MI Fittings'!A:A,'CS Press Fittings'!A:A,'Steel Nipples'!A:A),"")</f>
        <v/>
      </c>
      <c r="B87" s="400"/>
      <c r="C87" s="387" t="s">
        <v>2645</v>
      </c>
      <c r="D87" s="388" t="s">
        <v>7746</v>
      </c>
      <c r="E87" s="1275">
        <v>50.18</v>
      </c>
      <c r="F87" s="295">
        <f t="shared" si="31"/>
        <v>0</v>
      </c>
      <c r="G87" s="1353">
        <f t="shared" si="32"/>
        <v>0</v>
      </c>
      <c r="H87" s="532">
        <f t="shared" si="33"/>
        <v>1</v>
      </c>
      <c r="I87" s="532">
        <f t="shared" si="33"/>
        <v>1</v>
      </c>
      <c r="J87" s="116"/>
      <c r="K87" s="1383">
        <f t="shared" si="34"/>
        <v>0</v>
      </c>
      <c r="L87" s="304"/>
      <c r="M87" s="1287"/>
    </row>
    <row r="88" spans="1:13" ht="15.75">
      <c r="A88" s="304" t="str">
        <f>IF(J88&gt;0,COUNT($J$4:J88)+MAX('MI Fittings'!A:A,'CS Press Fittings'!A:A,'Steel Nipples'!A:A),"")</f>
        <v/>
      </c>
      <c r="B88" s="400"/>
      <c r="C88" s="387" t="s">
        <v>2646</v>
      </c>
      <c r="D88" s="388" t="s">
        <v>7747</v>
      </c>
      <c r="E88" s="1275">
        <v>57.66</v>
      </c>
      <c r="F88" s="295">
        <f t="shared" si="31"/>
        <v>0</v>
      </c>
      <c r="G88" s="1353">
        <f t="shared" si="32"/>
        <v>0</v>
      </c>
      <c r="H88" s="532">
        <f t="shared" si="33"/>
        <v>1</v>
      </c>
      <c r="I88" s="532">
        <f t="shared" si="33"/>
        <v>1</v>
      </c>
      <c r="J88" s="116"/>
      <c r="K88" s="1383">
        <f t="shared" si="34"/>
        <v>0</v>
      </c>
      <c r="L88" s="304"/>
      <c r="M88" s="1287"/>
    </row>
    <row r="89" spans="1:13" ht="15.75">
      <c r="A89" s="304" t="str">
        <f>IF(J89&gt;0,COUNT($J$4:J89)+MAX('MI Fittings'!A:A,'CS Press Fittings'!A:A,'Steel Nipples'!A:A),"")</f>
        <v/>
      </c>
      <c r="B89" s="400"/>
      <c r="C89" s="387" t="s">
        <v>2647</v>
      </c>
      <c r="D89" s="388" t="s">
        <v>7748</v>
      </c>
      <c r="E89" s="1275">
        <v>75.3</v>
      </c>
      <c r="F89" s="295">
        <f t="shared" si="31"/>
        <v>0</v>
      </c>
      <c r="G89" s="1353">
        <f t="shared" si="32"/>
        <v>0</v>
      </c>
      <c r="H89" s="532">
        <f t="shared" si="33"/>
        <v>1</v>
      </c>
      <c r="I89" s="532">
        <f t="shared" si="33"/>
        <v>1</v>
      </c>
      <c r="J89" s="116"/>
      <c r="K89" s="1383">
        <f t="shared" si="34"/>
        <v>0</v>
      </c>
      <c r="L89" s="304"/>
      <c r="M89" s="1287"/>
    </row>
    <row r="90" spans="1:13" ht="15.75">
      <c r="A90" s="304" t="str">
        <f>IF(J90&gt;0,COUNT($J$4:J90)+MAX('MI Fittings'!A:A,'CS Press Fittings'!A:A,'Steel Nipples'!A:A),"")</f>
        <v/>
      </c>
      <c r="B90" s="400"/>
      <c r="C90" s="387" t="s">
        <v>2648</v>
      </c>
      <c r="D90" s="388" t="s">
        <v>7749</v>
      </c>
      <c r="E90" s="1275">
        <v>92.18</v>
      </c>
      <c r="F90" s="295">
        <f t="shared" si="31"/>
        <v>0</v>
      </c>
      <c r="G90" s="1353">
        <f t="shared" si="32"/>
        <v>0</v>
      </c>
      <c r="H90" s="532">
        <f t="shared" si="33"/>
        <v>1</v>
      </c>
      <c r="I90" s="532">
        <f t="shared" si="33"/>
        <v>1</v>
      </c>
      <c r="J90" s="116"/>
      <c r="K90" s="1383">
        <f t="shared" si="34"/>
        <v>0</v>
      </c>
      <c r="L90" s="304"/>
      <c r="M90" s="1287"/>
    </row>
    <row r="91" spans="1:13" ht="15.75">
      <c r="A91" s="304" t="str">
        <f>IF(J91&gt;0,COUNT($J$4:J91)+MAX('MI Fittings'!A:A,'CS Press Fittings'!A:A,'Steel Nipples'!A:A),"")</f>
        <v/>
      </c>
      <c r="B91" s="400"/>
      <c r="C91" s="387" t="s">
        <v>2649</v>
      </c>
      <c r="D91" s="388" t="s">
        <v>7750</v>
      </c>
      <c r="E91" s="1275">
        <v>108.88</v>
      </c>
      <c r="F91" s="295">
        <f t="shared" si="31"/>
        <v>0</v>
      </c>
      <c r="G91" s="1353">
        <f t="shared" si="32"/>
        <v>0</v>
      </c>
      <c r="H91" s="532">
        <f t="shared" si="33"/>
        <v>1</v>
      </c>
      <c r="I91" s="532">
        <f t="shared" si="33"/>
        <v>1</v>
      </c>
      <c r="J91" s="116"/>
      <c r="K91" s="1383">
        <f t="shared" si="34"/>
        <v>0</v>
      </c>
      <c r="L91" s="304"/>
      <c r="M91" s="1287"/>
    </row>
    <row r="92" spans="1:13" ht="15.75">
      <c r="A92" s="304" t="str">
        <f>IF(J92&gt;0,COUNT($J$4:J92)+MAX('MI Fittings'!A:A,'CS Press Fittings'!A:A,'Steel Nipples'!A:A),"")</f>
        <v/>
      </c>
      <c r="B92" s="400"/>
      <c r="C92" s="329"/>
      <c r="D92" s="510"/>
      <c r="E92" s="1296" t="s">
        <v>563</v>
      </c>
      <c r="F92" s="317"/>
      <c r="G92" s="1330"/>
      <c r="H92" s="533"/>
      <c r="I92" s="304"/>
      <c r="J92" s="121"/>
      <c r="K92" s="1424"/>
      <c r="L92" s="304"/>
      <c r="M92" s="1287"/>
    </row>
    <row r="93" spans="1:13" ht="15.75">
      <c r="A93" s="304" t="str">
        <f>IF(J93&gt;0,COUNT($J$4:J93)+MAX('MI Fittings'!A:A,'CS Press Fittings'!A:A,'Steel Nipples'!A:A),"")</f>
        <v/>
      </c>
      <c r="B93" s="400"/>
      <c r="C93" s="387" t="s">
        <v>2650</v>
      </c>
      <c r="D93" s="388" t="s">
        <v>7751</v>
      </c>
      <c r="E93" s="1275">
        <v>41.07</v>
      </c>
      <c r="F93" s="295">
        <f t="shared" ref="F93:F99" si="35">$F$2</f>
        <v>0</v>
      </c>
      <c r="G93" s="1354">
        <f t="shared" ref="G93:G99" si="36">IFERROR(E93*F93,"-")</f>
        <v>0</v>
      </c>
      <c r="H93" s="532">
        <f t="shared" ref="H93:I99" si="37">H21</f>
        <v>1</v>
      </c>
      <c r="I93" s="532">
        <f t="shared" si="37"/>
        <v>1</v>
      </c>
      <c r="J93" s="116"/>
      <c r="K93" s="1385">
        <f t="shared" ref="K93:K99" si="38">IFERROR(G93*J93,0)</f>
        <v>0</v>
      </c>
      <c r="L93" s="304"/>
      <c r="M93" s="1287"/>
    </row>
    <row r="94" spans="1:13" ht="15.75">
      <c r="A94" s="304" t="str">
        <f>IF(J94&gt;0,COUNT($J$4:J94)+MAX('MI Fittings'!A:A,'CS Press Fittings'!A:A,'Steel Nipples'!A:A),"")</f>
        <v/>
      </c>
      <c r="B94" s="400"/>
      <c r="C94" s="387" t="s">
        <v>2651</v>
      </c>
      <c r="D94" s="388" t="s">
        <v>7752</v>
      </c>
      <c r="E94" s="1275">
        <v>54.48</v>
      </c>
      <c r="F94" s="295">
        <f t="shared" si="35"/>
        <v>0</v>
      </c>
      <c r="G94" s="1353">
        <f t="shared" si="36"/>
        <v>0</v>
      </c>
      <c r="H94" s="532">
        <f t="shared" si="37"/>
        <v>1</v>
      </c>
      <c r="I94" s="532">
        <f t="shared" si="37"/>
        <v>1</v>
      </c>
      <c r="J94" s="116"/>
      <c r="K94" s="1383">
        <f t="shared" si="38"/>
        <v>0</v>
      </c>
      <c r="L94" s="304"/>
      <c r="M94" s="1287"/>
    </row>
    <row r="95" spans="1:13" ht="15.75">
      <c r="A95" s="304" t="str">
        <f>IF(J95&gt;0,COUNT($J$4:J95)+MAX('MI Fittings'!A:A,'CS Press Fittings'!A:A,'Steel Nipples'!A:A),"")</f>
        <v/>
      </c>
      <c r="B95" s="400"/>
      <c r="C95" s="387" t="s">
        <v>2652</v>
      </c>
      <c r="D95" s="388" t="s">
        <v>7753</v>
      </c>
      <c r="E95" s="1275">
        <v>63.69</v>
      </c>
      <c r="F95" s="295">
        <f t="shared" si="35"/>
        <v>0</v>
      </c>
      <c r="G95" s="1353">
        <f t="shared" si="36"/>
        <v>0</v>
      </c>
      <c r="H95" s="532">
        <f t="shared" si="37"/>
        <v>1</v>
      </c>
      <c r="I95" s="532">
        <f t="shared" si="37"/>
        <v>1</v>
      </c>
      <c r="J95" s="116"/>
      <c r="K95" s="1383">
        <f t="shared" si="38"/>
        <v>0</v>
      </c>
      <c r="L95" s="304"/>
      <c r="M95" s="1287"/>
    </row>
    <row r="96" spans="1:13" ht="15.75">
      <c r="A96" s="304" t="str">
        <f>IF(J96&gt;0,COUNT($J$4:J96)+MAX('MI Fittings'!A:A,'CS Press Fittings'!A:A,'Steel Nipples'!A:A),"")</f>
        <v/>
      </c>
      <c r="B96" s="400"/>
      <c r="C96" s="387" t="s">
        <v>2653</v>
      </c>
      <c r="D96" s="388" t="s">
        <v>7754</v>
      </c>
      <c r="E96" s="1275">
        <v>72.819999999999993</v>
      </c>
      <c r="F96" s="295">
        <f t="shared" si="35"/>
        <v>0</v>
      </c>
      <c r="G96" s="1353">
        <f t="shared" si="36"/>
        <v>0</v>
      </c>
      <c r="H96" s="532">
        <f t="shared" si="37"/>
        <v>1</v>
      </c>
      <c r="I96" s="532">
        <f t="shared" si="37"/>
        <v>1</v>
      </c>
      <c r="J96" s="116"/>
      <c r="K96" s="1383">
        <f t="shared" si="38"/>
        <v>0</v>
      </c>
      <c r="L96" s="304"/>
      <c r="M96" s="1287"/>
    </row>
    <row r="97" spans="1:13" ht="15.75">
      <c r="A97" s="304" t="str">
        <f>IF(J97&gt;0,COUNT($J$4:J97)+MAX('MI Fittings'!A:A,'CS Press Fittings'!A:A,'Steel Nipples'!A:A),"")</f>
        <v/>
      </c>
      <c r="B97" s="400"/>
      <c r="C97" s="387" t="s">
        <v>2654</v>
      </c>
      <c r="D97" s="388" t="s">
        <v>7755</v>
      </c>
      <c r="E97" s="1275">
        <v>96.53</v>
      </c>
      <c r="F97" s="295">
        <f t="shared" si="35"/>
        <v>0</v>
      </c>
      <c r="G97" s="1353">
        <f t="shared" si="36"/>
        <v>0</v>
      </c>
      <c r="H97" s="532">
        <f t="shared" si="37"/>
        <v>1</v>
      </c>
      <c r="I97" s="532">
        <f t="shared" si="37"/>
        <v>1</v>
      </c>
      <c r="J97" s="116"/>
      <c r="K97" s="1383">
        <f t="shared" si="38"/>
        <v>0</v>
      </c>
      <c r="L97" s="304"/>
      <c r="M97" s="1287"/>
    </row>
    <row r="98" spans="1:13" ht="15.75">
      <c r="A98" s="304" t="str">
        <f>IF(J98&gt;0,COUNT($J$4:J98)+MAX('MI Fittings'!A:A,'CS Press Fittings'!A:A,'Steel Nipples'!A:A),"")</f>
        <v/>
      </c>
      <c r="B98" s="400"/>
      <c r="C98" s="387" t="s">
        <v>2655</v>
      </c>
      <c r="D98" s="388" t="s">
        <v>7756</v>
      </c>
      <c r="E98" s="1275">
        <v>121.43</v>
      </c>
      <c r="F98" s="295">
        <f t="shared" si="35"/>
        <v>0</v>
      </c>
      <c r="G98" s="1353">
        <f t="shared" si="36"/>
        <v>0</v>
      </c>
      <c r="H98" s="532">
        <f t="shared" si="37"/>
        <v>1</v>
      </c>
      <c r="I98" s="532">
        <f t="shared" si="37"/>
        <v>1</v>
      </c>
      <c r="J98" s="116"/>
      <c r="K98" s="1383">
        <f t="shared" si="38"/>
        <v>0</v>
      </c>
      <c r="L98" s="304"/>
      <c r="M98" s="1287"/>
    </row>
    <row r="99" spans="1:13" ht="15.75">
      <c r="A99" s="304" t="str">
        <f>IF(J99&gt;0,COUNT($J$4:J99)+MAX('MI Fittings'!A:A,'CS Press Fittings'!A:A,'Steel Nipples'!A:A),"")</f>
        <v/>
      </c>
      <c r="B99" s="400"/>
      <c r="C99" s="387" t="s">
        <v>2656</v>
      </c>
      <c r="D99" s="388" t="s">
        <v>7757</v>
      </c>
      <c r="E99" s="1275">
        <v>163.91</v>
      </c>
      <c r="F99" s="295">
        <f t="shared" si="35"/>
        <v>0</v>
      </c>
      <c r="G99" s="1353">
        <f t="shared" si="36"/>
        <v>0</v>
      </c>
      <c r="H99" s="532">
        <f t="shared" si="37"/>
        <v>1</v>
      </c>
      <c r="I99" s="532">
        <f t="shared" si="37"/>
        <v>1</v>
      </c>
      <c r="J99" s="116"/>
      <c r="K99" s="1383">
        <f t="shared" si="38"/>
        <v>0</v>
      </c>
      <c r="L99" s="304"/>
      <c r="M99" s="1287"/>
    </row>
    <row r="100" spans="1:13" ht="15.75">
      <c r="A100" s="304" t="str">
        <f>IF(J100&gt;0,COUNT($J$4:J100)+MAX('MI Fittings'!A:A,'CS Press Fittings'!A:A,'Steel Nipples'!A:A),"")</f>
        <v/>
      </c>
      <c r="B100" s="400"/>
      <c r="C100" s="400"/>
      <c r="D100" s="510"/>
      <c r="E100" s="1296" t="s">
        <v>563</v>
      </c>
      <c r="F100" s="317"/>
      <c r="G100" s="1287"/>
      <c r="H100" s="52"/>
      <c r="I100" s="304"/>
      <c r="J100" s="121"/>
      <c r="K100" s="1424"/>
      <c r="L100" s="304"/>
      <c r="M100" s="1287"/>
    </row>
    <row r="101" spans="1:13" ht="15.75">
      <c r="A101" s="304" t="str">
        <f>IF(J101&gt;0,COUNT($J$4:J101)+MAX('MI Fittings'!A:A,'CS Press Fittings'!A:A,'Steel Nipples'!A:A),"")</f>
        <v/>
      </c>
      <c r="B101" s="400"/>
      <c r="C101" s="387" t="s">
        <v>2657</v>
      </c>
      <c r="D101" s="388" t="s">
        <v>7758</v>
      </c>
      <c r="E101" s="1275">
        <v>54.09</v>
      </c>
      <c r="F101" s="295">
        <f t="shared" ref="F101:F107" si="39">$F$2</f>
        <v>0</v>
      </c>
      <c r="G101" s="1354">
        <f t="shared" ref="G101:G107" si="40">IFERROR(E101*F101,"-")</f>
        <v>0</v>
      </c>
      <c r="H101" s="532">
        <f t="shared" ref="H101:I107" si="41">H29</f>
        <v>1</v>
      </c>
      <c r="I101" s="532">
        <f t="shared" si="41"/>
        <v>1</v>
      </c>
      <c r="J101" s="116"/>
      <c r="K101" s="1385">
        <f t="shared" ref="K101:K107" si="42">IFERROR(G101*J101,0)</f>
        <v>0</v>
      </c>
      <c r="L101" s="304"/>
      <c r="M101" s="1287"/>
    </row>
    <row r="102" spans="1:13" ht="15.75">
      <c r="A102" s="304" t="str">
        <f>IF(J102&gt;0,COUNT($J$4:J102)+MAX('MI Fittings'!A:A,'CS Press Fittings'!A:A,'Steel Nipples'!A:A),"")</f>
        <v/>
      </c>
      <c r="B102" s="400"/>
      <c r="C102" s="387" t="s">
        <v>2658</v>
      </c>
      <c r="D102" s="388" t="s">
        <v>7759</v>
      </c>
      <c r="E102" s="1275">
        <v>72.44</v>
      </c>
      <c r="F102" s="295">
        <f t="shared" si="39"/>
        <v>0</v>
      </c>
      <c r="G102" s="1353">
        <f t="shared" si="40"/>
        <v>0</v>
      </c>
      <c r="H102" s="532">
        <f t="shared" si="41"/>
        <v>1</v>
      </c>
      <c r="I102" s="532">
        <f t="shared" si="41"/>
        <v>1</v>
      </c>
      <c r="J102" s="116"/>
      <c r="K102" s="1383">
        <f t="shared" si="42"/>
        <v>0</v>
      </c>
      <c r="L102" s="304"/>
      <c r="M102" s="1287"/>
    </row>
    <row r="103" spans="1:13" ht="15.75">
      <c r="A103" s="304" t="str">
        <f>IF(J103&gt;0,COUNT($J$4:J103)+MAX('MI Fittings'!A:A,'CS Press Fittings'!A:A,'Steel Nipples'!A:A),"")</f>
        <v/>
      </c>
      <c r="B103" s="400"/>
      <c r="C103" s="387" t="s">
        <v>2659</v>
      </c>
      <c r="D103" s="388" t="s">
        <v>7760</v>
      </c>
      <c r="E103" s="1275">
        <v>85.59</v>
      </c>
      <c r="F103" s="295">
        <f t="shared" si="39"/>
        <v>0</v>
      </c>
      <c r="G103" s="1353">
        <f t="shared" si="40"/>
        <v>0</v>
      </c>
      <c r="H103" s="532">
        <f t="shared" si="41"/>
        <v>1</v>
      </c>
      <c r="I103" s="532">
        <f t="shared" si="41"/>
        <v>1</v>
      </c>
      <c r="J103" s="116"/>
      <c r="K103" s="1383">
        <f t="shared" si="42"/>
        <v>0</v>
      </c>
      <c r="L103" s="304"/>
      <c r="M103" s="1287"/>
    </row>
    <row r="104" spans="1:13" ht="15.75">
      <c r="A104" s="304" t="str">
        <f>IF(J104&gt;0,COUNT($J$4:J104)+MAX('MI Fittings'!A:A,'CS Press Fittings'!A:A,'Steel Nipples'!A:A),"")</f>
        <v/>
      </c>
      <c r="B104" s="400"/>
      <c r="C104" s="387" t="s">
        <v>2660</v>
      </c>
      <c r="D104" s="388" t="s">
        <v>7761</v>
      </c>
      <c r="E104" s="1275">
        <v>98.7</v>
      </c>
      <c r="F104" s="295">
        <f t="shared" si="39"/>
        <v>0</v>
      </c>
      <c r="G104" s="1353">
        <f t="shared" si="40"/>
        <v>0</v>
      </c>
      <c r="H104" s="532">
        <f t="shared" si="41"/>
        <v>1</v>
      </c>
      <c r="I104" s="532">
        <f t="shared" si="41"/>
        <v>1</v>
      </c>
      <c r="J104" s="116"/>
      <c r="K104" s="1383">
        <f t="shared" si="42"/>
        <v>0</v>
      </c>
      <c r="L104" s="304"/>
      <c r="M104" s="1287"/>
    </row>
    <row r="105" spans="1:13" ht="15.75">
      <c r="A105" s="304" t="str">
        <f>IF(J105&gt;0,COUNT($J$4:J105)+MAX('MI Fittings'!A:A,'CS Press Fittings'!A:A,'Steel Nipples'!A:A),"")</f>
        <v/>
      </c>
      <c r="B105" s="400"/>
      <c r="C105" s="387" t="s">
        <v>2661</v>
      </c>
      <c r="D105" s="388" t="s">
        <v>7762</v>
      </c>
      <c r="E105" s="1275">
        <v>130.80000000000001</v>
      </c>
      <c r="F105" s="295">
        <f t="shared" si="39"/>
        <v>0</v>
      </c>
      <c r="G105" s="1353">
        <f t="shared" si="40"/>
        <v>0</v>
      </c>
      <c r="H105" s="532">
        <f t="shared" si="41"/>
        <v>1</v>
      </c>
      <c r="I105" s="532">
        <f t="shared" si="41"/>
        <v>1</v>
      </c>
      <c r="J105" s="116"/>
      <c r="K105" s="1383">
        <f t="shared" si="42"/>
        <v>0</v>
      </c>
      <c r="L105" s="304"/>
      <c r="M105" s="1287"/>
    </row>
    <row r="106" spans="1:13" ht="15.75">
      <c r="A106" s="304" t="str">
        <f>IF(J106&gt;0,COUNT($J$4:J106)+MAX('MI Fittings'!A:A,'CS Press Fittings'!A:A,'Steel Nipples'!A:A),"")</f>
        <v/>
      </c>
      <c r="B106" s="400"/>
      <c r="C106" s="387" t="s">
        <v>2662</v>
      </c>
      <c r="D106" s="388" t="s">
        <v>7763</v>
      </c>
      <c r="E106" s="1275">
        <v>162.69999999999999</v>
      </c>
      <c r="F106" s="295">
        <f t="shared" si="39"/>
        <v>0</v>
      </c>
      <c r="G106" s="1353">
        <f t="shared" si="40"/>
        <v>0</v>
      </c>
      <c r="H106" s="532">
        <f t="shared" si="41"/>
        <v>1</v>
      </c>
      <c r="I106" s="532">
        <f t="shared" si="41"/>
        <v>1</v>
      </c>
      <c r="J106" s="116"/>
      <c r="K106" s="1383">
        <f t="shared" si="42"/>
        <v>0</v>
      </c>
      <c r="L106" s="304"/>
      <c r="M106" s="1287"/>
    </row>
    <row r="107" spans="1:13" ht="15.75">
      <c r="A107" s="304" t="str">
        <f>IF(J107&gt;0,COUNT($J$4:J107)+MAX('MI Fittings'!A:A,'CS Press Fittings'!A:A,'Steel Nipples'!A:A),"")</f>
        <v/>
      </c>
      <c r="B107" s="400"/>
      <c r="C107" s="387" t="s">
        <v>2663</v>
      </c>
      <c r="D107" s="388" t="s">
        <v>7764</v>
      </c>
      <c r="E107" s="1275">
        <v>200.07</v>
      </c>
      <c r="F107" s="295">
        <f t="shared" si="39"/>
        <v>0</v>
      </c>
      <c r="G107" s="1353">
        <f t="shared" si="40"/>
        <v>0</v>
      </c>
      <c r="H107" s="532">
        <f t="shared" si="41"/>
        <v>1</v>
      </c>
      <c r="I107" s="532">
        <f t="shared" si="41"/>
        <v>1</v>
      </c>
      <c r="J107" s="116"/>
      <c r="K107" s="1383">
        <f t="shared" si="42"/>
        <v>0</v>
      </c>
      <c r="L107" s="304"/>
      <c r="M107" s="1287"/>
    </row>
    <row r="108" spans="1:13" ht="15.75">
      <c r="A108" s="304" t="str">
        <f>IF(J108&gt;0,COUNT($J$4:J108)+MAX('MI Fittings'!A:A,'CS Press Fittings'!A:A,'Steel Nipples'!A:A),"")</f>
        <v/>
      </c>
      <c r="B108" s="400"/>
      <c r="C108" s="400"/>
      <c r="D108" s="510"/>
      <c r="E108" s="1296" t="s">
        <v>563</v>
      </c>
      <c r="F108" s="317"/>
      <c r="G108" s="1287"/>
      <c r="H108" s="52"/>
      <c r="I108" s="304"/>
      <c r="J108" s="121"/>
      <c r="K108" s="1424"/>
      <c r="L108" s="304"/>
      <c r="M108" s="1287"/>
    </row>
    <row r="109" spans="1:13" ht="15.75">
      <c r="A109" s="304" t="str">
        <f>IF(J109&gt;0,COUNT($J$4:J109)+MAX('MI Fittings'!A:A,'CS Press Fittings'!A:A,'Steel Nipples'!A:A),"")</f>
        <v/>
      </c>
      <c r="B109" s="400"/>
      <c r="C109" s="387" t="s">
        <v>2664</v>
      </c>
      <c r="D109" s="388" t="s">
        <v>7765</v>
      </c>
      <c r="E109" s="1275">
        <v>61.39</v>
      </c>
      <c r="F109" s="295">
        <f t="shared" ref="F109:F115" si="43">$F$2</f>
        <v>0</v>
      </c>
      <c r="G109" s="1354">
        <f t="shared" ref="G109:G115" si="44">IFERROR(E109*F109,"-")</f>
        <v>0</v>
      </c>
      <c r="H109" s="532">
        <f t="shared" ref="H109:I115" si="45">H37</f>
        <v>1</v>
      </c>
      <c r="I109" s="532">
        <f t="shared" si="45"/>
        <v>1</v>
      </c>
      <c r="J109" s="116"/>
      <c r="K109" s="1385">
        <f t="shared" ref="K109:K115" si="46">IFERROR(G109*J109,0)</f>
        <v>0</v>
      </c>
      <c r="L109" s="304"/>
      <c r="M109" s="1287"/>
    </row>
    <row r="110" spans="1:13" ht="15.75">
      <c r="A110" s="304" t="str">
        <f>IF(J110&gt;0,COUNT($J$4:J110)+MAX('MI Fittings'!A:A,'CS Press Fittings'!A:A,'Steel Nipples'!A:A),"")</f>
        <v/>
      </c>
      <c r="B110" s="400"/>
      <c r="C110" s="387" t="s">
        <v>2665</v>
      </c>
      <c r="D110" s="388" t="s">
        <v>7766</v>
      </c>
      <c r="E110" s="1275">
        <v>82.18</v>
      </c>
      <c r="F110" s="295">
        <f t="shared" si="43"/>
        <v>0</v>
      </c>
      <c r="G110" s="1353">
        <f t="shared" si="44"/>
        <v>0</v>
      </c>
      <c r="H110" s="532">
        <f t="shared" si="45"/>
        <v>1</v>
      </c>
      <c r="I110" s="532">
        <f t="shared" si="45"/>
        <v>1</v>
      </c>
      <c r="J110" s="116"/>
      <c r="K110" s="1383">
        <f t="shared" si="46"/>
        <v>0</v>
      </c>
      <c r="L110" s="304"/>
      <c r="M110" s="1287"/>
    </row>
    <row r="111" spans="1:13" ht="15.75">
      <c r="A111" s="304" t="str">
        <f>IF(J111&gt;0,COUNT($J$4:J111)+MAX('MI Fittings'!A:A,'CS Press Fittings'!A:A,'Steel Nipples'!A:A),"")</f>
        <v/>
      </c>
      <c r="B111" s="400"/>
      <c r="C111" s="387" t="s">
        <v>2666</v>
      </c>
      <c r="D111" s="388" t="s">
        <v>7767</v>
      </c>
      <c r="E111" s="1275">
        <v>99.22</v>
      </c>
      <c r="F111" s="295">
        <f t="shared" si="43"/>
        <v>0</v>
      </c>
      <c r="G111" s="1353">
        <f t="shared" si="44"/>
        <v>0</v>
      </c>
      <c r="H111" s="532">
        <f t="shared" si="45"/>
        <v>1</v>
      </c>
      <c r="I111" s="532">
        <f t="shared" si="45"/>
        <v>1</v>
      </c>
      <c r="J111" s="116"/>
      <c r="K111" s="1383">
        <f t="shared" si="46"/>
        <v>0</v>
      </c>
      <c r="L111" s="304"/>
      <c r="M111" s="1287"/>
    </row>
    <row r="112" spans="1:13" ht="15.75">
      <c r="A112" s="304" t="str">
        <f>IF(J112&gt;0,COUNT($J$4:J112)+MAX('MI Fittings'!A:A,'CS Press Fittings'!A:A,'Steel Nipples'!A:A),"")</f>
        <v/>
      </c>
      <c r="B112" s="400"/>
      <c r="C112" s="387" t="s">
        <v>2667</v>
      </c>
      <c r="D112" s="388" t="s">
        <v>7768</v>
      </c>
      <c r="E112" s="1275">
        <v>116.21</v>
      </c>
      <c r="F112" s="295">
        <f t="shared" si="43"/>
        <v>0</v>
      </c>
      <c r="G112" s="1353">
        <f t="shared" si="44"/>
        <v>0</v>
      </c>
      <c r="H112" s="532">
        <f t="shared" si="45"/>
        <v>1</v>
      </c>
      <c r="I112" s="532">
        <f t="shared" si="45"/>
        <v>1</v>
      </c>
      <c r="J112" s="116"/>
      <c r="K112" s="1383">
        <f t="shared" si="46"/>
        <v>0</v>
      </c>
      <c r="L112" s="304"/>
      <c r="M112" s="1287"/>
    </row>
    <row r="113" spans="1:13" ht="15.75">
      <c r="A113" s="304" t="str">
        <f>IF(J113&gt;0,COUNT($J$4:J113)+MAX('MI Fittings'!A:A,'CS Press Fittings'!A:A,'Steel Nipples'!A:A),"")</f>
        <v/>
      </c>
      <c r="B113" s="400"/>
      <c r="C113" s="387" t="s">
        <v>2668</v>
      </c>
      <c r="D113" s="388" t="s">
        <v>7769</v>
      </c>
      <c r="E113" s="1275">
        <v>154.46</v>
      </c>
      <c r="F113" s="295">
        <f t="shared" si="43"/>
        <v>0</v>
      </c>
      <c r="G113" s="1353">
        <f t="shared" si="44"/>
        <v>0</v>
      </c>
      <c r="H113" s="532">
        <f t="shared" si="45"/>
        <v>1</v>
      </c>
      <c r="I113" s="532">
        <f t="shared" si="45"/>
        <v>1</v>
      </c>
      <c r="J113" s="116"/>
      <c r="K113" s="1383">
        <f t="shared" si="46"/>
        <v>0</v>
      </c>
      <c r="L113" s="304"/>
      <c r="M113" s="1287"/>
    </row>
    <row r="114" spans="1:13" ht="15.75">
      <c r="A114" s="304" t="str">
        <f>IF(J114&gt;0,COUNT($J$4:J114)+MAX('MI Fittings'!A:A,'CS Press Fittings'!A:A,'Steel Nipples'!A:A),"")</f>
        <v/>
      </c>
      <c r="B114" s="400"/>
      <c r="C114" s="387" t="s">
        <v>2669</v>
      </c>
      <c r="D114" s="388" t="s">
        <v>7770</v>
      </c>
      <c r="E114" s="1275">
        <v>195.82</v>
      </c>
      <c r="F114" s="295">
        <f t="shared" si="43"/>
        <v>0</v>
      </c>
      <c r="G114" s="1353">
        <f t="shared" si="44"/>
        <v>0</v>
      </c>
      <c r="H114" s="532">
        <f t="shared" si="45"/>
        <v>1</v>
      </c>
      <c r="I114" s="532">
        <f t="shared" si="45"/>
        <v>1</v>
      </c>
      <c r="J114" s="116"/>
      <c r="K114" s="1383">
        <f t="shared" si="46"/>
        <v>0</v>
      </c>
      <c r="L114" s="304"/>
      <c r="M114" s="1287"/>
    </row>
    <row r="115" spans="1:13" ht="15.75">
      <c r="A115" s="304" t="str">
        <f>IF(J115&gt;0,COUNT($J$4:J115)+MAX('MI Fittings'!A:A,'CS Press Fittings'!A:A,'Steel Nipples'!A:A),"")</f>
        <v/>
      </c>
      <c r="B115" s="400"/>
      <c r="C115" s="387" t="s">
        <v>2670</v>
      </c>
      <c r="D115" s="388" t="s">
        <v>7771</v>
      </c>
      <c r="E115" s="1275">
        <v>233.33</v>
      </c>
      <c r="F115" s="295">
        <f t="shared" si="43"/>
        <v>0</v>
      </c>
      <c r="G115" s="1353">
        <f t="shared" si="44"/>
        <v>0</v>
      </c>
      <c r="H115" s="532">
        <f t="shared" si="45"/>
        <v>1</v>
      </c>
      <c r="I115" s="532">
        <f t="shared" si="45"/>
        <v>1</v>
      </c>
      <c r="J115" s="116"/>
      <c r="K115" s="1383">
        <f t="shared" si="46"/>
        <v>0</v>
      </c>
      <c r="L115" s="304"/>
      <c r="M115" s="1287"/>
    </row>
    <row r="116" spans="1:13" ht="15.75">
      <c r="A116" s="304" t="str">
        <f>IF(J116&gt;0,COUNT($J$4:J116)+MAX('MI Fittings'!A:A,'CS Press Fittings'!A:A,'Steel Nipples'!A:A),"")</f>
        <v/>
      </c>
      <c r="B116" s="400"/>
      <c r="C116" s="400"/>
      <c r="D116" s="510"/>
      <c r="E116" s="1296" t="s">
        <v>563</v>
      </c>
      <c r="F116" s="317"/>
      <c r="G116" s="1287"/>
      <c r="H116" s="52"/>
      <c r="I116" s="304"/>
      <c r="J116" s="121"/>
      <c r="K116" s="1424"/>
      <c r="L116" s="304"/>
      <c r="M116" s="1287"/>
    </row>
    <row r="117" spans="1:13" ht="15.75">
      <c r="A117" s="304" t="str">
        <f>IF(J117&gt;0,COUNT($J$4:J117)+MAX('MI Fittings'!A:A,'CS Press Fittings'!A:A,'Steel Nipples'!A:A),"")</f>
        <v/>
      </c>
      <c r="B117" s="400"/>
      <c r="C117" s="387" t="s">
        <v>2671</v>
      </c>
      <c r="D117" s="388" t="s">
        <v>7772</v>
      </c>
      <c r="E117" s="1275">
        <v>83.7</v>
      </c>
      <c r="F117" s="295">
        <f t="shared" ref="F117:F123" si="47">$F$2</f>
        <v>0</v>
      </c>
      <c r="G117" s="1354">
        <f t="shared" ref="G117:G123" si="48">IFERROR(E117*F117,"-")</f>
        <v>0</v>
      </c>
      <c r="H117" s="532">
        <f t="shared" ref="H117:I123" si="49">H45</f>
        <v>1</v>
      </c>
      <c r="I117" s="532">
        <f t="shared" si="49"/>
        <v>1</v>
      </c>
      <c r="J117" s="116"/>
      <c r="K117" s="1385">
        <f t="shared" ref="K117:K123" si="50">IFERROR(G117*J117,0)</f>
        <v>0</v>
      </c>
      <c r="L117" s="304"/>
      <c r="M117" s="1287"/>
    </row>
    <row r="118" spans="1:13" ht="15.75">
      <c r="A118" s="304" t="str">
        <f>IF(J118&gt;0,COUNT($J$4:J118)+MAX('MI Fittings'!A:A,'CS Press Fittings'!A:A,'Steel Nipples'!A:A),"")</f>
        <v/>
      </c>
      <c r="B118" s="400"/>
      <c r="C118" s="387" t="s">
        <v>2672</v>
      </c>
      <c r="D118" s="388" t="s">
        <v>7773</v>
      </c>
      <c r="E118" s="1275">
        <v>110.73</v>
      </c>
      <c r="F118" s="295">
        <f t="shared" si="47"/>
        <v>0</v>
      </c>
      <c r="G118" s="1353">
        <f t="shared" si="48"/>
        <v>0</v>
      </c>
      <c r="H118" s="532">
        <f t="shared" si="49"/>
        <v>1</v>
      </c>
      <c r="I118" s="532">
        <f t="shared" si="49"/>
        <v>1</v>
      </c>
      <c r="J118" s="116"/>
      <c r="K118" s="1383">
        <f t="shared" si="50"/>
        <v>0</v>
      </c>
      <c r="L118" s="304"/>
      <c r="M118" s="1287"/>
    </row>
    <row r="119" spans="1:13" ht="15.75">
      <c r="A119" s="304" t="str">
        <f>IF(J119&gt;0,COUNT($J$4:J119)+MAX('MI Fittings'!A:A,'CS Press Fittings'!A:A,'Steel Nipples'!A:A),"")</f>
        <v/>
      </c>
      <c r="B119" s="400"/>
      <c r="C119" s="387" t="s">
        <v>2673</v>
      </c>
      <c r="D119" s="388" t="s">
        <v>7774</v>
      </c>
      <c r="E119" s="1275">
        <v>130.37</v>
      </c>
      <c r="F119" s="295">
        <f t="shared" si="47"/>
        <v>0</v>
      </c>
      <c r="G119" s="1353">
        <f t="shared" si="48"/>
        <v>0</v>
      </c>
      <c r="H119" s="532">
        <f t="shared" si="49"/>
        <v>1</v>
      </c>
      <c r="I119" s="532">
        <f t="shared" si="49"/>
        <v>1</v>
      </c>
      <c r="J119" s="116"/>
      <c r="K119" s="1383">
        <f t="shared" si="50"/>
        <v>0</v>
      </c>
      <c r="L119" s="304"/>
      <c r="M119" s="1287"/>
    </row>
    <row r="120" spans="1:13" ht="15.75">
      <c r="A120" s="304" t="str">
        <f>IF(J120&gt;0,COUNT($J$4:J120)+MAX('MI Fittings'!A:A,'CS Press Fittings'!A:A,'Steel Nipples'!A:A),"")</f>
        <v/>
      </c>
      <c r="B120" s="400"/>
      <c r="C120" s="387" t="s">
        <v>2674</v>
      </c>
      <c r="D120" s="388" t="s">
        <v>7775</v>
      </c>
      <c r="E120" s="1275">
        <v>149.94</v>
      </c>
      <c r="F120" s="295">
        <f t="shared" si="47"/>
        <v>0</v>
      </c>
      <c r="G120" s="1353">
        <f t="shared" si="48"/>
        <v>0</v>
      </c>
      <c r="H120" s="532">
        <f t="shared" si="49"/>
        <v>1</v>
      </c>
      <c r="I120" s="532">
        <f t="shared" si="49"/>
        <v>1</v>
      </c>
      <c r="J120" s="116"/>
      <c r="K120" s="1383">
        <f t="shared" si="50"/>
        <v>0</v>
      </c>
      <c r="L120" s="304"/>
      <c r="M120" s="1287"/>
    </row>
    <row r="121" spans="1:13" ht="15.75">
      <c r="A121" s="304" t="str">
        <f>IF(J121&gt;0,COUNT($J$4:J121)+MAX('MI Fittings'!A:A,'CS Press Fittings'!A:A,'Steel Nipples'!A:A),"")</f>
        <v/>
      </c>
      <c r="B121" s="400"/>
      <c r="C121" s="387" t="s">
        <v>2675</v>
      </c>
      <c r="D121" s="388" t="s">
        <v>7776</v>
      </c>
      <c r="E121" s="1275">
        <v>194.88</v>
      </c>
      <c r="F121" s="295">
        <f t="shared" si="47"/>
        <v>0</v>
      </c>
      <c r="G121" s="1353">
        <f t="shared" si="48"/>
        <v>0</v>
      </c>
      <c r="H121" s="532">
        <f t="shared" si="49"/>
        <v>1</v>
      </c>
      <c r="I121" s="532">
        <f t="shared" si="49"/>
        <v>1</v>
      </c>
      <c r="J121" s="116"/>
      <c r="K121" s="1383">
        <f t="shared" si="50"/>
        <v>0</v>
      </c>
      <c r="L121" s="304"/>
      <c r="M121" s="1287"/>
    </row>
    <row r="122" spans="1:13" ht="15.75">
      <c r="A122" s="304" t="str">
        <f>IF(J122&gt;0,COUNT($J$4:J122)+MAX('MI Fittings'!A:A,'CS Press Fittings'!A:A,'Steel Nipples'!A:A),"")</f>
        <v/>
      </c>
      <c r="B122" s="400"/>
      <c r="C122" s="387" t="s">
        <v>2676</v>
      </c>
      <c r="D122" s="388" t="s">
        <v>7777</v>
      </c>
      <c r="E122" s="1275">
        <v>243.51</v>
      </c>
      <c r="F122" s="295">
        <f t="shared" si="47"/>
        <v>0</v>
      </c>
      <c r="G122" s="1353">
        <f t="shared" si="48"/>
        <v>0</v>
      </c>
      <c r="H122" s="532">
        <f t="shared" si="49"/>
        <v>1</v>
      </c>
      <c r="I122" s="532">
        <f t="shared" si="49"/>
        <v>1</v>
      </c>
      <c r="J122" s="116"/>
      <c r="K122" s="1383">
        <f t="shared" si="50"/>
        <v>0</v>
      </c>
      <c r="L122" s="304"/>
      <c r="M122" s="1287"/>
    </row>
    <row r="123" spans="1:13" ht="15.75">
      <c r="A123" s="304" t="str">
        <f>IF(J123&gt;0,COUNT($J$4:J123)+MAX('MI Fittings'!A:A,'CS Press Fittings'!A:A,'Steel Nipples'!A:A),"")</f>
        <v/>
      </c>
      <c r="B123" s="400"/>
      <c r="C123" s="387" t="s">
        <v>2677</v>
      </c>
      <c r="D123" s="388" t="s">
        <v>7778</v>
      </c>
      <c r="E123" s="1275">
        <v>296.64999999999998</v>
      </c>
      <c r="F123" s="295">
        <f t="shared" si="47"/>
        <v>0</v>
      </c>
      <c r="G123" s="1353">
        <f t="shared" si="48"/>
        <v>0</v>
      </c>
      <c r="H123" s="532">
        <f t="shared" si="49"/>
        <v>1</v>
      </c>
      <c r="I123" s="532">
        <f t="shared" si="49"/>
        <v>1</v>
      </c>
      <c r="J123" s="116"/>
      <c r="K123" s="1383">
        <f t="shared" si="50"/>
        <v>0</v>
      </c>
      <c r="L123" s="304"/>
      <c r="M123" s="1287"/>
    </row>
    <row r="124" spans="1:13" ht="15.75">
      <c r="A124" s="304" t="str">
        <f>IF(J124&gt;0,COUNT($J$4:J124)+MAX('MI Fittings'!A:A,'CS Press Fittings'!A:A,'Steel Nipples'!A:A),"")</f>
        <v/>
      </c>
      <c r="B124" s="400"/>
      <c r="C124" s="400"/>
      <c r="D124" s="510"/>
      <c r="E124" s="1296" t="s">
        <v>563</v>
      </c>
      <c r="F124" s="317"/>
      <c r="G124" s="1287"/>
      <c r="H124" s="52"/>
      <c r="I124" s="304"/>
      <c r="J124" s="121"/>
      <c r="K124" s="1424"/>
      <c r="L124" s="304"/>
      <c r="M124" s="1287"/>
    </row>
    <row r="125" spans="1:13" ht="15.75">
      <c r="A125" s="304" t="str">
        <f>IF(J125&gt;0,COUNT($J$4:J125)+MAX('MI Fittings'!A:A,'CS Press Fittings'!A:A,'Steel Nipples'!A:A),"")</f>
        <v/>
      </c>
      <c r="B125" s="400"/>
      <c r="C125" s="387" t="s">
        <v>2678</v>
      </c>
      <c r="D125" s="388" t="s">
        <v>7779</v>
      </c>
      <c r="E125" s="1275">
        <v>159.74</v>
      </c>
      <c r="F125" s="295">
        <f t="shared" ref="F125:F131" si="51">$F$2</f>
        <v>0</v>
      </c>
      <c r="G125" s="1354">
        <f t="shared" ref="G125:G131" si="52">IFERROR(E125*F125,"-")</f>
        <v>0</v>
      </c>
      <c r="H125" s="532">
        <f t="shared" ref="H125:I131" si="53">H53</f>
        <v>1</v>
      </c>
      <c r="I125" s="532">
        <f t="shared" si="53"/>
        <v>1</v>
      </c>
      <c r="J125" s="116"/>
      <c r="K125" s="1385">
        <f t="shared" ref="K125:K131" si="54">IFERROR(G125*J125,0)</f>
        <v>0</v>
      </c>
      <c r="L125" s="304"/>
      <c r="M125" s="1287"/>
    </row>
    <row r="126" spans="1:13" ht="15.75">
      <c r="A126" s="304" t="str">
        <f>IF(J126&gt;0,COUNT($J$4:J126)+MAX('MI Fittings'!A:A,'CS Press Fittings'!A:A,'Steel Nipples'!A:A),"")</f>
        <v/>
      </c>
      <c r="B126" s="400"/>
      <c r="C126" s="387" t="s">
        <v>9548</v>
      </c>
      <c r="D126" s="388" t="s">
        <v>7780</v>
      </c>
      <c r="E126" s="1275" t="s">
        <v>3076</v>
      </c>
      <c r="F126" s="295">
        <f t="shared" si="51"/>
        <v>0</v>
      </c>
      <c r="G126" s="1353" t="str">
        <f t="shared" si="52"/>
        <v>-</v>
      </c>
      <c r="H126" s="532">
        <f t="shared" si="53"/>
        <v>1</v>
      </c>
      <c r="I126" s="532">
        <f t="shared" si="53"/>
        <v>1</v>
      </c>
      <c r="J126" s="116"/>
      <c r="K126" s="1383">
        <f t="shared" si="54"/>
        <v>0</v>
      </c>
      <c r="L126" s="304"/>
      <c r="M126" s="1287"/>
    </row>
    <row r="127" spans="1:13" ht="15.75">
      <c r="A127" s="304" t="str">
        <f>IF(J127&gt;0,COUNT($J$4:J127)+MAX('MI Fittings'!A:A,'CS Press Fittings'!A:A,'Steel Nipples'!A:A),"")</f>
        <v/>
      </c>
      <c r="B127" s="400"/>
      <c r="C127" s="387" t="s">
        <v>3076</v>
      </c>
      <c r="D127" s="388" t="s">
        <v>7781</v>
      </c>
      <c r="E127" s="1275" t="s">
        <v>3076</v>
      </c>
      <c r="F127" s="295">
        <f t="shared" si="51"/>
        <v>0</v>
      </c>
      <c r="G127" s="1353" t="str">
        <f t="shared" si="52"/>
        <v>-</v>
      </c>
      <c r="H127" s="532">
        <f t="shared" si="53"/>
        <v>1</v>
      </c>
      <c r="I127" s="532">
        <f t="shared" si="53"/>
        <v>1</v>
      </c>
      <c r="J127" s="116"/>
      <c r="K127" s="1383">
        <f t="shared" si="54"/>
        <v>0</v>
      </c>
      <c r="L127" s="304"/>
      <c r="M127" s="1287"/>
    </row>
    <row r="128" spans="1:13" ht="15.75">
      <c r="A128" s="304" t="str">
        <f>IF(J128&gt;0,COUNT($J$4:J128)+MAX('MI Fittings'!A:A,'CS Press Fittings'!A:A,'Steel Nipples'!A:A),"")</f>
        <v/>
      </c>
      <c r="B128" s="400"/>
      <c r="C128" s="387" t="s">
        <v>9549</v>
      </c>
      <c r="D128" s="388" t="s">
        <v>7782</v>
      </c>
      <c r="E128" s="1275" t="s">
        <v>3076</v>
      </c>
      <c r="F128" s="295">
        <f t="shared" si="51"/>
        <v>0</v>
      </c>
      <c r="G128" s="1353" t="str">
        <f t="shared" si="52"/>
        <v>-</v>
      </c>
      <c r="H128" s="532">
        <f t="shared" si="53"/>
        <v>1</v>
      </c>
      <c r="I128" s="532">
        <f t="shared" si="53"/>
        <v>1</v>
      </c>
      <c r="J128" s="116"/>
      <c r="K128" s="1383">
        <f t="shared" si="54"/>
        <v>0</v>
      </c>
      <c r="L128" s="304"/>
      <c r="M128" s="1287"/>
    </row>
    <row r="129" spans="1:13" ht="15.75">
      <c r="A129" s="304" t="str">
        <f>IF(J129&gt;0,COUNT($J$4:J129)+MAX('MI Fittings'!A:A,'CS Press Fittings'!A:A,'Steel Nipples'!A:A),"")</f>
        <v/>
      </c>
      <c r="B129" s="400"/>
      <c r="C129" s="387" t="s">
        <v>9547</v>
      </c>
      <c r="D129" s="388" t="s">
        <v>7783</v>
      </c>
      <c r="E129" s="1275" t="s">
        <v>3076</v>
      </c>
      <c r="F129" s="295">
        <f t="shared" si="51"/>
        <v>0</v>
      </c>
      <c r="G129" s="1353" t="str">
        <f t="shared" si="52"/>
        <v>-</v>
      </c>
      <c r="H129" s="532">
        <f t="shared" si="53"/>
        <v>1</v>
      </c>
      <c r="I129" s="532">
        <f t="shared" si="53"/>
        <v>1</v>
      </c>
      <c r="J129" s="116"/>
      <c r="K129" s="1383">
        <f t="shared" si="54"/>
        <v>0</v>
      </c>
      <c r="L129" s="304"/>
      <c r="M129" s="1287"/>
    </row>
    <row r="130" spans="1:13" ht="15.75">
      <c r="A130" s="304" t="str">
        <f>IF(J130&gt;0,COUNT($J$4:J130)+MAX('MI Fittings'!A:A,'CS Press Fittings'!A:A,'Steel Nipples'!A:A),"")</f>
        <v/>
      </c>
      <c r="B130" s="400"/>
      <c r="C130" s="387" t="s">
        <v>3076</v>
      </c>
      <c r="D130" s="388" t="s">
        <v>7784</v>
      </c>
      <c r="E130" s="1275" t="s">
        <v>3076</v>
      </c>
      <c r="F130" s="295">
        <f t="shared" si="51"/>
        <v>0</v>
      </c>
      <c r="G130" s="1353" t="str">
        <f t="shared" si="52"/>
        <v>-</v>
      </c>
      <c r="H130" s="532">
        <f t="shared" si="53"/>
        <v>1</v>
      </c>
      <c r="I130" s="532">
        <f t="shared" si="53"/>
        <v>1</v>
      </c>
      <c r="J130" s="116"/>
      <c r="K130" s="1383">
        <f t="shared" si="54"/>
        <v>0</v>
      </c>
      <c r="L130" s="304"/>
      <c r="M130" s="1287"/>
    </row>
    <row r="131" spans="1:13" ht="15.75">
      <c r="A131" s="304" t="str">
        <f>IF(J131&gt;0,COUNT($J$4:J131)+MAX('MI Fittings'!A:A,'CS Press Fittings'!A:A,'Steel Nipples'!A:A),"")</f>
        <v/>
      </c>
      <c r="B131" s="400"/>
      <c r="C131" s="387" t="s">
        <v>3076</v>
      </c>
      <c r="D131" s="388" t="s">
        <v>7785</v>
      </c>
      <c r="E131" s="1275" t="s">
        <v>3076</v>
      </c>
      <c r="F131" s="295">
        <f t="shared" si="51"/>
        <v>0</v>
      </c>
      <c r="G131" s="1353" t="str">
        <f t="shared" si="52"/>
        <v>-</v>
      </c>
      <c r="H131" s="532">
        <f t="shared" si="53"/>
        <v>1</v>
      </c>
      <c r="I131" s="532">
        <f t="shared" si="53"/>
        <v>1</v>
      </c>
      <c r="J131" s="116"/>
      <c r="K131" s="1383">
        <f t="shared" si="54"/>
        <v>0</v>
      </c>
      <c r="L131" s="304"/>
      <c r="M131" s="1287"/>
    </row>
    <row r="132" spans="1:13" ht="15.75">
      <c r="A132" s="304" t="str">
        <f>IF(J132&gt;0,COUNT($J$4:J132)+MAX('MI Fittings'!A:A,'CS Press Fittings'!A:A,'Steel Nipples'!A:A),"")</f>
        <v/>
      </c>
      <c r="B132" s="400"/>
      <c r="C132" s="400"/>
      <c r="D132" s="510"/>
      <c r="E132" s="1296" t="s">
        <v>563</v>
      </c>
      <c r="F132" s="317"/>
      <c r="G132" s="1287"/>
      <c r="H132" s="52"/>
      <c r="I132" s="304"/>
      <c r="J132" s="121"/>
      <c r="K132" s="1424"/>
      <c r="L132" s="304"/>
      <c r="M132" s="1287"/>
    </row>
    <row r="133" spans="1:13" ht="15.75">
      <c r="A133" s="304" t="str">
        <f>IF(J133&gt;0,COUNT($J$4:J133)+MAX('MI Fittings'!A:A,'CS Press Fittings'!A:A,'Steel Nipples'!A:A),"")</f>
        <v/>
      </c>
      <c r="B133" s="400"/>
      <c r="C133" s="387" t="s">
        <v>2679</v>
      </c>
      <c r="D133" s="388" t="s">
        <v>7786</v>
      </c>
      <c r="E133" s="1275">
        <v>223.45</v>
      </c>
      <c r="F133" s="295">
        <f t="shared" ref="F133:F139" si="55">$F$2</f>
        <v>0</v>
      </c>
      <c r="G133" s="1354">
        <f t="shared" ref="G133:G139" si="56">IFERROR(E133*F133,"-")</f>
        <v>0</v>
      </c>
      <c r="H133" s="532">
        <f t="shared" ref="H133:I139" si="57">H61</f>
        <v>1</v>
      </c>
      <c r="I133" s="532">
        <f t="shared" si="57"/>
        <v>1</v>
      </c>
      <c r="J133" s="116"/>
      <c r="K133" s="1385">
        <f t="shared" ref="K133:K139" si="58">IFERROR(G133*J133,0)</f>
        <v>0</v>
      </c>
      <c r="L133" s="304"/>
      <c r="M133" s="1287"/>
    </row>
    <row r="134" spans="1:13" ht="15.75">
      <c r="A134" s="304" t="str">
        <f>IF(J134&gt;0,COUNT($J$4:J134)+MAX('MI Fittings'!A:A,'CS Press Fittings'!A:A,'Steel Nipples'!A:A),"")</f>
        <v/>
      </c>
      <c r="B134" s="400"/>
      <c r="C134" s="387" t="s">
        <v>9550</v>
      </c>
      <c r="D134" s="342" t="s">
        <v>7787</v>
      </c>
      <c r="E134" s="1275" t="s">
        <v>3076</v>
      </c>
      <c r="F134" s="294">
        <f t="shared" si="55"/>
        <v>0</v>
      </c>
      <c r="G134" s="1353" t="str">
        <f t="shared" si="56"/>
        <v>-</v>
      </c>
      <c r="H134" s="343">
        <f t="shared" si="57"/>
        <v>1</v>
      </c>
      <c r="I134" s="343">
        <f t="shared" si="57"/>
        <v>1</v>
      </c>
      <c r="J134" s="114"/>
      <c r="K134" s="1383">
        <f t="shared" si="58"/>
        <v>0</v>
      </c>
      <c r="L134" s="304"/>
      <c r="M134" s="1287"/>
    </row>
    <row r="135" spans="1:13" ht="15.75">
      <c r="A135" s="304" t="str">
        <f>IF(J135&gt;0,COUNT($J$4:J135)+MAX('MI Fittings'!A:A,'CS Press Fittings'!A:A,'Steel Nipples'!A:A),"")</f>
        <v/>
      </c>
      <c r="B135" s="400"/>
      <c r="C135" s="387" t="s">
        <v>9551</v>
      </c>
      <c r="D135" s="388" t="s">
        <v>7788</v>
      </c>
      <c r="E135" s="1275" t="s">
        <v>3076</v>
      </c>
      <c r="F135" s="295">
        <f t="shared" si="55"/>
        <v>0</v>
      </c>
      <c r="G135" s="1353" t="str">
        <f t="shared" si="56"/>
        <v>-</v>
      </c>
      <c r="H135" s="532">
        <f t="shared" si="57"/>
        <v>1</v>
      </c>
      <c r="I135" s="532">
        <f t="shared" si="57"/>
        <v>1</v>
      </c>
      <c r="J135" s="116"/>
      <c r="K135" s="1383">
        <f t="shared" si="58"/>
        <v>0</v>
      </c>
      <c r="L135" s="304"/>
      <c r="M135" s="1287"/>
    </row>
    <row r="136" spans="1:13" ht="15.75">
      <c r="A136" s="304" t="str">
        <f>IF(J136&gt;0,COUNT($J$4:J136)+MAX('MI Fittings'!A:A,'CS Press Fittings'!A:A,'Steel Nipples'!A:A),"")</f>
        <v/>
      </c>
      <c r="B136" s="400"/>
      <c r="C136" s="387" t="s">
        <v>2680</v>
      </c>
      <c r="D136" s="388" t="s">
        <v>7789</v>
      </c>
      <c r="E136" s="1275">
        <v>389.99</v>
      </c>
      <c r="F136" s="295">
        <f t="shared" si="55"/>
        <v>0</v>
      </c>
      <c r="G136" s="1353">
        <f t="shared" si="56"/>
        <v>0</v>
      </c>
      <c r="H136" s="532">
        <f t="shared" si="57"/>
        <v>1</v>
      </c>
      <c r="I136" s="532">
        <f t="shared" si="57"/>
        <v>1</v>
      </c>
      <c r="J136" s="116"/>
      <c r="K136" s="1383">
        <f t="shared" si="58"/>
        <v>0</v>
      </c>
      <c r="L136" s="304"/>
      <c r="M136" s="1287"/>
    </row>
    <row r="137" spans="1:13" ht="15.75">
      <c r="A137" s="304" t="str">
        <f>IF(J137&gt;0,COUNT($J$4:J137)+MAX('MI Fittings'!A:A,'CS Press Fittings'!A:A,'Steel Nipples'!A:A),"")</f>
        <v/>
      </c>
      <c r="B137" s="400"/>
      <c r="C137" s="387" t="s">
        <v>9552</v>
      </c>
      <c r="D137" s="388" t="s">
        <v>7790</v>
      </c>
      <c r="E137" s="1275" t="s">
        <v>3076</v>
      </c>
      <c r="F137" s="295">
        <f t="shared" si="55"/>
        <v>0</v>
      </c>
      <c r="G137" s="1353" t="str">
        <f t="shared" si="56"/>
        <v>-</v>
      </c>
      <c r="H137" s="532">
        <f t="shared" si="57"/>
        <v>1</v>
      </c>
      <c r="I137" s="532">
        <f t="shared" si="57"/>
        <v>1</v>
      </c>
      <c r="J137" s="116"/>
      <c r="K137" s="1383">
        <f t="shared" si="58"/>
        <v>0</v>
      </c>
      <c r="L137" s="304"/>
      <c r="M137" s="1287"/>
    </row>
    <row r="138" spans="1:13" ht="15.75">
      <c r="A138" s="304" t="str">
        <f>IF(J138&gt;0,COUNT($J$4:J138)+MAX('MI Fittings'!A:A,'CS Press Fittings'!A:A,'Steel Nipples'!A:A),"")</f>
        <v/>
      </c>
      <c r="B138" s="400"/>
      <c r="C138" s="387" t="s">
        <v>9553</v>
      </c>
      <c r="D138" s="349" t="s">
        <v>7791</v>
      </c>
      <c r="E138" s="1275" t="s">
        <v>3076</v>
      </c>
      <c r="F138" s="296">
        <f t="shared" si="55"/>
        <v>0</v>
      </c>
      <c r="G138" s="1353" t="str">
        <f t="shared" si="56"/>
        <v>-</v>
      </c>
      <c r="H138" s="350">
        <f t="shared" si="57"/>
        <v>1</v>
      </c>
      <c r="I138" s="350">
        <f t="shared" si="57"/>
        <v>1</v>
      </c>
      <c r="J138" s="117"/>
      <c r="K138" s="1383">
        <f t="shared" si="58"/>
        <v>0</v>
      </c>
      <c r="L138" s="304"/>
      <c r="M138" s="1287"/>
    </row>
    <row r="139" spans="1:13" ht="15.75">
      <c r="A139" s="304" t="str">
        <f>IF(J139&gt;0,COUNT($J$4:J139)+MAX('MI Fittings'!A:A,'CS Press Fittings'!A:A,'Steel Nipples'!A:A),"")</f>
        <v/>
      </c>
      <c r="B139" s="400"/>
      <c r="C139" s="387" t="s">
        <v>9554</v>
      </c>
      <c r="D139" s="388" t="s">
        <v>7792</v>
      </c>
      <c r="E139" s="1275" t="s">
        <v>3076</v>
      </c>
      <c r="F139" s="295">
        <f t="shared" si="55"/>
        <v>0</v>
      </c>
      <c r="G139" s="1353" t="str">
        <f t="shared" si="56"/>
        <v>-</v>
      </c>
      <c r="H139" s="532">
        <f t="shared" si="57"/>
        <v>1</v>
      </c>
      <c r="I139" s="532">
        <f t="shared" si="57"/>
        <v>1</v>
      </c>
      <c r="J139" s="116"/>
      <c r="K139" s="1383">
        <f t="shared" si="58"/>
        <v>0</v>
      </c>
      <c r="L139" s="304"/>
      <c r="M139" s="1287"/>
    </row>
    <row r="140" spans="1:13" ht="15.75">
      <c r="A140" s="304" t="str">
        <f>IF(J140&gt;0,COUNT($J$4:J140)+MAX('MI Fittings'!A:A,'CS Press Fittings'!A:A,'Steel Nipples'!A:A),"")</f>
        <v/>
      </c>
      <c r="B140" s="400"/>
      <c r="C140" s="400"/>
      <c r="D140" s="510"/>
      <c r="E140" s="1296" t="s">
        <v>563</v>
      </c>
      <c r="F140" s="317"/>
      <c r="G140" s="1287"/>
      <c r="H140" s="52"/>
      <c r="I140" s="304"/>
      <c r="J140" s="121"/>
      <c r="K140" s="1424"/>
      <c r="L140" s="304"/>
      <c r="M140" s="1287"/>
    </row>
    <row r="141" spans="1:13" ht="15.75">
      <c r="A141" s="304" t="str">
        <f>IF(J141&gt;0,COUNT($J$4:J141)+MAX('MI Fittings'!A:A,'CS Press Fittings'!A:A,'Steel Nipples'!A:A),"")</f>
        <v/>
      </c>
      <c r="B141" s="400"/>
      <c r="C141" s="387" t="s">
        <v>9555</v>
      </c>
      <c r="D141" s="388" t="s">
        <v>7793</v>
      </c>
      <c r="E141" s="1275" t="s">
        <v>3076</v>
      </c>
      <c r="F141" s="295">
        <f t="shared" ref="F141:F147" si="59">$F$2</f>
        <v>0</v>
      </c>
      <c r="G141" s="1354" t="str">
        <f t="shared" ref="G141:G147" si="60">IFERROR(E141*F141,"-")</f>
        <v>-</v>
      </c>
      <c r="H141" s="532">
        <f t="shared" ref="H141:I147" si="61">H69</f>
        <v>1</v>
      </c>
      <c r="I141" s="532">
        <f t="shared" si="61"/>
        <v>1</v>
      </c>
      <c r="J141" s="116"/>
      <c r="K141" s="1385">
        <f t="shared" ref="K141:K147" si="62">IFERROR(G141*J141,0)</f>
        <v>0</v>
      </c>
      <c r="L141" s="304"/>
      <c r="M141" s="1287"/>
    </row>
    <row r="142" spans="1:13" ht="15.75">
      <c r="A142" s="304" t="str">
        <f>IF(J142&gt;0,COUNT($J$4:J142)+MAX('MI Fittings'!A:A,'CS Press Fittings'!A:A,'Steel Nipples'!A:A),"")</f>
        <v/>
      </c>
      <c r="B142" s="400"/>
      <c r="C142" s="384" t="s">
        <v>2681</v>
      </c>
      <c r="D142" s="342" t="s">
        <v>7794</v>
      </c>
      <c r="E142" s="1278">
        <v>309</v>
      </c>
      <c r="F142" s="294">
        <f t="shared" si="59"/>
        <v>0</v>
      </c>
      <c r="G142" s="1353">
        <f t="shared" si="60"/>
        <v>0</v>
      </c>
      <c r="H142" s="343">
        <f t="shared" si="61"/>
        <v>1</v>
      </c>
      <c r="I142" s="343">
        <f t="shared" si="61"/>
        <v>1</v>
      </c>
      <c r="J142" s="114"/>
      <c r="K142" s="1383">
        <f t="shared" si="62"/>
        <v>0</v>
      </c>
      <c r="L142" s="304"/>
      <c r="M142" s="1287"/>
    </row>
    <row r="143" spans="1:13" ht="15.75">
      <c r="A143" s="304" t="str">
        <f>IF(J143&gt;0,COUNT($J$4:J143)+MAX('MI Fittings'!A:A,'CS Press Fittings'!A:A,'Steel Nipples'!A:A),"")</f>
        <v/>
      </c>
      <c r="B143" s="400"/>
      <c r="C143" s="387" t="s">
        <v>3076</v>
      </c>
      <c r="D143" s="388" t="s">
        <v>7795</v>
      </c>
      <c r="E143" s="1275" t="s">
        <v>3076</v>
      </c>
      <c r="F143" s="295">
        <f t="shared" si="59"/>
        <v>0</v>
      </c>
      <c r="G143" s="1353" t="str">
        <f t="shared" si="60"/>
        <v>-</v>
      </c>
      <c r="H143" s="532">
        <f t="shared" si="61"/>
        <v>1</v>
      </c>
      <c r="I143" s="532">
        <f t="shared" si="61"/>
        <v>1</v>
      </c>
      <c r="J143" s="116"/>
      <c r="K143" s="1383">
        <f t="shared" si="62"/>
        <v>0</v>
      </c>
      <c r="L143" s="304"/>
      <c r="M143" s="1287"/>
    </row>
    <row r="144" spans="1:13" ht="15.75">
      <c r="A144" s="304" t="str">
        <f>IF(J144&gt;0,COUNT($J$4:J144)+MAX('MI Fittings'!A:A,'CS Press Fittings'!A:A,'Steel Nipples'!A:A),"")</f>
        <v/>
      </c>
      <c r="B144" s="400"/>
      <c r="C144" s="387" t="s">
        <v>5624</v>
      </c>
      <c r="D144" s="388" t="s">
        <v>7796</v>
      </c>
      <c r="E144" s="1275" t="s">
        <v>3076</v>
      </c>
      <c r="F144" s="295">
        <f t="shared" si="59"/>
        <v>0</v>
      </c>
      <c r="G144" s="1353" t="str">
        <f t="shared" si="60"/>
        <v>-</v>
      </c>
      <c r="H144" s="532">
        <f t="shared" si="61"/>
        <v>1</v>
      </c>
      <c r="I144" s="532">
        <f t="shared" si="61"/>
        <v>1</v>
      </c>
      <c r="J144" s="116"/>
      <c r="K144" s="1383">
        <f t="shared" si="62"/>
        <v>0</v>
      </c>
      <c r="L144" s="304"/>
      <c r="M144" s="1287"/>
    </row>
    <row r="145" spans="1:13" ht="15.75">
      <c r="A145" s="304" t="str">
        <f>IF(J145&gt;0,COUNT($J$4:J145)+MAX('MI Fittings'!A:A,'CS Press Fittings'!A:A,'Steel Nipples'!A:A),"")</f>
        <v/>
      </c>
      <c r="B145" s="400"/>
      <c r="C145" s="387" t="s">
        <v>9556</v>
      </c>
      <c r="D145" s="388" t="s">
        <v>7797</v>
      </c>
      <c r="E145" s="1275" t="s">
        <v>3076</v>
      </c>
      <c r="F145" s="295">
        <f t="shared" si="59"/>
        <v>0</v>
      </c>
      <c r="G145" s="1353" t="str">
        <f t="shared" si="60"/>
        <v>-</v>
      </c>
      <c r="H145" s="532">
        <f t="shared" si="61"/>
        <v>1</v>
      </c>
      <c r="I145" s="532">
        <f t="shared" si="61"/>
        <v>1</v>
      </c>
      <c r="J145" s="116"/>
      <c r="K145" s="1383">
        <f t="shared" si="62"/>
        <v>0</v>
      </c>
      <c r="L145" s="304"/>
      <c r="M145" s="1287"/>
    </row>
    <row r="146" spans="1:13" ht="15.75">
      <c r="A146" s="304" t="str">
        <f>IF(J146&gt;0,COUNT($J$4:J146)+MAX('MI Fittings'!A:A,'CS Press Fittings'!A:A,'Steel Nipples'!A:A),"")</f>
        <v/>
      </c>
      <c r="B146" s="400"/>
      <c r="C146" s="387" t="s">
        <v>9557</v>
      </c>
      <c r="D146" s="388" t="s">
        <v>7798</v>
      </c>
      <c r="E146" s="1275" t="s">
        <v>3076</v>
      </c>
      <c r="F146" s="295">
        <f t="shared" si="59"/>
        <v>0</v>
      </c>
      <c r="G146" s="1353" t="str">
        <f t="shared" si="60"/>
        <v>-</v>
      </c>
      <c r="H146" s="532">
        <f t="shared" si="61"/>
        <v>1</v>
      </c>
      <c r="I146" s="532">
        <f t="shared" si="61"/>
        <v>1</v>
      </c>
      <c r="J146" s="116"/>
      <c r="K146" s="1383">
        <f t="shared" si="62"/>
        <v>0</v>
      </c>
      <c r="L146" s="304"/>
      <c r="M146" s="1287"/>
    </row>
    <row r="147" spans="1:13" ht="15.75">
      <c r="A147" s="304" t="str">
        <f>IF(J147&gt;0,COUNT($J$4:J147)+MAX('MI Fittings'!A:A,'CS Press Fittings'!A:A,'Steel Nipples'!A:A),"")</f>
        <v/>
      </c>
      <c r="B147" s="457"/>
      <c r="C147" s="387" t="s">
        <v>3076</v>
      </c>
      <c r="D147" s="388" t="s">
        <v>7799</v>
      </c>
      <c r="E147" s="1275" t="s">
        <v>3076</v>
      </c>
      <c r="F147" s="295">
        <f t="shared" si="59"/>
        <v>0</v>
      </c>
      <c r="G147" s="1353" t="str">
        <f t="shared" si="60"/>
        <v>-</v>
      </c>
      <c r="H147" s="532">
        <f t="shared" si="61"/>
        <v>1</v>
      </c>
      <c r="I147" s="532">
        <f t="shared" si="61"/>
        <v>1</v>
      </c>
      <c r="J147" s="116"/>
      <c r="K147" s="1383">
        <f t="shared" si="62"/>
        <v>0</v>
      </c>
      <c r="L147" s="304"/>
      <c r="M147" s="1287"/>
    </row>
    <row r="148" spans="1:13" ht="15.75">
      <c r="A148" s="304" t="str">
        <f>IF(J148&gt;0,COUNT($J$4:J148)+MAX('MI Fittings'!A:A,'CS Press Fittings'!A:A,'Steel Nipples'!A:A),"")</f>
        <v/>
      </c>
      <c r="B148" s="304"/>
      <c r="C148" s="360"/>
      <c r="D148" s="361"/>
      <c r="E148" s="1287"/>
      <c r="F148" s="317"/>
      <c r="G148" s="1335"/>
      <c r="H148" s="363"/>
      <c r="I148" s="52"/>
      <c r="J148" s="121"/>
      <c r="K148" s="1287"/>
      <c r="L148" s="304"/>
      <c r="M148" s="1287"/>
    </row>
    <row r="149" spans="1:13" ht="15.75" hidden="1">
      <c r="A149" s="304" t="str">
        <f>IF(J149&gt;0,COUNT($J$4:J149)+MAX('MI Fittings'!A:A,'CS Press Fittings'!A:A,'Steel Nipples'!A:A),"")</f>
        <v/>
      </c>
      <c r="B149" s="304"/>
      <c r="C149" s="360"/>
      <c r="D149" s="361"/>
      <c r="E149" s="1287"/>
      <c r="F149" s="317"/>
      <c r="G149" s="1335"/>
      <c r="H149" s="363"/>
      <c r="I149" s="52"/>
      <c r="J149" s="121"/>
      <c r="K149" s="1287"/>
      <c r="L149" s="304"/>
      <c r="M149" s="1287"/>
    </row>
    <row r="150" spans="1:13" ht="15.75" hidden="1">
      <c r="A150" s="304" t="str">
        <f>IF(J150&gt;0,COUNT($J$4:J150)+MAX('MI Fittings'!A:A,'CS Press Fittings'!A:A,'Steel Nipples'!A:A),"")</f>
        <v/>
      </c>
      <c r="B150" s="304"/>
      <c r="C150" s="360"/>
      <c r="D150" s="361"/>
      <c r="E150" s="1287"/>
      <c r="F150" s="317"/>
      <c r="G150" s="1335"/>
      <c r="H150" s="363"/>
      <c r="I150" s="52"/>
      <c r="J150" s="121"/>
      <c r="K150" s="1287"/>
      <c r="L150" s="304"/>
      <c r="M150" s="1287"/>
    </row>
    <row r="151" spans="1:13" ht="15.75" hidden="1">
      <c r="A151" s="304" t="str">
        <f>IF(J151&gt;0,COUNT($J$4:J151)+MAX('MI Fittings'!A:A,'CS Press Fittings'!A:A,'Steel Nipples'!A:A),"")</f>
        <v/>
      </c>
      <c r="B151" s="304"/>
      <c r="C151" s="360"/>
      <c r="D151" s="361"/>
      <c r="E151" s="1287"/>
      <c r="F151" s="317"/>
      <c r="G151" s="1335"/>
      <c r="H151" s="363"/>
      <c r="I151" s="52"/>
      <c r="J151" s="121"/>
      <c r="K151" s="1287"/>
      <c r="L151" s="304"/>
      <c r="M151" s="1287"/>
    </row>
    <row r="152" spans="1:13" ht="15.75" hidden="1">
      <c r="A152" s="304" t="str">
        <f>IF(J152&gt;0,COUNT($J$4:J152)+MAX('MI Fittings'!A:A,'CS Press Fittings'!A:A,'Steel Nipples'!A:A),"")</f>
        <v/>
      </c>
      <c r="B152" s="304"/>
      <c r="C152" s="360"/>
      <c r="D152" s="361"/>
      <c r="E152" s="1287"/>
      <c r="F152" s="317"/>
      <c r="G152" s="1335"/>
      <c r="H152" s="363"/>
      <c r="I152" s="52"/>
      <c r="J152" s="121"/>
      <c r="K152" s="1287"/>
      <c r="L152" s="304"/>
      <c r="M152" s="1287"/>
    </row>
    <row r="153" spans="1:13" ht="15.75" hidden="1">
      <c r="A153" s="304" t="str">
        <f>IF(J153&gt;0,COUNT($J$4:J153)+MAX('MI Fittings'!A:A,'CS Press Fittings'!A:A,'Steel Nipples'!A:A),"")</f>
        <v/>
      </c>
      <c r="B153" s="304"/>
      <c r="C153" s="360"/>
      <c r="D153" s="361"/>
      <c r="E153" s="1287"/>
      <c r="F153" s="317"/>
      <c r="G153" s="1335"/>
      <c r="H153" s="363"/>
      <c r="I153" s="52"/>
      <c r="J153" s="121"/>
      <c r="K153" s="1287"/>
      <c r="L153" s="304"/>
      <c r="M153" s="1287"/>
    </row>
    <row r="154" spans="1:13" ht="15.75" hidden="1">
      <c r="A154" s="304" t="str">
        <f>IF(J154&gt;0,COUNT($J$4:J154)+MAX('MI Fittings'!A:A,'CS Press Fittings'!A:A,'Steel Nipples'!A:A),"")</f>
        <v/>
      </c>
      <c r="B154" s="304"/>
      <c r="C154" s="360"/>
      <c r="D154" s="361"/>
      <c r="E154" s="1287"/>
      <c r="F154" s="317"/>
      <c r="G154" s="1335"/>
      <c r="H154" s="363"/>
      <c r="I154" s="52"/>
      <c r="J154" s="121"/>
      <c r="K154" s="1287"/>
      <c r="L154" s="304"/>
      <c r="M154" s="1287"/>
    </row>
    <row r="155" spans="1:13" ht="15.75" hidden="1">
      <c r="A155" s="304" t="str">
        <f>IF(J155&gt;0,COUNT($J$4:J155)+MAX('MI Fittings'!A:A,'CS Press Fittings'!A:A,'Steel Nipples'!A:A),"")</f>
        <v/>
      </c>
      <c r="B155" s="304"/>
      <c r="C155" s="360"/>
      <c r="D155" s="361"/>
      <c r="E155" s="1287"/>
      <c r="F155" s="317"/>
      <c r="G155" s="1335"/>
      <c r="H155" s="363"/>
      <c r="I155" s="52"/>
      <c r="J155" s="121"/>
      <c r="K155" s="1287"/>
      <c r="L155" s="304"/>
      <c r="M155" s="1287"/>
    </row>
    <row r="156" spans="1:13" ht="15.75" hidden="1">
      <c r="A156" s="304" t="str">
        <f>IF(J156&gt;0,COUNT($J$4:J156)+MAX('MI Fittings'!A:A,'CS Press Fittings'!A:A,'Steel Nipples'!A:A),"")</f>
        <v/>
      </c>
      <c r="B156" s="304"/>
      <c r="C156" s="360"/>
      <c r="D156" s="361"/>
      <c r="E156" s="1287"/>
      <c r="F156" s="317"/>
      <c r="G156" s="1335"/>
      <c r="H156" s="363"/>
      <c r="I156" s="52"/>
      <c r="J156" s="121"/>
      <c r="K156" s="1287"/>
      <c r="L156" s="304"/>
      <c r="M156" s="1287"/>
    </row>
    <row r="157" spans="1:13" ht="15.75" hidden="1">
      <c r="A157" s="304" t="str">
        <f>IF(J157&gt;0,COUNT($J$4:J157)+MAX('MI Fittings'!A:A,'CS Press Fittings'!A:A,'Steel Nipples'!A:A),"")</f>
        <v/>
      </c>
      <c r="B157" s="304"/>
      <c r="C157" s="360"/>
      <c r="D157" s="361"/>
      <c r="E157" s="1287"/>
      <c r="F157" s="317"/>
      <c r="G157" s="1335"/>
      <c r="H157" s="363"/>
      <c r="I157" s="52"/>
      <c r="J157" s="121"/>
      <c r="K157" s="1287"/>
      <c r="L157" s="304"/>
      <c r="M157" s="1287"/>
    </row>
    <row r="158" spans="1:13" ht="15.75" hidden="1">
      <c r="A158" s="304" t="str">
        <f>IF(J158&gt;0,COUNT($J$4:J158)+MAX('MI Fittings'!A:A,'CS Press Fittings'!A:A,'Steel Nipples'!A:A),"")</f>
        <v/>
      </c>
      <c r="B158" s="304"/>
      <c r="C158" s="360"/>
      <c r="D158" s="361"/>
      <c r="E158" s="1287"/>
      <c r="F158" s="317"/>
      <c r="G158" s="1335"/>
      <c r="H158" s="363"/>
      <c r="I158" s="52"/>
      <c r="J158" s="121"/>
      <c r="K158" s="1287"/>
      <c r="L158" s="304"/>
      <c r="M158" s="1287"/>
    </row>
    <row r="159" spans="1:13" ht="15.75" hidden="1">
      <c r="A159" s="304" t="str">
        <f>IF(J159&gt;0,COUNT($J$4:J159)+MAX('MI Fittings'!A:A,'CS Press Fittings'!A:A,'Steel Nipples'!A:A),"")</f>
        <v/>
      </c>
      <c r="B159" s="304"/>
      <c r="C159" s="360"/>
      <c r="D159" s="361"/>
      <c r="E159" s="1287"/>
      <c r="F159" s="317"/>
      <c r="G159" s="1335"/>
      <c r="H159" s="363"/>
      <c r="I159" s="52"/>
      <c r="J159" s="121"/>
      <c r="K159" s="1287"/>
      <c r="L159" s="304"/>
      <c r="M159" s="1287"/>
    </row>
    <row r="160" spans="1:13" ht="15.75" hidden="1">
      <c r="A160" s="304" t="str">
        <f>IF(J160&gt;0,COUNT($J$4:J160)+MAX('MI Fittings'!A:A,'CS Press Fittings'!A:A,'Steel Nipples'!A:A),"")</f>
        <v/>
      </c>
      <c r="B160" s="304"/>
      <c r="C160" s="360"/>
      <c r="D160" s="361"/>
      <c r="E160" s="1287"/>
      <c r="F160" s="317"/>
      <c r="G160" s="1335"/>
      <c r="H160" s="363"/>
      <c r="I160" s="52"/>
      <c r="J160" s="121"/>
      <c r="K160" s="1287"/>
      <c r="L160" s="304"/>
      <c r="M160" s="1287"/>
    </row>
    <row r="161" spans="1:13" ht="15.75" hidden="1">
      <c r="A161" s="304" t="str">
        <f>IF(J161&gt;0,COUNT($J$4:J161)+MAX('MI Fittings'!A:A,'CS Press Fittings'!A:A,'Steel Nipples'!A:A),"")</f>
        <v/>
      </c>
      <c r="B161" s="304"/>
      <c r="C161" s="360"/>
      <c r="D161" s="361"/>
      <c r="E161" s="1287"/>
      <c r="F161" s="317"/>
      <c r="G161" s="1335"/>
      <c r="H161" s="363"/>
      <c r="I161" s="52"/>
      <c r="J161" s="121"/>
      <c r="K161" s="1287"/>
      <c r="L161" s="304"/>
      <c r="M161" s="1287"/>
    </row>
    <row r="162" spans="1:13" ht="15.75" hidden="1">
      <c r="A162" s="304" t="str">
        <f>IF(J162&gt;0,COUNT($J$4:J162)+MAX('MI Fittings'!A:A,'CS Press Fittings'!A:A,'Steel Nipples'!A:A),"")</f>
        <v/>
      </c>
      <c r="B162" s="304"/>
      <c r="C162" s="360"/>
      <c r="D162" s="361"/>
      <c r="E162" s="1287"/>
      <c r="F162" s="317"/>
      <c r="G162" s="1335"/>
      <c r="H162" s="363"/>
      <c r="I162" s="52"/>
      <c r="J162" s="121"/>
      <c r="K162" s="1287"/>
      <c r="L162" s="304"/>
      <c r="M162" s="1287"/>
    </row>
    <row r="163" spans="1:13" ht="15.75" hidden="1">
      <c r="A163" s="304" t="str">
        <f>IF(J163&gt;0,COUNT($J$4:J163)+MAX('MI Fittings'!A:A,'CS Press Fittings'!A:A,'Steel Nipples'!A:A),"")</f>
        <v/>
      </c>
      <c r="B163" s="304"/>
      <c r="C163" s="360"/>
      <c r="D163" s="361"/>
      <c r="E163" s="1287"/>
      <c r="F163" s="317"/>
      <c r="G163" s="1335"/>
      <c r="H163" s="363"/>
      <c r="I163" s="52"/>
      <c r="J163" s="121"/>
      <c r="K163" s="1287"/>
      <c r="L163" s="304"/>
      <c r="M163" s="1287"/>
    </row>
    <row r="164" spans="1:13" ht="15.75" hidden="1">
      <c r="A164" s="304" t="str">
        <f>IF(J164&gt;0,COUNT($J$4:J164)+MAX('MI Fittings'!A:A,'CS Press Fittings'!A:A,'Steel Nipples'!A:A),"")</f>
        <v/>
      </c>
      <c r="B164" s="304"/>
      <c r="C164" s="360"/>
      <c r="D164" s="361"/>
      <c r="E164" s="1287"/>
      <c r="F164" s="317"/>
      <c r="G164" s="1335"/>
      <c r="H164" s="363"/>
      <c r="I164" s="52"/>
      <c r="J164" s="121"/>
      <c r="K164" s="1287"/>
      <c r="L164" s="304"/>
      <c r="M164" s="1287"/>
    </row>
    <row r="165" spans="1:13" ht="15.75" hidden="1">
      <c r="A165" s="304" t="str">
        <f>IF(J165&gt;0,COUNT($J$4:J165)+MAX('MI Fittings'!A:A,'CS Press Fittings'!A:A,'Steel Nipples'!A:A),"")</f>
        <v/>
      </c>
      <c r="B165" s="304"/>
      <c r="C165" s="360"/>
      <c r="D165" s="361"/>
      <c r="E165" s="1287"/>
      <c r="F165" s="317"/>
      <c r="G165" s="1335"/>
      <c r="H165" s="363"/>
      <c r="I165" s="52"/>
      <c r="J165" s="121"/>
      <c r="K165" s="1287"/>
      <c r="L165" s="304"/>
      <c r="M165" s="1287"/>
    </row>
    <row r="166" spans="1:13" ht="15.75" hidden="1">
      <c r="A166" s="304" t="str">
        <f>IF(J166&gt;0,COUNT($J$4:J166)+MAX('MI Fittings'!A:A,'CS Press Fittings'!A:A,'Steel Nipples'!A:A),"")</f>
        <v/>
      </c>
      <c r="B166" s="304"/>
      <c r="C166" s="360"/>
      <c r="D166" s="361"/>
      <c r="E166" s="1287"/>
      <c r="F166" s="317"/>
      <c r="G166" s="1335"/>
      <c r="H166" s="363"/>
      <c r="I166" s="52"/>
      <c r="J166" s="121"/>
      <c r="K166" s="1287"/>
      <c r="L166" s="304"/>
      <c r="M166" s="1287"/>
    </row>
    <row r="167" spans="1:13" ht="15.75" hidden="1">
      <c r="A167" s="304" t="str">
        <f>IF(J167&gt;0,COUNT($J$4:J167)+MAX('MI Fittings'!A:A,'CS Press Fittings'!A:A,'Steel Nipples'!A:A),"")</f>
        <v/>
      </c>
      <c r="B167" s="304"/>
      <c r="C167" s="360"/>
      <c r="D167" s="361"/>
      <c r="E167" s="1287"/>
      <c r="F167" s="317"/>
      <c r="G167" s="1335"/>
      <c r="H167" s="363"/>
      <c r="I167" s="52"/>
      <c r="J167" s="121"/>
      <c r="K167" s="1287"/>
      <c r="L167" s="304"/>
      <c r="M167" s="1287"/>
    </row>
    <row r="168" spans="1:13" ht="15.75" hidden="1">
      <c r="A168" s="304" t="str">
        <f>IF(J168&gt;0,COUNT($J$4:J168)+MAX('MI Fittings'!A:A,'CS Press Fittings'!A:A,'Steel Nipples'!A:A),"")</f>
        <v/>
      </c>
      <c r="B168" s="304"/>
      <c r="C168" s="360"/>
      <c r="D168" s="361"/>
      <c r="E168" s="1287"/>
      <c r="F168" s="317"/>
      <c r="G168" s="1335"/>
      <c r="H168" s="363"/>
      <c r="I168" s="52"/>
      <c r="J168" s="121"/>
      <c r="K168" s="1287"/>
      <c r="L168" s="304"/>
      <c r="M168" s="1287"/>
    </row>
    <row r="169" spans="1:13" ht="15.75" hidden="1">
      <c r="A169" s="304" t="str">
        <f>IF(J169&gt;0,COUNT($J$4:J169)+MAX('MI Fittings'!A:A,'CS Press Fittings'!A:A,'Steel Nipples'!A:A),"")</f>
        <v/>
      </c>
      <c r="B169" s="304"/>
      <c r="C169" s="360"/>
      <c r="D169" s="361"/>
      <c r="E169" s="1287"/>
      <c r="F169" s="317"/>
      <c r="G169" s="1335"/>
      <c r="H169" s="363"/>
      <c r="I169" s="52"/>
      <c r="J169" s="121"/>
      <c r="K169" s="1287"/>
      <c r="L169" s="304"/>
      <c r="M169" s="1287"/>
    </row>
    <row r="170" spans="1:13" ht="15.75" hidden="1">
      <c r="A170" s="304" t="str">
        <f>IF(J170&gt;0,COUNT($J$4:J170)+MAX('MI Fittings'!A:A,'CS Press Fittings'!A:A,'Steel Nipples'!A:A),"")</f>
        <v/>
      </c>
      <c r="B170" s="304"/>
      <c r="C170" s="360"/>
      <c r="D170" s="361"/>
      <c r="E170" s="1287"/>
      <c r="F170" s="317"/>
      <c r="G170" s="1335"/>
      <c r="H170" s="363"/>
      <c r="I170" s="52"/>
      <c r="J170" s="121"/>
      <c r="K170" s="1287"/>
      <c r="L170" s="304"/>
      <c r="M170" s="1287"/>
    </row>
    <row r="171" spans="1:13" ht="15.75" hidden="1">
      <c r="A171" s="304" t="str">
        <f>IF(J171&gt;0,COUNT($J$4:J171)+MAX('MI Fittings'!A:A,'CS Press Fittings'!A:A,'Steel Nipples'!A:A),"")</f>
        <v/>
      </c>
      <c r="B171" s="304"/>
      <c r="C171" s="360"/>
      <c r="D171" s="361"/>
      <c r="E171" s="1287"/>
      <c r="F171" s="317"/>
      <c r="G171" s="1335"/>
      <c r="H171" s="363"/>
      <c r="I171" s="52"/>
      <c r="J171" s="121"/>
      <c r="K171" s="1287"/>
      <c r="L171" s="304"/>
      <c r="M171" s="1287"/>
    </row>
    <row r="172" spans="1:13" ht="15.75" hidden="1">
      <c r="A172" s="304" t="str">
        <f>IF(J172&gt;0,COUNT($J$4:J172)+MAX('MI Fittings'!A:A,'CS Press Fittings'!A:A,'Steel Nipples'!A:A),"")</f>
        <v/>
      </c>
      <c r="B172" s="304"/>
      <c r="C172" s="360"/>
      <c r="D172" s="361"/>
      <c r="E172" s="1287"/>
      <c r="F172" s="317"/>
      <c r="G172" s="1335"/>
      <c r="H172" s="363"/>
      <c r="I172" s="52"/>
      <c r="J172" s="121"/>
      <c r="K172" s="1287"/>
      <c r="L172" s="304"/>
      <c r="M172" s="1287"/>
    </row>
    <row r="173" spans="1:13" ht="15.75" hidden="1">
      <c r="A173" s="304" t="str">
        <f>IF(J173&gt;0,COUNT($J$4:J173)+MAX('MI Fittings'!A:A,'CS Press Fittings'!A:A,'Steel Nipples'!A:A),"")</f>
        <v/>
      </c>
      <c r="B173" s="304"/>
      <c r="C173" s="360"/>
      <c r="D173" s="361"/>
      <c r="E173" s="1287"/>
      <c r="F173" s="317"/>
      <c r="G173" s="1335"/>
      <c r="H173" s="363"/>
      <c r="I173" s="52"/>
      <c r="J173" s="121"/>
      <c r="K173" s="1287"/>
      <c r="L173" s="304"/>
      <c r="M173" s="1287"/>
    </row>
    <row r="174" spans="1:13" ht="15.75" hidden="1">
      <c r="A174" s="304" t="str">
        <f>IF(J174&gt;0,COUNT($J$4:J174)+MAX('MI Fittings'!A:A,'CS Press Fittings'!A:A,'Steel Nipples'!A:A),"")</f>
        <v/>
      </c>
      <c r="B174" s="304"/>
      <c r="C174" s="360"/>
      <c r="D174" s="361"/>
      <c r="E174" s="1287"/>
      <c r="F174" s="317"/>
      <c r="G174" s="1335"/>
      <c r="H174" s="363"/>
      <c r="I174" s="52"/>
      <c r="J174" s="121"/>
      <c r="K174" s="1287"/>
      <c r="L174" s="304"/>
      <c r="M174" s="1287"/>
    </row>
    <row r="175" spans="1:13" ht="15.75" hidden="1">
      <c r="A175" s="304" t="str">
        <f>IF(J175&gt;0,COUNT($J$4:J175)+MAX('MI Fittings'!A:A,'CS Press Fittings'!A:A,'Steel Nipples'!A:A),"")</f>
        <v/>
      </c>
      <c r="B175" s="304"/>
      <c r="C175" s="360"/>
      <c r="D175" s="361"/>
      <c r="E175" s="1287"/>
      <c r="F175" s="317"/>
      <c r="G175" s="1335"/>
      <c r="H175" s="363"/>
      <c r="I175" s="52"/>
      <c r="J175" s="121"/>
      <c r="K175" s="1287"/>
      <c r="L175" s="304"/>
      <c r="M175" s="1287"/>
    </row>
    <row r="176" spans="1:13" ht="15.75" hidden="1">
      <c r="A176" s="304" t="str">
        <f>IF(J176&gt;0,COUNT($J$4:J176)+MAX('MI Fittings'!A:A,'CS Press Fittings'!A:A,'Steel Nipples'!A:A),"")</f>
        <v/>
      </c>
      <c r="B176" s="304"/>
      <c r="C176" s="360"/>
      <c r="D176" s="361"/>
      <c r="E176" s="1287"/>
      <c r="F176" s="317"/>
      <c r="G176" s="1335"/>
      <c r="H176" s="363"/>
      <c r="I176" s="52"/>
      <c r="J176" s="121"/>
      <c r="K176" s="1287"/>
      <c r="L176" s="304"/>
      <c r="M176" s="1287"/>
    </row>
    <row r="177" spans="1:13" ht="15.75" hidden="1">
      <c r="A177" s="304" t="str">
        <f>IF(J177&gt;0,COUNT($J$4:J177)+MAX('MI Fittings'!A:A,'CS Press Fittings'!A:A,'Steel Nipples'!A:A),"")</f>
        <v/>
      </c>
      <c r="B177" s="304"/>
      <c r="C177" s="360"/>
      <c r="D177" s="361"/>
      <c r="E177" s="1287"/>
      <c r="F177" s="317"/>
      <c r="G177" s="1335"/>
      <c r="H177" s="363"/>
      <c r="I177" s="52"/>
      <c r="J177" s="121"/>
      <c r="K177" s="1287"/>
      <c r="L177" s="304"/>
      <c r="M177" s="1287"/>
    </row>
    <row r="178" spans="1:13" ht="15.75" hidden="1">
      <c r="A178" s="304" t="str">
        <f>IF(J178&gt;0,COUNT($J$4:J178)+MAX('MI Fittings'!A:A,'CS Press Fittings'!A:A,'Steel Nipples'!A:A),"")</f>
        <v/>
      </c>
      <c r="B178" s="304"/>
      <c r="C178" s="360"/>
      <c r="D178" s="361"/>
      <c r="E178" s="1287"/>
      <c r="F178" s="317"/>
      <c r="G178" s="1335"/>
      <c r="H178" s="363"/>
      <c r="I178" s="52"/>
      <c r="J178" s="121"/>
      <c r="K178" s="1287"/>
      <c r="L178" s="304"/>
      <c r="M178" s="1287"/>
    </row>
    <row r="179" spans="1:13" ht="15.75" hidden="1">
      <c r="A179" s="304" t="str">
        <f>IF(J179&gt;0,COUNT($J$4:J179)+MAX('MI Fittings'!A:A,'CS Press Fittings'!A:A,'Steel Nipples'!A:A),"")</f>
        <v/>
      </c>
      <c r="B179" s="304"/>
      <c r="C179" s="360"/>
      <c r="D179" s="361"/>
      <c r="E179" s="1287"/>
      <c r="F179" s="317"/>
      <c r="G179" s="1335"/>
      <c r="H179" s="363"/>
      <c r="I179" s="52"/>
      <c r="J179" s="121"/>
      <c r="K179" s="1287"/>
      <c r="L179" s="304"/>
      <c r="M179" s="1287"/>
    </row>
    <row r="180" spans="1:13" ht="15.75" hidden="1">
      <c r="A180" s="304" t="str">
        <f>IF(J180&gt;0,COUNT($J$4:J180)+MAX('MI Fittings'!A:A,'CS Press Fittings'!A:A,'Steel Nipples'!A:A),"")</f>
        <v/>
      </c>
      <c r="B180" s="304"/>
      <c r="C180" s="360"/>
      <c r="D180" s="361"/>
      <c r="E180" s="1287"/>
      <c r="F180" s="317"/>
      <c r="G180" s="1335"/>
      <c r="H180" s="363"/>
      <c r="I180" s="52"/>
      <c r="J180" s="121"/>
      <c r="K180" s="1287"/>
      <c r="L180" s="304"/>
      <c r="M180" s="1287"/>
    </row>
    <row r="181" spans="1:13" ht="15.75" hidden="1">
      <c r="A181" s="304" t="str">
        <f>IF(J181&gt;0,COUNT($J$4:J181)+MAX('MI Fittings'!A:A,'CS Press Fittings'!A:A,'Steel Nipples'!A:A),"")</f>
        <v/>
      </c>
      <c r="B181" s="304"/>
      <c r="C181" s="360"/>
      <c r="D181" s="361"/>
      <c r="E181" s="1287"/>
      <c r="F181" s="317"/>
      <c r="G181" s="1335"/>
      <c r="H181" s="363"/>
      <c r="I181" s="52"/>
      <c r="J181" s="121"/>
      <c r="K181" s="1287"/>
      <c r="L181" s="304"/>
      <c r="M181" s="1287"/>
    </row>
    <row r="182" spans="1:13" ht="15.75" hidden="1">
      <c r="A182" s="304" t="str">
        <f>IF(J182&gt;0,COUNT($J$4:J182)+MAX('MI Fittings'!A:A,'CS Press Fittings'!A:A,'Steel Nipples'!A:A),"")</f>
        <v/>
      </c>
      <c r="B182" s="304"/>
      <c r="C182" s="360"/>
      <c r="D182" s="361"/>
      <c r="E182" s="1287"/>
      <c r="F182" s="317"/>
      <c r="G182" s="1335"/>
      <c r="H182" s="363"/>
      <c r="I182" s="52"/>
      <c r="J182" s="121"/>
      <c r="K182" s="1287"/>
      <c r="L182" s="304"/>
      <c r="M182" s="1287"/>
    </row>
    <row r="183" spans="1:13" ht="15.75" hidden="1">
      <c r="A183" s="304" t="str">
        <f>IF(J183&gt;0,COUNT($J$4:J183)+MAX('MI Fittings'!A:A,'CS Press Fittings'!A:A,'Steel Nipples'!A:A),"")</f>
        <v/>
      </c>
      <c r="B183" s="304"/>
      <c r="C183" s="360"/>
      <c r="D183" s="361"/>
      <c r="E183" s="1287"/>
      <c r="F183" s="317"/>
      <c r="G183" s="1335"/>
      <c r="H183" s="363"/>
      <c r="I183" s="52"/>
      <c r="J183" s="121"/>
      <c r="K183" s="1287"/>
      <c r="L183" s="304"/>
      <c r="M183" s="1287"/>
    </row>
    <row r="184" spans="1:13" ht="15.75" hidden="1">
      <c r="A184" s="304" t="str">
        <f>IF(J184&gt;0,COUNT($J$4:J184)+MAX('MI Fittings'!A:A,'CS Press Fittings'!A:A,'Steel Nipples'!A:A),"")</f>
        <v/>
      </c>
      <c r="B184" s="304"/>
      <c r="C184" s="360"/>
      <c r="D184" s="361"/>
      <c r="E184" s="1287"/>
      <c r="F184" s="317"/>
      <c r="G184" s="1335"/>
      <c r="H184" s="363"/>
      <c r="I184" s="52"/>
      <c r="J184" s="121"/>
      <c r="K184" s="1287"/>
      <c r="L184" s="304"/>
      <c r="M184" s="1287"/>
    </row>
    <row r="185" spans="1:13" ht="15.75" hidden="1">
      <c r="A185" s="304" t="str">
        <f>IF(J185&gt;0,COUNT($J$4:J185)+MAX('MI Fittings'!A:A,'CS Press Fittings'!A:A,'Steel Nipples'!A:A),"")</f>
        <v/>
      </c>
      <c r="B185" s="304"/>
      <c r="C185" s="360"/>
      <c r="D185" s="361"/>
      <c r="E185" s="1287"/>
      <c r="F185" s="317"/>
      <c r="G185" s="1335"/>
      <c r="H185" s="363"/>
      <c r="I185" s="52"/>
      <c r="J185" s="121"/>
      <c r="K185" s="1287"/>
      <c r="L185" s="304"/>
      <c r="M185" s="1287"/>
    </row>
    <row r="186" spans="1:13" ht="15.75" hidden="1">
      <c r="A186" s="304" t="str">
        <f>IF(J186&gt;0,COUNT($J$4:J186)+MAX('MI Fittings'!A:A,'CS Press Fittings'!A:A,'Steel Nipples'!A:A),"")</f>
        <v/>
      </c>
      <c r="B186" s="304"/>
      <c r="C186" s="360"/>
      <c r="D186" s="361"/>
      <c r="E186" s="1287"/>
      <c r="F186" s="317"/>
      <c r="G186" s="1335"/>
      <c r="H186" s="363"/>
      <c r="I186" s="52"/>
      <c r="J186" s="121"/>
      <c r="K186" s="1287"/>
      <c r="L186" s="304"/>
      <c r="M186" s="1287"/>
    </row>
    <row r="187" spans="1:13" ht="15.75" hidden="1">
      <c r="A187" s="304" t="str">
        <f>IF(J187&gt;0,COUNT($J$4:J187)+MAX('MI Fittings'!A:A,'CS Press Fittings'!A:A,'Steel Nipples'!A:A),"")</f>
        <v/>
      </c>
      <c r="B187" s="304"/>
      <c r="C187" s="360"/>
      <c r="D187" s="361"/>
      <c r="E187" s="1287"/>
      <c r="F187" s="317"/>
      <c r="G187" s="1335"/>
      <c r="H187" s="363"/>
      <c r="I187" s="52"/>
      <c r="J187" s="121"/>
      <c r="K187" s="1287"/>
      <c r="L187" s="304"/>
      <c r="M187" s="1287"/>
    </row>
    <row r="188" spans="1:13" ht="15.75" hidden="1">
      <c r="A188" s="304" t="str">
        <f>IF(J188&gt;0,COUNT($J$4:J188)+MAX('MI Fittings'!A:A,'CS Press Fittings'!A:A,'Steel Nipples'!A:A),"")</f>
        <v/>
      </c>
      <c r="B188" s="304"/>
      <c r="C188" s="360"/>
      <c r="D188" s="361"/>
      <c r="E188" s="1287"/>
      <c r="F188" s="317"/>
      <c r="G188" s="1335"/>
      <c r="H188" s="363"/>
      <c r="I188" s="52"/>
      <c r="J188" s="121"/>
      <c r="K188" s="1287"/>
      <c r="L188" s="304"/>
      <c r="M188" s="1287"/>
    </row>
    <row r="189" spans="1:13" ht="15.75" hidden="1">
      <c r="A189" s="304" t="str">
        <f>IF(J189&gt;0,COUNT($J$4:J189)+MAX('MI Fittings'!A:A,'CS Press Fittings'!A:A,'Steel Nipples'!A:A),"")</f>
        <v/>
      </c>
      <c r="B189" s="304"/>
      <c r="C189" s="360"/>
      <c r="D189" s="361"/>
      <c r="E189" s="1287"/>
      <c r="F189" s="317"/>
      <c r="G189" s="1335"/>
      <c r="H189" s="363"/>
      <c r="I189" s="52"/>
      <c r="J189" s="121"/>
      <c r="K189" s="1287"/>
      <c r="L189" s="304"/>
      <c r="M189" s="1287"/>
    </row>
    <row r="190" spans="1:13" ht="15.75" hidden="1">
      <c r="A190" s="304" t="str">
        <f>IF(J190&gt;0,COUNT($J$4:J190)+MAX('MI Fittings'!A:A,'CS Press Fittings'!A:A,'Steel Nipples'!A:A),"")</f>
        <v/>
      </c>
      <c r="B190" s="304"/>
      <c r="C190" s="360"/>
      <c r="D190" s="361"/>
      <c r="E190" s="1287"/>
      <c r="F190" s="317"/>
      <c r="G190" s="1335"/>
      <c r="H190" s="363"/>
      <c r="I190" s="52"/>
      <c r="J190" s="121"/>
      <c r="K190" s="1287"/>
      <c r="L190" s="304"/>
      <c r="M190" s="1287"/>
    </row>
    <row r="191" spans="1:13" ht="15.75" hidden="1">
      <c r="A191" s="304" t="str">
        <f>IF(J191&gt;0,COUNT($J$4:J191)+MAX('MI Fittings'!A:A,'CS Press Fittings'!A:A,'Steel Nipples'!A:A),"")</f>
        <v/>
      </c>
      <c r="B191" s="304"/>
      <c r="C191" s="360"/>
      <c r="D191" s="361"/>
      <c r="E191" s="1287"/>
      <c r="F191" s="317"/>
      <c r="G191" s="1335"/>
      <c r="H191" s="363"/>
      <c r="I191" s="52"/>
      <c r="J191" s="121"/>
      <c r="K191" s="1287"/>
      <c r="L191" s="304"/>
      <c r="M191" s="1287"/>
    </row>
    <row r="192" spans="1:13" ht="15.75" hidden="1">
      <c r="A192" s="304" t="str">
        <f>IF(J192&gt;0,COUNT($J$4:J192)+MAX('MI Fittings'!A:A,'CS Press Fittings'!A:A,'Steel Nipples'!A:A),"")</f>
        <v/>
      </c>
      <c r="B192" s="304"/>
      <c r="C192" s="360"/>
      <c r="D192" s="361"/>
      <c r="E192" s="1287"/>
      <c r="F192" s="317"/>
      <c r="G192" s="1335"/>
      <c r="H192" s="363"/>
      <c r="I192" s="52"/>
      <c r="J192" s="121"/>
      <c r="K192" s="1287"/>
      <c r="L192" s="304"/>
      <c r="M192" s="1287"/>
    </row>
    <row r="193" spans="1:13" ht="15.75" hidden="1">
      <c r="A193" s="304" t="str">
        <f>IF(J193&gt;0,COUNT($J$4:J193)+MAX('MI Fittings'!A:A,'CS Press Fittings'!A:A,'Steel Nipples'!A:A),"")</f>
        <v/>
      </c>
      <c r="B193" s="304"/>
      <c r="C193" s="360"/>
      <c r="D193" s="361"/>
      <c r="E193" s="1287"/>
      <c r="F193" s="317"/>
      <c r="G193" s="1335"/>
      <c r="H193" s="363"/>
      <c r="I193" s="52"/>
      <c r="J193" s="121"/>
      <c r="K193" s="1287"/>
      <c r="L193" s="304"/>
      <c r="M193" s="1287"/>
    </row>
    <row r="194" spans="1:13" ht="15.75" hidden="1">
      <c r="A194" s="304" t="str">
        <f>IF(J194&gt;0,COUNT($J$4:J194)+MAX('MI Fittings'!A:A,'CS Press Fittings'!A:A,'Steel Nipples'!A:A),"")</f>
        <v/>
      </c>
      <c r="B194" s="304"/>
      <c r="C194" s="360"/>
      <c r="D194" s="361"/>
      <c r="E194" s="1287"/>
      <c r="F194" s="317"/>
      <c r="G194" s="1335"/>
      <c r="H194" s="363"/>
      <c r="I194" s="52"/>
      <c r="J194" s="121"/>
      <c r="K194" s="1287"/>
      <c r="L194" s="304"/>
      <c r="M194" s="1287"/>
    </row>
    <row r="195" spans="1:13" ht="15.75" hidden="1">
      <c r="A195" s="304" t="str">
        <f>IF(J195&gt;0,COUNT($J$4:J195)+MAX('MI Fittings'!A:A,'CS Press Fittings'!A:A,'Steel Nipples'!A:A),"")</f>
        <v/>
      </c>
      <c r="B195" s="304"/>
      <c r="C195" s="360"/>
      <c r="D195" s="361"/>
      <c r="E195" s="1287"/>
      <c r="F195" s="317"/>
      <c r="G195" s="1335"/>
      <c r="H195" s="363"/>
      <c r="I195" s="52"/>
      <c r="J195" s="121"/>
      <c r="K195" s="1287"/>
      <c r="L195" s="304"/>
      <c r="M195" s="1287"/>
    </row>
    <row r="196" spans="1:13" ht="15.75" hidden="1">
      <c r="A196" s="304" t="str">
        <f>IF(J196&gt;0,COUNT($J$4:J196)+MAX('MI Fittings'!A:A,'CS Press Fittings'!A:A,'Steel Nipples'!A:A),"")</f>
        <v/>
      </c>
      <c r="B196" s="304"/>
      <c r="C196" s="360"/>
      <c r="D196" s="361"/>
      <c r="E196" s="1287"/>
      <c r="F196" s="317"/>
      <c r="G196" s="1335"/>
      <c r="H196" s="363"/>
      <c r="I196" s="52"/>
      <c r="J196" s="121"/>
      <c r="K196" s="1287"/>
      <c r="L196" s="304"/>
      <c r="M196" s="1287"/>
    </row>
    <row r="197" spans="1:13" ht="15.75" hidden="1">
      <c r="A197" s="304" t="str">
        <f>IF(J197&gt;0,COUNT($J$4:J197)+MAX('MI Fittings'!A:A,'CS Press Fittings'!A:A,'Steel Nipples'!A:A),"")</f>
        <v/>
      </c>
      <c r="B197" s="304"/>
      <c r="C197" s="360"/>
      <c r="D197" s="361"/>
      <c r="E197" s="1287"/>
      <c r="F197" s="317"/>
      <c r="G197" s="1335"/>
      <c r="H197" s="363"/>
      <c r="I197" s="52"/>
      <c r="J197" s="121"/>
      <c r="K197" s="1287"/>
      <c r="L197" s="304"/>
      <c r="M197" s="1287"/>
    </row>
    <row r="198" spans="1:13" ht="15.75" hidden="1">
      <c r="A198" s="304" t="str">
        <f>IF(J198&gt;0,COUNT($J$4:J198)+MAX('MI Fittings'!A:A,'CS Press Fittings'!A:A,'Steel Nipples'!A:A),"")</f>
        <v/>
      </c>
      <c r="B198" s="304"/>
      <c r="C198" s="360"/>
      <c r="D198" s="361"/>
      <c r="E198" s="1287"/>
      <c r="F198" s="317"/>
      <c r="G198" s="1335"/>
      <c r="H198" s="363"/>
      <c r="I198" s="52"/>
      <c r="J198" s="121"/>
      <c r="K198" s="1287"/>
      <c r="L198" s="304"/>
      <c r="M198" s="1287"/>
    </row>
    <row r="199" spans="1:13" ht="15.75" hidden="1">
      <c r="A199" s="304" t="str">
        <f>IF(J199&gt;0,COUNT($J$4:J199)+MAX('MI Fittings'!A:A,'CS Press Fittings'!A:A,'Steel Nipples'!A:A),"")</f>
        <v/>
      </c>
      <c r="B199" s="304"/>
      <c r="C199" s="360"/>
      <c r="D199" s="361"/>
      <c r="E199" s="1287"/>
      <c r="F199" s="317"/>
      <c r="G199" s="1335"/>
      <c r="H199" s="363"/>
      <c r="I199" s="52"/>
      <c r="J199" s="121"/>
      <c r="K199" s="1287"/>
      <c r="L199" s="304"/>
      <c r="M199" s="1287"/>
    </row>
    <row r="200" spans="1:13" ht="15.75" hidden="1">
      <c r="A200" s="304" t="str">
        <f>IF(J200&gt;0,COUNT($J$4:J200)+MAX('MI Fittings'!A:A,'CS Press Fittings'!A:A,'Steel Nipples'!A:A),"")</f>
        <v/>
      </c>
      <c r="B200" s="304"/>
      <c r="C200" s="360"/>
      <c r="D200" s="361"/>
      <c r="E200" s="1287"/>
      <c r="F200" s="317"/>
      <c r="G200" s="1335"/>
      <c r="H200" s="363"/>
      <c r="I200" s="52"/>
      <c r="J200" s="121"/>
      <c r="K200" s="1287"/>
      <c r="L200" s="304"/>
      <c r="M200" s="1287"/>
    </row>
    <row r="201" spans="1:13" ht="15.75" hidden="1">
      <c r="A201" s="304" t="str">
        <f>IF(J201&gt;0,COUNT($J$4:J201)+MAX('MI Fittings'!A:A,'CS Press Fittings'!A:A,'Steel Nipples'!A:A),"")</f>
        <v/>
      </c>
      <c r="B201" s="304"/>
      <c r="C201" s="360"/>
      <c r="D201" s="361"/>
      <c r="E201" s="1287"/>
      <c r="F201" s="317"/>
      <c r="G201" s="1335"/>
      <c r="H201" s="363"/>
      <c r="I201" s="52"/>
      <c r="J201" s="121"/>
      <c r="K201" s="1287"/>
      <c r="L201" s="304"/>
      <c r="M201" s="1287"/>
    </row>
    <row r="202" spans="1:13" ht="15.75" hidden="1">
      <c r="A202" s="304" t="str">
        <f>IF(J202&gt;0,COUNT($J$4:J202)+MAX('MI Fittings'!A:A,'CS Press Fittings'!A:A,'Steel Nipples'!A:A),"")</f>
        <v/>
      </c>
      <c r="B202" s="304"/>
      <c r="C202" s="360"/>
      <c r="D202" s="361"/>
      <c r="E202" s="1287"/>
      <c r="F202" s="317"/>
      <c r="G202" s="1335"/>
      <c r="H202" s="363"/>
      <c r="I202" s="52"/>
      <c r="J202" s="121"/>
      <c r="K202" s="1287"/>
      <c r="L202" s="304"/>
      <c r="M202" s="1287"/>
    </row>
    <row r="203" spans="1:13" ht="15.75" hidden="1">
      <c r="A203" s="304" t="str">
        <f>IF(J203&gt;0,COUNT($J$4:J203)+MAX('MI Fittings'!A:A,'CS Press Fittings'!A:A,'Steel Nipples'!A:A),"")</f>
        <v/>
      </c>
      <c r="B203" s="304"/>
      <c r="C203" s="360"/>
      <c r="D203" s="361"/>
      <c r="E203" s="1287"/>
      <c r="F203" s="317"/>
      <c r="G203" s="1335"/>
      <c r="H203" s="363"/>
      <c r="I203" s="52"/>
      <c r="J203" s="121"/>
      <c r="K203" s="1287"/>
      <c r="L203" s="304"/>
      <c r="M203" s="1287"/>
    </row>
    <row r="204" spans="1:13" ht="15.75" hidden="1">
      <c r="A204" s="304" t="str">
        <f>IF(J204&gt;0,COUNT($J$4:J204)+MAX('MI Fittings'!A:A,'CS Press Fittings'!A:A,'Steel Nipples'!A:A),"")</f>
        <v/>
      </c>
      <c r="B204" s="304"/>
      <c r="C204" s="360"/>
      <c r="D204" s="361"/>
      <c r="E204" s="1287"/>
      <c r="F204" s="317"/>
      <c r="G204" s="1335"/>
      <c r="H204" s="363"/>
      <c r="I204" s="52"/>
      <c r="J204" s="121"/>
      <c r="K204" s="1287"/>
      <c r="L204" s="304"/>
      <c r="M204" s="1287"/>
    </row>
    <row r="205" spans="1:13" ht="15.75" hidden="1">
      <c r="A205" s="304" t="str">
        <f>IF(J205&gt;0,COUNT($J$4:J205)+MAX('MI Fittings'!A:A,'CS Press Fittings'!A:A,'Steel Nipples'!A:A),"")</f>
        <v/>
      </c>
      <c r="B205" s="304"/>
      <c r="C205" s="360"/>
      <c r="D205" s="361"/>
      <c r="E205" s="1287"/>
      <c r="F205" s="317"/>
      <c r="G205" s="1335"/>
      <c r="H205" s="363"/>
      <c r="I205" s="52"/>
      <c r="J205" s="121"/>
      <c r="K205" s="1287"/>
      <c r="L205" s="304"/>
      <c r="M205" s="1287"/>
    </row>
    <row r="206" spans="1:13" ht="15.75" hidden="1">
      <c r="A206" s="304" t="str">
        <f>IF(J206&gt;0,COUNT($J$4:J206)+MAX('MI Fittings'!A:A,'CS Press Fittings'!A:A,'Steel Nipples'!A:A),"")</f>
        <v/>
      </c>
      <c r="B206" s="304"/>
      <c r="C206" s="360"/>
      <c r="D206" s="361"/>
      <c r="E206" s="1287"/>
      <c r="F206" s="317"/>
      <c r="G206" s="1335"/>
      <c r="H206" s="363"/>
      <c r="I206" s="52"/>
      <c r="J206" s="121"/>
      <c r="K206" s="1287"/>
      <c r="L206" s="304"/>
      <c r="M206" s="1287"/>
    </row>
    <row r="207" spans="1:13" ht="15.75" hidden="1">
      <c r="A207" s="304" t="str">
        <f>IF(J207&gt;0,COUNT($J$4:J207)+MAX('MI Fittings'!A:A,'CS Press Fittings'!A:A,'Steel Nipples'!A:A),"")</f>
        <v/>
      </c>
      <c r="B207" s="304"/>
      <c r="C207" s="360"/>
      <c r="D207" s="361"/>
      <c r="E207" s="1287"/>
      <c r="F207" s="317"/>
      <c r="G207" s="1335"/>
      <c r="H207" s="363"/>
      <c r="I207" s="52"/>
      <c r="J207" s="121"/>
      <c r="K207" s="1287"/>
      <c r="L207" s="304"/>
      <c r="M207" s="1287"/>
    </row>
    <row r="208" spans="1:13" ht="15.75" hidden="1">
      <c r="A208" s="304" t="str">
        <f>IF(J208&gt;0,COUNT($J$4:J208)+MAX('MI Fittings'!A:A,'CS Press Fittings'!A:A,'Steel Nipples'!A:A),"")</f>
        <v/>
      </c>
      <c r="B208" s="304"/>
      <c r="C208" s="360"/>
      <c r="D208" s="361"/>
      <c r="E208" s="1287"/>
      <c r="F208" s="317"/>
      <c r="G208" s="1335"/>
      <c r="H208" s="363"/>
      <c r="I208" s="52"/>
      <c r="J208" s="121"/>
      <c r="K208" s="1287"/>
      <c r="L208" s="304"/>
      <c r="M208" s="1287"/>
    </row>
    <row r="209" spans="1:13" ht="15.75" hidden="1">
      <c r="A209" s="304" t="str">
        <f>IF(J209&gt;0,COUNT($J$4:J209)+MAX('MI Fittings'!A:A,'CS Press Fittings'!A:A,'Steel Nipples'!A:A),"")</f>
        <v/>
      </c>
      <c r="B209" s="304"/>
      <c r="C209" s="360"/>
      <c r="D209" s="361"/>
      <c r="E209" s="1287"/>
      <c r="F209" s="317"/>
      <c r="G209" s="1335"/>
      <c r="H209" s="363"/>
      <c r="I209" s="52"/>
      <c r="J209" s="121"/>
      <c r="K209" s="1287"/>
      <c r="L209" s="304"/>
      <c r="M209" s="1287"/>
    </row>
    <row r="210" spans="1:13" ht="15.75" hidden="1">
      <c r="A210" s="304" t="str">
        <f>IF(J210&gt;0,COUNT($J$4:J210)+MAX('MI Fittings'!A:A,'CS Press Fittings'!A:A,'Steel Nipples'!A:A),"")</f>
        <v/>
      </c>
      <c r="B210" s="304"/>
      <c r="C210" s="360"/>
      <c r="D210" s="361"/>
      <c r="E210" s="1287"/>
      <c r="F210" s="317"/>
      <c r="G210" s="1335"/>
      <c r="H210" s="363"/>
      <c r="I210" s="52"/>
      <c r="J210" s="121"/>
      <c r="K210" s="1287"/>
      <c r="L210" s="304"/>
      <c r="M210" s="1287"/>
    </row>
    <row r="211" spans="1:13" ht="15.75" hidden="1">
      <c r="A211" s="304" t="str">
        <f>IF(J211&gt;0,COUNT($J$4:J211)+MAX('MI Fittings'!A:A,'CS Press Fittings'!A:A,'Steel Nipples'!A:A),"")</f>
        <v/>
      </c>
      <c r="B211" s="304"/>
      <c r="C211" s="360"/>
      <c r="D211" s="361"/>
      <c r="E211" s="1287"/>
      <c r="F211" s="317"/>
      <c r="G211" s="1335"/>
      <c r="H211" s="363"/>
      <c r="I211" s="52"/>
      <c r="J211" s="121"/>
      <c r="K211" s="1287"/>
      <c r="L211" s="304"/>
      <c r="M211" s="1287"/>
    </row>
    <row r="212" spans="1:13" ht="15.75" hidden="1">
      <c r="A212" s="304" t="str">
        <f>IF(J212&gt;0,COUNT($J$4:J212)+MAX('MI Fittings'!A:A,'CS Press Fittings'!A:A,'Steel Nipples'!A:A),"")</f>
        <v/>
      </c>
      <c r="B212" s="304"/>
      <c r="C212" s="360"/>
      <c r="D212" s="361"/>
      <c r="E212" s="1287"/>
      <c r="F212" s="317"/>
      <c r="G212" s="1335"/>
      <c r="H212" s="363"/>
      <c r="I212" s="52"/>
      <c r="J212" s="121"/>
      <c r="K212" s="1287"/>
      <c r="L212" s="304"/>
      <c r="M212" s="1287"/>
    </row>
    <row r="213" spans="1:13" ht="15.75" hidden="1">
      <c r="A213" s="304" t="str">
        <f>IF(J213&gt;0,COUNT($J$4:J213)+MAX('MI Fittings'!A:A,'CS Press Fittings'!A:A,'Steel Nipples'!A:A),"")</f>
        <v/>
      </c>
      <c r="B213" s="304"/>
      <c r="C213" s="360"/>
      <c r="D213" s="361"/>
      <c r="E213" s="1287"/>
      <c r="F213" s="317"/>
      <c r="G213" s="1335"/>
      <c r="H213" s="363"/>
      <c r="I213" s="52"/>
      <c r="J213" s="121"/>
      <c r="K213" s="1287"/>
      <c r="L213" s="304"/>
      <c r="M213" s="1287"/>
    </row>
    <row r="214" spans="1:13" ht="15.75" hidden="1">
      <c r="A214" s="304" t="str">
        <f>IF(J214&gt;0,COUNT($J$4:J214)+MAX('MI Fittings'!A:A,'CS Press Fittings'!A:A,'Steel Nipples'!A:A),"")</f>
        <v/>
      </c>
      <c r="B214" s="304"/>
      <c r="C214" s="360"/>
      <c r="D214" s="361"/>
      <c r="E214" s="1287"/>
      <c r="F214" s="317"/>
      <c r="G214" s="1335"/>
      <c r="H214" s="363"/>
      <c r="I214" s="52"/>
      <c r="J214" s="121"/>
      <c r="K214" s="1287"/>
      <c r="L214" s="304"/>
      <c r="M214" s="1287"/>
    </row>
    <row r="215" spans="1:13" ht="15.75" hidden="1">
      <c r="A215" s="304" t="str">
        <f>IF(J215&gt;0,COUNT($J$4:J215)+MAX('MI Fittings'!A:A,'CS Press Fittings'!A:A,'Steel Nipples'!A:A),"")</f>
        <v/>
      </c>
      <c r="B215" s="304"/>
      <c r="C215" s="360"/>
      <c r="D215" s="361"/>
      <c r="E215" s="1287"/>
      <c r="F215" s="317"/>
      <c r="G215" s="1335"/>
      <c r="H215" s="363"/>
      <c r="I215" s="52"/>
      <c r="J215" s="121"/>
      <c r="K215" s="1287"/>
      <c r="L215" s="304"/>
      <c r="M215" s="1287"/>
    </row>
    <row r="216" spans="1:13" ht="15.75" hidden="1">
      <c r="A216" s="304" t="str">
        <f>IF(J216&gt;0,COUNT($J$4:J216)+MAX('MI Fittings'!A:A,'CS Press Fittings'!A:A,'Steel Nipples'!A:A),"")</f>
        <v/>
      </c>
      <c r="B216" s="304"/>
      <c r="C216" s="360"/>
      <c r="D216" s="361"/>
      <c r="E216" s="1287"/>
      <c r="F216" s="317"/>
      <c r="G216" s="1335"/>
      <c r="H216" s="363"/>
      <c r="I216" s="52"/>
      <c r="J216" s="121"/>
      <c r="K216" s="1287"/>
      <c r="L216" s="304"/>
      <c r="M216" s="1287"/>
    </row>
    <row r="217" spans="1:13" ht="15.75" hidden="1">
      <c r="A217" s="304" t="str">
        <f>IF(J217&gt;0,COUNT($J$4:J217)+MAX('MI Fittings'!A:A,'CS Press Fittings'!A:A,'Steel Nipples'!A:A),"")</f>
        <v/>
      </c>
      <c r="B217" s="304"/>
      <c r="C217" s="360"/>
      <c r="D217" s="361"/>
      <c r="E217" s="1287"/>
      <c r="F217" s="317"/>
      <c r="G217" s="1335"/>
      <c r="H217" s="363"/>
      <c r="I217" s="52"/>
      <c r="J217" s="121"/>
      <c r="K217" s="1287"/>
      <c r="L217" s="304"/>
      <c r="M217" s="1287"/>
    </row>
    <row r="218" spans="1:13" ht="15.75" hidden="1">
      <c r="A218" s="304" t="str">
        <f>IF(J218&gt;0,COUNT($J$4:J218)+MAX('MI Fittings'!A:A,'CS Press Fittings'!A:A,'Steel Nipples'!A:A),"")</f>
        <v/>
      </c>
      <c r="B218" s="304"/>
      <c r="C218" s="360"/>
      <c r="D218" s="361"/>
      <c r="E218" s="1287"/>
      <c r="F218" s="317"/>
      <c r="G218" s="1335"/>
      <c r="H218" s="363"/>
      <c r="I218" s="52"/>
      <c r="J218" s="121"/>
      <c r="K218" s="1287"/>
      <c r="L218" s="304"/>
      <c r="M218" s="1287"/>
    </row>
    <row r="219" spans="1:13" ht="15.75" hidden="1">
      <c r="A219" s="304" t="str">
        <f>IF(J219&gt;0,COUNT($J$4:J219)+MAX('MI Fittings'!A:A,'CS Press Fittings'!A:A,'Steel Nipples'!A:A),"")</f>
        <v/>
      </c>
      <c r="B219" s="304"/>
      <c r="C219" s="360"/>
      <c r="D219" s="361"/>
      <c r="E219" s="1287"/>
      <c r="F219" s="317"/>
      <c r="G219" s="1335"/>
      <c r="H219" s="363"/>
      <c r="I219" s="52"/>
      <c r="J219" s="121"/>
      <c r="K219" s="1287"/>
      <c r="L219" s="304"/>
      <c r="M219" s="1287"/>
    </row>
    <row r="220" spans="1:13" ht="15.75" hidden="1">
      <c r="A220" s="304" t="str">
        <f>IF(J220&gt;0,COUNT($J$4:J220)+MAX('MI Fittings'!A:A,'CS Press Fittings'!A:A,'Steel Nipples'!A:A),"")</f>
        <v/>
      </c>
      <c r="B220" s="304"/>
      <c r="C220" s="360"/>
      <c r="D220" s="361"/>
      <c r="E220" s="1287"/>
      <c r="F220" s="317"/>
      <c r="G220" s="1335"/>
      <c r="H220" s="363"/>
      <c r="I220" s="52"/>
      <c r="J220" s="121"/>
      <c r="K220" s="1287"/>
      <c r="L220" s="304"/>
      <c r="M220" s="1287"/>
    </row>
    <row r="221" spans="1:13" ht="15.75" hidden="1">
      <c r="A221" s="304" t="str">
        <f>IF(J221&gt;0,COUNT($J$4:J221)+MAX('MI Fittings'!A:A,'CS Press Fittings'!A:A,'Steel Nipples'!A:A),"")</f>
        <v/>
      </c>
      <c r="B221" s="304"/>
      <c r="C221" s="360"/>
      <c r="D221" s="361"/>
      <c r="E221" s="1287"/>
      <c r="F221" s="317"/>
      <c r="G221" s="1335"/>
      <c r="H221" s="363"/>
      <c r="I221" s="52"/>
      <c r="J221" s="121"/>
      <c r="K221" s="1287"/>
      <c r="L221" s="304"/>
      <c r="M221" s="1287"/>
    </row>
    <row r="222" spans="1:13" ht="15.75" hidden="1">
      <c r="A222" s="304" t="str">
        <f>IF(J222&gt;0,COUNT($J$4:J222)+MAX('MI Fittings'!A:A,'CS Press Fittings'!A:A,'Steel Nipples'!A:A),"")</f>
        <v/>
      </c>
      <c r="B222" s="304"/>
      <c r="C222" s="360"/>
      <c r="D222" s="361"/>
      <c r="E222" s="1287"/>
      <c r="F222" s="317"/>
      <c r="G222" s="1335"/>
      <c r="H222" s="363"/>
      <c r="I222" s="52"/>
      <c r="J222" s="121"/>
      <c r="K222" s="1287"/>
      <c r="L222" s="304"/>
      <c r="M222" s="1287"/>
    </row>
    <row r="223" spans="1:13" ht="15.75" hidden="1">
      <c r="A223" s="304" t="str">
        <f>IF(J223&gt;0,COUNT($J$4:J223)+MAX('MI Fittings'!A:A,'CS Press Fittings'!A:A,'Steel Nipples'!A:A),"")</f>
        <v/>
      </c>
      <c r="B223" s="304"/>
      <c r="C223" s="360"/>
      <c r="D223" s="361"/>
      <c r="E223" s="1287"/>
      <c r="F223" s="317"/>
      <c r="G223" s="1335"/>
      <c r="H223" s="363"/>
      <c r="I223" s="52"/>
      <c r="J223" s="121"/>
      <c r="K223" s="1287"/>
      <c r="L223" s="304"/>
      <c r="M223" s="1287"/>
    </row>
    <row r="224" spans="1:13" ht="15.75" hidden="1">
      <c r="A224" s="304" t="str">
        <f>IF(J224&gt;0,COUNT($J$4:J224)+MAX('MI Fittings'!A:A,'CS Press Fittings'!A:A,'Steel Nipples'!A:A),"")</f>
        <v/>
      </c>
      <c r="B224" s="304"/>
      <c r="C224" s="360"/>
      <c r="D224" s="361"/>
      <c r="E224" s="1287"/>
      <c r="F224" s="317"/>
      <c r="G224" s="1335"/>
      <c r="H224" s="363"/>
      <c r="I224" s="52"/>
      <c r="J224" s="121"/>
      <c r="K224" s="1287"/>
      <c r="L224" s="304"/>
      <c r="M224" s="1287"/>
    </row>
    <row r="225" spans="1:13" ht="15.75" hidden="1">
      <c r="A225" s="304" t="str">
        <f>IF(J225&gt;0,COUNT($J$4:J225)+MAX('MI Fittings'!A:A,'CS Press Fittings'!A:A,'Steel Nipples'!A:A),"")</f>
        <v/>
      </c>
      <c r="B225" s="304"/>
      <c r="C225" s="360"/>
      <c r="D225" s="361"/>
      <c r="E225" s="1287"/>
      <c r="F225" s="317"/>
      <c r="G225" s="1335"/>
      <c r="H225" s="363"/>
      <c r="I225" s="52"/>
      <c r="J225" s="121"/>
      <c r="K225" s="1287"/>
      <c r="L225" s="304"/>
      <c r="M225" s="1287"/>
    </row>
    <row r="226" spans="1:13" ht="15.75" hidden="1">
      <c r="A226" s="304" t="str">
        <f>IF(J226&gt;0,COUNT($J$4:J226)+MAX('MI Fittings'!A:A,'CS Press Fittings'!A:A,'Steel Nipples'!A:A),"")</f>
        <v/>
      </c>
      <c r="B226" s="304"/>
      <c r="C226" s="360"/>
      <c r="D226" s="361"/>
      <c r="E226" s="1287"/>
      <c r="F226" s="317"/>
      <c r="G226" s="1335"/>
      <c r="H226" s="363"/>
      <c r="I226" s="52"/>
      <c r="J226" s="121"/>
      <c r="K226" s="1287"/>
      <c r="L226" s="304"/>
      <c r="M226" s="1287"/>
    </row>
    <row r="227" spans="1:13" ht="15.75" hidden="1">
      <c r="A227" s="304" t="str">
        <f>IF(J227&gt;0,COUNT($J$4:J227)+MAX('MI Fittings'!A:A,'CS Press Fittings'!A:A,'Steel Nipples'!A:A),"")</f>
        <v/>
      </c>
      <c r="B227" s="304"/>
      <c r="C227" s="360"/>
      <c r="D227" s="361"/>
      <c r="E227" s="1287"/>
      <c r="F227" s="317"/>
      <c r="G227" s="1335"/>
      <c r="H227" s="363"/>
      <c r="I227" s="52"/>
      <c r="J227" s="121"/>
      <c r="K227" s="1287"/>
      <c r="L227" s="304"/>
      <c r="M227" s="1287"/>
    </row>
    <row r="228" spans="1:13" ht="15.75" hidden="1">
      <c r="A228" s="304" t="str">
        <f>IF(J228&gt;0,COUNT($J$4:J228)+MAX('MI Fittings'!A:A,'CS Press Fittings'!A:A,'Steel Nipples'!A:A),"")</f>
        <v/>
      </c>
      <c r="B228" s="304"/>
      <c r="C228" s="360"/>
      <c r="D228" s="361"/>
      <c r="E228" s="1287"/>
      <c r="F228" s="317"/>
      <c r="G228" s="1335"/>
      <c r="H228" s="363"/>
      <c r="I228" s="52"/>
      <c r="J228" s="121"/>
      <c r="K228" s="1287"/>
      <c r="L228" s="304"/>
      <c r="M228" s="1287"/>
    </row>
    <row r="229" spans="1:13" ht="15.75" hidden="1">
      <c r="A229" s="304" t="str">
        <f>IF(J229&gt;0,COUNT($J$4:J229)+MAX('MI Fittings'!A:A,'CS Press Fittings'!A:A,'Steel Nipples'!A:A),"")</f>
        <v/>
      </c>
      <c r="B229" s="304"/>
      <c r="C229" s="360"/>
      <c r="D229" s="361"/>
      <c r="E229" s="1287"/>
      <c r="F229" s="317"/>
      <c r="G229" s="1335"/>
      <c r="H229" s="363"/>
      <c r="I229" s="52"/>
      <c r="J229" s="121"/>
      <c r="K229" s="1287"/>
      <c r="L229" s="304"/>
      <c r="M229" s="1287"/>
    </row>
    <row r="230" spans="1:13" ht="15.75" hidden="1">
      <c r="A230" s="304" t="str">
        <f>IF(J230&gt;0,COUNT($J$4:J230)+MAX('MI Fittings'!A:A,'CS Press Fittings'!A:A,'Steel Nipples'!A:A),"")</f>
        <v/>
      </c>
      <c r="B230" s="304"/>
      <c r="C230" s="360"/>
      <c r="D230" s="361"/>
      <c r="E230" s="1287"/>
      <c r="F230" s="317"/>
      <c r="G230" s="1335"/>
      <c r="H230" s="363"/>
      <c r="I230" s="52"/>
      <c r="J230" s="121"/>
      <c r="K230" s="1287"/>
      <c r="L230" s="304"/>
      <c r="M230" s="1287"/>
    </row>
    <row r="231" spans="1:13" ht="15.75" hidden="1">
      <c r="A231" s="304" t="str">
        <f>IF(J231&gt;0,COUNT($J$4:J231)+MAX('MI Fittings'!A:A,'CS Press Fittings'!A:A,'Steel Nipples'!A:A),"")</f>
        <v/>
      </c>
      <c r="B231" s="304"/>
      <c r="C231" s="360"/>
      <c r="D231" s="361"/>
      <c r="E231" s="1287"/>
      <c r="F231" s="317"/>
      <c r="G231" s="1335"/>
      <c r="H231" s="363"/>
      <c r="I231" s="52"/>
      <c r="J231" s="121"/>
      <c r="K231" s="1287"/>
      <c r="L231" s="304"/>
      <c r="M231" s="1287"/>
    </row>
    <row r="232" spans="1:13" ht="15.75" hidden="1">
      <c r="A232" s="304" t="str">
        <f>IF(J232&gt;0,COUNT($J$4:J232)+MAX('MI Fittings'!A:A,'CS Press Fittings'!A:A,'Steel Nipples'!A:A),"")</f>
        <v/>
      </c>
      <c r="B232" s="304"/>
      <c r="C232" s="360"/>
      <c r="D232" s="361"/>
      <c r="E232" s="1287"/>
      <c r="F232" s="317"/>
      <c r="G232" s="1335"/>
      <c r="H232" s="363"/>
      <c r="I232" s="52"/>
      <c r="J232" s="121"/>
      <c r="K232" s="1287"/>
      <c r="L232" s="304"/>
      <c r="M232" s="1287"/>
    </row>
    <row r="233" spans="1:13" ht="15.75" hidden="1">
      <c r="A233" s="304" t="str">
        <f>IF(J233&gt;0,COUNT($J$4:J233)+MAX('MI Fittings'!A:A,'CS Press Fittings'!A:A,'Steel Nipples'!A:A),"")</f>
        <v/>
      </c>
      <c r="B233" s="304"/>
      <c r="C233" s="360"/>
      <c r="D233" s="361"/>
      <c r="E233" s="1287"/>
      <c r="F233" s="317"/>
      <c r="G233" s="1335"/>
      <c r="H233" s="363"/>
      <c r="I233" s="52"/>
      <c r="J233" s="121"/>
      <c r="K233" s="1287"/>
      <c r="L233" s="304"/>
      <c r="M233" s="1287"/>
    </row>
    <row r="234" spans="1:13" ht="15.75" hidden="1">
      <c r="A234" s="304" t="str">
        <f>IF(J234&gt;0,COUNT($J$4:J234)+MAX('MI Fittings'!A:A,'CS Press Fittings'!A:A,'Steel Nipples'!A:A),"")</f>
        <v/>
      </c>
      <c r="B234" s="304"/>
      <c r="C234" s="360"/>
      <c r="D234" s="361"/>
      <c r="E234" s="1287"/>
      <c r="F234" s="317"/>
      <c r="G234" s="1335"/>
      <c r="H234" s="363"/>
      <c r="I234" s="52"/>
      <c r="J234" s="121"/>
      <c r="K234" s="1287"/>
      <c r="L234" s="304"/>
      <c r="M234" s="1287"/>
    </row>
    <row r="235" spans="1:13" ht="15.75" hidden="1">
      <c r="A235" s="304" t="str">
        <f>IF(J235&gt;0,COUNT($J$4:J235)+MAX('MI Fittings'!A:A,'CS Press Fittings'!A:A,'Steel Nipples'!A:A),"")</f>
        <v/>
      </c>
      <c r="B235" s="304"/>
      <c r="C235" s="360"/>
      <c r="D235" s="361"/>
      <c r="E235" s="1287"/>
      <c r="F235" s="317"/>
      <c r="G235" s="1335"/>
      <c r="H235" s="363"/>
      <c r="I235" s="52"/>
      <c r="J235" s="121"/>
      <c r="K235" s="1287"/>
      <c r="L235" s="304"/>
      <c r="M235" s="1287"/>
    </row>
    <row r="236" spans="1:13" ht="15.75" hidden="1">
      <c r="A236" s="304" t="str">
        <f>IF(J236&gt;0,COUNT($J$4:J236)+MAX('MI Fittings'!A:A,'CS Press Fittings'!A:A,'Steel Nipples'!A:A),"")</f>
        <v/>
      </c>
      <c r="B236" s="304"/>
      <c r="C236" s="360"/>
      <c r="D236" s="361"/>
      <c r="E236" s="1287"/>
      <c r="F236" s="317"/>
      <c r="G236" s="1335"/>
      <c r="H236" s="363"/>
      <c r="I236" s="52"/>
      <c r="J236" s="121"/>
      <c r="K236" s="1287"/>
      <c r="L236" s="304"/>
      <c r="M236" s="1287"/>
    </row>
    <row r="237" spans="1:13" ht="15.75" hidden="1">
      <c r="A237" s="304" t="str">
        <f>IF(J237&gt;0,COUNT($J$4:J237)+MAX('MI Fittings'!A:A,'CS Press Fittings'!A:A,'Steel Nipples'!A:A),"")</f>
        <v/>
      </c>
      <c r="B237" s="304"/>
      <c r="C237" s="360"/>
      <c r="D237" s="361"/>
      <c r="E237" s="1287"/>
      <c r="F237" s="317"/>
      <c r="G237" s="1335"/>
      <c r="H237" s="363"/>
      <c r="I237" s="52"/>
      <c r="J237" s="121"/>
      <c r="K237" s="1287"/>
      <c r="L237" s="304"/>
      <c r="M237" s="1287"/>
    </row>
    <row r="238" spans="1:13" ht="15.75" hidden="1">
      <c r="A238" s="304" t="str">
        <f>IF(J238&gt;0,COUNT($J$4:J238)+MAX('MI Fittings'!A:A,'CS Press Fittings'!A:A,'Steel Nipples'!A:A),"")</f>
        <v/>
      </c>
      <c r="B238" s="304"/>
      <c r="C238" s="360"/>
      <c r="D238" s="361"/>
      <c r="E238" s="1287"/>
      <c r="F238" s="317"/>
      <c r="G238" s="1335"/>
      <c r="H238" s="363"/>
      <c r="I238" s="52"/>
      <c r="J238" s="121"/>
      <c r="K238" s="1287"/>
      <c r="L238" s="304"/>
      <c r="M238" s="1287"/>
    </row>
    <row r="239" spans="1:13" ht="15.75" hidden="1">
      <c r="A239" s="304" t="str">
        <f>IF(J239&gt;0,COUNT($J$4:J239)+MAX('MI Fittings'!A:A,'CS Press Fittings'!A:A,'Steel Nipples'!A:A),"")</f>
        <v/>
      </c>
      <c r="B239" s="304"/>
      <c r="C239" s="360"/>
      <c r="D239" s="361"/>
      <c r="E239" s="1287"/>
      <c r="F239" s="317"/>
      <c r="G239" s="1335"/>
      <c r="H239" s="363"/>
      <c r="I239" s="52"/>
      <c r="J239" s="121"/>
      <c r="K239" s="1287"/>
      <c r="L239" s="304"/>
      <c r="M239" s="1287"/>
    </row>
    <row r="240" spans="1:13" ht="15.75" hidden="1">
      <c r="A240" s="304" t="str">
        <f>IF(J240&gt;0,COUNT($J$4:J240)+MAX('MI Fittings'!A:A,'CS Press Fittings'!A:A,'Steel Nipples'!A:A),"")</f>
        <v/>
      </c>
      <c r="B240" s="304"/>
      <c r="C240" s="360"/>
      <c r="D240" s="361"/>
      <c r="E240" s="1287"/>
      <c r="F240" s="317"/>
      <c r="G240" s="1335"/>
      <c r="H240" s="363"/>
      <c r="I240" s="52"/>
      <c r="J240" s="121"/>
      <c r="K240" s="1287"/>
      <c r="L240" s="304"/>
      <c r="M240" s="1287"/>
    </row>
    <row r="241" spans="1:13" ht="15.75" hidden="1">
      <c r="A241" s="304" t="str">
        <f>IF(J241&gt;0,COUNT($J$4:J241)+MAX('MI Fittings'!A:A,'CS Press Fittings'!A:A,'Steel Nipples'!A:A),"")</f>
        <v/>
      </c>
      <c r="B241" s="304"/>
      <c r="C241" s="360"/>
      <c r="D241" s="361"/>
      <c r="E241" s="1287"/>
      <c r="F241" s="317"/>
      <c r="G241" s="1335"/>
      <c r="H241" s="363"/>
      <c r="I241" s="52"/>
      <c r="J241" s="121"/>
      <c r="K241" s="1287"/>
      <c r="L241" s="304"/>
      <c r="M241" s="1287"/>
    </row>
    <row r="242" spans="1:13" ht="15.75" hidden="1">
      <c r="A242" s="304" t="str">
        <f>IF(J242&gt;0,COUNT($J$4:J242)+MAX('MI Fittings'!A:A,'CS Press Fittings'!A:A,'Steel Nipples'!A:A),"")</f>
        <v/>
      </c>
      <c r="B242" s="304"/>
      <c r="C242" s="360"/>
      <c r="D242" s="361"/>
      <c r="E242" s="1287"/>
      <c r="F242" s="317"/>
      <c r="G242" s="1335"/>
      <c r="H242" s="363"/>
      <c r="I242" s="52"/>
      <c r="J242" s="121"/>
      <c r="K242" s="1287"/>
      <c r="L242" s="304"/>
      <c r="M242" s="1287"/>
    </row>
    <row r="243" spans="1:13" ht="15.75" hidden="1">
      <c r="A243" s="304" t="str">
        <f>IF(J243&gt;0,COUNT($J$4:J243)+MAX('MI Fittings'!A:A,'CS Press Fittings'!A:A,'Steel Nipples'!A:A),"")</f>
        <v/>
      </c>
      <c r="B243" s="304"/>
      <c r="C243" s="360"/>
      <c r="D243" s="361"/>
      <c r="E243" s="1287"/>
      <c r="F243" s="317"/>
      <c r="G243" s="1335"/>
      <c r="H243" s="363"/>
      <c r="I243" s="52"/>
      <c r="J243" s="121"/>
      <c r="K243" s="1287"/>
      <c r="L243" s="304"/>
      <c r="M243" s="1287"/>
    </row>
    <row r="244" spans="1:13" ht="15.75" hidden="1">
      <c r="A244" s="304" t="str">
        <f>IF(J244&gt;0,COUNT($J$4:J244)+MAX('MI Fittings'!A:A,'CS Press Fittings'!A:A,'Steel Nipples'!A:A),"")</f>
        <v/>
      </c>
      <c r="B244" s="304"/>
      <c r="C244" s="360"/>
      <c r="D244" s="361"/>
      <c r="E244" s="1287"/>
      <c r="F244" s="317"/>
      <c r="G244" s="1335"/>
      <c r="H244" s="363"/>
      <c r="I244" s="52"/>
      <c r="J244" s="121"/>
      <c r="K244" s="1287"/>
      <c r="L244" s="304"/>
      <c r="M244" s="1287"/>
    </row>
    <row r="245" spans="1:13" ht="15.75" hidden="1">
      <c r="A245" s="304" t="str">
        <f>IF(J245&gt;0,COUNT($J$4:J245)+MAX('MI Fittings'!A:A,'CS Press Fittings'!A:A,'Steel Nipples'!A:A),"")</f>
        <v/>
      </c>
      <c r="B245" s="304"/>
      <c r="C245" s="360"/>
      <c r="D245" s="361"/>
      <c r="E245" s="1287"/>
      <c r="F245" s="317"/>
      <c r="G245" s="1335"/>
      <c r="H245" s="363"/>
      <c r="I245" s="52"/>
      <c r="J245" s="121"/>
      <c r="K245" s="1287"/>
      <c r="L245" s="304"/>
      <c r="M245" s="1287"/>
    </row>
    <row r="246" spans="1:13" ht="15.75" hidden="1">
      <c r="A246" s="304" t="str">
        <f>IF(J246&gt;0,COUNT($J$4:J246)+MAX('MI Fittings'!A:A,'CS Press Fittings'!A:A,'Steel Nipples'!A:A),"")</f>
        <v/>
      </c>
      <c r="B246" s="304"/>
      <c r="C246" s="360"/>
      <c r="D246" s="361"/>
      <c r="E246" s="1287"/>
      <c r="F246" s="317"/>
      <c r="G246" s="1335"/>
      <c r="H246" s="363"/>
      <c r="I246" s="52"/>
      <c r="J246" s="121"/>
      <c r="K246" s="1287"/>
      <c r="L246" s="304"/>
      <c r="M246" s="1287"/>
    </row>
    <row r="247" spans="1:13" ht="15.75" hidden="1">
      <c r="A247" s="304" t="str">
        <f>IF(J247&gt;0,COUNT($J$4:J247)+MAX('MI Fittings'!A:A,'CS Press Fittings'!A:A,'Steel Nipples'!A:A),"")</f>
        <v/>
      </c>
      <c r="B247" s="304"/>
      <c r="C247" s="360"/>
      <c r="D247" s="361"/>
      <c r="E247" s="1287"/>
      <c r="F247" s="317"/>
      <c r="G247" s="1335"/>
      <c r="H247" s="363"/>
      <c r="I247" s="52"/>
      <c r="J247" s="121"/>
      <c r="K247" s="1287"/>
      <c r="L247" s="304"/>
      <c r="M247" s="1287"/>
    </row>
    <row r="248" spans="1:13" ht="15.75" hidden="1">
      <c r="A248" s="304" t="str">
        <f>IF(J248&gt;0,COUNT($J$4:J248)+MAX('MI Fittings'!A:A,'CS Press Fittings'!A:A,'Steel Nipples'!A:A),"")</f>
        <v/>
      </c>
      <c r="B248" s="304"/>
      <c r="C248" s="360"/>
      <c r="D248" s="361"/>
      <c r="E248" s="1287"/>
      <c r="F248" s="317"/>
      <c r="G248" s="1335"/>
      <c r="H248" s="363"/>
      <c r="I248" s="52"/>
      <c r="J248" s="121"/>
      <c r="K248" s="1287"/>
      <c r="L248" s="304"/>
      <c r="M248" s="1287"/>
    </row>
    <row r="249" spans="1:13" ht="15.75" hidden="1">
      <c r="A249" s="304" t="str">
        <f>IF(J249&gt;0,COUNT($J$4:J249)+MAX('MI Fittings'!A:A,'CS Press Fittings'!A:A,'Steel Nipples'!A:A),"")</f>
        <v/>
      </c>
      <c r="B249" s="304"/>
      <c r="C249" s="360"/>
      <c r="D249" s="361"/>
      <c r="E249" s="1287"/>
      <c r="F249" s="317"/>
      <c r="G249" s="1335"/>
      <c r="H249" s="363"/>
      <c r="I249" s="52"/>
      <c r="J249" s="121"/>
      <c r="K249" s="1287"/>
      <c r="L249" s="304"/>
      <c r="M249" s="1287"/>
    </row>
    <row r="250" spans="1:13" ht="15.75" hidden="1">
      <c r="A250" s="304" t="str">
        <f>IF(J250&gt;0,COUNT($J$4:J250)+MAX('MI Fittings'!A:A,'CS Press Fittings'!A:A,'Steel Nipples'!A:A),"")</f>
        <v/>
      </c>
      <c r="B250" s="304"/>
      <c r="C250" s="360"/>
      <c r="D250" s="361"/>
      <c r="E250" s="1287"/>
      <c r="F250" s="317"/>
      <c r="G250" s="1335"/>
      <c r="H250" s="363"/>
      <c r="I250" s="52"/>
      <c r="J250" s="121"/>
      <c r="K250" s="1287"/>
      <c r="L250" s="304"/>
      <c r="M250" s="1287"/>
    </row>
    <row r="251" spans="1:13" ht="15.75" hidden="1">
      <c r="A251" s="304" t="str">
        <f>IF(J251&gt;0,COUNT($J$4:J251)+MAX('MI Fittings'!A:A,'CS Press Fittings'!A:A,'Steel Nipples'!A:A),"")</f>
        <v/>
      </c>
      <c r="B251" s="304"/>
      <c r="C251" s="360"/>
      <c r="D251" s="361"/>
      <c r="E251" s="1287"/>
      <c r="F251" s="317"/>
      <c r="G251" s="1335"/>
      <c r="H251" s="363"/>
      <c r="I251" s="52"/>
      <c r="J251" s="121"/>
      <c r="K251" s="1287"/>
      <c r="L251" s="304"/>
      <c r="M251" s="1287"/>
    </row>
    <row r="252" spans="1:13" ht="15.75" hidden="1">
      <c r="A252" s="304" t="str">
        <f>IF(J252&gt;0,COUNT($J$4:J252)+MAX('MI Fittings'!A:A,'CS Press Fittings'!A:A,'Steel Nipples'!A:A),"")</f>
        <v/>
      </c>
      <c r="B252" s="304"/>
      <c r="C252" s="360"/>
      <c r="D252" s="361"/>
      <c r="E252" s="1287"/>
      <c r="F252" s="317"/>
      <c r="G252" s="1335"/>
      <c r="H252" s="363"/>
      <c r="I252" s="52"/>
      <c r="J252" s="121"/>
      <c r="K252" s="1287"/>
      <c r="L252" s="304"/>
      <c r="M252" s="1287"/>
    </row>
    <row r="253" spans="1:13" ht="15.75" hidden="1">
      <c r="A253" s="304" t="str">
        <f>IF(J253&gt;0,COUNT($J$4:J253)+MAX('MI Fittings'!A:A,'CS Press Fittings'!A:A,'Steel Nipples'!A:A),"")</f>
        <v/>
      </c>
      <c r="B253" s="304"/>
      <c r="C253" s="360"/>
      <c r="D253" s="361"/>
      <c r="E253" s="1287"/>
      <c r="F253" s="317"/>
      <c r="G253" s="1335"/>
      <c r="H253" s="363"/>
      <c r="I253" s="52"/>
      <c r="J253" s="121"/>
      <c r="K253" s="1287"/>
      <c r="L253" s="304"/>
      <c r="M253" s="1287"/>
    </row>
    <row r="254" spans="1:13" ht="15.75" hidden="1">
      <c r="A254" s="304" t="str">
        <f>IF(J254&gt;0,COUNT($J$4:J254)+MAX('MI Fittings'!A:A,'CS Press Fittings'!A:A,'Steel Nipples'!A:A),"")</f>
        <v/>
      </c>
      <c r="B254" s="304"/>
      <c r="C254" s="360"/>
      <c r="D254" s="361"/>
      <c r="E254" s="1287"/>
      <c r="F254" s="317"/>
      <c r="G254" s="1335"/>
      <c r="H254" s="363"/>
      <c r="I254" s="52"/>
      <c r="J254" s="121"/>
      <c r="K254" s="1287"/>
      <c r="L254" s="304"/>
      <c r="M254" s="1287"/>
    </row>
    <row r="255" spans="1:13" ht="15.75" hidden="1">
      <c r="A255" s="304" t="str">
        <f>IF(J255&gt;0,COUNT($J$4:J255)+MAX('MI Fittings'!A:A,'CS Press Fittings'!A:A,'Steel Nipples'!A:A),"")</f>
        <v/>
      </c>
      <c r="B255" s="304"/>
      <c r="C255" s="360"/>
      <c r="D255" s="361"/>
      <c r="E255" s="1287"/>
      <c r="F255" s="317"/>
      <c r="G255" s="1335"/>
      <c r="H255" s="363"/>
      <c r="I255" s="52"/>
      <c r="J255" s="121"/>
      <c r="K255" s="1287"/>
      <c r="L255" s="304"/>
      <c r="M255" s="1287"/>
    </row>
    <row r="256" spans="1:13" ht="15.75" hidden="1">
      <c r="A256" s="304" t="str">
        <f>IF(J256&gt;0,COUNT($J$4:J256)+MAX('MI Fittings'!A:A,'CS Press Fittings'!A:A,'Steel Nipples'!A:A),"")</f>
        <v/>
      </c>
      <c r="B256" s="304"/>
      <c r="C256" s="360"/>
      <c r="D256" s="361"/>
      <c r="E256" s="1287"/>
      <c r="F256" s="317"/>
      <c r="G256" s="1335"/>
      <c r="H256" s="363"/>
      <c r="I256" s="52"/>
      <c r="J256" s="121"/>
      <c r="K256" s="1287"/>
      <c r="L256" s="304"/>
      <c r="M256" s="1287"/>
    </row>
    <row r="257" spans="1:13" ht="15.75" hidden="1">
      <c r="A257" s="304" t="str">
        <f>IF(J257&gt;0,COUNT($J$4:J257)+MAX('MI Fittings'!A:A,'CS Press Fittings'!A:A,'Steel Nipples'!A:A),"")</f>
        <v/>
      </c>
      <c r="B257" s="304"/>
      <c r="C257" s="360"/>
      <c r="D257" s="361"/>
      <c r="E257" s="1287"/>
      <c r="F257" s="317"/>
      <c r="G257" s="1335"/>
      <c r="H257" s="363"/>
      <c r="I257" s="52"/>
      <c r="J257" s="121"/>
      <c r="K257" s="1287"/>
      <c r="L257" s="304"/>
      <c r="M257" s="1287"/>
    </row>
    <row r="258" spans="1:13" ht="15.75" hidden="1">
      <c r="A258" s="304" t="str">
        <f>IF(J258&gt;0,COUNT($J$4:J258)+MAX('MI Fittings'!A:A,'CS Press Fittings'!A:A,'Steel Nipples'!A:A),"")</f>
        <v/>
      </c>
      <c r="B258" s="304"/>
      <c r="C258" s="360"/>
      <c r="D258" s="361"/>
      <c r="E258" s="1287"/>
      <c r="F258" s="317"/>
      <c r="G258" s="1335"/>
      <c r="H258" s="363"/>
      <c r="I258" s="52"/>
      <c r="J258" s="121"/>
      <c r="K258" s="1287"/>
      <c r="L258" s="304"/>
      <c r="M258" s="1287"/>
    </row>
    <row r="259" spans="1:13" ht="15.75" hidden="1">
      <c r="A259" s="304" t="str">
        <f>IF(J259&gt;0,COUNT($J$4:J259)+MAX('MI Fittings'!A:A,'CS Press Fittings'!A:A,'Steel Nipples'!A:A),"")</f>
        <v/>
      </c>
      <c r="B259" s="304"/>
      <c r="C259" s="360"/>
      <c r="D259" s="361"/>
      <c r="E259" s="1287"/>
      <c r="F259" s="317"/>
      <c r="G259" s="1335"/>
      <c r="H259" s="363"/>
      <c r="I259" s="52"/>
      <c r="J259" s="121"/>
      <c r="K259" s="1287"/>
      <c r="L259" s="304"/>
      <c r="M259" s="1287"/>
    </row>
    <row r="260" spans="1:13" ht="15.75" hidden="1">
      <c r="A260" s="304" t="str">
        <f>IF(J260&gt;0,COUNT($J$4:J260)+MAX('MI Fittings'!A:A,'CS Press Fittings'!A:A,'Steel Nipples'!A:A),"")</f>
        <v/>
      </c>
      <c r="B260" s="304"/>
      <c r="C260" s="360"/>
      <c r="D260" s="361"/>
      <c r="E260" s="1287"/>
      <c r="F260" s="317"/>
      <c r="G260" s="1335"/>
      <c r="H260" s="363"/>
      <c r="I260" s="52"/>
      <c r="J260" s="121"/>
      <c r="K260" s="1287"/>
      <c r="L260" s="304"/>
      <c r="M260" s="1287"/>
    </row>
    <row r="261" spans="1:13" ht="15.75" hidden="1">
      <c r="A261" s="304" t="str">
        <f>IF(J261&gt;0,COUNT($J$4:J261)+MAX('MI Fittings'!A:A,'CS Press Fittings'!A:A,'Steel Nipples'!A:A),"")</f>
        <v/>
      </c>
      <c r="B261" s="304"/>
      <c r="C261" s="360"/>
      <c r="D261" s="361"/>
      <c r="E261" s="1287"/>
      <c r="F261" s="317"/>
      <c r="G261" s="1335"/>
      <c r="H261" s="363"/>
      <c r="I261" s="52"/>
      <c r="J261" s="121"/>
      <c r="K261" s="1287"/>
      <c r="L261" s="304"/>
      <c r="M261" s="1287"/>
    </row>
    <row r="262" spans="1:13" ht="15.75" hidden="1">
      <c r="A262" s="304" t="str">
        <f>IF(J262&gt;0,COUNT($J$4:J262)+MAX('MI Fittings'!A:A,'CS Press Fittings'!A:A,'Steel Nipples'!A:A),"")</f>
        <v/>
      </c>
      <c r="B262" s="304"/>
      <c r="C262" s="360"/>
      <c r="D262" s="361"/>
      <c r="E262" s="1287"/>
      <c r="F262" s="317"/>
      <c r="G262" s="1335"/>
      <c r="H262" s="363"/>
      <c r="I262" s="52"/>
      <c r="J262" s="121"/>
      <c r="K262" s="1287"/>
      <c r="L262" s="304"/>
      <c r="M262" s="1287"/>
    </row>
    <row r="263" spans="1:13" ht="15.75" hidden="1">
      <c r="A263" s="304" t="str">
        <f>IF(J263&gt;0,COUNT($J$4:J263)+MAX('MI Fittings'!A:A,'CS Press Fittings'!A:A,'Steel Nipples'!A:A),"")</f>
        <v/>
      </c>
      <c r="B263" s="304"/>
      <c r="C263" s="360"/>
      <c r="D263" s="361"/>
      <c r="E263" s="1287"/>
      <c r="F263" s="317"/>
      <c r="G263" s="1335"/>
      <c r="H263" s="363"/>
      <c r="I263" s="52"/>
      <c r="J263" s="121"/>
      <c r="K263" s="1287"/>
      <c r="L263" s="304"/>
      <c r="M263" s="1287"/>
    </row>
    <row r="264" spans="1:13" ht="15.75" hidden="1">
      <c r="A264" s="304" t="str">
        <f>IF(J264&gt;0,COUNT($J$4:J264)+MAX('MI Fittings'!A:A,'CS Press Fittings'!A:A,'Steel Nipples'!A:A),"")</f>
        <v/>
      </c>
      <c r="B264" s="304"/>
      <c r="C264" s="360"/>
      <c r="D264" s="361"/>
      <c r="E264" s="1287"/>
      <c r="F264" s="317"/>
      <c r="G264" s="1335"/>
      <c r="H264" s="363"/>
      <c r="I264" s="52"/>
      <c r="J264" s="121"/>
      <c r="K264" s="1287"/>
      <c r="L264" s="304"/>
      <c r="M264" s="1287"/>
    </row>
    <row r="265" spans="1:13" ht="15.75" hidden="1">
      <c r="A265" s="304" t="str">
        <f>IF(J265&gt;0,COUNT($J$4:J265)+MAX('MI Fittings'!A:A,'CS Press Fittings'!A:A,'Steel Nipples'!A:A),"")</f>
        <v/>
      </c>
      <c r="B265" s="304"/>
      <c r="C265" s="360"/>
      <c r="D265" s="361"/>
      <c r="E265" s="1287"/>
      <c r="F265" s="317"/>
      <c r="G265" s="1335"/>
      <c r="H265" s="363"/>
      <c r="I265" s="52"/>
      <c r="J265" s="121"/>
      <c r="K265" s="1287"/>
      <c r="L265" s="304"/>
      <c r="M265" s="1287"/>
    </row>
    <row r="266" spans="1:13" ht="15.75" hidden="1">
      <c r="A266" s="304" t="str">
        <f>IF(J266&gt;0,COUNT($J$4:J266)+MAX('MI Fittings'!A:A,'CS Press Fittings'!A:A,'Steel Nipples'!A:A),"")</f>
        <v/>
      </c>
      <c r="B266" s="304"/>
      <c r="C266" s="360"/>
      <c r="D266" s="361"/>
      <c r="E266" s="1287"/>
      <c r="F266" s="317"/>
      <c r="G266" s="1335"/>
      <c r="H266" s="363"/>
      <c r="I266" s="52"/>
      <c r="J266" s="121"/>
      <c r="K266" s="1287"/>
      <c r="L266" s="304"/>
      <c r="M266" s="1287"/>
    </row>
    <row r="267" spans="1:13" ht="15.75" hidden="1">
      <c r="A267" s="304" t="str">
        <f>IF(J267&gt;0,COUNT($J$4:J267)+MAX('MI Fittings'!A:A,'CS Press Fittings'!A:A,'Steel Nipples'!A:A),"")</f>
        <v/>
      </c>
      <c r="B267" s="304"/>
      <c r="C267" s="360"/>
      <c r="D267" s="361"/>
      <c r="E267" s="1287"/>
      <c r="F267" s="317"/>
      <c r="G267" s="1335"/>
      <c r="H267" s="363"/>
      <c r="I267" s="52"/>
      <c r="J267" s="121"/>
      <c r="K267" s="1287"/>
      <c r="L267" s="304"/>
      <c r="M267" s="1287"/>
    </row>
    <row r="268" spans="1:13" ht="15.75" hidden="1">
      <c r="A268" s="304" t="str">
        <f>IF(J268&gt;0,COUNT($J$4:J268)+MAX('MI Fittings'!A:A,'CS Press Fittings'!A:A,'Steel Nipples'!A:A),"")</f>
        <v/>
      </c>
      <c r="B268" s="304"/>
      <c r="C268" s="360"/>
      <c r="D268" s="361"/>
      <c r="E268" s="1287"/>
      <c r="F268" s="317"/>
      <c r="G268" s="1335"/>
      <c r="H268" s="363"/>
      <c r="I268" s="52"/>
      <c r="J268" s="121"/>
      <c r="K268" s="1287"/>
      <c r="L268" s="304"/>
      <c r="M268" s="1287"/>
    </row>
    <row r="269" spans="1:13" ht="15.75" hidden="1">
      <c r="A269" s="304" t="str">
        <f>IF(J269&gt;0,COUNT($J$4:J269)+MAX('MI Fittings'!A:A,'CS Press Fittings'!A:A,'Steel Nipples'!A:A),"")</f>
        <v/>
      </c>
      <c r="B269" s="304"/>
      <c r="C269" s="360"/>
      <c r="D269" s="361"/>
      <c r="E269" s="1287"/>
      <c r="F269" s="317"/>
      <c r="G269" s="1335"/>
      <c r="H269" s="363"/>
      <c r="I269" s="52"/>
      <c r="J269" s="121"/>
      <c r="K269" s="1287"/>
      <c r="L269" s="304"/>
      <c r="M269" s="1287"/>
    </row>
    <row r="270" spans="1:13" ht="15.75" hidden="1">
      <c r="A270" s="304" t="str">
        <f>IF(J270&gt;0,COUNT($J$4:J270)+MAX('MI Fittings'!A:A,'CS Press Fittings'!A:A,'Steel Nipples'!A:A),"")</f>
        <v/>
      </c>
      <c r="B270" s="304"/>
      <c r="C270" s="360"/>
      <c r="D270" s="361"/>
      <c r="E270" s="1287"/>
      <c r="F270" s="317"/>
      <c r="G270" s="1335"/>
      <c r="H270" s="363"/>
      <c r="I270" s="52"/>
      <c r="J270" s="121"/>
      <c r="K270" s="1287"/>
      <c r="L270" s="304"/>
      <c r="M270" s="1287"/>
    </row>
    <row r="271" spans="1:13" ht="15.75" hidden="1">
      <c r="A271" s="304" t="str">
        <f>IF(J271&gt;0,COUNT($J$4:J271)+MAX('MI Fittings'!A:A,'CS Press Fittings'!A:A,'Steel Nipples'!A:A),"")</f>
        <v/>
      </c>
      <c r="B271" s="304"/>
      <c r="C271" s="360"/>
      <c r="D271" s="361"/>
      <c r="E271" s="1287"/>
      <c r="F271" s="317"/>
      <c r="G271" s="1335"/>
      <c r="H271" s="363"/>
      <c r="I271" s="52"/>
      <c r="J271" s="121"/>
      <c r="K271" s="1287"/>
      <c r="L271" s="304"/>
      <c r="M271" s="1287"/>
    </row>
    <row r="272" spans="1:13" ht="15.75" hidden="1">
      <c r="A272" s="304" t="str">
        <f>IF(J272&gt;0,COUNT($J$4:J272)+MAX('MI Fittings'!A:A,'CS Press Fittings'!A:A,'Steel Nipples'!A:A),"")</f>
        <v/>
      </c>
      <c r="B272" s="304"/>
      <c r="C272" s="360"/>
      <c r="D272" s="361"/>
      <c r="E272" s="1287"/>
      <c r="F272" s="317"/>
      <c r="G272" s="1335"/>
      <c r="H272" s="363"/>
      <c r="I272" s="52"/>
      <c r="J272" s="121"/>
      <c r="K272" s="1287"/>
      <c r="L272" s="304"/>
      <c r="M272" s="1287"/>
    </row>
    <row r="273" spans="1:13" ht="15.75" hidden="1">
      <c r="A273" s="304" t="str">
        <f>IF(J273&gt;0,COUNT($J$4:J273)+MAX('MI Fittings'!A:A,'CS Press Fittings'!A:A,'Steel Nipples'!A:A),"")</f>
        <v/>
      </c>
      <c r="B273" s="304"/>
      <c r="C273" s="360"/>
      <c r="D273" s="361"/>
      <c r="E273" s="1287"/>
      <c r="F273" s="317"/>
      <c r="G273" s="1335"/>
      <c r="H273" s="363"/>
      <c r="I273" s="52"/>
      <c r="J273" s="121"/>
      <c r="K273" s="1287"/>
      <c r="L273" s="304"/>
      <c r="M273" s="1287"/>
    </row>
    <row r="274" spans="1:13" ht="15.75" hidden="1">
      <c r="A274" s="304" t="str">
        <f>IF(J274&gt;0,COUNT($J$4:J274)+MAX('MI Fittings'!A:A,'CS Press Fittings'!A:A,'Steel Nipples'!A:A),"")</f>
        <v/>
      </c>
      <c r="B274" s="304"/>
      <c r="C274" s="360"/>
      <c r="D274" s="361"/>
      <c r="E274" s="1287"/>
      <c r="F274" s="317"/>
      <c r="G274" s="1335"/>
      <c r="H274" s="363"/>
      <c r="I274" s="52"/>
      <c r="J274" s="121"/>
      <c r="K274" s="1287"/>
      <c r="L274" s="304"/>
      <c r="M274" s="1287"/>
    </row>
    <row r="275" spans="1:13" ht="15.75" hidden="1">
      <c r="A275" s="304" t="str">
        <f>IF(J275&gt;0,COUNT($J$4:J275)+MAX('MI Fittings'!A:A,'CS Press Fittings'!A:A,'Steel Nipples'!A:A),"")</f>
        <v/>
      </c>
      <c r="B275" s="304"/>
      <c r="C275" s="360"/>
      <c r="D275" s="361"/>
      <c r="E275" s="1287"/>
      <c r="F275" s="317"/>
      <c r="G275" s="1335"/>
      <c r="H275" s="363"/>
      <c r="I275" s="52"/>
      <c r="J275" s="121"/>
      <c r="K275" s="1287"/>
      <c r="L275" s="304"/>
      <c r="M275" s="1287"/>
    </row>
    <row r="276" spans="1:13" ht="15.75" hidden="1">
      <c r="A276" s="304" t="str">
        <f>IF(J276&gt;0,COUNT($J$4:J276)+MAX('MI Fittings'!A:A,'CS Press Fittings'!A:A,'Steel Nipples'!A:A),"")</f>
        <v/>
      </c>
      <c r="B276" s="304"/>
      <c r="C276" s="360"/>
      <c r="D276" s="361"/>
      <c r="E276" s="1287"/>
      <c r="F276" s="317"/>
      <c r="G276" s="1335"/>
      <c r="H276" s="363"/>
      <c r="I276" s="52"/>
      <c r="J276" s="121"/>
      <c r="K276" s="1287"/>
      <c r="L276" s="304"/>
      <c r="M276" s="1287"/>
    </row>
    <row r="277" spans="1:13" ht="15.75" hidden="1">
      <c r="A277" s="304" t="str">
        <f>IF(J277&gt;0,COUNT($J$4:J277)+MAX('MI Fittings'!A:A,'CS Press Fittings'!A:A,'Steel Nipples'!A:A),"")</f>
        <v/>
      </c>
      <c r="B277" s="304"/>
      <c r="C277" s="360"/>
      <c r="D277" s="361"/>
      <c r="E277" s="1287"/>
      <c r="F277" s="317"/>
      <c r="G277" s="1335"/>
      <c r="H277" s="363"/>
      <c r="I277" s="52"/>
      <c r="J277" s="121"/>
      <c r="K277" s="1287"/>
      <c r="L277" s="304"/>
      <c r="M277" s="1287"/>
    </row>
    <row r="278" spans="1:13" ht="15.75" hidden="1">
      <c r="A278" s="304" t="str">
        <f>IF(J278&gt;0,COUNT($J$4:J278)+MAX('MI Fittings'!A:A,'CS Press Fittings'!A:A,'Steel Nipples'!A:A),"")</f>
        <v/>
      </c>
      <c r="B278" s="304"/>
      <c r="C278" s="360"/>
      <c r="D278" s="361"/>
      <c r="E278" s="1287"/>
      <c r="F278" s="317"/>
      <c r="G278" s="1335"/>
      <c r="H278" s="363"/>
      <c r="I278" s="52"/>
      <c r="J278" s="121"/>
      <c r="K278" s="1287"/>
      <c r="L278" s="304"/>
      <c r="M278" s="1287"/>
    </row>
    <row r="279" spans="1:13" ht="15.75" hidden="1">
      <c r="A279" s="304" t="str">
        <f>IF(J279&gt;0,COUNT($J$4:J279)+MAX('MI Fittings'!A:A,'CS Press Fittings'!A:A,'Steel Nipples'!A:A),"")</f>
        <v/>
      </c>
      <c r="B279" s="304"/>
      <c r="C279" s="360"/>
      <c r="D279" s="361"/>
      <c r="E279" s="1287"/>
      <c r="F279" s="317"/>
      <c r="G279" s="1335"/>
      <c r="H279" s="363"/>
      <c r="I279" s="52"/>
      <c r="J279" s="121"/>
      <c r="K279" s="1287"/>
      <c r="L279" s="304"/>
      <c r="M279" s="1287"/>
    </row>
    <row r="280" spans="1:13" ht="15.75" hidden="1">
      <c r="A280" s="304" t="str">
        <f>IF(J280&gt;0,COUNT($J$4:J280)+MAX('MI Fittings'!A:A,'CS Press Fittings'!A:A,'Steel Nipples'!A:A),"")</f>
        <v/>
      </c>
      <c r="B280" s="304"/>
      <c r="C280" s="360"/>
      <c r="D280" s="361"/>
      <c r="E280" s="1287"/>
      <c r="F280" s="317"/>
      <c r="G280" s="1335"/>
      <c r="H280" s="363"/>
      <c r="I280" s="52"/>
      <c r="J280" s="121"/>
      <c r="K280" s="1287"/>
      <c r="L280" s="304"/>
      <c r="M280" s="1287"/>
    </row>
    <row r="281" spans="1:13" ht="15.75" hidden="1">
      <c r="A281" s="304" t="str">
        <f>IF(J281&gt;0,COUNT($J$4:J281)+MAX('MI Fittings'!A:A,'CS Press Fittings'!A:A,'Steel Nipples'!A:A),"")</f>
        <v/>
      </c>
      <c r="B281" s="304"/>
      <c r="C281" s="360"/>
      <c r="D281" s="361"/>
      <c r="E281" s="1287"/>
      <c r="F281" s="317"/>
      <c r="G281" s="1335"/>
      <c r="H281" s="363"/>
      <c r="I281" s="52"/>
      <c r="J281" s="121"/>
      <c r="K281" s="1287"/>
      <c r="L281" s="304"/>
      <c r="M281" s="1287"/>
    </row>
    <row r="282" spans="1:13" ht="15.75" hidden="1">
      <c r="A282" s="304" t="str">
        <f>IF(J282&gt;0,COUNT($J$4:J282)+MAX('MI Fittings'!A:A,'CS Press Fittings'!A:A,'Steel Nipples'!A:A),"")</f>
        <v/>
      </c>
      <c r="B282" s="304"/>
      <c r="C282" s="360"/>
      <c r="D282" s="361"/>
      <c r="E282" s="1287"/>
      <c r="F282" s="317"/>
      <c r="G282" s="1335"/>
      <c r="H282" s="363"/>
      <c r="I282" s="52"/>
      <c r="J282" s="121"/>
      <c r="K282" s="1287"/>
      <c r="L282" s="304"/>
      <c r="M282" s="1287"/>
    </row>
    <row r="283" spans="1:13" ht="15.75" hidden="1">
      <c r="A283" s="304" t="str">
        <f>IF(J283&gt;0,COUNT($J$4:J283)+MAX('MI Fittings'!A:A,'CS Press Fittings'!A:A,'Steel Nipples'!A:A),"")</f>
        <v/>
      </c>
      <c r="B283" s="304"/>
      <c r="C283" s="360"/>
      <c r="D283" s="361"/>
      <c r="E283" s="1287"/>
      <c r="F283" s="317"/>
      <c r="G283" s="1335"/>
      <c r="H283" s="363"/>
      <c r="I283" s="52"/>
      <c r="J283" s="121"/>
      <c r="K283" s="1287"/>
      <c r="L283" s="304"/>
      <c r="M283" s="1287"/>
    </row>
    <row r="284" spans="1:13" ht="15.75" hidden="1">
      <c r="A284" s="304" t="str">
        <f>IF(J284&gt;0,COUNT($J$4:J284)+MAX('MI Fittings'!A:A,'CS Press Fittings'!A:A,'Steel Nipples'!A:A),"")</f>
        <v/>
      </c>
      <c r="B284" s="304"/>
      <c r="C284" s="360"/>
      <c r="D284" s="361"/>
      <c r="E284" s="1287"/>
      <c r="F284" s="317"/>
      <c r="G284" s="1335"/>
      <c r="H284" s="363"/>
      <c r="I284" s="52"/>
      <c r="J284" s="121"/>
      <c r="K284" s="1287"/>
      <c r="L284" s="304"/>
      <c r="M284" s="1287"/>
    </row>
    <row r="285" spans="1:13" ht="15.75" hidden="1">
      <c r="A285" s="304" t="str">
        <f>IF(J285&gt;0,COUNT($J$4:J285)+MAX('MI Fittings'!A:A,'CS Press Fittings'!A:A,'Steel Nipples'!A:A),"")</f>
        <v/>
      </c>
      <c r="B285" s="304"/>
      <c r="C285" s="360"/>
      <c r="D285" s="361"/>
      <c r="E285" s="1287"/>
      <c r="F285" s="317"/>
      <c r="G285" s="1335"/>
      <c r="H285" s="363"/>
      <c r="I285" s="52"/>
      <c r="J285" s="121"/>
      <c r="K285" s="1287"/>
      <c r="L285" s="304"/>
      <c r="M285" s="1287"/>
    </row>
    <row r="286" spans="1:13" ht="15.75" hidden="1">
      <c r="A286" s="304" t="str">
        <f>IF(J286&gt;0,COUNT($J$4:J286)+MAX('MI Fittings'!A:A,'CS Press Fittings'!A:A,'Steel Nipples'!A:A),"")</f>
        <v/>
      </c>
      <c r="B286" s="304"/>
      <c r="C286" s="360"/>
      <c r="D286" s="361"/>
      <c r="E286" s="1287"/>
      <c r="F286" s="317"/>
      <c r="G286" s="1335"/>
      <c r="H286" s="363"/>
      <c r="I286" s="52"/>
      <c r="J286" s="121"/>
      <c r="K286" s="1287"/>
      <c r="L286" s="304"/>
      <c r="M286" s="1287"/>
    </row>
    <row r="287" spans="1:13" ht="15.75" hidden="1">
      <c r="A287" s="304" t="str">
        <f>IF(J287&gt;0,COUNT($J$4:J287)+MAX('MI Fittings'!A:A,'CS Press Fittings'!A:A,'Steel Nipples'!A:A),"")</f>
        <v/>
      </c>
      <c r="B287" s="304"/>
      <c r="C287" s="360"/>
      <c r="D287" s="361"/>
      <c r="E287" s="1287"/>
      <c r="F287" s="317"/>
      <c r="G287" s="1335"/>
      <c r="H287" s="363"/>
      <c r="I287" s="52"/>
      <c r="J287" s="121"/>
      <c r="K287" s="1287"/>
      <c r="L287" s="304"/>
      <c r="M287" s="1287"/>
    </row>
    <row r="288" spans="1:13" ht="15.75" hidden="1">
      <c r="A288" s="304" t="str">
        <f>IF(J288&gt;0,COUNT($J$4:J288)+MAX('MI Fittings'!A:A,'CS Press Fittings'!A:A,'Steel Nipples'!A:A),"")</f>
        <v/>
      </c>
      <c r="B288" s="304"/>
      <c r="C288" s="360"/>
      <c r="D288" s="361"/>
      <c r="E288" s="1287"/>
      <c r="F288" s="317"/>
      <c r="G288" s="1335"/>
      <c r="H288" s="363"/>
      <c r="I288" s="52"/>
      <c r="J288" s="121"/>
      <c r="K288" s="1287"/>
      <c r="L288" s="304"/>
      <c r="M288" s="1287"/>
    </row>
    <row r="289" spans="1:13" ht="15.75" hidden="1">
      <c r="A289" s="304" t="str">
        <f>IF(J289&gt;0,COUNT($J$4:J289)+MAX('MI Fittings'!A:A,'CS Press Fittings'!A:A,'Steel Nipples'!A:A),"")</f>
        <v/>
      </c>
      <c r="B289" s="304"/>
      <c r="C289" s="360"/>
      <c r="D289" s="361"/>
      <c r="E289" s="1287"/>
      <c r="F289" s="317"/>
      <c r="G289" s="1335"/>
      <c r="H289" s="363"/>
      <c r="I289" s="52"/>
      <c r="J289" s="121"/>
      <c r="K289" s="1287"/>
      <c r="L289" s="304"/>
      <c r="M289" s="1287"/>
    </row>
    <row r="290" spans="1:13" ht="15.75" hidden="1">
      <c r="A290" s="304" t="str">
        <f>IF(J290&gt;0,COUNT($J$4:J290)+MAX('MI Fittings'!A:A,'CS Press Fittings'!A:A,'Steel Nipples'!A:A),"")</f>
        <v/>
      </c>
      <c r="B290" s="304"/>
      <c r="C290" s="360"/>
      <c r="D290" s="361"/>
      <c r="E290" s="1287"/>
      <c r="F290" s="317"/>
      <c r="G290" s="1335"/>
      <c r="H290" s="363"/>
      <c r="I290" s="52"/>
      <c r="J290" s="121"/>
      <c r="K290" s="1287"/>
      <c r="L290" s="304"/>
      <c r="M290" s="1287"/>
    </row>
    <row r="291" spans="1:13" ht="15.75" hidden="1">
      <c r="A291" s="304" t="str">
        <f>IF(J291&gt;0,COUNT($J$4:J291)+MAX('MI Fittings'!A:A,'CS Press Fittings'!A:A,'Steel Nipples'!A:A),"")</f>
        <v/>
      </c>
      <c r="B291" s="304"/>
      <c r="C291" s="360"/>
      <c r="D291" s="361"/>
      <c r="E291" s="1287"/>
      <c r="F291" s="317"/>
      <c r="G291" s="1335"/>
      <c r="H291" s="363"/>
      <c r="I291" s="52"/>
      <c r="J291" s="121"/>
      <c r="K291" s="1287"/>
      <c r="L291" s="304"/>
      <c r="M291" s="1287"/>
    </row>
    <row r="292" spans="1:13" ht="15.75" hidden="1">
      <c r="A292" s="304" t="str">
        <f>IF(J292&gt;0,COUNT($J$4:J292)+MAX('MI Fittings'!A:A,'CS Press Fittings'!A:A,'Steel Nipples'!A:A),"")</f>
        <v/>
      </c>
      <c r="B292" s="304"/>
      <c r="C292" s="360"/>
      <c r="D292" s="361"/>
      <c r="E292" s="1287"/>
      <c r="F292" s="317"/>
      <c r="G292" s="1335"/>
      <c r="H292" s="363"/>
      <c r="I292" s="52"/>
      <c r="J292" s="121"/>
      <c r="K292" s="1287"/>
      <c r="L292" s="304"/>
      <c r="M292" s="1287"/>
    </row>
    <row r="293" spans="1:13" ht="15.75" hidden="1">
      <c r="A293" s="304" t="str">
        <f>IF(J293&gt;0,COUNT($J$4:J293)+MAX('MI Fittings'!A:A,'CS Press Fittings'!A:A,'Steel Nipples'!A:A),"")</f>
        <v/>
      </c>
      <c r="B293" s="304"/>
      <c r="C293" s="360"/>
      <c r="D293" s="361"/>
      <c r="E293" s="1287"/>
      <c r="F293" s="317"/>
      <c r="G293" s="1335"/>
      <c r="H293" s="363"/>
      <c r="I293" s="52"/>
      <c r="J293" s="121"/>
      <c r="K293" s="1287"/>
      <c r="L293" s="304"/>
      <c r="M293" s="1287"/>
    </row>
    <row r="294" spans="1:13" ht="15.75" hidden="1">
      <c r="A294" s="304" t="str">
        <f>IF(J294&gt;0,COUNT($J$4:J294)+MAX('MI Fittings'!A:A,'CS Press Fittings'!A:A,'Steel Nipples'!A:A),"")</f>
        <v/>
      </c>
      <c r="B294" s="304"/>
      <c r="C294" s="360"/>
      <c r="D294" s="361"/>
      <c r="E294" s="1287"/>
      <c r="F294" s="317"/>
      <c r="G294" s="1335"/>
      <c r="H294" s="363"/>
      <c r="I294" s="52"/>
      <c r="J294" s="121"/>
      <c r="K294" s="1287"/>
      <c r="L294" s="304"/>
      <c r="M294" s="1287"/>
    </row>
    <row r="295" spans="1:13" ht="15.75" hidden="1">
      <c r="A295" s="304" t="str">
        <f>IF(J295&gt;0,COUNT($J$4:J295)+MAX('MI Fittings'!A:A,'CS Press Fittings'!A:A,'Steel Nipples'!A:A),"")</f>
        <v/>
      </c>
      <c r="B295" s="304"/>
      <c r="C295" s="360"/>
      <c r="D295" s="361"/>
      <c r="E295" s="1287"/>
      <c r="F295" s="317"/>
      <c r="G295" s="1335"/>
      <c r="H295" s="363"/>
      <c r="I295" s="52"/>
      <c r="J295" s="121"/>
      <c r="K295" s="1287"/>
      <c r="L295" s="304"/>
      <c r="M295" s="1287"/>
    </row>
    <row r="296" spans="1:13" ht="15.75" hidden="1">
      <c r="A296" s="304" t="str">
        <f>IF(J296&gt;0,COUNT($J$4:J296)+MAX('MI Fittings'!A:A,'CS Press Fittings'!A:A,'Steel Nipples'!A:A),"")</f>
        <v/>
      </c>
      <c r="B296" s="304"/>
      <c r="C296" s="360"/>
      <c r="D296" s="361"/>
      <c r="E296" s="1287"/>
      <c r="F296" s="317"/>
      <c r="G296" s="1335"/>
      <c r="H296" s="363"/>
      <c r="I296" s="52"/>
      <c r="J296" s="121"/>
      <c r="K296" s="1287"/>
      <c r="L296" s="304"/>
      <c r="M296" s="1287"/>
    </row>
    <row r="297" spans="1:13" ht="15.75" hidden="1">
      <c r="A297" s="304" t="str">
        <f>IF(J297&gt;0,COUNT($J$4:J297)+MAX('MI Fittings'!A:A,'CS Press Fittings'!A:A,'Steel Nipples'!A:A),"")</f>
        <v/>
      </c>
      <c r="B297" s="304"/>
      <c r="C297" s="360"/>
      <c r="D297" s="361"/>
      <c r="E297" s="1287"/>
      <c r="F297" s="317"/>
      <c r="G297" s="1335"/>
      <c r="H297" s="363"/>
      <c r="I297" s="52"/>
      <c r="J297" s="121"/>
      <c r="K297" s="1287"/>
      <c r="L297" s="304"/>
      <c r="M297" s="1287"/>
    </row>
    <row r="298" spans="1:13" ht="15.75" hidden="1">
      <c r="A298" s="304" t="str">
        <f>IF(J298&gt;0,COUNT($J$4:J298)+MAX('MI Fittings'!A:A,'CS Press Fittings'!A:A,'Steel Nipples'!A:A),"")</f>
        <v/>
      </c>
      <c r="B298" s="304"/>
      <c r="C298" s="360"/>
      <c r="D298" s="361"/>
      <c r="E298" s="1287"/>
      <c r="F298" s="317"/>
      <c r="G298" s="1335"/>
      <c r="H298" s="363"/>
      <c r="I298" s="52"/>
      <c r="J298" s="121"/>
      <c r="K298" s="1287"/>
      <c r="L298" s="304"/>
      <c r="M298" s="1287"/>
    </row>
    <row r="299" spans="1:13" ht="15.75" hidden="1">
      <c r="A299" s="304" t="str">
        <f>IF(J299&gt;0,COUNT($J$4:J299)+MAX('MI Fittings'!A:A,'CS Press Fittings'!A:A,'Steel Nipples'!A:A),"")</f>
        <v/>
      </c>
      <c r="B299" s="304"/>
      <c r="C299" s="360"/>
      <c r="D299" s="361"/>
      <c r="E299" s="1287"/>
      <c r="F299" s="317"/>
      <c r="G299" s="1335"/>
      <c r="H299" s="363"/>
      <c r="I299" s="52"/>
      <c r="J299" s="121"/>
      <c r="K299" s="1287"/>
      <c r="L299" s="304"/>
      <c r="M299" s="1287"/>
    </row>
    <row r="300" spans="1:13" ht="15.75" hidden="1">
      <c r="A300" s="304" t="str">
        <f>IF(J300&gt;0,COUNT($J$4:J300)+MAX('MI Fittings'!A:A,'CS Press Fittings'!A:A,'Steel Nipples'!A:A),"")</f>
        <v/>
      </c>
      <c r="B300" s="304"/>
      <c r="C300" s="360"/>
      <c r="D300" s="361"/>
      <c r="E300" s="1287"/>
      <c r="F300" s="317"/>
      <c r="G300" s="1335"/>
      <c r="H300" s="363"/>
      <c r="I300" s="52"/>
      <c r="J300" s="121"/>
      <c r="K300" s="1287"/>
      <c r="L300" s="304"/>
      <c r="M300" s="1287"/>
    </row>
    <row r="301" spans="1:13" ht="15.75" hidden="1">
      <c r="A301" s="304" t="str">
        <f>IF(J301&gt;0,COUNT($J$4:J301)+MAX('MI Fittings'!A:A,'CS Press Fittings'!A:A,'Steel Nipples'!A:A),"")</f>
        <v/>
      </c>
      <c r="B301" s="304"/>
      <c r="C301" s="360"/>
      <c r="D301" s="361"/>
      <c r="E301" s="1287"/>
      <c r="F301" s="317"/>
      <c r="G301" s="1335"/>
      <c r="H301" s="363"/>
      <c r="I301" s="52"/>
      <c r="J301" s="121"/>
      <c r="K301" s="1287"/>
      <c r="L301" s="304"/>
      <c r="M301" s="1287"/>
    </row>
    <row r="302" spans="1:13" ht="15.75" hidden="1">
      <c r="A302" s="304" t="str">
        <f>IF(J302&gt;0,COUNT($J$4:J302)+MAX('MI Fittings'!A:A,'CS Press Fittings'!A:A,'Steel Nipples'!A:A),"")</f>
        <v/>
      </c>
      <c r="B302" s="304"/>
      <c r="C302" s="360"/>
      <c r="D302" s="361"/>
      <c r="E302" s="1287"/>
      <c r="F302" s="317"/>
      <c r="G302" s="1335"/>
      <c r="H302" s="363"/>
      <c r="I302" s="52"/>
      <c r="J302" s="121"/>
      <c r="K302" s="1287"/>
      <c r="L302" s="304"/>
      <c r="M302" s="1287"/>
    </row>
    <row r="303" spans="1:13" ht="15.75" hidden="1">
      <c r="A303" s="304" t="str">
        <f>IF(J303&gt;0,COUNT($J$4:J303)+MAX('MI Fittings'!A:A,'CS Press Fittings'!A:A,'Steel Nipples'!A:A),"")</f>
        <v/>
      </c>
      <c r="B303" s="304"/>
      <c r="C303" s="360"/>
      <c r="D303" s="361"/>
      <c r="E303" s="1287"/>
      <c r="F303" s="317"/>
      <c r="G303" s="1335"/>
      <c r="H303" s="363"/>
      <c r="I303" s="52"/>
      <c r="J303" s="121"/>
      <c r="K303" s="1287"/>
      <c r="L303" s="304"/>
      <c r="M303" s="1287"/>
    </row>
    <row r="304" spans="1:13" ht="15.75" hidden="1">
      <c r="A304" s="304" t="str">
        <f>IF(J304&gt;0,COUNT($J$4:J304)+MAX('MI Fittings'!A:A,'CS Press Fittings'!A:A,'Steel Nipples'!A:A),"")</f>
        <v/>
      </c>
      <c r="B304" s="304"/>
      <c r="C304" s="360"/>
      <c r="D304" s="361"/>
      <c r="E304" s="1287"/>
      <c r="F304" s="317"/>
      <c r="G304" s="1335"/>
      <c r="H304" s="363"/>
      <c r="I304" s="52"/>
      <c r="J304" s="121"/>
      <c r="K304" s="1287"/>
      <c r="L304" s="304"/>
      <c r="M304" s="1287"/>
    </row>
    <row r="305" spans="1:13" ht="15.75" hidden="1">
      <c r="A305" s="304" t="str">
        <f>IF(J305&gt;0,COUNT($J$4:J305)+MAX('MI Fittings'!A:A,'CS Press Fittings'!A:A,'Steel Nipples'!A:A),"")</f>
        <v/>
      </c>
      <c r="B305" s="304"/>
      <c r="C305" s="360"/>
      <c r="D305" s="361"/>
      <c r="E305" s="1287"/>
      <c r="F305" s="317"/>
      <c r="G305" s="1335"/>
      <c r="H305" s="363"/>
      <c r="I305" s="52"/>
      <c r="J305" s="121"/>
      <c r="K305" s="1287"/>
      <c r="L305" s="304"/>
      <c r="M305" s="1287"/>
    </row>
    <row r="306" spans="1:13" ht="15.75" hidden="1">
      <c r="A306" s="304" t="str">
        <f>IF(J306&gt;0,COUNT($J$4:J306)+MAX('MI Fittings'!A:A,'CS Press Fittings'!A:A,'Steel Nipples'!A:A),"")</f>
        <v/>
      </c>
      <c r="B306" s="304"/>
      <c r="C306" s="360"/>
      <c r="D306" s="361"/>
      <c r="E306" s="1287"/>
      <c r="F306" s="317"/>
      <c r="G306" s="1335"/>
      <c r="H306" s="363"/>
      <c r="I306" s="52"/>
      <c r="J306" s="121"/>
      <c r="K306" s="1287"/>
      <c r="L306" s="304"/>
      <c r="M306" s="1287"/>
    </row>
    <row r="307" spans="1:13" ht="15.75" hidden="1">
      <c r="A307" s="304" t="str">
        <f>IF(J307&gt;0,COUNT($J$4:J307)+MAX('MI Fittings'!A:A,'CS Press Fittings'!A:A,'Steel Nipples'!A:A),"")</f>
        <v/>
      </c>
      <c r="B307" s="304"/>
      <c r="C307" s="360"/>
      <c r="D307" s="361"/>
      <c r="E307" s="1287"/>
      <c r="F307" s="317"/>
      <c r="G307" s="1335"/>
      <c r="H307" s="363"/>
      <c r="I307" s="52"/>
      <c r="J307" s="121"/>
      <c r="K307" s="1287"/>
      <c r="L307" s="304"/>
      <c r="M307" s="1287"/>
    </row>
    <row r="308" spans="1:13" ht="15.75" hidden="1">
      <c r="A308" s="304" t="str">
        <f>IF(J308&gt;0,COUNT($J$4:J308)+MAX('MI Fittings'!A:A,'CS Press Fittings'!A:A,'Steel Nipples'!A:A),"")</f>
        <v/>
      </c>
      <c r="B308" s="304"/>
      <c r="C308" s="360"/>
      <c r="D308" s="361"/>
      <c r="E308" s="1287"/>
      <c r="F308" s="317"/>
      <c r="G308" s="1335"/>
      <c r="H308" s="363"/>
      <c r="I308" s="52"/>
      <c r="J308" s="121"/>
      <c r="K308" s="1287"/>
      <c r="L308" s="304"/>
      <c r="M308" s="1287"/>
    </row>
    <row r="309" spans="1:13" ht="15.75" hidden="1">
      <c r="A309" s="304" t="str">
        <f>IF(J309&gt;0,COUNT($J$4:J309)+MAX('MI Fittings'!A:A,'CS Press Fittings'!A:A,'Steel Nipples'!A:A),"")</f>
        <v/>
      </c>
      <c r="B309" s="304"/>
      <c r="C309" s="360"/>
      <c r="D309" s="361"/>
      <c r="E309" s="1287"/>
      <c r="F309" s="317"/>
      <c r="G309" s="1335"/>
      <c r="H309" s="363"/>
      <c r="I309" s="52"/>
      <c r="J309" s="121"/>
      <c r="K309" s="1287"/>
      <c r="L309" s="304"/>
      <c r="M309" s="1287"/>
    </row>
    <row r="310" spans="1:13" ht="15.75" hidden="1">
      <c r="A310" s="304" t="str">
        <f>IF(J310&gt;0,COUNT($J$4:J310)+MAX('MI Fittings'!A:A,'CS Press Fittings'!A:A,'Steel Nipples'!A:A),"")</f>
        <v/>
      </c>
      <c r="B310" s="304"/>
      <c r="C310" s="360"/>
      <c r="D310" s="361"/>
      <c r="E310" s="1287"/>
      <c r="F310" s="317"/>
      <c r="G310" s="1335"/>
      <c r="H310" s="363"/>
      <c r="I310" s="52"/>
      <c r="J310" s="121"/>
      <c r="K310" s="1287"/>
      <c r="L310" s="304"/>
      <c r="M310" s="1287"/>
    </row>
    <row r="311" spans="1:13" ht="15.75" hidden="1">
      <c r="A311" s="304" t="str">
        <f>IF(J311&gt;0,COUNT($J$4:J311)+MAX('MI Fittings'!A:A,'CS Press Fittings'!A:A,'Steel Nipples'!A:A),"")</f>
        <v/>
      </c>
      <c r="B311" s="304"/>
      <c r="C311" s="360"/>
      <c r="D311" s="361"/>
      <c r="E311" s="1287"/>
      <c r="F311" s="317"/>
      <c r="G311" s="1335"/>
      <c r="H311" s="363"/>
      <c r="I311" s="52"/>
      <c r="J311" s="121"/>
      <c r="K311" s="1287"/>
      <c r="L311" s="304"/>
      <c r="M311" s="1287"/>
    </row>
    <row r="312" spans="1:13" ht="15.75" hidden="1">
      <c r="A312" s="304" t="str">
        <f>IF(J312&gt;0,COUNT($J$4:J312)+MAX('MI Fittings'!A:A,'CS Press Fittings'!A:A,'Steel Nipples'!A:A),"")</f>
        <v/>
      </c>
      <c r="B312" s="304"/>
      <c r="C312" s="360"/>
      <c r="D312" s="361"/>
      <c r="E312" s="1287"/>
      <c r="F312" s="317"/>
      <c r="G312" s="1335"/>
      <c r="H312" s="363"/>
      <c r="I312" s="52"/>
      <c r="J312" s="121"/>
      <c r="K312" s="1287"/>
      <c r="L312" s="304"/>
      <c r="M312" s="1287"/>
    </row>
    <row r="313" spans="1:13" ht="15.75" hidden="1">
      <c r="A313" s="304" t="str">
        <f>IF(J313&gt;0,COUNT($J$4:J313)+MAX('MI Fittings'!A:A,'CS Press Fittings'!A:A,'Steel Nipples'!A:A),"")</f>
        <v/>
      </c>
      <c r="B313" s="304"/>
      <c r="C313" s="360"/>
      <c r="D313" s="361"/>
      <c r="E313" s="1287"/>
      <c r="F313" s="317"/>
      <c r="G313" s="1335"/>
      <c r="H313" s="363"/>
      <c r="I313" s="52"/>
      <c r="J313" s="121"/>
      <c r="K313" s="1287"/>
      <c r="L313" s="304"/>
      <c r="M313" s="1287"/>
    </row>
    <row r="314" spans="1:13" ht="15.75" hidden="1">
      <c r="A314" s="304" t="str">
        <f>IF(J314&gt;0,COUNT($J$4:J314)+MAX('MI Fittings'!A:A,'CS Press Fittings'!A:A,'Steel Nipples'!A:A),"")</f>
        <v/>
      </c>
      <c r="B314" s="304"/>
      <c r="C314" s="360"/>
      <c r="D314" s="361"/>
      <c r="E314" s="1287"/>
      <c r="F314" s="317"/>
      <c r="G314" s="1335"/>
      <c r="H314" s="363"/>
      <c r="I314" s="52"/>
      <c r="J314" s="121"/>
      <c r="K314" s="1287"/>
      <c r="L314" s="304"/>
      <c r="M314" s="1287"/>
    </row>
    <row r="315" spans="1:13" ht="15.75" hidden="1">
      <c r="A315" s="304" t="str">
        <f>IF(J315&gt;0,COUNT($J$4:J315)+MAX('MI Fittings'!A:A,'CS Press Fittings'!A:A,'Steel Nipples'!A:A),"")</f>
        <v/>
      </c>
      <c r="B315" s="304"/>
      <c r="C315" s="360"/>
      <c r="D315" s="361"/>
      <c r="E315" s="1287"/>
      <c r="F315" s="317"/>
      <c r="G315" s="1335"/>
      <c r="H315" s="363"/>
      <c r="I315" s="52"/>
      <c r="J315" s="121"/>
      <c r="K315" s="1287"/>
      <c r="L315" s="304"/>
      <c r="M315" s="1287"/>
    </row>
    <row r="316" spans="1:13" ht="15.75" hidden="1">
      <c r="A316" s="304" t="str">
        <f>IF(J316&gt;0,COUNT($J$4:J316)+MAX('MI Fittings'!A:A,'CS Press Fittings'!A:A,'Steel Nipples'!A:A),"")</f>
        <v/>
      </c>
      <c r="B316" s="304"/>
      <c r="C316" s="360"/>
      <c r="D316" s="361"/>
      <c r="E316" s="1287"/>
      <c r="F316" s="317"/>
      <c r="G316" s="1335"/>
      <c r="H316" s="363"/>
      <c r="I316" s="52"/>
      <c r="J316" s="121"/>
      <c r="K316" s="1287"/>
      <c r="L316" s="304"/>
      <c r="M316" s="1287"/>
    </row>
    <row r="317" spans="1:13" ht="15.75" hidden="1">
      <c r="A317" s="304" t="str">
        <f>IF(J317&gt;0,COUNT($J$4:J317)+MAX('MI Fittings'!A:A,'CS Press Fittings'!A:A,'Steel Nipples'!A:A),"")</f>
        <v/>
      </c>
      <c r="B317" s="304"/>
      <c r="C317" s="360"/>
      <c r="D317" s="361"/>
      <c r="E317" s="1287"/>
      <c r="F317" s="317"/>
      <c r="G317" s="1335"/>
      <c r="H317" s="363"/>
      <c r="I317" s="52"/>
      <c r="J317" s="121"/>
      <c r="K317" s="1287"/>
      <c r="L317" s="304"/>
      <c r="M317" s="1287"/>
    </row>
    <row r="318" spans="1:13" ht="15.75" hidden="1">
      <c r="A318" s="304" t="str">
        <f>IF(J318&gt;0,COUNT($J$4:J318)+MAX('MI Fittings'!A:A,'CS Press Fittings'!A:A,'Steel Nipples'!A:A),"")</f>
        <v/>
      </c>
      <c r="B318" s="304"/>
      <c r="C318" s="360"/>
      <c r="D318" s="361"/>
      <c r="E318" s="1287"/>
      <c r="F318" s="317"/>
      <c r="G318" s="1335"/>
      <c r="H318" s="363"/>
      <c r="I318" s="52"/>
      <c r="J318" s="121"/>
      <c r="K318" s="1287"/>
      <c r="L318" s="304"/>
      <c r="M318" s="1287"/>
    </row>
    <row r="319" spans="1:13" ht="15.75" hidden="1">
      <c r="A319" s="304" t="str">
        <f>IF(J319&gt;0,COUNT($J$4:J319)+MAX('MI Fittings'!A:A,'CS Press Fittings'!A:A,'Steel Nipples'!A:A),"")</f>
        <v/>
      </c>
      <c r="B319" s="304"/>
      <c r="C319" s="360"/>
      <c r="D319" s="361"/>
      <c r="E319" s="1287"/>
      <c r="F319" s="317"/>
      <c r="G319" s="1335"/>
      <c r="H319" s="363"/>
      <c r="I319" s="52"/>
      <c r="J319" s="121"/>
      <c r="K319" s="1287"/>
      <c r="L319" s="304"/>
      <c r="M319" s="1287"/>
    </row>
    <row r="320" spans="1:13" ht="15.75" hidden="1">
      <c r="A320" s="304" t="str">
        <f>IF(J320&gt;0,COUNT($J$4:J320)+MAX('MI Fittings'!A:A,'CS Press Fittings'!A:A,'Steel Nipples'!A:A),"")</f>
        <v/>
      </c>
      <c r="B320" s="304"/>
      <c r="C320" s="360"/>
      <c r="D320" s="361"/>
      <c r="E320" s="1287"/>
      <c r="F320" s="317"/>
      <c r="G320" s="1335"/>
      <c r="H320" s="363"/>
      <c r="I320" s="52"/>
      <c r="J320" s="121"/>
      <c r="K320" s="1287"/>
      <c r="L320" s="304"/>
      <c r="M320" s="1287"/>
    </row>
    <row r="321" spans="1:13" ht="15.75" hidden="1">
      <c r="A321" s="304" t="str">
        <f>IF(J321&gt;0,COUNT($J$4:J321)+MAX('MI Fittings'!A:A,'CS Press Fittings'!A:A,'Steel Nipples'!A:A),"")</f>
        <v/>
      </c>
      <c r="B321" s="304"/>
      <c r="C321" s="360"/>
      <c r="D321" s="361"/>
      <c r="E321" s="1287"/>
      <c r="F321" s="317"/>
      <c r="G321" s="1335"/>
      <c r="H321" s="363"/>
      <c r="I321" s="52"/>
      <c r="J321" s="121"/>
      <c r="K321" s="1287"/>
      <c r="L321" s="304"/>
      <c r="M321" s="1287"/>
    </row>
    <row r="322" spans="1:13" ht="15.75" hidden="1">
      <c r="A322" s="304" t="str">
        <f>IF(J322&gt;0,COUNT($J$4:J322)+MAX('MI Fittings'!A:A,'CS Press Fittings'!A:A,'Steel Nipples'!A:A),"")</f>
        <v/>
      </c>
      <c r="B322" s="304"/>
      <c r="C322" s="360"/>
      <c r="D322" s="361"/>
      <c r="E322" s="1287"/>
      <c r="F322" s="317"/>
      <c r="G322" s="1335"/>
      <c r="H322" s="363"/>
      <c r="I322" s="52"/>
      <c r="J322" s="121"/>
      <c r="K322" s="1287"/>
      <c r="L322" s="304"/>
      <c r="M322" s="1287"/>
    </row>
    <row r="323" spans="1:13" ht="15.75" hidden="1">
      <c r="A323" s="304" t="str">
        <f>IF(J323&gt;0,COUNT($J$4:J323)+MAX('MI Fittings'!A:A,'CS Press Fittings'!A:A,'Steel Nipples'!A:A),"")</f>
        <v/>
      </c>
      <c r="B323" s="304"/>
      <c r="C323" s="360"/>
      <c r="D323" s="361"/>
      <c r="E323" s="1287"/>
      <c r="F323" s="317"/>
      <c r="G323" s="1335"/>
      <c r="H323" s="363"/>
      <c r="I323" s="52"/>
      <c r="J323" s="121"/>
      <c r="K323" s="1287"/>
      <c r="L323" s="304"/>
      <c r="M323" s="1287"/>
    </row>
    <row r="324" spans="1:13" ht="15.75" hidden="1">
      <c r="A324" s="304" t="str">
        <f>IF(J324&gt;0,COUNT($J$4:J324)+MAX('MI Fittings'!A:A,'CS Press Fittings'!A:A,'Steel Nipples'!A:A),"")</f>
        <v/>
      </c>
      <c r="B324" s="304"/>
      <c r="C324" s="360"/>
      <c r="D324" s="361"/>
      <c r="E324" s="1287"/>
      <c r="F324" s="317"/>
      <c r="G324" s="1335"/>
      <c r="H324" s="363"/>
      <c r="I324" s="52"/>
      <c r="J324" s="121"/>
      <c r="K324" s="1287"/>
      <c r="L324" s="304"/>
      <c r="M324" s="1287"/>
    </row>
    <row r="325" spans="1:13" ht="15.75" hidden="1">
      <c r="A325" s="304" t="str">
        <f>IF(J325&gt;0,COUNT($J$4:J325)+MAX('MI Fittings'!A:A,'CS Press Fittings'!A:A,'Steel Nipples'!A:A),"")</f>
        <v/>
      </c>
      <c r="B325" s="304"/>
      <c r="C325" s="360"/>
      <c r="D325" s="361"/>
      <c r="E325" s="1287"/>
      <c r="F325" s="317"/>
      <c r="G325" s="1335"/>
      <c r="H325" s="363"/>
      <c r="I325" s="52"/>
      <c r="J325" s="121"/>
      <c r="K325" s="1287"/>
      <c r="L325" s="304"/>
      <c r="M325" s="1287"/>
    </row>
    <row r="326" spans="1:13" ht="15.75" hidden="1">
      <c r="A326" s="304" t="str">
        <f>IF(J326&gt;0,COUNT($J$4:J326)+MAX('MI Fittings'!A:A,'CS Press Fittings'!A:A,'Steel Nipples'!A:A),"")</f>
        <v/>
      </c>
      <c r="B326" s="304"/>
      <c r="C326" s="360"/>
      <c r="D326" s="361"/>
      <c r="E326" s="1287"/>
      <c r="F326" s="317"/>
      <c r="G326" s="1335"/>
      <c r="H326" s="363"/>
      <c r="I326" s="52"/>
      <c r="J326" s="121"/>
      <c r="K326" s="1287"/>
      <c r="L326" s="304"/>
      <c r="M326" s="1287"/>
    </row>
    <row r="327" spans="1:13" ht="15.75" hidden="1">
      <c r="A327" s="304" t="str">
        <f>IF(J327&gt;0,COUNT($J$4:J327)+MAX('MI Fittings'!A:A,'CS Press Fittings'!A:A,'Steel Nipples'!A:A),"")</f>
        <v/>
      </c>
      <c r="B327" s="304"/>
      <c r="C327" s="360"/>
      <c r="D327" s="361"/>
      <c r="E327" s="1287"/>
      <c r="F327" s="317"/>
      <c r="G327" s="1335"/>
      <c r="H327" s="363"/>
      <c r="I327" s="52"/>
      <c r="J327" s="121"/>
      <c r="K327" s="1287"/>
      <c r="L327" s="304"/>
      <c r="M327" s="1287"/>
    </row>
    <row r="328" spans="1:13" ht="15.75" hidden="1">
      <c r="A328" s="304" t="str">
        <f>IF(J328&gt;0,COUNT($J$4:J328)+MAX('MI Fittings'!A:A,'CS Press Fittings'!A:A,'Steel Nipples'!A:A),"")</f>
        <v/>
      </c>
      <c r="B328" s="304"/>
      <c r="C328" s="360"/>
      <c r="D328" s="361"/>
      <c r="E328" s="1287"/>
      <c r="F328" s="317"/>
      <c r="G328" s="1335"/>
      <c r="H328" s="363"/>
      <c r="I328" s="52"/>
      <c r="J328" s="121"/>
      <c r="K328" s="1287"/>
      <c r="L328" s="304"/>
      <c r="M328" s="1287"/>
    </row>
    <row r="329" spans="1:13" ht="15.75" hidden="1">
      <c r="A329" s="304" t="str">
        <f>IF(J329&gt;0,COUNT($J$4:J329)+MAX('MI Fittings'!A:A,'CS Press Fittings'!A:A,'Steel Nipples'!A:A),"")</f>
        <v/>
      </c>
      <c r="B329" s="304"/>
      <c r="C329" s="360"/>
      <c r="D329" s="361"/>
      <c r="E329" s="1287"/>
      <c r="F329" s="317"/>
      <c r="G329" s="1335"/>
      <c r="H329" s="363"/>
      <c r="I329" s="52"/>
      <c r="J329" s="121"/>
      <c r="K329" s="1287"/>
      <c r="L329" s="304"/>
      <c r="M329" s="1287"/>
    </row>
    <row r="330" spans="1:13" ht="15.75" hidden="1">
      <c r="A330" s="304" t="str">
        <f>IF(J330&gt;0,COUNT($J$4:J330)+MAX('MI Fittings'!A:A,'CS Press Fittings'!A:A,'Steel Nipples'!A:A),"")</f>
        <v/>
      </c>
      <c r="B330" s="304"/>
      <c r="C330" s="360"/>
      <c r="D330" s="361"/>
      <c r="E330" s="1287"/>
      <c r="F330" s="317"/>
      <c r="G330" s="1335"/>
      <c r="H330" s="363"/>
      <c r="I330" s="52"/>
      <c r="J330" s="121"/>
      <c r="K330" s="1287"/>
      <c r="L330" s="304"/>
      <c r="M330" s="1287"/>
    </row>
    <row r="331" spans="1:13" ht="15.75" hidden="1">
      <c r="A331" s="304" t="str">
        <f>IF(J331&gt;0,COUNT($J$4:J331)+MAX('MI Fittings'!A:A,'CS Press Fittings'!A:A,'Steel Nipples'!A:A),"")</f>
        <v/>
      </c>
      <c r="B331" s="304"/>
      <c r="C331" s="360"/>
      <c r="D331" s="361"/>
      <c r="E331" s="1287"/>
      <c r="F331" s="317"/>
      <c r="G331" s="1335"/>
      <c r="H331" s="363"/>
      <c r="I331" s="52"/>
      <c r="J331" s="121"/>
      <c r="K331" s="1287"/>
      <c r="L331" s="304"/>
      <c r="M331" s="1287"/>
    </row>
    <row r="332" spans="1:13" ht="15.75" hidden="1">
      <c r="A332" s="304" t="str">
        <f>IF(J332&gt;0,COUNT($J$4:J332)+MAX('MI Fittings'!A:A,'CS Press Fittings'!A:A,'Steel Nipples'!A:A),"")</f>
        <v/>
      </c>
      <c r="B332" s="304"/>
      <c r="C332" s="360"/>
      <c r="D332" s="361"/>
      <c r="E332" s="1287"/>
      <c r="F332" s="317"/>
      <c r="G332" s="1335"/>
      <c r="H332" s="363"/>
      <c r="I332" s="52"/>
      <c r="J332" s="121"/>
      <c r="K332" s="1287"/>
      <c r="L332" s="304"/>
      <c r="M332" s="1287"/>
    </row>
    <row r="333" spans="1:13" ht="15.75" hidden="1">
      <c r="A333" s="304" t="str">
        <f>IF(J333&gt;0,COUNT($J$4:J333)+MAX('MI Fittings'!A:A,'CS Press Fittings'!A:A,'Steel Nipples'!A:A),"")</f>
        <v/>
      </c>
      <c r="B333" s="304"/>
      <c r="C333" s="360"/>
      <c r="D333" s="361"/>
      <c r="E333" s="1287"/>
      <c r="F333" s="317"/>
      <c r="G333" s="1335"/>
      <c r="H333" s="363"/>
      <c r="I333" s="52"/>
      <c r="J333" s="121"/>
      <c r="K333" s="1287"/>
      <c r="L333" s="304"/>
      <c r="M333" s="1287"/>
    </row>
    <row r="334" spans="1:13" ht="15.75" hidden="1">
      <c r="A334" s="304" t="str">
        <f>IF(J334&gt;0,COUNT($J$4:J334)+MAX('MI Fittings'!A:A,'CS Press Fittings'!A:A,'Steel Nipples'!A:A),"")</f>
        <v/>
      </c>
      <c r="B334" s="304"/>
      <c r="C334" s="360"/>
      <c r="D334" s="361"/>
      <c r="E334" s="1287"/>
      <c r="F334" s="317"/>
      <c r="G334" s="1335"/>
      <c r="H334" s="363"/>
      <c r="I334" s="52"/>
      <c r="J334" s="121"/>
      <c r="K334" s="1287"/>
      <c r="L334" s="304"/>
      <c r="M334" s="1287"/>
    </row>
    <row r="335" spans="1:13" ht="15.75" hidden="1">
      <c r="A335" s="304" t="str">
        <f>IF(J335&gt;0,COUNT($J$4:J335)+MAX('MI Fittings'!A:A,'CS Press Fittings'!A:A,'Steel Nipples'!A:A),"")</f>
        <v/>
      </c>
      <c r="B335" s="304"/>
      <c r="C335" s="360"/>
      <c r="D335" s="361"/>
      <c r="E335" s="1287"/>
      <c r="F335" s="317"/>
      <c r="G335" s="1335"/>
      <c r="H335" s="363"/>
      <c r="I335" s="52"/>
      <c r="J335" s="121"/>
      <c r="K335" s="1287"/>
      <c r="L335" s="304"/>
      <c r="M335" s="1287"/>
    </row>
    <row r="336" spans="1:13" ht="15.75" hidden="1">
      <c r="A336" s="304" t="str">
        <f>IF(J336&gt;0,COUNT($J$4:J336)+MAX('MI Fittings'!A:A,'CS Press Fittings'!A:A,'Steel Nipples'!A:A),"")</f>
        <v/>
      </c>
      <c r="B336" s="304"/>
      <c r="C336" s="360"/>
      <c r="D336" s="361"/>
      <c r="E336" s="1287"/>
      <c r="F336" s="317"/>
      <c r="G336" s="1335"/>
      <c r="H336" s="363"/>
      <c r="I336" s="52"/>
      <c r="J336" s="121"/>
      <c r="K336" s="1287"/>
      <c r="L336" s="304"/>
      <c r="M336" s="1287"/>
    </row>
    <row r="337" spans="1:13" ht="15.75" hidden="1">
      <c r="A337" s="304" t="str">
        <f>IF(J337&gt;0,COUNT($J$4:J337)+MAX('MI Fittings'!A:A,'CS Press Fittings'!A:A,'Steel Nipples'!A:A),"")</f>
        <v/>
      </c>
      <c r="B337" s="304"/>
      <c r="C337" s="360"/>
      <c r="D337" s="361"/>
      <c r="E337" s="1287"/>
      <c r="F337" s="317"/>
      <c r="G337" s="1335"/>
      <c r="H337" s="363"/>
      <c r="I337" s="52"/>
      <c r="J337" s="121"/>
      <c r="K337" s="1287"/>
      <c r="L337" s="304"/>
      <c r="M337" s="1287"/>
    </row>
    <row r="338" spans="1:13" ht="15.75" hidden="1">
      <c r="A338" s="304" t="str">
        <f>IF(J338&gt;0,COUNT($J$4:J338)+MAX('MI Fittings'!A:A,'CS Press Fittings'!A:A,'Steel Nipples'!A:A),"")</f>
        <v/>
      </c>
      <c r="B338" s="304"/>
      <c r="C338" s="360"/>
      <c r="D338" s="361"/>
      <c r="E338" s="1287"/>
      <c r="F338" s="317"/>
      <c r="G338" s="1335"/>
      <c r="H338" s="363"/>
      <c r="I338" s="52"/>
      <c r="J338" s="121"/>
      <c r="K338" s="1287"/>
      <c r="L338" s="304"/>
      <c r="M338" s="1287"/>
    </row>
    <row r="339" spans="1:13" ht="15.75" hidden="1">
      <c r="A339" s="304" t="str">
        <f>IF(J339&gt;0,COUNT($J$4:J339)+MAX('MI Fittings'!A:A,'CS Press Fittings'!A:A,'Steel Nipples'!A:A),"")</f>
        <v/>
      </c>
      <c r="B339" s="304"/>
      <c r="C339" s="360"/>
      <c r="D339" s="361"/>
      <c r="E339" s="1287"/>
      <c r="F339" s="317"/>
      <c r="G339" s="1335"/>
      <c r="H339" s="363"/>
      <c r="I339" s="52"/>
      <c r="J339" s="121"/>
      <c r="K339" s="1287"/>
      <c r="L339" s="304"/>
      <c r="M339" s="1287"/>
    </row>
    <row r="340" spans="1:13" ht="15.75" hidden="1">
      <c r="A340" s="304" t="str">
        <f>IF(J340&gt;0,COUNT($J$4:J340)+MAX('MI Fittings'!A:A,'CS Press Fittings'!A:A,'Steel Nipples'!A:A),"")</f>
        <v/>
      </c>
      <c r="B340" s="304"/>
      <c r="C340" s="360"/>
      <c r="D340" s="361"/>
      <c r="E340" s="1287"/>
      <c r="F340" s="317"/>
      <c r="G340" s="1335"/>
      <c r="H340" s="363"/>
      <c r="I340" s="52"/>
      <c r="J340" s="121"/>
      <c r="K340" s="1287"/>
      <c r="L340" s="304"/>
      <c r="M340" s="1287"/>
    </row>
    <row r="341" spans="1:13" ht="15.75" hidden="1">
      <c r="A341" s="304" t="str">
        <f>IF(J341&gt;0,COUNT($J$4:J341)+MAX('MI Fittings'!A:A,'CS Press Fittings'!A:A,'Steel Nipples'!A:A),"")</f>
        <v/>
      </c>
      <c r="B341" s="304"/>
      <c r="C341" s="360"/>
      <c r="D341" s="361"/>
      <c r="E341" s="1287"/>
      <c r="F341" s="317"/>
      <c r="G341" s="1335"/>
      <c r="H341" s="363"/>
      <c r="I341" s="52"/>
      <c r="J341" s="121"/>
      <c r="K341" s="1287"/>
      <c r="L341" s="304"/>
      <c r="M341" s="1287"/>
    </row>
    <row r="342" spans="1:13" ht="15.75" hidden="1">
      <c r="A342" s="304" t="str">
        <f>IF(J342&gt;0,COUNT($J$4:J342)+MAX('MI Fittings'!A:A,'CS Press Fittings'!A:A,'Steel Nipples'!A:A),"")</f>
        <v/>
      </c>
      <c r="B342" s="304"/>
      <c r="C342" s="360"/>
      <c r="D342" s="361"/>
      <c r="E342" s="1287"/>
      <c r="F342" s="317"/>
      <c r="G342" s="1335"/>
      <c r="H342" s="363"/>
      <c r="I342" s="52"/>
      <c r="J342" s="121"/>
      <c r="K342" s="1287"/>
      <c r="L342" s="304"/>
      <c r="M342" s="1287"/>
    </row>
    <row r="343" spans="1:13" ht="15.75" hidden="1">
      <c r="A343" s="304" t="str">
        <f>IF(J343&gt;0,COUNT($J$4:J343)+MAX('MI Fittings'!A:A,'CS Press Fittings'!A:A,'Steel Nipples'!A:A),"")</f>
        <v/>
      </c>
      <c r="B343" s="304"/>
      <c r="C343" s="360"/>
      <c r="D343" s="361"/>
      <c r="E343" s="1287"/>
      <c r="F343" s="317"/>
      <c r="G343" s="1335"/>
      <c r="H343" s="363"/>
      <c r="I343" s="52"/>
      <c r="J343" s="121"/>
      <c r="K343" s="1287"/>
      <c r="L343" s="304"/>
      <c r="M343" s="1287"/>
    </row>
    <row r="344" spans="1:13" ht="15.75" hidden="1">
      <c r="A344" s="304" t="str">
        <f>IF(J344&gt;0,COUNT($J$4:J344)+MAX('MI Fittings'!A:A,'CS Press Fittings'!A:A,'Steel Nipples'!A:A),"")</f>
        <v/>
      </c>
      <c r="B344" s="304"/>
      <c r="C344" s="360"/>
      <c r="D344" s="361"/>
      <c r="E344" s="1287"/>
      <c r="F344" s="317"/>
      <c r="G344" s="1335"/>
      <c r="H344" s="363"/>
      <c r="I344" s="52"/>
      <c r="J344" s="121"/>
      <c r="K344" s="1287"/>
      <c r="L344" s="304"/>
      <c r="M344" s="1287"/>
    </row>
    <row r="345" spans="1:13" ht="15.75" hidden="1">
      <c r="A345" s="304" t="str">
        <f>IF(J345&gt;0,COUNT($J$4:J345)+MAX('MI Fittings'!A:A,'CS Press Fittings'!A:A,'Steel Nipples'!A:A),"")</f>
        <v/>
      </c>
      <c r="B345" s="304"/>
      <c r="C345" s="360"/>
      <c r="D345" s="361"/>
      <c r="E345" s="1287"/>
      <c r="F345" s="317"/>
      <c r="G345" s="1335"/>
      <c r="H345" s="363"/>
      <c r="I345" s="52"/>
      <c r="J345" s="121"/>
      <c r="K345" s="1287"/>
      <c r="L345" s="304"/>
      <c r="M345" s="1287"/>
    </row>
    <row r="346" spans="1:13" ht="15.75" hidden="1">
      <c r="A346" s="304" t="str">
        <f>IF(J346&gt;0,COUNT($J$4:J346)+MAX('MI Fittings'!A:A,'CS Press Fittings'!A:A,'Steel Nipples'!A:A),"")</f>
        <v/>
      </c>
      <c r="B346" s="304"/>
      <c r="C346" s="360"/>
      <c r="D346" s="361"/>
      <c r="E346" s="1287"/>
      <c r="F346" s="317"/>
      <c r="G346" s="1335"/>
      <c r="H346" s="363"/>
      <c r="I346" s="52"/>
      <c r="J346" s="121"/>
      <c r="K346" s="1287"/>
      <c r="L346" s="304"/>
      <c r="M346" s="1287"/>
    </row>
    <row r="347" spans="1:13" ht="15.75" hidden="1">
      <c r="A347" s="304" t="str">
        <f>IF(J347&gt;0,COUNT($J$4:J347)+MAX('MI Fittings'!A:A,'CS Press Fittings'!A:A,'Steel Nipples'!A:A),"")</f>
        <v/>
      </c>
      <c r="B347" s="304"/>
      <c r="C347" s="360"/>
      <c r="D347" s="361"/>
      <c r="E347" s="1287"/>
      <c r="F347" s="317"/>
      <c r="G347" s="1335"/>
      <c r="H347" s="363"/>
      <c r="I347" s="52"/>
      <c r="J347" s="121"/>
      <c r="K347" s="1287"/>
      <c r="L347" s="304"/>
      <c r="M347" s="1287"/>
    </row>
    <row r="348" spans="1:13" ht="15.75" hidden="1">
      <c r="A348" s="304" t="str">
        <f>IF(J348&gt;0,COUNT($J$4:J348)+MAX('MI Fittings'!A:A,'CS Press Fittings'!A:A,'Steel Nipples'!A:A),"")</f>
        <v/>
      </c>
      <c r="B348" s="304"/>
      <c r="C348" s="360"/>
      <c r="D348" s="361"/>
      <c r="E348" s="1287"/>
      <c r="F348" s="317"/>
      <c r="G348" s="1335"/>
      <c r="H348" s="363"/>
      <c r="I348" s="52"/>
      <c r="J348" s="121"/>
      <c r="K348" s="1287"/>
      <c r="L348" s="304"/>
      <c r="M348" s="1287"/>
    </row>
    <row r="349" spans="1:13" ht="15.75" hidden="1">
      <c r="A349" s="304" t="str">
        <f>IF(J349&gt;0,COUNT($J$4:J349)+MAX('MI Fittings'!A:A,'CS Press Fittings'!A:A,'Steel Nipples'!A:A),"")</f>
        <v/>
      </c>
      <c r="B349" s="304"/>
      <c r="C349" s="360"/>
      <c r="D349" s="361"/>
      <c r="E349" s="1287"/>
      <c r="F349" s="317"/>
      <c r="G349" s="1335"/>
      <c r="H349" s="363"/>
      <c r="I349" s="52"/>
      <c r="J349" s="121"/>
      <c r="K349" s="1287"/>
      <c r="L349" s="304"/>
      <c r="M349" s="1287"/>
    </row>
    <row r="350" spans="1:13" ht="15.75" hidden="1">
      <c r="A350" s="304" t="str">
        <f>IF(J350&gt;0,COUNT($J$4:J350)+MAX('MI Fittings'!A:A,'CS Press Fittings'!A:A,'Steel Nipples'!A:A),"")</f>
        <v/>
      </c>
      <c r="B350" s="304"/>
      <c r="C350" s="360"/>
      <c r="D350" s="361"/>
      <c r="E350" s="1287"/>
      <c r="F350" s="317"/>
      <c r="G350" s="1335"/>
      <c r="H350" s="363"/>
      <c r="I350" s="52"/>
      <c r="J350" s="121"/>
      <c r="K350" s="1287"/>
      <c r="L350" s="304"/>
      <c r="M350" s="1287"/>
    </row>
    <row r="351" spans="1:13" ht="15.75" hidden="1">
      <c r="A351" s="304" t="str">
        <f>IF(J351&gt;0,COUNT($J$4:J351)+MAX('MI Fittings'!A:A,'CS Press Fittings'!A:A,'Steel Nipples'!A:A),"")</f>
        <v/>
      </c>
      <c r="B351" s="304"/>
      <c r="C351" s="360"/>
      <c r="D351" s="361"/>
      <c r="E351" s="1287"/>
      <c r="F351" s="317"/>
      <c r="G351" s="1335"/>
      <c r="H351" s="363"/>
      <c r="I351" s="52"/>
      <c r="J351" s="121"/>
      <c r="K351" s="1287"/>
      <c r="L351" s="304"/>
      <c r="M351" s="1287"/>
    </row>
    <row r="352" spans="1:13" ht="15.75" hidden="1">
      <c r="A352" s="304" t="str">
        <f>IF(J352&gt;0,COUNT($J$4:J352)+MAX('MI Fittings'!A:A,'CS Press Fittings'!A:A,'Steel Nipples'!A:A),"")</f>
        <v/>
      </c>
      <c r="B352" s="304"/>
      <c r="C352" s="360"/>
      <c r="D352" s="361"/>
      <c r="E352" s="1287"/>
      <c r="F352" s="317"/>
      <c r="G352" s="1335"/>
      <c r="H352" s="363"/>
      <c r="I352" s="52"/>
      <c r="J352" s="121"/>
      <c r="K352" s="1287"/>
      <c r="L352" s="304"/>
      <c r="M352" s="1287"/>
    </row>
    <row r="353" spans="1:13" ht="15.75" hidden="1">
      <c r="A353" s="304" t="str">
        <f>IF(J353&gt;0,COUNT($J$4:J353)+MAX('MI Fittings'!A:A,'CS Press Fittings'!A:A,'Steel Nipples'!A:A),"")</f>
        <v/>
      </c>
      <c r="B353" s="304"/>
      <c r="C353" s="360"/>
      <c r="D353" s="361"/>
      <c r="E353" s="1287"/>
      <c r="F353" s="317"/>
      <c r="G353" s="1335"/>
      <c r="H353" s="363"/>
      <c r="I353" s="52"/>
      <c r="J353" s="121"/>
      <c r="K353" s="1287"/>
      <c r="L353" s="304"/>
      <c r="M353" s="1287"/>
    </row>
    <row r="354" spans="1:13" ht="15.75" hidden="1">
      <c r="A354" s="304" t="str">
        <f>IF(J354&gt;0,COUNT($J$4:J354)+MAX('MI Fittings'!A:A,'CS Press Fittings'!A:A,'Steel Nipples'!A:A),"")</f>
        <v/>
      </c>
      <c r="B354" s="304"/>
      <c r="C354" s="360"/>
      <c r="D354" s="361"/>
      <c r="E354" s="1287"/>
      <c r="F354" s="317"/>
      <c r="G354" s="1335"/>
      <c r="H354" s="363"/>
      <c r="I354" s="52"/>
      <c r="J354" s="121"/>
      <c r="K354" s="1287"/>
      <c r="L354" s="304"/>
      <c r="M354" s="1287"/>
    </row>
    <row r="355" spans="1:13" ht="15.75" hidden="1">
      <c r="A355" s="304" t="str">
        <f>IF(J355&gt;0,COUNT($J$4:J355)+MAX('MI Fittings'!A:A,'CS Press Fittings'!A:A,'Steel Nipples'!A:A),"")</f>
        <v/>
      </c>
      <c r="B355" s="304"/>
      <c r="C355" s="360"/>
      <c r="D355" s="361"/>
      <c r="E355" s="1287"/>
      <c r="F355" s="317"/>
      <c r="G355" s="1335"/>
      <c r="H355" s="363"/>
      <c r="I355" s="52"/>
      <c r="J355" s="121"/>
      <c r="K355" s="1287"/>
      <c r="L355" s="304"/>
      <c r="M355" s="1287"/>
    </row>
    <row r="356" spans="1:13" ht="15.75" hidden="1">
      <c r="A356" s="304" t="str">
        <f>IF(J356&gt;0,COUNT($J$4:J356)+MAX('MI Fittings'!A:A,'CS Press Fittings'!A:A,'Steel Nipples'!A:A),"")</f>
        <v/>
      </c>
      <c r="B356" s="304"/>
      <c r="C356" s="360"/>
      <c r="D356" s="361"/>
      <c r="E356" s="1287"/>
      <c r="F356" s="317"/>
      <c r="G356" s="1335"/>
      <c r="H356" s="363"/>
      <c r="I356" s="52"/>
      <c r="J356" s="121"/>
      <c r="K356" s="1287"/>
      <c r="L356" s="304"/>
      <c r="M356" s="1287"/>
    </row>
    <row r="357" spans="1:13" ht="15.75" hidden="1">
      <c r="A357" s="304" t="str">
        <f>IF(J357&gt;0,COUNT($J$4:J357)+MAX('MI Fittings'!A:A,'CS Press Fittings'!A:A,'Steel Nipples'!A:A),"")</f>
        <v/>
      </c>
      <c r="B357" s="304"/>
      <c r="C357" s="360"/>
      <c r="D357" s="361"/>
      <c r="E357" s="1287"/>
      <c r="F357" s="317"/>
      <c r="G357" s="1335"/>
      <c r="H357" s="363"/>
      <c r="I357" s="52"/>
      <c r="J357" s="121"/>
      <c r="K357" s="1287"/>
      <c r="L357" s="304"/>
      <c r="M357" s="1287"/>
    </row>
    <row r="358" spans="1:13" ht="15.75" hidden="1">
      <c r="A358" s="304" t="str">
        <f>IF(J358&gt;0,COUNT($J$4:J358)+MAX('MI Fittings'!A:A,'CS Press Fittings'!A:A,'Steel Nipples'!A:A),"")</f>
        <v/>
      </c>
      <c r="B358" s="304"/>
      <c r="C358" s="360"/>
      <c r="D358" s="361"/>
      <c r="E358" s="1287"/>
      <c r="F358" s="317"/>
      <c r="G358" s="1335"/>
      <c r="H358" s="363"/>
      <c r="I358" s="52"/>
      <c r="J358" s="121"/>
      <c r="K358" s="1287"/>
      <c r="L358" s="304"/>
      <c r="M358" s="1287"/>
    </row>
    <row r="359" spans="1:13" ht="15.75" hidden="1">
      <c r="A359" s="304" t="str">
        <f>IF(J359&gt;0,COUNT($J$4:J359)+MAX('MI Fittings'!A:A,'CS Press Fittings'!A:A,'Steel Nipples'!A:A),"")</f>
        <v/>
      </c>
      <c r="B359" s="304"/>
      <c r="C359" s="360"/>
      <c r="D359" s="361"/>
      <c r="E359" s="1287"/>
      <c r="F359" s="317"/>
      <c r="G359" s="1335"/>
      <c r="H359" s="363"/>
      <c r="I359" s="52"/>
      <c r="J359" s="121"/>
      <c r="K359" s="1287"/>
      <c r="L359" s="304"/>
      <c r="M359" s="1287"/>
    </row>
    <row r="360" spans="1:13" ht="15.75" hidden="1">
      <c r="A360" s="304" t="str">
        <f>IF(J360&gt;0,COUNT($J$4:J360)+MAX('MI Fittings'!A:A,'CS Press Fittings'!A:A,'Steel Nipples'!A:A),"")</f>
        <v/>
      </c>
      <c r="B360" s="304"/>
      <c r="C360" s="360"/>
      <c r="D360" s="361"/>
      <c r="E360" s="1287"/>
      <c r="F360" s="317"/>
      <c r="G360" s="1335"/>
      <c r="H360" s="363"/>
      <c r="I360" s="52"/>
      <c r="J360" s="121"/>
      <c r="K360" s="1287"/>
      <c r="L360" s="304"/>
      <c r="M360" s="1287"/>
    </row>
    <row r="361" spans="1:13" ht="15.75" hidden="1">
      <c r="A361" s="304" t="str">
        <f>IF(J361&gt;0,COUNT($J$4:J361)+MAX('MI Fittings'!A:A,'CS Press Fittings'!A:A,'Steel Nipples'!A:A),"")</f>
        <v/>
      </c>
      <c r="B361" s="304"/>
      <c r="C361" s="360"/>
      <c r="D361" s="361"/>
      <c r="E361" s="1287"/>
      <c r="F361" s="317"/>
      <c r="G361" s="1335"/>
      <c r="H361" s="363"/>
      <c r="I361" s="52"/>
      <c r="J361" s="121"/>
      <c r="K361" s="1287"/>
      <c r="L361" s="304"/>
      <c r="M361" s="1287"/>
    </row>
    <row r="362" spans="1:13" ht="15.75" hidden="1">
      <c r="A362" s="304" t="str">
        <f>IF(J362&gt;0,COUNT($J$4:J362)+MAX('MI Fittings'!A:A,'CS Press Fittings'!A:A,'Steel Nipples'!A:A),"")</f>
        <v/>
      </c>
      <c r="B362" s="304"/>
      <c r="C362" s="360"/>
      <c r="D362" s="361"/>
      <c r="E362" s="1287"/>
      <c r="F362" s="317"/>
      <c r="G362" s="1335"/>
      <c r="H362" s="363"/>
      <c r="I362" s="52"/>
      <c r="J362" s="121"/>
      <c r="K362" s="1287"/>
      <c r="L362" s="304"/>
      <c r="M362" s="1287"/>
    </row>
    <row r="363" spans="1:13" ht="15.75" hidden="1">
      <c r="A363" s="304" t="str">
        <f>IF(J363&gt;0,COUNT($J$4:J363)+MAX('MI Fittings'!A:A,'CS Press Fittings'!A:A,'Steel Nipples'!A:A),"")</f>
        <v/>
      </c>
      <c r="B363" s="304"/>
      <c r="C363" s="360"/>
      <c r="D363" s="361"/>
      <c r="E363" s="1287"/>
      <c r="F363" s="317"/>
      <c r="G363" s="1335"/>
      <c r="H363" s="363"/>
      <c r="I363" s="52"/>
      <c r="J363" s="121"/>
      <c r="K363" s="1287"/>
      <c r="L363" s="304"/>
      <c r="M363" s="1287"/>
    </row>
    <row r="364" spans="1:13" ht="15.75" hidden="1">
      <c r="A364" s="304" t="str">
        <f>IF(J364&gt;0,COUNT($J$4:J364)+MAX('MI Fittings'!A:A,'CS Press Fittings'!A:A,'Steel Nipples'!A:A),"")</f>
        <v/>
      </c>
      <c r="B364" s="304"/>
      <c r="C364" s="360"/>
      <c r="D364" s="361"/>
      <c r="E364" s="1287"/>
      <c r="F364" s="317"/>
      <c r="G364" s="1335"/>
      <c r="H364" s="363"/>
      <c r="I364" s="52"/>
      <c r="J364" s="121"/>
      <c r="K364" s="1287"/>
      <c r="L364" s="304"/>
      <c r="M364" s="1287"/>
    </row>
    <row r="365" spans="1:13" ht="15.75" hidden="1">
      <c r="A365" s="304" t="str">
        <f>IF(J365&gt;0,COUNT($J$4:J365)+MAX('MI Fittings'!A:A,'CS Press Fittings'!A:A,'Steel Nipples'!A:A),"")</f>
        <v/>
      </c>
      <c r="B365" s="304"/>
      <c r="C365" s="360"/>
      <c r="D365" s="361"/>
      <c r="E365" s="1287"/>
      <c r="F365" s="317"/>
      <c r="G365" s="1335"/>
      <c r="H365" s="363"/>
      <c r="I365" s="52"/>
      <c r="J365" s="121"/>
      <c r="K365" s="1287"/>
      <c r="L365" s="304"/>
      <c r="M365" s="1287"/>
    </row>
    <row r="366" spans="1:13" ht="15.75" hidden="1">
      <c r="A366" s="304" t="str">
        <f>IF(J366&gt;0,COUNT($J$4:J366)+MAX('MI Fittings'!A:A,'CS Press Fittings'!A:A,'Steel Nipples'!A:A),"")</f>
        <v/>
      </c>
      <c r="B366" s="304"/>
      <c r="C366" s="360"/>
      <c r="D366" s="361"/>
      <c r="E366" s="1287"/>
      <c r="F366" s="317"/>
      <c r="G366" s="1335"/>
      <c r="H366" s="363"/>
      <c r="I366" s="52"/>
      <c r="J366" s="121"/>
      <c r="K366" s="1287"/>
      <c r="L366" s="304"/>
      <c r="M366" s="1287"/>
    </row>
    <row r="367" spans="1:13" ht="15.75" hidden="1">
      <c r="A367" s="304" t="str">
        <f>IF(J367&gt;0,COUNT($J$4:J367)+MAX('MI Fittings'!A:A,'CS Press Fittings'!A:A,'Steel Nipples'!A:A),"")</f>
        <v/>
      </c>
      <c r="B367" s="304"/>
      <c r="C367" s="360"/>
      <c r="D367" s="361"/>
      <c r="E367" s="1287"/>
      <c r="F367" s="317"/>
      <c r="G367" s="1335"/>
      <c r="H367" s="363"/>
      <c r="I367" s="52"/>
      <c r="J367" s="121"/>
      <c r="K367" s="1287"/>
      <c r="L367" s="304"/>
      <c r="M367" s="1287"/>
    </row>
    <row r="368" spans="1:13" ht="15.75" hidden="1">
      <c r="A368" s="304" t="str">
        <f>IF(J368&gt;0,COUNT($J$4:J368)+MAX('MI Fittings'!A:A,'CS Press Fittings'!A:A,'Steel Nipples'!A:A),"")</f>
        <v/>
      </c>
      <c r="B368" s="304"/>
      <c r="C368" s="360"/>
      <c r="D368" s="361"/>
      <c r="E368" s="1287"/>
      <c r="F368" s="317"/>
      <c r="G368" s="1335"/>
      <c r="H368" s="363"/>
      <c r="I368" s="52"/>
      <c r="J368" s="121"/>
      <c r="K368" s="1287"/>
      <c r="L368" s="304"/>
      <c r="M368" s="1287"/>
    </row>
    <row r="369" spans="1:13" ht="15.75" hidden="1">
      <c r="A369" s="304" t="str">
        <f>IF(J369&gt;0,COUNT($J$4:J369)+MAX('MI Fittings'!A:A,'CS Press Fittings'!A:A,'Steel Nipples'!A:A),"")</f>
        <v/>
      </c>
      <c r="B369" s="304"/>
      <c r="C369" s="360"/>
      <c r="D369" s="361"/>
      <c r="E369" s="1287"/>
      <c r="F369" s="317"/>
      <c r="G369" s="1335"/>
      <c r="H369" s="363"/>
      <c r="I369" s="52"/>
      <c r="J369" s="121"/>
      <c r="K369" s="1287"/>
      <c r="L369" s="304"/>
      <c r="M369" s="1287"/>
    </row>
    <row r="370" spans="1:13" ht="15.75" hidden="1">
      <c r="A370" s="304" t="str">
        <f>IF(J370&gt;0,COUNT($J$4:J370)+MAX('MI Fittings'!A:A,'CS Press Fittings'!A:A,'Steel Nipples'!A:A),"")</f>
        <v/>
      </c>
      <c r="B370" s="304"/>
      <c r="C370" s="360"/>
      <c r="D370" s="361"/>
      <c r="E370" s="1287"/>
      <c r="F370" s="317"/>
      <c r="G370" s="1335"/>
      <c r="H370" s="363"/>
      <c r="I370" s="52"/>
      <c r="J370" s="121"/>
      <c r="K370" s="1287"/>
      <c r="L370" s="304"/>
      <c r="M370" s="1287"/>
    </row>
    <row r="371" spans="1:13" ht="15.75" hidden="1">
      <c r="A371" s="304" t="str">
        <f>IF(J371&gt;0,COUNT($J$4:J371)+MAX('MI Fittings'!A:A,'CS Press Fittings'!A:A,'Steel Nipples'!A:A),"")</f>
        <v/>
      </c>
      <c r="B371" s="304"/>
      <c r="C371" s="360"/>
      <c r="D371" s="361"/>
      <c r="E371" s="1287"/>
      <c r="F371" s="317"/>
      <c r="G371" s="1335"/>
      <c r="H371" s="363"/>
      <c r="I371" s="52"/>
      <c r="J371" s="121"/>
      <c r="K371" s="1287"/>
      <c r="L371" s="304"/>
      <c r="M371" s="1287"/>
    </row>
    <row r="372" spans="1:13" ht="15.75" hidden="1">
      <c r="A372" s="304" t="str">
        <f>IF(J372&gt;0,COUNT($J$4:J372)+MAX('MI Fittings'!A:A,'CS Press Fittings'!A:A,'Steel Nipples'!A:A),"")</f>
        <v/>
      </c>
      <c r="B372" s="304"/>
      <c r="C372" s="360"/>
      <c r="D372" s="361"/>
      <c r="E372" s="1287"/>
      <c r="F372" s="317"/>
      <c r="G372" s="1335"/>
      <c r="H372" s="363"/>
      <c r="I372" s="52"/>
      <c r="J372" s="121"/>
      <c r="K372" s="1287"/>
      <c r="L372" s="304"/>
      <c r="M372" s="1287"/>
    </row>
    <row r="373" spans="1:13" ht="15.75" hidden="1">
      <c r="A373" s="304" t="str">
        <f>IF(J373&gt;0,COUNT($J$4:J373)+MAX('MI Fittings'!A:A,'CS Press Fittings'!A:A,'Steel Nipples'!A:A),"")</f>
        <v/>
      </c>
      <c r="B373" s="304"/>
      <c r="C373" s="360"/>
      <c r="D373" s="361"/>
      <c r="E373" s="1287"/>
      <c r="F373" s="317"/>
      <c r="G373" s="1335"/>
      <c r="H373" s="363"/>
      <c r="I373" s="52"/>
      <c r="J373" s="121"/>
      <c r="K373" s="1287"/>
      <c r="L373" s="304"/>
      <c r="M373" s="1287"/>
    </row>
    <row r="374" spans="1:13" ht="15.75" hidden="1">
      <c r="A374" s="304" t="str">
        <f>IF(J374&gt;0,COUNT($J$4:J374)+MAX('MI Fittings'!A:A,'CS Press Fittings'!A:A,'Steel Nipples'!A:A),"")</f>
        <v/>
      </c>
      <c r="B374" s="304"/>
      <c r="C374" s="360"/>
      <c r="D374" s="361"/>
      <c r="E374" s="1287"/>
      <c r="F374" s="317"/>
      <c r="G374" s="1335"/>
      <c r="H374" s="363"/>
      <c r="I374" s="52"/>
      <c r="J374" s="121"/>
      <c r="K374" s="1287"/>
      <c r="L374" s="304"/>
      <c r="M374" s="1287"/>
    </row>
    <row r="375" spans="1:13" ht="15.75" hidden="1">
      <c r="A375" s="304" t="str">
        <f>IF(J375&gt;0,COUNT($J$4:J375)+MAX('MI Fittings'!A:A,'CS Press Fittings'!A:A,'Steel Nipples'!A:A),"")</f>
        <v/>
      </c>
      <c r="B375" s="304"/>
      <c r="C375" s="360"/>
      <c r="D375" s="361"/>
      <c r="E375" s="1287"/>
      <c r="F375" s="317"/>
      <c r="G375" s="1335"/>
      <c r="H375" s="363"/>
      <c r="I375" s="52"/>
      <c r="J375" s="121"/>
      <c r="K375" s="1287"/>
      <c r="L375" s="304"/>
      <c r="M375" s="1287"/>
    </row>
    <row r="376" spans="1:13" ht="15.75" hidden="1">
      <c r="A376" s="304" t="str">
        <f>IF(J376&gt;0,COUNT($J$4:J376)+MAX('MI Fittings'!A:A,'CS Press Fittings'!A:A,'Steel Nipples'!A:A),"")</f>
        <v/>
      </c>
      <c r="B376" s="304"/>
      <c r="C376" s="360"/>
      <c r="D376" s="361"/>
      <c r="E376" s="1287"/>
      <c r="F376" s="317"/>
      <c r="G376" s="1335"/>
      <c r="H376" s="363"/>
      <c r="I376" s="52"/>
      <c r="J376" s="121"/>
      <c r="K376" s="1287"/>
      <c r="L376" s="304"/>
      <c r="M376" s="1287"/>
    </row>
    <row r="377" spans="1:13" ht="15.75" hidden="1">
      <c r="A377" s="304" t="str">
        <f>IF(J377&gt;0,COUNT($J$4:J377)+MAX('MI Fittings'!A:A,'CS Press Fittings'!A:A,'Steel Nipples'!A:A),"")</f>
        <v/>
      </c>
      <c r="B377" s="304"/>
      <c r="C377" s="360"/>
      <c r="D377" s="361"/>
      <c r="E377" s="1287"/>
      <c r="F377" s="317"/>
      <c r="G377" s="1335"/>
      <c r="H377" s="363"/>
      <c r="I377" s="52"/>
      <c r="J377" s="121"/>
      <c r="K377" s="1287"/>
      <c r="L377" s="304"/>
      <c r="M377" s="1287"/>
    </row>
    <row r="378" spans="1:13" ht="15.75" hidden="1">
      <c r="A378" s="304" t="str">
        <f>IF(J378&gt;0,COUNT($J$4:J378)+MAX('MI Fittings'!A:A,'CS Press Fittings'!A:A,'Steel Nipples'!A:A),"")</f>
        <v/>
      </c>
      <c r="B378" s="304"/>
      <c r="C378" s="360"/>
      <c r="D378" s="361"/>
      <c r="E378" s="1287"/>
      <c r="F378" s="317"/>
      <c r="G378" s="1335"/>
      <c r="H378" s="363"/>
      <c r="I378" s="52"/>
      <c r="J378" s="121"/>
      <c r="K378" s="1287"/>
      <c r="L378" s="304"/>
      <c r="M378" s="1287"/>
    </row>
    <row r="379" spans="1:13" ht="15.75" hidden="1">
      <c r="A379" s="304" t="str">
        <f>IF(J379&gt;0,COUNT($J$4:J379)+MAX('MI Fittings'!A:A,'CS Press Fittings'!A:A,'Steel Nipples'!A:A),"")</f>
        <v/>
      </c>
      <c r="B379" s="304"/>
      <c r="C379" s="360"/>
      <c r="D379" s="361"/>
      <c r="E379" s="1287"/>
      <c r="F379" s="317"/>
      <c r="G379" s="1335"/>
      <c r="H379" s="363"/>
      <c r="I379" s="52"/>
      <c r="J379" s="121"/>
      <c r="K379" s="1287"/>
      <c r="L379" s="304"/>
      <c r="M379" s="1287"/>
    </row>
    <row r="380" spans="1:13" ht="15.75" hidden="1">
      <c r="A380" s="304" t="str">
        <f>IF(J380&gt;0,COUNT($J$4:J380)+MAX('MI Fittings'!A:A,'CS Press Fittings'!A:A,'Steel Nipples'!A:A),"")</f>
        <v/>
      </c>
      <c r="B380" s="304"/>
      <c r="C380" s="360"/>
      <c r="D380" s="361"/>
      <c r="E380" s="1287"/>
      <c r="F380" s="317"/>
      <c r="G380" s="1335"/>
      <c r="H380" s="363"/>
      <c r="I380" s="52"/>
      <c r="J380" s="121"/>
      <c r="K380" s="1287"/>
      <c r="L380" s="304"/>
      <c r="M380" s="1287"/>
    </row>
    <row r="381" spans="1:13" ht="15.75" hidden="1">
      <c r="A381" s="304" t="str">
        <f>IF(J381&gt;0,COUNT($J$4:J381)+MAX('MI Fittings'!A:A,'CS Press Fittings'!A:A,'Steel Nipples'!A:A),"")</f>
        <v/>
      </c>
      <c r="B381" s="304"/>
      <c r="C381" s="360"/>
      <c r="D381" s="361"/>
      <c r="E381" s="1287"/>
      <c r="F381" s="317"/>
      <c r="G381" s="1335"/>
      <c r="H381" s="363"/>
      <c r="I381" s="52"/>
      <c r="J381" s="121"/>
      <c r="K381" s="1287"/>
      <c r="L381" s="304"/>
      <c r="M381" s="1287"/>
    </row>
    <row r="382" spans="1:13" ht="15.75" hidden="1">
      <c r="A382" s="304" t="str">
        <f>IF(J382&gt;0,COUNT($J$4:J382)+MAX('MI Fittings'!A:A,'CS Press Fittings'!A:A,'Steel Nipples'!A:A),"")</f>
        <v/>
      </c>
      <c r="B382" s="304"/>
      <c r="C382" s="360"/>
      <c r="D382" s="361"/>
      <c r="E382" s="1287"/>
      <c r="F382" s="317"/>
      <c r="G382" s="1335"/>
      <c r="H382" s="363"/>
      <c r="I382" s="52"/>
      <c r="J382" s="121"/>
      <c r="K382" s="1287"/>
      <c r="L382" s="304"/>
      <c r="M382" s="1287"/>
    </row>
    <row r="383" spans="1:13" ht="15.75" hidden="1">
      <c r="A383" s="304" t="str">
        <f>IF(J383&gt;0,COUNT($J$4:J383)+MAX('MI Fittings'!A:A,'CS Press Fittings'!A:A,'Steel Nipples'!A:A),"")</f>
        <v/>
      </c>
      <c r="B383" s="304"/>
      <c r="C383" s="360"/>
      <c r="D383" s="361"/>
      <c r="E383" s="1287"/>
      <c r="F383" s="317"/>
      <c r="G383" s="1335"/>
      <c r="H383" s="363"/>
      <c r="I383" s="52"/>
      <c r="J383" s="121"/>
      <c r="K383" s="1287"/>
      <c r="L383" s="304"/>
      <c r="M383" s="1287"/>
    </row>
    <row r="384" spans="1:13" ht="15.75" hidden="1">
      <c r="A384" s="304" t="str">
        <f>IF(J384&gt;0,COUNT($J$4:J384)+MAX('MI Fittings'!A:A,'CS Press Fittings'!A:A,'Steel Nipples'!A:A),"")</f>
        <v/>
      </c>
      <c r="B384" s="304"/>
      <c r="C384" s="360"/>
      <c r="D384" s="361"/>
      <c r="E384" s="1287"/>
      <c r="F384" s="317"/>
      <c r="G384" s="1335"/>
      <c r="H384" s="363"/>
      <c r="I384" s="52"/>
      <c r="J384" s="121"/>
      <c r="K384" s="1287"/>
      <c r="L384" s="304"/>
      <c r="M384" s="1287"/>
    </row>
    <row r="385" spans="1:13" ht="15.75" hidden="1">
      <c r="A385" s="304" t="str">
        <f>IF(J385&gt;0,COUNT($J$4:J385)+MAX('MI Fittings'!A:A,'CS Press Fittings'!A:A,'Steel Nipples'!A:A),"")</f>
        <v/>
      </c>
      <c r="B385" s="304"/>
      <c r="C385" s="360"/>
      <c r="D385" s="361"/>
      <c r="E385" s="1287"/>
      <c r="F385" s="317"/>
      <c r="G385" s="1335"/>
      <c r="H385" s="363"/>
      <c r="I385" s="52"/>
      <c r="J385" s="121"/>
      <c r="K385" s="1287"/>
      <c r="L385" s="304"/>
      <c r="M385" s="1287"/>
    </row>
    <row r="386" spans="1:13" ht="15.75" hidden="1">
      <c r="A386" s="304" t="str">
        <f>IF(J386&gt;0,COUNT($J$4:J386)+MAX('MI Fittings'!A:A,'CS Press Fittings'!A:A,'Steel Nipples'!A:A),"")</f>
        <v/>
      </c>
      <c r="B386" s="304"/>
      <c r="C386" s="360"/>
      <c r="D386" s="361"/>
      <c r="E386" s="1287"/>
      <c r="F386" s="317"/>
      <c r="G386" s="1335"/>
      <c r="H386" s="363"/>
      <c r="I386" s="52"/>
      <c r="J386" s="121"/>
      <c r="K386" s="1287"/>
      <c r="L386" s="304"/>
      <c r="M386" s="1287"/>
    </row>
    <row r="387" spans="1:13" ht="15.75" hidden="1">
      <c r="A387" s="304" t="str">
        <f>IF(J387&gt;0,COUNT($J$4:J387)+MAX('MI Fittings'!A:A,'CS Press Fittings'!A:A,'Steel Nipples'!A:A),"")</f>
        <v/>
      </c>
      <c r="B387" s="304"/>
      <c r="C387" s="360"/>
      <c r="D387" s="361"/>
      <c r="E387" s="1287"/>
      <c r="F387" s="317"/>
      <c r="G387" s="1335"/>
      <c r="H387" s="363"/>
      <c r="I387" s="52"/>
      <c r="J387" s="121"/>
      <c r="K387" s="1287"/>
      <c r="L387" s="304"/>
      <c r="M387" s="1287"/>
    </row>
    <row r="388" spans="1:13" ht="15.75" hidden="1">
      <c r="A388" s="304" t="str">
        <f>IF(J388&gt;0,COUNT($J$4:J388)+MAX('MI Fittings'!A:A,'CS Press Fittings'!A:A,'Steel Nipples'!A:A),"")</f>
        <v/>
      </c>
      <c r="B388" s="304"/>
      <c r="C388" s="360"/>
      <c r="D388" s="361"/>
      <c r="E388" s="1287"/>
      <c r="F388" s="317"/>
      <c r="G388" s="1335"/>
      <c r="H388" s="363"/>
      <c r="I388" s="52"/>
      <c r="J388" s="121"/>
      <c r="K388" s="1287"/>
      <c r="L388" s="304"/>
      <c r="M388" s="1287"/>
    </row>
    <row r="389" spans="1:13" ht="15.75" hidden="1">
      <c r="A389" s="304" t="str">
        <f>IF(J389&gt;0,COUNT($J$4:J389)+MAX('MI Fittings'!A:A,'CS Press Fittings'!A:A,'Steel Nipples'!A:A),"")</f>
        <v/>
      </c>
      <c r="B389" s="304"/>
      <c r="C389" s="360"/>
      <c r="D389" s="361"/>
      <c r="E389" s="1287"/>
      <c r="F389" s="317"/>
      <c r="G389" s="1335"/>
      <c r="H389" s="363"/>
      <c r="I389" s="52"/>
      <c r="J389" s="121"/>
      <c r="K389" s="1287"/>
      <c r="L389" s="304"/>
      <c r="M389" s="1287"/>
    </row>
    <row r="390" spans="1:13" ht="15.75" hidden="1">
      <c r="A390" s="304" t="str">
        <f>IF(J390&gt;0,COUNT($J$4:J390)+MAX('MI Fittings'!A:A,'CS Press Fittings'!A:A,'Steel Nipples'!A:A),"")</f>
        <v/>
      </c>
      <c r="B390" s="304"/>
      <c r="C390" s="360"/>
      <c r="D390" s="361"/>
      <c r="E390" s="1287"/>
      <c r="F390" s="317"/>
      <c r="G390" s="1335"/>
      <c r="H390" s="363"/>
      <c r="I390" s="52"/>
      <c r="J390" s="121"/>
      <c r="K390" s="1287"/>
      <c r="L390" s="304"/>
      <c r="M390" s="1287"/>
    </row>
    <row r="391" spans="1:13" ht="15.75" hidden="1">
      <c r="A391" s="304" t="str">
        <f>IF(J391&gt;0,COUNT($J$4:J391)+MAX('MI Fittings'!A:A,'CS Press Fittings'!A:A,'Steel Nipples'!A:A),"")</f>
        <v/>
      </c>
      <c r="B391" s="304"/>
      <c r="C391" s="360"/>
      <c r="D391" s="361"/>
      <c r="E391" s="1287"/>
      <c r="F391" s="317"/>
      <c r="G391" s="1335"/>
      <c r="H391" s="363"/>
      <c r="I391" s="52"/>
      <c r="J391" s="121"/>
      <c r="K391" s="1287"/>
      <c r="L391" s="304"/>
      <c r="M391" s="1287"/>
    </row>
    <row r="392" spans="1:13" ht="15.75" hidden="1">
      <c r="A392" s="304" t="str">
        <f>IF(J392&gt;0,COUNT($J$4:J392)+MAX('MI Fittings'!A:A,'CS Press Fittings'!A:A,'Steel Nipples'!A:A),"")</f>
        <v/>
      </c>
      <c r="B392" s="304"/>
      <c r="C392" s="360"/>
      <c r="D392" s="361"/>
      <c r="E392" s="1287"/>
      <c r="F392" s="317"/>
      <c r="G392" s="1335"/>
      <c r="H392" s="363"/>
      <c r="I392" s="52"/>
      <c r="J392" s="121"/>
      <c r="K392" s="1287"/>
      <c r="L392" s="304"/>
      <c r="M392" s="1287"/>
    </row>
    <row r="393" spans="1:13" ht="15.75" hidden="1">
      <c r="A393" s="304" t="str">
        <f>IF(J393&gt;0,COUNT($J$4:J393)+MAX('MI Fittings'!A:A,'CS Press Fittings'!A:A,'Steel Nipples'!A:A),"")</f>
        <v/>
      </c>
      <c r="B393" s="304"/>
      <c r="C393" s="360"/>
      <c r="D393" s="361"/>
      <c r="E393" s="1287"/>
      <c r="F393" s="317"/>
      <c r="G393" s="1335"/>
      <c r="H393" s="363"/>
      <c r="I393" s="52"/>
      <c r="J393" s="121"/>
      <c r="K393" s="1287"/>
      <c r="L393" s="304"/>
      <c r="M393" s="1287"/>
    </row>
    <row r="394" spans="1:13" ht="15.75" hidden="1">
      <c r="A394" s="304" t="str">
        <f>IF(J394&gt;0,COUNT($J$4:J394)+MAX('MI Fittings'!A:A,'CS Press Fittings'!A:A,'Steel Nipples'!A:A),"")</f>
        <v/>
      </c>
      <c r="B394" s="304"/>
      <c r="C394" s="360"/>
      <c r="D394" s="361"/>
      <c r="E394" s="1287"/>
      <c r="F394" s="317"/>
      <c r="G394" s="1335"/>
      <c r="H394" s="363"/>
      <c r="I394" s="52"/>
      <c r="J394" s="121"/>
      <c r="K394" s="1287"/>
      <c r="L394" s="304"/>
      <c r="M394" s="1287"/>
    </row>
    <row r="395" spans="1:13" ht="15.75" hidden="1">
      <c r="A395" s="304" t="str">
        <f>IF(J395&gt;0,COUNT($J$4:J395)+MAX('MI Fittings'!A:A,'CS Press Fittings'!A:A,'Steel Nipples'!A:A),"")</f>
        <v/>
      </c>
      <c r="B395" s="304"/>
      <c r="C395" s="360"/>
      <c r="D395" s="361"/>
      <c r="E395" s="1287"/>
      <c r="F395" s="317"/>
      <c r="G395" s="1335"/>
      <c r="H395" s="363"/>
      <c r="I395" s="52"/>
      <c r="J395" s="121"/>
      <c r="K395" s="1287"/>
      <c r="L395" s="304"/>
      <c r="M395" s="1287"/>
    </row>
    <row r="396" spans="1:13" ht="15.75" hidden="1">
      <c r="A396" s="304" t="str">
        <f>IF(J396&gt;0,COUNT($J$4:J396)+MAX('MI Fittings'!A:A,'CS Press Fittings'!A:A,'Steel Nipples'!A:A),"")</f>
        <v/>
      </c>
      <c r="B396" s="304"/>
      <c r="C396" s="360"/>
      <c r="D396" s="361"/>
      <c r="E396" s="1287"/>
      <c r="F396" s="317"/>
      <c r="G396" s="1335"/>
      <c r="H396" s="363"/>
      <c r="I396" s="52"/>
      <c r="J396" s="121"/>
      <c r="K396" s="1287"/>
      <c r="L396" s="304"/>
      <c r="M396" s="1287"/>
    </row>
    <row r="397" spans="1:13" ht="15.75" hidden="1">
      <c r="A397" s="304" t="str">
        <f>IF(J397&gt;0,COUNT($J$4:J397)+MAX('MI Fittings'!A:A,'CS Press Fittings'!A:A,'Steel Nipples'!A:A),"")</f>
        <v/>
      </c>
      <c r="B397" s="304"/>
      <c r="C397" s="360"/>
      <c r="D397" s="361"/>
      <c r="E397" s="1287"/>
      <c r="F397" s="317"/>
      <c r="G397" s="1335"/>
      <c r="H397" s="363"/>
      <c r="I397" s="52"/>
      <c r="J397" s="121"/>
      <c r="K397" s="1287"/>
      <c r="L397" s="304"/>
      <c r="M397" s="1287"/>
    </row>
    <row r="398" spans="1:13" ht="15.75" hidden="1">
      <c r="A398" s="304" t="str">
        <f>IF(J398&gt;0,COUNT($J$4:J398)+MAX('MI Fittings'!A:A,'CS Press Fittings'!A:A,'Steel Nipples'!A:A),"")</f>
        <v/>
      </c>
      <c r="B398" s="304"/>
      <c r="C398" s="360"/>
      <c r="D398" s="361"/>
      <c r="E398" s="1287"/>
      <c r="F398" s="317"/>
      <c r="G398" s="1335"/>
      <c r="H398" s="363"/>
      <c r="I398" s="52"/>
      <c r="J398" s="121"/>
      <c r="K398" s="1287"/>
      <c r="L398" s="304"/>
      <c r="M398" s="1287"/>
    </row>
    <row r="399" spans="1:13" ht="15.75" hidden="1">
      <c r="A399" s="304" t="str">
        <f>IF(J399&gt;0,COUNT($J$4:J399)+MAX('MI Fittings'!A:A,'CS Press Fittings'!A:A,'Steel Nipples'!A:A),"")</f>
        <v/>
      </c>
      <c r="B399" s="304"/>
      <c r="C399" s="360"/>
      <c r="D399" s="361"/>
      <c r="E399" s="1287"/>
      <c r="F399" s="317"/>
      <c r="G399" s="1335"/>
      <c r="H399" s="363"/>
      <c r="I399" s="52"/>
      <c r="J399" s="121"/>
      <c r="K399" s="1287"/>
      <c r="L399" s="304"/>
      <c r="M399" s="1287"/>
    </row>
    <row r="400" spans="1:13" ht="15.75" hidden="1">
      <c r="A400" s="304" t="str">
        <f>IF(J400&gt;0,COUNT($J$4:J400)+MAX('MI Fittings'!A:A,'CS Press Fittings'!A:A,'Steel Nipples'!A:A),"")</f>
        <v/>
      </c>
      <c r="B400" s="304"/>
      <c r="C400" s="360"/>
      <c r="D400" s="361"/>
      <c r="E400" s="1287"/>
      <c r="F400" s="317"/>
      <c r="G400" s="1335"/>
      <c r="H400" s="363"/>
      <c r="I400" s="52"/>
      <c r="J400" s="121"/>
      <c r="K400" s="1287"/>
      <c r="L400" s="304"/>
      <c r="M400" s="1287"/>
    </row>
    <row r="401" spans="1:13" ht="15.75" hidden="1">
      <c r="A401" s="304" t="str">
        <f>IF(J401&gt;0,COUNT($J$4:J401)+MAX('MI Fittings'!A:A,'CS Press Fittings'!A:A,'Steel Nipples'!A:A),"")</f>
        <v/>
      </c>
      <c r="B401" s="304"/>
      <c r="C401" s="360"/>
      <c r="D401" s="361"/>
      <c r="E401" s="1287"/>
      <c r="F401" s="317"/>
      <c r="G401" s="1335"/>
      <c r="H401" s="363"/>
      <c r="I401" s="52"/>
      <c r="J401" s="121"/>
      <c r="K401" s="1287"/>
      <c r="L401" s="304"/>
      <c r="M401" s="1287"/>
    </row>
    <row r="402" spans="1:13" ht="15.75" hidden="1">
      <c r="A402" s="304" t="str">
        <f>IF(J402&gt;0,COUNT($J$4:J402)+MAX('MI Fittings'!A:A,'CS Press Fittings'!A:A,'Steel Nipples'!A:A),"")</f>
        <v/>
      </c>
      <c r="B402" s="304"/>
      <c r="C402" s="360"/>
      <c r="D402" s="361"/>
      <c r="E402" s="1287"/>
      <c r="F402" s="317"/>
      <c r="G402" s="1335"/>
      <c r="H402" s="363"/>
      <c r="I402" s="52"/>
      <c r="J402" s="121"/>
      <c r="K402" s="1287"/>
      <c r="L402" s="304"/>
      <c r="M402" s="1287"/>
    </row>
    <row r="403" spans="1:13" ht="15.75" hidden="1">
      <c r="A403" s="304" t="str">
        <f>IF(J403&gt;0,COUNT($J$4:J403)+MAX('MI Fittings'!A:A,'CS Press Fittings'!A:A,'Steel Nipples'!A:A),"")</f>
        <v/>
      </c>
      <c r="B403" s="304"/>
      <c r="C403" s="360"/>
      <c r="D403" s="361"/>
      <c r="E403" s="1287"/>
      <c r="F403" s="317"/>
      <c r="G403" s="1335"/>
      <c r="H403" s="363"/>
      <c r="I403" s="52"/>
      <c r="J403" s="121"/>
      <c r="K403" s="1287"/>
      <c r="L403" s="304"/>
      <c r="M403" s="1287"/>
    </row>
    <row r="404" spans="1:13" ht="15.75" hidden="1">
      <c r="A404" s="304" t="str">
        <f>IF(J404&gt;0,COUNT($J$4:J404)+MAX('MI Fittings'!A:A,'CS Press Fittings'!A:A,'Steel Nipples'!A:A),"")</f>
        <v/>
      </c>
      <c r="B404" s="304"/>
      <c r="C404" s="360"/>
      <c r="D404" s="361"/>
      <c r="E404" s="1287"/>
      <c r="F404" s="317"/>
      <c r="G404" s="1335"/>
      <c r="H404" s="363"/>
      <c r="I404" s="52"/>
      <c r="J404" s="121"/>
      <c r="K404" s="1287"/>
      <c r="L404" s="304"/>
      <c r="M404" s="1287"/>
    </row>
    <row r="405" spans="1:13" ht="15.75" hidden="1">
      <c r="A405" s="304" t="str">
        <f>IF(J405&gt;0,COUNT($J$4:J405)+MAX('MI Fittings'!A:A,'CS Press Fittings'!A:A,'Steel Nipples'!A:A),"")</f>
        <v/>
      </c>
      <c r="B405" s="304"/>
      <c r="C405" s="360"/>
      <c r="D405" s="361"/>
      <c r="E405" s="1287"/>
      <c r="F405" s="317"/>
      <c r="G405" s="1335"/>
      <c r="H405" s="363"/>
      <c r="I405" s="52"/>
      <c r="J405" s="121"/>
      <c r="K405" s="1287"/>
      <c r="L405" s="304"/>
      <c r="M405" s="1287"/>
    </row>
    <row r="406" spans="1:13" ht="15.75" hidden="1">
      <c r="A406" s="304" t="str">
        <f>IF(J406&gt;0,COUNT($J$4:J406)+MAX('MI Fittings'!A:A,'CS Press Fittings'!A:A,'Steel Nipples'!A:A),"")</f>
        <v/>
      </c>
      <c r="B406" s="304"/>
      <c r="C406" s="360"/>
      <c r="D406" s="361"/>
      <c r="E406" s="1287"/>
      <c r="F406" s="317"/>
      <c r="G406" s="1335"/>
      <c r="H406" s="363"/>
      <c r="I406" s="52"/>
      <c r="J406" s="121"/>
      <c r="K406" s="1287"/>
      <c r="L406" s="304"/>
      <c r="M406" s="1287"/>
    </row>
    <row r="407" spans="1:13" ht="15.75" hidden="1">
      <c r="A407" s="304" t="str">
        <f>IF(J407&gt;0,COUNT($J$4:J407)+MAX('MI Fittings'!A:A,'CS Press Fittings'!A:A,'Steel Nipples'!A:A),"")</f>
        <v/>
      </c>
      <c r="B407" s="304"/>
      <c r="C407" s="360"/>
      <c r="D407" s="361"/>
      <c r="E407" s="1287"/>
      <c r="F407" s="317"/>
      <c r="G407" s="1335"/>
      <c r="H407" s="363"/>
      <c r="I407" s="52"/>
      <c r="J407" s="121"/>
      <c r="K407" s="1287"/>
      <c r="L407" s="304"/>
      <c r="M407" s="1287"/>
    </row>
    <row r="408" spans="1:13" ht="15.75" hidden="1">
      <c r="A408" s="304" t="str">
        <f>IF(J408&gt;0,COUNT($J$4:J408)+MAX('MI Fittings'!A:A,'CS Press Fittings'!A:A,'Steel Nipples'!A:A),"")</f>
        <v/>
      </c>
      <c r="B408" s="304"/>
      <c r="C408" s="360"/>
      <c r="D408" s="361"/>
      <c r="E408" s="1287"/>
      <c r="F408" s="317"/>
      <c r="G408" s="1335"/>
      <c r="H408" s="363"/>
      <c r="I408" s="52"/>
      <c r="J408" s="121"/>
      <c r="K408" s="1287"/>
      <c r="L408" s="304"/>
      <c r="M408" s="1287"/>
    </row>
    <row r="409" spans="1:13" ht="15.75" hidden="1">
      <c r="A409" s="304" t="str">
        <f>IF(J409&gt;0,COUNT($J$4:J409)+MAX('MI Fittings'!A:A,'CS Press Fittings'!A:A,'Steel Nipples'!A:A),"")</f>
        <v/>
      </c>
      <c r="B409" s="304"/>
      <c r="C409" s="360"/>
      <c r="D409" s="361"/>
      <c r="E409" s="1287"/>
      <c r="F409" s="317"/>
      <c r="G409" s="1335"/>
      <c r="H409" s="363"/>
      <c r="I409" s="52"/>
      <c r="J409" s="121"/>
      <c r="K409" s="1287"/>
      <c r="L409" s="304"/>
      <c r="M409" s="1287"/>
    </row>
    <row r="410" spans="1:13" ht="15.75" hidden="1">
      <c r="A410" s="304" t="str">
        <f>IF(J410&gt;0,COUNT($J$4:J410)+MAX('MI Fittings'!A:A,'CS Press Fittings'!A:A,'Steel Nipples'!A:A),"")</f>
        <v/>
      </c>
      <c r="B410" s="304"/>
      <c r="C410" s="360"/>
      <c r="D410" s="361"/>
      <c r="E410" s="1287"/>
      <c r="F410" s="317"/>
      <c r="G410" s="1335"/>
      <c r="H410" s="363"/>
      <c r="I410" s="52"/>
      <c r="J410" s="121"/>
      <c r="K410" s="1287"/>
      <c r="L410" s="304"/>
      <c r="M410" s="1287"/>
    </row>
    <row r="411" spans="1:13" ht="15.75" hidden="1">
      <c r="A411" s="304" t="str">
        <f>IF(J411&gt;0,COUNT($J$4:J411)+MAX('MI Fittings'!A:A,'CS Press Fittings'!A:A,'Steel Nipples'!A:A),"")</f>
        <v/>
      </c>
      <c r="B411" s="304"/>
      <c r="C411" s="360"/>
      <c r="D411" s="361"/>
      <c r="E411" s="1287"/>
      <c r="F411" s="317"/>
      <c r="G411" s="1335"/>
      <c r="H411" s="363"/>
      <c r="I411" s="52"/>
      <c r="J411" s="121"/>
      <c r="K411" s="1287"/>
      <c r="L411" s="304"/>
      <c r="M411" s="1287"/>
    </row>
    <row r="412" spans="1:13" ht="15.75" hidden="1">
      <c r="A412" s="304" t="str">
        <f>IF(J412&gt;0,COUNT($J$4:J412)+MAX('MI Fittings'!A:A,'CS Press Fittings'!A:A,'Steel Nipples'!A:A),"")</f>
        <v/>
      </c>
      <c r="B412" s="304"/>
      <c r="C412" s="360"/>
      <c r="D412" s="361"/>
      <c r="E412" s="1287"/>
      <c r="F412" s="317"/>
      <c r="G412" s="1335"/>
      <c r="H412" s="363"/>
      <c r="I412" s="52"/>
      <c r="J412" s="121"/>
      <c r="K412" s="1287"/>
      <c r="L412" s="304"/>
      <c r="M412" s="1287"/>
    </row>
    <row r="413" spans="1:13" ht="15.75" hidden="1">
      <c r="A413" s="304" t="str">
        <f>IF(J413&gt;0,COUNT($J$4:J413)+MAX('MI Fittings'!A:A,'CS Press Fittings'!A:A,'Steel Nipples'!A:A),"")</f>
        <v/>
      </c>
      <c r="B413" s="304"/>
      <c r="C413" s="360"/>
      <c r="D413" s="361"/>
      <c r="E413" s="1287"/>
      <c r="F413" s="317"/>
      <c r="G413" s="1335"/>
      <c r="H413" s="363"/>
      <c r="I413" s="52"/>
      <c r="J413" s="121"/>
      <c r="K413" s="1287"/>
      <c r="L413" s="304"/>
      <c r="M413" s="1287"/>
    </row>
    <row r="414" spans="1:13" ht="15.75" hidden="1">
      <c r="A414" s="304" t="str">
        <f>IF(J414&gt;0,COUNT($J$4:J414)+MAX('MI Fittings'!A:A,'CS Press Fittings'!A:A,'Steel Nipples'!A:A),"")</f>
        <v/>
      </c>
      <c r="B414" s="304"/>
      <c r="C414" s="360"/>
      <c r="D414" s="361"/>
      <c r="E414" s="1287"/>
      <c r="F414" s="317"/>
      <c r="G414" s="1335"/>
      <c r="H414" s="363"/>
      <c r="I414" s="52"/>
      <c r="J414" s="121"/>
      <c r="K414" s="1287"/>
      <c r="L414" s="304"/>
      <c r="M414" s="1287"/>
    </row>
    <row r="415" spans="1:13" ht="15.75" hidden="1">
      <c r="A415" s="304" t="str">
        <f>IF(J415&gt;0,COUNT($J$4:J415)+MAX('MI Fittings'!A:A,'CS Press Fittings'!A:A,'Steel Nipples'!A:A),"")</f>
        <v/>
      </c>
      <c r="B415" s="304"/>
      <c r="C415" s="360"/>
      <c r="D415" s="361"/>
      <c r="E415" s="1287"/>
      <c r="F415" s="317"/>
      <c r="G415" s="1335"/>
      <c r="H415" s="363"/>
      <c r="I415" s="52"/>
      <c r="J415" s="121"/>
      <c r="K415" s="1287"/>
      <c r="L415" s="304"/>
      <c r="M415" s="1287"/>
    </row>
    <row r="416" spans="1:13" ht="15.75" hidden="1">
      <c r="A416" s="304" t="str">
        <f>IF(J416&gt;0,COUNT($J$4:J416)+MAX('MI Fittings'!A:A,'CS Press Fittings'!A:A,'Steel Nipples'!A:A),"")</f>
        <v/>
      </c>
      <c r="B416" s="304"/>
      <c r="C416" s="360"/>
      <c r="D416" s="361"/>
      <c r="E416" s="1287"/>
      <c r="F416" s="317"/>
      <c r="G416" s="1335"/>
      <c r="H416" s="363"/>
      <c r="I416" s="52"/>
      <c r="J416" s="121"/>
      <c r="K416" s="1287"/>
      <c r="L416" s="304"/>
      <c r="M416" s="1287"/>
    </row>
    <row r="417" spans="1:13" ht="15.75" hidden="1">
      <c r="A417" s="304" t="str">
        <f>IF(J417&gt;0,COUNT($J$4:J417)+MAX('MI Fittings'!A:A,'CS Press Fittings'!A:A,'Steel Nipples'!A:A),"")</f>
        <v/>
      </c>
      <c r="B417" s="304"/>
      <c r="C417" s="360"/>
      <c r="D417" s="361"/>
      <c r="E417" s="1287"/>
      <c r="F417" s="317"/>
      <c r="G417" s="1335"/>
      <c r="H417" s="363"/>
      <c r="I417" s="52"/>
      <c r="J417" s="121"/>
      <c r="K417" s="1287"/>
      <c r="L417" s="304"/>
      <c r="M417" s="1287"/>
    </row>
    <row r="418" spans="1:13" ht="15.75" hidden="1">
      <c r="A418" s="304" t="str">
        <f>IF(J418&gt;0,COUNT($J$4:J418)+MAX('MI Fittings'!A:A,'CS Press Fittings'!A:A,'Steel Nipples'!A:A),"")</f>
        <v/>
      </c>
      <c r="B418" s="304"/>
      <c r="C418" s="360"/>
      <c r="D418" s="361"/>
      <c r="E418" s="1287"/>
      <c r="F418" s="317"/>
      <c r="G418" s="1335"/>
      <c r="H418" s="363"/>
      <c r="I418" s="52"/>
      <c r="J418" s="121"/>
      <c r="K418" s="1287"/>
      <c r="L418" s="304"/>
      <c r="M418" s="1287"/>
    </row>
    <row r="419" spans="1:13" ht="15.75" hidden="1">
      <c r="A419" s="304" t="str">
        <f>IF(J419&gt;0,COUNT($J$4:J419)+MAX('MI Fittings'!A:A,'CS Press Fittings'!A:A,'Steel Nipples'!A:A),"")</f>
        <v/>
      </c>
      <c r="B419" s="304"/>
      <c r="C419" s="360"/>
      <c r="D419" s="361"/>
      <c r="E419" s="1287"/>
      <c r="F419" s="317"/>
      <c r="G419" s="1335"/>
      <c r="H419" s="363"/>
      <c r="I419" s="52"/>
      <c r="J419" s="121"/>
      <c r="K419" s="1287"/>
      <c r="L419" s="304"/>
      <c r="M419" s="1287"/>
    </row>
    <row r="420" spans="1:13" ht="15.75" hidden="1">
      <c r="A420" s="304" t="str">
        <f>IF(J420&gt;0,COUNT($J$4:J420)+MAX('MI Fittings'!A:A,'CS Press Fittings'!A:A,'Steel Nipples'!A:A),"")</f>
        <v/>
      </c>
      <c r="B420" s="304"/>
      <c r="C420" s="360"/>
      <c r="D420" s="361"/>
      <c r="E420" s="1287"/>
      <c r="F420" s="317"/>
      <c r="G420" s="1335"/>
      <c r="H420" s="363"/>
      <c r="I420" s="52"/>
      <c r="J420" s="121"/>
      <c r="K420" s="1287"/>
      <c r="L420" s="304"/>
      <c r="M420" s="1287"/>
    </row>
    <row r="421" spans="1:13" ht="15.75" hidden="1">
      <c r="A421" s="304" t="str">
        <f>IF(J421&gt;0,COUNT($J$4:J421)+MAX('MI Fittings'!A:A,'CS Press Fittings'!A:A,'Steel Nipples'!A:A),"")</f>
        <v/>
      </c>
      <c r="B421" s="304"/>
      <c r="C421" s="360"/>
      <c r="D421" s="361"/>
      <c r="E421" s="1287"/>
      <c r="F421" s="317"/>
      <c r="G421" s="1335"/>
      <c r="H421" s="363"/>
      <c r="I421" s="52"/>
      <c r="J421" s="121"/>
      <c r="K421" s="1287"/>
      <c r="L421" s="304"/>
      <c r="M421" s="1287"/>
    </row>
    <row r="422" spans="1:13" ht="15.75" hidden="1">
      <c r="A422" s="304" t="str">
        <f>IF(J422&gt;0,COUNT($J$4:J422)+MAX('MI Fittings'!A:A,'CS Press Fittings'!A:A,'Steel Nipples'!A:A),"")</f>
        <v/>
      </c>
      <c r="B422" s="304"/>
      <c r="C422" s="360"/>
      <c r="D422" s="361"/>
      <c r="E422" s="1287"/>
      <c r="F422" s="317"/>
      <c r="G422" s="1335"/>
      <c r="H422" s="363"/>
      <c r="I422" s="52"/>
      <c r="J422" s="121"/>
      <c r="K422" s="1287"/>
      <c r="L422" s="304"/>
      <c r="M422" s="1287"/>
    </row>
    <row r="423" spans="1:13" ht="15.75" hidden="1">
      <c r="A423" s="304" t="str">
        <f>IF(J423&gt;0,COUNT($J$4:J423)+MAX('MI Fittings'!A:A,'CS Press Fittings'!A:A,'Steel Nipples'!A:A),"")</f>
        <v/>
      </c>
      <c r="B423" s="304"/>
      <c r="C423" s="360"/>
      <c r="D423" s="361"/>
      <c r="E423" s="1287"/>
      <c r="F423" s="317"/>
      <c r="G423" s="1335"/>
      <c r="H423" s="363"/>
      <c r="I423" s="52"/>
      <c r="J423" s="121"/>
      <c r="K423" s="1287"/>
      <c r="L423" s="304"/>
      <c r="M423" s="1287"/>
    </row>
    <row r="424" spans="1:13" ht="15.75" hidden="1">
      <c r="A424" s="304" t="str">
        <f>IF(J424&gt;0,COUNT($J$4:J424)+MAX('MI Fittings'!A:A,'CS Press Fittings'!A:A,'Steel Nipples'!A:A),"")</f>
        <v/>
      </c>
      <c r="B424" s="304"/>
      <c r="C424" s="360"/>
      <c r="D424" s="361"/>
      <c r="E424" s="1287"/>
      <c r="F424" s="317"/>
      <c r="G424" s="1335"/>
      <c r="H424" s="363"/>
      <c r="I424" s="52"/>
      <c r="J424" s="121"/>
      <c r="K424" s="1287"/>
      <c r="L424" s="304"/>
      <c r="M424" s="1287"/>
    </row>
    <row r="425" spans="1:13" ht="15.75" hidden="1">
      <c r="A425" s="304" t="str">
        <f>IF(J425&gt;0,COUNT($J$4:J425)+MAX('MI Fittings'!A:A,'CS Press Fittings'!A:A,'Steel Nipples'!A:A),"")</f>
        <v/>
      </c>
      <c r="B425" s="304"/>
      <c r="C425" s="360"/>
      <c r="D425" s="361"/>
      <c r="E425" s="1287"/>
      <c r="F425" s="317"/>
      <c r="G425" s="1335"/>
      <c r="H425" s="363"/>
      <c r="I425" s="52"/>
      <c r="J425" s="121"/>
      <c r="K425" s="1287"/>
      <c r="L425" s="304"/>
      <c r="M425" s="1287"/>
    </row>
  </sheetData>
  <sheetProtection algorithmName="SHA-512" hashValue="JczBuY08vetevM+7Yl9QTGqNu97HYY1NW8EszKVEdOQhSKSHCDaZfs/oFI6KFRFjYXWXtTwneXfqS/G1BJ6yxg==" saltValue="vHe3wXxdrU/f4Zxv09UCzg==" spinCount="100000" sheet="1" objects="1" scenarios="1" formatColumns="0" autoFilter="0"/>
  <protectedRanges>
    <protectedRange sqref="J5:J147" name="Range1"/>
    <protectedRange sqref="G5:G147" name="Range2"/>
  </protectedRanges>
  <autoFilter ref="J3:J147" xr:uid="{9CE1944A-684C-4368-B27A-55CAC3610745}"/>
  <mergeCells count="2">
    <mergeCell ref="K1:K2"/>
    <mergeCell ref="B2:C2"/>
  </mergeCells>
  <hyperlinks>
    <hyperlink ref="K1" location="'Lead Sheet'!A1" display="CLICK TO RETURN TO LEAD SHEET" xr:uid="{4A8EEE20-7AA1-4A53-8C1E-17AC79C35761}"/>
  </hyperlinks>
  <pageMargins left="0.7" right="0.7" top="0.75" bottom="0.75" header="0.3" footer="0.3"/>
  <pageSetup scale="74" fitToHeight="0" orientation="portrait" horizontalDpi="4294967292" verticalDpi="4294967292" r:id="rId1"/>
  <headerFooter>
    <oddHeader>&amp;LSTEEL CUT LENGTHS
&amp;K00-040Subject to change without notice&amp;RSTEEL CUT LENGTHS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FFC3B8-0ED1-4DD6-BAAD-63E39B411436}">
  <sheetPr codeName="Sheet6">
    <tabColor theme="6" tint="0.39997558519241921"/>
    <pageSetUpPr fitToPage="1"/>
  </sheetPr>
  <dimension ref="A1:O432"/>
  <sheetViews>
    <sheetView showGridLines="0" zoomScaleNormal="100" zoomScalePageLayoutView="110" workbookViewId="0">
      <pane ySplit="3" topLeftCell="A151" activePane="bottomLeft" state="frozen"/>
      <selection activeCell="J6" sqref="J6"/>
      <selection pane="bottomLeft" activeCell="F2" sqref="F2"/>
    </sheetView>
  </sheetViews>
  <sheetFormatPr defaultColWidth="0" defaultRowHeight="0" customHeight="1" zeroHeight="1"/>
  <cols>
    <col min="1" max="1" width="8.7109375" style="45" hidden="1" customWidth="1"/>
    <col min="2" max="2" width="15.7109375" style="360" customWidth="1"/>
    <col min="3" max="3" width="9.85546875" style="360" customWidth="1"/>
    <col min="4" max="4" width="45.85546875" style="361" bestFit="1" customWidth="1"/>
    <col min="5" max="5" width="9.7109375" style="1791" bestFit="1" customWidth="1"/>
    <col min="6" max="6" width="10.5703125" style="323" bestFit="1" customWidth="1"/>
    <col min="7" max="7" width="9.85546875" style="1792" customWidth="1"/>
    <col min="8" max="8" width="9.85546875" style="555" customWidth="1"/>
    <col min="9" max="9" width="9.85546875" style="52" customWidth="1"/>
    <col min="10" max="10" width="9.85546875" style="121" customWidth="1"/>
    <col min="11" max="11" width="11.7109375" style="1793" customWidth="1"/>
    <col min="12" max="13" width="15.7109375" style="304" customWidth="1"/>
    <col min="14" max="14" width="9.140625" style="304" customWidth="1"/>
    <col min="15" max="15" width="0" style="304" hidden="1" customWidth="1"/>
    <col min="16" max="16384" width="9.140625" style="304" hidden="1"/>
  </cols>
  <sheetData>
    <row r="1" spans="1:14" ht="72.75" customHeight="1" thickBot="1">
      <c r="B1" s="324"/>
      <c r="C1" s="325"/>
      <c r="D1" s="326"/>
      <c r="E1" s="1709"/>
      <c r="F1" s="289"/>
      <c r="G1" s="1683"/>
      <c r="H1" s="327"/>
      <c r="I1" s="328"/>
      <c r="J1" s="1650" t="s">
        <v>5163</v>
      </c>
      <c r="K1" s="304"/>
    </row>
    <row r="2" spans="1:14" ht="16.5" thickBot="1">
      <c r="B2" s="1886" t="s">
        <v>12407</v>
      </c>
      <c r="C2" s="1887"/>
      <c r="D2" s="331"/>
      <c r="E2" s="1710"/>
      <c r="F2" s="320">
        <f>'Lead Sheet'!B7</f>
        <v>0</v>
      </c>
      <c r="G2" s="1684"/>
      <c r="H2" s="332"/>
      <c r="I2" s="333"/>
      <c r="J2" s="1711"/>
      <c r="K2" s="304"/>
    </row>
    <row r="3" spans="1:14" s="305" customFormat="1" ht="48" thickBot="1">
      <c r="B3" s="334"/>
      <c r="C3" s="335" t="s">
        <v>552</v>
      </c>
      <c r="D3" s="336" t="s">
        <v>9249</v>
      </c>
      <c r="E3" s="337" t="s">
        <v>553</v>
      </c>
      <c r="F3" s="291" t="s">
        <v>0</v>
      </c>
      <c r="G3" s="1685" t="s">
        <v>12241</v>
      </c>
      <c r="H3" s="338" t="s">
        <v>3</v>
      </c>
      <c r="I3" s="339" t="s">
        <v>4</v>
      </c>
      <c r="J3" s="467" t="s">
        <v>2</v>
      </c>
      <c r="K3" s="1686" t="s">
        <v>424</v>
      </c>
      <c r="L3" s="461" t="s">
        <v>5638</v>
      </c>
      <c r="M3" s="1687">
        <f>SUM(K:K)</f>
        <v>0</v>
      </c>
      <c r="N3" s="463"/>
    </row>
    <row r="4" spans="1:14" s="540" customFormat="1" ht="15.75">
      <c r="A4" s="304" t="str">
        <f>IF(J4&gt;0,COUNT($J$4:J4)+MAX('MI Fittings'!A:A,'CS Press Fittings'!A:A,'Steel Nipples'!A:A,'Steel Cut Lengths'!A:A),"")</f>
        <v/>
      </c>
      <c r="B4" s="542"/>
      <c r="C4" s="543"/>
      <c r="D4" s="544" t="s">
        <v>4892</v>
      </c>
      <c r="E4" s="1712"/>
      <c r="F4" s="321"/>
      <c r="G4" s="1713"/>
      <c r="H4" s="545"/>
      <c r="I4" s="546"/>
      <c r="J4" s="122"/>
      <c r="K4" s="1714"/>
      <c r="L4" s="304"/>
      <c r="M4" s="304"/>
      <c r="N4" s="304"/>
    </row>
    <row r="5" spans="1:14" s="541" customFormat="1" ht="15.75">
      <c r="A5" s="304" t="str">
        <f>IF(J5&gt;0,COUNT($J$4:J5)+MAX('MI Fittings'!A:A,'CS Press Fittings'!A:A,'Steel Nipples'!A:A,'Steel Cut Lengths'!A:A),"")</f>
        <v/>
      </c>
      <c r="B5" s="547"/>
      <c r="C5" s="1715"/>
      <c r="D5" s="1716" t="s">
        <v>4893</v>
      </c>
      <c r="E5" s="1717" t="s">
        <v>563</v>
      </c>
      <c r="F5" s="1718"/>
      <c r="G5" s="1719"/>
      <c r="H5" s="1720"/>
      <c r="I5" s="1721"/>
      <c r="J5" s="1722"/>
      <c r="K5" s="1723"/>
      <c r="L5" s="304"/>
      <c r="M5" s="304"/>
      <c r="N5" s="304"/>
    </row>
    <row r="6" spans="1:14" ht="15.75">
      <c r="A6" s="304" t="str">
        <f>IF(J6&gt;0,COUNT($J$4:J6)+MAX('MI Fittings'!A:A,'CS Press Fittings'!A:A,'Steel Nipples'!A:A,'Steel Cut Lengths'!A:A),"")</f>
        <v/>
      </c>
      <c r="B6" s="401"/>
      <c r="C6" s="384" t="s">
        <v>4894</v>
      </c>
      <c r="D6" s="342" t="s">
        <v>4895</v>
      </c>
      <c r="E6" s="1724">
        <v>1.2600000000000002</v>
      </c>
      <c r="F6" s="322">
        <f t="shared" ref="F6:F14" si="0">$F$2</f>
        <v>0</v>
      </c>
      <c r="G6" s="1725">
        <f>IFERROR(E6*F6,"-")</f>
        <v>0</v>
      </c>
      <c r="H6" s="548">
        <v>100</v>
      </c>
      <c r="I6" s="504">
        <v>100</v>
      </c>
      <c r="J6" s="114"/>
      <c r="K6" s="1726">
        <f>IFERROR(G6*J6,0)</f>
        <v>0</v>
      </c>
    </row>
    <row r="7" spans="1:14" ht="15.75">
      <c r="A7" s="304" t="str">
        <f>IF(J7&gt;0,COUNT($J$4:J7)+MAX('MI Fittings'!A:A,'CS Press Fittings'!A:A,'Steel Nipples'!A:A,'Steel Cut Lengths'!A:A),"")</f>
        <v/>
      </c>
      <c r="B7" s="401"/>
      <c r="C7" s="387" t="s">
        <v>4896</v>
      </c>
      <c r="D7" s="388" t="s">
        <v>4897</v>
      </c>
      <c r="E7" s="1727">
        <v>1.2600000000000002</v>
      </c>
      <c r="F7" s="1728">
        <f t="shared" si="0"/>
        <v>0</v>
      </c>
      <c r="G7" s="1725">
        <f t="shared" ref="G7:G14" si="1">IFERROR(E7*F7,"-")</f>
        <v>0</v>
      </c>
      <c r="H7" s="1729">
        <v>100</v>
      </c>
      <c r="I7" s="506">
        <v>100</v>
      </c>
      <c r="J7" s="116"/>
      <c r="K7" s="1726">
        <f t="shared" ref="K7:K14" si="2">IFERROR(G7*J7,0)</f>
        <v>0</v>
      </c>
    </row>
    <row r="8" spans="1:14" ht="15.75">
      <c r="A8" s="304" t="str">
        <f>IF(J8&gt;0,COUNT($J$4:J8)+MAX('MI Fittings'!A:A,'CS Press Fittings'!A:A,'Steel Nipples'!A:A,'Steel Cut Lengths'!A:A),"")</f>
        <v/>
      </c>
      <c r="B8" s="401"/>
      <c r="C8" s="387" t="s">
        <v>4898</v>
      </c>
      <c r="D8" s="388" t="s">
        <v>4899</v>
      </c>
      <c r="E8" s="1727">
        <v>1.3679999999999999</v>
      </c>
      <c r="F8" s="1728">
        <f t="shared" si="0"/>
        <v>0</v>
      </c>
      <c r="G8" s="1725">
        <f t="shared" si="1"/>
        <v>0</v>
      </c>
      <c r="H8" s="1729">
        <v>100</v>
      </c>
      <c r="I8" s="506">
        <v>100</v>
      </c>
      <c r="J8" s="116"/>
      <c r="K8" s="1726">
        <f t="shared" si="2"/>
        <v>0</v>
      </c>
    </row>
    <row r="9" spans="1:14" ht="15.75">
      <c r="A9" s="304" t="str">
        <f>IF(J9&gt;0,COUNT($J$4:J9)+MAX('MI Fittings'!A:A,'CS Press Fittings'!A:A,'Steel Nipples'!A:A,'Steel Cut Lengths'!A:A),"")</f>
        <v/>
      </c>
      <c r="B9" s="340"/>
      <c r="C9" s="387" t="s">
        <v>4900</v>
      </c>
      <c r="D9" s="388" t="s">
        <v>4901</v>
      </c>
      <c r="E9" s="1727">
        <v>1.4850000000000001</v>
      </c>
      <c r="F9" s="1728">
        <f t="shared" si="0"/>
        <v>0</v>
      </c>
      <c r="G9" s="1725">
        <f t="shared" si="1"/>
        <v>0</v>
      </c>
      <c r="H9" s="1729">
        <v>100</v>
      </c>
      <c r="I9" s="506">
        <v>100</v>
      </c>
      <c r="J9" s="116"/>
      <c r="K9" s="1726">
        <f t="shared" si="2"/>
        <v>0</v>
      </c>
    </row>
    <row r="10" spans="1:14" ht="15.75">
      <c r="A10" s="304" t="str">
        <f>IF(J10&gt;0,COUNT($J$4:J10)+MAX('MI Fittings'!A:A,'CS Press Fittings'!A:A,'Steel Nipples'!A:A,'Steel Cut Lengths'!A:A),"")</f>
        <v/>
      </c>
      <c r="B10" s="401"/>
      <c r="C10" s="387" t="s">
        <v>4902</v>
      </c>
      <c r="D10" s="388" t="s">
        <v>4903</v>
      </c>
      <c r="E10" s="1727">
        <v>1.6019999999999999</v>
      </c>
      <c r="F10" s="1728">
        <f t="shared" si="0"/>
        <v>0</v>
      </c>
      <c r="G10" s="1725">
        <f t="shared" si="1"/>
        <v>0</v>
      </c>
      <c r="H10" s="1729">
        <v>100</v>
      </c>
      <c r="I10" s="506">
        <v>100</v>
      </c>
      <c r="J10" s="116"/>
      <c r="K10" s="1726">
        <f t="shared" si="2"/>
        <v>0</v>
      </c>
    </row>
    <row r="11" spans="1:14" ht="15.75">
      <c r="A11" s="304" t="str">
        <f>IF(J11&gt;0,COUNT($J$4:J11)+MAX('MI Fittings'!A:A,'CS Press Fittings'!A:A,'Steel Nipples'!A:A,'Steel Cut Lengths'!A:A),"")</f>
        <v/>
      </c>
      <c r="B11" s="401"/>
      <c r="C11" s="387" t="s">
        <v>4904</v>
      </c>
      <c r="D11" s="388" t="s">
        <v>4905</v>
      </c>
      <c r="E11" s="1727">
        <v>1.7190000000000001</v>
      </c>
      <c r="F11" s="1728">
        <f t="shared" si="0"/>
        <v>0</v>
      </c>
      <c r="G11" s="1725">
        <f t="shared" si="1"/>
        <v>0</v>
      </c>
      <c r="H11" s="1729">
        <v>50</v>
      </c>
      <c r="I11" s="506">
        <v>50</v>
      </c>
      <c r="J11" s="116"/>
      <c r="K11" s="1726">
        <f t="shared" si="2"/>
        <v>0</v>
      </c>
    </row>
    <row r="12" spans="1:14" ht="15.75">
      <c r="A12" s="304" t="str">
        <f>IF(J12&gt;0,COUNT($J$4:J12)+MAX('MI Fittings'!A:A,'CS Press Fittings'!A:A,'Steel Nipples'!A:A,'Steel Cut Lengths'!A:A),"")</f>
        <v/>
      </c>
      <c r="B12" s="401"/>
      <c r="C12" s="387" t="s">
        <v>4906</v>
      </c>
      <c r="D12" s="388" t="s">
        <v>4907</v>
      </c>
      <c r="E12" s="1727">
        <v>3.1139999999999999</v>
      </c>
      <c r="F12" s="1728">
        <f t="shared" si="0"/>
        <v>0</v>
      </c>
      <c r="G12" s="1725">
        <f t="shared" si="1"/>
        <v>0</v>
      </c>
      <c r="H12" s="1729">
        <v>50</v>
      </c>
      <c r="I12" s="506">
        <v>50</v>
      </c>
      <c r="J12" s="116"/>
      <c r="K12" s="1726">
        <f t="shared" si="2"/>
        <v>0</v>
      </c>
    </row>
    <row r="13" spans="1:14" ht="15.75">
      <c r="A13" s="304" t="str">
        <f>IF(J13&gt;0,COUNT($J$4:J13)+MAX('MI Fittings'!A:A,'CS Press Fittings'!A:A,'Steel Nipples'!A:A,'Steel Cut Lengths'!A:A),"")</f>
        <v/>
      </c>
      <c r="B13" s="401"/>
      <c r="C13" s="387" t="s">
        <v>4908</v>
      </c>
      <c r="D13" s="388" t="s">
        <v>4909</v>
      </c>
      <c r="E13" s="1727">
        <v>3.5550000000000002</v>
      </c>
      <c r="F13" s="1728">
        <f t="shared" si="0"/>
        <v>0</v>
      </c>
      <c r="G13" s="1725">
        <f t="shared" si="1"/>
        <v>0</v>
      </c>
      <c r="H13" s="1729">
        <v>50</v>
      </c>
      <c r="I13" s="506">
        <v>50</v>
      </c>
      <c r="J13" s="116"/>
      <c r="K13" s="1726">
        <f t="shared" si="2"/>
        <v>0</v>
      </c>
    </row>
    <row r="14" spans="1:14" ht="15.75">
      <c r="A14" s="304" t="str">
        <f>IF(J14&gt;0,COUNT($J$4:J14)+MAX('MI Fittings'!A:A,'CS Press Fittings'!A:A,'Steel Nipples'!A:A,'Steel Cut Lengths'!A:A),"")</f>
        <v/>
      </c>
      <c r="B14" s="401"/>
      <c r="C14" s="1730" t="s">
        <v>4910</v>
      </c>
      <c r="D14" s="1731" t="s">
        <v>4911</v>
      </c>
      <c r="E14" s="1732">
        <v>4.8644999999999987</v>
      </c>
      <c r="F14" s="1733">
        <f t="shared" si="0"/>
        <v>0</v>
      </c>
      <c r="G14" s="1725">
        <f t="shared" si="1"/>
        <v>0</v>
      </c>
      <c r="H14" s="1734">
        <v>25</v>
      </c>
      <c r="I14" s="328">
        <v>25</v>
      </c>
      <c r="J14" s="1735"/>
      <c r="K14" s="1726">
        <f t="shared" si="2"/>
        <v>0</v>
      </c>
    </row>
    <row r="15" spans="1:14" s="541" customFormat="1" ht="15.75">
      <c r="A15" s="304" t="str">
        <f>IF(J15&gt;0,COUNT($J$4:J15)+MAX('MI Fittings'!A:A,'CS Press Fittings'!A:A,'Steel Nipples'!A:A,'Steel Cut Lengths'!A:A),"")</f>
        <v/>
      </c>
      <c r="B15" s="1736"/>
      <c r="C15" s="1737"/>
      <c r="D15" s="1738" t="s">
        <v>4912</v>
      </c>
      <c r="E15" s="1739" t="s">
        <v>563</v>
      </c>
      <c r="F15" s="1740"/>
      <c r="G15" s="1741"/>
      <c r="H15" s="1742"/>
      <c r="I15" s="1743"/>
      <c r="J15" s="1744"/>
      <c r="K15" s="1745"/>
      <c r="L15" s="304"/>
      <c r="M15" s="304"/>
      <c r="N15" s="304"/>
    </row>
    <row r="16" spans="1:14" ht="15.75">
      <c r="A16" s="304" t="str">
        <f>IF(J16&gt;0,COUNT($J$4:J16)+MAX('MI Fittings'!A:A,'CS Press Fittings'!A:A,'Steel Nipples'!A:A,'Steel Cut Lengths'!A:A),"")</f>
        <v/>
      </c>
      <c r="B16" s="401"/>
      <c r="C16" s="384" t="s">
        <v>4913</v>
      </c>
      <c r="D16" s="342" t="s">
        <v>4914</v>
      </c>
      <c r="E16" s="1724">
        <v>1.359</v>
      </c>
      <c r="F16" s="322">
        <f t="shared" ref="F16:F24" si="3">$F$2</f>
        <v>0</v>
      </c>
      <c r="G16" s="1725">
        <f t="shared" ref="G16:G24" si="4">IFERROR(E16*F16,"-")</f>
        <v>0</v>
      </c>
      <c r="H16" s="548">
        <v>100</v>
      </c>
      <c r="I16" s="504">
        <v>100</v>
      </c>
      <c r="J16" s="114"/>
      <c r="K16" s="1726">
        <f t="shared" ref="K16:K24" si="5">IFERROR(G16*J16,0)</f>
        <v>0</v>
      </c>
    </row>
    <row r="17" spans="1:14" ht="15.75">
      <c r="A17" s="304" t="str">
        <f>IF(J17&gt;0,COUNT($J$4:J17)+MAX('MI Fittings'!A:A,'CS Press Fittings'!A:A,'Steel Nipples'!A:A,'Steel Cut Lengths'!A:A),"")</f>
        <v/>
      </c>
      <c r="B17" s="401"/>
      <c r="C17" s="387" t="s">
        <v>4915</v>
      </c>
      <c r="D17" s="388" t="s">
        <v>4916</v>
      </c>
      <c r="E17" s="1727">
        <v>1.3679999999999999</v>
      </c>
      <c r="F17" s="1728">
        <f t="shared" si="3"/>
        <v>0</v>
      </c>
      <c r="G17" s="1725">
        <f t="shared" si="4"/>
        <v>0</v>
      </c>
      <c r="H17" s="1729">
        <v>100</v>
      </c>
      <c r="I17" s="506">
        <v>100</v>
      </c>
      <c r="J17" s="116"/>
      <c r="K17" s="1726">
        <f t="shared" si="5"/>
        <v>0</v>
      </c>
    </row>
    <row r="18" spans="1:14" ht="15.75">
      <c r="A18" s="304" t="str">
        <f>IF(J18&gt;0,COUNT($J$4:J18)+MAX('MI Fittings'!A:A,'CS Press Fittings'!A:A,'Steel Nipples'!A:A,'Steel Cut Lengths'!A:A),"")</f>
        <v/>
      </c>
      <c r="B18" s="401"/>
      <c r="C18" s="387" t="s">
        <v>4917</v>
      </c>
      <c r="D18" s="388" t="s">
        <v>4918</v>
      </c>
      <c r="E18" s="1727">
        <v>1.431</v>
      </c>
      <c r="F18" s="1728">
        <f t="shared" si="3"/>
        <v>0</v>
      </c>
      <c r="G18" s="1725">
        <f t="shared" si="4"/>
        <v>0</v>
      </c>
      <c r="H18" s="1729">
        <v>100</v>
      </c>
      <c r="I18" s="506">
        <v>100</v>
      </c>
      <c r="J18" s="116"/>
      <c r="K18" s="1726">
        <f t="shared" si="5"/>
        <v>0</v>
      </c>
    </row>
    <row r="19" spans="1:14" ht="15.75">
      <c r="A19" s="304" t="str">
        <f>IF(J19&gt;0,COUNT($J$4:J19)+MAX('MI Fittings'!A:A,'CS Press Fittings'!A:A,'Steel Nipples'!A:A,'Steel Cut Lengths'!A:A),"")</f>
        <v/>
      </c>
      <c r="B19" s="401"/>
      <c r="C19" s="387" t="s">
        <v>4919</v>
      </c>
      <c r="D19" s="388" t="s">
        <v>4920</v>
      </c>
      <c r="E19" s="1727">
        <v>1.6199999999999999</v>
      </c>
      <c r="F19" s="1728">
        <f t="shared" si="3"/>
        <v>0</v>
      </c>
      <c r="G19" s="1725">
        <f t="shared" si="4"/>
        <v>0</v>
      </c>
      <c r="H19" s="1729">
        <v>100</v>
      </c>
      <c r="I19" s="506">
        <v>100</v>
      </c>
      <c r="J19" s="116"/>
      <c r="K19" s="1726">
        <f t="shared" si="5"/>
        <v>0</v>
      </c>
    </row>
    <row r="20" spans="1:14" ht="15.75">
      <c r="A20" s="304" t="str">
        <f>IF(J20&gt;0,COUNT($J$4:J20)+MAX('MI Fittings'!A:A,'CS Press Fittings'!A:A,'Steel Nipples'!A:A,'Steel Cut Lengths'!A:A),"")</f>
        <v/>
      </c>
      <c r="B20" s="401"/>
      <c r="C20" s="387" t="s">
        <v>4921</v>
      </c>
      <c r="D20" s="388" t="s">
        <v>4922</v>
      </c>
      <c r="E20" s="1727">
        <v>1.7010000000000001</v>
      </c>
      <c r="F20" s="1728">
        <f t="shared" si="3"/>
        <v>0</v>
      </c>
      <c r="G20" s="1725">
        <f t="shared" si="4"/>
        <v>0</v>
      </c>
      <c r="H20" s="1729">
        <v>100</v>
      </c>
      <c r="I20" s="506">
        <v>100</v>
      </c>
      <c r="J20" s="116"/>
      <c r="K20" s="1726">
        <f t="shared" si="5"/>
        <v>0</v>
      </c>
    </row>
    <row r="21" spans="1:14" ht="15.75">
      <c r="A21" s="304" t="str">
        <f>IF(J21&gt;0,COUNT($J$4:J21)+MAX('MI Fittings'!A:A,'CS Press Fittings'!A:A,'Steel Nipples'!A:A,'Steel Cut Lengths'!A:A),"")</f>
        <v/>
      </c>
      <c r="B21" s="401"/>
      <c r="C21" s="387" t="s">
        <v>4923</v>
      </c>
      <c r="D21" s="388" t="s">
        <v>4924</v>
      </c>
      <c r="E21" s="1727">
        <v>1.8090000000000002</v>
      </c>
      <c r="F21" s="1728">
        <f t="shared" si="3"/>
        <v>0</v>
      </c>
      <c r="G21" s="1725">
        <f t="shared" si="4"/>
        <v>0</v>
      </c>
      <c r="H21" s="1729">
        <v>100</v>
      </c>
      <c r="I21" s="506">
        <v>100</v>
      </c>
      <c r="J21" s="116"/>
      <c r="K21" s="1726">
        <f t="shared" si="5"/>
        <v>0</v>
      </c>
    </row>
    <row r="22" spans="1:14" ht="15.75">
      <c r="A22" s="304" t="str">
        <f>IF(J22&gt;0,COUNT($J$4:J22)+MAX('MI Fittings'!A:A,'CS Press Fittings'!A:A,'Steel Nipples'!A:A,'Steel Cut Lengths'!A:A),"")</f>
        <v/>
      </c>
      <c r="B22" s="401"/>
      <c r="C22" s="387" t="s">
        <v>4925</v>
      </c>
      <c r="D22" s="388" t="s">
        <v>4926</v>
      </c>
      <c r="E22" s="1727">
        <v>3.3479999999999999</v>
      </c>
      <c r="F22" s="1728">
        <f t="shared" si="3"/>
        <v>0</v>
      </c>
      <c r="G22" s="1725">
        <f t="shared" si="4"/>
        <v>0</v>
      </c>
      <c r="H22" s="1729">
        <v>50</v>
      </c>
      <c r="I22" s="506">
        <v>50</v>
      </c>
      <c r="J22" s="116"/>
      <c r="K22" s="1726">
        <f t="shared" si="5"/>
        <v>0</v>
      </c>
    </row>
    <row r="23" spans="1:14" ht="15.75">
      <c r="A23" s="304" t="str">
        <f>IF(J23&gt;0,COUNT($J$4:J23)+MAX('MI Fittings'!A:A,'CS Press Fittings'!A:A,'Steel Nipples'!A:A,'Steel Cut Lengths'!A:A),"")</f>
        <v/>
      </c>
      <c r="B23" s="401"/>
      <c r="C23" s="387" t="s">
        <v>4927</v>
      </c>
      <c r="D23" s="388" t="s">
        <v>4928</v>
      </c>
      <c r="E23" s="1727">
        <v>3.843</v>
      </c>
      <c r="F23" s="1728">
        <f t="shared" si="3"/>
        <v>0</v>
      </c>
      <c r="G23" s="1725">
        <f t="shared" si="4"/>
        <v>0</v>
      </c>
      <c r="H23" s="1729">
        <v>50</v>
      </c>
      <c r="I23" s="506">
        <v>50</v>
      </c>
      <c r="J23" s="116"/>
      <c r="K23" s="1726">
        <f t="shared" si="5"/>
        <v>0</v>
      </c>
    </row>
    <row r="24" spans="1:14" ht="15.75">
      <c r="A24" s="304" t="str">
        <f>IF(J24&gt;0,COUNT($J$4:J24)+MAX('MI Fittings'!A:A,'CS Press Fittings'!A:A,'Steel Nipples'!A:A,'Steel Cut Lengths'!A:A),"")</f>
        <v/>
      </c>
      <c r="B24" s="401"/>
      <c r="C24" s="1730" t="s">
        <v>4929</v>
      </c>
      <c r="D24" s="1731" t="s">
        <v>4930</v>
      </c>
      <c r="E24" s="1732">
        <v>5.5372500000000002</v>
      </c>
      <c r="F24" s="1733">
        <f t="shared" si="3"/>
        <v>0</v>
      </c>
      <c r="G24" s="1725">
        <f t="shared" si="4"/>
        <v>0</v>
      </c>
      <c r="H24" s="1734">
        <v>25</v>
      </c>
      <c r="I24" s="328">
        <v>25</v>
      </c>
      <c r="J24" s="1735"/>
      <c r="K24" s="1726">
        <f t="shared" si="5"/>
        <v>0</v>
      </c>
    </row>
    <row r="25" spans="1:14" s="541" customFormat="1" ht="15.75">
      <c r="A25" s="304" t="str">
        <f>IF(J25&gt;0,COUNT($J$4:J25)+MAX('MI Fittings'!A:A,'CS Press Fittings'!A:A,'Steel Nipples'!A:A,'Steel Cut Lengths'!A:A),"")</f>
        <v/>
      </c>
      <c r="B25" s="549"/>
      <c r="C25" s="1746"/>
      <c r="D25" s="1747"/>
      <c r="E25" s="1748"/>
      <c r="F25" s="1749"/>
      <c r="G25" s="1750"/>
      <c r="H25" s="1751"/>
      <c r="I25" s="1752"/>
      <c r="J25" s="1753"/>
      <c r="K25" s="1754"/>
      <c r="L25" s="304"/>
      <c r="M25" s="304"/>
      <c r="N25" s="304"/>
    </row>
    <row r="26" spans="1:14" s="540" customFormat="1" ht="15.75">
      <c r="A26" s="304" t="str">
        <f>IF(J26&gt;0,COUNT($J$4:J26)+MAX('MI Fittings'!A:A,'CS Press Fittings'!A:A,'Steel Nipples'!A:A,'Steel Cut Lengths'!A:A),"")</f>
        <v/>
      </c>
      <c r="B26" s="542"/>
      <c r="C26" s="543"/>
      <c r="D26" s="544" t="s">
        <v>4931</v>
      </c>
      <c r="E26" s="1712"/>
      <c r="F26" s="321"/>
      <c r="G26" s="1713"/>
      <c r="H26" s="545"/>
      <c r="I26" s="546"/>
      <c r="J26" s="122"/>
      <c r="K26" s="1714"/>
      <c r="L26" s="304"/>
      <c r="M26" s="304"/>
      <c r="N26" s="304"/>
    </row>
    <row r="27" spans="1:14" s="541" customFormat="1" ht="15.75">
      <c r="A27" s="304" t="str">
        <f>IF(J27&gt;0,COUNT($J$4:J27)+MAX('MI Fittings'!A:A,'CS Press Fittings'!A:A,'Steel Nipples'!A:A,'Steel Cut Lengths'!A:A),"")</f>
        <v/>
      </c>
      <c r="B27" s="547"/>
      <c r="C27" s="1715"/>
      <c r="D27" s="1716" t="s">
        <v>4893</v>
      </c>
      <c r="E27" s="1717" t="s">
        <v>563</v>
      </c>
      <c r="F27" s="1718"/>
      <c r="G27" s="1719"/>
      <c r="H27" s="1720"/>
      <c r="I27" s="1721"/>
      <c r="J27" s="1722"/>
      <c r="K27" s="1723"/>
      <c r="L27" s="304"/>
      <c r="M27" s="304"/>
      <c r="N27" s="304"/>
    </row>
    <row r="28" spans="1:14" ht="15.75">
      <c r="A28" s="304" t="str">
        <f>IF(J28&gt;0,COUNT($J$4:J28)+MAX('MI Fittings'!A:A,'CS Press Fittings'!A:A,'Steel Nipples'!A:A,'Steel Cut Lengths'!A:A),"")</f>
        <v/>
      </c>
      <c r="B28" s="401"/>
      <c r="C28" s="550" t="s">
        <v>4932</v>
      </c>
      <c r="D28" s="388" t="s">
        <v>4933</v>
      </c>
      <c r="E28" s="1724">
        <v>1.6559999999999999</v>
      </c>
      <c r="F28" s="322">
        <f t="shared" ref="F28:F41" si="6">$F$2</f>
        <v>0</v>
      </c>
      <c r="G28" s="1725">
        <f t="shared" ref="G28:G41" si="7">IFERROR(E28*F28,"-")</f>
        <v>0</v>
      </c>
      <c r="H28" s="548">
        <v>50</v>
      </c>
      <c r="I28" s="504">
        <v>50</v>
      </c>
      <c r="J28" s="114"/>
      <c r="K28" s="1726">
        <f t="shared" ref="K28:K41" si="8">IFERROR(G28*J28,0)</f>
        <v>0</v>
      </c>
    </row>
    <row r="29" spans="1:14" ht="15.75">
      <c r="A29" s="304" t="str">
        <f>IF(J29&gt;0,COUNT($J$4:J29)+MAX('MI Fittings'!A:A,'CS Press Fittings'!A:A,'Steel Nipples'!A:A,'Steel Cut Lengths'!A:A),"")</f>
        <v/>
      </c>
      <c r="B29" s="401"/>
      <c r="C29" s="405" t="s">
        <v>4934</v>
      </c>
      <c r="D29" s="388" t="s">
        <v>4935</v>
      </c>
      <c r="E29" s="1727">
        <v>1.89</v>
      </c>
      <c r="F29" s="1728">
        <f t="shared" si="6"/>
        <v>0</v>
      </c>
      <c r="G29" s="1725">
        <f t="shared" si="7"/>
        <v>0</v>
      </c>
      <c r="H29" s="1729">
        <v>50</v>
      </c>
      <c r="I29" s="506">
        <v>50</v>
      </c>
      <c r="J29" s="116"/>
      <c r="K29" s="1726">
        <f t="shared" si="8"/>
        <v>0</v>
      </c>
    </row>
    <row r="30" spans="1:14" ht="15.75">
      <c r="A30" s="304" t="str">
        <f>IF(J30&gt;0,COUNT($J$4:J30)+MAX('MI Fittings'!A:A,'CS Press Fittings'!A:A,'Steel Nipples'!A:A,'Steel Cut Lengths'!A:A),"")</f>
        <v/>
      </c>
      <c r="B30" s="340"/>
      <c r="C30" s="405" t="s">
        <v>4936</v>
      </c>
      <c r="D30" s="388" t="s">
        <v>4937</v>
      </c>
      <c r="E30" s="1727">
        <v>2.2050000000000001</v>
      </c>
      <c r="F30" s="1728">
        <f t="shared" si="6"/>
        <v>0</v>
      </c>
      <c r="G30" s="1725">
        <f t="shared" si="7"/>
        <v>0</v>
      </c>
      <c r="H30" s="1729">
        <v>50</v>
      </c>
      <c r="I30" s="506">
        <v>50</v>
      </c>
      <c r="J30" s="116"/>
      <c r="K30" s="1726">
        <f t="shared" si="8"/>
        <v>0</v>
      </c>
    </row>
    <row r="31" spans="1:14" ht="15.75">
      <c r="A31" s="304" t="str">
        <f>IF(J31&gt;0,COUNT($J$4:J31)+MAX('MI Fittings'!A:A,'CS Press Fittings'!A:A,'Steel Nipples'!A:A,'Steel Cut Lengths'!A:A),"")</f>
        <v/>
      </c>
      <c r="B31" s="401"/>
      <c r="C31" s="405" t="s">
        <v>4938</v>
      </c>
      <c r="D31" s="388" t="s">
        <v>4939</v>
      </c>
      <c r="E31" s="1727">
        <v>3.0420000000000003</v>
      </c>
      <c r="F31" s="1728">
        <f t="shared" si="6"/>
        <v>0</v>
      </c>
      <c r="G31" s="1725">
        <f t="shared" si="7"/>
        <v>0</v>
      </c>
      <c r="H31" s="1729">
        <v>50</v>
      </c>
      <c r="I31" s="506">
        <v>50</v>
      </c>
      <c r="J31" s="116"/>
      <c r="K31" s="1726">
        <f t="shared" si="8"/>
        <v>0</v>
      </c>
    </row>
    <row r="32" spans="1:14" ht="15.75">
      <c r="A32" s="304" t="str">
        <f>IF(J32&gt;0,COUNT($J$4:J32)+MAX('MI Fittings'!A:A,'CS Press Fittings'!A:A,'Steel Nipples'!A:A,'Steel Cut Lengths'!A:A),"")</f>
        <v/>
      </c>
      <c r="B32" s="401"/>
      <c r="C32" s="405" t="s">
        <v>4940</v>
      </c>
      <c r="D32" s="388" t="s">
        <v>4941</v>
      </c>
      <c r="E32" s="1727">
        <v>3.294</v>
      </c>
      <c r="F32" s="1728">
        <f t="shared" si="6"/>
        <v>0</v>
      </c>
      <c r="G32" s="1725">
        <f t="shared" si="7"/>
        <v>0</v>
      </c>
      <c r="H32" s="1729">
        <v>50</v>
      </c>
      <c r="I32" s="506">
        <v>50</v>
      </c>
      <c r="J32" s="116"/>
      <c r="K32" s="1726">
        <f t="shared" si="8"/>
        <v>0</v>
      </c>
    </row>
    <row r="33" spans="1:14" ht="15.75">
      <c r="A33" s="304" t="str">
        <f>IF(J33&gt;0,COUNT($J$4:J33)+MAX('MI Fittings'!A:A,'CS Press Fittings'!A:A,'Steel Nipples'!A:A,'Steel Cut Lengths'!A:A),"")</f>
        <v/>
      </c>
      <c r="B33" s="401"/>
      <c r="C33" s="405" t="s">
        <v>4942</v>
      </c>
      <c r="D33" s="388" t="s">
        <v>4943</v>
      </c>
      <c r="E33" s="1727">
        <v>4.2930000000000001</v>
      </c>
      <c r="F33" s="1728">
        <f t="shared" si="6"/>
        <v>0</v>
      </c>
      <c r="G33" s="1725">
        <f t="shared" si="7"/>
        <v>0</v>
      </c>
      <c r="H33" s="1729">
        <v>50</v>
      </c>
      <c r="I33" s="506">
        <v>50</v>
      </c>
      <c r="J33" s="116"/>
      <c r="K33" s="1726">
        <f t="shared" si="8"/>
        <v>0</v>
      </c>
    </row>
    <row r="34" spans="1:14" ht="15.75">
      <c r="A34" s="304" t="str">
        <f>IF(J34&gt;0,COUNT($J$4:J34)+MAX('MI Fittings'!A:A,'CS Press Fittings'!A:A,'Steel Nipples'!A:A,'Steel Cut Lengths'!A:A),"")</f>
        <v/>
      </c>
      <c r="B34" s="401"/>
      <c r="C34" s="405" t="s">
        <v>4944</v>
      </c>
      <c r="D34" s="388" t="s">
        <v>4945</v>
      </c>
      <c r="E34" s="1727">
        <v>7.6769999999999996</v>
      </c>
      <c r="F34" s="1728">
        <f t="shared" si="6"/>
        <v>0</v>
      </c>
      <c r="G34" s="1725">
        <f t="shared" si="7"/>
        <v>0</v>
      </c>
      <c r="H34" s="1729">
        <v>30</v>
      </c>
      <c r="I34" s="506">
        <v>30</v>
      </c>
      <c r="J34" s="116"/>
      <c r="K34" s="1726">
        <f t="shared" si="8"/>
        <v>0</v>
      </c>
    </row>
    <row r="35" spans="1:14" ht="15.75">
      <c r="A35" s="304" t="str">
        <f>IF(J35&gt;0,COUNT($J$4:J35)+MAX('MI Fittings'!A:A,'CS Press Fittings'!A:A,'Steel Nipples'!A:A,'Steel Cut Lengths'!A:A),"")</f>
        <v/>
      </c>
      <c r="B35" s="401"/>
      <c r="C35" s="405" t="s">
        <v>4946</v>
      </c>
      <c r="D35" s="388" t="s">
        <v>4947</v>
      </c>
      <c r="E35" s="1727">
        <v>8.6489999999999991</v>
      </c>
      <c r="F35" s="1728">
        <f t="shared" si="6"/>
        <v>0</v>
      </c>
      <c r="G35" s="1725">
        <f t="shared" si="7"/>
        <v>0</v>
      </c>
      <c r="H35" s="1729">
        <v>25</v>
      </c>
      <c r="I35" s="506">
        <v>25</v>
      </c>
      <c r="J35" s="116"/>
      <c r="K35" s="1726">
        <f t="shared" si="8"/>
        <v>0</v>
      </c>
    </row>
    <row r="36" spans="1:14" ht="15.75">
      <c r="A36" s="304" t="str">
        <f>IF(J36&gt;0,COUNT($J$4:J36)+MAX('MI Fittings'!A:A,'CS Press Fittings'!A:A,'Steel Nipples'!A:A,'Steel Cut Lengths'!A:A),"")</f>
        <v/>
      </c>
      <c r="B36" s="401"/>
      <c r="C36" s="405" t="s">
        <v>4948</v>
      </c>
      <c r="D36" s="388" t="s">
        <v>4949</v>
      </c>
      <c r="E36" s="1727">
        <v>14.003549999999999</v>
      </c>
      <c r="F36" s="1728">
        <f t="shared" si="6"/>
        <v>0</v>
      </c>
      <c r="G36" s="1725">
        <f t="shared" si="7"/>
        <v>0</v>
      </c>
      <c r="H36" s="1729">
        <v>25</v>
      </c>
      <c r="I36" s="506">
        <v>25</v>
      </c>
      <c r="J36" s="116"/>
      <c r="K36" s="1726">
        <f t="shared" si="8"/>
        <v>0</v>
      </c>
    </row>
    <row r="37" spans="1:14" ht="15.75">
      <c r="A37" s="304" t="str">
        <f>IF(J37&gt;0,COUNT($J$4:J37)+MAX('MI Fittings'!A:A,'CS Press Fittings'!A:A,'Steel Nipples'!A:A,'Steel Cut Lengths'!A:A),"")</f>
        <v/>
      </c>
      <c r="B37" s="401"/>
      <c r="C37" s="405" t="s">
        <v>4950</v>
      </c>
      <c r="D37" s="388" t="s">
        <v>4951</v>
      </c>
      <c r="E37" s="1727">
        <v>22.293899999999997</v>
      </c>
      <c r="F37" s="1728">
        <f t="shared" si="6"/>
        <v>0</v>
      </c>
      <c r="G37" s="1725">
        <f t="shared" si="7"/>
        <v>0</v>
      </c>
      <c r="H37" s="1729">
        <v>25</v>
      </c>
      <c r="I37" s="506">
        <v>25</v>
      </c>
      <c r="J37" s="116"/>
      <c r="K37" s="1726">
        <f t="shared" si="8"/>
        <v>0</v>
      </c>
    </row>
    <row r="38" spans="1:14" ht="15.75">
      <c r="A38" s="304" t="str">
        <f>IF(J38&gt;0,COUNT($J$4:J38)+MAX('MI Fittings'!A:A,'CS Press Fittings'!A:A,'Steel Nipples'!A:A,'Steel Cut Lengths'!A:A),"")</f>
        <v/>
      </c>
      <c r="B38" s="401"/>
      <c r="C38" s="1755" t="s">
        <v>4952</v>
      </c>
      <c r="D38" s="388" t="s">
        <v>4953</v>
      </c>
      <c r="E38" s="1732">
        <v>39.899249999999995</v>
      </c>
      <c r="F38" s="1733">
        <f t="shared" si="6"/>
        <v>0</v>
      </c>
      <c r="G38" s="1725">
        <f t="shared" si="7"/>
        <v>0</v>
      </c>
      <c r="H38" s="1734">
        <v>10</v>
      </c>
      <c r="I38" s="328">
        <v>10</v>
      </c>
      <c r="J38" s="1735"/>
      <c r="K38" s="1726">
        <f t="shared" si="8"/>
        <v>0</v>
      </c>
    </row>
    <row r="39" spans="1:14" ht="15.75">
      <c r="A39" s="304" t="str">
        <f>IF(J39&gt;0,COUNT($J$4:J39)+MAX('MI Fittings'!A:A,'CS Press Fittings'!A:A,'Steel Nipples'!A:A,'Steel Cut Lengths'!A:A),"")</f>
        <v/>
      </c>
      <c r="B39" s="401"/>
      <c r="C39" s="405" t="s">
        <v>12408</v>
      </c>
      <c r="D39" s="388" t="s">
        <v>12409</v>
      </c>
      <c r="E39" s="1727"/>
      <c r="F39" s="1728">
        <f t="shared" si="6"/>
        <v>0</v>
      </c>
      <c r="G39" s="1725">
        <f t="shared" si="7"/>
        <v>0</v>
      </c>
      <c r="H39" s="1729"/>
      <c r="I39" s="506"/>
      <c r="J39" s="116"/>
      <c r="K39" s="1726">
        <f t="shared" si="8"/>
        <v>0</v>
      </c>
    </row>
    <row r="40" spans="1:14" ht="15.75">
      <c r="A40" s="304" t="str">
        <f>IF(J40&gt;0,COUNT($J$4:J40)+MAX('MI Fittings'!A:A,'CS Press Fittings'!A:A,'Steel Nipples'!A:A,'Steel Cut Lengths'!A:A),"")</f>
        <v/>
      </c>
      <c r="B40" s="401"/>
      <c r="C40" s="405" t="s">
        <v>12410</v>
      </c>
      <c r="D40" s="388" t="s">
        <v>12411</v>
      </c>
      <c r="E40" s="1727"/>
      <c r="F40" s="1728">
        <f t="shared" si="6"/>
        <v>0</v>
      </c>
      <c r="G40" s="1725">
        <f t="shared" si="7"/>
        <v>0</v>
      </c>
      <c r="H40" s="1729"/>
      <c r="I40" s="506"/>
      <c r="J40" s="116"/>
      <c r="K40" s="1726">
        <f t="shared" si="8"/>
        <v>0</v>
      </c>
    </row>
    <row r="41" spans="1:14" ht="15.75">
      <c r="A41" s="304" t="str">
        <f>IF(J41&gt;0,COUNT($J$4:J41)+MAX('MI Fittings'!A:A,'CS Press Fittings'!A:A,'Steel Nipples'!A:A,'Steel Cut Lengths'!A:A),"")</f>
        <v/>
      </c>
      <c r="B41" s="401"/>
      <c r="C41" s="1755" t="s">
        <v>12412</v>
      </c>
      <c r="D41" s="388" t="s">
        <v>12413</v>
      </c>
      <c r="E41" s="1732"/>
      <c r="F41" s="1733">
        <f t="shared" si="6"/>
        <v>0</v>
      </c>
      <c r="G41" s="1725">
        <f t="shared" si="7"/>
        <v>0</v>
      </c>
      <c r="H41" s="1734"/>
      <c r="I41" s="328"/>
      <c r="J41" s="1735"/>
      <c r="K41" s="1726">
        <f t="shared" si="8"/>
        <v>0</v>
      </c>
    </row>
    <row r="42" spans="1:14" s="541" customFormat="1" ht="15.75">
      <c r="A42" s="304" t="str">
        <f>IF(J42&gt;0,COUNT($J$4:J42)+MAX('MI Fittings'!A:A,'CS Press Fittings'!A:A,'Steel Nipples'!A:A,'Steel Cut Lengths'!A:A),"")</f>
        <v/>
      </c>
      <c r="B42" s="1736"/>
      <c r="C42" s="1737"/>
      <c r="D42" s="1738" t="s">
        <v>4912</v>
      </c>
      <c r="E42" s="1739" t="s">
        <v>563</v>
      </c>
      <c r="F42" s="1740"/>
      <c r="G42" s="1741"/>
      <c r="H42" s="1742"/>
      <c r="I42" s="1743"/>
      <c r="J42" s="1744"/>
      <c r="K42" s="1745"/>
      <c r="L42" s="304"/>
      <c r="M42" s="304"/>
      <c r="N42" s="304"/>
    </row>
    <row r="43" spans="1:14" ht="15.75">
      <c r="A43" s="304" t="str">
        <f>IF(J43&gt;0,COUNT($J$4:J43)+MAX('MI Fittings'!A:A,'CS Press Fittings'!A:A,'Steel Nipples'!A:A,'Steel Cut Lengths'!A:A),"")</f>
        <v/>
      </c>
      <c r="B43" s="401"/>
      <c r="C43" s="384" t="s">
        <v>4954</v>
      </c>
      <c r="D43" s="342" t="s">
        <v>4955</v>
      </c>
      <c r="E43" s="1724">
        <v>1.1880000000000002</v>
      </c>
      <c r="F43" s="322">
        <f t="shared" ref="F43:F51" si="9">$F$2</f>
        <v>0</v>
      </c>
      <c r="G43" s="1725">
        <f t="shared" ref="G43:G51" si="10">IFERROR(E43*F43,"-")</f>
        <v>0</v>
      </c>
      <c r="H43" s="548">
        <v>50</v>
      </c>
      <c r="I43" s="504">
        <v>50</v>
      </c>
      <c r="J43" s="114"/>
      <c r="K43" s="1726">
        <f t="shared" ref="K43:K51" si="11">IFERROR(G43*J43,0)</f>
        <v>0</v>
      </c>
    </row>
    <row r="44" spans="1:14" ht="15.75">
      <c r="A44" s="304" t="str">
        <f>IF(J44&gt;0,COUNT($J$4:J44)+MAX('MI Fittings'!A:A,'CS Press Fittings'!A:A,'Steel Nipples'!A:A,'Steel Cut Lengths'!A:A),"")</f>
        <v/>
      </c>
      <c r="B44" s="401"/>
      <c r="C44" s="387" t="s">
        <v>4956</v>
      </c>
      <c r="D44" s="388" t="s">
        <v>4957</v>
      </c>
      <c r="E44" s="1727">
        <v>1.3679999999999999</v>
      </c>
      <c r="F44" s="1728">
        <f t="shared" si="9"/>
        <v>0</v>
      </c>
      <c r="G44" s="1725">
        <f t="shared" si="10"/>
        <v>0</v>
      </c>
      <c r="H44" s="1729">
        <v>50</v>
      </c>
      <c r="I44" s="506">
        <v>50</v>
      </c>
      <c r="J44" s="116"/>
      <c r="K44" s="1726">
        <f t="shared" si="11"/>
        <v>0</v>
      </c>
    </row>
    <row r="45" spans="1:14" ht="15.75">
      <c r="A45" s="304" t="str">
        <f>IF(J45&gt;0,COUNT($J$4:J45)+MAX('MI Fittings'!A:A,'CS Press Fittings'!A:A,'Steel Nipples'!A:A,'Steel Cut Lengths'!A:A),"")</f>
        <v/>
      </c>
      <c r="B45" s="401"/>
      <c r="C45" s="387" t="s">
        <v>4958</v>
      </c>
      <c r="D45" s="388" t="s">
        <v>4959</v>
      </c>
      <c r="E45" s="1727">
        <v>1.5210000000000001</v>
      </c>
      <c r="F45" s="1728">
        <f t="shared" si="9"/>
        <v>0</v>
      </c>
      <c r="G45" s="1725">
        <f t="shared" si="10"/>
        <v>0</v>
      </c>
      <c r="H45" s="1729">
        <v>50</v>
      </c>
      <c r="I45" s="506">
        <v>50</v>
      </c>
      <c r="J45" s="116"/>
      <c r="K45" s="1726">
        <f t="shared" si="11"/>
        <v>0</v>
      </c>
    </row>
    <row r="46" spans="1:14" ht="15.75">
      <c r="A46" s="304" t="str">
        <f>IF(J46&gt;0,COUNT($J$4:J46)+MAX('MI Fittings'!A:A,'CS Press Fittings'!A:A,'Steel Nipples'!A:A,'Steel Cut Lengths'!A:A),"")</f>
        <v/>
      </c>
      <c r="B46" s="401"/>
      <c r="C46" s="387" t="s">
        <v>4960</v>
      </c>
      <c r="D46" s="388" t="s">
        <v>4961</v>
      </c>
      <c r="E46" s="1727">
        <v>2.754</v>
      </c>
      <c r="F46" s="1728">
        <f t="shared" si="9"/>
        <v>0</v>
      </c>
      <c r="G46" s="1725">
        <f t="shared" si="10"/>
        <v>0</v>
      </c>
      <c r="H46" s="1729">
        <v>50</v>
      </c>
      <c r="I46" s="506">
        <v>50</v>
      </c>
      <c r="J46" s="116"/>
      <c r="K46" s="1726">
        <f t="shared" si="11"/>
        <v>0</v>
      </c>
    </row>
    <row r="47" spans="1:14" ht="15.75">
      <c r="A47" s="304" t="str">
        <f>IF(J47&gt;0,COUNT($J$4:J47)+MAX('MI Fittings'!A:A,'CS Press Fittings'!A:A,'Steel Nipples'!A:A,'Steel Cut Lengths'!A:A),"")</f>
        <v/>
      </c>
      <c r="B47" s="401"/>
      <c r="C47" s="387" t="s">
        <v>4962</v>
      </c>
      <c r="D47" s="388" t="s">
        <v>4963</v>
      </c>
      <c r="E47" s="1727">
        <v>2.8079999999999998</v>
      </c>
      <c r="F47" s="1728">
        <f t="shared" si="9"/>
        <v>0</v>
      </c>
      <c r="G47" s="1725">
        <f t="shared" si="10"/>
        <v>0</v>
      </c>
      <c r="H47" s="1729">
        <v>50</v>
      </c>
      <c r="I47" s="506">
        <v>50</v>
      </c>
      <c r="J47" s="116"/>
      <c r="K47" s="1726">
        <f t="shared" si="11"/>
        <v>0</v>
      </c>
    </row>
    <row r="48" spans="1:14" ht="15.75">
      <c r="A48" s="304" t="str">
        <f>IF(J48&gt;0,COUNT($J$4:J48)+MAX('MI Fittings'!A:A,'CS Press Fittings'!A:A,'Steel Nipples'!A:A,'Steel Cut Lengths'!A:A),"")</f>
        <v/>
      </c>
      <c r="B48" s="401"/>
      <c r="C48" s="387" t="s">
        <v>4964</v>
      </c>
      <c r="D48" s="388" t="s">
        <v>4965</v>
      </c>
      <c r="E48" s="1727">
        <v>3.141</v>
      </c>
      <c r="F48" s="1728">
        <f t="shared" si="9"/>
        <v>0</v>
      </c>
      <c r="G48" s="1725">
        <f t="shared" si="10"/>
        <v>0</v>
      </c>
      <c r="H48" s="1729">
        <v>50</v>
      </c>
      <c r="I48" s="506">
        <v>50</v>
      </c>
      <c r="J48" s="116"/>
      <c r="K48" s="1726">
        <f t="shared" si="11"/>
        <v>0</v>
      </c>
    </row>
    <row r="49" spans="1:14" ht="15.75">
      <c r="A49" s="304" t="str">
        <f>IF(J49&gt;0,COUNT($J$4:J49)+MAX('MI Fittings'!A:A,'CS Press Fittings'!A:A,'Steel Nipples'!A:A,'Steel Cut Lengths'!A:A),"")</f>
        <v/>
      </c>
      <c r="B49" s="401"/>
      <c r="C49" s="387" t="s">
        <v>4966</v>
      </c>
      <c r="D49" s="388" t="s">
        <v>4967</v>
      </c>
      <c r="E49" s="1727">
        <v>4.6890000000000001</v>
      </c>
      <c r="F49" s="1728">
        <f t="shared" si="9"/>
        <v>0</v>
      </c>
      <c r="G49" s="1725">
        <f t="shared" si="10"/>
        <v>0</v>
      </c>
      <c r="H49" s="1729">
        <v>30</v>
      </c>
      <c r="I49" s="506">
        <v>30</v>
      </c>
      <c r="J49" s="116"/>
      <c r="K49" s="1726">
        <f t="shared" si="11"/>
        <v>0</v>
      </c>
    </row>
    <row r="50" spans="1:14" ht="15.75">
      <c r="A50" s="304" t="str">
        <f>IF(J50&gt;0,COUNT($J$4:J50)+MAX('MI Fittings'!A:A,'CS Press Fittings'!A:A,'Steel Nipples'!A:A,'Steel Cut Lengths'!A:A),"")</f>
        <v/>
      </c>
      <c r="B50" s="401"/>
      <c r="C50" s="387" t="s">
        <v>4968</v>
      </c>
      <c r="D50" s="388" t="s">
        <v>4969</v>
      </c>
      <c r="E50" s="1727">
        <v>5.4719999999999995</v>
      </c>
      <c r="F50" s="1728">
        <f t="shared" si="9"/>
        <v>0</v>
      </c>
      <c r="G50" s="1725">
        <f t="shared" si="10"/>
        <v>0</v>
      </c>
      <c r="H50" s="1729">
        <v>25</v>
      </c>
      <c r="I50" s="506">
        <v>25</v>
      </c>
      <c r="J50" s="116"/>
      <c r="K50" s="1726">
        <f t="shared" si="11"/>
        <v>0</v>
      </c>
    </row>
    <row r="51" spans="1:14" ht="15.75">
      <c r="A51" s="304" t="str">
        <f>IF(J51&gt;0,COUNT($J$4:J51)+MAX('MI Fittings'!A:A,'CS Press Fittings'!A:A,'Steel Nipples'!A:A,'Steel Cut Lengths'!A:A),"")</f>
        <v/>
      </c>
      <c r="B51" s="401"/>
      <c r="C51" s="1730" t="s">
        <v>4970</v>
      </c>
      <c r="D51" s="1731" t="s">
        <v>4971</v>
      </c>
      <c r="E51" s="1732">
        <v>9.087299999999999</v>
      </c>
      <c r="F51" s="1733">
        <f t="shared" si="9"/>
        <v>0</v>
      </c>
      <c r="G51" s="1725">
        <f t="shared" si="10"/>
        <v>0</v>
      </c>
      <c r="H51" s="1734">
        <v>25</v>
      </c>
      <c r="I51" s="328">
        <v>25</v>
      </c>
      <c r="J51" s="1735"/>
      <c r="K51" s="1726">
        <f t="shared" si="11"/>
        <v>0</v>
      </c>
    </row>
    <row r="52" spans="1:14" ht="15.75">
      <c r="A52" s="304" t="str">
        <f>IF(J52&gt;0,COUNT($J$4:J52)+MAX('MI Fittings'!A:A,'CS Press Fittings'!A:A,'Steel Nipples'!A:A,'Steel Cut Lengths'!A:A),"")</f>
        <v/>
      </c>
      <c r="B52" s="306"/>
      <c r="C52" s="1756"/>
      <c r="D52" s="1757"/>
      <c r="E52" s="1758" t="s">
        <v>563</v>
      </c>
      <c r="F52" s="1759"/>
      <c r="G52" s="1760"/>
      <c r="H52" s="1756"/>
      <c r="I52" s="1642"/>
      <c r="J52" s="1761"/>
      <c r="K52" s="1762"/>
    </row>
    <row r="53" spans="1:14" s="540" customFormat="1" ht="15.75">
      <c r="A53" s="304" t="str">
        <f>IF(J53&gt;0,COUNT($J$4:J53)+MAX('MI Fittings'!A:A,'CS Press Fittings'!A:A,'Steel Nipples'!A:A,'Steel Cut Lengths'!A:A),"")</f>
        <v/>
      </c>
      <c r="B53" s="551"/>
      <c r="C53" s="1763"/>
      <c r="D53" s="1764" t="s">
        <v>4972</v>
      </c>
      <c r="E53" s="1765"/>
      <c r="F53" s="1766"/>
      <c r="G53" s="1767"/>
      <c r="H53" s="1768"/>
      <c r="I53" s="1769"/>
      <c r="J53" s="1770"/>
      <c r="K53" s="1771"/>
      <c r="L53" s="304"/>
      <c r="M53" s="304"/>
      <c r="N53" s="304"/>
    </row>
    <row r="54" spans="1:14" s="541" customFormat="1" ht="15.75">
      <c r="A54" s="304" t="str">
        <f>IF(J54&gt;0,COUNT($J$4:J54)+MAX('MI Fittings'!A:A,'CS Press Fittings'!A:A,'Steel Nipples'!A:A,'Steel Cut Lengths'!A:A),"")</f>
        <v/>
      </c>
      <c r="B54" s="547"/>
      <c r="C54" s="1715"/>
      <c r="D54" s="1716" t="s">
        <v>4893</v>
      </c>
      <c r="E54" s="1717" t="s">
        <v>563</v>
      </c>
      <c r="F54" s="1718"/>
      <c r="G54" s="1719"/>
      <c r="H54" s="1720"/>
      <c r="I54" s="1721"/>
      <c r="J54" s="1722"/>
      <c r="K54" s="1723"/>
      <c r="L54" s="304"/>
      <c r="M54" s="304"/>
      <c r="N54" s="304"/>
    </row>
    <row r="55" spans="1:14" ht="15.75">
      <c r="A55" s="304" t="str">
        <f>IF(J55&gt;0,COUNT($J$4:J55)+MAX('MI Fittings'!A:A,'CS Press Fittings'!A:A,'Steel Nipples'!A:A,'Steel Cut Lengths'!A:A),"")</f>
        <v/>
      </c>
      <c r="B55" s="401"/>
      <c r="C55" s="384" t="s">
        <v>4973</v>
      </c>
      <c r="D55" s="342" t="s">
        <v>4974</v>
      </c>
      <c r="E55" s="1724">
        <v>7.2540000000000004</v>
      </c>
      <c r="F55" s="322">
        <f t="shared" ref="F55:F65" si="12">$F$2</f>
        <v>0</v>
      </c>
      <c r="G55" s="1725">
        <f t="shared" ref="G55:G65" si="13">IFERROR(E55*F55,"-")</f>
        <v>0</v>
      </c>
      <c r="H55" s="548">
        <v>50</v>
      </c>
      <c r="I55" s="504">
        <v>50</v>
      </c>
      <c r="J55" s="114"/>
      <c r="K55" s="1726">
        <f t="shared" ref="K55:K65" si="14">IFERROR(G55*J55,0)</f>
        <v>0</v>
      </c>
    </row>
    <row r="56" spans="1:14" ht="15.75">
      <c r="A56" s="304" t="str">
        <f>IF(J56&gt;0,COUNT($J$4:J56)+MAX('MI Fittings'!A:A,'CS Press Fittings'!A:A,'Steel Nipples'!A:A,'Steel Cut Lengths'!A:A),"")</f>
        <v/>
      </c>
      <c r="B56" s="340"/>
      <c r="C56" s="387" t="s">
        <v>4975</v>
      </c>
      <c r="D56" s="388" t="s">
        <v>4976</v>
      </c>
      <c r="E56" s="1727">
        <v>7.47</v>
      </c>
      <c r="F56" s="1728">
        <f t="shared" si="12"/>
        <v>0</v>
      </c>
      <c r="G56" s="1725">
        <f t="shared" si="13"/>
        <v>0</v>
      </c>
      <c r="H56" s="1729">
        <v>50</v>
      </c>
      <c r="I56" s="506">
        <v>50</v>
      </c>
      <c r="J56" s="116"/>
      <c r="K56" s="1726">
        <f t="shared" si="14"/>
        <v>0</v>
      </c>
    </row>
    <row r="57" spans="1:14" ht="15.75">
      <c r="A57" s="304" t="str">
        <f>IF(J57&gt;0,COUNT($J$4:J57)+MAX('MI Fittings'!A:A,'CS Press Fittings'!A:A,'Steel Nipples'!A:A,'Steel Cut Lengths'!A:A),"")</f>
        <v/>
      </c>
      <c r="B57" s="401"/>
      <c r="C57" s="387" t="s">
        <v>4977</v>
      </c>
      <c r="D57" s="388" t="s">
        <v>4978</v>
      </c>
      <c r="E57" s="1727">
        <v>7.6950000000000003</v>
      </c>
      <c r="F57" s="1728">
        <f t="shared" si="12"/>
        <v>0</v>
      </c>
      <c r="G57" s="1725">
        <f t="shared" si="13"/>
        <v>0</v>
      </c>
      <c r="H57" s="1729">
        <v>50</v>
      </c>
      <c r="I57" s="506">
        <v>50</v>
      </c>
      <c r="J57" s="116"/>
      <c r="K57" s="1726">
        <f t="shared" si="14"/>
        <v>0</v>
      </c>
    </row>
    <row r="58" spans="1:14" ht="15.75">
      <c r="A58" s="304" t="str">
        <f>IF(J58&gt;0,COUNT($J$4:J58)+MAX('MI Fittings'!A:A,'CS Press Fittings'!A:A,'Steel Nipples'!A:A,'Steel Cut Lengths'!A:A),"")</f>
        <v/>
      </c>
      <c r="B58" s="401"/>
      <c r="C58" s="387" t="s">
        <v>4979</v>
      </c>
      <c r="D58" s="388" t="s">
        <v>4980</v>
      </c>
      <c r="E58" s="1727">
        <v>8.136000000000001</v>
      </c>
      <c r="F58" s="1728">
        <f t="shared" si="12"/>
        <v>0</v>
      </c>
      <c r="G58" s="1725">
        <f t="shared" si="13"/>
        <v>0</v>
      </c>
      <c r="H58" s="1729">
        <v>50</v>
      </c>
      <c r="I58" s="506">
        <v>50</v>
      </c>
      <c r="J58" s="116"/>
      <c r="K58" s="1726">
        <f t="shared" si="14"/>
        <v>0</v>
      </c>
    </row>
    <row r="59" spans="1:14" ht="15.75">
      <c r="A59" s="304" t="str">
        <f>IF(J59&gt;0,COUNT($J$4:J59)+MAX('MI Fittings'!A:A,'CS Press Fittings'!A:A,'Steel Nipples'!A:A,'Steel Cut Lengths'!A:A),"")</f>
        <v/>
      </c>
      <c r="B59" s="401"/>
      <c r="C59" s="387" t="s">
        <v>4981</v>
      </c>
      <c r="D59" s="388" t="s">
        <v>4982</v>
      </c>
      <c r="E59" s="1727">
        <v>8.3520000000000003</v>
      </c>
      <c r="F59" s="1728">
        <f t="shared" si="12"/>
        <v>0</v>
      </c>
      <c r="G59" s="1725">
        <f t="shared" si="13"/>
        <v>0</v>
      </c>
      <c r="H59" s="1729">
        <v>50</v>
      </c>
      <c r="I59" s="506">
        <v>50</v>
      </c>
      <c r="J59" s="116"/>
      <c r="K59" s="1726">
        <f t="shared" si="14"/>
        <v>0</v>
      </c>
    </row>
    <row r="60" spans="1:14" ht="15.75">
      <c r="A60" s="304" t="str">
        <f>IF(J60&gt;0,COUNT($J$4:J60)+MAX('MI Fittings'!A:A,'CS Press Fittings'!A:A,'Steel Nipples'!A:A,'Steel Cut Lengths'!A:A),"")</f>
        <v/>
      </c>
      <c r="B60" s="401"/>
      <c r="C60" s="387" t="s">
        <v>4983</v>
      </c>
      <c r="D60" s="388" t="s">
        <v>4984</v>
      </c>
      <c r="E60" s="1727">
        <v>11.43</v>
      </c>
      <c r="F60" s="1728">
        <f t="shared" si="12"/>
        <v>0</v>
      </c>
      <c r="G60" s="1725">
        <f t="shared" si="13"/>
        <v>0</v>
      </c>
      <c r="H60" s="1729">
        <v>25</v>
      </c>
      <c r="I60" s="506">
        <v>25</v>
      </c>
      <c r="J60" s="116"/>
      <c r="K60" s="1726">
        <f t="shared" si="14"/>
        <v>0</v>
      </c>
    </row>
    <row r="61" spans="1:14" ht="15.75">
      <c r="A61" s="304" t="str">
        <f>IF(J61&gt;0,COUNT($J$4:J61)+MAX('MI Fittings'!A:A,'CS Press Fittings'!A:A,'Steel Nipples'!A:A,'Steel Cut Lengths'!A:A),"")</f>
        <v/>
      </c>
      <c r="B61" s="401"/>
      <c r="C61" s="387" t="s">
        <v>4985</v>
      </c>
      <c r="D61" s="388" t="s">
        <v>4986</v>
      </c>
      <c r="E61" s="1727">
        <v>15.165000000000001</v>
      </c>
      <c r="F61" s="1728">
        <f t="shared" si="12"/>
        <v>0</v>
      </c>
      <c r="G61" s="1725">
        <f t="shared" si="13"/>
        <v>0</v>
      </c>
      <c r="H61" s="1729">
        <v>25</v>
      </c>
      <c r="I61" s="506">
        <v>25</v>
      </c>
      <c r="J61" s="116"/>
      <c r="K61" s="1726">
        <f t="shared" si="14"/>
        <v>0</v>
      </c>
    </row>
    <row r="62" spans="1:14" ht="15.75">
      <c r="A62" s="304" t="str">
        <f>IF(J62&gt;0,COUNT($J$4:J62)+MAX('MI Fittings'!A:A,'CS Press Fittings'!A:A,'Steel Nipples'!A:A,'Steel Cut Lengths'!A:A),"")</f>
        <v/>
      </c>
      <c r="B62" s="401"/>
      <c r="C62" s="387" t="s">
        <v>4987</v>
      </c>
      <c r="D62" s="388" t="s">
        <v>4988</v>
      </c>
      <c r="E62" s="1727">
        <v>16.478999999999999</v>
      </c>
      <c r="F62" s="1728">
        <f t="shared" si="12"/>
        <v>0</v>
      </c>
      <c r="G62" s="1725">
        <f t="shared" si="13"/>
        <v>0</v>
      </c>
      <c r="H62" s="1729">
        <v>25</v>
      </c>
      <c r="I62" s="506">
        <v>25</v>
      </c>
      <c r="J62" s="116"/>
      <c r="K62" s="1726">
        <f t="shared" si="14"/>
        <v>0</v>
      </c>
    </row>
    <row r="63" spans="1:14" ht="15.75">
      <c r="A63" s="304" t="str">
        <f>IF(J63&gt;0,COUNT($J$4:J63)+MAX('MI Fittings'!A:A,'CS Press Fittings'!A:A,'Steel Nipples'!A:A,'Steel Cut Lengths'!A:A),"")</f>
        <v/>
      </c>
      <c r="B63" s="401"/>
      <c r="C63" s="387" t="s">
        <v>4989</v>
      </c>
      <c r="D63" s="388" t="s">
        <v>4990</v>
      </c>
      <c r="E63" s="1727">
        <v>31.308749999999996</v>
      </c>
      <c r="F63" s="1728">
        <f t="shared" si="12"/>
        <v>0</v>
      </c>
      <c r="G63" s="1725">
        <f t="shared" si="13"/>
        <v>0</v>
      </c>
      <c r="H63" s="1729">
        <v>20</v>
      </c>
      <c r="I63" s="506">
        <v>20</v>
      </c>
      <c r="J63" s="116"/>
      <c r="K63" s="1726">
        <f t="shared" si="14"/>
        <v>0</v>
      </c>
    </row>
    <row r="64" spans="1:14" ht="15.75">
      <c r="A64" s="304" t="str">
        <f>IF(J64&gt;0,COUNT($J$4:J64)+MAX('MI Fittings'!A:A,'CS Press Fittings'!A:A,'Steel Nipples'!A:A,'Steel Cut Lengths'!A:A),"")</f>
        <v/>
      </c>
      <c r="B64" s="401"/>
      <c r="C64" s="387" t="s">
        <v>4991</v>
      </c>
      <c r="D64" s="388" t="s">
        <v>4992</v>
      </c>
      <c r="E64" s="1727">
        <v>35.552249999999994</v>
      </c>
      <c r="F64" s="1728">
        <f t="shared" si="12"/>
        <v>0</v>
      </c>
      <c r="G64" s="1725">
        <f t="shared" si="13"/>
        <v>0</v>
      </c>
      <c r="H64" s="1729">
        <v>15</v>
      </c>
      <c r="I64" s="506">
        <v>15</v>
      </c>
      <c r="J64" s="116"/>
      <c r="K64" s="1726">
        <f t="shared" si="14"/>
        <v>0</v>
      </c>
    </row>
    <row r="65" spans="1:14" ht="15.75">
      <c r="A65" s="304" t="str">
        <f>IF(J65&gt;0,COUNT($J$4:J65)+MAX('MI Fittings'!A:A,'CS Press Fittings'!A:A,'Steel Nipples'!A:A,'Steel Cut Lengths'!A:A),"")</f>
        <v/>
      </c>
      <c r="B65" s="401"/>
      <c r="C65" s="1730" t="s">
        <v>4993</v>
      </c>
      <c r="D65" s="1731" t="s">
        <v>4994</v>
      </c>
      <c r="E65" s="1732">
        <v>50.580449999999992</v>
      </c>
      <c r="F65" s="1733">
        <f t="shared" si="12"/>
        <v>0</v>
      </c>
      <c r="G65" s="1725">
        <f t="shared" si="13"/>
        <v>0</v>
      </c>
      <c r="H65" s="1734">
        <v>10</v>
      </c>
      <c r="I65" s="328">
        <v>10</v>
      </c>
      <c r="J65" s="1735"/>
      <c r="K65" s="1726">
        <f t="shared" si="14"/>
        <v>0</v>
      </c>
    </row>
    <row r="66" spans="1:14" s="541" customFormat="1" ht="15.75">
      <c r="A66" s="304" t="str">
        <f>IF(J66&gt;0,COUNT($J$4:J66)+MAX('MI Fittings'!A:A,'CS Press Fittings'!A:A,'Steel Nipples'!A:A,'Steel Cut Lengths'!A:A),"")</f>
        <v/>
      </c>
      <c r="B66" s="1736"/>
      <c r="C66" s="1737"/>
      <c r="D66" s="1738" t="s">
        <v>4912</v>
      </c>
      <c r="E66" s="1739" t="s">
        <v>563</v>
      </c>
      <c r="F66" s="1740"/>
      <c r="G66" s="1741"/>
      <c r="H66" s="1742"/>
      <c r="I66" s="1743"/>
      <c r="J66" s="1744"/>
      <c r="K66" s="1745"/>
      <c r="L66" s="304"/>
      <c r="M66" s="304"/>
      <c r="N66" s="304"/>
    </row>
    <row r="67" spans="1:14" ht="15.75">
      <c r="A67" s="304" t="str">
        <f>IF(J67&gt;0,COUNT($J$4:J67)+MAX('MI Fittings'!A:A,'CS Press Fittings'!A:A,'Steel Nipples'!A:A,'Steel Cut Lengths'!A:A),"")</f>
        <v/>
      </c>
      <c r="B67" s="401"/>
      <c r="C67" s="384" t="s">
        <v>4995</v>
      </c>
      <c r="D67" s="342" t="s">
        <v>4996</v>
      </c>
      <c r="E67" s="1724">
        <v>7.4249999999999998</v>
      </c>
      <c r="F67" s="322">
        <f t="shared" ref="F67:F102" si="15">$F$2</f>
        <v>0</v>
      </c>
      <c r="G67" s="1725">
        <f t="shared" ref="G67:G75" si="16">IFERROR(E67*F67,"-")</f>
        <v>0</v>
      </c>
      <c r="H67" s="548">
        <v>50</v>
      </c>
      <c r="I67" s="504">
        <v>50</v>
      </c>
      <c r="J67" s="114"/>
      <c r="K67" s="1726">
        <f t="shared" ref="K67:K75" si="17">IFERROR(G67*J67,0)</f>
        <v>0</v>
      </c>
    </row>
    <row r="68" spans="1:14" ht="15.75">
      <c r="A68" s="304" t="str">
        <f>IF(J68&gt;0,COUNT($J$4:J68)+MAX('MI Fittings'!A:A,'CS Press Fittings'!A:A,'Steel Nipples'!A:A,'Steel Cut Lengths'!A:A),"")</f>
        <v/>
      </c>
      <c r="B68" s="401"/>
      <c r="C68" s="387" t="s">
        <v>4997</v>
      </c>
      <c r="D68" s="388" t="s">
        <v>4998</v>
      </c>
      <c r="E68" s="1727">
        <v>7.7939999999999996</v>
      </c>
      <c r="F68" s="1728">
        <f t="shared" si="15"/>
        <v>0</v>
      </c>
      <c r="G68" s="1725">
        <f t="shared" si="16"/>
        <v>0</v>
      </c>
      <c r="H68" s="1729">
        <v>50</v>
      </c>
      <c r="I68" s="506">
        <v>50</v>
      </c>
      <c r="J68" s="116"/>
      <c r="K68" s="1726">
        <f t="shared" si="17"/>
        <v>0</v>
      </c>
    </row>
    <row r="69" spans="1:14" ht="15.75">
      <c r="A69" s="304" t="str">
        <f>IF(J69&gt;0,COUNT($J$4:J69)+MAX('MI Fittings'!A:A,'CS Press Fittings'!A:A,'Steel Nipples'!A:A,'Steel Cut Lengths'!A:A),"")</f>
        <v/>
      </c>
      <c r="B69" s="340"/>
      <c r="C69" s="387" t="s">
        <v>4999</v>
      </c>
      <c r="D69" s="388" t="s">
        <v>5000</v>
      </c>
      <c r="E69" s="1727">
        <v>7.8840000000000003</v>
      </c>
      <c r="F69" s="1728">
        <f t="shared" si="15"/>
        <v>0</v>
      </c>
      <c r="G69" s="1725">
        <f t="shared" si="16"/>
        <v>0</v>
      </c>
      <c r="H69" s="1729">
        <v>50</v>
      </c>
      <c r="I69" s="506">
        <v>50</v>
      </c>
      <c r="J69" s="116"/>
      <c r="K69" s="1726">
        <f t="shared" si="17"/>
        <v>0</v>
      </c>
    </row>
    <row r="70" spans="1:14" ht="15.75">
      <c r="A70" s="304" t="str">
        <f>IF(J70&gt;0,COUNT($J$4:J70)+MAX('MI Fittings'!A:A,'CS Press Fittings'!A:A,'Steel Nipples'!A:A,'Steel Cut Lengths'!A:A),"")</f>
        <v/>
      </c>
      <c r="B70" s="401"/>
      <c r="C70" s="387" t="s">
        <v>5001</v>
      </c>
      <c r="D70" s="388" t="s">
        <v>5002</v>
      </c>
      <c r="E70" s="1727">
        <v>8.4689999999999994</v>
      </c>
      <c r="F70" s="1728">
        <f t="shared" si="15"/>
        <v>0</v>
      </c>
      <c r="G70" s="1725">
        <f t="shared" si="16"/>
        <v>0</v>
      </c>
      <c r="H70" s="1729">
        <v>50</v>
      </c>
      <c r="I70" s="506">
        <v>50</v>
      </c>
      <c r="J70" s="116"/>
      <c r="K70" s="1726">
        <f t="shared" si="17"/>
        <v>0</v>
      </c>
    </row>
    <row r="71" spans="1:14" ht="15.75">
      <c r="A71" s="304" t="str">
        <f>IF(J71&gt;0,COUNT($J$4:J71)+MAX('MI Fittings'!A:A,'CS Press Fittings'!A:A,'Steel Nipples'!A:A,'Steel Cut Lengths'!A:A),"")</f>
        <v/>
      </c>
      <c r="B71" s="401"/>
      <c r="C71" s="387" t="s">
        <v>5003</v>
      </c>
      <c r="D71" s="388" t="s">
        <v>5004</v>
      </c>
      <c r="E71" s="1727">
        <v>8.8740000000000006</v>
      </c>
      <c r="F71" s="1728">
        <f t="shared" si="15"/>
        <v>0</v>
      </c>
      <c r="G71" s="1725">
        <f t="shared" si="16"/>
        <v>0</v>
      </c>
      <c r="H71" s="1729">
        <v>50</v>
      </c>
      <c r="I71" s="506">
        <v>50</v>
      </c>
      <c r="J71" s="116"/>
      <c r="K71" s="1726">
        <f t="shared" si="17"/>
        <v>0</v>
      </c>
    </row>
    <row r="72" spans="1:14" ht="15.75">
      <c r="A72" s="304" t="str">
        <f>IF(J72&gt;0,COUNT($J$4:J72)+MAX('MI Fittings'!A:A,'CS Press Fittings'!A:A,'Steel Nipples'!A:A,'Steel Cut Lengths'!A:A),"")</f>
        <v/>
      </c>
      <c r="B72" s="401"/>
      <c r="C72" s="387" t="s">
        <v>5005</v>
      </c>
      <c r="D72" s="388" t="s">
        <v>5006</v>
      </c>
      <c r="E72" s="1727">
        <v>13.959</v>
      </c>
      <c r="F72" s="1728">
        <f t="shared" si="15"/>
        <v>0</v>
      </c>
      <c r="G72" s="1725">
        <f t="shared" si="16"/>
        <v>0</v>
      </c>
      <c r="H72" s="1729">
        <v>25</v>
      </c>
      <c r="I72" s="506">
        <v>25</v>
      </c>
      <c r="J72" s="116"/>
      <c r="K72" s="1726">
        <f t="shared" si="17"/>
        <v>0</v>
      </c>
    </row>
    <row r="73" spans="1:14" ht="15.75">
      <c r="A73" s="304" t="str">
        <f>IF(J73&gt;0,COUNT($J$4:J73)+MAX('MI Fittings'!A:A,'CS Press Fittings'!A:A,'Steel Nipples'!A:A,'Steel Cut Lengths'!A:A),"")</f>
        <v/>
      </c>
      <c r="B73" s="401"/>
      <c r="C73" s="387" t="s">
        <v>5007</v>
      </c>
      <c r="D73" s="388" t="s">
        <v>5008</v>
      </c>
      <c r="E73" s="1727">
        <v>17.126999999999999</v>
      </c>
      <c r="F73" s="1728">
        <f t="shared" si="15"/>
        <v>0</v>
      </c>
      <c r="G73" s="1725">
        <f t="shared" si="16"/>
        <v>0</v>
      </c>
      <c r="H73" s="1729">
        <v>25</v>
      </c>
      <c r="I73" s="506">
        <v>25</v>
      </c>
      <c r="J73" s="116"/>
      <c r="K73" s="1726">
        <f t="shared" si="17"/>
        <v>0</v>
      </c>
    </row>
    <row r="74" spans="1:14" ht="15.75">
      <c r="A74" s="304" t="str">
        <f>IF(J74&gt;0,COUNT($J$4:J74)+MAX('MI Fittings'!A:A,'CS Press Fittings'!A:A,'Steel Nipples'!A:A,'Steel Cut Lengths'!A:A),"")</f>
        <v/>
      </c>
      <c r="B74" s="401"/>
      <c r="C74" s="387" t="s">
        <v>5009</v>
      </c>
      <c r="D74" s="388" t="s">
        <v>5010</v>
      </c>
      <c r="E74" s="1727">
        <v>18.351000000000003</v>
      </c>
      <c r="F74" s="1728">
        <f t="shared" si="15"/>
        <v>0</v>
      </c>
      <c r="G74" s="1725">
        <f t="shared" si="16"/>
        <v>0</v>
      </c>
      <c r="H74" s="1729">
        <v>25</v>
      </c>
      <c r="I74" s="506">
        <v>25</v>
      </c>
      <c r="J74" s="116"/>
      <c r="K74" s="1726">
        <f t="shared" si="17"/>
        <v>0</v>
      </c>
    </row>
    <row r="75" spans="1:14" ht="15.75">
      <c r="A75" s="304" t="str">
        <f>IF(J75&gt;0,COUNT($J$4:J75)+MAX('MI Fittings'!A:A,'CS Press Fittings'!A:A,'Steel Nipples'!A:A,'Steel Cut Lengths'!A:A),"")</f>
        <v/>
      </c>
      <c r="B75" s="401"/>
      <c r="C75" s="1730" t="s">
        <v>5011</v>
      </c>
      <c r="D75" s="1731" t="s">
        <v>5012</v>
      </c>
      <c r="E75" s="1732">
        <v>29.280149999999999</v>
      </c>
      <c r="F75" s="1733">
        <f t="shared" si="15"/>
        <v>0</v>
      </c>
      <c r="G75" s="1725">
        <f t="shared" si="16"/>
        <v>0</v>
      </c>
      <c r="H75" s="1734">
        <v>20</v>
      </c>
      <c r="I75" s="328">
        <v>20</v>
      </c>
      <c r="J75" s="1735"/>
      <c r="K75" s="1726">
        <f t="shared" si="17"/>
        <v>0</v>
      </c>
    </row>
    <row r="76" spans="1:14" s="540" customFormat="1" ht="15.75">
      <c r="A76" s="304" t="str">
        <f>IF(J76&gt;0,COUNT($J$4:J76)+MAX('MI Fittings'!A:A,'CS Press Fittings'!A:A,'Steel Nipples'!A:A,'Steel Cut Lengths'!A:A),"")</f>
        <v/>
      </c>
      <c r="B76" s="551"/>
      <c r="C76" s="1763"/>
      <c r="D76" s="1764" t="s">
        <v>5013</v>
      </c>
      <c r="E76" s="1765"/>
      <c r="F76" s="1766"/>
      <c r="G76" s="1767"/>
      <c r="H76" s="1768"/>
      <c r="I76" s="1769"/>
      <c r="J76" s="1770"/>
      <c r="K76" s="1771"/>
      <c r="L76" s="304"/>
      <c r="M76" s="304"/>
      <c r="N76" s="304"/>
    </row>
    <row r="77" spans="1:14" s="541" customFormat="1" ht="15.75">
      <c r="A77" s="304" t="str">
        <f>IF(J77&gt;0,COUNT($J$4:J77)+MAX('MI Fittings'!A:A,'CS Press Fittings'!A:A,'Steel Nipples'!A:A,'Steel Cut Lengths'!A:A),"")</f>
        <v/>
      </c>
      <c r="B77" s="547"/>
      <c r="C77" s="1715"/>
      <c r="D77" s="1716" t="s">
        <v>4893</v>
      </c>
      <c r="E77" s="1717" t="s">
        <v>563</v>
      </c>
      <c r="F77" s="1718"/>
      <c r="G77" s="1719"/>
      <c r="H77" s="1720"/>
      <c r="I77" s="1721"/>
      <c r="J77" s="1722"/>
      <c r="K77" s="1723"/>
      <c r="L77" s="304"/>
      <c r="M77" s="304"/>
      <c r="N77" s="304"/>
    </row>
    <row r="78" spans="1:14" ht="15.75">
      <c r="A78" s="304" t="str">
        <f>IF(J78&gt;0,COUNT($J$4:J78)+MAX('MI Fittings'!A:A,'CS Press Fittings'!A:A,'Steel Nipples'!A:A,'Steel Cut Lengths'!A:A),"")</f>
        <v/>
      </c>
      <c r="B78" s="401"/>
      <c r="C78" s="384" t="s">
        <v>5014</v>
      </c>
      <c r="D78" s="342" t="s">
        <v>5015</v>
      </c>
      <c r="E78" s="1724">
        <v>2.133</v>
      </c>
      <c r="F78" s="322">
        <f t="shared" si="15"/>
        <v>0</v>
      </c>
      <c r="G78" s="1725">
        <f t="shared" ref="G78:G86" si="18">IFERROR(E78*F78,"-")</f>
        <v>0</v>
      </c>
      <c r="H78" s="548">
        <v>100</v>
      </c>
      <c r="I78" s="548">
        <v>100</v>
      </c>
      <c r="J78" s="114"/>
      <c r="K78" s="1726">
        <f t="shared" ref="K78:K86" si="19">IFERROR(G78*J78,0)</f>
        <v>0</v>
      </c>
    </row>
    <row r="79" spans="1:14" ht="15.75">
      <c r="A79" s="304" t="str">
        <f>IF(J79&gt;0,COUNT($J$4:J79)+MAX('MI Fittings'!A:A,'CS Press Fittings'!A:A,'Steel Nipples'!A:A,'Steel Cut Lengths'!A:A),"")</f>
        <v/>
      </c>
      <c r="B79" s="401"/>
      <c r="C79" s="387" t="s">
        <v>5016</v>
      </c>
      <c r="D79" s="388" t="s">
        <v>5017</v>
      </c>
      <c r="E79" s="1727">
        <v>2.5649999999999999</v>
      </c>
      <c r="F79" s="1728">
        <f t="shared" si="15"/>
        <v>0</v>
      </c>
      <c r="G79" s="1725">
        <f t="shared" si="18"/>
        <v>0</v>
      </c>
      <c r="H79" s="1729">
        <v>100</v>
      </c>
      <c r="I79" s="1729">
        <v>100</v>
      </c>
      <c r="J79" s="116"/>
      <c r="K79" s="1726">
        <f t="shared" si="19"/>
        <v>0</v>
      </c>
    </row>
    <row r="80" spans="1:14" ht="15.75">
      <c r="A80" s="304" t="str">
        <f>IF(J80&gt;0,COUNT($J$4:J80)+MAX('MI Fittings'!A:A,'CS Press Fittings'!A:A,'Steel Nipples'!A:A,'Steel Cut Lengths'!A:A),"")</f>
        <v/>
      </c>
      <c r="B80" s="401"/>
      <c r="C80" s="387" t="s">
        <v>5018</v>
      </c>
      <c r="D80" s="388" t="s">
        <v>5019</v>
      </c>
      <c r="E80" s="1727">
        <v>2.718</v>
      </c>
      <c r="F80" s="1728">
        <f t="shared" si="15"/>
        <v>0</v>
      </c>
      <c r="G80" s="1725">
        <f t="shared" si="18"/>
        <v>0</v>
      </c>
      <c r="H80" s="1729">
        <v>100</v>
      </c>
      <c r="I80" s="1729">
        <v>100</v>
      </c>
      <c r="J80" s="116"/>
      <c r="K80" s="1726">
        <f t="shared" si="19"/>
        <v>0</v>
      </c>
    </row>
    <row r="81" spans="1:14" ht="15.75">
      <c r="A81" s="304" t="str">
        <f>IF(J81&gt;0,COUNT($J$4:J81)+MAX('MI Fittings'!A:A,'CS Press Fittings'!A:A,'Steel Nipples'!A:A,'Steel Cut Lengths'!A:A),"")</f>
        <v/>
      </c>
      <c r="B81" s="401"/>
      <c r="C81" s="387" t="s">
        <v>5020</v>
      </c>
      <c r="D81" s="388" t="s">
        <v>5021</v>
      </c>
      <c r="E81" s="1727">
        <v>3.7439999999999998</v>
      </c>
      <c r="F81" s="1728">
        <f t="shared" si="15"/>
        <v>0</v>
      </c>
      <c r="G81" s="1725">
        <f t="shared" si="18"/>
        <v>0</v>
      </c>
      <c r="H81" s="1729">
        <v>50</v>
      </c>
      <c r="I81" s="1729">
        <v>50</v>
      </c>
      <c r="J81" s="116"/>
      <c r="K81" s="1726">
        <f t="shared" si="19"/>
        <v>0</v>
      </c>
    </row>
    <row r="82" spans="1:14" ht="15.75">
      <c r="A82" s="304" t="str">
        <f>IF(J82&gt;0,COUNT($J$4:J82)+MAX('MI Fittings'!A:A,'CS Press Fittings'!A:A,'Steel Nipples'!A:A,'Steel Cut Lengths'!A:A),"")</f>
        <v/>
      </c>
      <c r="B82" s="340"/>
      <c r="C82" s="387" t="s">
        <v>5022</v>
      </c>
      <c r="D82" s="388" t="s">
        <v>5023</v>
      </c>
      <c r="E82" s="1727">
        <v>4.3109999999999999</v>
      </c>
      <c r="F82" s="1728">
        <f t="shared" si="15"/>
        <v>0</v>
      </c>
      <c r="G82" s="1725">
        <f t="shared" si="18"/>
        <v>0</v>
      </c>
      <c r="H82" s="1729">
        <v>50</v>
      </c>
      <c r="I82" s="1729">
        <v>50</v>
      </c>
      <c r="J82" s="116"/>
      <c r="K82" s="1726">
        <f t="shared" si="19"/>
        <v>0</v>
      </c>
    </row>
    <row r="83" spans="1:14" ht="15.75">
      <c r="A83" s="304" t="str">
        <f>IF(J83&gt;0,COUNT($J$4:J83)+MAX('MI Fittings'!A:A,'CS Press Fittings'!A:A,'Steel Nipples'!A:A,'Steel Cut Lengths'!A:A),"")</f>
        <v/>
      </c>
      <c r="B83" s="401"/>
      <c r="C83" s="387" t="s">
        <v>5024</v>
      </c>
      <c r="D83" s="388" t="s">
        <v>5025</v>
      </c>
      <c r="E83" s="1727">
        <v>4.8239999999999998</v>
      </c>
      <c r="F83" s="1728">
        <f t="shared" si="15"/>
        <v>0</v>
      </c>
      <c r="G83" s="1725">
        <f t="shared" si="18"/>
        <v>0</v>
      </c>
      <c r="H83" s="1729">
        <v>50</v>
      </c>
      <c r="I83" s="1729">
        <v>50</v>
      </c>
      <c r="J83" s="116"/>
      <c r="K83" s="1726">
        <f t="shared" si="19"/>
        <v>0</v>
      </c>
    </row>
    <row r="84" spans="1:14" ht="15.75">
      <c r="A84" s="304" t="str">
        <f>IF(J84&gt;0,COUNT($J$4:J84)+MAX('MI Fittings'!A:A,'CS Press Fittings'!A:A,'Steel Nipples'!A:A,'Steel Cut Lengths'!A:A),"")</f>
        <v/>
      </c>
      <c r="B84" s="401"/>
      <c r="C84" s="387" t="s">
        <v>5026</v>
      </c>
      <c r="D84" s="388" t="s">
        <v>5027</v>
      </c>
      <c r="E84" s="1727">
        <v>9.1620000000000008</v>
      </c>
      <c r="F84" s="1728">
        <f t="shared" si="15"/>
        <v>0</v>
      </c>
      <c r="G84" s="1725">
        <f t="shared" si="18"/>
        <v>0</v>
      </c>
      <c r="H84" s="1729" t="s">
        <v>3076</v>
      </c>
      <c r="I84" s="1729" t="s">
        <v>3076</v>
      </c>
      <c r="J84" s="116"/>
      <c r="K84" s="1726">
        <f t="shared" si="19"/>
        <v>0</v>
      </c>
    </row>
    <row r="85" spans="1:14" ht="15.75">
      <c r="A85" s="304" t="str">
        <f>IF(J85&gt;0,COUNT($J$4:J85)+MAX('MI Fittings'!A:A,'CS Press Fittings'!A:A,'Steel Nipples'!A:A,'Steel Cut Lengths'!A:A),"")</f>
        <v/>
      </c>
      <c r="B85" s="401"/>
      <c r="C85" s="387" t="s">
        <v>5028</v>
      </c>
      <c r="D85" s="388" t="s">
        <v>5029</v>
      </c>
      <c r="E85" s="1727">
        <v>9.9809999999999999</v>
      </c>
      <c r="F85" s="1728">
        <f t="shared" si="15"/>
        <v>0</v>
      </c>
      <c r="G85" s="1725">
        <f t="shared" si="18"/>
        <v>0</v>
      </c>
      <c r="H85" s="1729" t="s">
        <v>3076</v>
      </c>
      <c r="I85" s="1729" t="s">
        <v>3076</v>
      </c>
      <c r="J85" s="116"/>
      <c r="K85" s="1726">
        <f t="shared" si="19"/>
        <v>0</v>
      </c>
    </row>
    <row r="86" spans="1:14" ht="15.75">
      <c r="A86" s="304" t="str">
        <f>IF(J86&gt;0,COUNT($J$4:J86)+MAX('MI Fittings'!A:A,'CS Press Fittings'!A:A,'Steel Nipples'!A:A,'Steel Cut Lengths'!A:A),"")</f>
        <v/>
      </c>
      <c r="B86" s="401"/>
      <c r="C86" s="1730" t="s">
        <v>5030</v>
      </c>
      <c r="D86" s="1731" t="s">
        <v>5031</v>
      </c>
      <c r="E86" s="1732">
        <v>15.628499999999999</v>
      </c>
      <c r="F86" s="1733">
        <f t="shared" si="15"/>
        <v>0</v>
      </c>
      <c r="G86" s="1725">
        <f t="shared" si="18"/>
        <v>0</v>
      </c>
      <c r="H86" s="1734" t="s">
        <v>3076</v>
      </c>
      <c r="I86" s="1734" t="s">
        <v>3076</v>
      </c>
      <c r="J86" s="1735"/>
      <c r="K86" s="1726">
        <f t="shared" si="19"/>
        <v>0</v>
      </c>
    </row>
    <row r="87" spans="1:14" s="541" customFormat="1" ht="15.75">
      <c r="A87" s="304" t="str">
        <f>IF(J87&gt;0,COUNT($J$4:J87)+MAX('MI Fittings'!A:A,'CS Press Fittings'!A:A,'Steel Nipples'!A:A,'Steel Cut Lengths'!A:A),"")</f>
        <v/>
      </c>
      <c r="B87" s="1736"/>
      <c r="C87" s="1737"/>
      <c r="D87" s="1738" t="s">
        <v>4912</v>
      </c>
      <c r="E87" s="1739" t="s">
        <v>563</v>
      </c>
      <c r="F87" s="1740"/>
      <c r="G87" s="1741"/>
      <c r="H87" s="1742"/>
      <c r="I87" s="1743"/>
      <c r="J87" s="1744"/>
      <c r="K87" s="1745"/>
      <c r="L87" s="304"/>
      <c r="M87" s="304"/>
      <c r="N87" s="304"/>
    </row>
    <row r="88" spans="1:14" ht="15.75">
      <c r="A88" s="304" t="str">
        <f>IF(J88&gt;0,COUNT($J$4:J88)+MAX('MI Fittings'!A:A,'CS Press Fittings'!A:A,'Steel Nipples'!A:A,'Steel Cut Lengths'!A:A),"")</f>
        <v/>
      </c>
      <c r="B88" s="340"/>
      <c r="C88" s="384" t="s">
        <v>5032</v>
      </c>
      <c r="D88" s="342" t="s">
        <v>5033</v>
      </c>
      <c r="E88" s="1724">
        <v>2.637</v>
      </c>
      <c r="F88" s="322">
        <f t="shared" si="15"/>
        <v>0</v>
      </c>
      <c r="G88" s="1725">
        <f t="shared" ref="G88:G95" si="20">IFERROR(E88*F88,"-")</f>
        <v>0</v>
      </c>
      <c r="H88" s="548">
        <v>100</v>
      </c>
      <c r="I88" s="548">
        <v>100</v>
      </c>
      <c r="J88" s="114"/>
      <c r="K88" s="1726">
        <f t="shared" ref="K88:K95" si="21">IFERROR(G88*J88,0)</f>
        <v>0</v>
      </c>
    </row>
    <row r="89" spans="1:14" ht="15.75">
      <c r="A89" s="304" t="str">
        <f>IF(J89&gt;0,COUNT($J$4:J89)+MAX('MI Fittings'!A:A,'CS Press Fittings'!A:A,'Steel Nipples'!A:A,'Steel Cut Lengths'!A:A),"")</f>
        <v/>
      </c>
      <c r="B89" s="401"/>
      <c r="C89" s="387" t="s">
        <v>5034</v>
      </c>
      <c r="D89" s="388" t="s">
        <v>5035</v>
      </c>
      <c r="E89" s="1727">
        <v>2.5649999999999999</v>
      </c>
      <c r="F89" s="1728">
        <f t="shared" si="15"/>
        <v>0</v>
      </c>
      <c r="G89" s="1725">
        <f t="shared" si="20"/>
        <v>0</v>
      </c>
      <c r="H89" s="1729">
        <v>100</v>
      </c>
      <c r="I89" s="1729">
        <v>100</v>
      </c>
      <c r="J89" s="116"/>
      <c r="K89" s="1726">
        <f t="shared" si="21"/>
        <v>0</v>
      </c>
    </row>
    <row r="90" spans="1:14" ht="15.75">
      <c r="A90" s="304" t="str">
        <f>IF(J90&gt;0,COUNT($J$4:J90)+MAX('MI Fittings'!A:A,'CS Press Fittings'!A:A,'Steel Nipples'!A:A,'Steel Cut Lengths'!A:A),"")</f>
        <v/>
      </c>
      <c r="B90" s="552"/>
      <c r="C90" s="387" t="s">
        <v>5036</v>
      </c>
      <c r="D90" s="388" t="s">
        <v>5037</v>
      </c>
      <c r="E90" s="1727">
        <v>3.1139999999999999</v>
      </c>
      <c r="F90" s="1728">
        <f t="shared" si="15"/>
        <v>0</v>
      </c>
      <c r="G90" s="1725">
        <f t="shared" si="20"/>
        <v>0</v>
      </c>
      <c r="H90" s="1729">
        <v>100</v>
      </c>
      <c r="I90" s="1729">
        <v>100</v>
      </c>
      <c r="J90" s="116"/>
      <c r="K90" s="1726">
        <f t="shared" si="21"/>
        <v>0</v>
      </c>
    </row>
    <row r="91" spans="1:14" ht="15.75">
      <c r="A91" s="304" t="str">
        <f>IF(J91&gt;0,COUNT($J$4:J91)+MAX('MI Fittings'!A:A,'CS Press Fittings'!A:A,'Steel Nipples'!A:A,'Steel Cut Lengths'!A:A),"")</f>
        <v/>
      </c>
      <c r="B91" s="401"/>
      <c r="C91" s="387" t="s">
        <v>5038</v>
      </c>
      <c r="D91" s="388" t="s">
        <v>5039</v>
      </c>
      <c r="E91" s="1727">
        <v>3.528</v>
      </c>
      <c r="F91" s="1728">
        <f t="shared" si="15"/>
        <v>0</v>
      </c>
      <c r="G91" s="1725">
        <f t="shared" si="20"/>
        <v>0</v>
      </c>
      <c r="H91" s="1729">
        <v>50</v>
      </c>
      <c r="I91" s="1729">
        <v>50</v>
      </c>
      <c r="J91" s="116"/>
      <c r="K91" s="1726">
        <f t="shared" si="21"/>
        <v>0</v>
      </c>
    </row>
    <row r="92" spans="1:14" ht="15.75">
      <c r="A92" s="304" t="str">
        <f>IF(J92&gt;0,COUNT($J$4:J92)+MAX('MI Fittings'!A:A,'CS Press Fittings'!A:A,'Steel Nipples'!A:A,'Steel Cut Lengths'!A:A),"")</f>
        <v/>
      </c>
      <c r="B92" s="401"/>
      <c r="C92" s="387" t="s">
        <v>5040</v>
      </c>
      <c r="D92" s="388" t="s">
        <v>5041</v>
      </c>
      <c r="E92" s="1727">
        <v>4.05</v>
      </c>
      <c r="F92" s="1728">
        <f t="shared" si="15"/>
        <v>0</v>
      </c>
      <c r="G92" s="1725">
        <f t="shared" si="20"/>
        <v>0</v>
      </c>
      <c r="H92" s="1729">
        <v>50</v>
      </c>
      <c r="I92" s="1729">
        <v>50</v>
      </c>
      <c r="J92" s="116"/>
      <c r="K92" s="1726">
        <f t="shared" si="21"/>
        <v>0</v>
      </c>
    </row>
    <row r="93" spans="1:14" ht="15.75">
      <c r="A93" s="304" t="str">
        <f>IF(J93&gt;0,COUNT($J$4:J93)+MAX('MI Fittings'!A:A,'CS Press Fittings'!A:A,'Steel Nipples'!A:A,'Steel Cut Lengths'!A:A),"")</f>
        <v/>
      </c>
      <c r="B93" s="401"/>
      <c r="C93" s="387" t="s">
        <v>5042</v>
      </c>
      <c r="D93" s="388" t="s">
        <v>5043</v>
      </c>
      <c r="E93" s="1727">
        <v>5.2379999999999995</v>
      </c>
      <c r="F93" s="1728">
        <f t="shared" si="15"/>
        <v>0</v>
      </c>
      <c r="G93" s="1725">
        <f t="shared" si="20"/>
        <v>0</v>
      </c>
      <c r="H93" s="1729">
        <v>50</v>
      </c>
      <c r="I93" s="1729">
        <v>50</v>
      </c>
      <c r="J93" s="116"/>
      <c r="K93" s="1726">
        <f t="shared" si="21"/>
        <v>0</v>
      </c>
    </row>
    <row r="94" spans="1:14" ht="15.75">
      <c r="A94" s="304" t="str">
        <f>IF(J94&gt;0,COUNT($J$4:J94)+MAX('MI Fittings'!A:A,'CS Press Fittings'!A:A,'Steel Nipples'!A:A,'Steel Cut Lengths'!A:A),"")</f>
        <v/>
      </c>
      <c r="B94" s="401"/>
      <c r="C94" s="387" t="s">
        <v>5044</v>
      </c>
      <c r="D94" s="388" t="s">
        <v>5045</v>
      </c>
      <c r="E94" s="1727">
        <v>11.241000000000001</v>
      </c>
      <c r="F94" s="1728">
        <f t="shared" si="15"/>
        <v>0</v>
      </c>
      <c r="G94" s="1725">
        <f t="shared" si="20"/>
        <v>0</v>
      </c>
      <c r="H94" s="1729" t="s">
        <v>3076</v>
      </c>
      <c r="I94" s="506" t="s">
        <v>3076</v>
      </c>
      <c r="J94" s="116"/>
      <c r="K94" s="1726">
        <f t="shared" si="21"/>
        <v>0</v>
      </c>
    </row>
    <row r="95" spans="1:14" ht="15.75">
      <c r="A95" s="304" t="str">
        <f>IF(J95&gt;0,COUNT($J$4:J95)+MAX('MI Fittings'!A:A,'CS Press Fittings'!A:A,'Steel Nipples'!A:A,'Steel Cut Lengths'!A:A),"")</f>
        <v/>
      </c>
      <c r="B95" s="401"/>
      <c r="C95" s="1730" t="s">
        <v>5046</v>
      </c>
      <c r="D95" s="1731" t="s">
        <v>5047</v>
      </c>
      <c r="E95" s="1732">
        <v>16.208100000000002</v>
      </c>
      <c r="F95" s="1733">
        <f t="shared" si="15"/>
        <v>0</v>
      </c>
      <c r="G95" s="1725">
        <f t="shared" si="20"/>
        <v>0</v>
      </c>
      <c r="H95" s="1734" t="s">
        <v>3076</v>
      </c>
      <c r="I95" s="328" t="s">
        <v>3076</v>
      </c>
      <c r="J95" s="1735"/>
      <c r="K95" s="1726">
        <f t="shared" si="21"/>
        <v>0</v>
      </c>
    </row>
    <row r="96" spans="1:14" s="540" customFormat="1" ht="15.75">
      <c r="A96" s="304" t="str">
        <f>IF(J96&gt;0,COUNT($J$4:J96)+MAX('MI Fittings'!A:A,'CS Press Fittings'!A:A,'Steel Nipples'!A:A,'Steel Cut Lengths'!A:A),"")</f>
        <v/>
      </c>
      <c r="B96" s="551"/>
      <c r="C96" s="1763"/>
      <c r="D96" s="1764" t="s">
        <v>5048</v>
      </c>
      <c r="E96" s="1765"/>
      <c r="F96" s="1766"/>
      <c r="G96" s="1767"/>
      <c r="H96" s="1768"/>
      <c r="I96" s="1769"/>
      <c r="J96" s="1770"/>
      <c r="K96" s="1771"/>
      <c r="L96" s="304"/>
      <c r="M96" s="304"/>
      <c r="N96" s="304"/>
    </row>
    <row r="97" spans="1:14" s="541" customFormat="1" ht="15.75">
      <c r="A97" s="304" t="str">
        <f>IF(J97&gt;0,COUNT($J$4:J97)+MAX('MI Fittings'!A:A,'CS Press Fittings'!A:A,'Steel Nipples'!A:A,'Steel Cut Lengths'!A:A),"")</f>
        <v/>
      </c>
      <c r="B97" s="547"/>
      <c r="C97" s="1715"/>
      <c r="D97" s="1716" t="s">
        <v>4893</v>
      </c>
      <c r="E97" s="1717" t="s">
        <v>563</v>
      </c>
      <c r="F97" s="1718"/>
      <c r="G97" s="1719"/>
      <c r="H97" s="1720"/>
      <c r="I97" s="1721"/>
      <c r="J97" s="1722"/>
      <c r="K97" s="1723"/>
      <c r="L97" s="304"/>
      <c r="M97" s="304"/>
      <c r="N97" s="304"/>
    </row>
    <row r="98" spans="1:14" ht="15.75">
      <c r="A98" s="304" t="str">
        <f>IF(J98&gt;0,COUNT($J$4:J98)+MAX('MI Fittings'!A:A,'CS Press Fittings'!A:A,'Steel Nipples'!A:A,'Steel Cut Lengths'!A:A),"")</f>
        <v/>
      </c>
      <c r="B98" s="340"/>
      <c r="C98" s="384" t="s">
        <v>5049</v>
      </c>
      <c r="D98" s="342" t="s">
        <v>5050</v>
      </c>
      <c r="E98" s="1724">
        <v>2.62</v>
      </c>
      <c r="F98" s="322">
        <f t="shared" si="15"/>
        <v>0</v>
      </c>
      <c r="G98" s="1725">
        <f t="shared" ref="G98:G99" si="22">IFERROR(E98*F98,"-")</f>
        <v>0</v>
      </c>
      <c r="H98" s="548">
        <v>100</v>
      </c>
      <c r="I98" s="504">
        <v>100</v>
      </c>
      <c r="J98" s="114"/>
      <c r="K98" s="1726">
        <f t="shared" ref="K98:K99" si="23">IFERROR(G98*J98,0)</f>
        <v>0</v>
      </c>
    </row>
    <row r="99" spans="1:14" ht="15.75">
      <c r="A99" s="304" t="str">
        <f>IF(J99&gt;0,COUNT($J$4:J99)+MAX('MI Fittings'!A:A,'CS Press Fittings'!A:A,'Steel Nipples'!A:A,'Steel Cut Lengths'!A:A),"")</f>
        <v/>
      </c>
      <c r="B99" s="401"/>
      <c r="C99" s="1730" t="s">
        <v>5051</v>
      </c>
      <c r="D99" s="1731" t="s">
        <v>5052</v>
      </c>
      <c r="E99" s="1732">
        <v>2.62</v>
      </c>
      <c r="F99" s="1733">
        <f t="shared" si="15"/>
        <v>0</v>
      </c>
      <c r="G99" s="1772">
        <f t="shared" si="22"/>
        <v>0</v>
      </c>
      <c r="H99" s="1734">
        <v>100</v>
      </c>
      <c r="I99" s="328">
        <v>100</v>
      </c>
      <c r="J99" s="1735"/>
      <c r="K99" s="1773">
        <f t="shared" si="23"/>
        <v>0</v>
      </c>
    </row>
    <row r="100" spans="1:14" s="541" customFormat="1" ht="15.75">
      <c r="A100" s="304" t="str">
        <f>IF(J100&gt;0,COUNT($J$4:J100)+MAX('MI Fittings'!A:A,'CS Press Fittings'!A:A,'Steel Nipples'!A:A,'Steel Cut Lengths'!A:A),"")</f>
        <v/>
      </c>
      <c r="B100" s="1736"/>
      <c r="C100" s="1737"/>
      <c r="D100" s="1738" t="s">
        <v>4912</v>
      </c>
      <c r="E100" s="1739" t="s">
        <v>563</v>
      </c>
      <c r="F100" s="1740"/>
      <c r="G100" s="1741"/>
      <c r="H100" s="1742"/>
      <c r="I100" s="1743"/>
      <c r="J100" s="1744"/>
      <c r="K100" s="1745"/>
      <c r="L100" s="304"/>
      <c r="M100" s="304"/>
      <c r="N100" s="304"/>
    </row>
    <row r="101" spans="1:14" ht="15.75">
      <c r="A101" s="304" t="str">
        <f>IF(J101&gt;0,COUNT($J$4:J101)+MAX('MI Fittings'!A:A,'CS Press Fittings'!A:A,'Steel Nipples'!A:A,'Steel Cut Lengths'!A:A),"")</f>
        <v/>
      </c>
      <c r="B101" s="401"/>
      <c r="C101" s="550" t="s">
        <v>5049</v>
      </c>
      <c r="D101" s="553" t="s">
        <v>5053</v>
      </c>
      <c r="E101" s="1724">
        <v>2.85</v>
      </c>
      <c r="F101" s="322">
        <f t="shared" si="15"/>
        <v>0</v>
      </c>
      <c r="G101" s="1725">
        <f t="shared" ref="G101:G102" si="24">IFERROR(E101*F101,"-")</f>
        <v>0</v>
      </c>
      <c r="H101" s="548">
        <v>100</v>
      </c>
      <c r="I101" s="504">
        <v>100</v>
      </c>
      <c r="J101" s="114"/>
      <c r="K101" s="1726">
        <f t="shared" ref="K101:K102" si="25">IFERROR(G101*J101,0)</f>
        <v>0</v>
      </c>
    </row>
    <row r="102" spans="1:14" ht="15.75">
      <c r="A102" s="304" t="str">
        <f>IF(J102&gt;0,COUNT($J$4:J102)+MAX('MI Fittings'!A:A,'CS Press Fittings'!A:A,'Steel Nipples'!A:A,'Steel Cut Lengths'!A:A),"")</f>
        <v/>
      </c>
      <c r="B102" s="401"/>
      <c r="C102" s="1755" t="s">
        <v>5054</v>
      </c>
      <c r="D102" s="1774" t="s">
        <v>5055</v>
      </c>
      <c r="E102" s="1732">
        <v>2.85</v>
      </c>
      <c r="F102" s="1733">
        <f t="shared" si="15"/>
        <v>0</v>
      </c>
      <c r="G102" s="1725">
        <f t="shared" si="24"/>
        <v>0</v>
      </c>
      <c r="H102" s="1734">
        <v>100</v>
      </c>
      <c r="I102" s="328">
        <v>100</v>
      </c>
      <c r="J102" s="1735"/>
      <c r="K102" s="1726">
        <f t="shared" si="25"/>
        <v>0</v>
      </c>
    </row>
    <row r="103" spans="1:14" s="540" customFormat="1" ht="15.75">
      <c r="A103" s="304" t="str">
        <f>IF(J103&gt;0,COUNT($J$4:J103)+MAX('MI Fittings'!A:A,'CS Press Fittings'!A:A,'Steel Nipples'!A:A,'Steel Cut Lengths'!A:A),"")</f>
        <v/>
      </c>
      <c r="B103" s="551"/>
      <c r="C103" s="1763"/>
      <c r="D103" s="1764" t="s">
        <v>5056</v>
      </c>
      <c r="E103" s="1765"/>
      <c r="F103" s="1766"/>
      <c r="G103" s="1767"/>
      <c r="H103" s="1768"/>
      <c r="I103" s="1769"/>
      <c r="J103" s="1770"/>
      <c r="K103" s="1771"/>
      <c r="L103" s="304"/>
      <c r="M103" s="304"/>
      <c r="N103" s="304"/>
    </row>
    <row r="104" spans="1:14" s="541" customFormat="1" ht="15.75">
      <c r="A104" s="304" t="str">
        <f>IF(J104&gt;0,COUNT($J$4:J104)+MAX('MI Fittings'!A:A,'CS Press Fittings'!A:A,'Steel Nipples'!A:A,'Steel Cut Lengths'!A:A),"")</f>
        <v/>
      </c>
      <c r="B104" s="547"/>
      <c r="C104" s="1715"/>
      <c r="D104" s="1716" t="s">
        <v>4893</v>
      </c>
      <c r="E104" s="1717" t="s">
        <v>563</v>
      </c>
      <c r="F104" s="1718"/>
      <c r="G104" s="1719"/>
      <c r="H104" s="1720"/>
      <c r="I104" s="1721"/>
      <c r="J104" s="1722"/>
      <c r="K104" s="1723"/>
      <c r="L104" s="304"/>
      <c r="M104" s="304"/>
      <c r="N104" s="304"/>
    </row>
    <row r="105" spans="1:14" ht="15.75">
      <c r="A105" s="304" t="str">
        <f>IF(J105&gt;0,COUNT($J$4:J105)+MAX('MI Fittings'!A:A,'CS Press Fittings'!A:A,'Steel Nipples'!A:A,'Steel Cut Lengths'!A:A),"")</f>
        <v/>
      </c>
      <c r="B105" s="340"/>
      <c r="C105" s="384" t="s">
        <v>5057</v>
      </c>
      <c r="D105" s="342" t="s">
        <v>5058</v>
      </c>
      <c r="E105" s="1775">
        <v>0.3987</v>
      </c>
      <c r="F105" s="322">
        <f t="shared" ref="F105:F115" si="26">$F$2</f>
        <v>0</v>
      </c>
      <c r="G105" s="1725">
        <f t="shared" ref="G105:G115" si="27">IFERROR(E105*F105,"-")</f>
        <v>0</v>
      </c>
      <c r="H105" s="548">
        <v>100</v>
      </c>
      <c r="I105" s="504">
        <v>100</v>
      </c>
      <c r="J105" s="114"/>
      <c r="K105" s="1726">
        <f t="shared" ref="K105:K115" si="28">IFERROR(G105*J105,0)</f>
        <v>0</v>
      </c>
    </row>
    <row r="106" spans="1:14" ht="15.75">
      <c r="A106" s="304" t="str">
        <f>IF(J106&gt;0,COUNT($J$4:J106)+MAX('MI Fittings'!A:A,'CS Press Fittings'!A:A,'Steel Nipples'!A:A,'Steel Cut Lengths'!A:A),"")</f>
        <v/>
      </c>
      <c r="B106" s="401"/>
      <c r="C106" s="387" t="s">
        <v>5059</v>
      </c>
      <c r="D106" s="388" t="s">
        <v>5060</v>
      </c>
      <c r="E106" s="1776">
        <v>0.46349999999999997</v>
      </c>
      <c r="F106" s="1728">
        <f t="shared" si="26"/>
        <v>0</v>
      </c>
      <c r="G106" s="1725">
        <f t="shared" si="27"/>
        <v>0</v>
      </c>
      <c r="H106" s="1729">
        <v>100</v>
      </c>
      <c r="I106" s="506">
        <v>100</v>
      </c>
      <c r="J106" s="116"/>
      <c r="K106" s="1726">
        <f t="shared" si="28"/>
        <v>0</v>
      </c>
    </row>
    <row r="107" spans="1:14" ht="15.75">
      <c r="A107" s="304" t="str">
        <f>IF(J107&gt;0,COUNT($J$4:J107)+MAX('MI Fittings'!A:A,'CS Press Fittings'!A:A,'Steel Nipples'!A:A,'Steel Cut Lengths'!A:A),"")</f>
        <v/>
      </c>
      <c r="B107" s="401"/>
      <c r="C107" s="387" t="s">
        <v>5061</v>
      </c>
      <c r="D107" s="388" t="s">
        <v>5062</v>
      </c>
      <c r="E107" s="1776">
        <v>0.53820000000000001</v>
      </c>
      <c r="F107" s="1728">
        <f t="shared" si="26"/>
        <v>0</v>
      </c>
      <c r="G107" s="1725">
        <f t="shared" si="27"/>
        <v>0</v>
      </c>
      <c r="H107" s="1729">
        <v>100</v>
      </c>
      <c r="I107" s="506">
        <v>100</v>
      </c>
      <c r="J107" s="116"/>
      <c r="K107" s="1726">
        <f t="shared" si="28"/>
        <v>0</v>
      </c>
    </row>
    <row r="108" spans="1:14" ht="15.75">
      <c r="A108" s="304" t="str">
        <f>IF(J108&gt;0,COUNT($J$4:J108)+MAX('MI Fittings'!A:A,'CS Press Fittings'!A:A,'Steel Nipples'!A:A,'Steel Cut Lengths'!A:A),"")</f>
        <v/>
      </c>
      <c r="B108" s="401"/>
      <c r="C108" s="387" t="s">
        <v>5063</v>
      </c>
      <c r="D108" s="388" t="s">
        <v>5064</v>
      </c>
      <c r="E108" s="1776">
        <v>0.64980000000000004</v>
      </c>
      <c r="F108" s="1728">
        <f t="shared" si="26"/>
        <v>0</v>
      </c>
      <c r="G108" s="1725">
        <f t="shared" si="27"/>
        <v>0</v>
      </c>
      <c r="H108" s="1729">
        <v>50</v>
      </c>
      <c r="I108" s="506">
        <v>50</v>
      </c>
      <c r="J108" s="116"/>
      <c r="K108" s="1726">
        <f t="shared" si="28"/>
        <v>0</v>
      </c>
    </row>
    <row r="109" spans="1:14" ht="15.75">
      <c r="A109" s="304" t="str">
        <f>IF(J109&gt;0,COUNT($J$4:J109)+MAX('MI Fittings'!A:A,'CS Press Fittings'!A:A,'Steel Nipples'!A:A,'Steel Cut Lengths'!A:A),"")</f>
        <v/>
      </c>
      <c r="B109" s="401"/>
      <c r="C109" s="387" t="s">
        <v>5065</v>
      </c>
      <c r="D109" s="388" t="s">
        <v>5066</v>
      </c>
      <c r="E109" s="1776">
        <v>0.93689999999999996</v>
      </c>
      <c r="F109" s="1728">
        <f t="shared" si="26"/>
        <v>0</v>
      </c>
      <c r="G109" s="1725">
        <f t="shared" si="27"/>
        <v>0</v>
      </c>
      <c r="H109" s="1729">
        <v>50</v>
      </c>
      <c r="I109" s="506">
        <v>50</v>
      </c>
      <c r="J109" s="116"/>
      <c r="K109" s="1726">
        <f t="shared" si="28"/>
        <v>0</v>
      </c>
    </row>
    <row r="110" spans="1:14" ht="15.75">
      <c r="A110" s="304" t="str">
        <f>IF(J110&gt;0,COUNT($J$4:J110)+MAX('MI Fittings'!A:A,'CS Press Fittings'!A:A,'Steel Nipples'!A:A,'Steel Cut Lengths'!A:A),"")</f>
        <v/>
      </c>
      <c r="B110" s="401"/>
      <c r="C110" s="387" t="s">
        <v>5067</v>
      </c>
      <c r="D110" s="388" t="s">
        <v>5068</v>
      </c>
      <c r="E110" s="1776">
        <v>0.93689999999999996</v>
      </c>
      <c r="F110" s="1728">
        <f t="shared" si="26"/>
        <v>0</v>
      </c>
      <c r="G110" s="1725">
        <f t="shared" si="27"/>
        <v>0</v>
      </c>
      <c r="H110" s="1729">
        <v>50</v>
      </c>
      <c r="I110" s="506">
        <v>50</v>
      </c>
      <c r="J110" s="116"/>
      <c r="K110" s="1726">
        <f t="shared" si="28"/>
        <v>0</v>
      </c>
    </row>
    <row r="111" spans="1:14" ht="15.75">
      <c r="A111" s="304" t="str">
        <f>IF(J111&gt;0,COUNT($J$4:J111)+MAX('MI Fittings'!A:A,'CS Press Fittings'!A:A,'Steel Nipples'!A:A,'Steel Cut Lengths'!A:A),"")</f>
        <v/>
      </c>
      <c r="B111" s="401"/>
      <c r="C111" s="387" t="s">
        <v>5069</v>
      </c>
      <c r="D111" s="388" t="s">
        <v>5070</v>
      </c>
      <c r="E111" s="1776">
        <v>1.0853999999999999</v>
      </c>
      <c r="F111" s="1728">
        <f t="shared" si="26"/>
        <v>0</v>
      </c>
      <c r="G111" s="1725">
        <f t="shared" si="27"/>
        <v>0</v>
      </c>
      <c r="H111" s="1729">
        <v>100</v>
      </c>
      <c r="I111" s="506">
        <v>100</v>
      </c>
      <c r="J111" s="116"/>
      <c r="K111" s="1726">
        <f t="shared" si="28"/>
        <v>0</v>
      </c>
    </row>
    <row r="112" spans="1:14" ht="15.75">
      <c r="A112" s="304" t="str">
        <f>IF(J112&gt;0,COUNT($J$4:J112)+MAX('MI Fittings'!A:A,'CS Press Fittings'!A:A,'Steel Nipples'!A:A,'Steel Cut Lengths'!A:A),"")</f>
        <v/>
      </c>
      <c r="B112" s="401"/>
      <c r="C112" s="387" t="s">
        <v>5071</v>
      </c>
      <c r="D112" s="388" t="s">
        <v>5072</v>
      </c>
      <c r="E112" s="1776">
        <v>1.2807000000000002</v>
      </c>
      <c r="F112" s="1728">
        <f t="shared" si="26"/>
        <v>0</v>
      </c>
      <c r="G112" s="1725">
        <f t="shared" si="27"/>
        <v>0</v>
      </c>
      <c r="H112" s="1729">
        <v>100</v>
      </c>
      <c r="I112" s="506">
        <v>100</v>
      </c>
      <c r="J112" s="116"/>
      <c r="K112" s="1726">
        <f t="shared" si="28"/>
        <v>0</v>
      </c>
    </row>
    <row r="113" spans="1:14" ht="15.75">
      <c r="A113" s="304" t="str">
        <f>IF(J113&gt;0,COUNT($J$4:J113)+MAX('MI Fittings'!A:A,'CS Press Fittings'!A:A,'Steel Nipples'!A:A,'Steel Cut Lengths'!A:A),"")</f>
        <v/>
      </c>
      <c r="B113" s="401"/>
      <c r="C113" s="387" t="s">
        <v>5073</v>
      </c>
      <c r="D113" s="388" t="s">
        <v>5074</v>
      </c>
      <c r="E113" s="1776">
        <v>1.6883999999999999</v>
      </c>
      <c r="F113" s="1728">
        <f t="shared" si="26"/>
        <v>0</v>
      </c>
      <c r="G113" s="1725">
        <f t="shared" si="27"/>
        <v>0</v>
      </c>
      <c r="H113" s="1729">
        <v>100</v>
      </c>
      <c r="I113" s="506">
        <v>100</v>
      </c>
      <c r="J113" s="116"/>
      <c r="K113" s="1726">
        <f t="shared" si="28"/>
        <v>0</v>
      </c>
    </row>
    <row r="114" spans="1:14" ht="15.75">
      <c r="A114" s="304" t="str">
        <f>IF(J114&gt;0,COUNT($J$4:J114)+MAX('MI Fittings'!A:A,'CS Press Fittings'!A:A,'Steel Nipples'!A:A,'Steel Cut Lengths'!A:A),"")</f>
        <v/>
      </c>
      <c r="B114" s="401"/>
      <c r="C114" s="387" t="s">
        <v>5075</v>
      </c>
      <c r="D114" s="388" t="s">
        <v>5076</v>
      </c>
      <c r="E114" s="1776">
        <v>1.6883999999999999</v>
      </c>
      <c r="F114" s="1728">
        <f t="shared" si="26"/>
        <v>0</v>
      </c>
      <c r="G114" s="1725">
        <f t="shared" si="27"/>
        <v>0</v>
      </c>
      <c r="H114" s="1729">
        <v>50</v>
      </c>
      <c r="I114" s="506">
        <v>50</v>
      </c>
      <c r="J114" s="116"/>
      <c r="K114" s="1726">
        <f t="shared" si="28"/>
        <v>0</v>
      </c>
    </row>
    <row r="115" spans="1:14" ht="15.75">
      <c r="A115" s="304" t="str">
        <f>IF(J115&gt;0,COUNT($J$4:J115)+MAX('MI Fittings'!A:A,'CS Press Fittings'!A:A,'Steel Nipples'!A:A,'Steel Cut Lengths'!A:A),"")</f>
        <v/>
      </c>
      <c r="B115" s="401"/>
      <c r="C115" s="1730" t="s">
        <v>5077</v>
      </c>
      <c r="D115" s="1731" t="s">
        <v>5078</v>
      </c>
      <c r="E115" s="1777">
        <v>3.9807000000000001</v>
      </c>
      <c r="F115" s="1733">
        <f t="shared" si="26"/>
        <v>0</v>
      </c>
      <c r="G115" s="1725">
        <f t="shared" si="27"/>
        <v>0</v>
      </c>
      <c r="H115" s="1734">
        <v>50</v>
      </c>
      <c r="I115" s="328">
        <v>50</v>
      </c>
      <c r="J115" s="1735"/>
      <c r="K115" s="1726">
        <f t="shared" si="28"/>
        <v>0</v>
      </c>
    </row>
    <row r="116" spans="1:14" s="541" customFormat="1" ht="15.75">
      <c r="A116" s="304" t="str">
        <f>IF(J116&gt;0,COUNT($J$4:J116)+MAX('MI Fittings'!A:A,'CS Press Fittings'!A:A,'Steel Nipples'!A:A,'Steel Cut Lengths'!A:A),"")</f>
        <v/>
      </c>
      <c r="B116" s="1736"/>
      <c r="C116" s="1737"/>
      <c r="D116" s="1738" t="s">
        <v>4912</v>
      </c>
      <c r="E116" s="1739" t="s">
        <v>563</v>
      </c>
      <c r="F116" s="1740"/>
      <c r="G116" s="1741"/>
      <c r="H116" s="1742"/>
      <c r="I116" s="1743"/>
      <c r="J116" s="1744"/>
      <c r="K116" s="1745"/>
      <c r="L116" s="304"/>
      <c r="M116" s="304"/>
      <c r="N116" s="304"/>
    </row>
    <row r="117" spans="1:14" ht="15.75">
      <c r="A117" s="304" t="str">
        <f>IF(J117&gt;0,COUNT($J$4:J117)+MAX('MI Fittings'!A:A,'CS Press Fittings'!A:A,'Steel Nipples'!A:A,'Steel Cut Lengths'!A:A),"")</f>
        <v/>
      </c>
      <c r="B117" s="401"/>
      <c r="C117" s="550" t="s">
        <v>5079</v>
      </c>
      <c r="D117" s="342" t="s">
        <v>5080</v>
      </c>
      <c r="E117" s="1724">
        <v>1.1600999999999999</v>
      </c>
      <c r="F117" s="322">
        <f t="shared" ref="F117:F122" si="29">$F$2</f>
        <v>0</v>
      </c>
      <c r="G117" s="1725">
        <f t="shared" ref="G117:G122" si="30">IFERROR(E117*F117,"-")</f>
        <v>0</v>
      </c>
      <c r="H117" s="548">
        <v>300</v>
      </c>
      <c r="I117" s="504">
        <v>300</v>
      </c>
      <c r="J117" s="114"/>
      <c r="K117" s="1726">
        <f t="shared" ref="K117:K122" si="31">IFERROR(G117*J117,0)</f>
        <v>0</v>
      </c>
    </row>
    <row r="118" spans="1:14" ht="15.75">
      <c r="A118" s="304" t="str">
        <f>IF(J118&gt;0,COUNT($J$4:J118)+MAX('MI Fittings'!A:A,'CS Press Fittings'!A:A,'Steel Nipples'!A:A,'Steel Cut Lengths'!A:A),"")</f>
        <v/>
      </c>
      <c r="B118" s="340"/>
      <c r="C118" s="405" t="s">
        <v>5081</v>
      </c>
      <c r="D118" s="388" t="s">
        <v>5082</v>
      </c>
      <c r="E118" s="1727">
        <v>1.2429000000000001</v>
      </c>
      <c r="F118" s="1728">
        <f t="shared" si="29"/>
        <v>0</v>
      </c>
      <c r="G118" s="1725">
        <f t="shared" si="30"/>
        <v>0</v>
      </c>
      <c r="H118" s="1729">
        <v>300</v>
      </c>
      <c r="I118" s="506">
        <v>300</v>
      </c>
      <c r="J118" s="116"/>
      <c r="K118" s="1726">
        <f t="shared" si="31"/>
        <v>0</v>
      </c>
    </row>
    <row r="119" spans="1:14" ht="15.75">
      <c r="A119" s="304" t="str">
        <f>IF(J119&gt;0,COUNT($J$4:J119)+MAX('MI Fittings'!A:A,'CS Press Fittings'!A:A,'Steel Nipples'!A:A,'Steel Cut Lengths'!A:A),"")</f>
        <v/>
      </c>
      <c r="B119" s="401"/>
      <c r="C119" s="405" t="s">
        <v>5083</v>
      </c>
      <c r="D119" s="388" t="s">
        <v>5084</v>
      </c>
      <c r="E119" s="1727">
        <v>1.3689</v>
      </c>
      <c r="F119" s="1728">
        <f t="shared" si="29"/>
        <v>0</v>
      </c>
      <c r="G119" s="1725">
        <f t="shared" si="30"/>
        <v>0</v>
      </c>
      <c r="H119" s="1729">
        <v>200</v>
      </c>
      <c r="I119" s="506">
        <v>200</v>
      </c>
      <c r="J119" s="116"/>
      <c r="K119" s="1726">
        <f t="shared" si="31"/>
        <v>0</v>
      </c>
    </row>
    <row r="120" spans="1:14" ht="15.75">
      <c r="A120" s="304" t="str">
        <f>IF(J120&gt;0,COUNT($J$4:J120)+MAX('MI Fittings'!A:A,'CS Press Fittings'!A:A,'Steel Nipples'!A:A,'Steel Cut Lengths'!A:A),"")</f>
        <v/>
      </c>
      <c r="B120" s="401"/>
      <c r="C120" s="405" t="s">
        <v>5085</v>
      </c>
      <c r="D120" s="388" t="s">
        <v>5086</v>
      </c>
      <c r="E120" s="1727">
        <v>1.6074000000000002</v>
      </c>
      <c r="F120" s="1728">
        <f t="shared" si="29"/>
        <v>0</v>
      </c>
      <c r="G120" s="1725">
        <f t="shared" si="30"/>
        <v>0</v>
      </c>
      <c r="H120" s="1729">
        <v>200</v>
      </c>
      <c r="I120" s="506">
        <v>200</v>
      </c>
      <c r="J120" s="116"/>
      <c r="K120" s="1726">
        <f t="shared" si="31"/>
        <v>0</v>
      </c>
    </row>
    <row r="121" spans="1:14" ht="15.75">
      <c r="A121" s="304" t="str">
        <f>IF(J121&gt;0,COUNT($J$4:J121)+MAX('MI Fittings'!A:A,'CS Press Fittings'!A:A,'Steel Nipples'!A:A,'Steel Cut Lengths'!A:A),"")</f>
        <v/>
      </c>
      <c r="B121" s="401"/>
      <c r="C121" s="405" t="s">
        <v>5087</v>
      </c>
      <c r="D121" s="388" t="s">
        <v>5088</v>
      </c>
      <c r="E121" s="1727">
        <v>2.0232000000000001</v>
      </c>
      <c r="F121" s="1728">
        <f t="shared" si="29"/>
        <v>0</v>
      </c>
      <c r="G121" s="1725">
        <f t="shared" si="30"/>
        <v>0</v>
      </c>
      <c r="H121" s="1729">
        <v>100</v>
      </c>
      <c r="I121" s="506">
        <v>100</v>
      </c>
      <c r="J121" s="116"/>
      <c r="K121" s="1726">
        <f t="shared" si="31"/>
        <v>0</v>
      </c>
    </row>
    <row r="122" spans="1:14" ht="15.75">
      <c r="A122" s="304" t="str">
        <f>IF(J122&gt;0,COUNT($J$4:J122)+MAX('MI Fittings'!A:A,'CS Press Fittings'!A:A,'Steel Nipples'!A:A,'Steel Cut Lengths'!A:A),"")</f>
        <v/>
      </c>
      <c r="B122" s="401"/>
      <c r="C122" s="1755" t="s">
        <v>5089</v>
      </c>
      <c r="D122" s="1731" t="s">
        <v>5090</v>
      </c>
      <c r="E122" s="1732">
        <v>2.3805000000000001</v>
      </c>
      <c r="F122" s="1733">
        <f t="shared" si="29"/>
        <v>0</v>
      </c>
      <c r="G122" s="1725">
        <f t="shared" si="30"/>
        <v>0</v>
      </c>
      <c r="H122" s="1734">
        <v>100</v>
      </c>
      <c r="I122" s="328">
        <v>100</v>
      </c>
      <c r="J122" s="1735"/>
      <c r="K122" s="1726">
        <f t="shared" si="31"/>
        <v>0</v>
      </c>
    </row>
    <row r="123" spans="1:14" s="540" customFormat="1" ht="15.75">
      <c r="A123" s="304" t="str">
        <f>IF(J123&gt;0,COUNT($J$4:J123)+MAX('MI Fittings'!A:A,'CS Press Fittings'!A:A,'Steel Nipples'!A:A,'Steel Cut Lengths'!A:A),"")</f>
        <v/>
      </c>
      <c r="B123" s="551"/>
      <c r="C123" s="1763"/>
      <c r="D123" s="1764" t="s">
        <v>5091</v>
      </c>
      <c r="E123" s="1765"/>
      <c r="F123" s="1766"/>
      <c r="G123" s="1767"/>
      <c r="H123" s="1768"/>
      <c r="I123" s="1769"/>
      <c r="J123" s="1770"/>
      <c r="K123" s="1771"/>
      <c r="L123" s="304"/>
      <c r="M123" s="304"/>
      <c r="N123" s="304"/>
    </row>
    <row r="124" spans="1:14" s="541" customFormat="1" ht="15.75">
      <c r="A124" s="304" t="str">
        <f>IF(J124&gt;0,COUNT($J$4:J124)+MAX('MI Fittings'!A:A,'CS Press Fittings'!A:A,'Steel Nipples'!A:A,'Steel Cut Lengths'!A:A),"")</f>
        <v/>
      </c>
      <c r="B124" s="547"/>
      <c r="C124" s="1715"/>
      <c r="D124" s="1716" t="s">
        <v>4893</v>
      </c>
      <c r="E124" s="1717" t="s">
        <v>563</v>
      </c>
      <c r="F124" s="1718"/>
      <c r="G124" s="1719"/>
      <c r="H124" s="1720"/>
      <c r="I124" s="1721"/>
      <c r="J124" s="1722"/>
      <c r="K124" s="1723"/>
      <c r="L124" s="304"/>
      <c r="M124" s="304"/>
      <c r="N124" s="304"/>
    </row>
    <row r="125" spans="1:14" ht="15.75">
      <c r="A125" s="304" t="str">
        <f>IF(J125&gt;0,COUNT($J$4:J125)+MAX('MI Fittings'!A:A,'CS Press Fittings'!A:A,'Steel Nipples'!A:A,'Steel Cut Lengths'!A:A),"")</f>
        <v/>
      </c>
      <c r="B125" s="401"/>
      <c r="C125" s="384" t="s">
        <v>5092</v>
      </c>
      <c r="D125" s="342" t="s">
        <v>5093</v>
      </c>
      <c r="E125" s="1724">
        <v>1.3634999999999999</v>
      </c>
      <c r="F125" s="322">
        <f t="shared" ref="F125:F130" si="32">$F$2</f>
        <v>0</v>
      </c>
      <c r="G125" s="1725">
        <f t="shared" ref="G125:G130" si="33">IFERROR(E125*F125,"-")</f>
        <v>0</v>
      </c>
      <c r="H125" s="548">
        <v>50</v>
      </c>
      <c r="I125" s="504">
        <v>50</v>
      </c>
      <c r="J125" s="114"/>
      <c r="K125" s="1726">
        <f t="shared" ref="K125:K130" si="34">IFERROR(G125*J125,0)</f>
        <v>0</v>
      </c>
    </row>
    <row r="126" spans="1:14" ht="15.75">
      <c r="A126" s="304" t="str">
        <f>IF(J126&gt;0,COUNT($J$4:J126)+MAX('MI Fittings'!A:A,'CS Press Fittings'!A:A,'Steel Nipples'!A:A,'Steel Cut Lengths'!A:A),"")</f>
        <v/>
      </c>
      <c r="B126" s="401"/>
      <c r="C126" s="387" t="s">
        <v>5094</v>
      </c>
      <c r="D126" s="388" t="s">
        <v>5095</v>
      </c>
      <c r="E126" s="1727">
        <v>1.4570999999999998</v>
      </c>
      <c r="F126" s="1728">
        <f t="shared" si="32"/>
        <v>0</v>
      </c>
      <c r="G126" s="1725">
        <f t="shared" si="33"/>
        <v>0</v>
      </c>
      <c r="H126" s="1729">
        <v>50</v>
      </c>
      <c r="I126" s="506">
        <v>50</v>
      </c>
      <c r="J126" s="116"/>
      <c r="K126" s="1726">
        <f t="shared" si="34"/>
        <v>0</v>
      </c>
    </row>
    <row r="127" spans="1:14" ht="15.75">
      <c r="A127" s="304" t="str">
        <f>IF(J127&gt;0,COUNT($J$4:J127)+MAX('MI Fittings'!A:A,'CS Press Fittings'!A:A,'Steel Nipples'!A:A,'Steel Cut Lengths'!A:A),"")</f>
        <v/>
      </c>
      <c r="B127" s="401"/>
      <c r="C127" s="387" t="s">
        <v>5096</v>
      </c>
      <c r="D127" s="388" t="s">
        <v>5097</v>
      </c>
      <c r="E127" s="1727">
        <v>1.6146</v>
      </c>
      <c r="F127" s="1728">
        <f t="shared" si="32"/>
        <v>0</v>
      </c>
      <c r="G127" s="1725">
        <f t="shared" si="33"/>
        <v>0</v>
      </c>
      <c r="H127" s="1729">
        <v>50</v>
      </c>
      <c r="I127" s="506">
        <v>50</v>
      </c>
      <c r="J127" s="116"/>
      <c r="K127" s="1726">
        <f t="shared" si="34"/>
        <v>0</v>
      </c>
    </row>
    <row r="128" spans="1:14" ht="15.75">
      <c r="A128" s="304" t="str">
        <f>IF(J128&gt;0,COUNT($J$4:J128)+MAX('MI Fittings'!A:A,'CS Press Fittings'!A:A,'Steel Nipples'!A:A,'Steel Cut Lengths'!A:A),"")</f>
        <v/>
      </c>
      <c r="B128" s="401"/>
      <c r="C128" s="387" t="s">
        <v>5098</v>
      </c>
      <c r="D128" s="388" t="s">
        <v>5099</v>
      </c>
      <c r="E128" s="1727">
        <v>2.2265999999999999</v>
      </c>
      <c r="F128" s="1728">
        <f t="shared" si="32"/>
        <v>0</v>
      </c>
      <c r="G128" s="1725">
        <f t="shared" si="33"/>
        <v>0</v>
      </c>
      <c r="H128" s="1729">
        <v>50</v>
      </c>
      <c r="I128" s="506">
        <v>50</v>
      </c>
      <c r="J128" s="116"/>
      <c r="K128" s="1726">
        <f t="shared" si="34"/>
        <v>0</v>
      </c>
    </row>
    <row r="129" spans="1:14" ht="15.75">
      <c r="A129" s="304" t="str">
        <f>IF(J129&gt;0,COUNT($J$4:J129)+MAX('MI Fittings'!A:A,'CS Press Fittings'!A:A,'Steel Nipples'!A:A,'Steel Cut Lengths'!A:A),"")</f>
        <v/>
      </c>
      <c r="B129" s="401"/>
      <c r="C129" s="387" t="s">
        <v>5100</v>
      </c>
      <c r="D129" s="1778" t="s">
        <v>5101</v>
      </c>
      <c r="E129" s="1727">
        <v>2.6999999999999997</v>
      </c>
      <c r="F129" s="1728">
        <f t="shared" si="32"/>
        <v>0</v>
      </c>
      <c r="G129" s="1725">
        <f t="shared" si="33"/>
        <v>0</v>
      </c>
      <c r="H129" s="1729">
        <v>50</v>
      </c>
      <c r="I129" s="506">
        <v>50</v>
      </c>
      <c r="J129" s="116"/>
      <c r="K129" s="1726">
        <f t="shared" si="34"/>
        <v>0</v>
      </c>
    </row>
    <row r="130" spans="1:14" ht="15.75">
      <c r="A130" s="304" t="str">
        <f>IF(J130&gt;0,COUNT($J$4:J130)+MAX('MI Fittings'!A:A,'CS Press Fittings'!A:A,'Steel Nipples'!A:A,'Steel Cut Lengths'!A:A),"")</f>
        <v/>
      </c>
      <c r="B130" s="401"/>
      <c r="C130" s="1730" t="s">
        <v>5102</v>
      </c>
      <c r="D130" s="1779" t="s">
        <v>5103</v>
      </c>
      <c r="E130" s="1732">
        <v>2.8944000000000001</v>
      </c>
      <c r="F130" s="1733">
        <f t="shared" si="32"/>
        <v>0</v>
      </c>
      <c r="G130" s="1725">
        <f t="shared" si="33"/>
        <v>0</v>
      </c>
      <c r="H130" s="1734">
        <v>50</v>
      </c>
      <c r="I130" s="328">
        <v>50</v>
      </c>
      <c r="J130" s="1735"/>
      <c r="K130" s="1726">
        <f t="shared" si="34"/>
        <v>0</v>
      </c>
    </row>
    <row r="131" spans="1:14" s="541" customFormat="1" ht="15.75">
      <c r="A131" s="304" t="str">
        <f>IF(J131&gt;0,COUNT($J$4:J131)+MAX('MI Fittings'!A:A,'CS Press Fittings'!A:A,'Steel Nipples'!A:A,'Steel Cut Lengths'!A:A),"")</f>
        <v/>
      </c>
      <c r="B131" s="1736"/>
      <c r="C131" s="1737"/>
      <c r="D131" s="1738" t="s">
        <v>4912</v>
      </c>
      <c r="E131" s="1739" t="s">
        <v>563</v>
      </c>
      <c r="F131" s="1740"/>
      <c r="G131" s="1741"/>
      <c r="H131" s="1742"/>
      <c r="I131" s="1743"/>
      <c r="J131" s="1744"/>
      <c r="K131" s="1745"/>
      <c r="L131" s="304"/>
      <c r="M131" s="304"/>
      <c r="N131" s="304"/>
    </row>
    <row r="132" spans="1:14" ht="15.75">
      <c r="A132" s="304" t="str">
        <f>IF(J132&gt;0,COUNT($J$4:J132)+MAX('MI Fittings'!A:A,'CS Press Fittings'!A:A,'Steel Nipples'!A:A,'Steel Cut Lengths'!A:A),"")</f>
        <v/>
      </c>
      <c r="B132" s="401"/>
      <c r="C132" s="384" t="s">
        <v>5104</v>
      </c>
      <c r="D132" s="554" t="s">
        <v>5105</v>
      </c>
      <c r="E132" s="1724">
        <v>1.8837000000000002</v>
      </c>
      <c r="F132" s="322">
        <f t="shared" ref="F132:F137" si="35">$F$2</f>
        <v>0</v>
      </c>
      <c r="G132" s="1725">
        <f t="shared" ref="G132:G137" si="36">IFERROR(E132*F132,"-")</f>
        <v>0</v>
      </c>
      <c r="H132" s="548">
        <v>50</v>
      </c>
      <c r="I132" s="504">
        <v>50</v>
      </c>
      <c r="J132" s="114"/>
      <c r="K132" s="1726">
        <f t="shared" ref="K132:K137" si="37">IFERROR(G132*J132,0)</f>
        <v>0</v>
      </c>
    </row>
    <row r="133" spans="1:14" ht="15.75">
      <c r="A133" s="304" t="str">
        <f>IF(J133&gt;0,COUNT($J$4:J133)+MAX('MI Fittings'!A:A,'CS Press Fittings'!A:A,'Steel Nipples'!A:A,'Steel Cut Lengths'!A:A),"")</f>
        <v/>
      </c>
      <c r="B133" s="401"/>
      <c r="C133" s="387" t="s">
        <v>5106</v>
      </c>
      <c r="D133" s="388" t="s">
        <v>5107</v>
      </c>
      <c r="E133" s="1727">
        <v>1.9484999999999999</v>
      </c>
      <c r="F133" s="1728">
        <f t="shared" si="35"/>
        <v>0</v>
      </c>
      <c r="G133" s="1725">
        <f t="shared" si="36"/>
        <v>0</v>
      </c>
      <c r="H133" s="1729">
        <v>50</v>
      </c>
      <c r="I133" s="506">
        <v>50</v>
      </c>
      <c r="J133" s="116"/>
      <c r="K133" s="1726">
        <f t="shared" si="37"/>
        <v>0</v>
      </c>
    </row>
    <row r="134" spans="1:14" ht="15.75">
      <c r="A134" s="304" t="str">
        <f>IF(J134&gt;0,COUNT($J$4:J134)+MAX('MI Fittings'!A:A,'CS Press Fittings'!A:A,'Steel Nipples'!A:A,'Steel Cut Lengths'!A:A),"")</f>
        <v/>
      </c>
      <c r="B134" s="401"/>
      <c r="C134" s="387" t="s">
        <v>5108</v>
      </c>
      <c r="D134" s="388" t="s">
        <v>5109</v>
      </c>
      <c r="E134" s="1727">
        <v>2.2265999999999999</v>
      </c>
      <c r="F134" s="1728">
        <f t="shared" si="35"/>
        <v>0</v>
      </c>
      <c r="G134" s="1725">
        <f t="shared" si="36"/>
        <v>0</v>
      </c>
      <c r="H134" s="1729">
        <v>50</v>
      </c>
      <c r="I134" s="506">
        <v>50</v>
      </c>
      <c r="J134" s="116"/>
      <c r="K134" s="1726">
        <f t="shared" si="37"/>
        <v>0</v>
      </c>
    </row>
    <row r="135" spans="1:14" ht="15.75">
      <c r="A135" s="304" t="str">
        <f>IF(J135&gt;0,COUNT($J$4:J135)+MAX('MI Fittings'!A:A,'CS Press Fittings'!A:A,'Steel Nipples'!A:A,'Steel Cut Lengths'!A:A),"")</f>
        <v/>
      </c>
      <c r="B135" s="401"/>
      <c r="C135" s="387" t="s">
        <v>5110</v>
      </c>
      <c r="D135" s="388" t="s">
        <v>5111</v>
      </c>
      <c r="E135" s="1727">
        <v>2.8206000000000002</v>
      </c>
      <c r="F135" s="1728">
        <f t="shared" si="35"/>
        <v>0</v>
      </c>
      <c r="G135" s="1725">
        <f t="shared" si="36"/>
        <v>0</v>
      </c>
      <c r="H135" s="1729">
        <v>50</v>
      </c>
      <c r="I135" s="506">
        <v>50</v>
      </c>
      <c r="J135" s="116"/>
      <c r="K135" s="1726">
        <f t="shared" si="37"/>
        <v>0</v>
      </c>
    </row>
    <row r="136" spans="1:14" ht="15.75">
      <c r="A136" s="304" t="str">
        <f>IF(J136&gt;0,COUNT($J$4:J136)+MAX('MI Fittings'!A:A,'CS Press Fittings'!A:A,'Steel Nipples'!A:A,'Steel Cut Lengths'!A:A),"")</f>
        <v/>
      </c>
      <c r="B136" s="401"/>
      <c r="C136" s="387" t="s">
        <v>5112</v>
      </c>
      <c r="D136" s="388" t="s">
        <v>5113</v>
      </c>
      <c r="E136" s="1727">
        <v>3.3587999999999996</v>
      </c>
      <c r="F136" s="1728">
        <f t="shared" si="35"/>
        <v>0</v>
      </c>
      <c r="G136" s="1725">
        <f t="shared" si="36"/>
        <v>0</v>
      </c>
      <c r="H136" s="1729">
        <v>50</v>
      </c>
      <c r="I136" s="506">
        <v>50</v>
      </c>
      <c r="J136" s="116"/>
      <c r="K136" s="1726">
        <f t="shared" si="37"/>
        <v>0</v>
      </c>
    </row>
    <row r="137" spans="1:14" ht="15.75">
      <c r="A137" s="304" t="str">
        <f>IF(J137&gt;0,COUNT($J$4:J137)+MAX('MI Fittings'!A:A,'CS Press Fittings'!A:A,'Steel Nipples'!A:A,'Steel Cut Lengths'!A:A),"")</f>
        <v/>
      </c>
      <c r="B137" s="401"/>
      <c r="C137" s="1730" t="s">
        <v>5114</v>
      </c>
      <c r="D137" s="1731" t="s">
        <v>5115</v>
      </c>
      <c r="E137" s="1732">
        <v>3.5630999999999999</v>
      </c>
      <c r="F137" s="1733">
        <f t="shared" si="35"/>
        <v>0</v>
      </c>
      <c r="G137" s="1725">
        <f t="shared" si="36"/>
        <v>0</v>
      </c>
      <c r="H137" s="1734">
        <v>50</v>
      </c>
      <c r="I137" s="328">
        <v>50</v>
      </c>
      <c r="J137" s="1735"/>
      <c r="K137" s="1726">
        <f t="shared" si="37"/>
        <v>0</v>
      </c>
    </row>
    <row r="138" spans="1:14" s="540" customFormat="1" ht="15.75">
      <c r="A138" s="304" t="str">
        <f>IF(J138&gt;0,COUNT($J$4:J138)+MAX('MI Fittings'!A:A,'CS Press Fittings'!A:A,'Steel Nipples'!A:A,'Steel Cut Lengths'!A:A),"")</f>
        <v/>
      </c>
      <c r="B138" s="551"/>
      <c r="C138" s="1763"/>
      <c r="D138" s="1764" t="s">
        <v>5116</v>
      </c>
      <c r="E138" s="1765"/>
      <c r="F138" s="1766"/>
      <c r="G138" s="1767"/>
      <c r="H138" s="1768"/>
      <c r="I138" s="1769"/>
      <c r="J138" s="1770"/>
      <c r="K138" s="1771"/>
      <c r="L138" s="304"/>
      <c r="M138" s="304"/>
      <c r="N138" s="304"/>
    </row>
    <row r="139" spans="1:14" s="541" customFormat="1" ht="15.75">
      <c r="A139" s="304" t="str">
        <f>IF(J139&gt;0,COUNT($J$4:J139)+MAX('MI Fittings'!A:A,'CS Press Fittings'!A:A,'Steel Nipples'!A:A,'Steel Cut Lengths'!A:A),"")</f>
        <v/>
      </c>
      <c r="B139" s="547"/>
      <c r="C139" s="1715"/>
      <c r="D139" s="1716" t="s">
        <v>4893</v>
      </c>
      <c r="E139" s="1717" t="s">
        <v>563</v>
      </c>
      <c r="F139" s="1718"/>
      <c r="G139" s="1719"/>
      <c r="H139" s="1720"/>
      <c r="I139" s="1721"/>
      <c r="J139" s="1722"/>
      <c r="K139" s="1723"/>
      <c r="L139" s="304"/>
      <c r="M139" s="304"/>
      <c r="N139" s="304"/>
    </row>
    <row r="140" spans="1:14" ht="15.75">
      <c r="A140" s="304" t="str">
        <f>IF(J140&gt;0,COUNT($J$4:J140)+MAX('MI Fittings'!A:A,'CS Press Fittings'!A:A,'Steel Nipples'!A:A,'Steel Cut Lengths'!A:A),"")</f>
        <v/>
      </c>
      <c r="B140" s="401"/>
      <c r="C140" s="384" t="s">
        <v>5117</v>
      </c>
      <c r="D140" s="342" t="s">
        <v>5118</v>
      </c>
      <c r="E140" s="1724">
        <v>2.7468000000000004</v>
      </c>
      <c r="F140" s="322">
        <f t="shared" ref="F140:F145" si="38">$F$2</f>
        <v>0</v>
      </c>
      <c r="G140" s="1725">
        <f t="shared" ref="G140:G145" si="39">IFERROR(E140*F140,"-")</f>
        <v>0</v>
      </c>
      <c r="H140" s="548">
        <v>50</v>
      </c>
      <c r="I140" s="504">
        <v>50</v>
      </c>
      <c r="J140" s="114"/>
      <c r="K140" s="1726">
        <f t="shared" ref="K140:K145" si="40">IFERROR(G140*J140,0)</f>
        <v>0</v>
      </c>
    </row>
    <row r="141" spans="1:14" ht="15.75">
      <c r="A141" s="304" t="str">
        <f>IF(J141&gt;0,COUNT($J$4:J141)+MAX('MI Fittings'!A:A,'CS Press Fittings'!A:A,'Steel Nipples'!A:A,'Steel Cut Lengths'!A:A),"")</f>
        <v/>
      </c>
      <c r="B141" s="401"/>
      <c r="C141" s="387" t="s">
        <v>5119</v>
      </c>
      <c r="D141" s="388" t="s">
        <v>5120</v>
      </c>
      <c r="E141" s="1727">
        <v>3.294</v>
      </c>
      <c r="F141" s="1728">
        <f t="shared" si="38"/>
        <v>0</v>
      </c>
      <c r="G141" s="1725">
        <f t="shared" si="39"/>
        <v>0</v>
      </c>
      <c r="H141" s="1729">
        <v>50</v>
      </c>
      <c r="I141" s="506">
        <v>50</v>
      </c>
      <c r="J141" s="116"/>
      <c r="K141" s="1726">
        <f t="shared" si="40"/>
        <v>0</v>
      </c>
    </row>
    <row r="142" spans="1:14" ht="15.75">
      <c r="A142" s="304" t="str">
        <f>IF(J142&gt;0,COUNT($J$4:J142)+MAX('MI Fittings'!A:A,'CS Press Fittings'!A:A,'Steel Nipples'!A:A,'Steel Cut Lengths'!A:A),"")</f>
        <v/>
      </c>
      <c r="B142" s="340"/>
      <c r="C142" s="387" t="s">
        <v>5121</v>
      </c>
      <c r="D142" s="388" t="s">
        <v>5122</v>
      </c>
      <c r="E142" s="1727">
        <v>3.5910000000000002</v>
      </c>
      <c r="F142" s="1728">
        <f t="shared" si="38"/>
        <v>0</v>
      </c>
      <c r="G142" s="1725">
        <f t="shared" si="39"/>
        <v>0</v>
      </c>
      <c r="H142" s="1729">
        <v>50</v>
      </c>
      <c r="I142" s="506">
        <v>50</v>
      </c>
      <c r="J142" s="116"/>
      <c r="K142" s="1726">
        <f t="shared" si="40"/>
        <v>0</v>
      </c>
    </row>
    <row r="143" spans="1:14" ht="15.75">
      <c r="A143" s="304" t="str">
        <f>IF(J143&gt;0,COUNT($J$4:J143)+MAX('MI Fittings'!A:A,'CS Press Fittings'!A:A,'Steel Nipples'!A:A,'Steel Cut Lengths'!A:A),"")</f>
        <v/>
      </c>
      <c r="B143" s="401"/>
      <c r="C143" s="387" t="s">
        <v>5123</v>
      </c>
      <c r="D143" s="388" t="s">
        <v>5124</v>
      </c>
      <c r="E143" s="1727">
        <v>4.0635000000000003</v>
      </c>
      <c r="F143" s="1728">
        <f t="shared" si="38"/>
        <v>0</v>
      </c>
      <c r="G143" s="1725">
        <f t="shared" si="39"/>
        <v>0</v>
      </c>
      <c r="H143" s="1729">
        <v>50</v>
      </c>
      <c r="I143" s="506">
        <v>50</v>
      </c>
      <c r="J143" s="116"/>
      <c r="K143" s="1726">
        <f t="shared" si="40"/>
        <v>0</v>
      </c>
    </row>
    <row r="144" spans="1:14" ht="15.75">
      <c r="A144" s="304" t="str">
        <f>IF(J144&gt;0,COUNT($J$4:J144)+MAX('MI Fittings'!A:A,'CS Press Fittings'!A:A,'Steel Nipples'!A:A,'Steel Cut Lengths'!A:A),"")</f>
        <v/>
      </c>
      <c r="B144" s="401"/>
      <c r="C144" s="387" t="s">
        <v>5125</v>
      </c>
      <c r="D144" s="1778" t="s">
        <v>5126</v>
      </c>
      <c r="E144" s="1727">
        <v>5.2884000000000002</v>
      </c>
      <c r="F144" s="1728">
        <f t="shared" si="38"/>
        <v>0</v>
      </c>
      <c r="G144" s="1725">
        <f t="shared" si="39"/>
        <v>0</v>
      </c>
      <c r="H144" s="1729">
        <v>50</v>
      </c>
      <c r="I144" s="506">
        <v>50</v>
      </c>
      <c r="J144" s="116"/>
      <c r="K144" s="1726">
        <f t="shared" si="40"/>
        <v>0</v>
      </c>
    </row>
    <row r="145" spans="1:14" ht="15.75">
      <c r="A145" s="304" t="str">
        <f>IF(J145&gt;0,COUNT($J$4:J145)+MAX('MI Fittings'!A:A,'CS Press Fittings'!A:A,'Steel Nipples'!A:A,'Steel Cut Lengths'!A:A),"")</f>
        <v/>
      </c>
      <c r="B145" s="401"/>
      <c r="C145" s="1730" t="s">
        <v>5127</v>
      </c>
      <c r="D145" s="1779" t="s">
        <v>5128</v>
      </c>
      <c r="E145" s="1732">
        <v>6.8571</v>
      </c>
      <c r="F145" s="1733">
        <f t="shared" si="38"/>
        <v>0</v>
      </c>
      <c r="G145" s="1725">
        <f t="shared" si="39"/>
        <v>0</v>
      </c>
      <c r="H145" s="1734">
        <v>50</v>
      </c>
      <c r="I145" s="328">
        <v>50</v>
      </c>
      <c r="J145" s="1735"/>
      <c r="K145" s="1726">
        <f t="shared" si="40"/>
        <v>0</v>
      </c>
    </row>
    <row r="146" spans="1:14" ht="15.75">
      <c r="A146" s="304" t="str">
        <f>IF(J146&gt;0,COUNT($J$4:J146)+MAX('MI Fittings'!A:A,'CS Press Fittings'!A:A,'Steel Nipples'!A:A,'Steel Cut Lengths'!A:A),"")</f>
        <v/>
      </c>
      <c r="B146" s="306"/>
      <c r="C146" s="1780"/>
      <c r="D146" s="1781"/>
      <c r="E146" s="1758"/>
      <c r="F146" s="1782"/>
      <c r="G146" s="1783"/>
      <c r="H146" s="1784"/>
      <c r="I146" s="1635"/>
      <c r="J146" s="1785"/>
      <c r="K146" s="1786"/>
    </row>
    <row r="147" spans="1:14" s="540" customFormat="1" ht="15.75">
      <c r="A147" s="304" t="str">
        <f>IF(J147&gt;0,COUNT($J$4:J147)+MAX('MI Fittings'!A:A,'CS Press Fittings'!A:A,'Steel Nipples'!A:A,'Steel Cut Lengths'!A:A),"")</f>
        <v/>
      </c>
      <c r="B147" s="551"/>
      <c r="C147" s="1763"/>
      <c r="D147" s="1764" t="s">
        <v>5129</v>
      </c>
      <c r="E147" s="1765" t="s">
        <v>563</v>
      </c>
      <c r="F147" s="1766"/>
      <c r="G147" s="1767"/>
      <c r="H147" s="1768"/>
      <c r="I147" s="1769"/>
      <c r="J147" s="1770"/>
      <c r="K147" s="1771"/>
      <c r="L147" s="304"/>
      <c r="M147" s="304"/>
      <c r="N147" s="304"/>
    </row>
    <row r="148" spans="1:14" ht="20.100000000000001" customHeight="1">
      <c r="A148" s="304" t="str">
        <f>IF(J148&gt;0,COUNT($J$4:J148)+MAX('MI Fittings'!A:A,'CS Press Fittings'!A:A,'Steel Nipples'!A:A,'Steel Cut Lengths'!A:A),"")</f>
        <v/>
      </c>
      <c r="B148" s="340"/>
      <c r="C148" s="384" t="s">
        <v>5130</v>
      </c>
      <c r="D148" s="342" t="s">
        <v>5131</v>
      </c>
      <c r="E148" s="1724">
        <v>3.6</v>
      </c>
      <c r="F148" s="322">
        <f t="shared" ref="F148:F170" si="41">$F$2</f>
        <v>0</v>
      </c>
      <c r="G148" s="1725">
        <f t="shared" ref="G148:G149" si="42">IFERROR(E148*F148,"-")</f>
        <v>0</v>
      </c>
      <c r="H148" s="548">
        <v>100</v>
      </c>
      <c r="I148" s="504">
        <v>100</v>
      </c>
      <c r="J148" s="114"/>
      <c r="K148" s="1726">
        <f t="shared" ref="K148:K149" si="43">IFERROR(G148*J148,0)</f>
        <v>0</v>
      </c>
    </row>
    <row r="149" spans="1:14" ht="20.100000000000001" customHeight="1">
      <c r="A149" s="304" t="str">
        <f>IF(J149&gt;0,COUNT($J$4:J149)+MAX('MI Fittings'!A:A,'CS Press Fittings'!A:A,'Steel Nipples'!A:A,'Steel Cut Lengths'!A:A),"")</f>
        <v/>
      </c>
      <c r="B149" s="401"/>
      <c r="C149" s="1730" t="s">
        <v>5132</v>
      </c>
      <c r="D149" s="1731" t="s">
        <v>5133</v>
      </c>
      <c r="E149" s="1732">
        <v>4.2569999999999997</v>
      </c>
      <c r="F149" s="1733">
        <f t="shared" si="41"/>
        <v>0</v>
      </c>
      <c r="G149" s="1725">
        <f t="shared" si="42"/>
        <v>0</v>
      </c>
      <c r="H149" s="1734">
        <v>50</v>
      </c>
      <c r="I149" s="328">
        <v>50</v>
      </c>
      <c r="J149" s="1735"/>
      <c r="K149" s="1726">
        <f t="shared" si="43"/>
        <v>0</v>
      </c>
    </row>
    <row r="150" spans="1:14" s="541" customFormat="1" ht="15.75">
      <c r="A150" s="304" t="str">
        <f>IF(J150&gt;0,COUNT($J$4:J150)+MAX('MI Fittings'!A:A,'CS Press Fittings'!A:A,'Steel Nipples'!A:A,'Steel Cut Lengths'!A:A),"")</f>
        <v/>
      </c>
      <c r="B150" s="549"/>
      <c r="C150" s="1746"/>
      <c r="D150" s="1747"/>
      <c r="E150" s="1748"/>
      <c r="F150" s="1749"/>
      <c r="G150" s="1750"/>
      <c r="H150" s="1751"/>
      <c r="I150" s="1752"/>
      <c r="J150" s="1753"/>
      <c r="K150" s="1754"/>
      <c r="L150" s="304"/>
      <c r="M150" s="304"/>
      <c r="N150" s="304"/>
    </row>
    <row r="151" spans="1:14" ht="20.100000000000001" customHeight="1">
      <c r="A151" s="304" t="str">
        <f>IF(J151&gt;0,COUNT($J$4:J151)+MAX('MI Fittings'!A:A,'CS Press Fittings'!A:A,'Steel Nipples'!A:A,'Steel Cut Lengths'!A:A),"")</f>
        <v/>
      </c>
      <c r="B151" s="401"/>
      <c r="C151" s="387" t="s">
        <v>5134</v>
      </c>
      <c r="D151" s="553" t="s">
        <v>5135</v>
      </c>
      <c r="E151" s="1724">
        <v>1.7415</v>
      </c>
      <c r="F151" s="322">
        <f>$F$2</f>
        <v>0</v>
      </c>
      <c r="G151" s="1725">
        <f t="shared" ref="G151:G152" si="44">IFERROR(E151*F151,"-")</f>
        <v>0</v>
      </c>
      <c r="H151" s="548">
        <v>50</v>
      </c>
      <c r="I151" s="504">
        <v>50</v>
      </c>
      <c r="J151" s="114"/>
      <c r="K151" s="1726">
        <f t="shared" ref="K151:K152" si="45">IFERROR(G151*J151,0)</f>
        <v>0</v>
      </c>
    </row>
    <row r="152" spans="1:14" ht="20.100000000000001" customHeight="1">
      <c r="A152" s="304" t="str">
        <f>IF(J152&gt;0,COUNT($J$4:J152)+MAX('MI Fittings'!A:A,'CS Press Fittings'!A:A,'Steel Nipples'!A:A,'Steel Cut Lengths'!A:A),"")</f>
        <v/>
      </c>
      <c r="B152" s="401"/>
      <c r="C152" s="387" t="s">
        <v>5136</v>
      </c>
      <c r="D152" s="1774" t="s">
        <v>5137</v>
      </c>
      <c r="E152" s="1732">
        <v>4.3019999999999996</v>
      </c>
      <c r="F152" s="1733">
        <f>$F$2</f>
        <v>0</v>
      </c>
      <c r="G152" s="1725">
        <f t="shared" si="44"/>
        <v>0</v>
      </c>
      <c r="H152" s="1734">
        <v>50</v>
      </c>
      <c r="I152" s="328">
        <v>50</v>
      </c>
      <c r="J152" s="1735"/>
      <c r="K152" s="1726">
        <f t="shared" si="45"/>
        <v>0</v>
      </c>
      <c r="M152"/>
    </row>
    <row r="153" spans="1:14" s="541" customFormat="1" ht="15.75">
      <c r="A153" s="304" t="str">
        <f>IF(J153&gt;0,COUNT($J$4:J153)+MAX('MI Fittings'!A:A,'CS Press Fittings'!A:A,'Steel Nipples'!A:A,'Steel Cut Lengths'!A:A),"")</f>
        <v/>
      </c>
      <c r="B153" s="549"/>
      <c r="C153" s="1746"/>
      <c r="D153" s="1747"/>
      <c r="E153" s="1748"/>
      <c r="F153" s="1749"/>
      <c r="G153" s="1750"/>
      <c r="H153" s="1751"/>
      <c r="I153" s="1752"/>
      <c r="J153" s="1753"/>
      <c r="K153" s="1754"/>
      <c r="L153" s="304"/>
      <c r="M153" s="304"/>
      <c r="N153" s="304"/>
    </row>
    <row r="154" spans="1:14" ht="20.100000000000001" customHeight="1">
      <c r="A154" s="304" t="str">
        <f>IF(J154&gt;0,COUNT($J$4:J154)+MAX('MI Fittings'!A:A,'CS Press Fittings'!A:A,'Steel Nipples'!A:A,'Steel Cut Lengths'!A:A),"")</f>
        <v/>
      </c>
      <c r="B154" s="401"/>
      <c r="C154" s="384" t="s">
        <v>5138</v>
      </c>
      <c r="D154" s="342" t="s">
        <v>5139</v>
      </c>
      <c r="E154" s="1724">
        <v>0.11699999999999999</v>
      </c>
      <c r="F154" s="322">
        <f t="shared" si="41"/>
        <v>0</v>
      </c>
      <c r="G154" s="1725">
        <f t="shared" ref="G154:G155" si="46">IFERROR(E154*F154,"-")</f>
        <v>0</v>
      </c>
      <c r="H154" s="548">
        <v>100</v>
      </c>
      <c r="I154" s="504">
        <v>100</v>
      </c>
      <c r="J154" s="114"/>
      <c r="K154" s="1726">
        <f t="shared" ref="K154:K155" si="47">IFERROR(G154*J154,0)</f>
        <v>0</v>
      </c>
    </row>
    <row r="155" spans="1:14" ht="20.100000000000001" customHeight="1">
      <c r="A155" s="304" t="str">
        <f>IF(J155&gt;0,COUNT($J$4:J155)+MAX('MI Fittings'!A:A,'CS Press Fittings'!A:A,'Steel Nipples'!A:A,'Steel Cut Lengths'!A:A),"")</f>
        <v/>
      </c>
      <c r="B155" s="401"/>
      <c r="C155" s="1730" t="s">
        <v>5140</v>
      </c>
      <c r="D155" s="1731" t="s">
        <v>5141</v>
      </c>
      <c r="E155" s="1732">
        <v>0.26100000000000001</v>
      </c>
      <c r="F155" s="1733">
        <f t="shared" si="41"/>
        <v>0</v>
      </c>
      <c r="G155" s="1725">
        <f t="shared" si="46"/>
        <v>0</v>
      </c>
      <c r="H155" s="1734">
        <v>100</v>
      </c>
      <c r="I155" s="328">
        <v>100</v>
      </c>
      <c r="J155" s="1735"/>
      <c r="K155" s="1726">
        <f t="shared" si="47"/>
        <v>0</v>
      </c>
    </row>
    <row r="156" spans="1:14" s="541" customFormat="1" ht="15.75">
      <c r="A156" s="304" t="str">
        <f>IF(J156&gt;0,COUNT($J$4:J156)+MAX('MI Fittings'!A:A,'CS Press Fittings'!A:A,'Steel Nipples'!A:A,'Steel Cut Lengths'!A:A),"")</f>
        <v/>
      </c>
      <c r="B156" s="549"/>
      <c r="C156" s="1746"/>
      <c r="D156" s="1747"/>
      <c r="E156" s="1748"/>
      <c r="F156" s="1749"/>
      <c r="G156" s="1750"/>
      <c r="H156" s="1751"/>
      <c r="I156" s="1752"/>
      <c r="J156" s="1753"/>
      <c r="K156" s="1754"/>
      <c r="L156" s="304"/>
      <c r="M156" s="304"/>
      <c r="N156" s="304"/>
    </row>
    <row r="157" spans="1:14" ht="20.100000000000001" customHeight="1">
      <c r="A157" s="304" t="str">
        <f>IF(J157&gt;0,COUNT($J$4:J157)+MAX('MI Fittings'!A:A,'CS Press Fittings'!A:A,'Steel Nipples'!A:A,'Steel Cut Lengths'!A:A),"")</f>
        <v/>
      </c>
      <c r="B157" s="401"/>
      <c r="C157" s="384" t="s">
        <v>12414</v>
      </c>
      <c r="D157" s="342" t="s">
        <v>12415</v>
      </c>
      <c r="E157" s="1787" t="s">
        <v>5172</v>
      </c>
      <c r="F157" s="322" t="s">
        <v>5172</v>
      </c>
      <c r="G157" s="1788" t="s">
        <v>5172</v>
      </c>
      <c r="H157" s="548"/>
      <c r="I157" s="504"/>
      <c r="J157" s="114"/>
      <c r="K157" s="1726">
        <f t="shared" ref="K157:K159" si="48">IFERROR(G157*J157,0)</f>
        <v>0</v>
      </c>
      <c r="L157"/>
    </row>
    <row r="158" spans="1:14" ht="20.100000000000001" customHeight="1">
      <c r="A158" s="304" t="str">
        <f>IF(J158&gt;0,COUNT($J$4:J158)+MAX('MI Fittings'!A:A,'CS Press Fittings'!A:A,'Steel Nipples'!A:A,'Steel Cut Lengths'!A:A),"")</f>
        <v/>
      </c>
      <c r="B158" s="401"/>
      <c r="C158" s="384" t="s">
        <v>12416</v>
      </c>
      <c r="D158" s="342" t="s">
        <v>12417</v>
      </c>
      <c r="E158" s="1787" t="s">
        <v>5172</v>
      </c>
      <c r="F158" s="322" t="s">
        <v>5172</v>
      </c>
      <c r="G158" s="1788" t="s">
        <v>5172</v>
      </c>
      <c r="H158" s="548"/>
      <c r="I158" s="504"/>
      <c r="J158" s="114"/>
      <c r="K158" s="1726">
        <f t="shared" si="48"/>
        <v>0</v>
      </c>
    </row>
    <row r="159" spans="1:14" ht="20.100000000000001" customHeight="1">
      <c r="A159" s="304" t="str">
        <f>IF(J159&gt;0,COUNT($J$4:J159)+MAX('MI Fittings'!A:A,'CS Press Fittings'!A:A,'Steel Nipples'!A:A,'Steel Cut Lengths'!A:A),"")</f>
        <v/>
      </c>
      <c r="B159" s="401"/>
      <c r="C159" s="1730" t="s">
        <v>12418</v>
      </c>
      <c r="D159" s="1731" t="s">
        <v>12419</v>
      </c>
      <c r="E159" s="1789" t="s">
        <v>5172</v>
      </c>
      <c r="F159" s="1733" t="s">
        <v>5172</v>
      </c>
      <c r="G159" s="1788" t="s">
        <v>5172</v>
      </c>
      <c r="H159" s="1734"/>
      <c r="I159" s="328"/>
      <c r="J159" s="1735"/>
      <c r="K159" s="1726">
        <f t="shared" si="48"/>
        <v>0</v>
      </c>
    </row>
    <row r="160" spans="1:14" s="541" customFormat="1" ht="15.75">
      <c r="A160" s="304" t="str">
        <f>IF(J160&gt;0,COUNT($J$4:J160)+MAX('MI Fittings'!A:A,'CS Press Fittings'!A:A,'Steel Nipples'!A:A,'Steel Cut Lengths'!A:A),"")</f>
        <v/>
      </c>
      <c r="B160" s="549"/>
      <c r="C160" s="1746"/>
      <c r="D160" s="1747"/>
      <c r="E160" s="1748"/>
      <c r="F160" s="1749"/>
      <c r="G160" s="1750"/>
      <c r="H160" s="1751"/>
      <c r="I160" s="1752"/>
      <c r="J160" s="1753"/>
      <c r="K160" s="1754"/>
      <c r="L160" s="304"/>
      <c r="M160" s="304"/>
      <c r="N160" s="304"/>
    </row>
    <row r="161" spans="1:14" ht="20.100000000000001" customHeight="1">
      <c r="A161" s="304" t="str">
        <f>IF(J161&gt;0,COUNT($J$4:J161)+MAX('MI Fittings'!A:A,'CS Press Fittings'!A:A,'Steel Nipples'!A:A,'Steel Cut Lengths'!A:A),"")</f>
        <v/>
      </c>
      <c r="B161" s="401"/>
      <c r="C161" s="384" t="s">
        <v>12420</v>
      </c>
      <c r="D161" s="342" t="s">
        <v>12421</v>
      </c>
      <c r="E161" s="1787" t="s">
        <v>5172</v>
      </c>
      <c r="F161" s="322" t="s">
        <v>5172</v>
      </c>
      <c r="G161" s="1788" t="s">
        <v>5172</v>
      </c>
      <c r="H161" s="548"/>
      <c r="I161" s="504"/>
      <c r="J161" s="114"/>
      <c r="K161" s="1726">
        <f t="shared" ref="K161:K164" si="49">IFERROR(G161*J161,0)</f>
        <v>0</v>
      </c>
    </row>
    <row r="162" spans="1:14" ht="20.100000000000001" customHeight="1">
      <c r="A162" s="304" t="str">
        <f>IF(J162&gt;0,COUNT($J$4:J162)+MAX('MI Fittings'!A:A,'CS Press Fittings'!A:A,'Steel Nipples'!A:A,'Steel Cut Lengths'!A:A),"")</f>
        <v/>
      </c>
      <c r="B162" s="401"/>
      <c r="C162" s="384" t="s">
        <v>12420</v>
      </c>
      <c r="D162" s="342" t="s">
        <v>12422</v>
      </c>
      <c r="E162" s="1787" t="s">
        <v>5172</v>
      </c>
      <c r="F162" s="322" t="s">
        <v>5172</v>
      </c>
      <c r="G162" s="1788" t="s">
        <v>5172</v>
      </c>
      <c r="H162" s="548"/>
      <c r="I162" s="504"/>
      <c r="J162" s="114"/>
      <c r="K162" s="1726">
        <f t="shared" si="49"/>
        <v>0</v>
      </c>
    </row>
    <row r="163" spans="1:14" ht="20.100000000000001" customHeight="1">
      <c r="A163" s="304" t="str">
        <f>IF(J163&gt;0,COUNT($J$4:J163)+MAX('MI Fittings'!A:A,'CS Press Fittings'!A:A,'Steel Nipples'!A:A,'Steel Cut Lengths'!A:A),"")</f>
        <v/>
      </c>
      <c r="B163" s="401"/>
      <c r="C163" s="384" t="s">
        <v>12420</v>
      </c>
      <c r="D163" s="342" t="s">
        <v>12423</v>
      </c>
      <c r="E163" s="1787" t="s">
        <v>5172</v>
      </c>
      <c r="F163" s="322" t="s">
        <v>5172</v>
      </c>
      <c r="G163" s="1788" t="s">
        <v>5172</v>
      </c>
      <c r="H163" s="548"/>
      <c r="I163" s="504"/>
      <c r="J163" s="114"/>
      <c r="K163" s="1726">
        <f t="shared" si="49"/>
        <v>0</v>
      </c>
    </row>
    <row r="164" spans="1:14" ht="20.100000000000001" customHeight="1">
      <c r="A164" s="304" t="str">
        <f>IF(J164&gt;0,COUNT($J$4:J164)+MAX('MI Fittings'!A:A,'CS Press Fittings'!A:A,'Steel Nipples'!A:A,'Steel Cut Lengths'!A:A),"")</f>
        <v/>
      </c>
      <c r="B164" s="401"/>
      <c r="C164" s="1730" t="s">
        <v>12420</v>
      </c>
      <c r="D164" s="1731" t="s">
        <v>12424</v>
      </c>
      <c r="E164" s="1789" t="s">
        <v>5172</v>
      </c>
      <c r="F164" s="1733" t="s">
        <v>5172</v>
      </c>
      <c r="G164" s="1788" t="s">
        <v>5172</v>
      </c>
      <c r="H164" s="1734"/>
      <c r="I164" s="328"/>
      <c r="J164" s="1735"/>
      <c r="K164" s="1726">
        <f t="shared" si="49"/>
        <v>0</v>
      </c>
    </row>
    <row r="165" spans="1:14" s="541" customFormat="1" ht="15.75">
      <c r="A165" s="304" t="str">
        <f>IF(J165&gt;0,COUNT($J$4:J165)+MAX('MI Fittings'!A:A,'CS Press Fittings'!A:A,'Steel Nipples'!A:A,'Steel Cut Lengths'!A:A),"")</f>
        <v/>
      </c>
      <c r="B165" s="549"/>
      <c r="C165" s="1746"/>
      <c r="D165" s="1747"/>
      <c r="E165" s="1748"/>
      <c r="F165" s="1749"/>
      <c r="G165" s="1750"/>
      <c r="H165" s="1751"/>
      <c r="I165" s="1752"/>
      <c r="J165" s="1753"/>
      <c r="K165" s="1754"/>
      <c r="L165" s="304"/>
      <c r="M165" s="304"/>
      <c r="N165" s="304"/>
    </row>
    <row r="166" spans="1:14" ht="20.100000000000001" customHeight="1">
      <c r="A166" s="304" t="str">
        <f>IF(J166&gt;0,COUNT($J$4:J166)+MAX('MI Fittings'!A:A,'CS Press Fittings'!A:A,'Steel Nipples'!A:A,'Steel Cut Lengths'!A:A),"")</f>
        <v/>
      </c>
      <c r="B166" s="401"/>
      <c r="C166" s="384" t="s">
        <v>5142</v>
      </c>
      <c r="D166" s="342" t="s">
        <v>5143</v>
      </c>
      <c r="E166" s="1724">
        <v>0.1017</v>
      </c>
      <c r="F166" s="322">
        <f t="shared" si="41"/>
        <v>0</v>
      </c>
      <c r="G166" s="1725">
        <f t="shared" ref="G166:G167" si="50">IFERROR(E166*F166,"-")</f>
        <v>0</v>
      </c>
      <c r="H166" s="548">
        <v>100</v>
      </c>
      <c r="I166" s="504">
        <v>100</v>
      </c>
      <c r="J166" s="114"/>
      <c r="K166" s="1726">
        <f t="shared" ref="K166:K167" si="51">IFERROR(G166*J166,0)</f>
        <v>0</v>
      </c>
    </row>
    <row r="167" spans="1:14" ht="20.100000000000001" customHeight="1">
      <c r="A167" s="304" t="str">
        <f>IF(J167&gt;0,COUNT($J$4:J167)+MAX('MI Fittings'!A:A,'CS Press Fittings'!A:A,'Steel Nipples'!A:A,'Steel Cut Lengths'!A:A),"")</f>
        <v/>
      </c>
      <c r="B167" s="401"/>
      <c r="C167" s="1730" t="s">
        <v>5144</v>
      </c>
      <c r="D167" s="1731" t="s">
        <v>5145</v>
      </c>
      <c r="E167" s="1732">
        <v>0.25019999999999998</v>
      </c>
      <c r="F167" s="1733">
        <f t="shared" si="41"/>
        <v>0</v>
      </c>
      <c r="G167" s="1725">
        <f t="shared" si="50"/>
        <v>0</v>
      </c>
      <c r="H167" s="1734">
        <v>50</v>
      </c>
      <c r="I167" s="328">
        <v>50</v>
      </c>
      <c r="J167" s="1735"/>
      <c r="K167" s="1726">
        <f t="shared" si="51"/>
        <v>0</v>
      </c>
    </row>
    <row r="168" spans="1:14" s="541" customFormat="1" ht="15.75">
      <c r="A168" s="304" t="str">
        <f>IF(J168&gt;0,COUNT($J$4:J168)+MAX('MI Fittings'!A:A,'CS Press Fittings'!A:A,'Steel Nipples'!A:A,'Steel Cut Lengths'!A:A),"")</f>
        <v/>
      </c>
      <c r="B168" s="549"/>
      <c r="C168" s="1746"/>
      <c r="D168" s="1747"/>
      <c r="E168" s="1748"/>
      <c r="F168" s="1749"/>
      <c r="G168" s="1750"/>
      <c r="H168" s="1751"/>
      <c r="I168" s="1752"/>
      <c r="J168" s="1753"/>
      <c r="K168" s="1754"/>
      <c r="L168" s="304"/>
      <c r="M168" s="304"/>
      <c r="N168" s="304"/>
    </row>
    <row r="169" spans="1:14" ht="15.75">
      <c r="A169" s="304" t="str">
        <f>IF(J169&gt;0,COUNT($J$4:J169)+MAX('MI Fittings'!A:A,'CS Press Fittings'!A:A,'Steel Nipples'!A:A,'Steel Cut Lengths'!A:A),"")</f>
        <v/>
      </c>
      <c r="B169" s="340"/>
      <c r="C169" s="384" t="s">
        <v>5146</v>
      </c>
      <c r="D169" s="342" t="s">
        <v>5147</v>
      </c>
      <c r="E169" s="1724">
        <v>0.95</v>
      </c>
      <c r="F169" s="322">
        <f t="shared" si="41"/>
        <v>0</v>
      </c>
      <c r="G169" s="1725">
        <f t="shared" ref="G169:G170" si="52">IFERROR(E169*F169,"-")</f>
        <v>0</v>
      </c>
      <c r="H169" s="548">
        <v>80</v>
      </c>
      <c r="I169" s="504">
        <v>320</v>
      </c>
      <c r="J169" s="114"/>
      <c r="K169" s="1726">
        <f t="shared" ref="K169:K170" si="53">IFERROR(G169*J169,0)</f>
        <v>0</v>
      </c>
    </row>
    <row r="170" spans="1:14" ht="15.75">
      <c r="A170" s="304" t="str">
        <f>IF(J170&gt;0,COUNT($J$4:J170)+MAX('MI Fittings'!A:A,'CS Press Fittings'!A:A,'Steel Nipples'!A:A,'Steel Cut Lengths'!A:A),"")</f>
        <v/>
      </c>
      <c r="B170" s="401"/>
      <c r="C170" s="1730" t="s">
        <v>5148</v>
      </c>
      <c r="D170" s="1731" t="s">
        <v>5149</v>
      </c>
      <c r="E170" s="1732">
        <v>1.5</v>
      </c>
      <c r="F170" s="1733">
        <f t="shared" si="41"/>
        <v>0</v>
      </c>
      <c r="G170" s="1725">
        <f t="shared" si="52"/>
        <v>0</v>
      </c>
      <c r="H170" s="1734">
        <v>50</v>
      </c>
      <c r="I170" s="328">
        <v>200</v>
      </c>
      <c r="J170" s="1735"/>
      <c r="K170" s="1726">
        <f t="shared" si="53"/>
        <v>0</v>
      </c>
    </row>
    <row r="171" spans="1:14" s="541" customFormat="1" ht="15.75">
      <c r="A171" s="304" t="str">
        <f>IF(J171&gt;0,COUNT($J$4:J171)+MAX('MI Fittings'!A:A,'CS Press Fittings'!A:A,'Steel Nipples'!A:A,'Steel Cut Lengths'!A:A),"")</f>
        <v/>
      </c>
      <c r="B171" s="549"/>
      <c r="C171" s="1746"/>
      <c r="D171" s="1747"/>
      <c r="E171" s="1748"/>
      <c r="F171" s="1749"/>
      <c r="G171" s="1750"/>
      <c r="H171" s="1751"/>
      <c r="I171" s="1752"/>
      <c r="J171" s="1753"/>
      <c r="K171" s="1754"/>
      <c r="L171" s="304"/>
      <c r="M171" s="304"/>
      <c r="N171" s="304"/>
    </row>
    <row r="172" spans="1:14" ht="20.100000000000001" customHeight="1">
      <c r="A172" s="304" t="str">
        <f>IF(J172&gt;0,COUNT($J$4:J172)+MAX('MI Fittings'!A:A,'CS Press Fittings'!A:A,'Steel Nipples'!A:A,'Steel Cut Lengths'!A:A),"")</f>
        <v/>
      </c>
      <c r="B172" s="340"/>
      <c r="C172" s="384" t="s">
        <v>5150</v>
      </c>
      <c r="D172" s="342" t="s">
        <v>5151</v>
      </c>
      <c r="E172" s="1787" t="s">
        <v>5172</v>
      </c>
      <c r="F172" s="322" t="s">
        <v>5172</v>
      </c>
      <c r="G172" s="1725" t="str">
        <f t="shared" ref="G172:G173" si="54">IFERROR(E172*F172,"-")</f>
        <v>-</v>
      </c>
      <c r="H172" s="548">
        <v>25</v>
      </c>
      <c r="I172" s="504">
        <v>25</v>
      </c>
      <c r="J172" s="114"/>
      <c r="K172" s="1726">
        <f t="shared" ref="K172:K173" si="55">IFERROR(G172*J172,0)</f>
        <v>0</v>
      </c>
    </row>
    <row r="173" spans="1:14" ht="20.100000000000001" customHeight="1">
      <c r="A173" s="304" t="str">
        <f>IF(J173&gt;0,COUNT($J$4:J173)+MAX('MI Fittings'!A:A,'CS Press Fittings'!A:A,'Steel Nipples'!A:A,'Steel Cut Lengths'!A:A),"")</f>
        <v/>
      </c>
      <c r="B173" s="384"/>
      <c r="C173" s="387" t="s">
        <v>5152</v>
      </c>
      <c r="D173" s="388" t="s">
        <v>5153</v>
      </c>
      <c r="E173" s="1790" t="s">
        <v>5172</v>
      </c>
      <c r="F173" s="1728" t="s">
        <v>5172</v>
      </c>
      <c r="G173" s="1725" t="str">
        <f t="shared" si="54"/>
        <v>-</v>
      </c>
      <c r="H173" s="1729">
        <v>12</v>
      </c>
      <c r="I173" s="506">
        <v>12</v>
      </c>
      <c r="J173" s="116"/>
      <c r="K173" s="1726">
        <f t="shared" si="55"/>
        <v>0</v>
      </c>
    </row>
    <row r="174" spans="1:14" ht="15.75">
      <c r="A174" s="304" t="str">
        <f>IF(J174&gt;0,COUNT($J$4:J174)+MAX('MI Fittings'!A:A,'CS Press Fittings'!A:A,'Steel Nipples'!A:A,'Steel Cut Lengths'!A:A),"")</f>
        <v/>
      </c>
    </row>
    <row r="175" spans="1:14" ht="15.75" hidden="1">
      <c r="A175" s="304" t="str">
        <f>IF(J175&gt;0,COUNT($J$4:J175)+MAX('MI Fittings'!A:A,'CS Press Fittings'!A:A,'Steel Nipples'!A:A,'Steel Cut Lengths'!A:A),"")</f>
        <v/>
      </c>
    </row>
    <row r="176" spans="1:14" ht="15.75" hidden="1">
      <c r="A176" s="304" t="str">
        <f>IF(J176&gt;0,COUNT($J$4:J176)+MAX('MI Fittings'!A:A,'CS Press Fittings'!A:A,'Steel Nipples'!A:A,'Steel Cut Lengths'!A:A),"")</f>
        <v/>
      </c>
    </row>
    <row r="177" spans="1:1" ht="15.75" hidden="1">
      <c r="A177" s="304" t="str">
        <f>IF(J177&gt;0,COUNT($J$4:J177)+MAX('MI Fittings'!A:A,'CS Press Fittings'!A:A,'Steel Nipples'!A:A,'Steel Cut Lengths'!A:A),"")</f>
        <v/>
      </c>
    </row>
    <row r="178" spans="1:1" ht="15.75" hidden="1">
      <c r="A178" s="304" t="str">
        <f>IF(J178&gt;0,COUNT($J$4:J178)+MAX('MI Fittings'!A:A,'CS Press Fittings'!A:A,'Steel Nipples'!A:A,'Steel Cut Lengths'!A:A),"")</f>
        <v/>
      </c>
    </row>
    <row r="179" spans="1:1" ht="15.75" hidden="1">
      <c r="A179" s="304" t="str">
        <f>IF(J179&gt;0,COUNT($J$4:J179)+MAX('MI Fittings'!A:A,'CS Press Fittings'!A:A,'Steel Nipples'!A:A,'Steel Cut Lengths'!A:A),"")</f>
        <v/>
      </c>
    </row>
    <row r="180" spans="1:1" ht="15.75" hidden="1">
      <c r="A180" s="304" t="str">
        <f>IF(J180&gt;0,COUNT($J$4:J180)+MAX('MI Fittings'!A:A,'CS Press Fittings'!A:A,'Steel Nipples'!A:A,'Steel Cut Lengths'!A:A),"")</f>
        <v/>
      </c>
    </row>
    <row r="181" spans="1:1" ht="15.75" hidden="1">
      <c r="A181" s="304" t="str">
        <f>IF(J181&gt;0,COUNT($J$4:J181)+MAX('MI Fittings'!A:A,'CS Press Fittings'!A:A,'Steel Nipples'!A:A,'Steel Cut Lengths'!A:A),"")</f>
        <v/>
      </c>
    </row>
    <row r="182" spans="1:1" ht="15.75" hidden="1">
      <c r="A182" s="304" t="str">
        <f>IF(J182&gt;0,COUNT($J$4:J182)+MAX('MI Fittings'!A:A,'CS Press Fittings'!A:A,'Steel Nipples'!A:A,'Steel Cut Lengths'!A:A),"")</f>
        <v/>
      </c>
    </row>
    <row r="183" spans="1:1" ht="15.75" hidden="1">
      <c r="A183" s="304" t="str">
        <f>IF(J183&gt;0,COUNT($J$4:J183)+MAX('MI Fittings'!A:A,'CS Press Fittings'!A:A,'Steel Nipples'!A:A,'Steel Cut Lengths'!A:A),"")</f>
        <v/>
      </c>
    </row>
    <row r="184" spans="1:1" ht="15.75" hidden="1">
      <c r="A184" s="304" t="str">
        <f>IF(J184&gt;0,COUNT($J$4:J184)+MAX('MI Fittings'!A:A,'CS Press Fittings'!A:A,'Steel Nipples'!A:A,'Steel Cut Lengths'!A:A),"")</f>
        <v/>
      </c>
    </row>
    <row r="185" spans="1:1" ht="15.75" hidden="1">
      <c r="A185" s="304" t="str">
        <f>IF(J185&gt;0,COUNT($J$4:J185)+MAX('MI Fittings'!A:A,'CS Press Fittings'!A:A,'Steel Nipples'!A:A,'Steel Cut Lengths'!A:A),"")</f>
        <v/>
      </c>
    </row>
    <row r="186" spans="1:1" ht="15.75" hidden="1">
      <c r="A186" s="304" t="str">
        <f>IF(J186&gt;0,COUNT($J$4:J186)+MAX('MI Fittings'!A:A,'CS Press Fittings'!A:A,'Steel Nipples'!A:A,'Steel Cut Lengths'!A:A),"")</f>
        <v/>
      </c>
    </row>
    <row r="187" spans="1:1" ht="15.75" hidden="1">
      <c r="A187" s="304" t="str">
        <f>IF(J187&gt;0,COUNT($J$4:J187)+MAX('MI Fittings'!A:A,'CS Press Fittings'!A:A,'Steel Nipples'!A:A,'Steel Cut Lengths'!A:A),"")</f>
        <v/>
      </c>
    </row>
    <row r="188" spans="1:1" ht="15.75" hidden="1">
      <c r="A188" s="304" t="str">
        <f>IF(J188&gt;0,COUNT($J$4:J188)+MAX('MI Fittings'!A:A,'CS Press Fittings'!A:A,'Steel Nipples'!A:A,'Steel Cut Lengths'!A:A),"")</f>
        <v/>
      </c>
    </row>
    <row r="189" spans="1:1" ht="15.75" hidden="1">
      <c r="A189" s="304" t="str">
        <f>IF(J189&gt;0,COUNT($J$4:J189)+MAX('MI Fittings'!A:A,'CS Press Fittings'!A:A,'Steel Nipples'!A:A,'Steel Cut Lengths'!A:A),"")</f>
        <v/>
      </c>
    </row>
    <row r="190" spans="1:1" ht="15.75" hidden="1">
      <c r="A190" s="304" t="str">
        <f>IF(J190&gt;0,COUNT($J$4:J190)+MAX('MI Fittings'!A:A,'CS Press Fittings'!A:A,'Steel Nipples'!A:A,'Steel Cut Lengths'!A:A),"")</f>
        <v/>
      </c>
    </row>
    <row r="191" spans="1:1" ht="15.75" hidden="1">
      <c r="A191" s="304" t="str">
        <f>IF(J191&gt;0,COUNT($J$4:J191)+MAX('MI Fittings'!A:A,'CS Press Fittings'!A:A,'Steel Nipples'!A:A,'Steel Cut Lengths'!A:A),"")</f>
        <v/>
      </c>
    </row>
    <row r="192" spans="1:1" ht="15.75" hidden="1">
      <c r="A192" s="304" t="str">
        <f>IF(J192&gt;0,COUNT($J$4:J192)+MAX('MI Fittings'!A:A,'CS Press Fittings'!A:A,'Steel Nipples'!A:A,'Steel Cut Lengths'!A:A),"")</f>
        <v/>
      </c>
    </row>
    <row r="193" spans="1:1" ht="15.75" hidden="1">
      <c r="A193" s="304" t="str">
        <f>IF(J193&gt;0,COUNT($J$4:J193)+MAX('MI Fittings'!A:A,'CS Press Fittings'!A:A,'Steel Nipples'!A:A,'Steel Cut Lengths'!A:A),"")</f>
        <v/>
      </c>
    </row>
    <row r="194" spans="1:1" ht="15.75" hidden="1">
      <c r="A194" s="304" t="str">
        <f>IF(J194&gt;0,COUNT($J$4:J194)+MAX('MI Fittings'!A:A,'CS Press Fittings'!A:A,'Steel Nipples'!A:A,'Steel Cut Lengths'!A:A),"")</f>
        <v/>
      </c>
    </row>
    <row r="195" spans="1:1" ht="15.75" hidden="1">
      <c r="A195" s="304" t="str">
        <f>IF(J195&gt;0,COUNT($J$4:J195)+MAX('MI Fittings'!A:A,'CS Press Fittings'!A:A,'Steel Nipples'!A:A,'Steel Cut Lengths'!A:A),"")</f>
        <v/>
      </c>
    </row>
    <row r="196" spans="1:1" ht="15.75" hidden="1">
      <c r="A196" s="304" t="str">
        <f>IF(J196&gt;0,COUNT($J$4:J196)+MAX('MI Fittings'!A:A,'CS Press Fittings'!A:A,'Steel Nipples'!A:A,'Steel Cut Lengths'!A:A),"")</f>
        <v/>
      </c>
    </row>
    <row r="197" spans="1:1" ht="15.75" hidden="1">
      <c r="A197" s="304" t="str">
        <f>IF(J197&gt;0,COUNT($J$4:J197)+MAX('MI Fittings'!A:A,'CS Press Fittings'!A:A,'Steel Nipples'!A:A,'Steel Cut Lengths'!A:A),"")</f>
        <v/>
      </c>
    </row>
    <row r="198" spans="1:1" ht="15.75" hidden="1">
      <c r="A198" s="304" t="str">
        <f>IF(J198&gt;0,COUNT($J$4:J198)+MAX('MI Fittings'!A:A,'CS Press Fittings'!A:A,'Steel Nipples'!A:A,'Steel Cut Lengths'!A:A),"")</f>
        <v/>
      </c>
    </row>
    <row r="199" spans="1:1" ht="15.75" hidden="1">
      <c r="A199" s="304" t="str">
        <f>IF(J199&gt;0,COUNT($J$4:J199)+MAX('MI Fittings'!A:A,'CS Press Fittings'!A:A,'Steel Nipples'!A:A,'Steel Cut Lengths'!A:A),"")</f>
        <v/>
      </c>
    </row>
    <row r="200" spans="1:1" ht="15.75" hidden="1">
      <c r="A200" s="304" t="str">
        <f>IF(J200&gt;0,COUNT($J$4:J200)+MAX('MI Fittings'!A:A,'CS Press Fittings'!A:A,'Steel Nipples'!A:A,'Steel Cut Lengths'!A:A),"")</f>
        <v/>
      </c>
    </row>
    <row r="201" spans="1:1" ht="15.75" hidden="1">
      <c r="A201" s="304" t="str">
        <f>IF(J201&gt;0,COUNT($J$4:J201)+MAX('MI Fittings'!A:A,'CS Press Fittings'!A:A,'Steel Nipples'!A:A,'Steel Cut Lengths'!A:A),"")</f>
        <v/>
      </c>
    </row>
    <row r="202" spans="1:1" ht="15.75" hidden="1">
      <c r="A202" s="304" t="str">
        <f>IF(J202&gt;0,COUNT($J$4:J202)+MAX('MI Fittings'!A:A,'CS Press Fittings'!A:A,'Steel Nipples'!A:A,'Steel Cut Lengths'!A:A),"")</f>
        <v/>
      </c>
    </row>
    <row r="203" spans="1:1" ht="15.75" hidden="1">
      <c r="A203" s="304" t="str">
        <f>IF(J203&gt;0,COUNT($J$4:J203)+MAX('MI Fittings'!A:A,'CS Press Fittings'!A:A,'Steel Nipples'!A:A,'Steel Cut Lengths'!A:A),"")</f>
        <v/>
      </c>
    </row>
    <row r="204" spans="1:1" ht="15.75" hidden="1">
      <c r="A204" s="304" t="str">
        <f>IF(J204&gt;0,COUNT($J$4:J204)+MAX('MI Fittings'!A:A,'CS Press Fittings'!A:A,'Steel Nipples'!A:A,'Steel Cut Lengths'!A:A),"")</f>
        <v/>
      </c>
    </row>
    <row r="205" spans="1:1" ht="15.75" hidden="1">
      <c r="A205" s="304" t="str">
        <f>IF(J205&gt;0,COUNT($J$4:J205)+MAX('MI Fittings'!A:A,'CS Press Fittings'!A:A,'Steel Nipples'!A:A,'Steel Cut Lengths'!A:A),"")</f>
        <v/>
      </c>
    </row>
    <row r="206" spans="1:1" ht="15.75" hidden="1">
      <c r="A206" s="304" t="str">
        <f>IF(J206&gt;0,COUNT($J$4:J206)+MAX('MI Fittings'!A:A,'CS Press Fittings'!A:A,'Steel Nipples'!A:A,'Steel Cut Lengths'!A:A),"")</f>
        <v/>
      </c>
    </row>
    <row r="207" spans="1:1" ht="15.75" hidden="1">
      <c r="A207" s="304" t="str">
        <f>IF(J207&gt;0,COUNT($J$4:J207)+MAX('MI Fittings'!A:A,'CS Press Fittings'!A:A,'Steel Nipples'!A:A,'Steel Cut Lengths'!A:A),"")</f>
        <v/>
      </c>
    </row>
    <row r="208" spans="1:1" ht="15.75" hidden="1">
      <c r="A208" s="304" t="str">
        <f>IF(J208&gt;0,COUNT($J$4:J208)+MAX('MI Fittings'!A:A,'CS Press Fittings'!A:A,'Steel Nipples'!A:A,'Steel Cut Lengths'!A:A),"")</f>
        <v/>
      </c>
    </row>
    <row r="209" spans="1:1" ht="15.75" hidden="1">
      <c r="A209" s="304" t="str">
        <f>IF(J209&gt;0,COUNT($J$4:J209)+MAX('MI Fittings'!A:A,'CS Press Fittings'!A:A,'Steel Nipples'!A:A,'Steel Cut Lengths'!A:A),"")</f>
        <v/>
      </c>
    </row>
    <row r="210" spans="1:1" ht="15.75" hidden="1">
      <c r="A210" s="304" t="str">
        <f>IF(J210&gt;0,COUNT($J$4:J210)+MAX('MI Fittings'!A:A,'CS Press Fittings'!A:A,'Steel Nipples'!A:A,'Steel Cut Lengths'!A:A),"")</f>
        <v/>
      </c>
    </row>
    <row r="211" spans="1:1" ht="15.75" hidden="1">
      <c r="A211" s="304" t="str">
        <f>IF(J211&gt;0,COUNT($J$4:J211)+MAX('MI Fittings'!A:A,'CS Press Fittings'!A:A,'Steel Nipples'!A:A,'Steel Cut Lengths'!A:A),"")</f>
        <v/>
      </c>
    </row>
    <row r="212" spans="1:1" ht="15.75" hidden="1">
      <c r="A212" s="304" t="str">
        <f>IF(J212&gt;0,COUNT($J$4:J212)+MAX('MI Fittings'!A:A,'CS Press Fittings'!A:A,'Steel Nipples'!A:A,'Steel Cut Lengths'!A:A),"")</f>
        <v/>
      </c>
    </row>
    <row r="213" spans="1:1" ht="15.75" hidden="1">
      <c r="A213" s="304" t="str">
        <f>IF(J213&gt;0,COUNT($J$4:J213)+MAX('MI Fittings'!A:A,'CS Press Fittings'!A:A,'Steel Nipples'!A:A,'Steel Cut Lengths'!A:A),"")</f>
        <v/>
      </c>
    </row>
    <row r="214" spans="1:1" ht="15.75" hidden="1">
      <c r="A214" s="304" t="str">
        <f>IF(J214&gt;0,COUNT($J$4:J214)+MAX('MI Fittings'!A:A,'CS Press Fittings'!A:A,'Steel Nipples'!A:A,'Steel Cut Lengths'!A:A),"")</f>
        <v/>
      </c>
    </row>
    <row r="215" spans="1:1" ht="15.75" hidden="1">
      <c r="A215" s="304" t="str">
        <f>IF(J215&gt;0,COUNT($J$4:J215)+MAX('MI Fittings'!A:A,'CS Press Fittings'!A:A,'Steel Nipples'!A:A,'Steel Cut Lengths'!A:A),"")</f>
        <v/>
      </c>
    </row>
    <row r="216" spans="1:1" ht="15.75" hidden="1">
      <c r="A216" s="304" t="str">
        <f>IF(J216&gt;0,COUNT($J$4:J216)+MAX('MI Fittings'!A:A,'CS Press Fittings'!A:A,'Steel Nipples'!A:A,'Steel Cut Lengths'!A:A),"")</f>
        <v/>
      </c>
    </row>
    <row r="217" spans="1:1" ht="15.75" hidden="1">
      <c r="A217" s="304" t="str">
        <f>IF(J217&gt;0,COUNT($J$4:J217)+MAX('MI Fittings'!A:A,'CS Press Fittings'!A:A,'Steel Nipples'!A:A,'Steel Cut Lengths'!A:A),"")</f>
        <v/>
      </c>
    </row>
    <row r="218" spans="1:1" ht="15.75" hidden="1">
      <c r="A218" s="304" t="str">
        <f>IF(J218&gt;0,COUNT($J$4:J218)+MAX('MI Fittings'!A:A,'CS Press Fittings'!A:A,'Steel Nipples'!A:A,'Steel Cut Lengths'!A:A),"")</f>
        <v/>
      </c>
    </row>
    <row r="219" spans="1:1" ht="15.75" hidden="1">
      <c r="A219" s="304" t="str">
        <f>IF(J219&gt;0,COUNT($J$4:J219)+MAX('MI Fittings'!A:A,'CS Press Fittings'!A:A,'Steel Nipples'!A:A,'Steel Cut Lengths'!A:A),"")</f>
        <v/>
      </c>
    </row>
    <row r="220" spans="1:1" ht="15.75" hidden="1">
      <c r="A220" s="304" t="str">
        <f>IF(J220&gt;0,COUNT($J$4:J220)+MAX('MI Fittings'!A:A,'CS Press Fittings'!A:A,'Steel Nipples'!A:A,'Steel Cut Lengths'!A:A),"")</f>
        <v/>
      </c>
    </row>
    <row r="221" spans="1:1" ht="15.75" hidden="1">
      <c r="A221" s="304" t="str">
        <f>IF(J221&gt;0,COUNT($J$4:J221)+MAX('MI Fittings'!A:A,'CS Press Fittings'!A:A,'Steel Nipples'!A:A,'Steel Cut Lengths'!A:A),"")</f>
        <v/>
      </c>
    </row>
    <row r="222" spans="1:1" ht="15.75" hidden="1">
      <c r="A222" s="304" t="str">
        <f>IF(J222&gt;0,COUNT($J$4:J222)+MAX('MI Fittings'!A:A,'CS Press Fittings'!A:A,'Steel Nipples'!A:A,'Steel Cut Lengths'!A:A),"")</f>
        <v/>
      </c>
    </row>
    <row r="223" spans="1:1" ht="15.75" hidden="1">
      <c r="A223" s="304" t="str">
        <f>IF(J223&gt;0,COUNT($J$4:J223)+MAX('MI Fittings'!A:A,'CS Press Fittings'!A:A,'Steel Nipples'!A:A,'Steel Cut Lengths'!A:A),"")</f>
        <v/>
      </c>
    </row>
    <row r="224" spans="1:1" ht="15.75" hidden="1">
      <c r="A224" s="304" t="str">
        <f>IF(J224&gt;0,COUNT($J$4:J224)+MAX('MI Fittings'!A:A,'CS Press Fittings'!A:A,'Steel Nipples'!A:A,'Steel Cut Lengths'!A:A),"")</f>
        <v/>
      </c>
    </row>
    <row r="225" spans="1:1" ht="15.75" hidden="1">
      <c r="A225" s="304" t="str">
        <f>IF(J225&gt;0,COUNT($J$4:J225)+MAX('MI Fittings'!A:A,'CS Press Fittings'!A:A,'Steel Nipples'!A:A,'Steel Cut Lengths'!A:A),"")</f>
        <v/>
      </c>
    </row>
    <row r="226" spans="1:1" ht="15.75" hidden="1">
      <c r="A226" s="304" t="str">
        <f>IF(J226&gt;0,COUNT($J$4:J226)+MAX('MI Fittings'!A:A,'CS Press Fittings'!A:A,'Steel Nipples'!A:A,'Steel Cut Lengths'!A:A),"")</f>
        <v/>
      </c>
    </row>
    <row r="227" spans="1:1" ht="15.75" hidden="1">
      <c r="A227" s="304" t="str">
        <f>IF(J227&gt;0,COUNT($J$4:J227)+MAX('MI Fittings'!A:A,'CS Press Fittings'!A:A,'Steel Nipples'!A:A,'Steel Cut Lengths'!A:A),"")</f>
        <v/>
      </c>
    </row>
    <row r="228" spans="1:1" ht="15.75" hidden="1">
      <c r="A228" s="304" t="str">
        <f>IF(J228&gt;0,COUNT($J$4:J228)+MAX('MI Fittings'!A:A,'CS Press Fittings'!A:A,'Steel Nipples'!A:A,'Steel Cut Lengths'!A:A),"")</f>
        <v/>
      </c>
    </row>
    <row r="229" spans="1:1" ht="15.75" hidden="1">
      <c r="A229" s="304" t="str">
        <f>IF(J229&gt;0,COUNT($J$4:J229)+MAX('MI Fittings'!A:A,'CS Press Fittings'!A:A,'Steel Nipples'!A:A,'Steel Cut Lengths'!A:A),"")</f>
        <v/>
      </c>
    </row>
    <row r="230" spans="1:1" ht="15.75" hidden="1">
      <c r="A230" s="304" t="str">
        <f>IF(J230&gt;0,COUNT($J$4:J230)+MAX('MI Fittings'!A:A,'CS Press Fittings'!A:A,'Steel Nipples'!A:A,'Steel Cut Lengths'!A:A),"")</f>
        <v/>
      </c>
    </row>
    <row r="231" spans="1:1" ht="15.75" hidden="1">
      <c r="A231" s="304" t="str">
        <f>IF(J231&gt;0,COUNT($J$4:J231)+MAX('MI Fittings'!A:A,'CS Press Fittings'!A:A,'Steel Nipples'!A:A,'Steel Cut Lengths'!A:A),"")</f>
        <v/>
      </c>
    </row>
    <row r="232" spans="1:1" ht="15.75" hidden="1">
      <c r="A232" s="304" t="str">
        <f>IF(J232&gt;0,COUNT($J$4:J232)+MAX('MI Fittings'!A:A,'CS Press Fittings'!A:A,'Steel Nipples'!A:A,'Steel Cut Lengths'!A:A),"")</f>
        <v/>
      </c>
    </row>
    <row r="233" spans="1:1" ht="15.75" hidden="1">
      <c r="A233" s="304" t="str">
        <f>IF(J233&gt;0,COUNT($J$4:J233)+MAX('MI Fittings'!A:A,'CS Press Fittings'!A:A,'Steel Nipples'!A:A,'Steel Cut Lengths'!A:A),"")</f>
        <v/>
      </c>
    </row>
    <row r="234" spans="1:1" ht="15.75" hidden="1">
      <c r="A234" s="304" t="str">
        <f>IF(J234&gt;0,COUNT($J$4:J234)+MAX('MI Fittings'!A:A,'CS Press Fittings'!A:A,'Steel Nipples'!A:A,'Steel Cut Lengths'!A:A),"")</f>
        <v/>
      </c>
    </row>
    <row r="235" spans="1:1" ht="15.75" hidden="1">
      <c r="A235" s="304" t="str">
        <f>IF(J235&gt;0,COUNT($J$4:J235)+MAX('MI Fittings'!A:A,'CS Press Fittings'!A:A,'Steel Nipples'!A:A,'Steel Cut Lengths'!A:A),"")</f>
        <v/>
      </c>
    </row>
    <row r="236" spans="1:1" ht="15.75" hidden="1">
      <c r="A236" s="304" t="str">
        <f>IF(J236&gt;0,COUNT($J$4:J236)+MAX('MI Fittings'!A:A,'CS Press Fittings'!A:A,'Steel Nipples'!A:A,'Steel Cut Lengths'!A:A),"")</f>
        <v/>
      </c>
    </row>
    <row r="237" spans="1:1" ht="15.75" hidden="1">
      <c r="A237" s="304" t="str">
        <f>IF(J237&gt;0,COUNT($J$4:J237)+MAX('MI Fittings'!A:A,'CS Press Fittings'!A:A,'Steel Nipples'!A:A,'Steel Cut Lengths'!A:A),"")</f>
        <v/>
      </c>
    </row>
    <row r="238" spans="1:1" ht="15.75" hidden="1">
      <c r="A238" s="304" t="str">
        <f>IF(J238&gt;0,COUNT($J$4:J238)+MAX('MI Fittings'!A:A,'CS Press Fittings'!A:A,'Steel Nipples'!A:A,'Steel Cut Lengths'!A:A),"")</f>
        <v/>
      </c>
    </row>
    <row r="239" spans="1:1" ht="15.75" hidden="1">
      <c r="A239" s="304" t="str">
        <f>IF(J239&gt;0,COUNT($J$4:J239)+MAX('MI Fittings'!A:A,'CS Press Fittings'!A:A,'Steel Nipples'!A:A,'Steel Cut Lengths'!A:A),"")</f>
        <v/>
      </c>
    </row>
    <row r="240" spans="1:1" ht="15.75" hidden="1">
      <c r="A240" s="304" t="str">
        <f>IF(J240&gt;0,COUNT($J$4:J240)+MAX('MI Fittings'!A:A,'CS Press Fittings'!A:A,'Steel Nipples'!A:A,'Steel Cut Lengths'!A:A),"")</f>
        <v/>
      </c>
    </row>
    <row r="241" spans="1:1" ht="15.75" hidden="1">
      <c r="A241" s="304" t="str">
        <f>IF(J241&gt;0,COUNT($J$4:J241)+MAX('MI Fittings'!A:A,'CS Press Fittings'!A:A,'Steel Nipples'!A:A,'Steel Cut Lengths'!A:A),"")</f>
        <v/>
      </c>
    </row>
    <row r="242" spans="1:1" ht="15.75" hidden="1">
      <c r="A242" s="304" t="str">
        <f>IF(J242&gt;0,COUNT($J$4:J242)+MAX('MI Fittings'!A:A,'CS Press Fittings'!A:A,'Steel Nipples'!A:A,'Steel Cut Lengths'!A:A),"")</f>
        <v/>
      </c>
    </row>
    <row r="243" spans="1:1" ht="15.75" hidden="1">
      <c r="A243" s="304" t="str">
        <f>IF(J243&gt;0,COUNT($J$4:J243)+MAX('MI Fittings'!A:A,'CS Press Fittings'!A:A,'Steel Nipples'!A:A,'Steel Cut Lengths'!A:A),"")</f>
        <v/>
      </c>
    </row>
    <row r="244" spans="1:1" ht="15.75" hidden="1">
      <c r="A244" s="304" t="str">
        <f>IF(J244&gt;0,COUNT($J$4:J244)+MAX('MI Fittings'!A:A,'CS Press Fittings'!A:A,'Steel Nipples'!A:A,'Steel Cut Lengths'!A:A),"")</f>
        <v/>
      </c>
    </row>
    <row r="245" spans="1:1" ht="15.75" hidden="1">
      <c r="A245" s="304" t="str">
        <f>IF(J245&gt;0,COUNT($J$4:J245)+MAX('MI Fittings'!A:A,'CS Press Fittings'!A:A,'Steel Nipples'!A:A,'Steel Cut Lengths'!A:A),"")</f>
        <v/>
      </c>
    </row>
    <row r="246" spans="1:1" ht="15.75" hidden="1">
      <c r="A246" s="304" t="str">
        <f>IF(J246&gt;0,COUNT($J$4:J246)+MAX('MI Fittings'!A:A,'CS Press Fittings'!A:A,'Steel Nipples'!A:A,'Steel Cut Lengths'!A:A),"")</f>
        <v/>
      </c>
    </row>
    <row r="247" spans="1:1" ht="15.75" hidden="1">
      <c r="A247" s="304" t="str">
        <f>IF(J247&gt;0,COUNT($J$4:J247)+MAX('MI Fittings'!A:A,'CS Press Fittings'!A:A,'Steel Nipples'!A:A,'Steel Cut Lengths'!A:A),"")</f>
        <v/>
      </c>
    </row>
    <row r="248" spans="1:1" ht="15.75" hidden="1">
      <c r="A248" s="304" t="str">
        <f>IF(J248&gt;0,COUNT($J$4:J248)+MAX('MI Fittings'!A:A,'CS Press Fittings'!A:A,'Steel Nipples'!A:A,'Steel Cut Lengths'!A:A),"")</f>
        <v/>
      </c>
    </row>
    <row r="249" spans="1:1" ht="15.75" hidden="1">
      <c r="A249" s="304" t="str">
        <f>IF(J249&gt;0,COUNT($J$4:J249)+MAX('MI Fittings'!A:A,'CS Press Fittings'!A:A,'Steel Nipples'!A:A,'Steel Cut Lengths'!A:A),"")</f>
        <v/>
      </c>
    </row>
    <row r="250" spans="1:1" ht="15.75" hidden="1">
      <c r="A250" s="304" t="str">
        <f>IF(J250&gt;0,COUNT($J$4:J250)+MAX('MI Fittings'!A:A,'CS Press Fittings'!A:A,'Steel Nipples'!A:A,'Steel Cut Lengths'!A:A),"")</f>
        <v/>
      </c>
    </row>
    <row r="251" spans="1:1" ht="15.75" hidden="1">
      <c r="A251" s="304" t="str">
        <f>IF(J251&gt;0,COUNT($J$4:J251)+MAX('MI Fittings'!A:A,'CS Press Fittings'!A:A,'Steel Nipples'!A:A,'Steel Cut Lengths'!A:A),"")</f>
        <v/>
      </c>
    </row>
    <row r="252" spans="1:1" ht="15.75" hidden="1">
      <c r="A252" s="304" t="str">
        <f>IF(J252&gt;0,COUNT($J$4:J252)+MAX('MI Fittings'!A:A,'CS Press Fittings'!A:A,'Steel Nipples'!A:A,'Steel Cut Lengths'!A:A),"")</f>
        <v/>
      </c>
    </row>
    <row r="253" spans="1:1" ht="15.75" hidden="1">
      <c r="A253" s="304" t="str">
        <f>IF(J253&gt;0,COUNT($J$4:J253)+MAX('MI Fittings'!A:A,'CS Press Fittings'!A:A,'Steel Nipples'!A:A,'Steel Cut Lengths'!A:A),"")</f>
        <v/>
      </c>
    </row>
    <row r="254" spans="1:1" ht="15.75" hidden="1">
      <c r="A254" s="304" t="str">
        <f>IF(J254&gt;0,COUNT($J$4:J254)+MAX('MI Fittings'!A:A,'CS Press Fittings'!A:A,'Steel Nipples'!A:A,'Steel Cut Lengths'!A:A),"")</f>
        <v/>
      </c>
    </row>
    <row r="255" spans="1:1" ht="15.75" hidden="1">
      <c r="A255" s="304" t="str">
        <f>IF(J255&gt;0,COUNT($J$4:J255)+MAX('MI Fittings'!A:A,'CS Press Fittings'!A:A,'Steel Nipples'!A:A,'Steel Cut Lengths'!A:A),"")</f>
        <v/>
      </c>
    </row>
    <row r="256" spans="1:1" ht="15.75" hidden="1">
      <c r="A256" s="304" t="str">
        <f>IF(J256&gt;0,COUNT($J$4:J256)+MAX('MI Fittings'!A:A,'CS Press Fittings'!A:A,'Steel Nipples'!A:A,'Steel Cut Lengths'!A:A),"")</f>
        <v/>
      </c>
    </row>
    <row r="257" spans="1:1" ht="15.75" hidden="1">
      <c r="A257" s="304" t="str">
        <f>IF(J257&gt;0,COUNT($J$4:J257)+MAX('MI Fittings'!A:A,'CS Press Fittings'!A:A,'Steel Nipples'!A:A,'Steel Cut Lengths'!A:A),"")</f>
        <v/>
      </c>
    </row>
    <row r="258" spans="1:1" ht="15.75" hidden="1">
      <c r="A258" s="304" t="str">
        <f>IF(J258&gt;0,COUNT($J$4:J258)+MAX('MI Fittings'!A:A,'CS Press Fittings'!A:A,'Steel Nipples'!A:A,'Steel Cut Lengths'!A:A),"")</f>
        <v/>
      </c>
    </row>
    <row r="259" spans="1:1" ht="15.75" hidden="1">
      <c r="A259" s="304" t="str">
        <f>IF(J259&gt;0,COUNT($J$4:J259)+MAX('MI Fittings'!A:A,'CS Press Fittings'!A:A,'Steel Nipples'!A:A,'Steel Cut Lengths'!A:A),"")</f>
        <v/>
      </c>
    </row>
    <row r="260" spans="1:1" ht="15.75" hidden="1">
      <c r="A260" s="304" t="str">
        <f>IF(J260&gt;0,COUNT($J$4:J260)+MAX('MI Fittings'!A:A,'CS Press Fittings'!A:A,'Steel Nipples'!A:A,'Steel Cut Lengths'!A:A),"")</f>
        <v/>
      </c>
    </row>
    <row r="261" spans="1:1" ht="15.75" hidden="1">
      <c r="A261" s="304" t="str">
        <f>IF(J261&gt;0,COUNT($J$4:J261)+MAX('MI Fittings'!A:A,'CS Press Fittings'!A:A,'Steel Nipples'!A:A,'Steel Cut Lengths'!A:A),"")</f>
        <v/>
      </c>
    </row>
    <row r="262" spans="1:1" ht="15.75" hidden="1">
      <c r="A262" s="304" t="str">
        <f>IF(J262&gt;0,COUNT($J$4:J262)+MAX('MI Fittings'!A:A,'CS Press Fittings'!A:A,'Steel Nipples'!A:A,'Steel Cut Lengths'!A:A),"")</f>
        <v/>
      </c>
    </row>
    <row r="263" spans="1:1" ht="15.75" hidden="1">
      <c r="A263" s="304" t="str">
        <f>IF(J263&gt;0,COUNT($J$4:J263)+MAX('MI Fittings'!A:A,'CS Press Fittings'!A:A,'Steel Nipples'!A:A,'Steel Cut Lengths'!A:A),"")</f>
        <v/>
      </c>
    </row>
    <row r="264" spans="1:1" ht="15.75" hidden="1">
      <c r="A264" s="304" t="str">
        <f>IF(J264&gt;0,COUNT($J$4:J264)+MAX('MI Fittings'!A:A,'CS Press Fittings'!A:A,'Steel Nipples'!A:A,'Steel Cut Lengths'!A:A),"")</f>
        <v/>
      </c>
    </row>
    <row r="265" spans="1:1" ht="15.75" hidden="1">
      <c r="A265" s="304" t="str">
        <f>IF(J265&gt;0,COUNT($J$4:J265)+MAX('MI Fittings'!A:A,'CS Press Fittings'!A:A,'Steel Nipples'!A:A,'Steel Cut Lengths'!A:A),"")</f>
        <v/>
      </c>
    </row>
    <row r="266" spans="1:1" ht="15.75" hidden="1">
      <c r="A266" s="304" t="str">
        <f>IF(J266&gt;0,COUNT($J$4:J266)+MAX('MI Fittings'!A:A,'CS Press Fittings'!A:A,'Steel Nipples'!A:A,'Steel Cut Lengths'!A:A),"")</f>
        <v/>
      </c>
    </row>
    <row r="267" spans="1:1" ht="15.75" hidden="1">
      <c r="A267" s="304" t="str">
        <f>IF(J267&gt;0,COUNT($J$4:J267)+MAX('MI Fittings'!A:A,'CS Press Fittings'!A:A,'Steel Nipples'!A:A,'Steel Cut Lengths'!A:A),"")</f>
        <v/>
      </c>
    </row>
    <row r="268" spans="1:1" ht="15.75" hidden="1">
      <c r="A268" s="304" t="str">
        <f>IF(J268&gt;0,COUNT($J$4:J268)+MAX('MI Fittings'!A:A,'CS Press Fittings'!A:A,'Steel Nipples'!A:A,'Steel Cut Lengths'!A:A),"")</f>
        <v/>
      </c>
    </row>
    <row r="269" spans="1:1" ht="15.75" hidden="1">
      <c r="A269" s="304" t="str">
        <f>IF(J269&gt;0,COUNT($J$4:J269)+MAX('MI Fittings'!A:A,'CS Press Fittings'!A:A,'Steel Nipples'!A:A,'Steel Cut Lengths'!A:A),"")</f>
        <v/>
      </c>
    </row>
    <row r="270" spans="1:1" ht="15.75" hidden="1">
      <c r="A270" s="304" t="str">
        <f>IF(J270&gt;0,COUNT($J$4:J270)+MAX('MI Fittings'!A:A,'CS Press Fittings'!A:A,'Steel Nipples'!A:A,'Steel Cut Lengths'!A:A),"")</f>
        <v/>
      </c>
    </row>
    <row r="271" spans="1:1" ht="15.75" hidden="1">
      <c r="A271" s="304" t="str">
        <f>IF(J271&gt;0,COUNT($J$4:J271)+MAX('MI Fittings'!A:A,'CS Press Fittings'!A:A,'Steel Nipples'!A:A,'Steel Cut Lengths'!A:A),"")</f>
        <v/>
      </c>
    </row>
    <row r="272" spans="1:1" ht="15.75" hidden="1">
      <c r="A272" s="304" t="str">
        <f>IF(J272&gt;0,COUNT($J$4:J272)+MAX('MI Fittings'!A:A,'CS Press Fittings'!A:A,'Steel Nipples'!A:A,'Steel Cut Lengths'!A:A),"")</f>
        <v/>
      </c>
    </row>
    <row r="273" spans="1:1" ht="15.75" hidden="1">
      <c r="A273" s="304" t="str">
        <f>IF(J273&gt;0,COUNT($J$4:J273)+MAX('MI Fittings'!A:A,'CS Press Fittings'!A:A,'Steel Nipples'!A:A,'Steel Cut Lengths'!A:A),"")</f>
        <v/>
      </c>
    </row>
    <row r="274" spans="1:1" ht="15.75" hidden="1">
      <c r="A274" s="304" t="str">
        <f>IF(J274&gt;0,COUNT($J$4:J274)+MAX('MI Fittings'!A:A,'CS Press Fittings'!A:A,'Steel Nipples'!A:A,'Steel Cut Lengths'!A:A),"")</f>
        <v/>
      </c>
    </row>
    <row r="275" spans="1:1" ht="15.75" hidden="1">
      <c r="A275" s="304" t="str">
        <f>IF(J275&gt;0,COUNT($J$4:J275)+MAX('MI Fittings'!A:A,'CS Press Fittings'!A:A,'Steel Nipples'!A:A,'Steel Cut Lengths'!A:A),"")</f>
        <v/>
      </c>
    </row>
    <row r="276" spans="1:1" ht="15.75" hidden="1">
      <c r="A276" s="304" t="str">
        <f>IF(J276&gt;0,COUNT($J$4:J276)+MAX('MI Fittings'!A:A,'CS Press Fittings'!A:A,'Steel Nipples'!A:A,'Steel Cut Lengths'!A:A),"")</f>
        <v/>
      </c>
    </row>
    <row r="277" spans="1:1" ht="15.75" hidden="1">
      <c r="A277" s="304" t="str">
        <f>IF(J277&gt;0,COUNT($J$4:J277)+MAX('MI Fittings'!A:A,'CS Press Fittings'!A:A,'Steel Nipples'!A:A,'Steel Cut Lengths'!A:A),"")</f>
        <v/>
      </c>
    </row>
    <row r="278" spans="1:1" ht="15.75" hidden="1">
      <c r="A278" s="304" t="str">
        <f>IF(J278&gt;0,COUNT($J$4:J278)+MAX('MI Fittings'!A:A,'CS Press Fittings'!A:A,'Steel Nipples'!A:A,'Steel Cut Lengths'!A:A),"")</f>
        <v/>
      </c>
    </row>
    <row r="279" spans="1:1" ht="15.75" hidden="1">
      <c r="A279" s="304" t="str">
        <f>IF(J279&gt;0,COUNT($J$4:J279)+MAX('MI Fittings'!A:A,'CS Press Fittings'!A:A,'Steel Nipples'!A:A,'Steel Cut Lengths'!A:A),"")</f>
        <v/>
      </c>
    </row>
    <row r="280" spans="1:1" ht="15.75" hidden="1">
      <c r="A280" s="304" t="str">
        <f>IF(J280&gt;0,COUNT($J$4:J280)+MAX('MI Fittings'!A:A,'CS Press Fittings'!A:A,'Steel Nipples'!A:A,'Steel Cut Lengths'!A:A),"")</f>
        <v/>
      </c>
    </row>
    <row r="281" spans="1:1" ht="15.75" hidden="1">
      <c r="A281" s="304" t="str">
        <f>IF(J281&gt;0,COUNT($J$4:J281)+MAX('MI Fittings'!A:A,'CS Press Fittings'!A:A,'Steel Nipples'!A:A,'Steel Cut Lengths'!A:A),"")</f>
        <v/>
      </c>
    </row>
    <row r="282" spans="1:1" ht="15.75" hidden="1">
      <c r="A282" s="304" t="str">
        <f>IF(J282&gt;0,COUNT($J$4:J282)+MAX('MI Fittings'!A:A,'CS Press Fittings'!A:A,'Steel Nipples'!A:A,'Steel Cut Lengths'!A:A),"")</f>
        <v/>
      </c>
    </row>
    <row r="283" spans="1:1" ht="15.75" hidden="1">
      <c r="A283" s="304" t="str">
        <f>IF(J283&gt;0,COUNT($J$4:J283)+MAX('MI Fittings'!A:A,'CS Press Fittings'!A:A,'Steel Nipples'!A:A,'Steel Cut Lengths'!A:A),"")</f>
        <v/>
      </c>
    </row>
    <row r="284" spans="1:1" ht="15.75" hidden="1">
      <c r="A284" s="304" t="str">
        <f>IF(J284&gt;0,COUNT($J$4:J284)+MAX('MI Fittings'!A:A,'CS Press Fittings'!A:A,'Steel Nipples'!A:A,'Steel Cut Lengths'!A:A),"")</f>
        <v/>
      </c>
    </row>
    <row r="285" spans="1:1" ht="15.75" hidden="1">
      <c r="A285" s="304" t="str">
        <f>IF(J285&gt;0,COUNT($J$4:J285)+MAX('MI Fittings'!A:A,'CS Press Fittings'!A:A,'Steel Nipples'!A:A,'Steel Cut Lengths'!A:A),"")</f>
        <v/>
      </c>
    </row>
    <row r="286" spans="1:1" ht="15.75" hidden="1">
      <c r="A286" s="304" t="str">
        <f>IF(J286&gt;0,COUNT($J$4:J286)+MAX('MI Fittings'!A:A,'CS Press Fittings'!A:A,'Steel Nipples'!A:A,'Steel Cut Lengths'!A:A),"")</f>
        <v/>
      </c>
    </row>
    <row r="287" spans="1:1" ht="15.75" hidden="1">
      <c r="A287" s="304" t="str">
        <f>IF(J287&gt;0,COUNT($J$4:J287)+MAX('MI Fittings'!A:A,'CS Press Fittings'!A:A,'Steel Nipples'!A:A,'Steel Cut Lengths'!A:A),"")</f>
        <v/>
      </c>
    </row>
    <row r="288" spans="1:1" ht="15.75" hidden="1">
      <c r="A288" s="304" t="str">
        <f>IF(J288&gt;0,COUNT($J$4:J288)+MAX('MI Fittings'!A:A,'CS Press Fittings'!A:A,'Steel Nipples'!A:A,'Steel Cut Lengths'!A:A),"")</f>
        <v/>
      </c>
    </row>
    <row r="289" spans="1:1" ht="15.75" hidden="1">
      <c r="A289" s="304" t="str">
        <f>IF(J289&gt;0,COUNT($J$4:J289)+MAX('MI Fittings'!A:A,'CS Press Fittings'!A:A,'Steel Nipples'!A:A,'Steel Cut Lengths'!A:A),"")</f>
        <v/>
      </c>
    </row>
    <row r="290" spans="1:1" ht="15.75" hidden="1">
      <c r="A290" s="304" t="str">
        <f>IF(J290&gt;0,COUNT($J$4:J290)+MAX('MI Fittings'!A:A,'CS Press Fittings'!A:A,'Steel Nipples'!A:A,'Steel Cut Lengths'!A:A),"")</f>
        <v/>
      </c>
    </row>
    <row r="291" spans="1:1" ht="15.75" hidden="1">
      <c r="A291" s="304" t="str">
        <f>IF(J291&gt;0,COUNT($J$4:J291)+MAX('MI Fittings'!A:A,'CS Press Fittings'!A:A,'Steel Nipples'!A:A,'Steel Cut Lengths'!A:A),"")</f>
        <v/>
      </c>
    </row>
    <row r="292" spans="1:1" ht="15.75" hidden="1">
      <c r="A292" s="304" t="str">
        <f>IF(J292&gt;0,COUNT($J$4:J292)+MAX('MI Fittings'!A:A,'CS Press Fittings'!A:A,'Steel Nipples'!A:A,'Steel Cut Lengths'!A:A),"")</f>
        <v/>
      </c>
    </row>
    <row r="293" spans="1:1" ht="15.75" hidden="1">
      <c r="A293" s="304" t="str">
        <f>IF(J293&gt;0,COUNT($J$4:J293)+MAX('MI Fittings'!A:A,'CS Press Fittings'!A:A,'Steel Nipples'!A:A,'Steel Cut Lengths'!A:A),"")</f>
        <v/>
      </c>
    </row>
    <row r="294" spans="1:1" ht="15.75" hidden="1">
      <c r="A294" s="304" t="str">
        <f>IF(J294&gt;0,COUNT($J$4:J294)+MAX('MI Fittings'!A:A,'CS Press Fittings'!A:A,'Steel Nipples'!A:A,'Steel Cut Lengths'!A:A),"")</f>
        <v/>
      </c>
    </row>
    <row r="295" spans="1:1" ht="15.75" hidden="1">
      <c r="A295" s="304" t="str">
        <f>IF(J295&gt;0,COUNT($J$4:J295)+MAX('MI Fittings'!A:A,'CS Press Fittings'!A:A,'Steel Nipples'!A:A,'Steel Cut Lengths'!A:A),"")</f>
        <v/>
      </c>
    </row>
    <row r="296" spans="1:1" ht="15.75" hidden="1">
      <c r="A296" s="304" t="str">
        <f>IF(J296&gt;0,COUNT($J$4:J296)+MAX('MI Fittings'!A:A,'CS Press Fittings'!A:A,'Steel Nipples'!A:A,'Steel Cut Lengths'!A:A),"")</f>
        <v/>
      </c>
    </row>
    <row r="297" spans="1:1" ht="15.75" hidden="1">
      <c r="A297" s="304" t="str">
        <f>IF(J297&gt;0,COUNT($J$4:J297)+MAX('MI Fittings'!A:A,'CS Press Fittings'!A:A,'Steel Nipples'!A:A,'Steel Cut Lengths'!A:A),"")</f>
        <v/>
      </c>
    </row>
    <row r="298" spans="1:1" ht="15.75" hidden="1">
      <c r="A298" s="304" t="str">
        <f>IF(J298&gt;0,COUNT($J$4:J298)+MAX('MI Fittings'!A:A,'CS Press Fittings'!A:A,'Steel Nipples'!A:A,'Steel Cut Lengths'!A:A),"")</f>
        <v/>
      </c>
    </row>
    <row r="299" spans="1:1" ht="15.75" hidden="1">
      <c r="A299" s="304" t="str">
        <f>IF(J299&gt;0,COUNT($J$4:J299)+MAX('MI Fittings'!A:A,'CS Press Fittings'!A:A,'Steel Nipples'!A:A,'Steel Cut Lengths'!A:A),"")</f>
        <v/>
      </c>
    </row>
    <row r="300" spans="1:1" ht="15.75" hidden="1">
      <c r="A300" s="304" t="str">
        <f>IF(J300&gt;0,COUNT($J$4:J300)+MAX('MI Fittings'!A:A,'CS Press Fittings'!A:A,'Steel Nipples'!A:A,'Steel Cut Lengths'!A:A),"")</f>
        <v/>
      </c>
    </row>
    <row r="301" spans="1:1" ht="15.75" hidden="1">
      <c r="A301" s="304" t="str">
        <f>IF(J301&gt;0,COUNT($J$4:J301)+MAX('MI Fittings'!A:A,'CS Press Fittings'!A:A,'Steel Nipples'!A:A,'Steel Cut Lengths'!A:A),"")</f>
        <v/>
      </c>
    </row>
    <row r="302" spans="1:1" ht="15.75" hidden="1">
      <c r="A302" s="304" t="str">
        <f>IF(J302&gt;0,COUNT($J$4:J302)+MAX('MI Fittings'!A:A,'CS Press Fittings'!A:A,'Steel Nipples'!A:A,'Steel Cut Lengths'!A:A),"")</f>
        <v/>
      </c>
    </row>
    <row r="303" spans="1:1" ht="15.75" hidden="1">
      <c r="A303" s="304" t="str">
        <f>IF(J303&gt;0,COUNT($J$4:J303)+MAX('MI Fittings'!A:A,'CS Press Fittings'!A:A,'Steel Nipples'!A:A,'Steel Cut Lengths'!A:A),"")</f>
        <v/>
      </c>
    </row>
    <row r="304" spans="1:1" ht="15.75" hidden="1">
      <c r="A304" s="304" t="str">
        <f>IF(J304&gt;0,COUNT($J$4:J304)+MAX('MI Fittings'!A:A,'CS Press Fittings'!A:A,'Steel Nipples'!A:A,'Steel Cut Lengths'!A:A),"")</f>
        <v/>
      </c>
    </row>
    <row r="305" spans="1:1" ht="15.75" hidden="1">
      <c r="A305" s="304" t="str">
        <f>IF(J305&gt;0,COUNT($J$4:J305)+MAX('MI Fittings'!A:A,'CS Press Fittings'!A:A,'Steel Nipples'!A:A,'Steel Cut Lengths'!A:A),"")</f>
        <v/>
      </c>
    </row>
    <row r="306" spans="1:1" ht="15.75" hidden="1">
      <c r="A306" s="304" t="str">
        <f>IF(J306&gt;0,COUNT($J$4:J306)+MAX('MI Fittings'!A:A,'CS Press Fittings'!A:A,'Steel Nipples'!A:A,'Steel Cut Lengths'!A:A),"")</f>
        <v/>
      </c>
    </row>
    <row r="307" spans="1:1" ht="15.75" hidden="1">
      <c r="A307" s="304" t="str">
        <f>IF(J307&gt;0,COUNT($J$4:J307)+MAX('MI Fittings'!A:A,'CS Press Fittings'!A:A,'Steel Nipples'!A:A,'Steel Cut Lengths'!A:A),"")</f>
        <v/>
      </c>
    </row>
    <row r="308" spans="1:1" ht="15.75" hidden="1">
      <c r="A308" s="304" t="str">
        <f>IF(J308&gt;0,COUNT($J$4:J308)+MAX('MI Fittings'!A:A,'CS Press Fittings'!A:A,'Steel Nipples'!A:A,'Steel Cut Lengths'!A:A),"")</f>
        <v/>
      </c>
    </row>
    <row r="309" spans="1:1" ht="15.75" hidden="1">
      <c r="A309" s="304" t="str">
        <f>IF(J309&gt;0,COUNT($J$4:J309)+MAX('MI Fittings'!A:A,'CS Press Fittings'!A:A,'Steel Nipples'!A:A,'Steel Cut Lengths'!A:A),"")</f>
        <v/>
      </c>
    </row>
    <row r="310" spans="1:1" ht="15.75" hidden="1">
      <c r="A310" s="304" t="str">
        <f>IF(J310&gt;0,COUNT($J$4:J310)+MAX('MI Fittings'!A:A,'CS Press Fittings'!A:A,'Steel Nipples'!A:A,'Steel Cut Lengths'!A:A),"")</f>
        <v/>
      </c>
    </row>
    <row r="311" spans="1:1" ht="15.75" hidden="1">
      <c r="A311" s="304" t="str">
        <f>IF(J311&gt;0,COUNT($J$4:J311)+MAX('MI Fittings'!A:A,'CS Press Fittings'!A:A,'Steel Nipples'!A:A,'Steel Cut Lengths'!A:A),"")</f>
        <v/>
      </c>
    </row>
    <row r="312" spans="1:1" ht="15.75" hidden="1">
      <c r="A312" s="304" t="str">
        <f>IF(J312&gt;0,COUNT($J$4:J312)+MAX('MI Fittings'!A:A,'CS Press Fittings'!A:A,'Steel Nipples'!A:A,'Steel Cut Lengths'!A:A),"")</f>
        <v/>
      </c>
    </row>
    <row r="313" spans="1:1" ht="15.75" hidden="1">
      <c r="A313" s="304" t="str">
        <f>IF(J313&gt;0,COUNT($J$4:J313)+MAX('MI Fittings'!A:A,'CS Press Fittings'!A:A,'Steel Nipples'!A:A,'Steel Cut Lengths'!A:A),"")</f>
        <v/>
      </c>
    </row>
    <row r="314" spans="1:1" ht="15.75" hidden="1">
      <c r="A314" s="304" t="str">
        <f>IF(J314&gt;0,COUNT($J$4:J314)+MAX('MI Fittings'!A:A,'CS Press Fittings'!A:A,'Steel Nipples'!A:A,'Steel Cut Lengths'!A:A),"")</f>
        <v/>
      </c>
    </row>
    <row r="315" spans="1:1" ht="15.75" hidden="1">
      <c r="A315" s="304" t="str">
        <f>IF(J315&gt;0,COUNT($J$4:J315)+MAX('MI Fittings'!A:A,'CS Press Fittings'!A:A,'Steel Nipples'!A:A,'Steel Cut Lengths'!A:A),"")</f>
        <v/>
      </c>
    </row>
    <row r="316" spans="1:1" ht="15.75" hidden="1">
      <c r="A316" s="304" t="str">
        <f>IF(J316&gt;0,COUNT($J$4:J316)+MAX('MI Fittings'!A:A,'CS Press Fittings'!A:A,'Steel Nipples'!A:A,'Steel Cut Lengths'!A:A),"")</f>
        <v/>
      </c>
    </row>
    <row r="317" spans="1:1" ht="15.75" hidden="1">
      <c r="A317" s="304" t="str">
        <f>IF(J317&gt;0,COUNT($J$4:J317)+MAX('MI Fittings'!A:A,'CS Press Fittings'!A:A,'Steel Nipples'!A:A,'Steel Cut Lengths'!A:A),"")</f>
        <v/>
      </c>
    </row>
    <row r="318" spans="1:1" ht="15.75" hidden="1">
      <c r="A318" s="304" t="str">
        <f>IF(J318&gt;0,COUNT($J$4:J318)+MAX('MI Fittings'!A:A,'CS Press Fittings'!A:A,'Steel Nipples'!A:A,'Steel Cut Lengths'!A:A),"")</f>
        <v/>
      </c>
    </row>
    <row r="319" spans="1:1" ht="15.75" hidden="1">
      <c r="A319" s="304" t="str">
        <f>IF(J319&gt;0,COUNT($J$4:J319)+MAX('MI Fittings'!A:A,'CS Press Fittings'!A:A,'Steel Nipples'!A:A,'Steel Cut Lengths'!A:A),"")</f>
        <v/>
      </c>
    </row>
    <row r="320" spans="1:1" ht="15.75" hidden="1">
      <c r="A320" s="304" t="str">
        <f>IF(J320&gt;0,COUNT($J$4:J320)+MAX('MI Fittings'!A:A,'CS Press Fittings'!A:A,'Steel Nipples'!A:A,'Steel Cut Lengths'!A:A),"")</f>
        <v/>
      </c>
    </row>
    <row r="321" spans="1:1" ht="15.75" hidden="1">
      <c r="A321" s="304" t="str">
        <f>IF(J321&gt;0,COUNT($J$4:J321)+MAX('MI Fittings'!A:A,'CS Press Fittings'!A:A,'Steel Nipples'!A:A,'Steel Cut Lengths'!A:A),"")</f>
        <v/>
      </c>
    </row>
    <row r="322" spans="1:1" ht="15.75" hidden="1">
      <c r="A322" s="304" t="str">
        <f>IF(J322&gt;0,COUNT($J$4:J322)+MAX('MI Fittings'!A:A,'CS Press Fittings'!A:A,'Steel Nipples'!A:A,'Steel Cut Lengths'!A:A),"")</f>
        <v/>
      </c>
    </row>
    <row r="323" spans="1:1" ht="15.75" hidden="1">
      <c r="A323" s="304" t="str">
        <f>IF(J323&gt;0,COUNT($J$4:J323)+MAX('MI Fittings'!A:A,'CS Press Fittings'!A:A,'Steel Nipples'!A:A,'Steel Cut Lengths'!A:A),"")</f>
        <v/>
      </c>
    </row>
    <row r="324" spans="1:1" ht="15.75" hidden="1">
      <c r="A324" s="304" t="str">
        <f>IF(J324&gt;0,COUNT($J$4:J324)+MAX('MI Fittings'!A:A,'CS Press Fittings'!A:A,'Steel Nipples'!A:A,'Steel Cut Lengths'!A:A),"")</f>
        <v/>
      </c>
    </row>
    <row r="325" spans="1:1" ht="15.75" hidden="1">
      <c r="A325" s="304" t="str">
        <f>IF(J325&gt;0,COUNT($J$4:J325)+MAX('MI Fittings'!A:A,'CS Press Fittings'!A:A,'Steel Nipples'!A:A,'Steel Cut Lengths'!A:A),"")</f>
        <v/>
      </c>
    </row>
    <row r="326" spans="1:1" ht="15.75" hidden="1">
      <c r="A326" s="304" t="str">
        <f>IF(J326&gt;0,COUNT($J$4:J326)+MAX('MI Fittings'!A:A,'CS Press Fittings'!A:A,'Steel Nipples'!A:A,'Steel Cut Lengths'!A:A),"")</f>
        <v/>
      </c>
    </row>
    <row r="327" spans="1:1" ht="15.75" hidden="1">
      <c r="A327" s="304" t="str">
        <f>IF(J327&gt;0,COUNT($J$4:J327)+MAX('MI Fittings'!A:A,'CS Press Fittings'!A:A,'Steel Nipples'!A:A,'Steel Cut Lengths'!A:A),"")</f>
        <v/>
      </c>
    </row>
    <row r="328" spans="1:1" ht="15.75" hidden="1">
      <c r="A328" s="304" t="str">
        <f>IF(J328&gt;0,COUNT($J$4:J328)+MAX('MI Fittings'!A:A,'CS Press Fittings'!A:A,'Steel Nipples'!A:A,'Steel Cut Lengths'!A:A),"")</f>
        <v/>
      </c>
    </row>
    <row r="329" spans="1:1" ht="15.75" hidden="1">
      <c r="A329" s="304" t="str">
        <f>IF(J329&gt;0,COUNT($J$4:J329)+MAX('MI Fittings'!A:A,'CS Press Fittings'!A:A,'Steel Nipples'!A:A,'Steel Cut Lengths'!A:A),"")</f>
        <v/>
      </c>
    </row>
    <row r="330" spans="1:1" ht="15.75" hidden="1">
      <c r="A330" s="304" t="str">
        <f>IF(J330&gt;0,COUNT($J$4:J330)+MAX('MI Fittings'!A:A,'CS Press Fittings'!A:A,'Steel Nipples'!A:A,'Steel Cut Lengths'!A:A),"")</f>
        <v/>
      </c>
    </row>
    <row r="331" spans="1:1" ht="15.75" hidden="1">
      <c r="A331" s="304" t="str">
        <f>IF(J331&gt;0,COUNT($J$4:J331)+MAX('MI Fittings'!A:A,'CS Press Fittings'!A:A,'Steel Nipples'!A:A,'Steel Cut Lengths'!A:A),"")</f>
        <v/>
      </c>
    </row>
    <row r="332" spans="1:1" ht="15.75" hidden="1">
      <c r="A332" s="304" t="str">
        <f>IF(J332&gt;0,COUNT($J$4:J332)+MAX('MI Fittings'!A:A,'CS Press Fittings'!A:A,'Steel Nipples'!A:A,'Steel Cut Lengths'!A:A),"")</f>
        <v/>
      </c>
    </row>
    <row r="333" spans="1:1" ht="15.75" hidden="1">
      <c r="A333" s="304" t="str">
        <f>IF(J333&gt;0,COUNT($J$4:J333)+MAX('MI Fittings'!A:A,'CS Press Fittings'!A:A,'Steel Nipples'!A:A,'Steel Cut Lengths'!A:A),"")</f>
        <v/>
      </c>
    </row>
    <row r="334" spans="1:1" ht="15.75" hidden="1">
      <c r="A334" s="304" t="str">
        <f>IF(J334&gt;0,COUNT($J$4:J334)+MAX('MI Fittings'!A:A,'CS Press Fittings'!A:A,'Steel Nipples'!A:A,'Steel Cut Lengths'!A:A),"")</f>
        <v/>
      </c>
    </row>
    <row r="335" spans="1:1" ht="15.75" hidden="1">
      <c r="A335" s="304" t="str">
        <f>IF(J335&gt;0,COUNT($J$4:J335)+MAX('MI Fittings'!A:A,'CS Press Fittings'!A:A,'Steel Nipples'!A:A,'Steel Cut Lengths'!A:A),"")</f>
        <v/>
      </c>
    </row>
    <row r="336" spans="1:1" ht="15.75" hidden="1">
      <c r="A336" s="304" t="str">
        <f>IF(J336&gt;0,COUNT($J$4:J336)+MAX('MI Fittings'!A:A,'CS Press Fittings'!A:A,'Steel Nipples'!A:A,'Steel Cut Lengths'!A:A),"")</f>
        <v/>
      </c>
    </row>
    <row r="337" spans="1:1" ht="15.75" hidden="1">
      <c r="A337" s="304" t="str">
        <f>IF(J337&gt;0,COUNT($J$4:J337)+MAX('MI Fittings'!A:A,'CS Press Fittings'!A:A,'Steel Nipples'!A:A,'Steel Cut Lengths'!A:A),"")</f>
        <v/>
      </c>
    </row>
    <row r="338" spans="1:1" ht="15.75" hidden="1">
      <c r="A338" s="304" t="str">
        <f>IF(J338&gt;0,COUNT($J$4:J338)+MAX('MI Fittings'!A:A,'CS Press Fittings'!A:A,'Steel Nipples'!A:A,'Steel Cut Lengths'!A:A),"")</f>
        <v/>
      </c>
    </row>
    <row r="339" spans="1:1" ht="15.75" hidden="1">
      <c r="A339" s="304" t="str">
        <f>IF(J339&gt;0,COUNT($J$4:J339)+MAX('MI Fittings'!A:A,'CS Press Fittings'!A:A,'Steel Nipples'!A:A,'Steel Cut Lengths'!A:A),"")</f>
        <v/>
      </c>
    </row>
    <row r="340" spans="1:1" ht="15.75" hidden="1">
      <c r="A340" s="304" t="str">
        <f>IF(J340&gt;0,COUNT($J$4:J340)+MAX('MI Fittings'!A:A,'CS Press Fittings'!A:A,'Steel Nipples'!A:A,'Steel Cut Lengths'!A:A),"")</f>
        <v/>
      </c>
    </row>
    <row r="341" spans="1:1" ht="15.75" hidden="1">
      <c r="A341" s="304" t="str">
        <f>IF(J341&gt;0,COUNT($J$4:J341)+MAX('MI Fittings'!A:A,'CS Press Fittings'!A:A,'Steel Nipples'!A:A,'Steel Cut Lengths'!A:A),"")</f>
        <v/>
      </c>
    </row>
    <row r="342" spans="1:1" ht="15.75" hidden="1">
      <c r="A342" s="304" t="str">
        <f>IF(J342&gt;0,COUNT($J$4:J342)+MAX('MI Fittings'!A:A,'CS Press Fittings'!A:A,'Steel Nipples'!A:A,'Steel Cut Lengths'!A:A),"")</f>
        <v/>
      </c>
    </row>
    <row r="343" spans="1:1" ht="15.75" hidden="1">
      <c r="A343" s="304" t="str">
        <f>IF(J343&gt;0,COUNT($J$4:J343)+MAX('MI Fittings'!A:A,'CS Press Fittings'!A:A,'Steel Nipples'!A:A,'Steel Cut Lengths'!A:A),"")</f>
        <v/>
      </c>
    </row>
    <row r="344" spans="1:1" ht="15.75" hidden="1">
      <c r="A344" s="304" t="str">
        <f>IF(J344&gt;0,COUNT($J$4:J344)+MAX('MI Fittings'!A:A,'CS Press Fittings'!A:A,'Steel Nipples'!A:A,'Steel Cut Lengths'!A:A),"")</f>
        <v/>
      </c>
    </row>
    <row r="345" spans="1:1" ht="15.75" hidden="1">
      <c r="A345" s="304" t="str">
        <f>IF(J345&gt;0,COUNT($J$4:J345)+MAX('MI Fittings'!A:A,'CS Press Fittings'!A:A,'Steel Nipples'!A:A,'Steel Cut Lengths'!A:A),"")</f>
        <v/>
      </c>
    </row>
    <row r="346" spans="1:1" ht="15.75" hidden="1">
      <c r="A346" s="304" t="str">
        <f>IF(J346&gt;0,COUNT($J$4:J346)+MAX('MI Fittings'!A:A,'CS Press Fittings'!A:A,'Steel Nipples'!A:A,'Steel Cut Lengths'!A:A),"")</f>
        <v/>
      </c>
    </row>
    <row r="347" spans="1:1" ht="15.75" hidden="1">
      <c r="A347" s="304" t="str">
        <f>IF(J347&gt;0,COUNT($J$4:J347)+MAX('MI Fittings'!A:A,'CS Press Fittings'!A:A,'Steel Nipples'!A:A,'Steel Cut Lengths'!A:A),"")</f>
        <v/>
      </c>
    </row>
    <row r="348" spans="1:1" ht="15.75" hidden="1">
      <c r="A348" s="304" t="str">
        <f>IF(J348&gt;0,COUNT($J$4:J348)+MAX('MI Fittings'!A:A,'CS Press Fittings'!A:A,'Steel Nipples'!A:A,'Steel Cut Lengths'!A:A),"")</f>
        <v/>
      </c>
    </row>
    <row r="349" spans="1:1" ht="15.75" hidden="1">
      <c r="A349" s="304" t="str">
        <f>IF(J349&gt;0,COUNT($J$4:J349)+MAX('MI Fittings'!A:A,'CS Press Fittings'!A:A,'Steel Nipples'!A:A,'Steel Cut Lengths'!A:A),"")</f>
        <v/>
      </c>
    </row>
    <row r="350" spans="1:1" ht="15.75" hidden="1">
      <c r="A350" s="304" t="str">
        <f>IF(J350&gt;0,COUNT($J$4:J350)+MAX('MI Fittings'!A:A,'CS Press Fittings'!A:A,'Steel Nipples'!A:A,'Steel Cut Lengths'!A:A),"")</f>
        <v/>
      </c>
    </row>
    <row r="351" spans="1:1" ht="15.75" hidden="1">
      <c r="A351" s="304" t="str">
        <f>IF(J351&gt;0,COUNT($J$4:J351)+MAX('MI Fittings'!A:A,'CS Press Fittings'!A:A,'Steel Nipples'!A:A,'Steel Cut Lengths'!A:A),"")</f>
        <v/>
      </c>
    </row>
    <row r="352" spans="1:1" ht="15.75" hidden="1">
      <c r="A352" s="304" t="str">
        <f>IF(J352&gt;0,COUNT($J$4:J352)+MAX('MI Fittings'!A:A,'CS Press Fittings'!A:A,'Steel Nipples'!A:A,'Steel Cut Lengths'!A:A),"")</f>
        <v/>
      </c>
    </row>
    <row r="353" spans="1:1" ht="15.75" hidden="1">
      <c r="A353" s="304" t="str">
        <f>IF(J353&gt;0,COUNT($J$4:J353)+MAX('MI Fittings'!A:A,'CS Press Fittings'!A:A,'Steel Nipples'!A:A,'Steel Cut Lengths'!A:A),"")</f>
        <v/>
      </c>
    </row>
    <row r="354" spans="1:1" ht="15.75" hidden="1">
      <c r="A354" s="304" t="str">
        <f>IF(J354&gt;0,COUNT($J$4:J354)+MAX('MI Fittings'!A:A,'CS Press Fittings'!A:A,'Steel Nipples'!A:A,'Steel Cut Lengths'!A:A),"")</f>
        <v/>
      </c>
    </row>
    <row r="355" spans="1:1" ht="15.75" hidden="1">
      <c r="A355" s="304" t="str">
        <f>IF(J355&gt;0,COUNT($J$4:J355)+MAX('MI Fittings'!A:A,'CS Press Fittings'!A:A,'Steel Nipples'!A:A,'Steel Cut Lengths'!A:A),"")</f>
        <v/>
      </c>
    </row>
    <row r="356" spans="1:1" ht="15.75" hidden="1">
      <c r="A356" s="304" t="str">
        <f>IF(J356&gt;0,COUNT($J$4:J356)+MAX('MI Fittings'!A:A,'CS Press Fittings'!A:A,'Steel Nipples'!A:A,'Steel Cut Lengths'!A:A),"")</f>
        <v/>
      </c>
    </row>
    <row r="357" spans="1:1" ht="15.75" hidden="1">
      <c r="A357" s="304" t="str">
        <f>IF(J357&gt;0,COUNT($J$4:J357)+MAX('MI Fittings'!A:A,'CS Press Fittings'!A:A,'Steel Nipples'!A:A,'Steel Cut Lengths'!A:A),"")</f>
        <v/>
      </c>
    </row>
    <row r="358" spans="1:1" ht="15.75" hidden="1">
      <c r="A358" s="304" t="str">
        <f>IF(J358&gt;0,COUNT($J$4:J358)+MAX('MI Fittings'!A:A,'CS Press Fittings'!A:A,'Steel Nipples'!A:A,'Steel Cut Lengths'!A:A),"")</f>
        <v/>
      </c>
    </row>
    <row r="359" spans="1:1" ht="15.75" hidden="1">
      <c r="A359" s="304" t="str">
        <f>IF(J359&gt;0,COUNT($J$4:J359)+MAX('MI Fittings'!A:A,'CS Press Fittings'!A:A,'Steel Nipples'!A:A,'Steel Cut Lengths'!A:A),"")</f>
        <v/>
      </c>
    </row>
    <row r="360" spans="1:1" ht="15.75" hidden="1">
      <c r="A360" s="304" t="str">
        <f>IF(J360&gt;0,COUNT($J$4:J360)+MAX('MI Fittings'!A:A,'CS Press Fittings'!A:A,'Steel Nipples'!A:A,'Steel Cut Lengths'!A:A),"")</f>
        <v/>
      </c>
    </row>
    <row r="361" spans="1:1" ht="15.75" hidden="1">
      <c r="A361" s="304" t="str">
        <f>IF(J361&gt;0,COUNT($J$4:J361)+MAX('MI Fittings'!A:A,'CS Press Fittings'!A:A,'Steel Nipples'!A:A,'Steel Cut Lengths'!A:A),"")</f>
        <v/>
      </c>
    </row>
    <row r="362" spans="1:1" ht="15.75" hidden="1">
      <c r="A362" s="304" t="str">
        <f>IF(J362&gt;0,COUNT($J$4:J362)+MAX('MI Fittings'!A:A,'CS Press Fittings'!A:A,'Steel Nipples'!A:A,'Steel Cut Lengths'!A:A),"")</f>
        <v/>
      </c>
    </row>
    <row r="363" spans="1:1" ht="15.75" hidden="1">
      <c r="A363" s="304" t="str">
        <f>IF(J363&gt;0,COUNT($J$4:J363)+MAX('MI Fittings'!A:A,'CS Press Fittings'!A:A,'Steel Nipples'!A:A,'Steel Cut Lengths'!A:A),"")</f>
        <v/>
      </c>
    </row>
    <row r="364" spans="1:1" ht="15.75" hidden="1">
      <c r="A364" s="304" t="str">
        <f>IF(J364&gt;0,COUNT($J$4:J364)+MAX('MI Fittings'!A:A,'CS Press Fittings'!A:A,'Steel Nipples'!A:A,'Steel Cut Lengths'!A:A),"")</f>
        <v/>
      </c>
    </row>
    <row r="365" spans="1:1" ht="15.75" hidden="1">
      <c r="A365" s="304" t="str">
        <f>IF(J365&gt;0,COUNT($J$4:J365)+MAX('MI Fittings'!A:A,'CS Press Fittings'!A:A,'Steel Nipples'!A:A,'Steel Cut Lengths'!A:A),"")</f>
        <v/>
      </c>
    </row>
    <row r="366" spans="1:1" ht="15.75" hidden="1">
      <c r="A366" s="304" t="str">
        <f>IF(J366&gt;0,COUNT($J$4:J366)+MAX('MI Fittings'!A:A,'CS Press Fittings'!A:A,'Steel Nipples'!A:A,'Steel Cut Lengths'!A:A),"")</f>
        <v/>
      </c>
    </row>
    <row r="367" spans="1:1" ht="15.75" hidden="1">
      <c r="A367" s="304" t="str">
        <f>IF(J367&gt;0,COUNT($J$4:J367)+MAX('MI Fittings'!A:A,'CS Press Fittings'!A:A,'Steel Nipples'!A:A,'Steel Cut Lengths'!A:A),"")</f>
        <v/>
      </c>
    </row>
    <row r="368" spans="1:1" ht="15.75" hidden="1">
      <c r="A368" s="304" t="str">
        <f>IF(J368&gt;0,COUNT($J$4:J368)+MAX('MI Fittings'!A:A,'CS Press Fittings'!A:A,'Steel Nipples'!A:A,'Steel Cut Lengths'!A:A),"")</f>
        <v/>
      </c>
    </row>
    <row r="369" spans="1:1" ht="15.75" hidden="1">
      <c r="A369" s="304" t="str">
        <f>IF(J369&gt;0,COUNT($J$4:J369)+MAX('MI Fittings'!A:A,'CS Press Fittings'!A:A,'Steel Nipples'!A:A,'Steel Cut Lengths'!A:A),"")</f>
        <v/>
      </c>
    </row>
    <row r="370" spans="1:1" ht="15.75" hidden="1">
      <c r="A370" s="304" t="str">
        <f>IF(J370&gt;0,COUNT($J$4:J370)+MAX('MI Fittings'!A:A,'CS Press Fittings'!A:A,'Steel Nipples'!A:A,'Steel Cut Lengths'!A:A),"")</f>
        <v/>
      </c>
    </row>
    <row r="371" spans="1:1" ht="15.75" hidden="1">
      <c r="A371" s="304" t="str">
        <f>IF(J371&gt;0,COUNT($J$4:J371)+MAX('MI Fittings'!A:A,'CS Press Fittings'!A:A,'Steel Nipples'!A:A,'Steel Cut Lengths'!A:A),"")</f>
        <v/>
      </c>
    </row>
    <row r="372" spans="1:1" ht="15.75" hidden="1">
      <c r="A372" s="304" t="str">
        <f>IF(J372&gt;0,COUNT($J$4:J372)+MAX('MI Fittings'!A:A,'CS Press Fittings'!A:A,'Steel Nipples'!A:A,'Steel Cut Lengths'!A:A),"")</f>
        <v/>
      </c>
    </row>
    <row r="373" spans="1:1" ht="15.75" hidden="1">
      <c r="A373" s="304" t="str">
        <f>IF(J373&gt;0,COUNT($J$4:J373)+MAX('MI Fittings'!A:A,'CS Press Fittings'!A:A,'Steel Nipples'!A:A,'Steel Cut Lengths'!A:A),"")</f>
        <v/>
      </c>
    </row>
    <row r="374" spans="1:1" ht="15.75" hidden="1">
      <c r="A374" s="304" t="str">
        <f>IF(J374&gt;0,COUNT($J$4:J374)+MAX('MI Fittings'!A:A,'CS Press Fittings'!A:A,'Steel Nipples'!A:A,'Steel Cut Lengths'!A:A),"")</f>
        <v/>
      </c>
    </row>
    <row r="375" spans="1:1" ht="15.75" hidden="1">
      <c r="A375" s="304" t="str">
        <f>IF(J375&gt;0,COUNT($J$4:J375)+MAX('MI Fittings'!A:A,'CS Press Fittings'!A:A,'Steel Nipples'!A:A,'Steel Cut Lengths'!A:A),"")</f>
        <v/>
      </c>
    </row>
    <row r="376" spans="1:1" ht="15.75" hidden="1">
      <c r="A376" s="304" t="str">
        <f>IF(J376&gt;0,COUNT($J$4:J376)+MAX('MI Fittings'!A:A,'CS Press Fittings'!A:A,'Steel Nipples'!A:A,'Steel Cut Lengths'!A:A),"")</f>
        <v/>
      </c>
    </row>
    <row r="377" spans="1:1" ht="15.75" hidden="1">
      <c r="A377" s="304" t="str">
        <f>IF(J377&gt;0,COUNT($J$4:J377)+MAX('MI Fittings'!A:A,'CS Press Fittings'!A:A,'Steel Nipples'!A:A,'Steel Cut Lengths'!A:A),"")</f>
        <v/>
      </c>
    </row>
    <row r="378" spans="1:1" ht="15.75" hidden="1">
      <c r="A378" s="304" t="str">
        <f>IF(J378&gt;0,COUNT($J$4:J378)+MAX('MI Fittings'!A:A,'CS Press Fittings'!A:A,'Steel Nipples'!A:A,'Steel Cut Lengths'!A:A),"")</f>
        <v/>
      </c>
    </row>
    <row r="379" spans="1:1" ht="15.75" hidden="1">
      <c r="A379" s="304" t="str">
        <f>IF(J379&gt;0,COUNT($J$4:J379)+MAX('MI Fittings'!A:A,'CS Press Fittings'!A:A,'Steel Nipples'!A:A,'Steel Cut Lengths'!A:A),"")</f>
        <v/>
      </c>
    </row>
    <row r="380" spans="1:1" ht="15.75" hidden="1">
      <c r="A380" s="304" t="str">
        <f>IF(J380&gt;0,COUNT($J$4:J380)+MAX('MI Fittings'!A:A,'CS Press Fittings'!A:A,'Steel Nipples'!A:A,'Steel Cut Lengths'!A:A),"")</f>
        <v/>
      </c>
    </row>
    <row r="381" spans="1:1" ht="15.75" hidden="1">
      <c r="A381" s="304" t="str">
        <f>IF(J381&gt;0,COUNT($J$4:J381)+MAX('MI Fittings'!A:A,'CS Press Fittings'!A:A,'Steel Nipples'!A:A,'Steel Cut Lengths'!A:A),"")</f>
        <v/>
      </c>
    </row>
    <row r="382" spans="1:1" ht="15.75" hidden="1">
      <c r="A382" s="304" t="str">
        <f>IF(J382&gt;0,COUNT($J$4:J382)+MAX('MI Fittings'!A:A,'CS Press Fittings'!A:A,'Steel Nipples'!A:A,'Steel Cut Lengths'!A:A),"")</f>
        <v/>
      </c>
    </row>
    <row r="383" spans="1:1" ht="15.75" hidden="1">
      <c r="A383" s="304" t="str">
        <f>IF(J383&gt;0,COUNT($J$4:J383)+MAX('MI Fittings'!A:A,'CS Press Fittings'!A:A,'Steel Nipples'!A:A,'Steel Cut Lengths'!A:A),"")</f>
        <v/>
      </c>
    </row>
    <row r="384" spans="1:1" ht="15.75" hidden="1">
      <c r="A384" s="304" t="str">
        <f>IF(J384&gt;0,COUNT($J$4:J384)+MAX('MI Fittings'!A:A,'CS Press Fittings'!A:A,'Steel Nipples'!A:A,'Steel Cut Lengths'!A:A),"")</f>
        <v/>
      </c>
    </row>
    <row r="385" spans="1:1" ht="15.75" hidden="1">
      <c r="A385" s="304" t="str">
        <f>IF(J385&gt;0,COUNT($J$4:J385)+MAX('MI Fittings'!A:A,'CS Press Fittings'!A:A,'Steel Nipples'!A:A,'Steel Cut Lengths'!A:A),"")</f>
        <v/>
      </c>
    </row>
    <row r="386" spans="1:1" ht="15.75" hidden="1">
      <c r="A386" s="304" t="str">
        <f>IF(J386&gt;0,COUNT($J$4:J386)+MAX('MI Fittings'!A:A,'CS Press Fittings'!A:A,'Steel Nipples'!A:A,'Steel Cut Lengths'!A:A),"")</f>
        <v/>
      </c>
    </row>
    <row r="387" spans="1:1" ht="15.75" hidden="1">
      <c r="A387" s="304" t="str">
        <f>IF(J387&gt;0,COUNT($J$4:J387)+MAX('MI Fittings'!A:A,'CS Press Fittings'!A:A,'Steel Nipples'!A:A,'Steel Cut Lengths'!A:A),"")</f>
        <v/>
      </c>
    </row>
    <row r="388" spans="1:1" ht="15.75" hidden="1">
      <c r="A388" s="304" t="str">
        <f>IF(J388&gt;0,COUNT($J$4:J388)+MAX('MI Fittings'!A:A,'CS Press Fittings'!A:A,'Steel Nipples'!A:A,'Steel Cut Lengths'!A:A),"")</f>
        <v/>
      </c>
    </row>
    <row r="389" spans="1:1" ht="15.75" hidden="1">
      <c r="A389" s="304" t="str">
        <f>IF(J389&gt;0,COUNT($J$4:J389)+MAX('MI Fittings'!A:A,'CS Press Fittings'!A:A,'Steel Nipples'!A:A,'Steel Cut Lengths'!A:A),"")</f>
        <v/>
      </c>
    </row>
    <row r="390" spans="1:1" ht="15.75" hidden="1">
      <c r="A390" s="304" t="str">
        <f>IF(J390&gt;0,COUNT($J$4:J390)+MAX('MI Fittings'!A:A,'CS Press Fittings'!A:A,'Steel Nipples'!A:A,'Steel Cut Lengths'!A:A),"")</f>
        <v/>
      </c>
    </row>
    <row r="391" spans="1:1" ht="15.75" hidden="1">
      <c r="A391" s="304" t="str">
        <f>IF(J391&gt;0,COUNT($J$4:J391)+MAX('MI Fittings'!A:A,'CS Press Fittings'!A:A,'Steel Nipples'!A:A,'Steel Cut Lengths'!A:A),"")</f>
        <v/>
      </c>
    </row>
    <row r="392" spans="1:1" ht="15.75" hidden="1">
      <c r="A392" s="304" t="str">
        <f>IF(J392&gt;0,COUNT($J$4:J392)+MAX('MI Fittings'!A:A,'CS Press Fittings'!A:A,'Steel Nipples'!A:A,'Steel Cut Lengths'!A:A),"")</f>
        <v/>
      </c>
    </row>
    <row r="393" spans="1:1" ht="15.75" hidden="1">
      <c r="A393" s="304" t="str">
        <f>IF(J393&gt;0,COUNT($J$4:J393)+MAX('MI Fittings'!A:A,'CS Press Fittings'!A:A,'Steel Nipples'!A:A,'Steel Cut Lengths'!A:A),"")</f>
        <v/>
      </c>
    </row>
    <row r="394" spans="1:1" ht="15.75" hidden="1">
      <c r="A394" s="304" t="str">
        <f>IF(J394&gt;0,COUNT($J$4:J394)+MAX('MI Fittings'!A:A,'CS Press Fittings'!A:A,'Steel Nipples'!A:A,'Steel Cut Lengths'!A:A),"")</f>
        <v/>
      </c>
    </row>
    <row r="395" spans="1:1" ht="15.75" hidden="1">
      <c r="A395" s="304" t="str">
        <f>IF(J395&gt;0,COUNT($J$4:J395)+MAX('MI Fittings'!A:A,'CS Press Fittings'!A:A,'Steel Nipples'!A:A,'Steel Cut Lengths'!A:A),"")</f>
        <v/>
      </c>
    </row>
    <row r="396" spans="1:1" ht="15.75" hidden="1">
      <c r="A396" s="304" t="str">
        <f>IF(J396&gt;0,COUNT($J$4:J396)+MAX('MI Fittings'!A:A,'CS Press Fittings'!A:A,'Steel Nipples'!A:A,'Steel Cut Lengths'!A:A),"")</f>
        <v/>
      </c>
    </row>
    <row r="397" spans="1:1" ht="15.75" hidden="1">
      <c r="A397" s="304" t="str">
        <f>IF(J397&gt;0,COUNT($J$4:J397)+MAX('MI Fittings'!A:A,'CS Press Fittings'!A:A,'Steel Nipples'!A:A,'Steel Cut Lengths'!A:A),"")</f>
        <v/>
      </c>
    </row>
    <row r="398" spans="1:1" ht="15.75" hidden="1">
      <c r="A398" s="304" t="str">
        <f>IF(J398&gt;0,COUNT($J$4:J398)+MAX('MI Fittings'!A:A,'CS Press Fittings'!A:A,'Steel Nipples'!A:A,'Steel Cut Lengths'!A:A),"")</f>
        <v/>
      </c>
    </row>
    <row r="399" spans="1:1" ht="15.75" hidden="1">
      <c r="A399" s="304" t="str">
        <f>IF(J399&gt;0,COUNT($J$4:J399)+MAX('MI Fittings'!A:A,'CS Press Fittings'!A:A,'Steel Nipples'!A:A,'Steel Cut Lengths'!A:A),"")</f>
        <v/>
      </c>
    </row>
    <row r="400" spans="1:1" ht="15.75" hidden="1">
      <c r="A400" s="304" t="str">
        <f>IF(J400&gt;0,COUNT($J$4:J400)+MAX('MI Fittings'!A:A,'CS Press Fittings'!A:A,'Steel Nipples'!A:A,'Steel Cut Lengths'!A:A),"")</f>
        <v/>
      </c>
    </row>
    <row r="401" spans="1:1" ht="15.75" hidden="1">
      <c r="A401" s="304" t="str">
        <f>IF(J401&gt;0,COUNT($J$4:J401)+MAX('MI Fittings'!A:A,'CS Press Fittings'!A:A,'Steel Nipples'!A:A,'Steel Cut Lengths'!A:A),"")</f>
        <v/>
      </c>
    </row>
    <row r="402" spans="1:1" ht="15.75" hidden="1">
      <c r="A402" s="304" t="str">
        <f>IF(J402&gt;0,COUNT($J$4:J402)+MAX('MI Fittings'!A:A,'CS Press Fittings'!A:A,'Steel Nipples'!A:A,'Steel Cut Lengths'!A:A),"")</f>
        <v/>
      </c>
    </row>
    <row r="403" spans="1:1" ht="15.75" hidden="1">
      <c r="A403" s="304" t="str">
        <f>IF(J403&gt;0,COUNT($J$4:J403)+MAX('MI Fittings'!A:A,'CS Press Fittings'!A:A,'Steel Nipples'!A:A,'Steel Cut Lengths'!A:A),"")</f>
        <v/>
      </c>
    </row>
    <row r="404" spans="1:1" ht="15.75" hidden="1">
      <c r="A404" s="304" t="str">
        <f>IF(J404&gt;0,COUNT($J$4:J404)+MAX('MI Fittings'!A:A,'CS Press Fittings'!A:A,'Steel Nipples'!A:A,'Steel Cut Lengths'!A:A),"")</f>
        <v/>
      </c>
    </row>
    <row r="405" spans="1:1" ht="15.75" hidden="1">
      <c r="A405" s="304" t="str">
        <f>IF(J405&gt;0,COUNT($J$4:J405)+MAX('MI Fittings'!A:A,'CS Press Fittings'!A:A,'Steel Nipples'!A:A,'Steel Cut Lengths'!A:A),"")</f>
        <v/>
      </c>
    </row>
    <row r="406" spans="1:1" ht="15.75" hidden="1">
      <c r="A406" s="304" t="str">
        <f>IF(J406&gt;0,COUNT($J$4:J406)+MAX('MI Fittings'!A:A,'CS Press Fittings'!A:A,'Steel Nipples'!A:A,'Steel Cut Lengths'!A:A),"")</f>
        <v/>
      </c>
    </row>
    <row r="407" spans="1:1" ht="15.75" hidden="1">
      <c r="A407" s="304" t="str">
        <f>IF(J407&gt;0,COUNT($J$4:J407)+MAX('MI Fittings'!A:A,'CS Press Fittings'!A:A,'Steel Nipples'!A:A,'Steel Cut Lengths'!A:A),"")</f>
        <v/>
      </c>
    </row>
    <row r="408" spans="1:1" ht="15.75" hidden="1">
      <c r="A408" s="304" t="str">
        <f>IF(J408&gt;0,COUNT($J$4:J408)+MAX('MI Fittings'!A:A,'CS Press Fittings'!A:A,'Steel Nipples'!A:A,'Steel Cut Lengths'!A:A),"")</f>
        <v/>
      </c>
    </row>
    <row r="409" spans="1:1" ht="15.75" hidden="1">
      <c r="A409" s="304" t="str">
        <f>IF(J409&gt;0,COUNT($J$4:J409)+MAX('MI Fittings'!A:A,'CS Press Fittings'!A:A,'Steel Nipples'!A:A,'Steel Cut Lengths'!A:A),"")</f>
        <v/>
      </c>
    </row>
    <row r="410" spans="1:1" ht="15.75" hidden="1">
      <c r="A410" s="304" t="str">
        <f>IF(J410&gt;0,COUNT($J$4:J410)+MAX('MI Fittings'!A:A,'CS Press Fittings'!A:A,'Steel Nipples'!A:A,'Steel Cut Lengths'!A:A),"")</f>
        <v/>
      </c>
    </row>
    <row r="411" spans="1:1" ht="15.75" hidden="1">
      <c r="A411" s="304" t="str">
        <f>IF(J411&gt;0,COUNT($J$4:J411)+MAX('MI Fittings'!A:A,'CS Press Fittings'!A:A,'Steel Nipples'!A:A,'Steel Cut Lengths'!A:A),"")</f>
        <v/>
      </c>
    </row>
    <row r="412" spans="1:1" ht="15.75" hidden="1">
      <c r="A412" s="304" t="str">
        <f>IF(J412&gt;0,COUNT($J$4:J412)+MAX('MI Fittings'!A:A,'CS Press Fittings'!A:A,'Steel Nipples'!A:A,'Steel Cut Lengths'!A:A),"")</f>
        <v/>
      </c>
    </row>
    <row r="413" spans="1:1" ht="15.75" hidden="1">
      <c r="A413" s="304" t="str">
        <f>IF(J413&gt;0,COUNT($J$4:J413)+MAX('MI Fittings'!A:A,'CS Press Fittings'!A:A,'Steel Nipples'!A:A,'Steel Cut Lengths'!A:A),"")</f>
        <v/>
      </c>
    </row>
    <row r="414" spans="1:1" ht="15.75" hidden="1">
      <c r="A414" s="304" t="str">
        <f>IF(J414&gt;0,COUNT($J$4:J414)+MAX('MI Fittings'!A:A,'CS Press Fittings'!A:A,'Steel Nipples'!A:A,'Steel Cut Lengths'!A:A),"")</f>
        <v/>
      </c>
    </row>
    <row r="415" spans="1:1" ht="15.75" hidden="1">
      <c r="A415" s="304" t="str">
        <f>IF(J415&gt;0,COUNT($J$4:J415)+MAX('MI Fittings'!A:A,'CS Press Fittings'!A:A,'Steel Nipples'!A:A,'Steel Cut Lengths'!A:A),"")</f>
        <v/>
      </c>
    </row>
    <row r="416" spans="1:1" ht="15.75" hidden="1">
      <c r="A416" s="304" t="str">
        <f>IF(J416&gt;0,COUNT($J$4:J416)+MAX('MI Fittings'!A:A,'CS Press Fittings'!A:A,'Steel Nipples'!A:A,'Steel Cut Lengths'!A:A),"")</f>
        <v/>
      </c>
    </row>
    <row r="417" spans="1:1" ht="15.75" hidden="1">
      <c r="A417" s="304" t="str">
        <f>IF(J417&gt;0,COUNT($J$4:J417)+MAX('MI Fittings'!A:A,'CS Press Fittings'!A:A,'Steel Nipples'!A:A,'Steel Cut Lengths'!A:A),"")</f>
        <v/>
      </c>
    </row>
    <row r="418" spans="1:1" ht="15.75" hidden="1">
      <c r="A418" s="304" t="str">
        <f>IF(J418&gt;0,COUNT($J$4:J418)+MAX('MI Fittings'!A:A,'CS Press Fittings'!A:A,'Steel Nipples'!A:A,'Steel Cut Lengths'!A:A),"")</f>
        <v/>
      </c>
    </row>
    <row r="419" spans="1:1" ht="15.75" hidden="1">
      <c r="A419" s="304" t="str">
        <f>IF(J419&gt;0,COUNT($J$4:J419)+MAX('MI Fittings'!A:A,'CS Press Fittings'!A:A,'Steel Nipples'!A:A,'Steel Cut Lengths'!A:A),"")</f>
        <v/>
      </c>
    </row>
    <row r="420" spans="1:1" ht="15.75" hidden="1">
      <c r="A420" s="304" t="str">
        <f>IF(J420&gt;0,COUNT($J$4:J420)+MAX('MI Fittings'!A:A,'CS Press Fittings'!A:A,'Steel Nipples'!A:A,'Steel Cut Lengths'!A:A),"")</f>
        <v/>
      </c>
    </row>
    <row r="421" spans="1:1" ht="15.75" hidden="1">
      <c r="A421" s="304" t="str">
        <f>IF(J421&gt;0,COUNT($J$4:J421)+MAX('MI Fittings'!A:A,'CS Press Fittings'!A:A,'Steel Nipples'!A:A,'Steel Cut Lengths'!A:A),"")</f>
        <v/>
      </c>
    </row>
    <row r="422" spans="1:1" ht="15.75" hidden="1">
      <c r="A422" s="304" t="str">
        <f>IF(J422&gt;0,COUNT($J$4:J422)+MAX('MI Fittings'!A:A,'CS Press Fittings'!A:A,'Steel Nipples'!A:A,'Steel Cut Lengths'!A:A),"")</f>
        <v/>
      </c>
    </row>
    <row r="423" spans="1:1" ht="15.75" hidden="1">
      <c r="A423" s="304" t="str">
        <f>IF(J423&gt;0,COUNT($J$4:J423)+MAX('MI Fittings'!A:A,'CS Press Fittings'!A:A,'Steel Nipples'!A:A,'Steel Cut Lengths'!A:A),"")</f>
        <v/>
      </c>
    </row>
    <row r="424" spans="1:1" ht="15.75" hidden="1">
      <c r="A424" s="304" t="str">
        <f>IF(J424&gt;0,COUNT($J$4:J424)+MAX('MI Fittings'!A:A,'CS Press Fittings'!A:A,'Steel Nipples'!A:A,'Steel Cut Lengths'!A:A),"")</f>
        <v/>
      </c>
    </row>
    <row r="425" spans="1:1" ht="15.75" hidden="1">
      <c r="A425" s="304" t="str">
        <f>IF(J425&gt;0,COUNT($J$4:J425)+MAX('MI Fittings'!A:A,'CS Press Fittings'!A:A,'Steel Nipples'!A:A,'Steel Cut Lengths'!A:A),"")</f>
        <v/>
      </c>
    </row>
    <row r="426" spans="1:1" ht="15.75" hidden="1"/>
    <row r="427" spans="1:1" ht="15.75" hidden="1"/>
    <row r="428" spans="1:1" ht="15.75" hidden="1"/>
    <row r="429" spans="1:1" ht="15.75" hidden="1"/>
    <row r="430" spans="1:1" ht="15.75" hidden="1"/>
    <row r="431" spans="1:1" ht="15.75" hidden="1"/>
    <row r="432" spans="1:1" ht="15.75" hidden="1"/>
  </sheetData>
  <sheetProtection algorithmName="SHA-512" hashValue="3WkbLO7EQ5tkB5Y48KD1yfxXCyf4L+Og72OErCsBhdBbbDO78lM+f6Rh7X20Ix0f99D/KXbF/1JPVAWVyWyi9w==" saltValue="l1u9bB60DNg21CgWRIV0hw==" spinCount="100000" sheet="1" objects="1" scenarios="1" formatColumns="0" autoFilter="0"/>
  <protectedRanges>
    <protectedRange algorithmName="SHA-512" hashValue="qJmFLAWMH2BraB6X3zVUas55uQMb2+syglSxVRp0wHcsGXx3g6WhzGStCCWZBrgcDRZQKxZ92hwxsUFRamuyCA==" saltValue="YkpO7wws+odi+eXZ15A8pQ==" spinCount="100000" sqref="J6:J173" name="Range1"/>
    <protectedRange sqref="G6:G173" name="Range2"/>
  </protectedRanges>
  <autoFilter ref="J3:J173" xr:uid="{0491E3F7-CAB7-48BF-92FD-971651E263E2}"/>
  <mergeCells count="1">
    <mergeCell ref="B2:C2"/>
  </mergeCells>
  <pageMargins left="0.7" right="0.7" top="0.75" bottom="0.75" header="0.3" footer="0.3"/>
  <pageSetup scale="51" fitToHeight="0" orientation="portrait" horizontalDpi="4294967292" verticalDpi="4294967292" r:id="rId1"/>
  <headerFooter>
    <oddHeader>&amp;LPIPE HANGERS
&amp;K00-046Subject to change without notice&amp;RPIPE HANGERS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6C4A14-A103-454C-A27D-EA876C08395A}">
  <sheetPr codeName="Sheet7">
    <tabColor rgb="FFFFFF00"/>
    <pageSetUpPr fitToPage="1"/>
  </sheetPr>
  <dimension ref="A1:N425"/>
  <sheetViews>
    <sheetView showGridLines="0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15" zeroHeight="1"/>
  <cols>
    <col min="1" max="1" width="8.7109375" style="45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11.5703125" style="1288" bestFit="1" customWidth="1"/>
    <col min="6" max="6" width="10.5703125" style="366" bestFit="1" customWidth="1"/>
    <col min="7" max="7" width="9.85546875" style="1336" customWidth="1"/>
    <col min="8" max="8" width="9.85546875" style="368" customWidth="1"/>
    <col min="9" max="9" width="9.85546875" style="50" customWidth="1"/>
    <col min="10" max="10" width="9.85546875" style="5" customWidth="1"/>
    <col min="11" max="11" width="13" style="1288" customWidth="1"/>
    <col min="12" max="12" width="15.7109375" customWidth="1"/>
    <col min="13" max="13" width="15.7109375" style="1438" customWidth="1"/>
    <col min="14" max="14" width="8.85546875" customWidth="1"/>
    <col min="15" max="16384" width="8.85546875" hidden="1"/>
  </cols>
  <sheetData>
    <row r="1" spans="1:14" ht="72.75" customHeight="1" thickBot="1">
      <c r="A1" s="304"/>
      <c r="B1" s="324"/>
      <c r="C1" s="325"/>
      <c r="D1" s="326"/>
      <c r="E1" s="1270"/>
      <c r="F1" s="289"/>
      <c r="G1" s="1347"/>
      <c r="H1" s="327"/>
      <c r="I1" s="328"/>
      <c r="J1" s="465" t="s">
        <v>5163</v>
      </c>
      <c r="K1" s="1884" t="s">
        <v>3940</v>
      </c>
      <c r="L1" s="304"/>
      <c r="M1" s="1287"/>
    </row>
    <row r="2" spans="1:14" ht="16.5" thickBot="1">
      <c r="A2" s="304"/>
      <c r="B2" s="1886" t="s">
        <v>9529</v>
      </c>
      <c r="C2" s="1887"/>
      <c r="D2" s="331"/>
      <c r="E2" s="1271"/>
      <c r="F2" s="290">
        <f>'Lead Sheet'!B8</f>
        <v>0</v>
      </c>
      <c r="G2" s="1348"/>
      <c r="H2" s="332"/>
      <c r="I2" s="333"/>
      <c r="J2" s="466"/>
      <c r="K2" s="1885"/>
      <c r="L2" s="304"/>
      <c r="M2" s="1287"/>
    </row>
    <row r="3" spans="1:14" s="54" customFormat="1" ht="32.25" thickBot="1">
      <c r="A3" s="305"/>
      <c r="B3" s="334"/>
      <c r="C3" s="335" t="s">
        <v>552</v>
      </c>
      <c r="D3" s="336" t="s">
        <v>5171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18"/>
    </row>
    <row r="4" spans="1:14" ht="15.75">
      <c r="A4" s="304" t="str">
        <f>IF(J4&gt;0,COUNT($J$4:J4)+MAX('MI Fittings'!A:A,'CS Press Fittings'!A:A,'Steel Nipples'!A:A,'Steel Cut Lengths'!A:A,'Pipe Hangers'!A:A),"")</f>
        <v/>
      </c>
      <c r="B4" s="340"/>
      <c r="C4" s="341" t="s">
        <v>425</v>
      </c>
      <c r="D4" s="342" t="s">
        <v>6541</v>
      </c>
      <c r="E4" s="1278">
        <v>24.24</v>
      </c>
      <c r="F4" s="294">
        <f>$F$2</f>
        <v>0</v>
      </c>
      <c r="G4" s="1353">
        <f>IFERROR(E4*F4,"-")</f>
        <v>0</v>
      </c>
      <c r="H4" s="343">
        <v>25</v>
      </c>
      <c r="I4" s="343">
        <v>25</v>
      </c>
      <c r="J4" s="114"/>
      <c r="K4" s="1383">
        <f>IFERROR(G4*J4,0)</f>
        <v>0</v>
      </c>
      <c r="L4" s="304"/>
      <c r="M4" s="1287"/>
    </row>
    <row r="5" spans="1:14" ht="15.75">
      <c r="A5" s="304" t="str">
        <f>IF(J5&gt;0,COUNT($J$4:J5)+MAX('MI Fittings'!A:A,'CS Press Fittings'!A:A,'Steel Nipples'!A:A,'Steel Cut Lengths'!A:A,'Pipe Hangers'!A:A),"")</f>
        <v/>
      </c>
      <c r="B5" s="340"/>
      <c r="C5" s="344" t="s">
        <v>426</v>
      </c>
      <c r="D5" s="345" t="s">
        <v>6426</v>
      </c>
      <c r="E5" s="1434">
        <v>27.33</v>
      </c>
      <c r="F5" s="346">
        <f t="shared" ref="F5:F58" si="0">$F$2</f>
        <v>0</v>
      </c>
      <c r="G5" s="1435">
        <f t="shared" ref="G5:G16" si="1">IFERROR(E5*F5,"-")</f>
        <v>0</v>
      </c>
      <c r="H5" s="347">
        <v>25</v>
      </c>
      <c r="I5" s="347">
        <v>25</v>
      </c>
      <c r="J5" s="124"/>
      <c r="K5" s="1436">
        <f t="shared" ref="K5:K16" si="2">IFERROR(G5*J5,0)</f>
        <v>0</v>
      </c>
      <c r="L5" s="304"/>
      <c r="M5" s="1287"/>
    </row>
    <row r="6" spans="1:14" ht="15.75">
      <c r="A6" s="304" t="str">
        <f>IF(J6&gt;0,COUNT($J$4:J6)+MAX('MI Fittings'!A:A,'CS Press Fittings'!A:A,'Steel Nipples'!A:A,'Steel Cut Lengths'!A:A,'Pipe Hangers'!A:A),"")</f>
        <v/>
      </c>
      <c r="B6" s="340"/>
      <c r="C6" s="344" t="s">
        <v>427</v>
      </c>
      <c r="D6" s="345" t="s">
        <v>6427</v>
      </c>
      <c r="E6" s="1434">
        <v>29.38</v>
      </c>
      <c r="F6" s="346">
        <f t="shared" si="0"/>
        <v>0</v>
      </c>
      <c r="G6" s="1435">
        <f t="shared" si="1"/>
        <v>0</v>
      </c>
      <c r="H6" s="347">
        <v>25</v>
      </c>
      <c r="I6" s="347">
        <v>25</v>
      </c>
      <c r="J6" s="124"/>
      <c r="K6" s="1436">
        <f t="shared" si="2"/>
        <v>0</v>
      </c>
      <c r="L6" s="304"/>
      <c r="M6" s="1287"/>
    </row>
    <row r="7" spans="1:14" ht="15.75">
      <c r="A7" s="304" t="str">
        <f>IF(J7&gt;0,COUNT($J$4:J7)+MAX('MI Fittings'!A:A,'CS Press Fittings'!A:A,'Steel Nipples'!A:A,'Steel Cut Lengths'!A:A,'Pipe Hangers'!A:A),"")</f>
        <v/>
      </c>
      <c r="B7" s="340"/>
      <c r="C7" s="344" t="s">
        <v>428</v>
      </c>
      <c r="D7" s="345" t="s">
        <v>6428</v>
      </c>
      <c r="E7" s="1434">
        <v>33.26</v>
      </c>
      <c r="F7" s="346">
        <f t="shared" si="0"/>
        <v>0</v>
      </c>
      <c r="G7" s="1435">
        <f t="shared" si="1"/>
        <v>0</v>
      </c>
      <c r="H7" s="347">
        <v>25</v>
      </c>
      <c r="I7" s="347">
        <v>25</v>
      </c>
      <c r="J7" s="124"/>
      <c r="K7" s="1436">
        <f t="shared" si="2"/>
        <v>0</v>
      </c>
      <c r="L7" s="304"/>
      <c r="M7" s="1287"/>
    </row>
    <row r="8" spans="1:14" ht="15.75">
      <c r="A8" s="304" t="str">
        <f>IF(J8&gt;0,COUNT($J$4:J8)+MAX('MI Fittings'!A:A,'CS Press Fittings'!A:A,'Steel Nipples'!A:A,'Steel Cut Lengths'!A:A,'Pipe Hangers'!A:A),"")</f>
        <v/>
      </c>
      <c r="B8" s="340"/>
      <c r="C8" s="344" t="s">
        <v>429</v>
      </c>
      <c r="D8" s="345" t="s">
        <v>6429</v>
      </c>
      <c r="E8" s="1434">
        <v>35.93</v>
      </c>
      <c r="F8" s="346">
        <f t="shared" si="0"/>
        <v>0</v>
      </c>
      <c r="G8" s="1435">
        <f t="shared" si="1"/>
        <v>0</v>
      </c>
      <c r="H8" s="347">
        <v>25</v>
      </c>
      <c r="I8" s="347">
        <v>25</v>
      </c>
      <c r="J8" s="124"/>
      <c r="K8" s="1436">
        <f t="shared" si="2"/>
        <v>0</v>
      </c>
      <c r="L8" s="304"/>
      <c r="M8" s="1287"/>
    </row>
    <row r="9" spans="1:14" ht="15.75">
      <c r="A9" s="304" t="str">
        <f>IF(J9&gt;0,COUNT($J$4:J9)+MAX('MI Fittings'!A:A,'CS Press Fittings'!A:A,'Steel Nipples'!A:A,'Steel Cut Lengths'!A:A,'Pipe Hangers'!A:A),"")</f>
        <v/>
      </c>
      <c r="B9" s="340"/>
      <c r="C9" s="344" t="s">
        <v>430</v>
      </c>
      <c r="D9" s="345" t="s">
        <v>6430</v>
      </c>
      <c r="E9" s="1434">
        <v>38.81</v>
      </c>
      <c r="F9" s="346">
        <f t="shared" si="0"/>
        <v>0</v>
      </c>
      <c r="G9" s="1435">
        <f t="shared" si="1"/>
        <v>0</v>
      </c>
      <c r="H9" s="347">
        <v>25</v>
      </c>
      <c r="I9" s="347">
        <v>25</v>
      </c>
      <c r="J9" s="124"/>
      <c r="K9" s="1436">
        <f t="shared" si="2"/>
        <v>0</v>
      </c>
      <c r="L9" s="304"/>
      <c r="M9" s="1287"/>
    </row>
    <row r="10" spans="1:14" ht="15.75">
      <c r="A10" s="304" t="str">
        <f>IF(J10&gt;0,COUNT($J$4:J10)+MAX('MI Fittings'!A:A,'CS Press Fittings'!A:A,'Steel Nipples'!A:A,'Steel Cut Lengths'!A:A,'Pipe Hangers'!A:A),"")</f>
        <v/>
      </c>
      <c r="B10" s="340"/>
      <c r="C10" s="344" t="s">
        <v>431</v>
      </c>
      <c r="D10" s="345" t="s">
        <v>6431</v>
      </c>
      <c r="E10" s="1434">
        <v>43.61</v>
      </c>
      <c r="F10" s="346">
        <f t="shared" si="0"/>
        <v>0</v>
      </c>
      <c r="G10" s="1435">
        <f t="shared" si="1"/>
        <v>0</v>
      </c>
      <c r="H10" s="347">
        <v>25</v>
      </c>
      <c r="I10" s="347">
        <v>25</v>
      </c>
      <c r="J10" s="124"/>
      <c r="K10" s="1436">
        <f t="shared" si="2"/>
        <v>0</v>
      </c>
      <c r="L10" s="304"/>
      <c r="M10" s="1287"/>
    </row>
    <row r="11" spans="1:14" ht="15.75">
      <c r="A11" s="304" t="str">
        <f>IF(J11&gt;0,COUNT($J$4:J11)+MAX('MI Fittings'!A:A,'CS Press Fittings'!A:A,'Steel Nipples'!A:A,'Steel Cut Lengths'!A:A,'Pipe Hangers'!A:A),"")</f>
        <v/>
      </c>
      <c r="B11" s="340"/>
      <c r="C11" s="344" t="s">
        <v>432</v>
      </c>
      <c r="D11" s="345" t="s">
        <v>6432</v>
      </c>
      <c r="E11" s="1434">
        <v>49.28</v>
      </c>
      <c r="F11" s="346">
        <f t="shared" si="0"/>
        <v>0</v>
      </c>
      <c r="G11" s="1435">
        <f t="shared" si="1"/>
        <v>0</v>
      </c>
      <c r="H11" s="347">
        <v>25</v>
      </c>
      <c r="I11" s="347">
        <v>25</v>
      </c>
      <c r="J11" s="124"/>
      <c r="K11" s="1436">
        <f t="shared" si="2"/>
        <v>0</v>
      </c>
      <c r="L11" s="304"/>
      <c r="M11" s="1287"/>
    </row>
    <row r="12" spans="1:14" ht="15.75">
      <c r="A12" s="304" t="str">
        <f>IF(J12&gt;0,COUNT($J$4:J12)+MAX('MI Fittings'!A:A,'CS Press Fittings'!A:A,'Steel Nipples'!A:A,'Steel Cut Lengths'!A:A,'Pipe Hangers'!A:A),"")</f>
        <v/>
      </c>
      <c r="B12" s="340"/>
      <c r="C12" s="344" t="s">
        <v>433</v>
      </c>
      <c r="D12" s="345" t="s">
        <v>6433</v>
      </c>
      <c r="E12" s="1434">
        <v>53.36</v>
      </c>
      <c r="F12" s="346">
        <f t="shared" si="0"/>
        <v>0</v>
      </c>
      <c r="G12" s="1435">
        <f t="shared" si="1"/>
        <v>0</v>
      </c>
      <c r="H12" s="347">
        <v>25</v>
      </c>
      <c r="I12" s="347">
        <v>25</v>
      </c>
      <c r="J12" s="124"/>
      <c r="K12" s="1436">
        <f t="shared" si="2"/>
        <v>0</v>
      </c>
      <c r="L12" s="304"/>
      <c r="M12" s="1287"/>
    </row>
    <row r="13" spans="1:14" ht="15.75">
      <c r="A13" s="304" t="str">
        <f>IF(J13&gt;0,COUNT($J$4:J13)+MAX('MI Fittings'!A:A,'CS Press Fittings'!A:A,'Steel Nipples'!A:A,'Steel Cut Lengths'!A:A,'Pipe Hangers'!A:A),"")</f>
        <v/>
      </c>
      <c r="B13" s="340"/>
      <c r="C13" s="344" t="s">
        <v>434</v>
      </c>
      <c r="D13" s="345" t="s">
        <v>6434</v>
      </c>
      <c r="E13" s="1434">
        <v>57.6</v>
      </c>
      <c r="F13" s="346">
        <f t="shared" si="0"/>
        <v>0</v>
      </c>
      <c r="G13" s="1435">
        <f t="shared" si="1"/>
        <v>0</v>
      </c>
      <c r="H13" s="347">
        <v>25</v>
      </c>
      <c r="I13" s="347">
        <v>25</v>
      </c>
      <c r="J13" s="124"/>
      <c r="K13" s="1436">
        <f t="shared" si="2"/>
        <v>0</v>
      </c>
      <c r="L13" s="304"/>
      <c r="M13" s="1287"/>
    </row>
    <row r="14" spans="1:14" ht="15.75">
      <c r="A14" s="304" t="str">
        <f>IF(J14&gt;0,COUNT($J$4:J14)+MAX('MI Fittings'!A:A,'CS Press Fittings'!A:A,'Steel Nipples'!A:A,'Steel Cut Lengths'!A:A,'Pipe Hangers'!A:A),"")</f>
        <v/>
      </c>
      <c r="B14" s="340"/>
      <c r="C14" s="344" t="s">
        <v>435</v>
      </c>
      <c r="D14" s="345" t="s">
        <v>6435</v>
      </c>
      <c r="E14" s="1434">
        <v>61.75</v>
      </c>
      <c r="F14" s="346">
        <f t="shared" si="0"/>
        <v>0</v>
      </c>
      <c r="G14" s="1435">
        <f t="shared" si="1"/>
        <v>0</v>
      </c>
      <c r="H14" s="347">
        <v>25</v>
      </c>
      <c r="I14" s="347">
        <v>25</v>
      </c>
      <c r="J14" s="124"/>
      <c r="K14" s="1436">
        <f t="shared" si="2"/>
        <v>0</v>
      </c>
      <c r="L14" s="304"/>
      <c r="M14" s="1287"/>
    </row>
    <row r="15" spans="1:14" ht="15.75">
      <c r="A15" s="304" t="str">
        <f>IF(J15&gt;0,COUNT($J$4:J15)+MAX('MI Fittings'!A:A,'CS Press Fittings'!A:A,'Steel Nipples'!A:A,'Steel Cut Lengths'!A:A,'Pipe Hangers'!A:A),"")</f>
        <v/>
      </c>
      <c r="B15" s="340"/>
      <c r="C15" s="344" t="s">
        <v>436</v>
      </c>
      <c r="D15" s="345" t="s">
        <v>6436</v>
      </c>
      <c r="E15" s="1434">
        <v>73.430000000000007</v>
      </c>
      <c r="F15" s="346">
        <f t="shared" si="0"/>
        <v>0</v>
      </c>
      <c r="G15" s="1435">
        <f t="shared" si="1"/>
        <v>0</v>
      </c>
      <c r="H15" s="347">
        <v>25</v>
      </c>
      <c r="I15" s="347">
        <v>25</v>
      </c>
      <c r="J15" s="124"/>
      <c r="K15" s="1436">
        <f t="shared" si="2"/>
        <v>0</v>
      </c>
      <c r="L15" s="304"/>
      <c r="M15" s="1287"/>
    </row>
    <row r="16" spans="1:14" ht="15.75">
      <c r="A16" s="304" t="str">
        <f>IF(J16&gt;0,COUNT($J$4:J16)+MAX('MI Fittings'!A:A,'CS Press Fittings'!A:A,'Steel Nipples'!A:A,'Steel Cut Lengths'!A:A,'Pipe Hangers'!A:A),"")</f>
        <v/>
      </c>
      <c r="B16" s="340"/>
      <c r="C16" s="348" t="s">
        <v>437</v>
      </c>
      <c r="D16" s="349" t="s">
        <v>6437</v>
      </c>
      <c r="E16" s="1276">
        <v>80.849999999999994</v>
      </c>
      <c r="F16" s="296">
        <f t="shared" si="0"/>
        <v>0</v>
      </c>
      <c r="G16" s="1435">
        <f t="shared" si="1"/>
        <v>0</v>
      </c>
      <c r="H16" s="350">
        <v>25</v>
      </c>
      <c r="I16" s="350">
        <v>25</v>
      </c>
      <c r="J16" s="117"/>
      <c r="K16" s="1436">
        <f t="shared" si="2"/>
        <v>0</v>
      </c>
      <c r="L16" s="304"/>
      <c r="M16" s="1287"/>
    </row>
    <row r="17" spans="1:13" ht="15.75">
      <c r="A17" s="304" t="str">
        <f>IF(J17&gt;0,COUNT($J$4:J17)+MAX('MI Fittings'!A:A,'CS Press Fittings'!A:A,'Steel Nipples'!A:A,'Steel Cut Lengths'!A:A,'Pipe Hangers'!A:A),"")</f>
        <v/>
      </c>
      <c r="B17" s="340"/>
      <c r="C17" s="351"/>
      <c r="D17" s="352"/>
      <c r="E17" s="1427" t="s">
        <v>563</v>
      </c>
      <c r="F17" s="353"/>
      <c r="G17" s="1430"/>
      <c r="H17" s="354"/>
      <c r="I17" s="354"/>
      <c r="J17" s="123"/>
      <c r="K17" s="1437"/>
      <c r="L17" s="304"/>
      <c r="M17" s="1287"/>
    </row>
    <row r="18" spans="1:13" ht="15.75">
      <c r="A18" s="304" t="str">
        <f>IF(J18&gt;0,COUNT($J$4:J18)+MAX('MI Fittings'!A:A,'CS Press Fittings'!A:A,'Steel Nipples'!A:A,'Steel Cut Lengths'!A:A,'Pipe Hangers'!A:A),"")</f>
        <v/>
      </c>
      <c r="B18" s="340"/>
      <c r="C18" s="341" t="s">
        <v>438</v>
      </c>
      <c r="D18" s="342" t="s">
        <v>6542</v>
      </c>
      <c r="E18" s="1278">
        <v>28.31</v>
      </c>
      <c r="F18" s="294">
        <f t="shared" si="0"/>
        <v>0</v>
      </c>
      <c r="G18" s="1435">
        <f t="shared" ref="G18:G30" si="3">IFERROR(E18*F18,"-")</f>
        <v>0</v>
      </c>
      <c r="H18" s="343">
        <v>25</v>
      </c>
      <c r="I18" s="343">
        <v>25</v>
      </c>
      <c r="J18" s="114"/>
      <c r="K18" s="1436">
        <f t="shared" ref="K18:K30" si="4">IFERROR(G18*J18,0)</f>
        <v>0</v>
      </c>
      <c r="L18" s="304"/>
      <c r="M18" s="1287"/>
    </row>
    <row r="19" spans="1:13" ht="15.75">
      <c r="A19" s="304" t="str">
        <f>IF(J19&gt;0,COUNT($J$4:J19)+MAX('MI Fittings'!A:A,'CS Press Fittings'!A:A,'Steel Nipples'!A:A,'Steel Cut Lengths'!A:A,'Pipe Hangers'!A:A),"")</f>
        <v/>
      </c>
      <c r="B19" s="340"/>
      <c r="C19" s="344" t="s">
        <v>439</v>
      </c>
      <c r="D19" s="345" t="s">
        <v>6438</v>
      </c>
      <c r="E19" s="1434">
        <v>32.76</v>
      </c>
      <c r="F19" s="346">
        <f t="shared" si="0"/>
        <v>0</v>
      </c>
      <c r="G19" s="1435">
        <f t="shared" si="3"/>
        <v>0</v>
      </c>
      <c r="H19" s="347">
        <v>25</v>
      </c>
      <c r="I19" s="347">
        <v>25</v>
      </c>
      <c r="J19" s="124"/>
      <c r="K19" s="1436">
        <f t="shared" si="4"/>
        <v>0</v>
      </c>
      <c r="L19" s="304"/>
      <c r="M19" s="1287"/>
    </row>
    <row r="20" spans="1:13" ht="15.75">
      <c r="A20" s="304" t="str">
        <f>IF(J20&gt;0,COUNT($J$4:J20)+MAX('MI Fittings'!A:A,'CS Press Fittings'!A:A,'Steel Nipples'!A:A,'Steel Cut Lengths'!A:A,'Pipe Hangers'!A:A),"")</f>
        <v/>
      </c>
      <c r="B20" s="340"/>
      <c r="C20" s="344" t="s">
        <v>440</v>
      </c>
      <c r="D20" s="345" t="s">
        <v>6439</v>
      </c>
      <c r="E20" s="1434">
        <v>37.090000000000003</v>
      </c>
      <c r="F20" s="346">
        <f t="shared" si="0"/>
        <v>0</v>
      </c>
      <c r="G20" s="1435">
        <f t="shared" si="3"/>
        <v>0</v>
      </c>
      <c r="H20" s="347">
        <v>25</v>
      </c>
      <c r="I20" s="347">
        <v>25</v>
      </c>
      <c r="J20" s="124"/>
      <c r="K20" s="1436">
        <f t="shared" si="4"/>
        <v>0</v>
      </c>
      <c r="L20" s="304"/>
      <c r="M20" s="1287"/>
    </row>
    <row r="21" spans="1:13" ht="15.75">
      <c r="A21" s="304" t="str">
        <f>IF(J21&gt;0,COUNT($J$4:J21)+MAX('MI Fittings'!A:A,'CS Press Fittings'!A:A,'Steel Nipples'!A:A,'Steel Cut Lengths'!A:A,'Pipe Hangers'!A:A),"")</f>
        <v/>
      </c>
      <c r="B21" s="340"/>
      <c r="C21" s="344" t="s">
        <v>441</v>
      </c>
      <c r="D21" s="345" t="s">
        <v>6440</v>
      </c>
      <c r="E21" s="1434">
        <v>40.18</v>
      </c>
      <c r="F21" s="346">
        <f t="shared" si="0"/>
        <v>0</v>
      </c>
      <c r="G21" s="1435">
        <f t="shared" si="3"/>
        <v>0</v>
      </c>
      <c r="H21" s="347">
        <v>25</v>
      </c>
      <c r="I21" s="347">
        <v>25</v>
      </c>
      <c r="J21" s="124"/>
      <c r="K21" s="1436">
        <f t="shared" si="4"/>
        <v>0</v>
      </c>
      <c r="L21" s="304"/>
      <c r="M21" s="1287"/>
    </row>
    <row r="22" spans="1:13" ht="15.75">
      <c r="A22" s="304" t="str">
        <f>IF(J22&gt;0,COUNT($J$4:J22)+MAX('MI Fittings'!A:A,'CS Press Fittings'!A:A,'Steel Nipples'!A:A,'Steel Cut Lengths'!A:A,'Pipe Hangers'!A:A),"")</f>
        <v/>
      </c>
      <c r="B22" s="340"/>
      <c r="C22" s="344" t="s">
        <v>442</v>
      </c>
      <c r="D22" s="345" t="s">
        <v>6441</v>
      </c>
      <c r="E22" s="1434">
        <v>47.15</v>
      </c>
      <c r="F22" s="346">
        <f t="shared" si="0"/>
        <v>0</v>
      </c>
      <c r="G22" s="1435">
        <f t="shared" si="3"/>
        <v>0</v>
      </c>
      <c r="H22" s="347">
        <v>25</v>
      </c>
      <c r="I22" s="347">
        <v>25</v>
      </c>
      <c r="J22" s="124"/>
      <c r="K22" s="1436">
        <f t="shared" si="4"/>
        <v>0</v>
      </c>
      <c r="L22" s="304"/>
      <c r="M22" s="1287"/>
    </row>
    <row r="23" spans="1:13" ht="15.75">
      <c r="A23" s="304" t="str">
        <f>IF(J23&gt;0,COUNT($J$4:J23)+MAX('MI Fittings'!A:A,'CS Press Fittings'!A:A,'Steel Nipples'!A:A,'Steel Cut Lengths'!A:A,'Pipe Hangers'!A:A),"")</f>
        <v/>
      </c>
      <c r="B23" s="340"/>
      <c r="C23" s="344" t="s">
        <v>443</v>
      </c>
      <c r="D23" s="345" t="s">
        <v>6442</v>
      </c>
      <c r="E23" s="1434">
        <v>51.33</v>
      </c>
      <c r="F23" s="346">
        <f t="shared" si="0"/>
        <v>0</v>
      </c>
      <c r="G23" s="1435">
        <f t="shared" si="3"/>
        <v>0</v>
      </c>
      <c r="H23" s="347">
        <v>25</v>
      </c>
      <c r="I23" s="347">
        <v>25</v>
      </c>
      <c r="J23" s="124"/>
      <c r="K23" s="1436">
        <f t="shared" si="4"/>
        <v>0</v>
      </c>
      <c r="L23" s="304"/>
      <c r="M23" s="1287"/>
    </row>
    <row r="24" spans="1:13" ht="15.75">
      <c r="A24" s="304" t="str">
        <f>IF(J24&gt;0,COUNT($J$4:J24)+MAX('MI Fittings'!A:A,'CS Press Fittings'!A:A,'Steel Nipples'!A:A,'Steel Cut Lengths'!A:A,'Pipe Hangers'!A:A),"")</f>
        <v/>
      </c>
      <c r="B24" s="340"/>
      <c r="C24" s="344" t="s">
        <v>444</v>
      </c>
      <c r="D24" s="345" t="s">
        <v>6443</v>
      </c>
      <c r="E24" s="1434">
        <v>60.31</v>
      </c>
      <c r="F24" s="346">
        <f t="shared" si="0"/>
        <v>0</v>
      </c>
      <c r="G24" s="1435">
        <f t="shared" si="3"/>
        <v>0</v>
      </c>
      <c r="H24" s="347">
        <v>25</v>
      </c>
      <c r="I24" s="347">
        <v>25</v>
      </c>
      <c r="J24" s="124"/>
      <c r="K24" s="1436">
        <f t="shared" si="4"/>
        <v>0</v>
      </c>
      <c r="L24" s="304"/>
      <c r="M24" s="1287"/>
    </row>
    <row r="25" spans="1:13" ht="15.75">
      <c r="A25" s="304" t="str">
        <f>IF(J25&gt;0,COUNT($J$4:J25)+MAX('MI Fittings'!A:A,'CS Press Fittings'!A:A,'Steel Nipples'!A:A,'Steel Cut Lengths'!A:A,'Pipe Hangers'!A:A),"")</f>
        <v/>
      </c>
      <c r="B25" s="340"/>
      <c r="C25" s="344" t="s">
        <v>445</v>
      </c>
      <c r="D25" s="345" t="s">
        <v>6444</v>
      </c>
      <c r="E25" s="1434">
        <v>65.47</v>
      </c>
      <c r="F25" s="346">
        <f t="shared" si="0"/>
        <v>0</v>
      </c>
      <c r="G25" s="1435">
        <f t="shared" si="3"/>
        <v>0</v>
      </c>
      <c r="H25" s="347">
        <v>25</v>
      </c>
      <c r="I25" s="347">
        <v>25</v>
      </c>
      <c r="J25" s="124"/>
      <c r="K25" s="1436">
        <f t="shared" si="4"/>
        <v>0</v>
      </c>
      <c r="L25" s="304"/>
      <c r="M25" s="1287"/>
    </row>
    <row r="26" spans="1:13" ht="15.75">
      <c r="A26" s="304" t="str">
        <f>IF(J26&gt;0,COUNT($J$4:J26)+MAX('MI Fittings'!A:A,'CS Press Fittings'!A:A,'Steel Nipples'!A:A,'Steel Cut Lengths'!A:A,'Pipe Hangers'!A:A),"")</f>
        <v/>
      </c>
      <c r="B26" s="340"/>
      <c r="C26" s="344" t="s">
        <v>446</v>
      </c>
      <c r="D26" s="345" t="s">
        <v>6445</v>
      </c>
      <c r="E26" s="1434">
        <v>71.36</v>
      </c>
      <c r="F26" s="346">
        <f t="shared" si="0"/>
        <v>0</v>
      </c>
      <c r="G26" s="1435">
        <f t="shared" si="3"/>
        <v>0</v>
      </c>
      <c r="H26" s="347">
        <v>25</v>
      </c>
      <c r="I26" s="347">
        <v>25</v>
      </c>
      <c r="J26" s="124"/>
      <c r="K26" s="1436">
        <f t="shared" si="4"/>
        <v>0</v>
      </c>
      <c r="L26" s="304"/>
      <c r="M26" s="1287"/>
    </row>
    <row r="27" spans="1:13" ht="15.75">
      <c r="A27" s="304" t="str">
        <f>IF(J27&gt;0,COUNT($J$4:J27)+MAX('MI Fittings'!A:A,'CS Press Fittings'!A:A,'Steel Nipples'!A:A,'Steel Cut Lengths'!A:A,'Pipe Hangers'!A:A),"")</f>
        <v/>
      </c>
      <c r="B27" s="340"/>
      <c r="C27" s="344" t="s">
        <v>447</v>
      </c>
      <c r="D27" s="345" t="s">
        <v>6446</v>
      </c>
      <c r="E27" s="1434">
        <v>77.33</v>
      </c>
      <c r="F27" s="346">
        <f t="shared" si="0"/>
        <v>0</v>
      </c>
      <c r="G27" s="1435">
        <f t="shared" si="3"/>
        <v>0</v>
      </c>
      <c r="H27" s="347">
        <v>25</v>
      </c>
      <c r="I27" s="347">
        <v>25</v>
      </c>
      <c r="J27" s="124"/>
      <c r="K27" s="1436">
        <f t="shared" si="4"/>
        <v>0</v>
      </c>
      <c r="L27" s="304"/>
      <c r="M27" s="1287"/>
    </row>
    <row r="28" spans="1:13" ht="15.75">
      <c r="A28" s="304" t="str">
        <f>IF(J28&gt;0,COUNT($J$4:J28)+MAX('MI Fittings'!A:A,'CS Press Fittings'!A:A,'Steel Nipples'!A:A,'Steel Cut Lengths'!A:A,'Pipe Hangers'!A:A),"")</f>
        <v/>
      </c>
      <c r="B28" s="340"/>
      <c r="C28" s="344" t="s">
        <v>448</v>
      </c>
      <c r="D28" s="345" t="s">
        <v>6447</v>
      </c>
      <c r="E28" s="1434">
        <v>86.98</v>
      </c>
      <c r="F28" s="346">
        <f t="shared" si="0"/>
        <v>0</v>
      </c>
      <c r="G28" s="1435">
        <f t="shared" si="3"/>
        <v>0</v>
      </c>
      <c r="H28" s="347">
        <v>25</v>
      </c>
      <c r="I28" s="347">
        <v>25</v>
      </c>
      <c r="J28" s="124"/>
      <c r="K28" s="1436">
        <f t="shared" si="4"/>
        <v>0</v>
      </c>
      <c r="L28" s="304"/>
      <c r="M28" s="1287"/>
    </row>
    <row r="29" spans="1:13" ht="15.75">
      <c r="A29" s="304" t="str">
        <f>IF(J29&gt;0,COUNT($J$4:J29)+MAX('MI Fittings'!A:A,'CS Press Fittings'!A:A,'Steel Nipples'!A:A,'Steel Cut Lengths'!A:A,'Pipe Hangers'!A:A),"")</f>
        <v/>
      </c>
      <c r="B29" s="340"/>
      <c r="C29" s="344" t="s">
        <v>449</v>
      </c>
      <c r="D29" s="345" t="s">
        <v>6448</v>
      </c>
      <c r="E29" s="1434">
        <v>99.2</v>
      </c>
      <c r="F29" s="346">
        <f t="shared" si="0"/>
        <v>0</v>
      </c>
      <c r="G29" s="1435">
        <f t="shared" si="3"/>
        <v>0</v>
      </c>
      <c r="H29" s="347">
        <v>25</v>
      </c>
      <c r="I29" s="347">
        <v>25</v>
      </c>
      <c r="J29" s="124"/>
      <c r="K29" s="1436">
        <f t="shared" si="4"/>
        <v>0</v>
      </c>
      <c r="L29" s="304"/>
      <c r="M29" s="1287"/>
    </row>
    <row r="30" spans="1:13" ht="15.75">
      <c r="A30" s="304" t="str">
        <f>IF(J30&gt;0,COUNT($J$4:J30)+MAX('MI Fittings'!A:A,'CS Press Fittings'!A:A,'Steel Nipples'!A:A,'Steel Cut Lengths'!A:A,'Pipe Hangers'!A:A),"")</f>
        <v/>
      </c>
      <c r="B30" s="340"/>
      <c r="C30" s="348" t="s">
        <v>450</v>
      </c>
      <c r="D30" s="349" t="s">
        <v>6449</v>
      </c>
      <c r="E30" s="1276">
        <v>108.66</v>
      </c>
      <c r="F30" s="296">
        <f t="shared" si="0"/>
        <v>0</v>
      </c>
      <c r="G30" s="1435">
        <f t="shared" si="3"/>
        <v>0</v>
      </c>
      <c r="H30" s="350">
        <v>25</v>
      </c>
      <c r="I30" s="350">
        <v>25</v>
      </c>
      <c r="J30" s="117"/>
      <c r="K30" s="1436">
        <f t="shared" si="4"/>
        <v>0</v>
      </c>
      <c r="L30" s="304"/>
      <c r="M30" s="1287"/>
    </row>
    <row r="31" spans="1:13" ht="15.75">
      <c r="A31" s="304" t="str">
        <f>IF(J31&gt;0,COUNT($J$4:J31)+MAX('MI Fittings'!A:A,'CS Press Fittings'!A:A,'Steel Nipples'!A:A,'Steel Cut Lengths'!A:A,'Pipe Hangers'!A:A),"")</f>
        <v/>
      </c>
      <c r="B31" s="340"/>
      <c r="C31" s="351"/>
      <c r="D31" s="355"/>
      <c r="E31" s="1427" t="s">
        <v>563</v>
      </c>
      <c r="F31" s="353"/>
      <c r="G31" s="1430"/>
      <c r="H31" s="354"/>
      <c r="I31" s="354"/>
      <c r="J31" s="123"/>
      <c r="K31" s="1437"/>
      <c r="L31" s="304"/>
      <c r="M31" s="1287"/>
    </row>
    <row r="32" spans="1:13" ht="15.75">
      <c r="A32" s="304" t="str">
        <f>IF(J32&gt;0,COUNT($J$4:J32)+MAX('MI Fittings'!A:A,'CS Press Fittings'!A:A,'Steel Nipples'!A:A,'Steel Cut Lengths'!A:A,'Pipe Hangers'!A:A),"")</f>
        <v/>
      </c>
      <c r="B32" s="340"/>
      <c r="C32" s="341" t="s">
        <v>451</v>
      </c>
      <c r="D32" s="342" t="s">
        <v>6543</v>
      </c>
      <c r="E32" s="1278">
        <v>29.36</v>
      </c>
      <c r="F32" s="294">
        <f t="shared" si="0"/>
        <v>0</v>
      </c>
      <c r="G32" s="1435">
        <f t="shared" ref="G32:G42" si="5">IFERROR(E32*F32,"-")</f>
        <v>0</v>
      </c>
      <c r="H32" s="343">
        <v>25</v>
      </c>
      <c r="I32" s="343">
        <v>25</v>
      </c>
      <c r="J32" s="114"/>
      <c r="K32" s="1436">
        <f t="shared" ref="K32:K42" si="6">IFERROR(G32*J32,0)</f>
        <v>0</v>
      </c>
      <c r="L32" s="304"/>
      <c r="M32" s="1287"/>
    </row>
    <row r="33" spans="1:13" ht="15.75">
      <c r="A33" s="304" t="str">
        <f>IF(J33&gt;0,COUNT($J$4:J33)+MAX('MI Fittings'!A:A,'CS Press Fittings'!A:A,'Steel Nipples'!A:A,'Steel Cut Lengths'!A:A,'Pipe Hangers'!A:A),"")</f>
        <v/>
      </c>
      <c r="B33" s="340"/>
      <c r="C33" s="344" t="s">
        <v>452</v>
      </c>
      <c r="D33" s="345" t="s">
        <v>6450</v>
      </c>
      <c r="E33" s="1434">
        <v>34.72</v>
      </c>
      <c r="F33" s="346">
        <f t="shared" si="0"/>
        <v>0</v>
      </c>
      <c r="G33" s="1435">
        <f t="shared" si="5"/>
        <v>0</v>
      </c>
      <c r="H33" s="347">
        <v>25</v>
      </c>
      <c r="I33" s="347">
        <v>25</v>
      </c>
      <c r="J33" s="124"/>
      <c r="K33" s="1436">
        <f t="shared" si="6"/>
        <v>0</v>
      </c>
      <c r="L33" s="304"/>
      <c r="M33" s="1287"/>
    </row>
    <row r="34" spans="1:13" ht="15.75">
      <c r="A34" s="304" t="str">
        <f>IF(J34&gt;0,COUNT($J$4:J34)+MAX('MI Fittings'!A:A,'CS Press Fittings'!A:A,'Steel Nipples'!A:A,'Steel Cut Lengths'!A:A,'Pipe Hangers'!A:A),"")</f>
        <v/>
      </c>
      <c r="B34" s="340"/>
      <c r="C34" s="344" t="s">
        <v>453</v>
      </c>
      <c r="D34" s="345" t="s">
        <v>6451</v>
      </c>
      <c r="E34" s="1434">
        <v>42.18</v>
      </c>
      <c r="F34" s="346">
        <f t="shared" si="0"/>
        <v>0</v>
      </c>
      <c r="G34" s="1435">
        <f t="shared" si="5"/>
        <v>0</v>
      </c>
      <c r="H34" s="347">
        <v>25</v>
      </c>
      <c r="I34" s="347">
        <v>25</v>
      </c>
      <c r="J34" s="124"/>
      <c r="K34" s="1436">
        <f t="shared" si="6"/>
        <v>0</v>
      </c>
      <c r="L34" s="304"/>
      <c r="M34" s="1287"/>
    </row>
    <row r="35" spans="1:13" ht="15.75">
      <c r="A35" s="304" t="str">
        <f>IF(J35&gt;0,COUNT($J$4:J35)+MAX('MI Fittings'!A:A,'CS Press Fittings'!A:A,'Steel Nipples'!A:A,'Steel Cut Lengths'!A:A,'Pipe Hangers'!A:A),"")</f>
        <v/>
      </c>
      <c r="B35" s="340"/>
      <c r="C35" s="344" t="s">
        <v>454</v>
      </c>
      <c r="D35" s="345" t="s">
        <v>6452</v>
      </c>
      <c r="E35" s="1434">
        <v>45.71</v>
      </c>
      <c r="F35" s="346">
        <f t="shared" si="0"/>
        <v>0</v>
      </c>
      <c r="G35" s="1435">
        <f t="shared" si="5"/>
        <v>0</v>
      </c>
      <c r="H35" s="347">
        <v>25</v>
      </c>
      <c r="I35" s="347">
        <v>25</v>
      </c>
      <c r="J35" s="124"/>
      <c r="K35" s="1436">
        <f t="shared" si="6"/>
        <v>0</v>
      </c>
      <c r="L35" s="304"/>
      <c r="M35" s="1287"/>
    </row>
    <row r="36" spans="1:13" ht="15.75">
      <c r="A36" s="304" t="str">
        <f>IF(J36&gt;0,COUNT($J$4:J36)+MAX('MI Fittings'!A:A,'CS Press Fittings'!A:A,'Steel Nipples'!A:A,'Steel Cut Lengths'!A:A,'Pipe Hangers'!A:A),"")</f>
        <v/>
      </c>
      <c r="B36" s="340"/>
      <c r="C36" s="344" t="s">
        <v>455</v>
      </c>
      <c r="D36" s="345" t="s">
        <v>6453</v>
      </c>
      <c r="E36" s="1434">
        <v>55.9</v>
      </c>
      <c r="F36" s="346">
        <f t="shared" si="0"/>
        <v>0</v>
      </c>
      <c r="G36" s="1435">
        <f t="shared" si="5"/>
        <v>0</v>
      </c>
      <c r="H36" s="347">
        <v>25</v>
      </c>
      <c r="I36" s="347">
        <v>25</v>
      </c>
      <c r="J36" s="124"/>
      <c r="K36" s="1436">
        <f t="shared" si="6"/>
        <v>0</v>
      </c>
      <c r="L36" s="304"/>
      <c r="M36" s="1287"/>
    </row>
    <row r="37" spans="1:13" ht="15.75">
      <c r="A37" s="304" t="str">
        <f>IF(J37&gt;0,COUNT($J$4:J37)+MAX('MI Fittings'!A:A,'CS Press Fittings'!A:A,'Steel Nipples'!A:A,'Steel Cut Lengths'!A:A,'Pipe Hangers'!A:A),"")</f>
        <v/>
      </c>
      <c r="B37" s="340"/>
      <c r="C37" s="344" t="s">
        <v>456</v>
      </c>
      <c r="D37" s="345" t="s">
        <v>6454</v>
      </c>
      <c r="E37" s="1434">
        <v>60.31</v>
      </c>
      <c r="F37" s="346">
        <f t="shared" si="0"/>
        <v>0</v>
      </c>
      <c r="G37" s="1435">
        <f t="shared" si="5"/>
        <v>0</v>
      </c>
      <c r="H37" s="347">
        <v>25</v>
      </c>
      <c r="I37" s="347">
        <v>25</v>
      </c>
      <c r="J37" s="124"/>
      <c r="K37" s="1436">
        <f t="shared" si="6"/>
        <v>0</v>
      </c>
      <c r="L37" s="304"/>
      <c r="M37" s="1287"/>
    </row>
    <row r="38" spans="1:13" ht="15.75">
      <c r="A38" s="304" t="str">
        <f>IF(J38&gt;0,COUNT($J$4:J38)+MAX('MI Fittings'!A:A,'CS Press Fittings'!A:A,'Steel Nipples'!A:A,'Steel Cut Lengths'!A:A,'Pipe Hangers'!A:A),"")</f>
        <v/>
      </c>
      <c r="B38" s="340"/>
      <c r="C38" s="344" t="s">
        <v>457</v>
      </c>
      <c r="D38" s="345" t="s">
        <v>6455</v>
      </c>
      <c r="E38" s="1434">
        <v>71.78</v>
      </c>
      <c r="F38" s="346">
        <f t="shared" si="0"/>
        <v>0</v>
      </c>
      <c r="G38" s="1435">
        <f t="shared" si="5"/>
        <v>0</v>
      </c>
      <c r="H38" s="347">
        <v>25</v>
      </c>
      <c r="I38" s="347">
        <v>25</v>
      </c>
      <c r="J38" s="124"/>
      <c r="K38" s="1436">
        <f t="shared" si="6"/>
        <v>0</v>
      </c>
      <c r="L38" s="304"/>
      <c r="M38" s="1287"/>
    </row>
    <row r="39" spans="1:13" ht="15.75">
      <c r="A39" s="304" t="str">
        <f>IF(J39&gt;0,COUNT($J$4:J39)+MAX('MI Fittings'!A:A,'CS Press Fittings'!A:A,'Steel Nipples'!A:A,'Steel Cut Lengths'!A:A,'Pipe Hangers'!A:A),"")</f>
        <v/>
      </c>
      <c r="B39" s="340"/>
      <c r="C39" s="344" t="s">
        <v>458</v>
      </c>
      <c r="D39" s="345" t="s">
        <v>6456</v>
      </c>
      <c r="E39" s="1434">
        <v>76.42</v>
      </c>
      <c r="F39" s="346">
        <f t="shared" si="0"/>
        <v>0</v>
      </c>
      <c r="G39" s="1435">
        <f t="shared" si="5"/>
        <v>0</v>
      </c>
      <c r="H39" s="347">
        <v>25</v>
      </c>
      <c r="I39" s="347">
        <v>25</v>
      </c>
      <c r="J39" s="124"/>
      <c r="K39" s="1436">
        <f t="shared" si="6"/>
        <v>0</v>
      </c>
      <c r="L39" s="304"/>
      <c r="M39" s="1287"/>
    </row>
    <row r="40" spans="1:13" ht="15.75">
      <c r="A40" s="304" t="str">
        <f>IF(J40&gt;0,COUNT($J$4:J40)+MAX('MI Fittings'!A:A,'CS Press Fittings'!A:A,'Steel Nipples'!A:A,'Steel Cut Lengths'!A:A,'Pipe Hangers'!A:A),"")</f>
        <v/>
      </c>
      <c r="B40" s="340"/>
      <c r="C40" s="344" t="s">
        <v>459</v>
      </c>
      <c r="D40" s="345" t="s">
        <v>6457</v>
      </c>
      <c r="E40" s="1434">
        <v>83.83</v>
      </c>
      <c r="F40" s="346">
        <f t="shared" si="0"/>
        <v>0</v>
      </c>
      <c r="G40" s="1435">
        <f t="shared" si="5"/>
        <v>0</v>
      </c>
      <c r="H40" s="347">
        <v>25</v>
      </c>
      <c r="I40" s="347">
        <v>25</v>
      </c>
      <c r="J40" s="124"/>
      <c r="K40" s="1436">
        <f t="shared" si="6"/>
        <v>0</v>
      </c>
      <c r="L40" s="304"/>
      <c r="M40" s="1287"/>
    </row>
    <row r="41" spans="1:13" ht="15.75">
      <c r="A41" s="304" t="str">
        <f>IF(J41&gt;0,COUNT($J$4:J41)+MAX('MI Fittings'!A:A,'CS Press Fittings'!A:A,'Steel Nipples'!A:A,'Steel Cut Lengths'!A:A,'Pipe Hangers'!A:A),"")</f>
        <v/>
      </c>
      <c r="B41" s="340"/>
      <c r="C41" s="344" t="s">
        <v>460</v>
      </c>
      <c r="D41" s="345" t="s">
        <v>6458</v>
      </c>
      <c r="E41" s="1434">
        <v>91.11</v>
      </c>
      <c r="F41" s="346">
        <f t="shared" si="0"/>
        <v>0</v>
      </c>
      <c r="G41" s="1435">
        <f t="shared" si="5"/>
        <v>0</v>
      </c>
      <c r="H41" s="347">
        <v>25</v>
      </c>
      <c r="I41" s="347">
        <v>25</v>
      </c>
      <c r="J41" s="124"/>
      <c r="K41" s="1436">
        <f t="shared" si="6"/>
        <v>0</v>
      </c>
      <c r="L41" s="304"/>
      <c r="M41" s="1287"/>
    </row>
    <row r="42" spans="1:13" ht="15.75">
      <c r="A42" s="304" t="str">
        <f>IF(J42&gt;0,COUNT($J$4:J42)+MAX('MI Fittings'!A:A,'CS Press Fittings'!A:A,'Steel Nipples'!A:A,'Steel Cut Lengths'!A:A,'Pipe Hangers'!A:A),"")</f>
        <v/>
      </c>
      <c r="B42" s="340"/>
      <c r="C42" s="348" t="s">
        <v>461</v>
      </c>
      <c r="D42" s="349" t="s">
        <v>6459</v>
      </c>
      <c r="E42" s="1276">
        <v>98.53</v>
      </c>
      <c r="F42" s="296">
        <f t="shared" si="0"/>
        <v>0</v>
      </c>
      <c r="G42" s="1435">
        <f t="shared" si="5"/>
        <v>0</v>
      </c>
      <c r="H42" s="350">
        <v>25</v>
      </c>
      <c r="I42" s="350">
        <v>25</v>
      </c>
      <c r="J42" s="117"/>
      <c r="K42" s="1436">
        <f t="shared" si="6"/>
        <v>0</v>
      </c>
      <c r="L42" s="304"/>
      <c r="M42" s="1287"/>
    </row>
    <row r="43" spans="1:13" ht="15.75">
      <c r="A43" s="304" t="str">
        <f>IF(J43&gt;0,COUNT($J$4:J43)+MAX('MI Fittings'!A:A,'CS Press Fittings'!A:A,'Steel Nipples'!A:A,'Steel Cut Lengths'!A:A,'Pipe Hangers'!A:A),"")</f>
        <v/>
      </c>
      <c r="B43" s="340"/>
      <c r="C43" s="351"/>
      <c r="D43" s="355"/>
      <c r="E43" s="1427" t="s">
        <v>563</v>
      </c>
      <c r="F43" s="353"/>
      <c r="G43" s="1430"/>
      <c r="H43" s="354"/>
      <c r="I43" s="354"/>
      <c r="J43" s="123"/>
      <c r="K43" s="1437"/>
      <c r="L43" s="304"/>
      <c r="M43" s="1287"/>
    </row>
    <row r="44" spans="1:13" ht="15.75">
      <c r="A44" s="304" t="str">
        <f>IF(J44&gt;0,COUNT($J$4:J44)+MAX('MI Fittings'!A:A,'CS Press Fittings'!A:A,'Steel Nipples'!A:A,'Steel Cut Lengths'!A:A,'Pipe Hangers'!A:A),"")</f>
        <v/>
      </c>
      <c r="B44" s="340"/>
      <c r="C44" s="341" t="s">
        <v>462</v>
      </c>
      <c r="D44" s="342" t="s">
        <v>6544</v>
      </c>
      <c r="E44" s="1278">
        <v>39.130000000000003</v>
      </c>
      <c r="F44" s="294">
        <f t="shared" si="0"/>
        <v>0</v>
      </c>
      <c r="G44" s="1435">
        <f t="shared" ref="G44:G58" si="7">IFERROR(E44*F44,"-")</f>
        <v>0</v>
      </c>
      <c r="H44" s="343">
        <v>25</v>
      </c>
      <c r="I44" s="343">
        <v>25</v>
      </c>
      <c r="J44" s="114"/>
      <c r="K44" s="1436">
        <f t="shared" ref="K44:K58" si="8">IFERROR(G44*J44,0)</f>
        <v>0</v>
      </c>
      <c r="L44" s="304"/>
      <c r="M44" s="1287"/>
    </row>
    <row r="45" spans="1:13" ht="15.75">
      <c r="A45" s="304" t="str">
        <f>IF(J45&gt;0,COUNT($J$4:J45)+MAX('MI Fittings'!A:A,'CS Press Fittings'!A:A,'Steel Nipples'!A:A,'Steel Cut Lengths'!A:A,'Pipe Hangers'!A:A),"")</f>
        <v/>
      </c>
      <c r="B45" s="340"/>
      <c r="C45" s="344" t="s">
        <v>463</v>
      </c>
      <c r="D45" s="345" t="s">
        <v>6460</v>
      </c>
      <c r="E45" s="1434">
        <v>45.3</v>
      </c>
      <c r="F45" s="346">
        <f t="shared" si="0"/>
        <v>0</v>
      </c>
      <c r="G45" s="1435">
        <f t="shared" si="7"/>
        <v>0</v>
      </c>
      <c r="H45" s="347">
        <v>25</v>
      </c>
      <c r="I45" s="347">
        <v>25</v>
      </c>
      <c r="J45" s="124"/>
      <c r="K45" s="1436">
        <f t="shared" si="8"/>
        <v>0</v>
      </c>
      <c r="L45" s="304"/>
      <c r="M45" s="1287"/>
    </row>
    <row r="46" spans="1:13" ht="15.75">
      <c r="A46" s="304" t="str">
        <f>IF(J46&gt;0,COUNT($J$4:J46)+MAX('MI Fittings'!A:A,'CS Press Fittings'!A:A,'Steel Nipples'!A:A,'Steel Cut Lengths'!A:A,'Pipe Hangers'!A:A),"")</f>
        <v/>
      </c>
      <c r="B46" s="340"/>
      <c r="C46" s="344" t="s">
        <v>464</v>
      </c>
      <c r="D46" s="345" t="s">
        <v>6461</v>
      </c>
      <c r="E46" s="1434">
        <v>53.19</v>
      </c>
      <c r="F46" s="346">
        <f t="shared" si="0"/>
        <v>0</v>
      </c>
      <c r="G46" s="1435">
        <f t="shared" si="7"/>
        <v>0</v>
      </c>
      <c r="H46" s="347">
        <v>25</v>
      </c>
      <c r="I46" s="347">
        <v>25</v>
      </c>
      <c r="J46" s="124"/>
      <c r="K46" s="1436">
        <f t="shared" si="8"/>
        <v>0</v>
      </c>
      <c r="L46" s="304"/>
      <c r="M46" s="1287"/>
    </row>
    <row r="47" spans="1:13" ht="15.75">
      <c r="A47" s="304" t="str">
        <f>IF(J47&gt;0,COUNT($J$4:J47)+MAX('MI Fittings'!A:A,'CS Press Fittings'!A:A,'Steel Nipples'!A:A,'Steel Cut Lengths'!A:A,'Pipe Hangers'!A:A),"")</f>
        <v/>
      </c>
      <c r="B47" s="340"/>
      <c r="C47" s="344" t="s">
        <v>465</v>
      </c>
      <c r="D47" s="345" t="s">
        <v>6462</v>
      </c>
      <c r="E47" s="1434">
        <v>63.27</v>
      </c>
      <c r="F47" s="346">
        <f t="shared" si="0"/>
        <v>0</v>
      </c>
      <c r="G47" s="1435">
        <f t="shared" si="7"/>
        <v>0</v>
      </c>
      <c r="H47" s="347">
        <v>25</v>
      </c>
      <c r="I47" s="347">
        <v>25</v>
      </c>
      <c r="J47" s="124"/>
      <c r="K47" s="1436">
        <f t="shared" si="8"/>
        <v>0</v>
      </c>
      <c r="L47" s="304"/>
      <c r="M47" s="1287"/>
    </row>
    <row r="48" spans="1:13" ht="15.75">
      <c r="A48" s="304" t="str">
        <f>IF(J48&gt;0,COUNT($J$4:J48)+MAX('MI Fittings'!A:A,'CS Press Fittings'!A:A,'Steel Nipples'!A:A,'Steel Cut Lengths'!A:A,'Pipe Hangers'!A:A),"")</f>
        <v/>
      </c>
      <c r="B48" s="340"/>
      <c r="C48" s="344" t="s">
        <v>466</v>
      </c>
      <c r="D48" s="345" t="s">
        <v>6463</v>
      </c>
      <c r="E48" s="1434">
        <v>74.260000000000005</v>
      </c>
      <c r="F48" s="346">
        <f t="shared" si="0"/>
        <v>0</v>
      </c>
      <c r="G48" s="1435">
        <f t="shared" si="7"/>
        <v>0</v>
      </c>
      <c r="H48" s="347">
        <v>25</v>
      </c>
      <c r="I48" s="347">
        <v>25</v>
      </c>
      <c r="J48" s="124"/>
      <c r="K48" s="1436">
        <f t="shared" si="8"/>
        <v>0</v>
      </c>
      <c r="L48" s="304"/>
      <c r="M48" s="1287"/>
    </row>
    <row r="49" spans="1:13" ht="15.75">
      <c r="A49" s="304" t="str">
        <f>IF(J49&gt;0,COUNT($J$4:J49)+MAX('MI Fittings'!A:A,'CS Press Fittings'!A:A,'Steel Nipples'!A:A,'Steel Cut Lengths'!A:A,'Pipe Hangers'!A:A),"")</f>
        <v/>
      </c>
      <c r="B49" s="340"/>
      <c r="C49" s="344" t="s">
        <v>467</v>
      </c>
      <c r="D49" s="345" t="s">
        <v>6464</v>
      </c>
      <c r="E49" s="1434">
        <v>84.76</v>
      </c>
      <c r="F49" s="346">
        <f t="shared" si="0"/>
        <v>0</v>
      </c>
      <c r="G49" s="1435">
        <f t="shared" si="7"/>
        <v>0</v>
      </c>
      <c r="H49" s="347">
        <v>25</v>
      </c>
      <c r="I49" s="347">
        <v>25</v>
      </c>
      <c r="J49" s="124"/>
      <c r="K49" s="1436">
        <f t="shared" si="8"/>
        <v>0</v>
      </c>
      <c r="L49" s="304"/>
      <c r="M49" s="1287"/>
    </row>
    <row r="50" spans="1:13" ht="15.75">
      <c r="A50" s="304" t="str">
        <f>IF(J50&gt;0,COUNT($J$4:J50)+MAX('MI Fittings'!A:A,'CS Press Fittings'!A:A,'Steel Nipples'!A:A,'Steel Cut Lengths'!A:A,'Pipe Hangers'!A:A),"")</f>
        <v/>
      </c>
      <c r="B50" s="340"/>
      <c r="C50" s="344" t="s">
        <v>468</v>
      </c>
      <c r="D50" s="345" t="s">
        <v>6465</v>
      </c>
      <c r="E50" s="1434">
        <v>97.11</v>
      </c>
      <c r="F50" s="346">
        <f t="shared" si="0"/>
        <v>0</v>
      </c>
      <c r="G50" s="1435">
        <f t="shared" si="7"/>
        <v>0</v>
      </c>
      <c r="H50" s="347">
        <v>25</v>
      </c>
      <c r="I50" s="347">
        <v>25</v>
      </c>
      <c r="J50" s="124"/>
      <c r="K50" s="1436">
        <f t="shared" si="8"/>
        <v>0</v>
      </c>
      <c r="L50" s="304"/>
      <c r="M50" s="1287"/>
    </row>
    <row r="51" spans="1:13" ht="15.75">
      <c r="A51" s="304" t="str">
        <f>IF(J51&gt;0,COUNT($J$4:J51)+MAX('MI Fittings'!A:A,'CS Press Fittings'!A:A,'Steel Nipples'!A:A,'Steel Cut Lengths'!A:A,'Pipe Hangers'!A:A),"")</f>
        <v/>
      </c>
      <c r="B51" s="340"/>
      <c r="C51" s="344" t="s">
        <v>469</v>
      </c>
      <c r="D51" s="345" t="s">
        <v>6466</v>
      </c>
      <c r="E51" s="1434">
        <v>105.4</v>
      </c>
      <c r="F51" s="346">
        <f t="shared" si="0"/>
        <v>0</v>
      </c>
      <c r="G51" s="1435">
        <f t="shared" si="7"/>
        <v>0</v>
      </c>
      <c r="H51" s="347">
        <v>25</v>
      </c>
      <c r="I51" s="347">
        <v>25</v>
      </c>
      <c r="J51" s="124"/>
      <c r="K51" s="1436">
        <f t="shared" si="8"/>
        <v>0</v>
      </c>
      <c r="L51" s="304"/>
      <c r="M51" s="1287"/>
    </row>
    <row r="52" spans="1:13" ht="15.75">
      <c r="A52" s="304" t="str">
        <f>IF(J52&gt;0,COUNT($J$4:J52)+MAX('MI Fittings'!A:A,'CS Press Fittings'!A:A,'Steel Nipples'!A:A,'Steel Cut Lengths'!A:A,'Pipe Hangers'!A:A),"")</f>
        <v/>
      </c>
      <c r="B52" s="340"/>
      <c r="C52" s="344" t="s">
        <v>470</v>
      </c>
      <c r="D52" s="345" t="s">
        <v>6467</v>
      </c>
      <c r="E52" s="1434">
        <v>116.12</v>
      </c>
      <c r="F52" s="346">
        <f t="shared" si="0"/>
        <v>0</v>
      </c>
      <c r="G52" s="1435">
        <f t="shared" si="7"/>
        <v>0</v>
      </c>
      <c r="H52" s="347">
        <v>25</v>
      </c>
      <c r="I52" s="347">
        <v>25</v>
      </c>
      <c r="J52" s="124"/>
      <c r="K52" s="1436">
        <f t="shared" si="8"/>
        <v>0</v>
      </c>
      <c r="L52" s="304"/>
      <c r="M52" s="1287"/>
    </row>
    <row r="53" spans="1:13" ht="15.75">
      <c r="A53" s="304" t="str">
        <f>IF(J53&gt;0,COUNT($J$4:J53)+MAX('MI Fittings'!A:A,'CS Press Fittings'!A:A,'Steel Nipples'!A:A,'Steel Cut Lengths'!A:A,'Pipe Hangers'!A:A),"")</f>
        <v/>
      </c>
      <c r="B53" s="340"/>
      <c r="C53" s="344" t="s">
        <v>471</v>
      </c>
      <c r="D53" s="345" t="s">
        <v>6468</v>
      </c>
      <c r="E53" s="1434">
        <v>127.53</v>
      </c>
      <c r="F53" s="346">
        <f t="shared" si="0"/>
        <v>0</v>
      </c>
      <c r="G53" s="1435">
        <f t="shared" si="7"/>
        <v>0</v>
      </c>
      <c r="H53" s="347">
        <v>25</v>
      </c>
      <c r="I53" s="347">
        <v>25</v>
      </c>
      <c r="J53" s="124"/>
      <c r="K53" s="1436">
        <f t="shared" si="8"/>
        <v>0</v>
      </c>
      <c r="L53" s="304"/>
      <c r="M53" s="1287"/>
    </row>
    <row r="54" spans="1:13" ht="15.75">
      <c r="A54" s="304" t="str">
        <f>IF(J54&gt;0,COUNT($J$4:J54)+MAX('MI Fittings'!A:A,'CS Press Fittings'!A:A,'Steel Nipples'!A:A,'Steel Cut Lengths'!A:A,'Pipe Hangers'!A:A),"")</f>
        <v/>
      </c>
      <c r="B54" s="340"/>
      <c r="C54" s="344" t="s">
        <v>472</v>
      </c>
      <c r="D54" s="345" t="s">
        <v>6469</v>
      </c>
      <c r="E54" s="1434">
        <v>141.37</v>
      </c>
      <c r="F54" s="346">
        <f t="shared" si="0"/>
        <v>0</v>
      </c>
      <c r="G54" s="1435">
        <f t="shared" si="7"/>
        <v>0</v>
      </c>
      <c r="H54" s="347">
        <v>25</v>
      </c>
      <c r="I54" s="347">
        <v>25</v>
      </c>
      <c r="J54" s="124"/>
      <c r="K54" s="1436">
        <f t="shared" si="8"/>
        <v>0</v>
      </c>
      <c r="L54" s="304"/>
      <c r="M54" s="1287"/>
    </row>
    <row r="55" spans="1:13" ht="15.75">
      <c r="A55" s="304" t="str">
        <f>IF(J55&gt;0,COUNT($J$4:J55)+MAX('MI Fittings'!A:A,'CS Press Fittings'!A:A,'Steel Nipples'!A:A,'Steel Cut Lengths'!A:A,'Pipe Hangers'!A:A),"")</f>
        <v/>
      </c>
      <c r="B55" s="340"/>
      <c r="C55" s="344" t="s">
        <v>473</v>
      </c>
      <c r="D55" s="345" t="s">
        <v>6470</v>
      </c>
      <c r="E55" s="1434">
        <v>163.82</v>
      </c>
      <c r="F55" s="346">
        <f t="shared" si="0"/>
        <v>0</v>
      </c>
      <c r="G55" s="1435">
        <f t="shared" si="7"/>
        <v>0</v>
      </c>
      <c r="H55" s="347">
        <v>25</v>
      </c>
      <c r="I55" s="347">
        <v>25</v>
      </c>
      <c r="J55" s="124"/>
      <c r="K55" s="1436">
        <f t="shared" si="8"/>
        <v>0</v>
      </c>
      <c r="L55" s="304"/>
      <c r="M55" s="1287"/>
    </row>
    <row r="56" spans="1:13" ht="15.75">
      <c r="A56" s="304" t="str">
        <f>IF(J56&gt;0,COUNT($J$4:J56)+MAX('MI Fittings'!A:A,'CS Press Fittings'!A:A,'Steel Nipples'!A:A,'Steel Cut Lengths'!A:A,'Pipe Hangers'!A:A),"")</f>
        <v/>
      </c>
      <c r="B56" s="340"/>
      <c r="C56" s="344" t="s">
        <v>474</v>
      </c>
      <c r="D56" s="345" t="s">
        <v>6471</v>
      </c>
      <c r="E56" s="1434">
        <v>183.53</v>
      </c>
      <c r="F56" s="346">
        <f t="shared" si="0"/>
        <v>0</v>
      </c>
      <c r="G56" s="1435">
        <f t="shared" si="7"/>
        <v>0</v>
      </c>
      <c r="H56" s="347">
        <v>25</v>
      </c>
      <c r="I56" s="347">
        <v>25</v>
      </c>
      <c r="J56" s="124"/>
      <c r="K56" s="1436">
        <f t="shared" si="8"/>
        <v>0</v>
      </c>
      <c r="L56" s="304"/>
      <c r="M56" s="1287"/>
    </row>
    <row r="57" spans="1:13" ht="15.75">
      <c r="A57" s="304" t="str">
        <f>IF(J57&gt;0,COUNT($J$4:J57)+MAX('MI Fittings'!A:A,'CS Press Fittings'!A:A,'Steel Nipples'!A:A,'Steel Cut Lengths'!A:A,'Pipe Hangers'!A:A),"")</f>
        <v/>
      </c>
      <c r="B57" s="340"/>
      <c r="C57" s="344" t="s">
        <v>475</v>
      </c>
      <c r="D57" s="345" t="s">
        <v>6472</v>
      </c>
      <c r="E57" s="1434">
        <v>225.24</v>
      </c>
      <c r="F57" s="346">
        <f t="shared" si="0"/>
        <v>0</v>
      </c>
      <c r="G57" s="1435">
        <f t="shared" si="7"/>
        <v>0</v>
      </c>
      <c r="H57" s="347">
        <v>25</v>
      </c>
      <c r="I57" s="347">
        <v>25</v>
      </c>
      <c r="J57" s="124"/>
      <c r="K57" s="1436">
        <f t="shared" si="8"/>
        <v>0</v>
      </c>
      <c r="L57" s="304"/>
      <c r="M57" s="1287"/>
    </row>
    <row r="58" spans="1:13" ht="15.75">
      <c r="A58" s="304" t="str">
        <f>IF(J58&gt;0,COUNT($J$4:J58)+MAX('MI Fittings'!A:A,'CS Press Fittings'!A:A,'Steel Nipples'!A:A,'Steel Cut Lengths'!A:A,'Pipe Hangers'!A:A),"")</f>
        <v/>
      </c>
      <c r="B58" s="340"/>
      <c r="C58" s="348" t="s">
        <v>476</v>
      </c>
      <c r="D58" s="349" t="s">
        <v>6473</v>
      </c>
      <c r="E58" s="1276">
        <v>267.98</v>
      </c>
      <c r="F58" s="296">
        <f t="shared" si="0"/>
        <v>0</v>
      </c>
      <c r="G58" s="1435">
        <f t="shared" si="7"/>
        <v>0</v>
      </c>
      <c r="H58" s="350">
        <v>25</v>
      </c>
      <c r="I58" s="350">
        <v>25</v>
      </c>
      <c r="J58" s="117"/>
      <c r="K58" s="1436">
        <f t="shared" si="8"/>
        <v>0</v>
      </c>
      <c r="L58" s="304"/>
      <c r="M58" s="1287"/>
    </row>
    <row r="59" spans="1:13" ht="15.75">
      <c r="A59" s="304" t="str">
        <f>IF(J59&gt;0,COUNT($J$4:J59)+MAX('MI Fittings'!A:A,'CS Press Fittings'!A:A,'Steel Nipples'!A:A,'Steel Cut Lengths'!A:A,'Pipe Hangers'!A:A),"")</f>
        <v/>
      </c>
      <c r="B59" s="340"/>
      <c r="C59" s="351"/>
      <c r="D59" s="355"/>
      <c r="E59" s="1427" t="s">
        <v>563</v>
      </c>
      <c r="F59" s="353"/>
      <c r="G59" s="1430"/>
      <c r="H59" s="354"/>
      <c r="I59" s="354"/>
      <c r="J59" s="123"/>
      <c r="K59" s="1437"/>
      <c r="L59" s="304"/>
      <c r="M59" s="1287"/>
    </row>
    <row r="60" spans="1:13" ht="15.75">
      <c r="A60" s="304" t="str">
        <f>IF(J60&gt;0,COUNT($J$4:J60)+MAX('MI Fittings'!A:A,'CS Press Fittings'!A:A,'Steel Nipples'!A:A,'Steel Cut Lengths'!A:A,'Pipe Hangers'!A:A),"")</f>
        <v/>
      </c>
      <c r="B60" s="340"/>
      <c r="C60" s="341" t="s">
        <v>477</v>
      </c>
      <c r="D60" s="342" t="s">
        <v>6545</v>
      </c>
      <c r="E60" s="1278">
        <v>56.39</v>
      </c>
      <c r="F60" s="294">
        <f t="shared" ref="F60:F70" si="9">$F$2</f>
        <v>0</v>
      </c>
      <c r="G60" s="1435">
        <f t="shared" ref="G60:G70" si="10">IFERROR(E60*F60,"-")</f>
        <v>0</v>
      </c>
      <c r="H60" s="343">
        <v>25</v>
      </c>
      <c r="I60" s="343">
        <v>25</v>
      </c>
      <c r="J60" s="114"/>
      <c r="K60" s="1436">
        <f t="shared" ref="K60:K70" si="11">IFERROR(G60*J60,0)</f>
        <v>0</v>
      </c>
      <c r="L60" s="304"/>
      <c r="M60" s="1287"/>
    </row>
    <row r="61" spans="1:13" ht="15.75">
      <c r="A61" s="304" t="str">
        <f>IF(J61&gt;0,COUNT($J$4:J61)+MAX('MI Fittings'!A:A,'CS Press Fittings'!A:A,'Steel Nipples'!A:A,'Steel Cut Lengths'!A:A,'Pipe Hangers'!A:A),"")</f>
        <v/>
      </c>
      <c r="B61" s="340"/>
      <c r="C61" s="344" t="s">
        <v>478</v>
      </c>
      <c r="D61" s="345" t="s">
        <v>6474</v>
      </c>
      <c r="E61" s="1434">
        <v>60.09</v>
      </c>
      <c r="F61" s="346">
        <f t="shared" si="9"/>
        <v>0</v>
      </c>
      <c r="G61" s="1435">
        <f t="shared" si="10"/>
        <v>0</v>
      </c>
      <c r="H61" s="347">
        <v>25</v>
      </c>
      <c r="I61" s="347">
        <v>25</v>
      </c>
      <c r="J61" s="124"/>
      <c r="K61" s="1436">
        <f t="shared" si="11"/>
        <v>0</v>
      </c>
      <c r="L61" s="304"/>
      <c r="M61" s="1287"/>
    </row>
    <row r="62" spans="1:13" ht="15.75">
      <c r="A62" s="304" t="str">
        <f>IF(J62&gt;0,COUNT($J$4:J62)+MAX('MI Fittings'!A:A,'CS Press Fittings'!A:A,'Steel Nipples'!A:A,'Steel Cut Lengths'!A:A,'Pipe Hangers'!A:A),"")</f>
        <v/>
      </c>
      <c r="B62" s="340"/>
      <c r="C62" s="344" t="s">
        <v>479</v>
      </c>
      <c r="D62" s="345" t="s">
        <v>6475</v>
      </c>
      <c r="E62" s="1434">
        <v>71.010000000000005</v>
      </c>
      <c r="F62" s="346">
        <f t="shared" si="9"/>
        <v>0</v>
      </c>
      <c r="G62" s="1435">
        <f t="shared" si="10"/>
        <v>0</v>
      </c>
      <c r="H62" s="347">
        <v>25</v>
      </c>
      <c r="I62" s="347">
        <v>25</v>
      </c>
      <c r="J62" s="124"/>
      <c r="K62" s="1436">
        <f t="shared" si="11"/>
        <v>0</v>
      </c>
      <c r="L62" s="304"/>
      <c r="M62" s="1287"/>
    </row>
    <row r="63" spans="1:13" ht="15.75">
      <c r="A63" s="304" t="str">
        <f>IF(J63&gt;0,COUNT($J$4:J63)+MAX('MI Fittings'!A:A,'CS Press Fittings'!A:A,'Steel Nipples'!A:A,'Steel Cut Lengths'!A:A,'Pipe Hangers'!A:A),"")</f>
        <v/>
      </c>
      <c r="B63" s="340"/>
      <c r="C63" s="344" t="s">
        <v>480</v>
      </c>
      <c r="D63" s="345" t="s">
        <v>6476</v>
      </c>
      <c r="E63" s="1434">
        <v>82.34</v>
      </c>
      <c r="F63" s="346">
        <f t="shared" si="9"/>
        <v>0</v>
      </c>
      <c r="G63" s="1435">
        <f t="shared" si="10"/>
        <v>0</v>
      </c>
      <c r="H63" s="347">
        <v>25</v>
      </c>
      <c r="I63" s="347">
        <v>25</v>
      </c>
      <c r="J63" s="124"/>
      <c r="K63" s="1436">
        <f t="shared" si="11"/>
        <v>0</v>
      </c>
      <c r="L63" s="304"/>
      <c r="M63" s="1287"/>
    </row>
    <row r="64" spans="1:13" ht="15.75">
      <c r="A64" s="304" t="str">
        <f>IF(J64&gt;0,COUNT($J$4:J64)+MAX('MI Fittings'!A:A,'CS Press Fittings'!A:A,'Steel Nipples'!A:A,'Steel Cut Lengths'!A:A,'Pipe Hangers'!A:A),"")</f>
        <v/>
      </c>
      <c r="B64" s="340"/>
      <c r="C64" s="344" t="s">
        <v>481</v>
      </c>
      <c r="D64" s="345" t="s">
        <v>6477</v>
      </c>
      <c r="E64" s="1434">
        <v>94.97</v>
      </c>
      <c r="F64" s="346">
        <f t="shared" si="9"/>
        <v>0</v>
      </c>
      <c r="G64" s="1435">
        <f t="shared" si="10"/>
        <v>0</v>
      </c>
      <c r="H64" s="347">
        <v>25</v>
      </c>
      <c r="I64" s="347">
        <v>25</v>
      </c>
      <c r="J64" s="124"/>
      <c r="K64" s="1436">
        <f t="shared" si="11"/>
        <v>0</v>
      </c>
      <c r="L64" s="304"/>
      <c r="M64" s="1287"/>
    </row>
    <row r="65" spans="1:13" ht="15.75">
      <c r="A65" s="304" t="str">
        <f>IF(J65&gt;0,COUNT($J$4:J65)+MAX('MI Fittings'!A:A,'CS Press Fittings'!A:A,'Steel Nipples'!A:A,'Steel Cut Lengths'!A:A,'Pipe Hangers'!A:A),"")</f>
        <v/>
      </c>
      <c r="B65" s="340"/>
      <c r="C65" s="344" t="s">
        <v>482</v>
      </c>
      <c r="D65" s="345" t="s">
        <v>6478</v>
      </c>
      <c r="E65" s="1434">
        <v>106.56</v>
      </c>
      <c r="F65" s="346">
        <f t="shared" si="9"/>
        <v>0</v>
      </c>
      <c r="G65" s="1435">
        <f t="shared" si="10"/>
        <v>0</v>
      </c>
      <c r="H65" s="347">
        <v>25</v>
      </c>
      <c r="I65" s="347">
        <v>25</v>
      </c>
      <c r="J65" s="124"/>
      <c r="K65" s="1436">
        <f t="shared" si="11"/>
        <v>0</v>
      </c>
      <c r="L65" s="304"/>
      <c r="M65" s="1287"/>
    </row>
    <row r="66" spans="1:13" ht="15.75">
      <c r="A66" s="304" t="str">
        <f>IF(J66&gt;0,COUNT($J$4:J66)+MAX('MI Fittings'!A:A,'CS Press Fittings'!A:A,'Steel Nipples'!A:A,'Steel Cut Lengths'!A:A,'Pipe Hangers'!A:A),"")</f>
        <v/>
      </c>
      <c r="B66" s="340"/>
      <c r="C66" s="344" t="s">
        <v>483</v>
      </c>
      <c r="D66" s="345" t="s">
        <v>6479</v>
      </c>
      <c r="E66" s="1434">
        <v>123.86</v>
      </c>
      <c r="F66" s="346">
        <f t="shared" si="9"/>
        <v>0</v>
      </c>
      <c r="G66" s="1435">
        <f t="shared" si="10"/>
        <v>0</v>
      </c>
      <c r="H66" s="347">
        <v>25</v>
      </c>
      <c r="I66" s="347">
        <v>25</v>
      </c>
      <c r="J66" s="124"/>
      <c r="K66" s="1436">
        <f t="shared" si="11"/>
        <v>0</v>
      </c>
      <c r="L66" s="304"/>
      <c r="M66" s="1287"/>
    </row>
    <row r="67" spans="1:13" ht="15.75">
      <c r="A67" s="304" t="str">
        <f>IF(J67&gt;0,COUNT($J$4:J67)+MAX('MI Fittings'!A:A,'CS Press Fittings'!A:A,'Steel Nipples'!A:A,'Steel Cut Lengths'!A:A,'Pipe Hangers'!A:A),"")</f>
        <v/>
      </c>
      <c r="B67" s="340"/>
      <c r="C67" s="344" t="s">
        <v>484</v>
      </c>
      <c r="D67" s="345" t="s">
        <v>6480</v>
      </c>
      <c r="E67" s="1434">
        <v>134.72999999999999</v>
      </c>
      <c r="F67" s="346">
        <f t="shared" si="9"/>
        <v>0</v>
      </c>
      <c r="G67" s="1435">
        <f t="shared" si="10"/>
        <v>0</v>
      </c>
      <c r="H67" s="347">
        <v>25</v>
      </c>
      <c r="I67" s="347">
        <v>25</v>
      </c>
      <c r="J67" s="124"/>
      <c r="K67" s="1436">
        <f t="shared" si="11"/>
        <v>0</v>
      </c>
      <c r="L67" s="304"/>
      <c r="M67" s="1287"/>
    </row>
    <row r="68" spans="1:13" ht="15.75">
      <c r="A68" s="304" t="str">
        <f>IF(J68&gt;0,COUNT($J$4:J68)+MAX('MI Fittings'!A:A,'CS Press Fittings'!A:A,'Steel Nipples'!A:A,'Steel Cut Lengths'!A:A,'Pipe Hangers'!A:A),"")</f>
        <v/>
      </c>
      <c r="B68" s="340"/>
      <c r="C68" s="344" t="s">
        <v>485</v>
      </c>
      <c r="D68" s="345" t="s">
        <v>6481</v>
      </c>
      <c r="E68" s="1434">
        <v>148.69999999999999</v>
      </c>
      <c r="F68" s="346">
        <f t="shared" si="9"/>
        <v>0</v>
      </c>
      <c r="G68" s="1435">
        <f t="shared" si="10"/>
        <v>0</v>
      </c>
      <c r="H68" s="347">
        <v>25</v>
      </c>
      <c r="I68" s="347">
        <v>25</v>
      </c>
      <c r="J68" s="124"/>
      <c r="K68" s="1436">
        <f t="shared" si="11"/>
        <v>0</v>
      </c>
      <c r="L68" s="304"/>
      <c r="M68" s="1287"/>
    </row>
    <row r="69" spans="1:13" ht="15.75">
      <c r="A69" s="304" t="str">
        <f>IF(J69&gt;0,COUNT($J$4:J69)+MAX('MI Fittings'!A:A,'CS Press Fittings'!A:A,'Steel Nipples'!A:A,'Steel Cut Lengths'!A:A,'Pipe Hangers'!A:A),"")</f>
        <v/>
      </c>
      <c r="B69" s="340"/>
      <c r="C69" s="344" t="s">
        <v>486</v>
      </c>
      <c r="D69" s="345" t="s">
        <v>6482</v>
      </c>
      <c r="E69" s="1434">
        <v>162.5</v>
      </c>
      <c r="F69" s="346">
        <f t="shared" si="9"/>
        <v>0</v>
      </c>
      <c r="G69" s="1435">
        <f t="shared" si="10"/>
        <v>0</v>
      </c>
      <c r="H69" s="347">
        <v>25</v>
      </c>
      <c r="I69" s="347">
        <v>25</v>
      </c>
      <c r="J69" s="124"/>
      <c r="K69" s="1436">
        <f t="shared" si="11"/>
        <v>0</v>
      </c>
      <c r="L69" s="304"/>
      <c r="M69" s="1287"/>
    </row>
    <row r="70" spans="1:13" ht="15.75">
      <c r="A70" s="304" t="str">
        <f>IF(J70&gt;0,COUNT($J$4:J70)+MAX('MI Fittings'!A:A,'CS Press Fittings'!A:A,'Steel Nipples'!A:A,'Steel Cut Lengths'!A:A,'Pipe Hangers'!A:A),"")</f>
        <v/>
      </c>
      <c r="B70" s="340"/>
      <c r="C70" s="348" t="s">
        <v>487</v>
      </c>
      <c r="D70" s="349" t="s">
        <v>6483</v>
      </c>
      <c r="E70" s="1276">
        <v>180.91</v>
      </c>
      <c r="F70" s="296">
        <f t="shared" si="9"/>
        <v>0</v>
      </c>
      <c r="G70" s="1435">
        <f t="shared" si="10"/>
        <v>0</v>
      </c>
      <c r="H70" s="350">
        <v>25</v>
      </c>
      <c r="I70" s="350">
        <v>25</v>
      </c>
      <c r="J70" s="117"/>
      <c r="K70" s="1436">
        <f t="shared" si="11"/>
        <v>0</v>
      </c>
      <c r="L70" s="304"/>
      <c r="M70" s="1287"/>
    </row>
    <row r="71" spans="1:13" ht="15.75">
      <c r="A71" s="304" t="str">
        <f>IF(J71&gt;0,COUNT($J$4:J71)+MAX('MI Fittings'!A:A,'CS Press Fittings'!A:A,'Steel Nipples'!A:A,'Steel Cut Lengths'!A:A,'Pipe Hangers'!A:A),"")</f>
        <v/>
      </c>
      <c r="B71" s="340"/>
      <c r="C71" s="351"/>
      <c r="D71" s="355"/>
      <c r="E71" s="1427" t="s">
        <v>563</v>
      </c>
      <c r="F71" s="353"/>
      <c r="G71" s="1430"/>
      <c r="H71" s="354"/>
      <c r="I71" s="354"/>
      <c r="J71" s="123"/>
      <c r="K71" s="1437"/>
      <c r="L71" s="304"/>
      <c r="M71" s="1287"/>
    </row>
    <row r="72" spans="1:13" ht="15.75">
      <c r="A72" s="304" t="str">
        <f>IF(J72&gt;0,COUNT($J$4:J72)+MAX('MI Fittings'!A:A,'CS Press Fittings'!A:A,'Steel Nipples'!A:A,'Steel Cut Lengths'!A:A,'Pipe Hangers'!A:A),"")</f>
        <v/>
      </c>
      <c r="B72" s="340"/>
      <c r="C72" s="341" t="s">
        <v>488</v>
      </c>
      <c r="D72" s="342" t="s">
        <v>6546</v>
      </c>
      <c r="E72" s="1278">
        <v>83.12</v>
      </c>
      <c r="F72" s="294">
        <f t="shared" ref="F72:F83" si="12">$F$2</f>
        <v>0</v>
      </c>
      <c r="G72" s="1435">
        <f t="shared" ref="G72:G83" si="13">IFERROR(E72*F72,"-")</f>
        <v>0</v>
      </c>
      <c r="H72" s="343">
        <v>25</v>
      </c>
      <c r="I72" s="343">
        <v>25</v>
      </c>
      <c r="J72" s="114"/>
      <c r="K72" s="1436">
        <f t="shared" ref="K72:K83" si="14">IFERROR(G72*J72,0)</f>
        <v>0</v>
      </c>
      <c r="L72" s="304"/>
      <c r="M72" s="1287"/>
    </row>
    <row r="73" spans="1:13" ht="15.75">
      <c r="A73" s="304" t="str">
        <f>IF(J73&gt;0,COUNT($J$4:J73)+MAX('MI Fittings'!A:A,'CS Press Fittings'!A:A,'Steel Nipples'!A:A,'Steel Cut Lengths'!A:A,'Pipe Hangers'!A:A),"")</f>
        <v/>
      </c>
      <c r="B73" s="340"/>
      <c r="C73" s="344" t="s">
        <v>489</v>
      </c>
      <c r="D73" s="345" t="s">
        <v>6484</v>
      </c>
      <c r="E73" s="1434">
        <v>102.54</v>
      </c>
      <c r="F73" s="346">
        <f t="shared" si="12"/>
        <v>0</v>
      </c>
      <c r="G73" s="1435">
        <f t="shared" si="13"/>
        <v>0</v>
      </c>
      <c r="H73" s="347">
        <v>25</v>
      </c>
      <c r="I73" s="347">
        <v>25</v>
      </c>
      <c r="J73" s="124"/>
      <c r="K73" s="1436">
        <f t="shared" si="14"/>
        <v>0</v>
      </c>
      <c r="L73" s="304"/>
      <c r="M73" s="1287"/>
    </row>
    <row r="74" spans="1:13" ht="15.75">
      <c r="A74" s="304" t="str">
        <f>IF(J74&gt;0,COUNT($J$4:J74)+MAX('MI Fittings'!A:A,'CS Press Fittings'!A:A,'Steel Nipples'!A:A,'Steel Cut Lengths'!A:A,'Pipe Hangers'!A:A),"")</f>
        <v/>
      </c>
      <c r="B74" s="340"/>
      <c r="C74" s="344" t="s">
        <v>490</v>
      </c>
      <c r="D74" s="345" t="s">
        <v>6485</v>
      </c>
      <c r="E74" s="1434">
        <v>119.66</v>
      </c>
      <c r="F74" s="346">
        <f t="shared" si="12"/>
        <v>0</v>
      </c>
      <c r="G74" s="1435">
        <f t="shared" si="13"/>
        <v>0</v>
      </c>
      <c r="H74" s="347">
        <v>25</v>
      </c>
      <c r="I74" s="347">
        <v>25</v>
      </c>
      <c r="J74" s="124"/>
      <c r="K74" s="1436">
        <f t="shared" si="14"/>
        <v>0</v>
      </c>
      <c r="L74" s="304"/>
      <c r="M74" s="1287"/>
    </row>
    <row r="75" spans="1:13" ht="15.75">
      <c r="A75" s="304" t="str">
        <f>IF(J75&gt;0,COUNT($J$4:J75)+MAX('MI Fittings'!A:A,'CS Press Fittings'!A:A,'Steel Nipples'!A:A,'Steel Cut Lengths'!A:A,'Pipe Hangers'!A:A),"")</f>
        <v/>
      </c>
      <c r="B75" s="340"/>
      <c r="C75" s="344" t="s">
        <v>491</v>
      </c>
      <c r="D75" s="345" t="s">
        <v>6486</v>
      </c>
      <c r="E75" s="1434">
        <v>137.75</v>
      </c>
      <c r="F75" s="346">
        <f t="shared" si="12"/>
        <v>0</v>
      </c>
      <c r="G75" s="1435">
        <f t="shared" si="13"/>
        <v>0</v>
      </c>
      <c r="H75" s="347">
        <v>25</v>
      </c>
      <c r="I75" s="347">
        <v>25</v>
      </c>
      <c r="J75" s="124"/>
      <c r="K75" s="1436">
        <f t="shared" si="14"/>
        <v>0</v>
      </c>
      <c r="L75" s="304"/>
      <c r="M75" s="1287"/>
    </row>
    <row r="76" spans="1:13" ht="15.75">
      <c r="A76" s="304" t="str">
        <f>IF(J76&gt;0,COUNT($J$4:J76)+MAX('MI Fittings'!A:A,'CS Press Fittings'!A:A,'Steel Nipples'!A:A,'Steel Cut Lengths'!A:A,'Pipe Hangers'!A:A),"")</f>
        <v/>
      </c>
      <c r="B76" s="340"/>
      <c r="C76" s="344" t="s">
        <v>492</v>
      </c>
      <c r="D76" s="345" t="s">
        <v>6487</v>
      </c>
      <c r="E76" s="1434">
        <v>159.49</v>
      </c>
      <c r="F76" s="346">
        <f t="shared" si="12"/>
        <v>0</v>
      </c>
      <c r="G76" s="1435">
        <f t="shared" si="13"/>
        <v>0</v>
      </c>
      <c r="H76" s="347">
        <v>25</v>
      </c>
      <c r="I76" s="347">
        <v>25</v>
      </c>
      <c r="J76" s="124"/>
      <c r="K76" s="1436">
        <f t="shared" si="14"/>
        <v>0</v>
      </c>
      <c r="L76" s="304"/>
      <c r="M76" s="1287"/>
    </row>
    <row r="77" spans="1:13" ht="15.75">
      <c r="A77" s="304" t="str">
        <f>IF(J77&gt;0,COUNT($J$4:J77)+MAX('MI Fittings'!A:A,'CS Press Fittings'!A:A,'Steel Nipples'!A:A,'Steel Cut Lengths'!A:A,'Pipe Hangers'!A:A),"")</f>
        <v/>
      </c>
      <c r="B77" s="340"/>
      <c r="C77" s="344" t="s">
        <v>493</v>
      </c>
      <c r="D77" s="345" t="s">
        <v>6488</v>
      </c>
      <c r="E77" s="1434">
        <v>179.38</v>
      </c>
      <c r="F77" s="346">
        <f t="shared" si="12"/>
        <v>0</v>
      </c>
      <c r="G77" s="1435">
        <f t="shared" si="13"/>
        <v>0</v>
      </c>
      <c r="H77" s="347">
        <v>25</v>
      </c>
      <c r="I77" s="347">
        <v>25</v>
      </c>
      <c r="J77" s="124"/>
      <c r="K77" s="1436">
        <f t="shared" si="14"/>
        <v>0</v>
      </c>
      <c r="L77" s="304"/>
      <c r="M77" s="1287"/>
    </row>
    <row r="78" spans="1:13" ht="15.75">
      <c r="A78" s="304" t="str">
        <f>IF(J78&gt;0,COUNT($J$4:J78)+MAX('MI Fittings'!A:A,'CS Press Fittings'!A:A,'Steel Nipples'!A:A,'Steel Cut Lengths'!A:A,'Pipe Hangers'!A:A),"")</f>
        <v/>
      </c>
      <c r="B78" s="340"/>
      <c r="C78" s="344" t="s">
        <v>494</v>
      </c>
      <c r="D78" s="345" t="s">
        <v>6489</v>
      </c>
      <c r="E78" s="1434">
        <v>200.04</v>
      </c>
      <c r="F78" s="346">
        <f t="shared" si="12"/>
        <v>0</v>
      </c>
      <c r="G78" s="1435">
        <f t="shared" si="13"/>
        <v>0</v>
      </c>
      <c r="H78" s="347">
        <v>25</v>
      </c>
      <c r="I78" s="347">
        <v>25</v>
      </c>
      <c r="J78" s="124"/>
      <c r="K78" s="1436">
        <f t="shared" si="14"/>
        <v>0</v>
      </c>
      <c r="L78" s="304"/>
      <c r="M78" s="1287"/>
    </row>
    <row r="79" spans="1:13" ht="15.75">
      <c r="A79" s="304" t="str">
        <f>IF(J79&gt;0,COUNT($J$4:J79)+MAX('MI Fittings'!A:A,'CS Press Fittings'!A:A,'Steel Nipples'!A:A,'Steel Cut Lengths'!A:A,'Pipe Hangers'!A:A),"")</f>
        <v/>
      </c>
      <c r="B79" s="340"/>
      <c r="C79" s="344" t="s">
        <v>495</v>
      </c>
      <c r="D79" s="345" t="s">
        <v>6490</v>
      </c>
      <c r="E79" s="1434">
        <v>221.21</v>
      </c>
      <c r="F79" s="346">
        <f t="shared" si="12"/>
        <v>0</v>
      </c>
      <c r="G79" s="1435">
        <f t="shared" si="13"/>
        <v>0</v>
      </c>
      <c r="H79" s="347">
        <v>25</v>
      </c>
      <c r="I79" s="347">
        <v>25</v>
      </c>
      <c r="J79" s="124"/>
      <c r="K79" s="1436">
        <f t="shared" si="14"/>
        <v>0</v>
      </c>
      <c r="L79" s="304"/>
      <c r="M79" s="1287"/>
    </row>
    <row r="80" spans="1:13" ht="15.75">
      <c r="A80" s="304" t="str">
        <f>IF(J80&gt;0,COUNT($J$4:J80)+MAX('MI Fittings'!A:A,'CS Press Fittings'!A:A,'Steel Nipples'!A:A,'Steel Cut Lengths'!A:A,'Pipe Hangers'!A:A),"")</f>
        <v/>
      </c>
      <c r="B80" s="340"/>
      <c r="C80" s="344" t="s">
        <v>496</v>
      </c>
      <c r="D80" s="345" t="s">
        <v>6491</v>
      </c>
      <c r="E80" s="1434">
        <v>242.28</v>
      </c>
      <c r="F80" s="346">
        <f t="shared" si="12"/>
        <v>0</v>
      </c>
      <c r="G80" s="1435">
        <f t="shared" si="13"/>
        <v>0</v>
      </c>
      <c r="H80" s="347">
        <v>25</v>
      </c>
      <c r="I80" s="347">
        <v>25</v>
      </c>
      <c r="J80" s="124"/>
      <c r="K80" s="1436">
        <f t="shared" si="14"/>
        <v>0</v>
      </c>
      <c r="L80" s="304"/>
      <c r="M80" s="1287"/>
    </row>
    <row r="81" spans="1:13" ht="15.75">
      <c r="A81" s="304" t="str">
        <f>IF(J81&gt;0,COUNT($J$4:J81)+MAX('MI Fittings'!A:A,'CS Press Fittings'!A:A,'Steel Nipples'!A:A,'Steel Cut Lengths'!A:A,'Pipe Hangers'!A:A),"")</f>
        <v/>
      </c>
      <c r="B81" s="340"/>
      <c r="C81" s="344" t="s">
        <v>497</v>
      </c>
      <c r="D81" s="345" t="s">
        <v>6492</v>
      </c>
      <c r="E81" s="1434">
        <v>264.12</v>
      </c>
      <c r="F81" s="346">
        <f t="shared" si="12"/>
        <v>0</v>
      </c>
      <c r="G81" s="1435">
        <f t="shared" si="13"/>
        <v>0</v>
      </c>
      <c r="H81" s="347">
        <v>25</v>
      </c>
      <c r="I81" s="347">
        <v>25</v>
      </c>
      <c r="J81" s="124"/>
      <c r="K81" s="1436">
        <f t="shared" si="14"/>
        <v>0</v>
      </c>
      <c r="L81" s="304"/>
      <c r="M81" s="1287"/>
    </row>
    <row r="82" spans="1:13" ht="15.75">
      <c r="A82" s="304" t="str">
        <f>IF(J82&gt;0,COUNT($J$4:J82)+MAX('MI Fittings'!A:A,'CS Press Fittings'!A:A,'Steel Nipples'!A:A,'Steel Cut Lengths'!A:A,'Pipe Hangers'!A:A),"")</f>
        <v/>
      </c>
      <c r="B82" s="340"/>
      <c r="C82" s="344" t="s">
        <v>498</v>
      </c>
      <c r="D82" s="345" t="s">
        <v>6493</v>
      </c>
      <c r="E82" s="1434">
        <v>308.51</v>
      </c>
      <c r="F82" s="346">
        <f t="shared" si="12"/>
        <v>0</v>
      </c>
      <c r="G82" s="1435">
        <f t="shared" si="13"/>
        <v>0</v>
      </c>
      <c r="H82" s="347">
        <v>25</v>
      </c>
      <c r="I82" s="347">
        <v>25</v>
      </c>
      <c r="J82" s="124"/>
      <c r="K82" s="1436">
        <f t="shared" si="14"/>
        <v>0</v>
      </c>
      <c r="L82" s="304"/>
      <c r="M82" s="1287"/>
    </row>
    <row r="83" spans="1:13" ht="15.75">
      <c r="A83" s="304" t="str">
        <f>IF(J83&gt;0,COUNT($J$4:J83)+MAX('MI Fittings'!A:A,'CS Press Fittings'!A:A,'Steel Nipples'!A:A,'Steel Cut Lengths'!A:A,'Pipe Hangers'!A:A),"")</f>
        <v/>
      </c>
      <c r="B83" s="340"/>
      <c r="C83" s="348" t="s">
        <v>499</v>
      </c>
      <c r="D83" s="349" t="s">
        <v>6494</v>
      </c>
      <c r="E83" s="1276">
        <v>352.2</v>
      </c>
      <c r="F83" s="296">
        <f t="shared" si="12"/>
        <v>0</v>
      </c>
      <c r="G83" s="1435">
        <f t="shared" si="13"/>
        <v>0</v>
      </c>
      <c r="H83" s="350">
        <v>25</v>
      </c>
      <c r="I83" s="350">
        <v>25</v>
      </c>
      <c r="J83" s="117"/>
      <c r="K83" s="1436">
        <f t="shared" si="14"/>
        <v>0</v>
      </c>
      <c r="L83" s="304"/>
      <c r="M83" s="1287"/>
    </row>
    <row r="84" spans="1:13" ht="15.75">
      <c r="A84" s="304" t="str">
        <f>IF(J84&gt;0,COUNT($J$4:J84)+MAX('MI Fittings'!A:A,'CS Press Fittings'!A:A,'Steel Nipples'!A:A,'Steel Cut Lengths'!A:A,'Pipe Hangers'!A:A),"")</f>
        <v/>
      </c>
      <c r="B84" s="340"/>
      <c r="C84" s="356"/>
      <c r="D84" s="357"/>
      <c r="E84" s="1430" t="s">
        <v>563</v>
      </c>
      <c r="F84" s="353"/>
      <c r="G84" s="1427"/>
      <c r="H84" s="354"/>
      <c r="I84" s="354"/>
      <c r="J84" s="123"/>
      <c r="K84" s="1437"/>
      <c r="L84" s="304"/>
      <c r="M84" s="1287"/>
    </row>
    <row r="85" spans="1:13" ht="15.75">
      <c r="A85" s="304" t="str">
        <f>IF(J85&gt;0,COUNT($J$4:J85)+MAX('MI Fittings'!A:A,'CS Press Fittings'!A:A,'Steel Nipples'!A:A,'Steel Cut Lengths'!A:A,'Pipe Hangers'!A:A),"")</f>
        <v/>
      </c>
      <c r="B85" s="340"/>
      <c r="C85" s="341" t="s">
        <v>500</v>
      </c>
      <c r="D85" s="342" t="s">
        <v>6547</v>
      </c>
      <c r="E85" s="1278">
        <v>125.42</v>
      </c>
      <c r="F85" s="294">
        <f t="shared" ref="F85:F95" si="15">$F$2</f>
        <v>0</v>
      </c>
      <c r="G85" s="1435">
        <f t="shared" ref="G85:G95" si="16">IFERROR(E85*F85,"-")</f>
        <v>0</v>
      </c>
      <c r="H85" s="343">
        <v>25</v>
      </c>
      <c r="I85" s="343">
        <v>25</v>
      </c>
      <c r="J85" s="114"/>
      <c r="K85" s="1436">
        <f t="shared" ref="K85:K95" si="17">IFERROR(G85*J85,0)</f>
        <v>0</v>
      </c>
      <c r="L85" s="304"/>
      <c r="M85" s="1287"/>
    </row>
    <row r="86" spans="1:13" ht="15.75">
      <c r="A86" s="304" t="str">
        <f>IF(J86&gt;0,COUNT($J$4:J86)+MAX('MI Fittings'!A:A,'CS Press Fittings'!A:A,'Steel Nipples'!A:A,'Steel Cut Lengths'!A:A,'Pipe Hangers'!A:A),"")</f>
        <v/>
      </c>
      <c r="B86" s="340"/>
      <c r="C86" s="344" t="s">
        <v>501</v>
      </c>
      <c r="D86" s="345" t="s">
        <v>6495</v>
      </c>
      <c r="E86" s="1434">
        <v>143.22</v>
      </c>
      <c r="F86" s="346">
        <f t="shared" si="15"/>
        <v>0</v>
      </c>
      <c r="G86" s="1435">
        <f t="shared" si="16"/>
        <v>0</v>
      </c>
      <c r="H86" s="347">
        <v>25</v>
      </c>
      <c r="I86" s="347">
        <v>25</v>
      </c>
      <c r="J86" s="124"/>
      <c r="K86" s="1436">
        <f t="shared" si="17"/>
        <v>0</v>
      </c>
      <c r="L86" s="304"/>
      <c r="M86" s="1287"/>
    </row>
    <row r="87" spans="1:13" ht="15.75">
      <c r="A87" s="304" t="str">
        <f>IF(J87&gt;0,COUNT($J$4:J87)+MAX('MI Fittings'!A:A,'CS Press Fittings'!A:A,'Steel Nipples'!A:A,'Steel Cut Lengths'!A:A,'Pipe Hangers'!A:A),"")</f>
        <v/>
      </c>
      <c r="B87" s="340"/>
      <c r="C87" s="344" t="s">
        <v>502</v>
      </c>
      <c r="D87" s="345" t="s">
        <v>6496</v>
      </c>
      <c r="E87" s="1434">
        <v>161.99</v>
      </c>
      <c r="F87" s="346">
        <f t="shared" si="15"/>
        <v>0</v>
      </c>
      <c r="G87" s="1435">
        <f t="shared" si="16"/>
        <v>0</v>
      </c>
      <c r="H87" s="347">
        <v>25</v>
      </c>
      <c r="I87" s="347">
        <v>25</v>
      </c>
      <c r="J87" s="124"/>
      <c r="K87" s="1436">
        <f t="shared" si="17"/>
        <v>0</v>
      </c>
      <c r="L87" s="304"/>
      <c r="M87" s="1287"/>
    </row>
    <row r="88" spans="1:13" ht="15.75">
      <c r="A88" s="304" t="str">
        <f>IF(J88&gt;0,COUNT($J$4:J88)+MAX('MI Fittings'!A:A,'CS Press Fittings'!A:A,'Steel Nipples'!A:A,'Steel Cut Lengths'!A:A,'Pipe Hangers'!A:A),"")</f>
        <v/>
      </c>
      <c r="B88" s="340"/>
      <c r="C88" s="344" t="s">
        <v>503</v>
      </c>
      <c r="D88" s="345" t="s">
        <v>6497</v>
      </c>
      <c r="E88" s="1434">
        <v>191.61</v>
      </c>
      <c r="F88" s="346">
        <f t="shared" si="15"/>
        <v>0</v>
      </c>
      <c r="G88" s="1435">
        <f t="shared" si="16"/>
        <v>0</v>
      </c>
      <c r="H88" s="347">
        <v>25</v>
      </c>
      <c r="I88" s="347">
        <v>25</v>
      </c>
      <c r="J88" s="124"/>
      <c r="K88" s="1436">
        <f t="shared" si="17"/>
        <v>0</v>
      </c>
      <c r="L88" s="304"/>
      <c r="M88" s="1287"/>
    </row>
    <row r="89" spans="1:13" ht="15.75">
      <c r="A89" s="304" t="str">
        <f>IF(J89&gt;0,COUNT($J$4:J89)+MAX('MI Fittings'!A:A,'CS Press Fittings'!A:A,'Steel Nipples'!A:A,'Steel Cut Lengths'!A:A,'Pipe Hangers'!A:A),"")</f>
        <v/>
      </c>
      <c r="B89" s="340"/>
      <c r="C89" s="344" t="s">
        <v>504</v>
      </c>
      <c r="D89" s="345" t="s">
        <v>6498</v>
      </c>
      <c r="E89" s="1434">
        <v>224.25</v>
      </c>
      <c r="F89" s="346">
        <f t="shared" si="15"/>
        <v>0</v>
      </c>
      <c r="G89" s="1435">
        <f t="shared" si="16"/>
        <v>0</v>
      </c>
      <c r="H89" s="347">
        <v>25</v>
      </c>
      <c r="I89" s="347">
        <v>25</v>
      </c>
      <c r="J89" s="124"/>
      <c r="K89" s="1436">
        <f t="shared" si="17"/>
        <v>0</v>
      </c>
      <c r="L89" s="304"/>
      <c r="M89" s="1287"/>
    </row>
    <row r="90" spans="1:13" ht="15.75">
      <c r="A90" s="304" t="str">
        <f>IF(J90&gt;0,COUNT($J$4:J90)+MAX('MI Fittings'!A:A,'CS Press Fittings'!A:A,'Steel Nipples'!A:A,'Steel Cut Lengths'!A:A,'Pipe Hangers'!A:A),"")</f>
        <v/>
      </c>
      <c r="B90" s="340"/>
      <c r="C90" s="344" t="s">
        <v>505</v>
      </c>
      <c r="D90" s="345" t="s">
        <v>6499</v>
      </c>
      <c r="E90" s="1434">
        <v>252.42</v>
      </c>
      <c r="F90" s="346">
        <f t="shared" si="15"/>
        <v>0</v>
      </c>
      <c r="G90" s="1435">
        <f t="shared" si="16"/>
        <v>0</v>
      </c>
      <c r="H90" s="347">
        <v>25</v>
      </c>
      <c r="I90" s="347">
        <v>25</v>
      </c>
      <c r="J90" s="124"/>
      <c r="K90" s="1436">
        <f t="shared" si="17"/>
        <v>0</v>
      </c>
      <c r="L90" s="304"/>
      <c r="M90" s="1287"/>
    </row>
    <row r="91" spans="1:13" ht="15.75">
      <c r="A91" s="304" t="str">
        <f>IF(J91&gt;0,COUNT($J$4:J91)+MAX('MI Fittings'!A:A,'CS Press Fittings'!A:A,'Steel Nipples'!A:A,'Steel Cut Lengths'!A:A,'Pipe Hangers'!A:A),"")</f>
        <v/>
      </c>
      <c r="B91" s="340"/>
      <c r="C91" s="344" t="s">
        <v>506</v>
      </c>
      <c r="D91" s="345" t="s">
        <v>6500</v>
      </c>
      <c r="E91" s="1434">
        <v>279.51</v>
      </c>
      <c r="F91" s="346">
        <f t="shared" si="15"/>
        <v>0</v>
      </c>
      <c r="G91" s="1435">
        <f t="shared" si="16"/>
        <v>0</v>
      </c>
      <c r="H91" s="347">
        <v>25</v>
      </c>
      <c r="I91" s="347">
        <v>25</v>
      </c>
      <c r="J91" s="124"/>
      <c r="K91" s="1436">
        <f t="shared" si="17"/>
        <v>0</v>
      </c>
      <c r="L91" s="304"/>
      <c r="M91" s="1287"/>
    </row>
    <row r="92" spans="1:13" ht="15.75">
      <c r="A92" s="304" t="str">
        <f>IF(J92&gt;0,COUNT($J$4:J92)+MAX('MI Fittings'!A:A,'CS Press Fittings'!A:A,'Steel Nipples'!A:A,'Steel Cut Lengths'!A:A,'Pipe Hangers'!A:A),"")</f>
        <v/>
      </c>
      <c r="B92" s="340"/>
      <c r="C92" s="344" t="s">
        <v>507</v>
      </c>
      <c r="D92" s="345" t="s">
        <v>6501</v>
      </c>
      <c r="E92" s="1434">
        <v>308.24</v>
      </c>
      <c r="F92" s="346">
        <f t="shared" si="15"/>
        <v>0</v>
      </c>
      <c r="G92" s="1435">
        <f t="shared" si="16"/>
        <v>0</v>
      </c>
      <c r="H92" s="347">
        <v>25</v>
      </c>
      <c r="I92" s="347">
        <v>25</v>
      </c>
      <c r="J92" s="124"/>
      <c r="K92" s="1436">
        <f t="shared" si="17"/>
        <v>0</v>
      </c>
      <c r="L92" s="304"/>
      <c r="M92" s="1287"/>
    </row>
    <row r="93" spans="1:13" ht="15.75">
      <c r="A93" s="304" t="str">
        <f>IF(J93&gt;0,COUNT($J$4:J93)+MAX('MI Fittings'!A:A,'CS Press Fittings'!A:A,'Steel Nipples'!A:A,'Steel Cut Lengths'!A:A,'Pipe Hangers'!A:A),"")</f>
        <v/>
      </c>
      <c r="B93" s="340"/>
      <c r="C93" s="344" t="s">
        <v>508</v>
      </c>
      <c r="D93" s="345" t="s">
        <v>6502</v>
      </c>
      <c r="E93" s="1434">
        <v>337.01</v>
      </c>
      <c r="F93" s="346">
        <f t="shared" si="15"/>
        <v>0</v>
      </c>
      <c r="G93" s="1435">
        <f t="shared" si="16"/>
        <v>0</v>
      </c>
      <c r="H93" s="347">
        <v>25</v>
      </c>
      <c r="I93" s="347">
        <v>25</v>
      </c>
      <c r="J93" s="124"/>
      <c r="K93" s="1436">
        <f t="shared" si="17"/>
        <v>0</v>
      </c>
      <c r="L93" s="304"/>
      <c r="M93" s="1287"/>
    </row>
    <row r="94" spans="1:13" ht="15.75">
      <c r="A94" s="304" t="str">
        <f>IF(J94&gt;0,COUNT($J$4:J94)+MAX('MI Fittings'!A:A,'CS Press Fittings'!A:A,'Steel Nipples'!A:A,'Steel Cut Lengths'!A:A,'Pipe Hangers'!A:A),"")</f>
        <v/>
      </c>
      <c r="B94" s="340"/>
      <c r="C94" s="344" t="s">
        <v>509</v>
      </c>
      <c r="D94" s="345" t="s">
        <v>6503</v>
      </c>
      <c r="E94" s="1434">
        <v>368.24</v>
      </c>
      <c r="F94" s="346">
        <f t="shared" si="15"/>
        <v>0</v>
      </c>
      <c r="G94" s="1435">
        <f t="shared" si="16"/>
        <v>0</v>
      </c>
      <c r="H94" s="347">
        <v>25</v>
      </c>
      <c r="I94" s="347">
        <v>25</v>
      </c>
      <c r="J94" s="124"/>
      <c r="K94" s="1436">
        <f t="shared" si="17"/>
        <v>0</v>
      </c>
      <c r="L94" s="304"/>
      <c r="M94" s="1287"/>
    </row>
    <row r="95" spans="1:13" ht="15.75">
      <c r="A95" s="304" t="str">
        <f>IF(J95&gt;0,COUNT($J$4:J95)+MAX('MI Fittings'!A:A,'CS Press Fittings'!A:A,'Steel Nipples'!A:A,'Steel Cut Lengths'!A:A,'Pipe Hangers'!A:A),"")</f>
        <v/>
      </c>
      <c r="B95" s="340"/>
      <c r="C95" s="348" t="s">
        <v>510</v>
      </c>
      <c r="D95" s="349" t="s">
        <v>6504</v>
      </c>
      <c r="E95" s="1276">
        <v>434.42</v>
      </c>
      <c r="F95" s="296">
        <f t="shared" si="15"/>
        <v>0</v>
      </c>
      <c r="G95" s="1435">
        <f t="shared" si="16"/>
        <v>0</v>
      </c>
      <c r="H95" s="350">
        <v>25</v>
      </c>
      <c r="I95" s="350">
        <v>25</v>
      </c>
      <c r="J95" s="117"/>
      <c r="K95" s="1436">
        <f t="shared" si="17"/>
        <v>0</v>
      </c>
      <c r="L95" s="304"/>
      <c r="M95" s="1287"/>
    </row>
    <row r="96" spans="1:13" ht="15.75">
      <c r="A96" s="304" t="str">
        <f>IF(J96&gt;0,COUNT($J$4:J96)+MAX('MI Fittings'!A:A,'CS Press Fittings'!A:A,'Steel Nipples'!A:A,'Steel Cut Lengths'!A:A,'Pipe Hangers'!A:A),"")</f>
        <v/>
      </c>
      <c r="B96" s="340"/>
      <c r="C96" s="351"/>
      <c r="D96" s="355"/>
      <c r="E96" s="1427" t="s">
        <v>563</v>
      </c>
      <c r="F96" s="353"/>
      <c r="G96" s="1430"/>
      <c r="H96" s="354"/>
      <c r="I96" s="354"/>
      <c r="J96" s="123"/>
      <c r="K96" s="1437"/>
      <c r="L96" s="304"/>
      <c r="M96" s="1287"/>
    </row>
    <row r="97" spans="1:13" ht="15.75">
      <c r="A97" s="304" t="str">
        <f>IF(J97&gt;0,COUNT($J$4:J97)+MAX('MI Fittings'!A:A,'CS Press Fittings'!A:A,'Steel Nipples'!A:A,'Steel Cut Lengths'!A:A,'Pipe Hangers'!A:A),"")</f>
        <v/>
      </c>
      <c r="B97" s="340"/>
      <c r="C97" s="341" t="s">
        <v>511</v>
      </c>
      <c r="D97" s="342" t="s">
        <v>6548</v>
      </c>
      <c r="E97" s="1278">
        <v>163.05000000000001</v>
      </c>
      <c r="F97" s="294">
        <f t="shared" ref="F97:F106" si="18">$F$2</f>
        <v>0</v>
      </c>
      <c r="G97" s="1435">
        <f t="shared" ref="G97:G106" si="19">IFERROR(E97*F97,"-")</f>
        <v>0</v>
      </c>
      <c r="H97" s="343">
        <v>25</v>
      </c>
      <c r="I97" s="343">
        <v>25</v>
      </c>
      <c r="J97" s="114"/>
      <c r="K97" s="1436">
        <f t="shared" ref="K97:K106" si="20">IFERROR(G97*J97,0)</f>
        <v>0</v>
      </c>
      <c r="L97" s="304"/>
      <c r="M97" s="1287"/>
    </row>
    <row r="98" spans="1:13" ht="15.75">
      <c r="A98" s="304" t="str">
        <f>IF(J98&gt;0,COUNT($J$4:J98)+MAX('MI Fittings'!A:A,'CS Press Fittings'!A:A,'Steel Nipples'!A:A,'Steel Cut Lengths'!A:A,'Pipe Hangers'!A:A),"")</f>
        <v/>
      </c>
      <c r="B98" s="340"/>
      <c r="C98" s="344" t="s">
        <v>512</v>
      </c>
      <c r="D98" s="345" t="s">
        <v>6505</v>
      </c>
      <c r="E98" s="1434">
        <v>175.45</v>
      </c>
      <c r="F98" s="346">
        <f t="shared" si="18"/>
        <v>0</v>
      </c>
      <c r="G98" s="1435">
        <f t="shared" si="19"/>
        <v>0</v>
      </c>
      <c r="H98" s="347">
        <v>25</v>
      </c>
      <c r="I98" s="347">
        <v>25</v>
      </c>
      <c r="J98" s="124"/>
      <c r="K98" s="1436">
        <f t="shared" si="20"/>
        <v>0</v>
      </c>
      <c r="L98" s="304"/>
      <c r="M98" s="1287"/>
    </row>
    <row r="99" spans="1:13" ht="15.75">
      <c r="A99" s="304" t="str">
        <f>IF(J99&gt;0,COUNT($J$4:J99)+MAX('MI Fittings'!A:A,'CS Press Fittings'!A:A,'Steel Nipples'!A:A,'Steel Cut Lengths'!A:A,'Pipe Hangers'!A:A),"")</f>
        <v/>
      </c>
      <c r="B99" s="340"/>
      <c r="C99" s="344" t="s">
        <v>513</v>
      </c>
      <c r="D99" s="345" t="s">
        <v>6506</v>
      </c>
      <c r="E99" s="1434">
        <v>210.18</v>
      </c>
      <c r="F99" s="346">
        <f t="shared" si="18"/>
        <v>0</v>
      </c>
      <c r="G99" s="1435">
        <f t="shared" si="19"/>
        <v>0</v>
      </c>
      <c r="H99" s="347">
        <v>25</v>
      </c>
      <c r="I99" s="347">
        <v>25</v>
      </c>
      <c r="J99" s="124"/>
      <c r="K99" s="1436">
        <f t="shared" si="20"/>
        <v>0</v>
      </c>
      <c r="L99" s="304"/>
      <c r="M99" s="1287"/>
    </row>
    <row r="100" spans="1:13" ht="15.75">
      <c r="A100" s="304" t="str">
        <f>IF(J100&gt;0,COUNT($J$4:J100)+MAX('MI Fittings'!A:A,'CS Press Fittings'!A:A,'Steel Nipples'!A:A,'Steel Cut Lengths'!A:A,'Pipe Hangers'!A:A),"")</f>
        <v/>
      </c>
      <c r="B100" s="340"/>
      <c r="C100" s="344" t="s">
        <v>514</v>
      </c>
      <c r="D100" s="345" t="s">
        <v>6507</v>
      </c>
      <c r="E100" s="1434">
        <v>241.55</v>
      </c>
      <c r="F100" s="346">
        <f t="shared" si="18"/>
        <v>0</v>
      </c>
      <c r="G100" s="1435">
        <f t="shared" si="19"/>
        <v>0</v>
      </c>
      <c r="H100" s="347">
        <v>25</v>
      </c>
      <c r="I100" s="347">
        <v>25</v>
      </c>
      <c r="J100" s="124"/>
      <c r="K100" s="1436">
        <f t="shared" si="20"/>
        <v>0</v>
      </c>
      <c r="L100" s="304"/>
      <c r="M100" s="1287"/>
    </row>
    <row r="101" spans="1:13" ht="15.75">
      <c r="A101" s="304" t="str">
        <f>IF(J101&gt;0,COUNT($J$4:J101)+MAX('MI Fittings'!A:A,'CS Press Fittings'!A:A,'Steel Nipples'!A:A,'Steel Cut Lengths'!A:A,'Pipe Hangers'!A:A),"")</f>
        <v/>
      </c>
      <c r="B101" s="340"/>
      <c r="C101" s="344" t="s">
        <v>515</v>
      </c>
      <c r="D101" s="345" t="s">
        <v>6508</v>
      </c>
      <c r="E101" s="1434">
        <v>277.37</v>
      </c>
      <c r="F101" s="346">
        <f t="shared" si="18"/>
        <v>0</v>
      </c>
      <c r="G101" s="1435">
        <f t="shared" si="19"/>
        <v>0</v>
      </c>
      <c r="H101" s="347">
        <v>25</v>
      </c>
      <c r="I101" s="347">
        <v>25</v>
      </c>
      <c r="J101" s="124"/>
      <c r="K101" s="1436">
        <f t="shared" si="20"/>
        <v>0</v>
      </c>
      <c r="L101" s="304"/>
      <c r="M101" s="1287"/>
    </row>
    <row r="102" spans="1:13" ht="15.75">
      <c r="A102" s="304" t="str">
        <f>IF(J102&gt;0,COUNT($J$4:J102)+MAX('MI Fittings'!A:A,'CS Press Fittings'!A:A,'Steel Nipples'!A:A,'Steel Cut Lengths'!A:A,'Pipe Hangers'!A:A),"")</f>
        <v/>
      </c>
      <c r="B102" s="340"/>
      <c r="C102" s="344" t="s">
        <v>516</v>
      </c>
      <c r="D102" s="345" t="s">
        <v>6509</v>
      </c>
      <c r="E102" s="1434">
        <v>314.63</v>
      </c>
      <c r="F102" s="346">
        <f t="shared" si="18"/>
        <v>0</v>
      </c>
      <c r="G102" s="1435">
        <f t="shared" si="19"/>
        <v>0</v>
      </c>
      <c r="H102" s="347">
        <v>25</v>
      </c>
      <c r="I102" s="347">
        <v>25</v>
      </c>
      <c r="J102" s="124"/>
      <c r="K102" s="1436">
        <f t="shared" si="20"/>
        <v>0</v>
      </c>
      <c r="L102" s="304"/>
      <c r="M102" s="1287"/>
    </row>
    <row r="103" spans="1:13" ht="15.75">
      <c r="A103" s="304" t="str">
        <f>IF(J103&gt;0,COUNT($J$4:J103)+MAX('MI Fittings'!A:A,'CS Press Fittings'!A:A,'Steel Nipples'!A:A,'Steel Cut Lengths'!A:A,'Pipe Hangers'!A:A),"")</f>
        <v/>
      </c>
      <c r="B103" s="340"/>
      <c r="C103" s="344" t="s">
        <v>517</v>
      </c>
      <c r="D103" s="345" t="s">
        <v>6510</v>
      </c>
      <c r="E103" s="1434">
        <v>353.54</v>
      </c>
      <c r="F103" s="346">
        <f t="shared" si="18"/>
        <v>0</v>
      </c>
      <c r="G103" s="1435">
        <f t="shared" si="19"/>
        <v>0</v>
      </c>
      <c r="H103" s="347">
        <v>25</v>
      </c>
      <c r="I103" s="347">
        <v>25</v>
      </c>
      <c r="J103" s="124"/>
      <c r="K103" s="1436">
        <f t="shared" si="20"/>
        <v>0</v>
      </c>
      <c r="L103" s="304"/>
      <c r="M103" s="1287"/>
    </row>
    <row r="104" spans="1:13" ht="15.75">
      <c r="A104" s="304" t="str">
        <f>IF(J104&gt;0,COUNT($J$4:J104)+MAX('MI Fittings'!A:A,'CS Press Fittings'!A:A,'Steel Nipples'!A:A,'Steel Cut Lengths'!A:A,'Pipe Hangers'!A:A),"")</f>
        <v/>
      </c>
      <c r="B104" s="340"/>
      <c r="C104" s="344" t="s">
        <v>518</v>
      </c>
      <c r="D104" s="345" t="s">
        <v>6511</v>
      </c>
      <c r="E104" s="1434">
        <v>391.15</v>
      </c>
      <c r="F104" s="346">
        <f t="shared" si="18"/>
        <v>0</v>
      </c>
      <c r="G104" s="1435">
        <f t="shared" si="19"/>
        <v>0</v>
      </c>
      <c r="H104" s="347">
        <v>25</v>
      </c>
      <c r="I104" s="347">
        <v>25</v>
      </c>
      <c r="J104" s="124"/>
      <c r="K104" s="1436">
        <f t="shared" si="20"/>
        <v>0</v>
      </c>
      <c r="L104" s="304"/>
      <c r="M104" s="1287"/>
    </row>
    <row r="105" spans="1:13" ht="15.75">
      <c r="A105" s="304" t="str">
        <f>IF(J105&gt;0,COUNT($J$4:J105)+MAX('MI Fittings'!A:A,'CS Press Fittings'!A:A,'Steel Nipples'!A:A,'Steel Cut Lengths'!A:A,'Pipe Hangers'!A:A),"")</f>
        <v/>
      </c>
      <c r="B105" s="340"/>
      <c r="C105" s="344" t="s">
        <v>519</v>
      </c>
      <c r="D105" s="345" t="s">
        <v>6512</v>
      </c>
      <c r="E105" s="1434">
        <v>427.94</v>
      </c>
      <c r="F105" s="346">
        <f t="shared" si="18"/>
        <v>0</v>
      </c>
      <c r="G105" s="1435">
        <f t="shared" si="19"/>
        <v>0</v>
      </c>
      <c r="H105" s="347">
        <v>25</v>
      </c>
      <c r="I105" s="347">
        <v>25</v>
      </c>
      <c r="J105" s="124"/>
      <c r="K105" s="1436">
        <f t="shared" si="20"/>
        <v>0</v>
      </c>
      <c r="L105" s="304"/>
      <c r="M105" s="1287"/>
    </row>
    <row r="106" spans="1:13" ht="15.75">
      <c r="A106" s="304" t="str">
        <f>IF(J106&gt;0,COUNT($J$4:J106)+MAX('MI Fittings'!A:A,'CS Press Fittings'!A:A,'Steel Nipples'!A:A,'Steel Cut Lengths'!A:A,'Pipe Hangers'!A:A),"")</f>
        <v/>
      </c>
      <c r="B106" s="340"/>
      <c r="C106" s="348" t="s">
        <v>520</v>
      </c>
      <c r="D106" s="349" t="s">
        <v>6513</v>
      </c>
      <c r="E106" s="1276">
        <v>464.81</v>
      </c>
      <c r="F106" s="296">
        <f t="shared" si="18"/>
        <v>0</v>
      </c>
      <c r="G106" s="1435">
        <f t="shared" si="19"/>
        <v>0</v>
      </c>
      <c r="H106" s="350">
        <v>25</v>
      </c>
      <c r="I106" s="350">
        <v>25</v>
      </c>
      <c r="J106" s="117"/>
      <c r="K106" s="1436">
        <f t="shared" si="20"/>
        <v>0</v>
      </c>
      <c r="L106" s="304"/>
      <c r="M106" s="1287"/>
    </row>
    <row r="107" spans="1:13" ht="15.75">
      <c r="A107" s="304" t="str">
        <f>IF(J107&gt;0,COUNT($J$4:J107)+MAX('MI Fittings'!A:A,'CS Press Fittings'!A:A,'Steel Nipples'!A:A,'Steel Cut Lengths'!A:A,'Pipe Hangers'!A:A),"")</f>
        <v/>
      </c>
      <c r="B107" s="340"/>
      <c r="C107" s="351"/>
      <c r="D107" s="355"/>
      <c r="E107" s="1427" t="s">
        <v>563</v>
      </c>
      <c r="F107" s="353"/>
      <c r="G107" s="1430"/>
      <c r="H107" s="358"/>
      <c r="I107" s="358"/>
      <c r="J107" s="123"/>
      <c r="K107" s="1437"/>
      <c r="L107" s="304"/>
      <c r="M107" s="1287"/>
    </row>
    <row r="108" spans="1:13" ht="15.75">
      <c r="A108" s="304" t="str">
        <f>IF(J108&gt;0,COUNT($J$4:J108)+MAX('MI Fittings'!A:A,'CS Press Fittings'!A:A,'Steel Nipples'!A:A,'Steel Cut Lengths'!A:A,'Pipe Hangers'!A:A),"")</f>
        <v/>
      </c>
      <c r="B108" s="340"/>
      <c r="C108" s="341" t="s">
        <v>521</v>
      </c>
      <c r="D108" s="342" t="s">
        <v>6549</v>
      </c>
      <c r="E108" s="1278">
        <v>248.27</v>
      </c>
      <c r="F108" s="294">
        <f t="shared" ref="F108:F116" si="21">$F$2</f>
        <v>0</v>
      </c>
      <c r="G108" s="1435">
        <f t="shared" ref="G108:G116" si="22">IFERROR(E108*F108,"-")</f>
        <v>0</v>
      </c>
      <c r="H108" s="343">
        <v>25</v>
      </c>
      <c r="I108" s="343">
        <v>25</v>
      </c>
      <c r="J108" s="114"/>
      <c r="K108" s="1436">
        <f t="shared" ref="K108:K116" si="23">IFERROR(G108*J108,0)</f>
        <v>0</v>
      </c>
      <c r="L108" s="304"/>
      <c r="M108" s="1287"/>
    </row>
    <row r="109" spans="1:13" ht="15.75">
      <c r="A109" s="304" t="str">
        <f>IF(J109&gt;0,COUNT($J$4:J109)+MAX('MI Fittings'!A:A,'CS Press Fittings'!A:A,'Steel Nipples'!A:A,'Steel Cut Lengths'!A:A,'Pipe Hangers'!A:A),"")</f>
        <v/>
      </c>
      <c r="B109" s="340"/>
      <c r="C109" s="344" t="s">
        <v>522</v>
      </c>
      <c r="D109" s="345" t="s">
        <v>6514</v>
      </c>
      <c r="E109" s="1434">
        <v>268.10000000000002</v>
      </c>
      <c r="F109" s="346">
        <f t="shared" si="21"/>
        <v>0</v>
      </c>
      <c r="G109" s="1435">
        <f t="shared" si="22"/>
        <v>0</v>
      </c>
      <c r="H109" s="347">
        <v>25</v>
      </c>
      <c r="I109" s="347">
        <v>25</v>
      </c>
      <c r="J109" s="124"/>
      <c r="K109" s="1436">
        <f t="shared" si="23"/>
        <v>0</v>
      </c>
      <c r="L109" s="304"/>
      <c r="M109" s="1287"/>
    </row>
    <row r="110" spans="1:13" ht="15.75">
      <c r="A110" s="304" t="str">
        <f>IF(J110&gt;0,COUNT($J$4:J110)+MAX('MI Fittings'!A:A,'CS Press Fittings'!A:A,'Steel Nipples'!A:A,'Steel Cut Lengths'!A:A,'Pipe Hangers'!A:A),"")</f>
        <v/>
      </c>
      <c r="B110" s="340"/>
      <c r="C110" s="344" t="s">
        <v>523</v>
      </c>
      <c r="D110" s="345" t="s">
        <v>6515</v>
      </c>
      <c r="E110" s="1434">
        <v>309.39999999999998</v>
      </c>
      <c r="F110" s="346">
        <f t="shared" si="21"/>
        <v>0</v>
      </c>
      <c r="G110" s="1435">
        <f t="shared" si="22"/>
        <v>0</v>
      </c>
      <c r="H110" s="347">
        <v>25</v>
      </c>
      <c r="I110" s="347">
        <v>25</v>
      </c>
      <c r="J110" s="124"/>
      <c r="K110" s="1436">
        <f t="shared" si="23"/>
        <v>0</v>
      </c>
      <c r="L110" s="304"/>
      <c r="M110" s="1287"/>
    </row>
    <row r="111" spans="1:13" ht="15.75">
      <c r="A111" s="304" t="str">
        <f>IF(J111&gt;0,COUNT($J$4:J111)+MAX('MI Fittings'!A:A,'CS Press Fittings'!A:A,'Steel Nipples'!A:A,'Steel Cut Lengths'!A:A,'Pipe Hangers'!A:A),"")</f>
        <v/>
      </c>
      <c r="B111" s="340"/>
      <c r="C111" s="344" t="s">
        <v>524</v>
      </c>
      <c r="D111" s="345" t="s">
        <v>6516</v>
      </c>
      <c r="E111" s="1434">
        <v>356.14</v>
      </c>
      <c r="F111" s="346">
        <f t="shared" si="21"/>
        <v>0</v>
      </c>
      <c r="G111" s="1435">
        <f t="shared" si="22"/>
        <v>0</v>
      </c>
      <c r="H111" s="347">
        <v>25</v>
      </c>
      <c r="I111" s="347">
        <v>25</v>
      </c>
      <c r="J111" s="124"/>
      <c r="K111" s="1436">
        <f t="shared" si="23"/>
        <v>0</v>
      </c>
      <c r="L111" s="304"/>
      <c r="M111" s="1287"/>
    </row>
    <row r="112" spans="1:13" ht="15.75">
      <c r="A112" s="304" t="str">
        <f>IF(J112&gt;0,COUNT($J$4:J112)+MAX('MI Fittings'!A:A,'CS Press Fittings'!A:A,'Steel Nipples'!A:A,'Steel Cut Lengths'!A:A,'Pipe Hangers'!A:A),"")</f>
        <v/>
      </c>
      <c r="B112" s="340"/>
      <c r="C112" s="344" t="s">
        <v>525</v>
      </c>
      <c r="D112" s="345" t="s">
        <v>6517</v>
      </c>
      <c r="E112" s="1434">
        <v>404.76</v>
      </c>
      <c r="F112" s="346">
        <f t="shared" si="21"/>
        <v>0</v>
      </c>
      <c r="G112" s="1435">
        <f t="shared" si="22"/>
        <v>0</v>
      </c>
      <c r="H112" s="347">
        <v>25</v>
      </c>
      <c r="I112" s="347">
        <v>25</v>
      </c>
      <c r="J112" s="124"/>
      <c r="K112" s="1436">
        <f t="shared" si="23"/>
        <v>0</v>
      </c>
      <c r="L112" s="304"/>
      <c r="M112" s="1287"/>
    </row>
    <row r="113" spans="1:13" ht="15.75">
      <c r="A113" s="304" t="str">
        <f>IF(J113&gt;0,COUNT($J$4:J113)+MAX('MI Fittings'!A:A,'CS Press Fittings'!A:A,'Steel Nipples'!A:A,'Steel Cut Lengths'!A:A,'Pipe Hangers'!A:A),"")</f>
        <v/>
      </c>
      <c r="B113" s="340"/>
      <c r="C113" s="344" t="s">
        <v>526</v>
      </c>
      <c r="D113" s="345" t="s">
        <v>6518</v>
      </c>
      <c r="E113" s="1434">
        <v>451.25</v>
      </c>
      <c r="F113" s="346">
        <f t="shared" si="21"/>
        <v>0</v>
      </c>
      <c r="G113" s="1435">
        <f t="shared" si="22"/>
        <v>0</v>
      </c>
      <c r="H113" s="347">
        <v>25</v>
      </c>
      <c r="I113" s="347">
        <v>25</v>
      </c>
      <c r="J113" s="124"/>
      <c r="K113" s="1436">
        <f t="shared" si="23"/>
        <v>0</v>
      </c>
      <c r="L113" s="304"/>
      <c r="M113" s="1287"/>
    </row>
    <row r="114" spans="1:13" ht="15.75">
      <c r="A114" s="304" t="str">
        <f>IF(J114&gt;0,COUNT($J$4:J114)+MAX('MI Fittings'!A:A,'CS Press Fittings'!A:A,'Steel Nipples'!A:A,'Steel Cut Lengths'!A:A,'Pipe Hangers'!A:A),"")</f>
        <v/>
      </c>
      <c r="B114" s="340"/>
      <c r="C114" s="344" t="s">
        <v>527</v>
      </c>
      <c r="D114" s="345" t="s">
        <v>6519</v>
      </c>
      <c r="E114" s="1434">
        <v>500.36</v>
      </c>
      <c r="F114" s="346">
        <f t="shared" si="21"/>
        <v>0</v>
      </c>
      <c r="G114" s="1435">
        <f t="shared" si="22"/>
        <v>0</v>
      </c>
      <c r="H114" s="347">
        <v>25</v>
      </c>
      <c r="I114" s="347">
        <v>25</v>
      </c>
      <c r="J114" s="124"/>
      <c r="K114" s="1436">
        <f t="shared" si="23"/>
        <v>0</v>
      </c>
      <c r="L114" s="304"/>
      <c r="M114" s="1287"/>
    </row>
    <row r="115" spans="1:13" ht="15.75">
      <c r="A115" s="304" t="str">
        <f>IF(J115&gt;0,COUNT($J$4:J115)+MAX('MI Fittings'!A:A,'CS Press Fittings'!A:A,'Steel Nipples'!A:A,'Steel Cut Lengths'!A:A,'Pipe Hangers'!A:A),"")</f>
        <v/>
      </c>
      <c r="B115" s="340"/>
      <c r="C115" s="344" t="s">
        <v>528</v>
      </c>
      <c r="D115" s="345" t="s">
        <v>6520</v>
      </c>
      <c r="E115" s="1434">
        <v>548.83000000000004</v>
      </c>
      <c r="F115" s="346">
        <f t="shared" si="21"/>
        <v>0</v>
      </c>
      <c r="G115" s="1435">
        <f t="shared" si="22"/>
        <v>0</v>
      </c>
      <c r="H115" s="347">
        <v>25</v>
      </c>
      <c r="I115" s="347">
        <v>25</v>
      </c>
      <c r="J115" s="124"/>
      <c r="K115" s="1436">
        <f t="shared" si="23"/>
        <v>0</v>
      </c>
      <c r="L115" s="304"/>
      <c r="M115" s="1287"/>
    </row>
    <row r="116" spans="1:13" ht="15.75">
      <c r="A116" s="304" t="str">
        <f>IF(J116&gt;0,COUNT($J$4:J116)+MAX('MI Fittings'!A:A,'CS Press Fittings'!A:A,'Steel Nipples'!A:A,'Steel Cut Lengths'!A:A,'Pipe Hangers'!A:A),"")</f>
        <v/>
      </c>
      <c r="B116" s="340"/>
      <c r="C116" s="348" t="s">
        <v>529</v>
      </c>
      <c r="D116" s="349" t="s">
        <v>6521</v>
      </c>
      <c r="E116" s="1276">
        <v>597.57000000000005</v>
      </c>
      <c r="F116" s="296">
        <f t="shared" si="21"/>
        <v>0</v>
      </c>
      <c r="G116" s="1435">
        <f t="shared" si="22"/>
        <v>0</v>
      </c>
      <c r="H116" s="350">
        <v>25</v>
      </c>
      <c r="I116" s="350">
        <v>25</v>
      </c>
      <c r="J116" s="117"/>
      <c r="K116" s="1436">
        <f t="shared" si="23"/>
        <v>0</v>
      </c>
      <c r="L116" s="304"/>
      <c r="M116" s="1287"/>
    </row>
    <row r="117" spans="1:13" ht="15.75">
      <c r="A117" s="304" t="str">
        <f>IF(J117&gt;0,COUNT($J$4:J117)+MAX('MI Fittings'!A:A,'CS Press Fittings'!A:A,'Steel Nipples'!A:A,'Steel Cut Lengths'!A:A,'Pipe Hangers'!A:A),"")</f>
        <v/>
      </c>
      <c r="B117" s="340"/>
      <c r="C117" s="351"/>
      <c r="D117" s="355"/>
      <c r="E117" s="1427" t="s">
        <v>563</v>
      </c>
      <c r="F117" s="353"/>
      <c r="G117" s="1430"/>
      <c r="H117" s="354"/>
      <c r="I117" s="354"/>
      <c r="J117" s="123"/>
      <c r="K117" s="1437"/>
      <c r="L117" s="304"/>
      <c r="M117" s="1287"/>
    </row>
    <row r="118" spans="1:13" ht="15.75">
      <c r="A118" s="304" t="str">
        <f>IF(J118&gt;0,COUNT($J$4:J118)+MAX('MI Fittings'!A:A,'CS Press Fittings'!A:A,'Steel Nipples'!A:A,'Steel Cut Lengths'!A:A,'Pipe Hangers'!A:A),"")</f>
        <v/>
      </c>
      <c r="B118" s="340"/>
      <c r="C118" s="341" t="s">
        <v>530</v>
      </c>
      <c r="D118" s="342" t="s">
        <v>6550</v>
      </c>
      <c r="E118" s="1278">
        <v>655.36</v>
      </c>
      <c r="F118" s="294">
        <f t="shared" ref="F118:F125" si="24">$F$2</f>
        <v>0</v>
      </c>
      <c r="G118" s="1435">
        <f t="shared" ref="G118:G125" si="25">IFERROR(E118*F118,"-")</f>
        <v>0</v>
      </c>
      <c r="H118" s="343">
        <v>25</v>
      </c>
      <c r="I118" s="343">
        <v>25</v>
      </c>
      <c r="J118" s="114"/>
      <c r="K118" s="1436">
        <f t="shared" ref="K118:K125" si="26">IFERROR(G118*J118,0)</f>
        <v>0</v>
      </c>
      <c r="L118" s="304"/>
      <c r="M118" s="1287"/>
    </row>
    <row r="119" spans="1:13" ht="15.75">
      <c r="A119" s="304" t="str">
        <f>IF(J119&gt;0,COUNT($J$4:J119)+MAX('MI Fittings'!A:A,'CS Press Fittings'!A:A,'Steel Nipples'!A:A,'Steel Cut Lengths'!A:A,'Pipe Hangers'!A:A),"")</f>
        <v/>
      </c>
      <c r="B119" s="340"/>
      <c r="C119" s="344" t="s">
        <v>531</v>
      </c>
      <c r="D119" s="345" t="s">
        <v>6522</v>
      </c>
      <c r="E119" s="1434">
        <v>685.1</v>
      </c>
      <c r="F119" s="346">
        <f t="shared" si="24"/>
        <v>0</v>
      </c>
      <c r="G119" s="1435">
        <f t="shared" si="25"/>
        <v>0</v>
      </c>
      <c r="H119" s="347">
        <v>25</v>
      </c>
      <c r="I119" s="347">
        <v>25</v>
      </c>
      <c r="J119" s="124"/>
      <c r="K119" s="1436">
        <f t="shared" si="26"/>
        <v>0</v>
      </c>
      <c r="L119" s="304"/>
      <c r="M119" s="1287"/>
    </row>
    <row r="120" spans="1:13" ht="15.75">
      <c r="A120" s="304" t="str">
        <f>IF(J120&gt;0,COUNT($J$4:J120)+MAX('MI Fittings'!A:A,'CS Press Fittings'!A:A,'Steel Nipples'!A:A,'Steel Cut Lengths'!A:A,'Pipe Hangers'!A:A),"")</f>
        <v/>
      </c>
      <c r="B120" s="340"/>
      <c r="C120" s="344" t="s">
        <v>532</v>
      </c>
      <c r="D120" s="345" t="s">
        <v>6523</v>
      </c>
      <c r="E120" s="1434">
        <v>776.23</v>
      </c>
      <c r="F120" s="346">
        <f t="shared" si="24"/>
        <v>0</v>
      </c>
      <c r="G120" s="1435">
        <f t="shared" si="25"/>
        <v>0</v>
      </c>
      <c r="H120" s="347">
        <v>25</v>
      </c>
      <c r="I120" s="347">
        <v>25</v>
      </c>
      <c r="J120" s="124"/>
      <c r="K120" s="1436">
        <f t="shared" si="26"/>
        <v>0</v>
      </c>
      <c r="L120" s="304"/>
      <c r="M120" s="1287"/>
    </row>
    <row r="121" spans="1:13" ht="15.75">
      <c r="A121" s="304" t="str">
        <f>IF(J121&gt;0,COUNT($J$4:J121)+MAX('MI Fittings'!A:A,'CS Press Fittings'!A:A,'Steel Nipples'!A:A,'Steel Cut Lengths'!A:A,'Pipe Hangers'!A:A),"")</f>
        <v/>
      </c>
      <c r="B121" s="340"/>
      <c r="C121" s="344" t="s">
        <v>533</v>
      </c>
      <c r="D121" s="345" t="s">
        <v>6524</v>
      </c>
      <c r="E121" s="1434">
        <v>862.88</v>
      </c>
      <c r="F121" s="346">
        <f t="shared" si="24"/>
        <v>0</v>
      </c>
      <c r="G121" s="1435">
        <f t="shared" si="25"/>
        <v>0</v>
      </c>
      <c r="H121" s="347">
        <v>25</v>
      </c>
      <c r="I121" s="347">
        <v>25</v>
      </c>
      <c r="J121" s="124"/>
      <c r="K121" s="1436">
        <f t="shared" si="26"/>
        <v>0</v>
      </c>
      <c r="L121" s="304"/>
      <c r="M121" s="1287"/>
    </row>
    <row r="122" spans="1:13" ht="15.75">
      <c r="A122" s="304" t="str">
        <f>IF(J122&gt;0,COUNT($J$4:J122)+MAX('MI Fittings'!A:A,'CS Press Fittings'!A:A,'Steel Nipples'!A:A,'Steel Cut Lengths'!A:A,'Pipe Hangers'!A:A),"")</f>
        <v/>
      </c>
      <c r="B122" s="340"/>
      <c r="C122" s="344" t="s">
        <v>534</v>
      </c>
      <c r="D122" s="345" t="s">
        <v>6525</v>
      </c>
      <c r="E122" s="1434">
        <v>925.72</v>
      </c>
      <c r="F122" s="346">
        <f t="shared" si="24"/>
        <v>0</v>
      </c>
      <c r="G122" s="1435">
        <f t="shared" si="25"/>
        <v>0</v>
      </c>
      <c r="H122" s="347">
        <v>25</v>
      </c>
      <c r="I122" s="347">
        <v>25</v>
      </c>
      <c r="J122" s="124"/>
      <c r="K122" s="1436">
        <f t="shared" si="26"/>
        <v>0</v>
      </c>
      <c r="L122" s="304"/>
      <c r="M122" s="1287"/>
    </row>
    <row r="123" spans="1:13" ht="15.75">
      <c r="A123" s="304" t="str">
        <f>IF(J123&gt;0,COUNT($J$4:J123)+MAX('MI Fittings'!A:A,'CS Press Fittings'!A:A,'Steel Nipples'!A:A,'Steel Cut Lengths'!A:A,'Pipe Hangers'!A:A),"")</f>
        <v/>
      </c>
      <c r="B123" s="340"/>
      <c r="C123" s="344" t="s">
        <v>535</v>
      </c>
      <c r="D123" s="345" t="s">
        <v>6526</v>
      </c>
      <c r="E123" s="1434">
        <v>1018.37</v>
      </c>
      <c r="F123" s="346">
        <f t="shared" si="24"/>
        <v>0</v>
      </c>
      <c r="G123" s="1435">
        <f t="shared" si="25"/>
        <v>0</v>
      </c>
      <c r="H123" s="347">
        <v>25</v>
      </c>
      <c r="I123" s="347">
        <v>25</v>
      </c>
      <c r="J123" s="124"/>
      <c r="K123" s="1436">
        <f t="shared" si="26"/>
        <v>0</v>
      </c>
      <c r="L123" s="304"/>
      <c r="M123" s="1287"/>
    </row>
    <row r="124" spans="1:13" ht="15.75">
      <c r="A124" s="304" t="str">
        <f>IF(J124&gt;0,COUNT($J$4:J124)+MAX('MI Fittings'!A:A,'CS Press Fittings'!A:A,'Steel Nipples'!A:A,'Steel Cut Lengths'!A:A,'Pipe Hangers'!A:A),"")</f>
        <v/>
      </c>
      <c r="B124" s="340"/>
      <c r="C124" s="344" t="s">
        <v>536</v>
      </c>
      <c r="D124" s="345" t="s">
        <v>6527</v>
      </c>
      <c r="E124" s="1434">
        <v>1096.75</v>
      </c>
      <c r="F124" s="346">
        <f t="shared" si="24"/>
        <v>0</v>
      </c>
      <c r="G124" s="1435">
        <f t="shared" si="25"/>
        <v>0</v>
      </c>
      <c r="H124" s="347">
        <v>25</v>
      </c>
      <c r="I124" s="347">
        <v>25</v>
      </c>
      <c r="J124" s="124"/>
      <c r="K124" s="1436">
        <f t="shared" si="26"/>
        <v>0</v>
      </c>
      <c r="L124" s="304"/>
      <c r="M124" s="1287"/>
    </row>
    <row r="125" spans="1:13" ht="15.75">
      <c r="A125" s="304" t="str">
        <f>IF(J125&gt;0,COUNT($J$4:J125)+MAX('MI Fittings'!A:A,'CS Press Fittings'!A:A,'Steel Nipples'!A:A,'Steel Cut Lengths'!A:A,'Pipe Hangers'!A:A),"")</f>
        <v/>
      </c>
      <c r="B125" s="340"/>
      <c r="C125" s="348" t="s">
        <v>537</v>
      </c>
      <c r="D125" s="349" t="s">
        <v>6528</v>
      </c>
      <c r="E125" s="1276">
        <v>1200.8</v>
      </c>
      <c r="F125" s="296">
        <f t="shared" si="24"/>
        <v>0</v>
      </c>
      <c r="G125" s="1435">
        <f t="shared" si="25"/>
        <v>0</v>
      </c>
      <c r="H125" s="350">
        <v>25</v>
      </c>
      <c r="I125" s="350">
        <v>25</v>
      </c>
      <c r="J125" s="117"/>
      <c r="K125" s="1436">
        <f t="shared" si="26"/>
        <v>0</v>
      </c>
      <c r="L125" s="304"/>
      <c r="M125" s="1287"/>
    </row>
    <row r="126" spans="1:13" ht="15.75">
      <c r="A126" s="304" t="str">
        <f>IF(J126&gt;0,COUNT($J$4:J126)+MAX('MI Fittings'!A:A,'CS Press Fittings'!A:A,'Steel Nipples'!A:A,'Steel Cut Lengths'!A:A,'Pipe Hangers'!A:A),"")</f>
        <v/>
      </c>
      <c r="B126" s="340"/>
      <c r="C126" s="351"/>
      <c r="D126" s="355"/>
      <c r="E126" s="1427" t="s">
        <v>563</v>
      </c>
      <c r="F126" s="353"/>
      <c r="G126" s="1430"/>
      <c r="H126" s="354"/>
      <c r="I126" s="354"/>
      <c r="J126" s="123"/>
      <c r="K126" s="1437"/>
      <c r="L126" s="304"/>
      <c r="M126" s="1287"/>
    </row>
    <row r="127" spans="1:13" ht="15.75">
      <c r="A127" s="304" t="str">
        <f>IF(J127&gt;0,COUNT($J$4:J127)+MAX('MI Fittings'!A:A,'CS Press Fittings'!A:A,'Steel Nipples'!A:A,'Steel Cut Lengths'!A:A,'Pipe Hangers'!A:A),"")</f>
        <v/>
      </c>
      <c r="B127" s="340"/>
      <c r="C127" s="341" t="s">
        <v>538</v>
      </c>
      <c r="D127" s="342" t="s">
        <v>6551</v>
      </c>
      <c r="E127" s="1278">
        <v>891.13</v>
      </c>
      <c r="F127" s="294">
        <f t="shared" ref="F127:F134" si="27">$F$2</f>
        <v>0</v>
      </c>
      <c r="G127" s="1435">
        <f t="shared" ref="G127:G134" si="28">IFERROR(E127*F127,"-")</f>
        <v>0</v>
      </c>
      <c r="H127" s="343">
        <v>25</v>
      </c>
      <c r="I127" s="343">
        <v>25</v>
      </c>
      <c r="J127" s="114"/>
      <c r="K127" s="1436">
        <f t="shared" ref="K127:K134" si="29">IFERROR(G127*J127,0)</f>
        <v>0</v>
      </c>
      <c r="L127" s="304"/>
      <c r="M127" s="1287"/>
    </row>
    <row r="128" spans="1:13" ht="15.75">
      <c r="A128" s="304" t="str">
        <f>IF(J128&gt;0,COUNT($J$4:J128)+MAX('MI Fittings'!A:A,'CS Press Fittings'!A:A,'Steel Nipples'!A:A,'Steel Cut Lengths'!A:A,'Pipe Hangers'!A:A),"")</f>
        <v/>
      </c>
      <c r="B128" s="340"/>
      <c r="C128" s="344" t="s">
        <v>539</v>
      </c>
      <c r="D128" s="345" t="s">
        <v>6529</v>
      </c>
      <c r="E128" s="1434">
        <v>925.99</v>
      </c>
      <c r="F128" s="346">
        <f t="shared" si="27"/>
        <v>0</v>
      </c>
      <c r="G128" s="1435">
        <f t="shared" si="28"/>
        <v>0</v>
      </c>
      <c r="H128" s="347">
        <v>25</v>
      </c>
      <c r="I128" s="347">
        <v>25</v>
      </c>
      <c r="J128" s="124"/>
      <c r="K128" s="1436">
        <f t="shared" si="29"/>
        <v>0</v>
      </c>
      <c r="L128" s="304"/>
      <c r="M128" s="1287"/>
    </row>
    <row r="129" spans="1:13" ht="15.75">
      <c r="A129" s="304" t="str">
        <f>IF(J129&gt;0,COUNT($J$4:J129)+MAX('MI Fittings'!A:A,'CS Press Fittings'!A:A,'Steel Nipples'!A:A,'Steel Cut Lengths'!A:A,'Pipe Hangers'!A:A),"")</f>
        <v/>
      </c>
      <c r="B129" s="340"/>
      <c r="C129" s="344" t="s">
        <v>540</v>
      </c>
      <c r="D129" s="345" t="s">
        <v>6530</v>
      </c>
      <c r="E129" s="1434">
        <v>1047.54</v>
      </c>
      <c r="F129" s="346">
        <f t="shared" si="27"/>
        <v>0</v>
      </c>
      <c r="G129" s="1435">
        <f t="shared" si="28"/>
        <v>0</v>
      </c>
      <c r="H129" s="347">
        <v>25</v>
      </c>
      <c r="I129" s="347">
        <v>25</v>
      </c>
      <c r="J129" s="124"/>
      <c r="K129" s="1436">
        <f t="shared" si="29"/>
        <v>0</v>
      </c>
      <c r="L129" s="304"/>
      <c r="M129" s="1287"/>
    </row>
    <row r="130" spans="1:13" ht="15.75">
      <c r="A130" s="304" t="str">
        <f>IF(J130&gt;0,COUNT($J$4:J130)+MAX('MI Fittings'!A:A,'CS Press Fittings'!A:A,'Steel Nipples'!A:A,'Steel Cut Lengths'!A:A,'Pipe Hangers'!A:A),"")</f>
        <v/>
      </c>
      <c r="B130" s="340"/>
      <c r="C130" s="344" t="s">
        <v>541</v>
      </c>
      <c r="D130" s="345" t="s">
        <v>6531</v>
      </c>
      <c r="E130" s="1434">
        <v>1179.8800000000001</v>
      </c>
      <c r="F130" s="346">
        <f t="shared" si="27"/>
        <v>0</v>
      </c>
      <c r="G130" s="1435">
        <f t="shared" si="28"/>
        <v>0</v>
      </c>
      <c r="H130" s="347">
        <v>25</v>
      </c>
      <c r="I130" s="347">
        <v>25</v>
      </c>
      <c r="J130" s="124"/>
      <c r="K130" s="1436">
        <f t="shared" si="29"/>
        <v>0</v>
      </c>
      <c r="L130" s="304"/>
      <c r="M130" s="1287"/>
    </row>
    <row r="131" spans="1:13" ht="15.75">
      <c r="A131" s="304" t="str">
        <f>IF(J131&gt;0,COUNT($J$4:J131)+MAX('MI Fittings'!A:A,'CS Press Fittings'!A:A,'Steel Nipples'!A:A,'Steel Cut Lengths'!A:A,'Pipe Hangers'!A:A),"")</f>
        <v/>
      </c>
      <c r="B131" s="340"/>
      <c r="C131" s="344" t="s">
        <v>542</v>
      </c>
      <c r="D131" s="345" t="s">
        <v>6532</v>
      </c>
      <c r="E131" s="1434">
        <v>1296.98</v>
      </c>
      <c r="F131" s="346">
        <f t="shared" si="27"/>
        <v>0</v>
      </c>
      <c r="G131" s="1435">
        <f t="shared" si="28"/>
        <v>0</v>
      </c>
      <c r="H131" s="347">
        <v>25</v>
      </c>
      <c r="I131" s="347">
        <v>25</v>
      </c>
      <c r="J131" s="124"/>
      <c r="K131" s="1436">
        <f t="shared" si="29"/>
        <v>0</v>
      </c>
      <c r="L131" s="304"/>
      <c r="M131" s="1287"/>
    </row>
    <row r="132" spans="1:13" ht="15.75">
      <c r="A132" s="304" t="str">
        <f>IF(J132&gt;0,COUNT($J$4:J132)+MAX('MI Fittings'!A:A,'CS Press Fittings'!A:A,'Steel Nipples'!A:A,'Steel Cut Lengths'!A:A,'Pipe Hangers'!A:A),"")</f>
        <v/>
      </c>
      <c r="B132" s="340"/>
      <c r="C132" s="344" t="s">
        <v>543</v>
      </c>
      <c r="D132" s="345" t="s">
        <v>6533</v>
      </c>
      <c r="E132" s="1434">
        <v>1427.06</v>
      </c>
      <c r="F132" s="346">
        <f t="shared" si="27"/>
        <v>0</v>
      </c>
      <c r="G132" s="1435">
        <f t="shared" si="28"/>
        <v>0</v>
      </c>
      <c r="H132" s="347">
        <v>25</v>
      </c>
      <c r="I132" s="347">
        <v>25</v>
      </c>
      <c r="J132" s="124"/>
      <c r="K132" s="1436">
        <f t="shared" si="29"/>
        <v>0</v>
      </c>
      <c r="L132" s="304"/>
      <c r="M132" s="1287"/>
    </row>
    <row r="133" spans="1:13" ht="15.75">
      <c r="A133" s="304" t="str">
        <f>IF(J133&gt;0,COUNT($J$4:J133)+MAX('MI Fittings'!A:A,'CS Press Fittings'!A:A,'Steel Nipples'!A:A,'Steel Cut Lengths'!A:A,'Pipe Hangers'!A:A),"")</f>
        <v/>
      </c>
      <c r="B133" s="340"/>
      <c r="C133" s="344" t="s">
        <v>544</v>
      </c>
      <c r="D133" s="345" t="s">
        <v>6534</v>
      </c>
      <c r="E133" s="1434">
        <v>1550.59</v>
      </c>
      <c r="F133" s="346">
        <f t="shared" si="27"/>
        <v>0</v>
      </c>
      <c r="G133" s="1435">
        <f t="shared" si="28"/>
        <v>0</v>
      </c>
      <c r="H133" s="347">
        <v>25</v>
      </c>
      <c r="I133" s="347">
        <v>25</v>
      </c>
      <c r="J133" s="124"/>
      <c r="K133" s="1436">
        <f t="shared" si="29"/>
        <v>0</v>
      </c>
      <c r="L133" s="304"/>
      <c r="M133" s="1287"/>
    </row>
    <row r="134" spans="1:13" ht="15.75">
      <c r="A134" s="304" t="str">
        <f>IF(J134&gt;0,COUNT($J$4:J134)+MAX('MI Fittings'!A:A,'CS Press Fittings'!A:A,'Steel Nipples'!A:A,'Steel Cut Lengths'!A:A,'Pipe Hangers'!A:A),"")</f>
        <v/>
      </c>
      <c r="B134" s="340"/>
      <c r="C134" s="348" t="s">
        <v>545</v>
      </c>
      <c r="D134" s="349" t="s">
        <v>6535</v>
      </c>
      <c r="E134" s="1276">
        <v>1685.51</v>
      </c>
      <c r="F134" s="296">
        <f t="shared" si="27"/>
        <v>0</v>
      </c>
      <c r="G134" s="1435">
        <f t="shared" si="28"/>
        <v>0</v>
      </c>
      <c r="H134" s="350">
        <v>25</v>
      </c>
      <c r="I134" s="350">
        <v>25</v>
      </c>
      <c r="J134" s="117"/>
      <c r="K134" s="1436">
        <f t="shared" si="29"/>
        <v>0</v>
      </c>
      <c r="L134" s="304"/>
      <c r="M134" s="1287"/>
    </row>
    <row r="135" spans="1:13" ht="15.75">
      <c r="A135" s="304" t="str">
        <f>IF(J135&gt;0,COUNT($J$4:J135)+MAX('MI Fittings'!A:A,'CS Press Fittings'!A:A,'Steel Nipples'!A:A,'Steel Cut Lengths'!A:A,'Pipe Hangers'!A:A),"")</f>
        <v/>
      </c>
      <c r="B135" s="340"/>
      <c r="C135" s="351"/>
      <c r="D135" s="355"/>
      <c r="E135" s="1427" t="s">
        <v>563</v>
      </c>
      <c r="F135" s="353"/>
      <c r="G135" s="1430"/>
      <c r="H135" s="354"/>
      <c r="I135" s="354"/>
      <c r="J135" s="123"/>
      <c r="K135" s="1437"/>
      <c r="L135" s="304"/>
      <c r="M135" s="1287"/>
    </row>
    <row r="136" spans="1:13" ht="15.75">
      <c r="A136" s="304" t="str">
        <f>IF(J136&gt;0,COUNT($J$4:J136)+MAX('MI Fittings'!A:A,'CS Press Fittings'!A:A,'Steel Nipples'!A:A,'Steel Cut Lengths'!A:A,'Pipe Hangers'!A:A),"")</f>
        <v/>
      </c>
      <c r="B136" s="340"/>
      <c r="C136" s="341" t="s">
        <v>546</v>
      </c>
      <c r="D136" s="342" t="s">
        <v>6552</v>
      </c>
      <c r="E136" s="1278">
        <v>1340.69</v>
      </c>
      <c r="F136" s="294">
        <f t="shared" ref="F136:F141" si="30">$F$2</f>
        <v>0</v>
      </c>
      <c r="G136" s="1435">
        <f t="shared" ref="G136:G141" si="31">IFERROR(E136*F136,"-")</f>
        <v>0</v>
      </c>
      <c r="H136" s="343">
        <v>25</v>
      </c>
      <c r="I136" s="343">
        <v>25</v>
      </c>
      <c r="J136" s="114"/>
      <c r="K136" s="1436">
        <f t="shared" ref="K136:K141" si="32">IFERROR(G136*J136,0)</f>
        <v>0</v>
      </c>
      <c r="L136" s="304"/>
      <c r="M136" s="1287"/>
    </row>
    <row r="137" spans="1:13" ht="15.75">
      <c r="A137" s="304" t="str">
        <f>IF(J137&gt;0,COUNT($J$4:J137)+MAX('MI Fittings'!A:A,'CS Press Fittings'!A:A,'Steel Nipples'!A:A,'Steel Cut Lengths'!A:A,'Pipe Hangers'!A:A),"")</f>
        <v/>
      </c>
      <c r="B137" s="340"/>
      <c r="C137" s="344" t="s">
        <v>547</v>
      </c>
      <c r="D137" s="345" t="s">
        <v>6536</v>
      </c>
      <c r="E137" s="1434">
        <v>1743.74</v>
      </c>
      <c r="F137" s="346">
        <f t="shared" si="30"/>
        <v>0</v>
      </c>
      <c r="G137" s="1435">
        <f t="shared" si="31"/>
        <v>0</v>
      </c>
      <c r="H137" s="347">
        <v>25</v>
      </c>
      <c r="I137" s="347">
        <v>25</v>
      </c>
      <c r="J137" s="124"/>
      <c r="K137" s="1436">
        <f t="shared" si="32"/>
        <v>0</v>
      </c>
      <c r="L137" s="304"/>
      <c r="M137" s="1287"/>
    </row>
    <row r="138" spans="1:13" ht="15.75">
      <c r="A138" s="304" t="str">
        <f>IF(J138&gt;0,COUNT($J$4:J138)+MAX('MI Fittings'!A:A,'CS Press Fittings'!A:A,'Steel Nipples'!A:A,'Steel Cut Lengths'!A:A,'Pipe Hangers'!A:A),"")</f>
        <v/>
      </c>
      <c r="B138" s="340"/>
      <c r="C138" s="344" t="s">
        <v>548</v>
      </c>
      <c r="D138" s="345" t="s">
        <v>6537</v>
      </c>
      <c r="E138" s="1434">
        <v>1883.47</v>
      </c>
      <c r="F138" s="346">
        <f t="shared" si="30"/>
        <v>0</v>
      </c>
      <c r="G138" s="1435">
        <f t="shared" si="31"/>
        <v>0</v>
      </c>
      <c r="H138" s="347">
        <v>25</v>
      </c>
      <c r="I138" s="347">
        <v>25</v>
      </c>
      <c r="J138" s="124"/>
      <c r="K138" s="1436">
        <f t="shared" si="32"/>
        <v>0</v>
      </c>
      <c r="L138" s="304"/>
      <c r="M138" s="1287"/>
    </row>
    <row r="139" spans="1:13" ht="15.75">
      <c r="A139" s="304" t="str">
        <f>IF(J139&gt;0,COUNT($J$4:J139)+MAX('MI Fittings'!A:A,'CS Press Fittings'!A:A,'Steel Nipples'!A:A,'Steel Cut Lengths'!A:A,'Pipe Hangers'!A:A),"")</f>
        <v/>
      </c>
      <c r="B139" s="340"/>
      <c r="C139" s="344" t="s">
        <v>549</v>
      </c>
      <c r="D139" s="345" t="s">
        <v>6538</v>
      </c>
      <c r="E139" s="1434">
        <v>2080.25</v>
      </c>
      <c r="F139" s="346">
        <f t="shared" si="30"/>
        <v>0</v>
      </c>
      <c r="G139" s="1435">
        <f t="shared" si="31"/>
        <v>0</v>
      </c>
      <c r="H139" s="347">
        <v>25</v>
      </c>
      <c r="I139" s="347">
        <v>25</v>
      </c>
      <c r="J139" s="124"/>
      <c r="K139" s="1436">
        <f t="shared" si="32"/>
        <v>0</v>
      </c>
      <c r="L139" s="304"/>
      <c r="M139" s="1287"/>
    </row>
    <row r="140" spans="1:13" ht="15.75">
      <c r="A140" s="304" t="str">
        <f>IF(J140&gt;0,COUNT($J$4:J140)+MAX('MI Fittings'!A:A,'CS Press Fittings'!A:A,'Steel Nipples'!A:A,'Steel Cut Lengths'!A:A,'Pipe Hangers'!A:A),"")</f>
        <v/>
      </c>
      <c r="B140" s="340"/>
      <c r="C140" s="344" t="s">
        <v>550</v>
      </c>
      <c r="D140" s="345" t="s">
        <v>6539</v>
      </c>
      <c r="E140" s="1434">
        <v>2218.3000000000002</v>
      </c>
      <c r="F140" s="346">
        <f t="shared" si="30"/>
        <v>0</v>
      </c>
      <c r="G140" s="1435">
        <f t="shared" si="31"/>
        <v>0</v>
      </c>
      <c r="H140" s="347">
        <v>25</v>
      </c>
      <c r="I140" s="347">
        <v>25</v>
      </c>
      <c r="J140" s="124"/>
      <c r="K140" s="1436">
        <f t="shared" si="32"/>
        <v>0</v>
      </c>
      <c r="L140" s="304"/>
      <c r="M140" s="1287"/>
    </row>
    <row r="141" spans="1:13" ht="15.75">
      <c r="A141" s="304" t="str">
        <f>IF(J141&gt;0,COUNT($J$4:J141)+MAX('MI Fittings'!A:A,'CS Press Fittings'!A:A,'Steel Nipples'!A:A,'Steel Cut Lengths'!A:A,'Pipe Hangers'!A:A),"")</f>
        <v/>
      </c>
      <c r="B141" s="359"/>
      <c r="C141" s="344" t="s">
        <v>551</v>
      </c>
      <c r="D141" s="345" t="s">
        <v>6540</v>
      </c>
      <c r="E141" s="1434">
        <v>2449.4</v>
      </c>
      <c r="F141" s="346">
        <f t="shared" si="30"/>
        <v>0</v>
      </c>
      <c r="G141" s="1435">
        <f t="shared" si="31"/>
        <v>0</v>
      </c>
      <c r="H141" s="347">
        <v>25</v>
      </c>
      <c r="I141" s="347">
        <v>25</v>
      </c>
      <c r="J141" s="124"/>
      <c r="K141" s="1436">
        <f t="shared" si="32"/>
        <v>0</v>
      </c>
      <c r="L141" s="304"/>
      <c r="M141" s="1287"/>
    </row>
    <row r="142" spans="1:13" ht="15.75">
      <c r="A142" s="304" t="str">
        <f>IF(J142&gt;0,COUNT($J$4:J142)+MAX('MI Fittings'!A:A,'CS Press Fittings'!A:A,'Steel Nipples'!A:A,'Steel Cut Lengths'!A:A,'Pipe Hangers'!A:A),"")</f>
        <v/>
      </c>
      <c r="B142" s="304"/>
      <c r="C142" s="360"/>
      <c r="D142" s="361"/>
      <c r="E142" s="1287"/>
      <c r="F142" s="317"/>
      <c r="G142" s="1335"/>
      <c r="H142" s="363"/>
      <c r="I142" s="52"/>
      <c r="J142" s="115"/>
      <c r="K142" s="1287"/>
      <c r="L142" s="304"/>
      <c r="M142" s="1287"/>
    </row>
    <row r="143" spans="1:13" ht="15.75" hidden="1">
      <c r="A143" s="304" t="str">
        <f>IF(J143&gt;0,COUNT($J$4:J143)+MAX('MI Fittings'!A:A,'CS Press Fittings'!A:A,'Steel Nipples'!A:A,'Steel Cut Lengths'!A:A,'Pipe Hangers'!A:A),"")</f>
        <v/>
      </c>
      <c r="B143" s="304"/>
      <c r="C143" s="360"/>
      <c r="D143" s="361"/>
      <c r="E143" s="1287"/>
      <c r="F143" s="317"/>
      <c r="G143" s="1335"/>
      <c r="H143" s="363"/>
      <c r="I143" s="52"/>
      <c r="J143" s="115"/>
      <c r="K143" s="1287"/>
      <c r="L143" s="304"/>
      <c r="M143" s="1287"/>
    </row>
    <row r="144" spans="1:13" ht="15.75" hidden="1">
      <c r="A144" s="304" t="str">
        <f>IF(J144&gt;0,COUNT($J$4:J144)+MAX('MI Fittings'!A:A,'CS Press Fittings'!A:A,'Steel Nipples'!A:A,'Steel Cut Lengths'!A:A,'Pipe Hangers'!A:A),"")</f>
        <v/>
      </c>
      <c r="B144" s="304"/>
      <c r="C144" s="360"/>
      <c r="D144" s="361"/>
      <c r="E144" s="1287"/>
      <c r="F144" s="317"/>
      <c r="G144" s="1335"/>
      <c r="H144" s="363"/>
      <c r="I144" s="52"/>
      <c r="J144" s="115"/>
      <c r="K144" s="1287"/>
      <c r="L144" s="304"/>
      <c r="M144" s="1287"/>
    </row>
    <row r="145" spans="1:13" ht="15.75" hidden="1">
      <c r="A145" s="304" t="str">
        <f>IF(J145&gt;0,COUNT($J$4:J145)+MAX('MI Fittings'!A:A,'CS Press Fittings'!A:A,'Steel Nipples'!A:A,'Steel Cut Lengths'!A:A,'Pipe Hangers'!A:A),"")</f>
        <v/>
      </c>
      <c r="B145" s="304"/>
      <c r="C145" s="360"/>
      <c r="D145" s="361"/>
      <c r="E145" s="1287"/>
      <c r="F145" s="317"/>
      <c r="G145" s="1335"/>
      <c r="H145" s="363"/>
      <c r="I145" s="52"/>
      <c r="J145" s="115"/>
      <c r="K145" s="1287"/>
      <c r="L145" s="304"/>
      <c r="M145" s="1287"/>
    </row>
    <row r="146" spans="1:13" ht="15.75" hidden="1">
      <c r="A146" s="304" t="str">
        <f>IF(J146&gt;0,COUNT($J$4:J146)+MAX('MI Fittings'!A:A,'CS Press Fittings'!A:A,'Steel Nipples'!A:A,'Steel Cut Lengths'!A:A,'Pipe Hangers'!A:A),"")</f>
        <v/>
      </c>
      <c r="B146" s="304"/>
      <c r="C146" s="360"/>
      <c r="D146" s="361"/>
      <c r="E146" s="1287"/>
      <c r="F146" s="317"/>
      <c r="G146" s="1335"/>
      <c r="H146" s="363"/>
      <c r="I146" s="52"/>
      <c r="J146" s="115"/>
      <c r="K146" s="1287"/>
      <c r="L146" s="304"/>
      <c r="M146" s="1287"/>
    </row>
    <row r="147" spans="1:13" ht="15.75" hidden="1">
      <c r="A147" s="304" t="str">
        <f>IF(J147&gt;0,COUNT($J$4:J147)+MAX('MI Fittings'!A:A,'CS Press Fittings'!A:A,'Steel Nipples'!A:A,'Steel Cut Lengths'!A:A,'Pipe Hangers'!A:A),"")</f>
        <v/>
      </c>
      <c r="B147" s="304"/>
      <c r="C147" s="360"/>
      <c r="D147" s="361"/>
      <c r="E147" s="1287"/>
      <c r="F147" s="317"/>
      <c r="G147" s="1335"/>
      <c r="H147" s="363"/>
      <c r="I147" s="52"/>
      <c r="J147" s="115"/>
      <c r="K147" s="1287"/>
      <c r="L147" s="304"/>
      <c r="M147" s="1287"/>
    </row>
    <row r="148" spans="1:13" ht="15.75" hidden="1">
      <c r="A148" s="304" t="str">
        <f>IF(J148&gt;0,COUNT($J$4:J148)+MAX('MI Fittings'!A:A,'CS Press Fittings'!A:A,'Steel Nipples'!A:A,'Steel Cut Lengths'!A:A,'Pipe Hangers'!A:A),"")</f>
        <v/>
      </c>
      <c r="B148" s="304"/>
      <c r="C148" s="360"/>
      <c r="D148" s="361"/>
      <c r="E148" s="1287"/>
      <c r="F148" s="317"/>
      <c r="G148" s="1335"/>
      <c r="H148" s="363"/>
      <c r="I148" s="52"/>
      <c r="J148" s="115"/>
      <c r="K148" s="1287"/>
      <c r="L148" s="304"/>
      <c r="M148" s="1287"/>
    </row>
    <row r="149" spans="1:13" ht="15.75" hidden="1">
      <c r="A149" s="304" t="str">
        <f>IF(J149&gt;0,COUNT($J$4:J149)+MAX('MI Fittings'!A:A,'CS Press Fittings'!A:A,'Steel Nipples'!A:A,'Steel Cut Lengths'!A:A,'Pipe Hangers'!A:A),"")</f>
        <v/>
      </c>
      <c r="B149" s="304"/>
      <c r="C149" s="360"/>
      <c r="D149" s="361"/>
      <c r="E149" s="1287"/>
      <c r="F149" s="317"/>
      <c r="G149" s="1335"/>
      <c r="H149" s="363"/>
      <c r="I149" s="52"/>
      <c r="J149" s="115"/>
      <c r="K149" s="1287"/>
      <c r="L149" s="304"/>
      <c r="M149" s="1287"/>
    </row>
    <row r="150" spans="1:13" ht="15.75" hidden="1">
      <c r="A150" s="304" t="str">
        <f>IF(J150&gt;0,COUNT($J$4:J150)+MAX('MI Fittings'!A:A,'CS Press Fittings'!A:A,'Steel Nipples'!A:A,'Steel Cut Lengths'!A:A,'Pipe Hangers'!A:A),"")</f>
        <v/>
      </c>
      <c r="B150" s="304"/>
      <c r="C150" s="360"/>
      <c r="D150" s="361"/>
      <c r="E150" s="1287"/>
      <c r="F150" s="317"/>
      <c r="G150" s="1335"/>
      <c r="H150" s="363"/>
      <c r="I150" s="52"/>
      <c r="J150" s="115"/>
      <c r="K150" s="1287"/>
      <c r="L150" s="304"/>
      <c r="M150" s="1287"/>
    </row>
    <row r="151" spans="1:13" ht="15.75" hidden="1">
      <c r="A151" s="304" t="str">
        <f>IF(J151&gt;0,COUNT($J$4:J151)+MAX('MI Fittings'!A:A,'CS Press Fittings'!A:A,'Steel Nipples'!A:A,'Steel Cut Lengths'!A:A,'Pipe Hangers'!A:A),"")</f>
        <v/>
      </c>
      <c r="B151" s="304"/>
      <c r="C151" s="360"/>
      <c r="D151" s="361"/>
      <c r="E151" s="1287"/>
      <c r="F151" s="317"/>
      <c r="G151" s="1335"/>
      <c r="H151" s="363"/>
      <c r="I151" s="52"/>
      <c r="J151" s="115"/>
      <c r="K151" s="1287"/>
      <c r="L151" s="304"/>
      <c r="M151" s="1287"/>
    </row>
    <row r="152" spans="1:13" ht="15.75" hidden="1">
      <c r="A152" s="304" t="str">
        <f>IF(J152&gt;0,COUNT($J$4:J152)+MAX('MI Fittings'!A:A,'CS Press Fittings'!A:A,'Steel Nipples'!A:A,'Steel Cut Lengths'!A:A,'Pipe Hangers'!A:A),"")</f>
        <v/>
      </c>
      <c r="B152" s="304"/>
      <c r="C152" s="360"/>
      <c r="D152" s="361"/>
      <c r="E152" s="1287"/>
      <c r="F152" s="317"/>
      <c r="G152" s="1335"/>
      <c r="H152" s="363"/>
      <c r="I152" s="52"/>
      <c r="J152" s="115"/>
      <c r="K152" s="1287"/>
      <c r="L152" s="304"/>
      <c r="M152" s="1287"/>
    </row>
    <row r="153" spans="1:13" ht="15.75" hidden="1">
      <c r="A153" s="304" t="str">
        <f>IF(J153&gt;0,COUNT($J$4:J153)+MAX('MI Fittings'!A:A,'CS Press Fittings'!A:A,'Steel Nipples'!A:A,'Steel Cut Lengths'!A:A,'Pipe Hangers'!A:A),"")</f>
        <v/>
      </c>
      <c r="B153" s="304"/>
      <c r="C153" s="360"/>
      <c r="D153" s="361"/>
      <c r="E153" s="1287"/>
      <c r="F153" s="317"/>
      <c r="G153" s="1335"/>
      <c r="H153" s="363"/>
      <c r="I153" s="52"/>
      <c r="J153" s="115"/>
      <c r="K153" s="1287"/>
      <c r="L153" s="304"/>
      <c r="M153" s="1287"/>
    </row>
    <row r="154" spans="1:13" ht="15.75" hidden="1">
      <c r="A154" s="304" t="str">
        <f>IF(J154&gt;0,COUNT($J$4:J154)+MAX('MI Fittings'!A:A,'CS Press Fittings'!A:A,'Steel Nipples'!A:A,'Steel Cut Lengths'!A:A,'Pipe Hangers'!A:A),"")</f>
        <v/>
      </c>
      <c r="B154" s="304"/>
      <c r="C154" s="360"/>
      <c r="D154" s="361"/>
      <c r="E154" s="1287"/>
      <c r="F154" s="317"/>
      <c r="G154" s="1335"/>
      <c r="H154" s="363"/>
      <c r="I154" s="52"/>
      <c r="J154" s="115"/>
      <c r="K154" s="1287"/>
      <c r="L154" s="304"/>
      <c r="M154" s="1287"/>
    </row>
    <row r="155" spans="1:13" ht="15.75" hidden="1">
      <c r="A155" s="304" t="str">
        <f>IF(J155&gt;0,COUNT($J$4:J155)+MAX('MI Fittings'!A:A,'CS Press Fittings'!A:A,'Steel Nipples'!A:A,'Steel Cut Lengths'!A:A,'Pipe Hangers'!A:A),"")</f>
        <v/>
      </c>
      <c r="B155" s="304"/>
      <c r="C155" s="360"/>
      <c r="D155" s="361"/>
      <c r="E155" s="1287"/>
      <c r="F155" s="317"/>
      <c r="G155" s="1335"/>
      <c r="H155" s="363"/>
      <c r="I155" s="52"/>
      <c r="J155" s="115"/>
      <c r="K155" s="1287"/>
      <c r="L155" s="304"/>
      <c r="M155" s="1287"/>
    </row>
    <row r="156" spans="1:13" ht="15.75" hidden="1">
      <c r="A156" s="304" t="str">
        <f>IF(J156&gt;0,COUNT($J$4:J156)+MAX('MI Fittings'!A:A,'CS Press Fittings'!A:A,'Steel Nipples'!A:A,'Steel Cut Lengths'!A:A,'Pipe Hangers'!A:A),"")</f>
        <v/>
      </c>
      <c r="B156" s="304"/>
      <c r="C156" s="360"/>
      <c r="D156" s="361"/>
      <c r="E156" s="1287"/>
      <c r="F156" s="317"/>
      <c r="G156" s="1335"/>
      <c r="H156" s="363"/>
      <c r="I156" s="52"/>
      <c r="J156" s="115"/>
      <c r="K156" s="1287"/>
      <c r="L156" s="304"/>
      <c r="M156" s="1287"/>
    </row>
    <row r="157" spans="1:13" ht="15.75" hidden="1">
      <c r="A157" s="304" t="str">
        <f>IF(J157&gt;0,COUNT($J$4:J157)+MAX('MI Fittings'!A:A,'CS Press Fittings'!A:A,'Steel Nipples'!A:A,'Steel Cut Lengths'!A:A,'Pipe Hangers'!A:A),"")</f>
        <v/>
      </c>
      <c r="B157" s="304"/>
      <c r="C157" s="360"/>
      <c r="D157" s="361"/>
      <c r="E157" s="1287"/>
      <c r="F157" s="317"/>
      <c r="G157" s="1335"/>
      <c r="H157" s="363"/>
      <c r="I157" s="52"/>
      <c r="J157" s="115"/>
      <c r="K157" s="1287"/>
      <c r="L157" s="304"/>
      <c r="M157" s="1287"/>
    </row>
    <row r="158" spans="1:13" ht="15.75" hidden="1">
      <c r="A158" s="304" t="str">
        <f>IF(J158&gt;0,COUNT($J$4:J158)+MAX('MI Fittings'!A:A,'CS Press Fittings'!A:A,'Steel Nipples'!A:A,'Steel Cut Lengths'!A:A,'Pipe Hangers'!A:A),"")</f>
        <v/>
      </c>
      <c r="B158" s="304"/>
      <c r="C158" s="360"/>
      <c r="D158" s="361"/>
      <c r="E158" s="1287"/>
      <c r="F158" s="317"/>
      <c r="G158" s="1335"/>
      <c r="H158" s="363"/>
      <c r="I158" s="52"/>
      <c r="J158" s="115"/>
      <c r="K158" s="1287"/>
      <c r="L158" s="304"/>
      <c r="M158" s="1287"/>
    </row>
    <row r="159" spans="1:13" ht="15.75" hidden="1">
      <c r="A159" s="304" t="str">
        <f>IF(J159&gt;0,COUNT($J$4:J159)+MAX('MI Fittings'!A:A,'CS Press Fittings'!A:A,'Steel Nipples'!A:A,'Steel Cut Lengths'!A:A,'Pipe Hangers'!A:A),"")</f>
        <v/>
      </c>
      <c r="B159" s="304"/>
      <c r="C159" s="360"/>
      <c r="D159" s="361"/>
      <c r="E159" s="1287"/>
      <c r="F159" s="317"/>
      <c r="G159" s="1335"/>
      <c r="H159" s="363"/>
      <c r="I159" s="52"/>
      <c r="J159" s="115"/>
      <c r="K159" s="1287"/>
      <c r="L159" s="304"/>
      <c r="M159" s="1287"/>
    </row>
    <row r="160" spans="1:13" ht="15.75" hidden="1">
      <c r="A160" s="304" t="str">
        <f>IF(J160&gt;0,COUNT($J$4:J160)+MAX('MI Fittings'!A:A,'CS Press Fittings'!A:A,'Steel Nipples'!A:A,'Steel Cut Lengths'!A:A,'Pipe Hangers'!A:A),"")</f>
        <v/>
      </c>
      <c r="B160" s="304"/>
      <c r="C160" s="360"/>
      <c r="D160" s="361"/>
      <c r="E160" s="1287"/>
      <c r="F160" s="317"/>
      <c r="G160" s="1335"/>
      <c r="H160" s="363"/>
      <c r="I160" s="52"/>
      <c r="J160" s="115"/>
      <c r="K160" s="1287"/>
      <c r="L160" s="304"/>
      <c r="M160" s="1287"/>
    </row>
    <row r="161" spans="1:13" ht="15.75" hidden="1">
      <c r="A161" s="304" t="str">
        <f>IF(J161&gt;0,COUNT($J$4:J161)+MAX('MI Fittings'!A:A,'CS Press Fittings'!A:A,'Steel Nipples'!A:A,'Steel Cut Lengths'!A:A,'Pipe Hangers'!A:A),"")</f>
        <v/>
      </c>
      <c r="B161" s="304"/>
      <c r="C161" s="360"/>
      <c r="D161" s="361"/>
      <c r="E161" s="1287"/>
      <c r="F161" s="317"/>
      <c r="G161" s="1335"/>
      <c r="H161" s="363"/>
      <c r="I161" s="52"/>
      <c r="J161" s="115"/>
      <c r="K161" s="1287"/>
      <c r="L161" s="304"/>
      <c r="M161" s="1287"/>
    </row>
    <row r="162" spans="1:13" ht="15.75" hidden="1">
      <c r="A162" s="304" t="str">
        <f>IF(J162&gt;0,COUNT($J$4:J162)+MAX('MI Fittings'!A:A,'CS Press Fittings'!A:A,'Steel Nipples'!A:A,'Steel Cut Lengths'!A:A,'Pipe Hangers'!A:A),"")</f>
        <v/>
      </c>
      <c r="B162" s="304"/>
      <c r="C162" s="360"/>
      <c r="D162" s="361"/>
      <c r="E162" s="1287"/>
      <c r="F162" s="317"/>
      <c r="G162" s="1335"/>
      <c r="H162" s="363"/>
      <c r="I162" s="52"/>
      <c r="J162" s="115"/>
      <c r="K162" s="1287"/>
      <c r="L162" s="304"/>
      <c r="M162" s="1287"/>
    </row>
    <row r="163" spans="1:13" ht="15.75" hidden="1">
      <c r="A163" s="304" t="str">
        <f>IF(J163&gt;0,COUNT($J$4:J163)+MAX('MI Fittings'!A:A,'CS Press Fittings'!A:A,'Steel Nipples'!A:A,'Steel Cut Lengths'!A:A,'Pipe Hangers'!A:A),"")</f>
        <v/>
      </c>
      <c r="B163" s="304"/>
      <c r="C163" s="360"/>
      <c r="D163" s="361"/>
      <c r="E163" s="1287"/>
      <c r="F163" s="317"/>
      <c r="G163" s="1335"/>
      <c r="H163" s="363"/>
      <c r="I163" s="52"/>
      <c r="J163" s="115"/>
      <c r="K163" s="1287"/>
      <c r="L163" s="304"/>
      <c r="M163" s="1287"/>
    </row>
    <row r="164" spans="1:13" ht="15.75" hidden="1">
      <c r="A164" s="304" t="str">
        <f>IF(J164&gt;0,COUNT($J$4:J164)+MAX('MI Fittings'!A:A,'CS Press Fittings'!A:A,'Steel Nipples'!A:A,'Steel Cut Lengths'!A:A,'Pipe Hangers'!A:A),"")</f>
        <v/>
      </c>
      <c r="B164" s="304"/>
      <c r="C164" s="360"/>
      <c r="D164" s="361"/>
      <c r="E164" s="1287"/>
      <c r="F164" s="317"/>
      <c r="G164" s="1335"/>
      <c r="H164" s="363"/>
      <c r="I164" s="52"/>
      <c r="J164" s="115"/>
      <c r="K164" s="1287"/>
      <c r="L164" s="304"/>
      <c r="M164" s="1287"/>
    </row>
    <row r="165" spans="1:13" ht="15.75" hidden="1">
      <c r="A165" s="304" t="str">
        <f>IF(J165&gt;0,COUNT($J$4:J165)+MAX('MI Fittings'!A:A,'CS Press Fittings'!A:A,'Steel Nipples'!A:A,'Steel Cut Lengths'!A:A,'Pipe Hangers'!A:A),"")</f>
        <v/>
      </c>
      <c r="B165" s="304"/>
      <c r="C165" s="360"/>
      <c r="D165" s="361"/>
      <c r="E165" s="1287"/>
      <c r="F165" s="317"/>
      <c r="G165" s="1335"/>
      <c r="H165" s="363"/>
      <c r="I165" s="52"/>
      <c r="J165" s="115"/>
      <c r="K165" s="1287"/>
      <c r="L165" s="304"/>
      <c r="M165" s="1287"/>
    </row>
    <row r="166" spans="1:13" ht="15.75" hidden="1">
      <c r="A166" s="304" t="str">
        <f>IF(J166&gt;0,COUNT($J$4:J166)+MAX('MI Fittings'!A:A,'CS Press Fittings'!A:A,'Steel Nipples'!A:A,'Steel Cut Lengths'!A:A,'Pipe Hangers'!A:A),"")</f>
        <v/>
      </c>
      <c r="B166" s="304"/>
      <c r="C166" s="360"/>
      <c r="D166" s="361"/>
      <c r="E166" s="1287"/>
      <c r="F166" s="317"/>
      <c r="G166" s="1335"/>
      <c r="H166" s="363"/>
      <c r="I166" s="52"/>
      <c r="J166" s="115"/>
      <c r="K166" s="1287"/>
      <c r="L166" s="304"/>
      <c r="M166" s="1287"/>
    </row>
    <row r="167" spans="1:13" ht="15.75" hidden="1">
      <c r="A167" s="304" t="str">
        <f>IF(J167&gt;0,COUNT($J$4:J167)+MAX('MI Fittings'!A:A,'CS Press Fittings'!A:A,'Steel Nipples'!A:A,'Steel Cut Lengths'!A:A,'Pipe Hangers'!A:A),"")</f>
        <v/>
      </c>
      <c r="B167" s="304"/>
      <c r="C167" s="360"/>
      <c r="D167" s="361"/>
      <c r="E167" s="1287"/>
      <c r="F167" s="317"/>
      <c r="G167" s="1335"/>
      <c r="H167" s="363"/>
      <c r="I167" s="52"/>
      <c r="J167" s="115"/>
      <c r="K167" s="1287"/>
      <c r="L167" s="304"/>
      <c r="M167" s="1287"/>
    </row>
    <row r="168" spans="1:13" ht="15.75" hidden="1">
      <c r="A168" s="304" t="str">
        <f>IF(J168&gt;0,COUNT($J$4:J168)+MAX('MI Fittings'!A:A,'CS Press Fittings'!A:A,'Steel Nipples'!A:A,'Steel Cut Lengths'!A:A,'Pipe Hangers'!A:A),"")</f>
        <v/>
      </c>
      <c r="B168" s="304"/>
      <c r="C168" s="360"/>
      <c r="D168" s="361"/>
      <c r="E168" s="1287"/>
      <c r="F168" s="317"/>
      <c r="G168" s="1335"/>
      <c r="H168" s="363"/>
      <c r="I168" s="52"/>
      <c r="J168" s="115"/>
      <c r="K168" s="1287"/>
      <c r="L168" s="304"/>
      <c r="M168" s="1287"/>
    </row>
    <row r="169" spans="1:13" ht="15.75" hidden="1">
      <c r="A169" s="304" t="str">
        <f>IF(J169&gt;0,COUNT($J$4:J169)+MAX('MI Fittings'!A:A,'CS Press Fittings'!A:A,'Steel Nipples'!A:A,'Steel Cut Lengths'!A:A,'Pipe Hangers'!A:A),"")</f>
        <v/>
      </c>
      <c r="B169" s="304"/>
      <c r="C169" s="360"/>
      <c r="D169" s="361"/>
      <c r="E169" s="1287"/>
      <c r="F169" s="317"/>
      <c r="G169" s="1335"/>
      <c r="H169" s="363"/>
      <c r="I169" s="52"/>
      <c r="J169" s="115"/>
      <c r="K169" s="1287"/>
      <c r="L169" s="304"/>
      <c r="M169" s="1287"/>
    </row>
    <row r="170" spans="1:13" ht="15.75" hidden="1">
      <c r="A170" s="304" t="str">
        <f>IF(J170&gt;0,COUNT($J$4:J170)+MAX('MI Fittings'!A:A,'CS Press Fittings'!A:A,'Steel Nipples'!A:A,'Steel Cut Lengths'!A:A,'Pipe Hangers'!A:A),"")</f>
        <v/>
      </c>
      <c r="B170" s="304"/>
      <c r="C170" s="360"/>
      <c r="D170" s="361"/>
      <c r="E170" s="1287"/>
      <c r="F170" s="317"/>
      <c r="G170" s="1335"/>
      <c r="H170" s="363"/>
      <c r="I170" s="52"/>
      <c r="J170" s="115"/>
      <c r="K170" s="1287"/>
      <c r="L170" s="304"/>
      <c r="M170" s="1287"/>
    </row>
    <row r="171" spans="1:13" ht="15.75" hidden="1">
      <c r="A171" s="304" t="str">
        <f>IF(J171&gt;0,COUNT($J$4:J171)+MAX('MI Fittings'!A:A,'CS Press Fittings'!A:A,'Steel Nipples'!A:A,'Steel Cut Lengths'!A:A,'Pipe Hangers'!A:A),"")</f>
        <v/>
      </c>
      <c r="B171" s="304"/>
      <c r="C171" s="360"/>
      <c r="D171" s="361"/>
      <c r="E171" s="1287"/>
      <c r="F171" s="317"/>
      <c r="G171" s="1335"/>
      <c r="H171" s="363"/>
      <c r="I171" s="52"/>
      <c r="J171" s="115"/>
      <c r="K171" s="1287"/>
      <c r="L171" s="304"/>
      <c r="M171" s="1287"/>
    </row>
    <row r="172" spans="1:13" ht="15.75" hidden="1">
      <c r="A172" s="304" t="str">
        <f>IF(J172&gt;0,COUNT($J$4:J172)+MAX('MI Fittings'!A:A,'CS Press Fittings'!A:A,'Steel Nipples'!A:A,'Steel Cut Lengths'!A:A,'Pipe Hangers'!A:A),"")</f>
        <v/>
      </c>
      <c r="B172" s="304"/>
      <c r="C172" s="360"/>
      <c r="D172" s="361"/>
      <c r="E172" s="1287"/>
      <c r="F172" s="317"/>
      <c r="G172" s="1335"/>
      <c r="H172" s="363"/>
      <c r="I172" s="52"/>
      <c r="J172" s="115"/>
      <c r="K172" s="1287"/>
      <c r="L172" s="304"/>
      <c r="M172" s="1287"/>
    </row>
    <row r="173" spans="1:13" ht="15.75" hidden="1">
      <c r="A173" s="304" t="str">
        <f>IF(J173&gt;0,COUNT($J$4:J173)+MAX('MI Fittings'!A:A,'CS Press Fittings'!A:A,'Steel Nipples'!A:A,'Steel Cut Lengths'!A:A,'Pipe Hangers'!A:A),"")</f>
        <v/>
      </c>
      <c r="B173" s="304"/>
      <c r="C173" s="360"/>
      <c r="D173" s="361"/>
      <c r="E173" s="1287"/>
      <c r="F173" s="317"/>
      <c r="G173" s="1335"/>
      <c r="H173" s="363"/>
      <c r="I173" s="52"/>
      <c r="J173" s="115"/>
      <c r="K173" s="1287"/>
      <c r="L173" s="304"/>
      <c r="M173" s="1287"/>
    </row>
    <row r="174" spans="1:13" ht="15.75" hidden="1">
      <c r="A174" s="304" t="str">
        <f>IF(J174&gt;0,COUNT($J$4:J174)+MAX('MI Fittings'!A:A,'CS Press Fittings'!A:A,'Steel Nipples'!A:A,'Steel Cut Lengths'!A:A,'Pipe Hangers'!A:A),"")</f>
        <v/>
      </c>
      <c r="B174" s="304"/>
      <c r="C174" s="360"/>
      <c r="D174" s="361"/>
      <c r="E174" s="1287"/>
      <c r="F174" s="317"/>
      <c r="G174" s="1335"/>
      <c r="H174" s="363"/>
      <c r="I174" s="52"/>
      <c r="J174" s="115"/>
      <c r="K174" s="1287"/>
      <c r="L174" s="304"/>
      <c r="M174" s="1287"/>
    </row>
    <row r="175" spans="1:13" ht="15.75" hidden="1">
      <c r="A175" s="304" t="str">
        <f>IF(J175&gt;0,COUNT($J$4:J175)+MAX('MI Fittings'!A:A,'CS Press Fittings'!A:A,'Steel Nipples'!A:A,'Steel Cut Lengths'!A:A,'Pipe Hangers'!A:A),"")</f>
        <v/>
      </c>
      <c r="B175" s="304"/>
      <c r="C175" s="360"/>
      <c r="D175" s="361"/>
      <c r="E175" s="1287"/>
      <c r="F175" s="317"/>
      <c r="G175" s="1335"/>
      <c r="H175" s="363"/>
      <c r="I175" s="52"/>
      <c r="J175" s="115"/>
      <c r="K175" s="1287"/>
      <c r="L175" s="304"/>
      <c r="M175" s="1287"/>
    </row>
    <row r="176" spans="1:13" ht="15.75" hidden="1">
      <c r="A176" s="304" t="str">
        <f>IF(J176&gt;0,COUNT($J$4:J176)+MAX('MI Fittings'!A:A,'CS Press Fittings'!A:A,'Steel Nipples'!A:A,'Steel Cut Lengths'!A:A,'Pipe Hangers'!A:A),"")</f>
        <v/>
      </c>
      <c r="B176" s="304"/>
      <c r="C176" s="360"/>
      <c r="D176" s="361"/>
      <c r="E176" s="1287"/>
      <c r="F176" s="317"/>
      <c r="G176" s="1335"/>
      <c r="H176" s="363"/>
      <c r="I176" s="52"/>
      <c r="J176" s="115"/>
      <c r="K176" s="1287"/>
      <c r="L176" s="304"/>
      <c r="M176" s="1287"/>
    </row>
    <row r="177" spans="1:13" ht="15.75" hidden="1">
      <c r="A177" s="304" t="str">
        <f>IF(J177&gt;0,COUNT($J$4:J177)+MAX('MI Fittings'!A:A,'CS Press Fittings'!A:A,'Steel Nipples'!A:A,'Steel Cut Lengths'!A:A,'Pipe Hangers'!A:A),"")</f>
        <v/>
      </c>
      <c r="B177" s="304"/>
      <c r="C177" s="360"/>
      <c r="D177" s="361"/>
      <c r="E177" s="1287"/>
      <c r="F177" s="317"/>
      <c r="G177" s="1335"/>
      <c r="H177" s="363"/>
      <c r="I177" s="52"/>
      <c r="J177" s="115"/>
      <c r="K177" s="1287"/>
      <c r="L177" s="304"/>
      <c r="M177" s="1287"/>
    </row>
    <row r="178" spans="1:13" ht="15.75" hidden="1">
      <c r="A178" s="304" t="str">
        <f>IF(J178&gt;0,COUNT($J$4:J178)+MAX('MI Fittings'!A:A,'CS Press Fittings'!A:A,'Steel Nipples'!A:A,'Steel Cut Lengths'!A:A,'Pipe Hangers'!A:A),"")</f>
        <v/>
      </c>
      <c r="B178" s="304"/>
      <c r="C178" s="360"/>
      <c r="D178" s="361"/>
      <c r="E178" s="1287"/>
      <c r="F178" s="317"/>
      <c r="G178" s="1335"/>
      <c r="H178" s="363"/>
      <c r="I178" s="52"/>
      <c r="J178" s="115"/>
      <c r="K178" s="1287"/>
      <c r="L178" s="304"/>
      <c r="M178" s="1287"/>
    </row>
    <row r="179" spans="1:13" ht="15.75" hidden="1">
      <c r="A179" s="304" t="str">
        <f>IF(J179&gt;0,COUNT($J$4:J179)+MAX('MI Fittings'!A:A,'CS Press Fittings'!A:A,'Steel Nipples'!A:A,'Steel Cut Lengths'!A:A,'Pipe Hangers'!A:A),"")</f>
        <v/>
      </c>
      <c r="B179" s="304"/>
      <c r="C179" s="360"/>
      <c r="D179" s="361"/>
      <c r="E179" s="1287"/>
      <c r="F179" s="317"/>
      <c r="G179" s="1335"/>
      <c r="H179" s="363"/>
      <c r="I179" s="52"/>
      <c r="J179" s="115"/>
      <c r="K179" s="1287"/>
      <c r="L179" s="304"/>
      <c r="M179" s="1287"/>
    </row>
    <row r="180" spans="1:13" ht="15.75" hidden="1">
      <c r="A180" s="304" t="str">
        <f>IF(J180&gt;0,COUNT($J$4:J180)+MAX('MI Fittings'!A:A,'CS Press Fittings'!A:A,'Steel Nipples'!A:A,'Steel Cut Lengths'!A:A,'Pipe Hangers'!A:A),"")</f>
        <v/>
      </c>
      <c r="B180" s="304"/>
      <c r="C180" s="360"/>
      <c r="D180" s="361"/>
      <c r="E180" s="1287"/>
      <c r="F180" s="317"/>
      <c r="G180" s="1335"/>
      <c r="H180" s="363"/>
      <c r="I180" s="52"/>
      <c r="J180" s="115"/>
      <c r="K180" s="1287"/>
      <c r="L180" s="304"/>
      <c r="M180" s="1287"/>
    </row>
    <row r="181" spans="1:13" ht="15.75" hidden="1">
      <c r="A181" s="304" t="str">
        <f>IF(J181&gt;0,COUNT($J$4:J181)+MAX('MI Fittings'!A:A,'CS Press Fittings'!A:A,'Steel Nipples'!A:A,'Steel Cut Lengths'!A:A,'Pipe Hangers'!A:A),"")</f>
        <v/>
      </c>
      <c r="B181" s="304"/>
      <c r="C181" s="360"/>
      <c r="D181" s="361"/>
      <c r="E181" s="1287"/>
      <c r="F181" s="317"/>
      <c r="G181" s="1335"/>
      <c r="H181" s="363"/>
      <c r="I181" s="52"/>
      <c r="J181" s="115"/>
      <c r="K181" s="1287"/>
      <c r="L181" s="304"/>
      <c r="M181" s="1287"/>
    </row>
    <row r="182" spans="1:13" ht="15.75" hidden="1">
      <c r="A182" s="304" t="str">
        <f>IF(J182&gt;0,COUNT($J$4:J182)+MAX('MI Fittings'!A:A,'CS Press Fittings'!A:A,'Steel Nipples'!A:A,'Steel Cut Lengths'!A:A,'Pipe Hangers'!A:A),"")</f>
        <v/>
      </c>
      <c r="B182" s="304"/>
      <c r="C182" s="360"/>
      <c r="D182" s="361"/>
      <c r="E182" s="1287"/>
      <c r="F182" s="317"/>
      <c r="G182" s="1335"/>
      <c r="H182" s="363"/>
      <c r="I182" s="52"/>
      <c r="J182" s="115"/>
      <c r="K182" s="1287"/>
      <c r="L182" s="304"/>
      <c r="M182" s="1287"/>
    </row>
    <row r="183" spans="1:13" ht="15.75" hidden="1">
      <c r="A183" s="304" t="str">
        <f>IF(J183&gt;0,COUNT($J$4:J183)+MAX('MI Fittings'!A:A,'CS Press Fittings'!A:A,'Steel Nipples'!A:A,'Steel Cut Lengths'!A:A,'Pipe Hangers'!A:A),"")</f>
        <v/>
      </c>
      <c r="B183" s="304"/>
      <c r="C183" s="360"/>
      <c r="D183" s="361"/>
      <c r="E183" s="1287"/>
      <c r="F183" s="317"/>
      <c r="G183" s="1335"/>
      <c r="H183" s="363"/>
      <c r="I183" s="52"/>
      <c r="J183" s="115"/>
      <c r="K183" s="1287"/>
      <c r="L183" s="304"/>
      <c r="M183" s="1287"/>
    </row>
    <row r="184" spans="1:13" ht="15.75" hidden="1">
      <c r="A184" s="304" t="str">
        <f>IF(J184&gt;0,COUNT($J$4:J184)+MAX('MI Fittings'!A:A,'CS Press Fittings'!A:A,'Steel Nipples'!A:A,'Steel Cut Lengths'!A:A,'Pipe Hangers'!A:A),"")</f>
        <v/>
      </c>
      <c r="B184" s="304"/>
      <c r="C184" s="360"/>
      <c r="D184" s="361"/>
      <c r="E184" s="1287"/>
      <c r="F184" s="317"/>
      <c r="G184" s="1335"/>
      <c r="H184" s="363"/>
      <c r="I184" s="52"/>
      <c r="J184" s="115"/>
      <c r="K184" s="1287"/>
      <c r="L184" s="304"/>
      <c r="M184" s="1287"/>
    </row>
    <row r="185" spans="1:13" ht="15.75" hidden="1">
      <c r="A185" s="304" t="str">
        <f>IF(J185&gt;0,COUNT($J$4:J185)+MAX('MI Fittings'!A:A,'CS Press Fittings'!A:A,'Steel Nipples'!A:A,'Steel Cut Lengths'!A:A,'Pipe Hangers'!A:A),"")</f>
        <v/>
      </c>
      <c r="B185" s="304"/>
      <c r="C185" s="360"/>
      <c r="D185" s="361"/>
      <c r="E185" s="1287"/>
      <c r="F185" s="317"/>
      <c r="G185" s="1335"/>
      <c r="H185" s="363"/>
      <c r="I185" s="52"/>
      <c r="J185" s="115"/>
      <c r="K185" s="1287"/>
      <c r="L185" s="304"/>
      <c r="M185" s="1287"/>
    </row>
    <row r="186" spans="1:13" ht="15.75" hidden="1">
      <c r="A186" s="304" t="str">
        <f>IF(J186&gt;0,COUNT($J$4:J186)+MAX('MI Fittings'!A:A,'CS Press Fittings'!A:A,'Steel Nipples'!A:A,'Steel Cut Lengths'!A:A,'Pipe Hangers'!A:A),"")</f>
        <v/>
      </c>
      <c r="B186" s="304"/>
      <c r="C186" s="360"/>
      <c r="D186" s="361"/>
      <c r="E186" s="1287"/>
      <c r="F186" s="317"/>
      <c r="G186" s="1335"/>
      <c r="H186" s="363"/>
      <c r="I186" s="52"/>
      <c r="J186" s="115"/>
      <c r="K186" s="1287"/>
      <c r="L186" s="304"/>
      <c r="M186" s="1287"/>
    </row>
    <row r="187" spans="1:13" ht="15.75" hidden="1">
      <c r="A187" s="304" t="str">
        <f>IF(J187&gt;0,COUNT($J$4:J187)+MAX('MI Fittings'!A:A,'CS Press Fittings'!A:A,'Steel Nipples'!A:A,'Steel Cut Lengths'!A:A,'Pipe Hangers'!A:A),"")</f>
        <v/>
      </c>
      <c r="B187" s="304"/>
      <c r="C187" s="360"/>
      <c r="D187" s="361"/>
      <c r="E187" s="1287"/>
      <c r="F187" s="317"/>
      <c r="G187" s="1335"/>
      <c r="H187" s="363"/>
      <c r="I187" s="52"/>
      <c r="J187" s="115"/>
      <c r="K187" s="1287"/>
      <c r="L187" s="304"/>
      <c r="M187" s="1287"/>
    </row>
    <row r="188" spans="1:13" ht="15.75" hidden="1">
      <c r="A188" s="304" t="str">
        <f>IF(J188&gt;0,COUNT($J$4:J188)+MAX('MI Fittings'!A:A,'CS Press Fittings'!A:A,'Steel Nipples'!A:A,'Steel Cut Lengths'!A:A,'Pipe Hangers'!A:A),"")</f>
        <v/>
      </c>
      <c r="B188" s="304"/>
      <c r="C188" s="360"/>
      <c r="D188" s="361"/>
      <c r="E188" s="1287"/>
      <c r="F188" s="317"/>
      <c r="G188" s="1335"/>
      <c r="H188" s="363"/>
      <c r="I188" s="52"/>
      <c r="J188" s="115"/>
      <c r="K188" s="1287"/>
      <c r="L188" s="304"/>
      <c r="M188" s="1287"/>
    </row>
    <row r="189" spans="1:13" ht="15.75" hidden="1">
      <c r="A189" s="304" t="str">
        <f>IF(J189&gt;0,COUNT($J$4:J189)+MAX('MI Fittings'!A:A,'CS Press Fittings'!A:A,'Steel Nipples'!A:A,'Steel Cut Lengths'!A:A,'Pipe Hangers'!A:A),"")</f>
        <v/>
      </c>
      <c r="B189" s="304"/>
      <c r="C189" s="360"/>
      <c r="D189" s="361"/>
      <c r="E189" s="1287"/>
      <c r="F189" s="317"/>
      <c r="G189" s="1335"/>
      <c r="H189" s="363"/>
      <c r="I189" s="52"/>
      <c r="J189" s="115"/>
      <c r="K189" s="1287"/>
      <c r="L189" s="304"/>
      <c r="M189" s="1287"/>
    </row>
    <row r="190" spans="1:13" ht="15.75" hidden="1">
      <c r="A190" s="304" t="str">
        <f>IF(J190&gt;0,COUNT($J$4:J190)+MAX('MI Fittings'!A:A,'CS Press Fittings'!A:A,'Steel Nipples'!A:A,'Steel Cut Lengths'!A:A,'Pipe Hangers'!A:A),"")</f>
        <v/>
      </c>
      <c r="B190" s="304"/>
      <c r="C190" s="360"/>
      <c r="D190" s="361"/>
      <c r="E190" s="1287"/>
      <c r="F190" s="317"/>
      <c r="G190" s="1335"/>
      <c r="H190" s="363"/>
      <c r="I190" s="52"/>
      <c r="J190" s="115"/>
      <c r="K190" s="1287"/>
      <c r="L190" s="304"/>
      <c r="M190" s="1287"/>
    </row>
    <row r="191" spans="1:13" ht="15.75" hidden="1">
      <c r="A191" s="304" t="str">
        <f>IF(J191&gt;0,COUNT($J$4:J191)+MAX('MI Fittings'!A:A,'CS Press Fittings'!A:A,'Steel Nipples'!A:A,'Steel Cut Lengths'!A:A,'Pipe Hangers'!A:A),"")</f>
        <v/>
      </c>
      <c r="B191" s="304"/>
      <c r="C191" s="360"/>
      <c r="D191" s="361"/>
      <c r="E191" s="1287"/>
      <c r="F191" s="317"/>
      <c r="G191" s="1335"/>
      <c r="H191" s="363"/>
      <c r="I191" s="52"/>
      <c r="J191" s="115"/>
      <c r="K191" s="1287"/>
      <c r="L191" s="304"/>
      <c r="M191" s="1287"/>
    </row>
    <row r="192" spans="1:13" ht="15.75" hidden="1">
      <c r="A192" s="304" t="str">
        <f>IF(J192&gt;0,COUNT($J$4:J192)+MAX('MI Fittings'!A:A,'CS Press Fittings'!A:A,'Steel Nipples'!A:A,'Steel Cut Lengths'!A:A,'Pipe Hangers'!A:A),"")</f>
        <v/>
      </c>
      <c r="B192" s="304"/>
      <c r="C192" s="360"/>
      <c r="D192" s="361"/>
      <c r="E192" s="1287"/>
      <c r="F192" s="317"/>
      <c r="G192" s="1335"/>
      <c r="H192" s="363"/>
      <c r="I192" s="52"/>
      <c r="J192" s="115"/>
      <c r="K192" s="1287"/>
      <c r="L192" s="304"/>
      <c r="M192" s="1287"/>
    </row>
    <row r="193" spans="1:13" ht="15.75" hidden="1">
      <c r="A193" s="304" t="str">
        <f>IF(J193&gt;0,COUNT($J$4:J193)+MAX('MI Fittings'!A:A,'CS Press Fittings'!A:A,'Steel Nipples'!A:A,'Steel Cut Lengths'!A:A,'Pipe Hangers'!A:A),"")</f>
        <v/>
      </c>
      <c r="B193" s="304"/>
      <c r="C193" s="360"/>
      <c r="D193" s="361"/>
      <c r="E193" s="1287"/>
      <c r="F193" s="317"/>
      <c r="G193" s="1335"/>
      <c r="H193" s="363"/>
      <c r="I193" s="52"/>
      <c r="J193" s="115"/>
      <c r="K193" s="1287"/>
      <c r="L193" s="304"/>
      <c r="M193" s="1287"/>
    </row>
    <row r="194" spans="1:13" ht="15.75" hidden="1">
      <c r="A194" s="304" t="str">
        <f>IF(J194&gt;0,COUNT($J$4:J194)+MAX('MI Fittings'!A:A,'CS Press Fittings'!A:A,'Steel Nipples'!A:A,'Steel Cut Lengths'!A:A,'Pipe Hangers'!A:A),"")</f>
        <v/>
      </c>
      <c r="B194" s="304"/>
      <c r="C194" s="360"/>
      <c r="D194" s="361"/>
      <c r="E194" s="1287"/>
      <c r="F194" s="317"/>
      <c r="G194" s="1335"/>
      <c r="H194" s="363"/>
      <c r="I194" s="52"/>
      <c r="J194" s="115"/>
      <c r="K194" s="1287"/>
      <c r="L194" s="304"/>
      <c r="M194" s="1287"/>
    </row>
    <row r="195" spans="1:13" ht="15.75" hidden="1">
      <c r="A195" s="304" t="str">
        <f>IF(J195&gt;0,COUNT($J$4:J195)+MAX('MI Fittings'!A:A,'CS Press Fittings'!A:A,'Steel Nipples'!A:A,'Steel Cut Lengths'!A:A,'Pipe Hangers'!A:A),"")</f>
        <v/>
      </c>
      <c r="B195" s="304"/>
      <c r="C195" s="360"/>
      <c r="D195" s="361"/>
      <c r="E195" s="1287"/>
      <c r="F195" s="317"/>
      <c r="G195" s="1335"/>
      <c r="H195" s="363"/>
      <c r="I195" s="52"/>
      <c r="J195" s="115"/>
      <c r="K195" s="1287"/>
      <c r="L195" s="304"/>
      <c r="M195" s="1287"/>
    </row>
    <row r="196" spans="1:13" ht="15.75" hidden="1">
      <c r="A196" s="304" t="str">
        <f>IF(J196&gt;0,COUNT($J$4:J196)+MAX('MI Fittings'!A:A,'CS Press Fittings'!A:A,'Steel Nipples'!A:A,'Steel Cut Lengths'!A:A,'Pipe Hangers'!A:A),"")</f>
        <v/>
      </c>
      <c r="B196" s="304"/>
      <c r="C196" s="360"/>
      <c r="D196" s="361"/>
      <c r="E196" s="1287"/>
      <c r="F196" s="317"/>
      <c r="G196" s="1335"/>
      <c r="H196" s="363"/>
      <c r="I196" s="52"/>
      <c r="J196" s="115"/>
      <c r="K196" s="1287"/>
      <c r="L196" s="304"/>
      <c r="M196" s="1287"/>
    </row>
    <row r="197" spans="1:13" ht="15.75" hidden="1">
      <c r="A197" s="304" t="str">
        <f>IF(J197&gt;0,COUNT($J$4:J197)+MAX('MI Fittings'!A:A,'CS Press Fittings'!A:A,'Steel Nipples'!A:A,'Steel Cut Lengths'!A:A,'Pipe Hangers'!A:A),"")</f>
        <v/>
      </c>
      <c r="B197" s="304"/>
      <c r="C197" s="360"/>
      <c r="D197" s="361"/>
      <c r="E197" s="1287"/>
      <c r="F197" s="317"/>
      <c r="G197" s="1335"/>
      <c r="H197" s="363"/>
      <c r="I197" s="52"/>
      <c r="J197" s="115"/>
      <c r="K197" s="1287"/>
      <c r="L197" s="304"/>
      <c r="M197" s="1287"/>
    </row>
    <row r="198" spans="1:13" ht="15.75" hidden="1">
      <c r="A198" s="304" t="str">
        <f>IF(J198&gt;0,COUNT($J$4:J198)+MAX('MI Fittings'!A:A,'CS Press Fittings'!A:A,'Steel Nipples'!A:A,'Steel Cut Lengths'!A:A,'Pipe Hangers'!A:A),"")</f>
        <v/>
      </c>
      <c r="B198" s="304"/>
      <c r="C198" s="360"/>
      <c r="D198" s="361"/>
      <c r="E198" s="1287"/>
      <c r="F198" s="317"/>
      <c r="G198" s="1335"/>
      <c r="H198" s="363"/>
      <c r="I198" s="52"/>
      <c r="J198" s="115"/>
      <c r="K198" s="1287"/>
      <c r="L198" s="304"/>
      <c r="M198" s="1287"/>
    </row>
    <row r="199" spans="1:13" ht="15.75" hidden="1">
      <c r="A199" s="304" t="str">
        <f>IF(J199&gt;0,COUNT($J$4:J199)+MAX('MI Fittings'!A:A,'CS Press Fittings'!A:A,'Steel Nipples'!A:A,'Steel Cut Lengths'!A:A,'Pipe Hangers'!A:A),"")</f>
        <v/>
      </c>
      <c r="B199" s="304"/>
      <c r="C199" s="360"/>
      <c r="D199" s="361"/>
      <c r="E199" s="1287"/>
      <c r="F199" s="317"/>
      <c r="G199" s="1335"/>
      <c r="H199" s="363"/>
      <c r="I199" s="52"/>
      <c r="J199" s="115"/>
      <c r="K199" s="1287"/>
      <c r="L199" s="304"/>
      <c r="M199" s="1287"/>
    </row>
    <row r="200" spans="1:13" ht="15.75" hidden="1">
      <c r="A200" s="304" t="str">
        <f>IF(J200&gt;0,COUNT($J$4:J200)+MAX('MI Fittings'!A:A,'CS Press Fittings'!A:A,'Steel Nipples'!A:A,'Steel Cut Lengths'!A:A,'Pipe Hangers'!A:A),"")</f>
        <v/>
      </c>
      <c r="B200" s="304"/>
      <c r="C200" s="360"/>
      <c r="D200" s="361"/>
      <c r="E200" s="1287"/>
      <c r="F200" s="317"/>
      <c r="G200" s="1335"/>
      <c r="H200" s="363"/>
      <c r="I200" s="52"/>
      <c r="J200" s="115"/>
      <c r="K200" s="1287"/>
      <c r="L200" s="304"/>
      <c r="M200" s="1287"/>
    </row>
    <row r="201" spans="1:13" ht="15.75" hidden="1">
      <c r="A201" s="304" t="str">
        <f>IF(J201&gt;0,COUNT($J$4:J201)+MAX('MI Fittings'!A:A,'CS Press Fittings'!A:A,'Steel Nipples'!A:A,'Steel Cut Lengths'!A:A,'Pipe Hangers'!A:A),"")</f>
        <v/>
      </c>
      <c r="B201" s="304"/>
      <c r="C201" s="360"/>
      <c r="D201" s="361"/>
      <c r="E201" s="1287"/>
      <c r="F201" s="317"/>
      <c r="G201" s="1335"/>
      <c r="H201" s="363"/>
      <c r="I201" s="52"/>
      <c r="J201" s="115"/>
      <c r="K201" s="1287"/>
      <c r="L201" s="304"/>
      <c r="M201" s="1287"/>
    </row>
    <row r="202" spans="1:13" ht="15.75" hidden="1">
      <c r="A202" s="304" t="str">
        <f>IF(J202&gt;0,COUNT($J$4:J202)+MAX('MI Fittings'!A:A,'CS Press Fittings'!A:A,'Steel Nipples'!A:A,'Steel Cut Lengths'!A:A,'Pipe Hangers'!A:A),"")</f>
        <v/>
      </c>
      <c r="B202" s="304"/>
      <c r="C202" s="360"/>
      <c r="D202" s="361"/>
      <c r="E202" s="1287"/>
      <c r="F202" s="317"/>
      <c r="G202" s="1335"/>
      <c r="H202" s="363"/>
      <c r="I202" s="52"/>
      <c r="J202" s="115"/>
      <c r="K202" s="1287"/>
      <c r="L202" s="304"/>
      <c r="M202" s="1287"/>
    </row>
    <row r="203" spans="1:13" ht="15.75" hidden="1">
      <c r="A203" s="304" t="str">
        <f>IF(J203&gt;0,COUNT($J$4:J203)+MAX('MI Fittings'!A:A,'CS Press Fittings'!A:A,'Steel Nipples'!A:A,'Steel Cut Lengths'!A:A,'Pipe Hangers'!A:A),"")</f>
        <v/>
      </c>
      <c r="B203" s="304"/>
      <c r="C203" s="360"/>
      <c r="D203" s="361"/>
      <c r="E203" s="1287"/>
      <c r="F203" s="317"/>
      <c r="G203" s="1335"/>
      <c r="H203" s="363"/>
      <c r="I203" s="52"/>
      <c r="J203" s="115"/>
      <c r="K203" s="1287"/>
      <c r="L203" s="304"/>
      <c r="M203" s="1287"/>
    </row>
    <row r="204" spans="1:13" ht="15.75" hidden="1">
      <c r="A204" s="304" t="str">
        <f>IF(J204&gt;0,COUNT($J$4:J204)+MAX('MI Fittings'!A:A,'CS Press Fittings'!A:A,'Steel Nipples'!A:A,'Steel Cut Lengths'!A:A,'Pipe Hangers'!A:A),"")</f>
        <v/>
      </c>
      <c r="B204" s="304"/>
      <c r="C204" s="360"/>
      <c r="D204" s="361"/>
      <c r="E204" s="1287"/>
      <c r="F204" s="317"/>
      <c r="G204" s="1335"/>
      <c r="H204" s="363"/>
      <c r="I204" s="52"/>
      <c r="J204" s="115"/>
      <c r="K204" s="1287"/>
      <c r="L204" s="304"/>
      <c r="M204" s="1287"/>
    </row>
    <row r="205" spans="1:13" ht="15.75" hidden="1">
      <c r="A205" s="304" t="str">
        <f>IF(J205&gt;0,COUNT($J$4:J205)+MAX('MI Fittings'!A:A,'CS Press Fittings'!A:A,'Steel Nipples'!A:A,'Steel Cut Lengths'!A:A,'Pipe Hangers'!A:A),"")</f>
        <v/>
      </c>
      <c r="B205" s="304"/>
      <c r="C205" s="360"/>
      <c r="D205" s="361"/>
      <c r="E205" s="1287"/>
      <c r="F205" s="317"/>
      <c r="G205" s="1335"/>
      <c r="H205" s="363"/>
      <c r="I205" s="52"/>
      <c r="J205" s="115"/>
      <c r="K205" s="1287"/>
      <c r="L205" s="304"/>
      <c r="M205" s="1287"/>
    </row>
    <row r="206" spans="1:13" ht="15.75" hidden="1">
      <c r="A206" s="304" t="str">
        <f>IF(J206&gt;0,COUNT($J$4:J206)+MAX('MI Fittings'!A:A,'CS Press Fittings'!A:A,'Steel Nipples'!A:A,'Steel Cut Lengths'!A:A,'Pipe Hangers'!A:A),"")</f>
        <v/>
      </c>
      <c r="B206" s="304"/>
      <c r="C206" s="360"/>
      <c r="D206" s="361"/>
      <c r="E206" s="1287"/>
      <c r="F206" s="317"/>
      <c r="G206" s="1335"/>
      <c r="H206" s="363"/>
      <c r="I206" s="52"/>
      <c r="J206" s="115"/>
      <c r="K206" s="1287"/>
      <c r="L206" s="304"/>
      <c r="M206" s="1287"/>
    </row>
    <row r="207" spans="1:13" ht="15.75" hidden="1">
      <c r="A207" s="304" t="str">
        <f>IF(J207&gt;0,COUNT($J$4:J207)+MAX('MI Fittings'!A:A,'CS Press Fittings'!A:A,'Steel Nipples'!A:A,'Steel Cut Lengths'!A:A,'Pipe Hangers'!A:A),"")</f>
        <v/>
      </c>
      <c r="B207" s="304"/>
      <c r="C207" s="360"/>
      <c r="D207" s="361"/>
      <c r="E207" s="1287"/>
      <c r="F207" s="317"/>
      <c r="G207" s="1335"/>
      <c r="H207" s="363"/>
      <c r="I207" s="52"/>
      <c r="J207" s="115"/>
      <c r="K207" s="1287"/>
      <c r="L207" s="304"/>
      <c r="M207" s="1287"/>
    </row>
    <row r="208" spans="1:13" ht="15.75" hidden="1">
      <c r="A208" s="304" t="str">
        <f>IF(J208&gt;0,COUNT($J$4:J208)+MAX('MI Fittings'!A:A,'CS Press Fittings'!A:A,'Steel Nipples'!A:A,'Steel Cut Lengths'!A:A,'Pipe Hangers'!A:A),"")</f>
        <v/>
      </c>
      <c r="B208" s="304"/>
      <c r="C208" s="360"/>
      <c r="D208" s="361"/>
      <c r="E208" s="1287"/>
      <c r="F208" s="317"/>
      <c r="G208" s="1335"/>
      <c r="H208" s="363"/>
      <c r="I208" s="52"/>
      <c r="J208" s="115"/>
      <c r="K208" s="1287"/>
      <c r="L208" s="304"/>
      <c r="M208" s="1287"/>
    </row>
    <row r="209" spans="1:13" ht="15.75" hidden="1">
      <c r="A209" s="304" t="str">
        <f>IF(J209&gt;0,COUNT($J$4:J209)+MAX('MI Fittings'!A:A,'CS Press Fittings'!A:A,'Steel Nipples'!A:A,'Steel Cut Lengths'!A:A,'Pipe Hangers'!A:A),"")</f>
        <v/>
      </c>
      <c r="B209" s="304"/>
      <c r="C209" s="360"/>
      <c r="D209" s="361"/>
      <c r="E209" s="1287"/>
      <c r="F209" s="317"/>
      <c r="G209" s="1335"/>
      <c r="H209" s="363"/>
      <c r="I209" s="52"/>
      <c r="J209" s="115"/>
      <c r="K209" s="1287"/>
      <c r="L209" s="304"/>
      <c r="M209" s="1287"/>
    </row>
    <row r="210" spans="1:13" ht="15.75" hidden="1">
      <c r="A210" s="304" t="str">
        <f>IF(J210&gt;0,COUNT($J$4:J210)+MAX('MI Fittings'!A:A,'CS Press Fittings'!A:A,'Steel Nipples'!A:A,'Steel Cut Lengths'!A:A,'Pipe Hangers'!A:A),"")</f>
        <v/>
      </c>
      <c r="B210" s="304"/>
      <c r="C210" s="360"/>
      <c r="D210" s="361"/>
      <c r="E210" s="1287"/>
      <c r="F210" s="317"/>
      <c r="G210" s="1335"/>
      <c r="H210" s="363"/>
      <c r="I210" s="52"/>
      <c r="J210" s="115"/>
      <c r="K210" s="1287"/>
      <c r="L210" s="304"/>
      <c r="M210" s="1287"/>
    </row>
    <row r="211" spans="1:13" ht="15.75" hidden="1">
      <c r="A211" s="304" t="str">
        <f>IF(J211&gt;0,COUNT($J$4:J211)+MAX('MI Fittings'!A:A,'CS Press Fittings'!A:A,'Steel Nipples'!A:A,'Steel Cut Lengths'!A:A,'Pipe Hangers'!A:A),"")</f>
        <v/>
      </c>
      <c r="B211" s="304"/>
      <c r="C211" s="360"/>
      <c r="D211" s="361"/>
      <c r="E211" s="1287"/>
      <c r="F211" s="317"/>
      <c r="G211" s="1335"/>
      <c r="H211" s="363"/>
      <c r="I211" s="52"/>
      <c r="J211" s="115"/>
      <c r="K211" s="1287"/>
      <c r="L211" s="304"/>
      <c r="M211" s="1287"/>
    </row>
    <row r="212" spans="1:13" ht="15.75" hidden="1">
      <c r="A212" s="304" t="str">
        <f>IF(J212&gt;0,COUNT($J$4:J212)+MAX('MI Fittings'!A:A,'CS Press Fittings'!A:A,'Steel Nipples'!A:A,'Steel Cut Lengths'!A:A,'Pipe Hangers'!A:A),"")</f>
        <v/>
      </c>
      <c r="B212" s="304"/>
      <c r="C212" s="360"/>
      <c r="D212" s="361"/>
      <c r="E212" s="1287"/>
      <c r="F212" s="317"/>
      <c r="G212" s="1335"/>
      <c r="H212" s="363"/>
      <c r="I212" s="52"/>
      <c r="J212" s="115"/>
      <c r="K212" s="1287"/>
      <c r="L212" s="304"/>
      <c r="M212" s="1287"/>
    </row>
    <row r="213" spans="1:13" ht="15.75" hidden="1">
      <c r="A213" s="304" t="str">
        <f>IF(J213&gt;0,COUNT($J$4:J213)+MAX('MI Fittings'!A:A,'CS Press Fittings'!A:A,'Steel Nipples'!A:A,'Steel Cut Lengths'!A:A,'Pipe Hangers'!A:A),"")</f>
        <v/>
      </c>
      <c r="B213" s="304"/>
      <c r="C213" s="360"/>
      <c r="D213" s="361"/>
      <c r="E213" s="1287"/>
      <c r="F213" s="317"/>
      <c r="G213" s="1335"/>
      <c r="H213" s="363"/>
      <c r="I213" s="52"/>
      <c r="J213" s="115"/>
      <c r="K213" s="1287"/>
      <c r="L213" s="304"/>
      <c r="M213" s="1287"/>
    </row>
    <row r="214" spans="1:13" ht="15.75" hidden="1">
      <c r="A214" s="304" t="str">
        <f>IF(J214&gt;0,COUNT($J$4:J214)+MAX('MI Fittings'!A:A,'CS Press Fittings'!A:A,'Steel Nipples'!A:A,'Steel Cut Lengths'!A:A,'Pipe Hangers'!A:A),"")</f>
        <v/>
      </c>
      <c r="B214" s="304"/>
      <c r="C214" s="360"/>
      <c r="D214" s="361"/>
      <c r="E214" s="1287"/>
      <c r="F214" s="317"/>
      <c r="G214" s="1335"/>
      <c r="H214" s="363"/>
      <c r="I214" s="52"/>
      <c r="J214" s="115"/>
      <c r="K214" s="1287"/>
      <c r="L214" s="304"/>
      <c r="M214" s="1287"/>
    </row>
    <row r="215" spans="1:13" ht="15.75" hidden="1">
      <c r="A215" s="304" t="str">
        <f>IF(J215&gt;0,COUNT($J$4:J215)+MAX('MI Fittings'!A:A,'CS Press Fittings'!A:A,'Steel Nipples'!A:A,'Steel Cut Lengths'!A:A,'Pipe Hangers'!A:A),"")</f>
        <v/>
      </c>
      <c r="B215" s="304"/>
      <c r="C215" s="360"/>
      <c r="D215" s="361"/>
      <c r="E215" s="1287"/>
      <c r="F215" s="317"/>
      <c r="G215" s="1335"/>
      <c r="H215" s="363"/>
      <c r="I215" s="52"/>
      <c r="J215" s="115"/>
      <c r="K215" s="1287"/>
      <c r="L215" s="304"/>
      <c r="M215" s="1287"/>
    </row>
    <row r="216" spans="1:13" ht="15.75" hidden="1">
      <c r="A216" s="304" t="str">
        <f>IF(J216&gt;0,COUNT($J$4:J216)+MAX('MI Fittings'!A:A,'CS Press Fittings'!A:A,'Steel Nipples'!A:A,'Steel Cut Lengths'!A:A,'Pipe Hangers'!A:A),"")</f>
        <v/>
      </c>
      <c r="B216" s="304"/>
      <c r="C216" s="360"/>
      <c r="D216" s="361"/>
      <c r="E216" s="1287"/>
      <c r="F216" s="317"/>
      <c r="G216" s="1335"/>
      <c r="H216" s="363"/>
      <c r="I216" s="52"/>
      <c r="J216" s="115"/>
      <c r="K216" s="1287"/>
      <c r="L216" s="304"/>
      <c r="M216" s="1287"/>
    </row>
    <row r="217" spans="1:13" ht="15.75" hidden="1">
      <c r="A217" s="304" t="str">
        <f>IF(J217&gt;0,COUNT($J$4:J217)+MAX('MI Fittings'!A:A,'CS Press Fittings'!A:A,'Steel Nipples'!A:A,'Steel Cut Lengths'!A:A,'Pipe Hangers'!A:A),"")</f>
        <v/>
      </c>
      <c r="B217" s="304"/>
      <c r="C217" s="360"/>
      <c r="D217" s="361"/>
      <c r="E217" s="1287"/>
      <c r="F217" s="317"/>
      <c r="G217" s="1335"/>
      <c r="H217" s="363"/>
      <c r="I217" s="52"/>
      <c r="J217" s="115"/>
      <c r="K217" s="1287"/>
      <c r="L217" s="304"/>
      <c r="M217" s="1287"/>
    </row>
    <row r="218" spans="1:13" ht="15.75" hidden="1">
      <c r="A218" s="304" t="str">
        <f>IF(J218&gt;0,COUNT($J$4:J218)+MAX('MI Fittings'!A:A,'CS Press Fittings'!A:A,'Steel Nipples'!A:A,'Steel Cut Lengths'!A:A,'Pipe Hangers'!A:A),"")</f>
        <v/>
      </c>
      <c r="B218" s="304"/>
      <c r="C218" s="360"/>
      <c r="D218" s="361"/>
      <c r="E218" s="1287"/>
      <c r="F218" s="317"/>
      <c r="G218" s="1335"/>
      <c r="H218" s="363"/>
      <c r="I218" s="52"/>
      <c r="J218" s="115"/>
      <c r="K218" s="1287"/>
      <c r="L218" s="304"/>
      <c r="M218" s="1287"/>
    </row>
    <row r="219" spans="1:13" ht="15.75" hidden="1">
      <c r="A219" s="304" t="str">
        <f>IF(J219&gt;0,COUNT($J$4:J219)+MAX('MI Fittings'!A:A,'CS Press Fittings'!A:A,'Steel Nipples'!A:A,'Steel Cut Lengths'!A:A,'Pipe Hangers'!A:A),"")</f>
        <v/>
      </c>
      <c r="B219" s="304"/>
      <c r="C219" s="360"/>
      <c r="D219" s="361"/>
      <c r="E219" s="1287"/>
      <c r="F219" s="317"/>
      <c r="G219" s="1335"/>
      <c r="H219" s="363"/>
      <c r="I219" s="52"/>
      <c r="J219" s="115"/>
      <c r="K219" s="1287"/>
      <c r="L219" s="304"/>
      <c r="M219" s="1287"/>
    </row>
    <row r="220" spans="1:13" ht="15.75" hidden="1">
      <c r="A220" s="304" t="str">
        <f>IF(J220&gt;0,COUNT($J$4:J220)+MAX('MI Fittings'!A:A,'CS Press Fittings'!A:A,'Steel Nipples'!A:A,'Steel Cut Lengths'!A:A,'Pipe Hangers'!A:A),"")</f>
        <v/>
      </c>
      <c r="B220" s="304"/>
      <c r="C220" s="360"/>
      <c r="D220" s="361"/>
      <c r="E220" s="1287"/>
      <c r="F220" s="317"/>
      <c r="G220" s="1335"/>
      <c r="H220" s="363"/>
      <c r="I220" s="52"/>
      <c r="J220" s="115"/>
      <c r="K220" s="1287"/>
      <c r="L220" s="304"/>
      <c r="M220" s="1287"/>
    </row>
    <row r="221" spans="1:13" ht="15.75" hidden="1">
      <c r="A221" s="304" t="str">
        <f>IF(J221&gt;0,COUNT($J$4:J221)+MAX('MI Fittings'!A:A,'CS Press Fittings'!A:A,'Steel Nipples'!A:A,'Steel Cut Lengths'!A:A,'Pipe Hangers'!A:A),"")</f>
        <v/>
      </c>
      <c r="B221" s="304"/>
      <c r="C221" s="360"/>
      <c r="D221" s="361"/>
      <c r="E221" s="1287"/>
      <c r="F221" s="317"/>
      <c r="G221" s="1335"/>
      <c r="H221" s="363"/>
      <c r="I221" s="52"/>
      <c r="J221" s="115"/>
      <c r="K221" s="1287"/>
      <c r="L221" s="304"/>
      <c r="M221" s="1287"/>
    </row>
    <row r="222" spans="1:13" ht="15.75" hidden="1">
      <c r="A222" s="304" t="str">
        <f>IF(J222&gt;0,COUNT($J$4:J222)+MAX('MI Fittings'!A:A,'CS Press Fittings'!A:A,'Steel Nipples'!A:A,'Steel Cut Lengths'!A:A,'Pipe Hangers'!A:A),"")</f>
        <v/>
      </c>
      <c r="B222" s="304"/>
      <c r="C222" s="360"/>
      <c r="D222" s="361"/>
      <c r="E222" s="1287"/>
      <c r="F222" s="317"/>
      <c r="G222" s="1335"/>
      <c r="H222" s="363"/>
      <c r="I222" s="52"/>
      <c r="J222" s="115"/>
      <c r="K222" s="1287"/>
      <c r="L222" s="304"/>
      <c r="M222" s="1287"/>
    </row>
    <row r="223" spans="1:13" ht="15.75" hidden="1">
      <c r="A223" s="304" t="str">
        <f>IF(J223&gt;0,COUNT($J$4:J223)+MAX('MI Fittings'!A:A,'CS Press Fittings'!A:A,'Steel Nipples'!A:A,'Steel Cut Lengths'!A:A,'Pipe Hangers'!A:A),"")</f>
        <v/>
      </c>
      <c r="B223" s="304"/>
      <c r="C223" s="360"/>
      <c r="D223" s="361"/>
      <c r="E223" s="1287"/>
      <c r="F223" s="317"/>
      <c r="G223" s="1335"/>
      <c r="H223" s="363"/>
      <c r="I223" s="52"/>
      <c r="J223" s="115"/>
      <c r="K223" s="1287"/>
      <c r="L223" s="304"/>
      <c r="M223" s="1287"/>
    </row>
    <row r="224" spans="1:13" ht="15.75" hidden="1">
      <c r="A224" s="304" t="str">
        <f>IF(J224&gt;0,COUNT($J$4:J224)+MAX('MI Fittings'!A:A,'CS Press Fittings'!A:A,'Steel Nipples'!A:A,'Steel Cut Lengths'!A:A,'Pipe Hangers'!A:A),"")</f>
        <v/>
      </c>
      <c r="B224" s="304"/>
      <c r="C224" s="360"/>
      <c r="D224" s="361"/>
      <c r="E224" s="1287"/>
      <c r="F224" s="317"/>
      <c r="G224" s="1335"/>
      <c r="H224" s="363"/>
      <c r="I224" s="52"/>
      <c r="J224" s="115"/>
      <c r="K224" s="1287"/>
      <c r="L224" s="304"/>
      <c r="M224" s="1287"/>
    </row>
    <row r="225" spans="1:13" ht="15.75" hidden="1">
      <c r="A225" s="304" t="str">
        <f>IF(J225&gt;0,COUNT($J$4:J225)+MAX('MI Fittings'!A:A,'CS Press Fittings'!A:A,'Steel Nipples'!A:A,'Steel Cut Lengths'!A:A,'Pipe Hangers'!A:A),"")</f>
        <v/>
      </c>
      <c r="B225" s="304"/>
      <c r="C225" s="360"/>
      <c r="D225" s="361"/>
      <c r="E225" s="1287"/>
      <c r="F225" s="317"/>
      <c r="G225" s="1335"/>
      <c r="H225" s="363"/>
      <c r="I225" s="52"/>
      <c r="J225" s="115"/>
      <c r="K225" s="1287"/>
      <c r="L225" s="304"/>
      <c r="M225" s="1287"/>
    </row>
    <row r="226" spans="1:13" ht="15.75" hidden="1">
      <c r="A226" s="304" t="str">
        <f>IF(J226&gt;0,COUNT($J$4:J226)+MAX('MI Fittings'!A:A,'CS Press Fittings'!A:A,'Steel Nipples'!A:A,'Steel Cut Lengths'!A:A,'Pipe Hangers'!A:A),"")</f>
        <v/>
      </c>
      <c r="B226" s="304"/>
      <c r="C226" s="360"/>
      <c r="D226" s="361"/>
      <c r="E226" s="1287"/>
      <c r="F226" s="317"/>
      <c r="G226" s="1335"/>
      <c r="H226" s="363"/>
      <c r="I226" s="52"/>
      <c r="J226" s="115"/>
      <c r="K226" s="1287"/>
      <c r="L226" s="304"/>
      <c r="M226" s="1287"/>
    </row>
    <row r="227" spans="1:13" ht="15.75" hidden="1">
      <c r="A227" s="304" t="str">
        <f>IF(J227&gt;0,COUNT($J$4:J227)+MAX('MI Fittings'!A:A,'CS Press Fittings'!A:A,'Steel Nipples'!A:A,'Steel Cut Lengths'!A:A,'Pipe Hangers'!A:A),"")</f>
        <v/>
      </c>
      <c r="B227" s="304"/>
      <c r="C227" s="360"/>
      <c r="D227" s="361"/>
      <c r="E227" s="1287"/>
      <c r="F227" s="317"/>
      <c r="G227" s="1335"/>
      <c r="H227" s="363"/>
      <c r="I227" s="52"/>
      <c r="J227" s="115"/>
      <c r="K227" s="1287"/>
      <c r="L227" s="304"/>
      <c r="M227" s="1287"/>
    </row>
    <row r="228" spans="1:13" ht="15.75" hidden="1">
      <c r="A228" s="304" t="str">
        <f>IF(J228&gt;0,COUNT($J$4:J228)+MAX('MI Fittings'!A:A,'CS Press Fittings'!A:A,'Steel Nipples'!A:A,'Steel Cut Lengths'!A:A,'Pipe Hangers'!A:A),"")</f>
        <v/>
      </c>
      <c r="B228" s="304"/>
      <c r="C228" s="360"/>
      <c r="D228" s="361"/>
      <c r="E228" s="1287"/>
      <c r="F228" s="317"/>
      <c r="G228" s="1335"/>
      <c r="H228" s="363"/>
      <c r="I228" s="52"/>
      <c r="J228" s="115"/>
      <c r="K228" s="1287"/>
      <c r="L228" s="304"/>
      <c r="M228" s="1287"/>
    </row>
    <row r="229" spans="1:13" ht="15.75" hidden="1">
      <c r="A229" s="304" t="str">
        <f>IF(J229&gt;0,COUNT($J$4:J229)+MAX('MI Fittings'!A:A,'CS Press Fittings'!A:A,'Steel Nipples'!A:A,'Steel Cut Lengths'!A:A,'Pipe Hangers'!A:A),"")</f>
        <v/>
      </c>
      <c r="B229" s="304"/>
      <c r="C229" s="360"/>
      <c r="D229" s="361"/>
      <c r="E229" s="1287"/>
      <c r="F229" s="317"/>
      <c r="G229" s="1335"/>
      <c r="H229" s="363"/>
      <c r="I229" s="52"/>
      <c r="J229" s="115"/>
      <c r="K229" s="1287"/>
      <c r="L229" s="304"/>
      <c r="M229" s="1287"/>
    </row>
    <row r="230" spans="1:13" ht="15.75" hidden="1">
      <c r="A230" s="304" t="str">
        <f>IF(J230&gt;0,COUNT($J$4:J230)+MAX('MI Fittings'!A:A,'CS Press Fittings'!A:A,'Steel Nipples'!A:A,'Steel Cut Lengths'!A:A,'Pipe Hangers'!A:A),"")</f>
        <v/>
      </c>
      <c r="B230" s="304"/>
      <c r="C230" s="360"/>
      <c r="D230" s="361"/>
      <c r="E230" s="1287"/>
      <c r="F230" s="317"/>
      <c r="G230" s="1335"/>
      <c r="H230" s="363"/>
      <c r="I230" s="52"/>
      <c r="J230" s="115"/>
      <c r="K230" s="1287"/>
      <c r="L230" s="304"/>
      <c r="M230" s="1287"/>
    </row>
    <row r="231" spans="1:13" ht="15.75" hidden="1">
      <c r="A231" s="304" t="str">
        <f>IF(J231&gt;0,COUNT($J$4:J231)+MAX('MI Fittings'!A:A,'CS Press Fittings'!A:A,'Steel Nipples'!A:A,'Steel Cut Lengths'!A:A,'Pipe Hangers'!A:A),"")</f>
        <v/>
      </c>
      <c r="B231" s="304"/>
      <c r="C231" s="360"/>
      <c r="D231" s="361"/>
      <c r="E231" s="1287"/>
      <c r="F231" s="317"/>
      <c r="G231" s="1335"/>
      <c r="H231" s="363"/>
      <c r="I231" s="52"/>
      <c r="J231" s="115"/>
      <c r="K231" s="1287"/>
      <c r="L231" s="304"/>
      <c r="M231" s="1287"/>
    </row>
    <row r="232" spans="1:13" ht="15.75" hidden="1">
      <c r="A232" s="304" t="str">
        <f>IF(J232&gt;0,COUNT($J$4:J232)+MAX('MI Fittings'!A:A,'CS Press Fittings'!A:A,'Steel Nipples'!A:A,'Steel Cut Lengths'!A:A,'Pipe Hangers'!A:A),"")</f>
        <v/>
      </c>
      <c r="B232" s="304"/>
      <c r="C232" s="360"/>
      <c r="D232" s="361"/>
      <c r="E232" s="1287"/>
      <c r="F232" s="317"/>
      <c r="G232" s="1335"/>
      <c r="H232" s="363"/>
      <c r="I232" s="52"/>
      <c r="J232" s="115"/>
      <c r="K232" s="1287"/>
      <c r="L232" s="304"/>
      <c r="M232" s="1287"/>
    </row>
    <row r="233" spans="1:13" ht="15.75" hidden="1">
      <c r="A233" s="304" t="str">
        <f>IF(J233&gt;0,COUNT($J$4:J233)+MAX('MI Fittings'!A:A,'CS Press Fittings'!A:A,'Steel Nipples'!A:A,'Steel Cut Lengths'!A:A,'Pipe Hangers'!A:A),"")</f>
        <v/>
      </c>
      <c r="B233" s="304"/>
      <c r="C233" s="360"/>
      <c r="D233" s="361"/>
      <c r="E233" s="1287"/>
      <c r="F233" s="317"/>
      <c r="G233" s="1335"/>
      <c r="H233" s="363"/>
      <c r="I233" s="52"/>
      <c r="J233" s="115"/>
      <c r="K233" s="1287"/>
      <c r="L233" s="304"/>
      <c r="M233" s="1287"/>
    </row>
    <row r="234" spans="1:13" ht="15.75" hidden="1">
      <c r="A234" s="304" t="str">
        <f>IF(J234&gt;0,COUNT($J$4:J234)+MAX('MI Fittings'!A:A,'CS Press Fittings'!A:A,'Steel Nipples'!A:A,'Steel Cut Lengths'!A:A,'Pipe Hangers'!A:A),"")</f>
        <v/>
      </c>
      <c r="B234" s="304"/>
      <c r="C234" s="360"/>
      <c r="D234" s="361"/>
      <c r="E234" s="1287"/>
      <c r="F234" s="317"/>
      <c r="G234" s="1335"/>
      <c r="H234" s="363"/>
      <c r="I234" s="52"/>
      <c r="J234" s="115"/>
      <c r="K234" s="1287"/>
      <c r="L234" s="304"/>
      <c r="M234" s="1287"/>
    </row>
    <row r="235" spans="1:13" ht="15.75" hidden="1">
      <c r="A235" s="304" t="str">
        <f>IF(J235&gt;0,COUNT($J$4:J235)+MAX('MI Fittings'!A:A,'CS Press Fittings'!A:A,'Steel Nipples'!A:A,'Steel Cut Lengths'!A:A,'Pipe Hangers'!A:A),"")</f>
        <v/>
      </c>
      <c r="B235" s="304"/>
      <c r="C235" s="360"/>
      <c r="D235" s="361"/>
      <c r="E235" s="1287"/>
      <c r="F235" s="317"/>
      <c r="G235" s="1335"/>
      <c r="H235" s="363"/>
      <c r="I235" s="52"/>
      <c r="J235" s="115"/>
      <c r="K235" s="1287"/>
      <c r="L235" s="304"/>
      <c r="M235" s="1287"/>
    </row>
    <row r="236" spans="1:13" ht="15.75" hidden="1">
      <c r="A236" s="304" t="str">
        <f>IF(J236&gt;0,COUNT($J$4:J236)+MAX('MI Fittings'!A:A,'CS Press Fittings'!A:A,'Steel Nipples'!A:A,'Steel Cut Lengths'!A:A,'Pipe Hangers'!A:A),"")</f>
        <v/>
      </c>
      <c r="B236" s="304"/>
      <c r="C236" s="360"/>
      <c r="D236" s="361"/>
      <c r="E236" s="1287"/>
      <c r="F236" s="317"/>
      <c r="G236" s="1335"/>
      <c r="H236" s="363"/>
      <c r="I236" s="52"/>
      <c r="J236" s="115"/>
      <c r="K236" s="1287"/>
      <c r="L236" s="304"/>
      <c r="M236" s="1287"/>
    </row>
    <row r="237" spans="1:13" ht="15.75" hidden="1">
      <c r="A237" s="304" t="str">
        <f>IF(J237&gt;0,COUNT($J$4:J237)+MAX('MI Fittings'!A:A,'CS Press Fittings'!A:A,'Steel Nipples'!A:A,'Steel Cut Lengths'!A:A,'Pipe Hangers'!A:A),"")</f>
        <v/>
      </c>
      <c r="B237" s="304"/>
      <c r="C237" s="360"/>
      <c r="D237" s="361"/>
      <c r="E237" s="1287"/>
      <c r="F237" s="317"/>
      <c r="G237" s="1335"/>
      <c r="H237" s="363"/>
      <c r="I237" s="52"/>
      <c r="J237" s="115"/>
      <c r="K237" s="1287"/>
      <c r="L237" s="304"/>
      <c r="M237" s="1287"/>
    </row>
    <row r="238" spans="1:13" ht="15.75" hidden="1">
      <c r="A238" s="304" t="str">
        <f>IF(J238&gt;0,COUNT($J$4:J238)+MAX('MI Fittings'!A:A,'CS Press Fittings'!A:A,'Steel Nipples'!A:A,'Steel Cut Lengths'!A:A,'Pipe Hangers'!A:A),"")</f>
        <v/>
      </c>
      <c r="B238" s="304"/>
      <c r="C238" s="360"/>
      <c r="D238" s="361"/>
      <c r="E238" s="1287"/>
      <c r="F238" s="317"/>
      <c r="G238" s="1335"/>
      <c r="H238" s="363"/>
      <c r="I238" s="52"/>
      <c r="J238" s="115"/>
      <c r="K238" s="1287"/>
      <c r="L238" s="304"/>
      <c r="M238" s="1287"/>
    </row>
    <row r="239" spans="1:13" ht="15.75" hidden="1">
      <c r="A239" s="304" t="str">
        <f>IF(J239&gt;0,COUNT($J$4:J239)+MAX('MI Fittings'!A:A,'CS Press Fittings'!A:A,'Steel Nipples'!A:A,'Steel Cut Lengths'!A:A,'Pipe Hangers'!A:A),"")</f>
        <v/>
      </c>
      <c r="B239" s="304"/>
      <c r="C239" s="360"/>
      <c r="D239" s="361"/>
      <c r="E239" s="1287"/>
      <c r="F239" s="317"/>
      <c r="G239" s="1335"/>
      <c r="H239" s="363"/>
      <c r="I239" s="52"/>
      <c r="J239" s="115"/>
      <c r="K239" s="1287"/>
      <c r="L239" s="304"/>
      <c r="M239" s="1287"/>
    </row>
    <row r="240" spans="1:13" ht="15.75" hidden="1">
      <c r="A240" s="304" t="str">
        <f>IF(J240&gt;0,COUNT($J$4:J240)+MAX('MI Fittings'!A:A,'CS Press Fittings'!A:A,'Steel Nipples'!A:A,'Steel Cut Lengths'!A:A,'Pipe Hangers'!A:A),"")</f>
        <v/>
      </c>
      <c r="B240" s="304"/>
      <c r="C240" s="360"/>
      <c r="D240" s="361"/>
      <c r="E240" s="1287"/>
      <c r="F240" s="317"/>
      <c r="G240" s="1335"/>
      <c r="H240" s="363"/>
      <c r="I240" s="52"/>
      <c r="J240" s="115"/>
      <c r="K240" s="1287"/>
      <c r="L240" s="304"/>
      <c r="M240" s="1287"/>
    </row>
    <row r="241" spans="1:13" ht="15.75" hidden="1">
      <c r="A241" s="304" t="str">
        <f>IF(J241&gt;0,COUNT($J$4:J241)+MAX('MI Fittings'!A:A,'CS Press Fittings'!A:A,'Steel Nipples'!A:A,'Steel Cut Lengths'!A:A,'Pipe Hangers'!A:A),"")</f>
        <v/>
      </c>
      <c r="B241" s="304"/>
      <c r="C241" s="360"/>
      <c r="D241" s="361"/>
      <c r="E241" s="1287"/>
      <c r="F241" s="317"/>
      <c r="G241" s="1335"/>
      <c r="H241" s="363"/>
      <c r="I241" s="52"/>
      <c r="J241" s="115"/>
      <c r="K241" s="1287"/>
      <c r="L241" s="304"/>
      <c r="M241" s="1287"/>
    </row>
    <row r="242" spans="1:13" ht="15.75" hidden="1">
      <c r="A242" s="304" t="str">
        <f>IF(J242&gt;0,COUNT($J$4:J242)+MAX('MI Fittings'!A:A,'CS Press Fittings'!A:A,'Steel Nipples'!A:A,'Steel Cut Lengths'!A:A,'Pipe Hangers'!A:A),"")</f>
        <v/>
      </c>
      <c r="B242" s="304"/>
      <c r="C242" s="360"/>
      <c r="D242" s="361"/>
      <c r="E242" s="1287"/>
      <c r="F242" s="317"/>
      <c r="G242" s="1335"/>
      <c r="H242" s="363"/>
      <c r="I242" s="52"/>
      <c r="J242" s="115"/>
      <c r="K242" s="1287"/>
      <c r="L242" s="304"/>
      <c r="M242" s="1287"/>
    </row>
    <row r="243" spans="1:13" ht="15.75" hidden="1">
      <c r="A243" s="304" t="str">
        <f>IF(J243&gt;0,COUNT($J$4:J243)+MAX('MI Fittings'!A:A,'CS Press Fittings'!A:A,'Steel Nipples'!A:A,'Steel Cut Lengths'!A:A,'Pipe Hangers'!A:A),"")</f>
        <v/>
      </c>
      <c r="B243" s="304"/>
      <c r="C243" s="360"/>
      <c r="D243" s="361"/>
      <c r="E243" s="1287"/>
      <c r="F243" s="317"/>
      <c r="G243" s="1335"/>
      <c r="H243" s="363"/>
      <c r="I243" s="52"/>
      <c r="J243" s="115"/>
      <c r="K243" s="1287"/>
      <c r="L243" s="304"/>
      <c r="M243" s="1287"/>
    </row>
    <row r="244" spans="1:13" ht="15.75" hidden="1">
      <c r="A244" s="304" t="str">
        <f>IF(J244&gt;0,COUNT($J$4:J244)+MAX('MI Fittings'!A:A,'CS Press Fittings'!A:A,'Steel Nipples'!A:A,'Steel Cut Lengths'!A:A,'Pipe Hangers'!A:A),"")</f>
        <v/>
      </c>
      <c r="B244" s="304"/>
      <c r="C244" s="360"/>
      <c r="D244" s="361"/>
      <c r="E244" s="1287"/>
      <c r="F244" s="317"/>
      <c r="G244" s="1335"/>
      <c r="H244" s="363"/>
      <c r="I244" s="52"/>
      <c r="J244" s="115"/>
      <c r="K244" s="1287"/>
      <c r="L244" s="304"/>
      <c r="M244" s="1287"/>
    </row>
    <row r="245" spans="1:13" ht="15.75" hidden="1">
      <c r="A245" s="304" t="str">
        <f>IF(J245&gt;0,COUNT($J$4:J245)+MAX('MI Fittings'!A:A,'CS Press Fittings'!A:A,'Steel Nipples'!A:A,'Steel Cut Lengths'!A:A,'Pipe Hangers'!A:A),"")</f>
        <v/>
      </c>
      <c r="B245" s="304"/>
      <c r="C245" s="360"/>
      <c r="D245" s="361"/>
      <c r="E245" s="1287"/>
      <c r="F245" s="317"/>
      <c r="G245" s="1335"/>
      <c r="H245" s="363"/>
      <c r="I245" s="52"/>
      <c r="J245" s="115"/>
      <c r="K245" s="1287"/>
      <c r="L245" s="304"/>
      <c r="M245" s="1287"/>
    </row>
    <row r="246" spans="1:13" ht="15.75" hidden="1">
      <c r="A246" s="304" t="str">
        <f>IF(J246&gt;0,COUNT($J$4:J246)+MAX('MI Fittings'!A:A,'CS Press Fittings'!A:A,'Steel Nipples'!A:A,'Steel Cut Lengths'!A:A,'Pipe Hangers'!A:A),"")</f>
        <v/>
      </c>
      <c r="B246" s="304"/>
      <c r="C246" s="360"/>
      <c r="D246" s="361"/>
      <c r="E246" s="1287"/>
      <c r="F246" s="317"/>
      <c r="G246" s="1335"/>
      <c r="H246" s="363"/>
      <c r="I246" s="52"/>
      <c r="J246" s="115"/>
      <c r="K246" s="1287"/>
      <c r="L246" s="304"/>
      <c r="M246" s="1287"/>
    </row>
    <row r="247" spans="1:13" ht="15.75" hidden="1">
      <c r="A247" s="304" t="str">
        <f>IF(J247&gt;0,COUNT($J$4:J247)+MAX('MI Fittings'!A:A,'CS Press Fittings'!A:A,'Steel Nipples'!A:A,'Steel Cut Lengths'!A:A,'Pipe Hangers'!A:A),"")</f>
        <v/>
      </c>
      <c r="B247" s="304"/>
      <c r="C247" s="360"/>
      <c r="D247" s="361"/>
      <c r="E247" s="1287"/>
      <c r="F247" s="317"/>
      <c r="G247" s="1335"/>
      <c r="H247" s="363"/>
      <c r="I247" s="52"/>
      <c r="J247" s="115"/>
      <c r="K247" s="1287"/>
      <c r="L247" s="304"/>
      <c r="M247" s="1287"/>
    </row>
    <row r="248" spans="1:13" ht="15.75" hidden="1">
      <c r="A248" s="304" t="str">
        <f>IF(J248&gt;0,COUNT($J$4:J248)+MAX('MI Fittings'!A:A,'CS Press Fittings'!A:A,'Steel Nipples'!A:A,'Steel Cut Lengths'!A:A,'Pipe Hangers'!A:A),"")</f>
        <v/>
      </c>
      <c r="B248" s="304"/>
      <c r="C248" s="360"/>
      <c r="D248" s="361"/>
      <c r="E248" s="1287"/>
      <c r="F248" s="317"/>
      <c r="G248" s="1335"/>
      <c r="H248" s="363"/>
      <c r="I248" s="52"/>
      <c r="J248" s="115"/>
      <c r="K248" s="1287"/>
      <c r="L248" s="304"/>
      <c r="M248" s="1287"/>
    </row>
    <row r="249" spans="1:13" ht="15.75" hidden="1">
      <c r="A249" s="304" t="str">
        <f>IF(J249&gt;0,COUNT($J$4:J249)+MAX('MI Fittings'!A:A,'CS Press Fittings'!A:A,'Steel Nipples'!A:A,'Steel Cut Lengths'!A:A,'Pipe Hangers'!A:A),"")</f>
        <v/>
      </c>
      <c r="B249" s="304"/>
      <c r="C249" s="360"/>
      <c r="D249" s="361"/>
      <c r="E249" s="1287"/>
      <c r="F249" s="317"/>
      <c r="G249" s="1335"/>
      <c r="H249" s="363"/>
      <c r="I249" s="52"/>
      <c r="J249" s="115"/>
      <c r="K249" s="1287"/>
      <c r="L249" s="304"/>
      <c r="M249" s="1287"/>
    </row>
    <row r="250" spans="1:13" ht="15.75" hidden="1">
      <c r="A250" s="304" t="str">
        <f>IF(J250&gt;0,COUNT($J$4:J250)+MAX('MI Fittings'!A:A,'CS Press Fittings'!A:A,'Steel Nipples'!A:A,'Steel Cut Lengths'!A:A,'Pipe Hangers'!A:A),"")</f>
        <v/>
      </c>
      <c r="B250" s="304"/>
      <c r="C250" s="360"/>
      <c r="D250" s="361"/>
      <c r="E250" s="1287"/>
      <c r="F250" s="317"/>
      <c r="G250" s="1335"/>
      <c r="H250" s="363"/>
      <c r="I250" s="52"/>
      <c r="J250" s="115"/>
      <c r="K250" s="1287"/>
      <c r="L250" s="304"/>
      <c r="M250" s="1287"/>
    </row>
    <row r="251" spans="1:13" ht="15.75" hidden="1">
      <c r="A251" s="304" t="str">
        <f>IF(J251&gt;0,COUNT($J$4:J251)+MAX('MI Fittings'!A:A,'CS Press Fittings'!A:A,'Steel Nipples'!A:A,'Steel Cut Lengths'!A:A,'Pipe Hangers'!A:A),"")</f>
        <v/>
      </c>
      <c r="B251" s="304"/>
      <c r="C251" s="360"/>
      <c r="D251" s="361"/>
      <c r="E251" s="1287"/>
      <c r="F251" s="317"/>
      <c r="G251" s="1335"/>
      <c r="H251" s="363"/>
      <c r="I251" s="52"/>
      <c r="J251" s="115"/>
      <c r="K251" s="1287"/>
      <c r="L251" s="304"/>
      <c r="M251" s="1287"/>
    </row>
    <row r="252" spans="1:13" ht="15.75" hidden="1">
      <c r="A252" s="304" t="str">
        <f>IF(J252&gt;0,COUNT($J$4:J252)+MAX('MI Fittings'!A:A,'CS Press Fittings'!A:A,'Steel Nipples'!A:A,'Steel Cut Lengths'!A:A,'Pipe Hangers'!A:A),"")</f>
        <v/>
      </c>
      <c r="B252" s="304"/>
      <c r="C252" s="360"/>
      <c r="D252" s="361"/>
      <c r="E252" s="1287"/>
      <c r="F252" s="317"/>
      <c r="G252" s="1335"/>
      <c r="H252" s="363"/>
      <c r="I252" s="52"/>
      <c r="J252" s="115"/>
      <c r="K252" s="1287"/>
      <c r="L252" s="304"/>
      <c r="M252" s="1287"/>
    </row>
    <row r="253" spans="1:13" ht="15.75" hidden="1">
      <c r="A253" s="304" t="str">
        <f>IF(J253&gt;0,COUNT($J$4:J253)+MAX('MI Fittings'!A:A,'CS Press Fittings'!A:A,'Steel Nipples'!A:A,'Steel Cut Lengths'!A:A,'Pipe Hangers'!A:A),"")</f>
        <v/>
      </c>
      <c r="B253" s="304"/>
      <c r="C253" s="360"/>
      <c r="D253" s="361"/>
      <c r="E253" s="1287"/>
      <c r="F253" s="317"/>
      <c r="G253" s="1335"/>
      <c r="H253" s="363"/>
      <c r="I253" s="52"/>
      <c r="J253" s="115"/>
      <c r="K253" s="1287"/>
      <c r="L253" s="304"/>
      <c r="M253" s="1287"/>
    </row>
    <row r="254" spans="1:13" ht="15.75" hidden="1">
      <c r="A254" s="304" t="str">
        <f>IF(J254&gt;0,COUNT($J$4:J254)+MAX('MI Fittings'!A:A,'CS Press Fittings'!A:A,'Steel Nipples'!A:A,'Steel Cut Lengths'!A:A,'Pipe Hangers'!A:A),"")</f>
        <v/>
      </c>
      <c r="B254" s="304"/>
      <c r="C254" s="360"/>
      <c r="D254" s="361"/>
      <c r="E254" s="1287"/>
      <c r="F254" s="317"/>
      <c r="G254" s="1335"/>
      <c r="H254" s="363"/>
      <c r="I254" s="52"/>
      <c r="J254" s="115"/>
      <c r="K254" s="1287"/>
      <c r="L254" s="304"/>
      <c r="M254" s="1287"/>
    </row>
    <row r="255" spans="1:13" ht="15.75" hidden="1">
      <c r="A255" s="304" t="str">
        <f>IF(J255&gt;0,COUNT($J$4:J255)+MAX('MI Fittings'!A:A,'CS Press Fittings'!A:A,'Steel Nipples'!A:A,'Steel Cut Lengths'!A:A,'Pipe Hangers'!A:A),"")</f>
        <v/>
      </c>
      <c r="B255" s="304"/>
      <c r="C255" s="360"/>
      <c r="D255" s="361"/>
      <c r="E255" s="1287"/>
      <c r="F255" s="317"/>
      <c r="G255" s="1335"/>
      <c r="H255" s="363"/>
      <c r="I255" s="52"/>
      <c r="J255" s="115"/>
      <c r="K255" s="1287"/>
      <c r="L255" s="304"/>
      <c r="M255" s="1287"/>
    </row>
    <row r="256" spans="1:13" ht="15.75" hidden="1">
      <c r="A256" s="304" t="str">
        <f>IF(J256&gt;0,COUNT($J$4:J256)+MAX('MI Fittings'!A:A,'CS Press Fittings'!A:A,'Steel Nipples'!A:A,'Steel Cut Lengths'!A:A,'Pipe Hangers'!A:A),"")</f>
        <v/>
      </c>
      <c r="B256" s="304"/>
      <c r="C256" s="360"/>
      <c r="D256" s="361"/>
      <c r="E256" s="1287"/>
      <c r="F256" s="317"/>
      <c r="G256" s="1335"/>
      <c r="H256" s="363"/>
      <c r="I256" s="52"/>
      <c r="J256" s="115"/>
      <c r="K256" s="1287"/>
      <c r="L256" s="304"/>
      <c r="M256" s="1287"/>
    </row>
    <row r="257" spans="1:13" ht="15.75" hidden="1">
      <c r="A257" s="304" t="str">
        <f>IF(J257&gt;0,COUNT($J$4:J257)+MAX('MI Fittings'!A:A,'CS Press Fittings'!A:A,'Steel Nipples'!A:A,'Steel Cut Lengths'!A:A,'Pipe Hangers'!A:A),"")</f>
        <v/>
      </c>
      <c r="B257" s="304"/>
      <c r="C257" s="360"/>
      <c r="D257" s="361"/>
      <c r="E257" s="1287"/>
      <c r="F257" s="317"/>
      <c r="G257" s="1335"/>
      <c r="H257" s="363"/>
      <c r="I257" s="52"/>
      <c r="J257" s="115"/>
      <c r="K257" s="1287"/>
      <c r="L257" s="304"/>
      <c r="M257" s="1287"/>
    </row>
    <row r="258" spans="1:13" ht="15.75" hidden="1">
      <c r="A258" s="304" t="str">
        <f>IF(J258&gt;0,COUNT($J$4:J258)+MAX('MI Fittings'!A:A,'CS Press Fittings'!A:A,'Steel Nipples'!A:A,'Steel Cut Lengths'!A:A,'Pipe Hangers'!A:A),"")</f>
        <v/>
      </c>
      <c r="B258" s="304"/>
      <c r="C258" s="360"/>
      <c r="D258" s="361"/>
      <c r="E258" s="1287"/>
      <c r="F258" s="317"/>
      <c r="G258" s="1335"/>
      <c r="H258" s="363"/>
      <c r="I258" s="52"/>
      <c r="J258" s="115"/>
      <c r="K258" s="1287"/>
      <c r="L258" s="304"/>
      <c r="M258" s="1287"/>
    </row>
    <row r="259" spans="1:13" ht="15.75" hidden="1">
      <c r="A259" s="304" t="str">
        <f>IF(J259&gt;0,COUNT($J$4:J259)+MAX('MI Fittings'!A:A,'CS Press Fittings'!A:A,'Steel Nipples'!A:A,'Steel Cut Lengths'!A:A,'Pipe Hangers'!A:A),"")</f>
        <v/>
      </c>
      <c r="B259" s="304"/>
      <c r="C259" s="360"/>
      <c r="D259" s="361"/>
      <c r="E259" s="1287"/>
      <c r="F259" s="317"/>
      <c r="G259" s="1335"/>
      <c r="H259" s="363"/>
      <c r="I259" s="52"/>
      <c r="J259" s="115"/>
      <c r="K259" s="1287"/>
      <c r="L259" s="304"/>
      <c r="M259" s="1287"/>
    </row>
    <row r="260" spans="1:13" ht="15.75" hidden="1">
      <c r="A260" s="304" t="str">
        <f>IF(J260&gt;0,COUNT($J$4:J260)+MAX('MI Fittings'!A:A,'CS Press Fittings'!A:A,'Steel Nipples'!A:A,'Steel Cut Lengths'!A:A,'Pipe Hangers'!A:A),"")</f>
        <v/>
      </c>
      <c r="B260" s="304"/>
      <c r="C260" s="360"/>
      <c r="D260" s="361"/>
      <c r="E260" s="1287"/>
      <c r="F260" s="317"/>
      <c r="G260" s="1335"/>
      <c r="H260" s="363"/>
      <c r="I260" s="52"/>
      <c r="J260" s="115"/>
      <c r="K260" s="1287"/>
      <c r="L260" s="304"/>
      <c r="M260" s="1287"/>
    </row>
    <row r="261" spans="1:13" ht="15.75" hidden="1">
      <c r="A261" s="304" t="str">
        <f>IF(J261&gt;0,COUNT($J$4:J261)+MAX('MI Fittings'!A:A,'CS Press Fittings'!A:A,'Steel Nipples'!A:A,'Steel Cut Lengths'!A:A,'Pipe Hangers'!A:A),"")</f>
        <v/>
      </c>
      <c r="B261" s="304"/>
      <c r="C261" s="360"/>
      <c r="D261" s="361"/>
      <c r="E261" s="1287"/>
      <c r="F261" s="317"/>
      <c r="G261" s="1335"/>
      <c r="H261" s="363"/>
      <c r="I261" s="52"/>
      <c r="J261" s="115"/>
      <c r="K261" s="1287"/>
      <c r="L261" s="304"/>
      <c r="M261" s="1287"/>
    </row>
    <row r="262" spans="1:13" ht="15.75" hidden="1">
      <c r="A262" s="304" t="str">
        <f>IF(J262&gt;0,COUNT($J$4:J262)+MAX('MI Fittings'!A:A,'CS Press Fittings'!A:A,'Steel Nipples'!A:A,'Steel Cut Lengths'!A:A,'Pipe Hangers'!A:A),"")</f>
        <v/>
      </c>
      <c r="B262" s="304"/>
      <c r="C262" s="360"/>
      <c r="D262" s="361"/>
      <c r="E262" s="1287"/>
      <c r="F262" s="317"/>
      <c r="G262" s="1335"/>
      <c r="H262" s="363"/>
      <c r="I262" s="52"/>
      <c r="J262" s="115"/>
      <c r="K262" s="1287"/>
      <c r="L262" s="304"/>
      <c r="M262" s="1287"/>
    </row>
    <row r="263" spans="1:13" ht="15.75" hidden="1">
      <c r="A263" s="304" t="str">
        <f>IF(J263&gt;0,COUNT($J$4:J263)+MAX('MI Fittings'!A:A,'CS Press Fittings'!A:A,'Steel Nipples'!A:A,'Steel Cut Lengths'!A:A,'Pipe Hangers'!A:A),"")</f>
        <v/>
      </c>
      <c r="B263" s="304"/>
      <c r="C263" s="360"/>
      <c r="D263" s="361"/>
      <c r="E263" s="1287"/>
      <c r="F263" s="317"/>
      <c r="G263" s="1335"/>
      <c r="H263" s="363"/>
      <c r="I263" s="52"/>
      <c r="J263" s="115"/>
      <c r="K263" s="1287"/>
      <c r="L263" s="304"/>
      <c r="M263" s="1287"/>
    </row>
    <row r="264" spans="1:13" ht="15.75" hidden="1">
      <c r="A264" s="304" t="str">
        <f>IF(J264&gt;0,COUNT($J$4:J264)+MAX('MI Fittings'!A:A,'CS Press Fittings'!A:A,'Steel Nipples'!A:A,'Steel Cut Lengths'!A:A,'Pipe Hangers'!A:A),"")</f>
        <v/>
      </c>
      <c r="B264" s="304"/>
      <c r="C264" s="360"/>
      <c r="D264" s="361"/>
      <c r="E264" s="1287"/>
      <c r="F264" s="317"/>
      <c r="G264" s="1335"/>
      <c r="H264" s="363"/>
      <c r="I264" s="52"/>
      <c r="J264" s="115"/>
      <c r="K264" s="1287"/>
      <c r="L264" s="304"/>
      <c r="M264" s="1287"/>
    </row>
    <row r="265" spans="1:13" ht="15.75" hidden="1">
      <c r="A265" s="304" t="str">
        <f>IF(J265&gt;0,COUNT($J$4:J265)+MAX('MI Fittings'!A:A,'CS Press Fittings'!A:A,'Steel Nipples'!A:A,'Steel Cut Lengths'!A:A,'Pipe Hangers'!A:A),"")</f>
        <v/>
      </c>
      <c r="B265" s="304"/>
      <c r="C265" s="360"/>
      <c r="D265" s="361"/>
      <c r="E265" s="1287"/>
      <c r="F265" s="317"/>
      <c r="G265" s="1335"/>
      <c r="H265" s="363"/>
      <c r="I265" s="52"/>
      <c r="J265" s="115"/>
      <c r="K265" s="1287"/>
      <c r="L265" s="304"/>
      <c r="M265" s="1287"/>
    </row>
    <row r="266" spans="1:13" ht="15.75" hidden="1">
      <c r="A266" s="304" t="str">
        <f>IF(J266&gt;0,COUNT($J$4:J266)+MAX('MI Fittings'!A:A,'CS Press Fittings'!A:A,'Steel Nipples'!A:A,'Steel Cut Lengths'!A:A,'Pipe Hangers'!A:A),"")</f>
        <v/>
      </c>
      <c r="B266" s="304"/>
      <c r="C266" s="360"/>
      <c r="D266" s="361"/>
      <c r="E266" s="1287"/>
      <c r="F266" s="317"/>
      <c r="G266" s="1335"/>
      <c r="H266" s="363"/>
      <c r="I266" s="52"/>
      <c r="J266" s="115"/>
      <c r="K266" s="1287"/>
      <c r="L266" s="304"/>
      <c r="M266" s="1287"/>
    </row>
    <row r="267" spans="1:13" ht="15.75" hidden="1">
      <c r="A267" s="304" t="str">
        <f>IF(J267&gt;0,COUNT($J$4:J267)+MAX('MI Fittings'!A:A,'CS Press Fittings'!A:A,'Steel Nipples'!A:A,'Steel Cut Lengths'!A:A,'Pipe Hangers'!A:A),"")</f>
        <v/>
      </c>
      <c r="B267" s="304"/>
      <c r="C267" s="360"/>
      <c r="D267" s="361"/>
      <c r="E267" s="1287"/>
      <c r="F267" s="317"/>
      <c r="G267" s="1335"/>
      <c r="H267" s="363"/>
      <c r="I267" s="52"/>
      <c r="J267" s="115"/>
      <c r="K267" s="1287"/>
      <c r="L267" s="304"/>
      <c r="M267" s="1287"/>
    </row>
    <row r="268" spans="1:13" ht="15.75" hidden="1">
      <c r="A268" s="304" t="str">
        <f>IF(J268&gt;0,COUNT($J$4:J268)+MAX('MI Fittings'!A:A,'CS Press Fittings'!A:A,'Steel Nipples'!A:A,'Steel Cut Lengths'!A:A,'Pipe Hangers'!A:A),"")</f>
        <v/>
      </c>
      <c r="B268" s="304"/>
      <c r="C268" s="360"/>
      <c r="D268" s="361"/>
      <c r="E268" s="1287"/>
      <c r="F268" s="317"/>
      <c r="G268" s="1335"/>
      <c r="H268" s="363"/>
      <c r="I268" s="52"/>
      <c r="J268" s="115"/>
      <c r="K268" s="1287"/>
      <c r="L268" s="304"/>
      <c r="M268" s="1287"/>
    </row>
    <row r="269" spans="1:13" ht="15.75" hidden="1">
      <c r="A269" s="304" t="str">
        <f>IF(J269&gt;0,COUNT($J$4:J269)+MAX('MI Fittings'!A:A,'CS Press Fittings'!A:A,'Steel Nipples'!A:A,'Steel Cut Lengths'!A:A,'Pipe Hangers'!A:A),"")</f>
        <v/>
      </c>
      <c r="B269" s="304"/>
      <c r="C269" s="360"/>
      <c r="D269" s="361"/>
      <c r="E269" s="1287"/>
      <c r="F269" s="317"/>
      <c r="G269" s="1335"/>
      <c r="H269" s="363"/>
      <c r="I269" s="52"/>
      <c r="J269" s="115"/>
      <c r="K269" s="1287"/>
      <c r="L269" s="304"/>
      <c r="M269" s="1287"/>
    </row>
    <row r="270" spans="1:13" ht="15.75" hidden="1">
      <c r="A270" s="304" t="str">
        <f>IF(J270&gt;0,COUNT($J$4:J270)+MAX('MI Fittings'!A:A,'CS Press Fittings'!A:A,'Steel Nipples'!A:A,'Steel Cut Lengths'!A:A,'Pipe Hangers'!A:A),"")</f>
        <v/>
      </c>
      <c r="B270" s="304"/>
      <c r="C270" s="360"/>
      <c r="D270" s="361"/>
      <c r="E270" s="1287"/>
      <c r="F270" s="317"/>
      <c r="G270" s="1335"/>
      <c r="H270" s="363"/>
      <c r="I270" s="52"/>
      <c r="J270" s="115"/>
      <c r="K270" s="1287"/>
      <c r="L270" s="304"/>
      <c r="M270" s="1287"/>
    </row>
    <row r="271" spans="1:13" ht="15.75" hidden="1">
      <c r="A271" s="304" t="str">
        <f>IF(J271&gt;0,COUNT($J$4:J271)+MAX('MI Fittings'!A:A,'CS Press Fittings'!A:A,'Steel Nipples'!A:A,'Steel Cut Lengths'!A:A,'Pipe Hangers'!A:A),"")</f>
        <v/>
      </c>
      <c r="B271" s="304"/>
      <c r="C271" s="360"/>
      <c r="D271" s="361"/>
      <c r="E271" s="1287"/>
      <c r="F271" s="317"/>
      <c r="G271" s="1335"/>
      <c r="H271" s="363"/>
      <c r="I271" s="52"/>
      <c r="J271" s="115"/>
      <c r="K271" s="1287"/>
      <c r="L271" s="304"/>
      <c r="M271" s="1287"/>
    </row>
    <row r="272" spans="1:13" ht="15.75" hidden="1">
      <c r="A272" s="304" t="str">
        <f>IF(J272&gt;0,COUNT($J$4:J272)+MAX('MI Fittings'!A:A,'CS Press Fittings'!A:A,'Steel Nipples'!A:A,'Steel Cut Lengths'!A:A,'Pipe Hangers'!A:A),"")</f>
        <v/>
      </c>
      <c r="B272" s="304"/>
      <c r="C272" s="360"/>
      <c r="D272" s="361"/>
      <c r="E272" s="1287"/>
      <c r="F272" s="317"/>
      <c r="G272" s="1335"/>
      <c r="H272" s="363"/>
      <c r="I272" s="52"/>
      <c r="J272" s="115"/>
      <c r="K272" s="1287"/>
      <c r="L272" s="304"/>
      <c r="M272" s="1287"/>
    </row>
    <row r="273" spans="1:13" ht="15.75" hidden="1">
      <c r="A273" s="304" t="str">
        <f>IF(J273&gt;0,COUNT($J$4:J273)+MAX('MI Fittings'!A:A,'CS Press Fittings'!A:A,'Steel Nipples'!A:A,'Steel Cut Lengths'!A:A,'Pipe Hangers'!A:A),"")</f>
        <v/>
      </c>
      <c r="B273" s="304"/>
      <c r="C273" s="360"/>
      <c r="D273" s="361"/>
      <c r="E273" s="1287"/>
      <c r="F273" s="317"/>
      <c r="G273" s="1335"/>
      <c r="H273" s="363"/>
      <c r="I273" s="52"/>
      <c r="J273" s="115"/>
      <c r="K273" s="1287"/>
      <c r="L273" s="304"/>
      <c r="M273" s="1287"/>
    </row>
    <row r="274" spans="1:13" ht="15.75" hidden="1">
      <c r="A274" s="304" t="str">
        <f>IF(J274&gt;0,COUNT($J$4:J274)+MAX('MI Fittings'!A:A,'CS Press Fittings'!A:A,'Steel Nipples'!A:A,'Steel Cut Lengths'!A:A,'Pipe Hangers'!A:A),"")</f>
        <v/>
      </c>
      <c r="B274" s="304"/>
      <c r="C274" s="360"/>
      <c r="D274" s="361"/>
      <c r="E274" s="1287"/>
      <c r="F274" s="317"/>
      <c r="G274" s="1335"/>
      <c r="H274" s="363"/>
      <c r="I274" s="52"/>
      <c r="J274" s="115"/>
      <c r="K274" s="1287"/>
      <c r="L274" s="304"/>
      <c r="M274" s="1287"/>
    </row>
    <row r="275" spans="1:13" ht="15.75" hidden="1">
      <c r="A275" s="304" t="str">
        <f>IF(J275&gt;0,COUNT($J$4:J275)+MAX('MI Fittings'!A:A,'CS Press Fittings'!A:A,'Steel Nipples'!A:A,'Steel Cut Lengths'!A:A,'Pipe Hangers'!A:A),"")</f>
        <v/>
      </c>
      <c r="B275" s="304"/>
      <c r="C275" s="360"/>
      <c r="D275" s="361"/>
      <c r="E275" s="1287"/>
      <c r="F275" s="317"/>
      <c r="G275" s="1335"/>
      <c r="H275" s="363"/>
      <c r="I275" s="52"/>
      <c r="J275" s="115"/>
      <c r="K275" s="1287"/>
      <c r="L275" s="304"/>
      <c r="M275" s="1287"/>
    </row>
    <row r="276" spans="1:13" ht="15.75" hidden="1">
      <c r="A276" s="304" t="str">
        <f>IF(J276&gt;0,COUNT($J$4:J276)+MAX('MI Fittings'!A:A,'CS Press Fittings'!A:A,'Steel Nipples'!A:A,'Steel Cut Lengths'!A:A,'Pipe Hangers'!A:A),"")</f>
        <v/>
      </c>
      <c r="B276" s="304"/>
      <c r="C276" s="360"/>
      <c r="D276" s="361"/>
      <c r="E276" s="1287"/>
      <c r="F276" s="317"/>
      <c r="G276" s="1335"/>
      <c r="H276" s="363"/>
      <c r="I276" s="52"/>
      <c r="J276" s="115"/>
      <c r="K276" s="1287"/>
      <c r="L276" s="304"/>
      <c r="M276" s="1287"/>
    </row>
    <row r="277" spans="1:13" ht="15.75" hidden="1">
      <c r="A277" s="304" t="str">
        <f>IF(J277&gt;0,COUNT($J$4:J277)+MAX('MI Fittings'!A:A,'CS Press Fittings'!A:A,'Steel Nipples'!A:A,'Steel Cut Lengths'!A:A,'Pipe Hangers'!A:A),"")</f>
        <v/>
      </c>
      <c r="B277" s="304"/>
      <c r="C277" s="360"/>
      <c r="D277" s="361"/>
      <c r="E277" s="1287"/>
      <c r="F277" s="317"/>
      <c r="G277" s="1335"/>
      <c r="H277" s="363"/>
      <c r="I277" s="52"/>
      <c r="J277" s="115"/>
      <c r="K277" s="1287"/>
      <c r="L277" s="304"/>
      <c r="M277" s="1287"/>
    </row>
    <row r="278" spans="1:13" ht="15.75" hidden="1">
      <c r="A278" s="304" t="str">
        <f>IF(J278&gt;0,COUNT($J$4:J278)+MAX('MI Fittings'!A:A,'CS Press Fittings'!A:A,'Steel Nipples'!A:A,'Steel Cut Lengths'!A:A,'Pipe Hangers'!A:A),"")</f>
        <v/>
      </c>
      <c r="B278" s="304"/>
      <c r="C278" s="360"/>
      <c r="D278" s="361"/>
      <c r="E278" s="1287"/>
      <c r="F278" s="317"/>
      <c r="G278" s="1335"/>
      <c r="H278" s="363"/>
      <c r="I278" s="52"/>
      <c r="J278" s="115"/>
      <c r="K278" s="1287"/>
      <c r="L278" s="304"/>
      <c r="M278" s="1287"/>
    </row>
    <row r="279" spans="1:13" ht="15.75" hidden="1">
      <c r="A279" s="304" t="str">
        <f>IF(J279&gt;0,COUNT($J$4:J279)+MAX('MI Fittings'!A:A,'CS Press Fittings'!A:A,'Steel Nipples'!A:A,'Steel Cut Lengths'!A:A,'Pipe Hangers'!A:A),"")</f>
        <v/>
      </c>
      <c r="B279" s="304"/>
      <c r="C279" s="360"/>
      <c r="D279" s="361"/>
      <c r="E279" s="1287"/>
      <c r="F279" s="317"/>
      <c r="G279" s="1335"/>
      <c r="H279" s="363"/>
      <c r="I279" s="52"/>
      <c r="J279" s="115"/>
      <c r="K279" s="1287"/>
      <c r="L279" s="304"/>
      <c r="M279" s="1287"/>
    </row>
    <row r="280" spans="1:13" ht="15.75" hidden="1">
      <c r="A280" s="304" t="str">
        <f>IF(J280&gt;0,COUNT($J$4:J280)+MAX('MI Fittings'!A:A,'CS Press Fittings'!A:A,'Steel Nipples'!A:A,'Steel Cut Lengths'!A:A,'Pipe Hangers'!A:A),"")</f>
        <v/>
      </c>
      <c r="B280" s="304"/>
      <c r="C280" s="360"/>
      <c r="D280" s="361"/>
      <c r="E280" s="1287"/>
      <c r="F280" s="317"/>
      <c r="G280" s="1335"/>
      <c r="H280" s="363"/>
      <c r="I280" s="52"/>
      <c r="J280" s="115"/>
      <c r="K280" s="1287"/>
      <c r="L280" s="304"/>
      <c r="M280" s="1287"/>
    </row>
    <row r="281" spans="1:13" ht="15.75" hidden="1">
      <c r="A281" s="304" t="str">
        <f>IF(J281&gt;0,COUNT($J$4:J281)+MAX('MI Fittings'!A:A,'CS Press Fittings'!A:A,'Steel Nipples'!A:A,'Steel Cut Lengths'!A:A,'Pipe Hangers'!A:A),"")</f>
        <v/>
      </c>
      <c r="B281" s="304"/>
      <c r="C281" s="360"/>
      <c r="D281" s="361"/>
      <c r="E281" s="1287"/>
      <c r="F281" s="317"/>
      <c r="G281" s="1335"/>
      <c r="H281" s="363"/>
      <c r="I281" s="52"/>
      <c r="J281" s="115"/>
      <c r="K281" s="1287"/>
      <c r="L281" s="304"/>
      <c r="M281" s="1287"/>
    </row>
    <row r="282" spans="1:13" ht="15.75" hidden="1">
      <c r="A282" s="304" t="str">
        <f>IF(J282&gt;0,COUNT($J$4:J282)+MAX('MI Fittings'!A:A,'CS Press Fittings'!A:A,'Steel Nipples'!A:A,'Steel Cut Lengths'!A:A,'Pipe Hangers'!A:A),"")</f>
        <v/>
      </c>
      <c r="B282" s="304"/>
      <c r="C282" s="360"/>
      <c r="D282" s="361"/>
      <c r="E282" s="1287"/>
      <c r="F282" s="317"/>
      <c r="G282" s="1335"/>
      <c r="H282" s="363"/>
      <c r="I282" s="52"/>
      <c r="J282" s="115"/>
      <c r="K282" s="1287"/>
      <c r="L282" s="304"/>
      <c r="M282" s="1287"/>
    </row>
    <row r="283" spans="1:13" ht="15.75" hidden="1">
      <c r="A283" s="304" t="str">
        <f>IF(J283&gt;0,COUNT($J$4:J283)+MAX('MI Fittings'!A:A,'CS Press Fittings'!A:A,'Steel Nipples'!A:A,'Steel Cut Lengths'!A:A,'Pipe Hangers'!A:A),"")</f>
        <v/>
      </c>
      <c r="B283" s="304"/>
      <c r="C283" s="360"/>
      <c r="D283" s="361"/>
      <c r="E283" s="1287"/>
      <c r="F283" s="317"/>
      <c r="G283" s="1335"/>
      <c r="H283" s="363"/>
      <c r="I283" s="52"/>
      <c r="J283" s="115"/>
      <c r="K283" s="1287"/>
      <c r="L283" s="304"/>
      <c r="M283" s="1287"/>
    </row>
    <row r="284" spans="1:13" ht="15.75" hidden="1">
      <c r="A284" s="304" t="str">
        <f>IF(J284&gt;0,COUNT($J$4:J284)+MAX('MI Fittings'!A:A,'CS Press Fittings'!A:A,'Steel Nipples'!A:A,'Steel Cut Lengths'!A:A,'Pipe Hangers'!A:A),"")</f>
        <v/>
      </c>
      <c r="B284" s="304"/>
      <c r="C284" s="360"/>
      <c r="D284" s="361"/>
      <c r="E284" s="1287"/>
      <c r="F284" s="317"/>
      <c r="G284" s="1335"/>
      <c r="H284" s="363"/>
      <c r="I284" s="52"/>
      <c r="J284" s="115"/>
      <c r="K284" s="1287"/>
      <c r="L284" s="304"/>
      <c r="M284" s="1287"/>
    </row>
    <row r="285" spans="1:13" ht="15.75" hidden="1">
      <c r="A285" s="304" t="str">
        <f>IF(J285&gt;0,COUNT($J$4:J285)+MAX('MI Fittings'!A:A,'CS Press Fittings'!A:A,'Steel Nipples'!A:A,'Steel Cut Lengths'!A:A,'Pipe Hangers'!A:A),"")</f>
        <v/>
      </c>
      <c r="B285" s="304"/>
      <c r="C285" s="360"/>
      <c r="D285" s="361"/>
      <c r="E285" s="1287"/>
      <c r="F285" s="317"/>
      <c r="G285" s="1335"/>
      <c r="H285" s="363"/>
      <c r="I285" s="52"/>
      <c r="J285" s="115"/>
      <c r="K285" s="1287"/>
      <c r="L285" s="304"/>
      <c r="M285" s="1287"/>
    </row>
    <row r="286" spans="1:13" ht="15.75" hidden="1">
      <c r="A286" s="304" t="str">
        <f>IF(J286&gt;0,COUNT($J$4:J286)+MAX('MI Fittings'!A:A,'CS Press Fittings'!A:A,'Steel Nipples'!A:A,'Steel Cut Lengths'!A:A,'Pipe Hangers'!A:A),"")</f>
        <v/>
      </c>
      <c r="B286" s="304"/>
      <c r="C286" s="360"/>
      <c r="D286" s="361"/>
      <c r="E286" s="1287"/>
      <c r="F286" s="317"/>
      <c r="G286" s="1335"/>
      <c r="H286" s="363"/>
      <c r="I286" s="52"/>
      <c r="J286" s="115"/>
      <c r="K286" s="1287"/>
      <c r="L286" s="304"/>
      <c r="M286" s="1287"/>
    </row>
    <row r="287" spans="1:13" ht="15.75" hidden="1">
      <c r="A287" s="304" t="str">
        <f>IF(J287&gt;0,COUNT($J$4:J287)+MAX('MI Fittings'!A:A,'CS Press Fittings'!A:A,'Steel Nipples'!A:A,'Steel Cut Lengths'!A:A,'Pipe Hangers'!A:A),"")</f>
        <v/>
      </c>
      <c r="B287" s="304"/>
      <c r="C287" s="360"/>
      <c r="D287" s="361"/>
      <c r="E287" s="1287"/>
      <c r="F287" s="317"/>
      <c r="G287" s="1335"/>
      <c r="H287" s="363"/>
      <c r="I287" s="52"/>
      <c r="J287" s="115"/>
      <c r="K287" s="1287"/>
      <c r="L287" s="304"/>
      <c r="M287" s="1287"/>
    </row>
    <row r="288" spans="1:13" ht="15.75" hidden="1">
      <c r="A288" s="304" t="str">
        <f>IF(J288&gt;0,COUNT($J$4:J288)+MAX('MI Fittings'!A:A,'CS Press Fittings'!A:A,'Steel Nipples'!A:A,'Steel Cut Lengths'!A:A,'Pipe Hangers'!A:A),"")</f>
        <v/>
      </c>
      <c r="B288" s="304"/>
      <c r="C288" s="360"/>
      <c r="D288" s="361"/>
      <c r="E288" s="1287"/>
      <c r="F288" s="317"/>
      <c r="G288" s="1335"/>
      <c r="H288" s="363"/>
      <c r="I288" s="52"/>
      <c r="J288" s="115"/>
      <c r="K288" s="1287"/>
      <c r="L288" s="304"/>
      <c r="M288" s="1287"/>
    </row>
    <row r="289" spans="1:13" ht="15.75" hidden="1">
      <c r="A289" s="304" t="str">
        <f>IF(J289&gt;0,COUNT($J$4:J289)+MAX('MI Fittings'!A:A,'CS Press Fittings'!A:A,'Steel Nipples'!A:A,'Steel Cut Lengths'!A:A,'Pipe Hangers'!A:A),"")</f>
        <v/>
      </c>
      <c r="B289" s="304"/>
      <c r="C289" s="360"/>
      <c r="D289" s="361"/>
      <c r="E289" s="1287"/>
      <c r="F289" s="317"/>
      <c r="G289" s="1335"/>
      <c r="H289" s="363"/>
      <c r="I289" s="52"/>
      <c r="J289" s="115"/>
      <c r="K289" s="1287"/>
      <c r="L289" s="304"/>
      <c r="M289" s="1287"/>
    </row>
    <row r="290" spans="1:13" ht="15.75" hidden="1">
      <c r="A290" s="304" t="str">
        <f>IF(J290&gt;0,COUNT($J$4:J290)+MAX('MI Fittings'!A:A,'CS Press Fittings'!A:A,'Steel Nipples'!A:A,'Steel Cut Lengths'!A:A,'Pipe Hangers'!A:A),"")</f>
        <v/>
      </c>
      <c r="B290" s="304"/>
      <c r="C290" s="360"/>
      <c r="D290" s="361"/>
      <c r="E290" s="1287"/>
      <c r="F290" s="317"/>
      <c r="G290" s="1335"/>
      <c r="H290" s="363"/>
      <c r="I290" s="52"/>
      <c r="J290" s="115"/>
      <c r="K290" s="1287"/>
      <c r="L290" s="304"/>
      <c r="M290" s="1287"/>
    </row>
    <row r="291" spans="1:13" ht="15.75" hidden="1">
      <c r="A291" s="304" t="str">
        <f>IF(J291&gt;0,COUNT($J$4:J291)+MAX('MI Fittings'!A:A,'CS Press Fittings'!A:A,'Steel Nipples'!A:A,'Steel Cut Lengths'!A:A,'Pipe Hangers'!A:A),"")</f>
        <v/>
      </c>
      <c r="B291" s="304"/>
      <c r="C291" s="360"/>
      <c r="D291" s="361"/>
      <c r="E291" s="1287"/>
      <c r="F291" s="317"/>
      <c r="G291" s="1335"/>
      <c r="H291" s="363"/>
      <c r="I291" s="52"/>
      <c r="J291" s="115"/>
      <c r="K291" s="1287"/>
      <c r="L291" s="304"/>
      <c r="M291" s="1287"/>
    </row>
    <row r="292" spans="1:13" ht="15.75" hidden="1">
      <c r="A292" s="304" t="str">
        <f>IF(J292&gt;0,COUNT($J$4:J292)+MAX('MI Fittings'!A:A,'CS Press Fittings'!A:A,'Steel Nipples'!A:A,'Steel Cut Lengths'!A:A,'Pipe Hangers'!A:A),"")</f>
        <v/>
      </c>
      <c r="B292" s="304"/>
      <c r="C292" s="360"/>
      <c r="D292" s="361"/>
      <c r="E292" s="1287"/>
      <c r="F292" s="317"/>
      <c r="G292" s="1335"/>
      <c r="H292" s="363"/>
      <c r="I292" s="52"/>
      <c r="J292" s="115"/>
      <c r="K292" s="1287"/>
      <c r="L292" s="304"/>
      <c r="M292" s="1287"/>
    </row>
    <row r="293" spans="1:13" ht="15.75" hidden="1">
      <c r="A293" s="304" t="str">
        <f>IF(J293&gt;0,COUNT($J$4:J293)+MAX('MI Fittings'!A:A,'CS Press Fittings'!A:A,'Steel Nipples'!A:A,'Steel Cut Lengths'!A:A,'Pipe Hangers'!A:A),"")</f>
        <v/>
      </c>
      <c r="B293" s="304"/>
      <c r="C293" s="360"/>
      <c r="D293" s="361"/>
      <c r="E293" s="1287"/>
      <c r="F293" s="317"/>
      <c r="G293" s="1335"/>
      <c r="H293" s="363"/>
      <c r="I293" s="52"/>
      <c r="J293" s="115"/>
      <c r="K293" s="1287"/>
      <c r="L293" s="304"/>
      <c r="M293" s="1287"/>
    </row>
    <row r="294" spans="1:13" ht="15.75" hidden="1">
      <c r="A294" s="304" t="str">
        <f>IF(J294&gt;0,COUNT($J$4:J294)+MAX('MI Fittings'!A:A,'CS Press Fittings'!A:A,'Steel Nipples'!A:A,'Steel Cut Lengths'!A:A,'Pipe Hangers'!A:A),"")</f>
        <v/>
      </c>
      <c r="B294" s="304"/>
      <c r="C294" s="360"/>
      <c r="D294" s="361"/>
      <c r="E294" s="1287"/>
      <c r="F294" s="317"/>
      <c r="G294" s="1335"/>
      <c r="H294" s="363"/>
      <c r="I294" s="52"/>
      <c r="J294" s="115"/>
      <c r="K294" s="1287"/>
      <c r="L294" s="304"/>
      <c r="M294" s="1287"/>
    </row>
    <row r="295" spans="1:13" ht="15.75" hidden="1">
      <c r="A295" s="304" t="str">
        <f>IF(J295&gt;0,COUNT($J$4:J295)+MAX('MI Fittings'!A:A,'CS Press Fittings'!A:A,'Steel Nipples'!A:A,'Steel Cut Lengths'!A:A,'Pipe Hangers'!A:A),"")</f>
        <v/>
      </c>
      <c r="B295" s="304"/>
      <c r="C295" s="360"/>
      <c r="D295" s="361"/>
      <c r="E295" s="1287"/>
      <c r="F295" s="317"/>
      <c r="G295" s="1335"/>
      <c r="H295" s="363"/>
      <c r="I295" s="52"/>
      <c r="J295" s="115"/>
      <c r="K295" s="1287"/>
      <c r="L295" s="304"/>
      <c r="M295" s="1287"/>
    </row>
    <row r="296" spans="1:13" ht="15.75" hidden="1">
      <c r="A296" s="304" t="str">
        <f>IF(J296&gt;0,COUNT($J$4:J296)+MAX('MI Fittings'!A:A,'CS Press Fittings'!A:A,'Steel Nipples'!A:A,'Steel Cut Lengths'!A:A,'Pipe Hangers'!A:A),"")</f>
        <v/>
      </c>
      <c r="B296" s="304"/>
      <c r="C296" s="360"/>
      <c r="D296" s="361"/>
      <c r="E296" s="1287"/>
      <c r="F296" s="317"/>
      <c r="G296" s="1335"/>
      <c r="H296" s="363"/>
      <c r="I296" s="52"/>
      <c r="J296" s="115"/>
      <c r="K296" s="1287"/>
      <c r="L296" s="304"/>
      <c r="M296" s="1287"/>
    </row>
    <row r="297" spans="1:13" ht="15.75" hidden="1">
      <c r="A297" s="304" t="str">
        <f>IF(J297&gt;0,COUNT($J$4:J297)+MAX('MI Fittings'!A:A,'CS Press Fittings'!A:A,'Steel Nipples'!A:A,'Steel Cut Lengths'!A:A,'Pipe Hangers'!A:A),"")</f>
        <v/>
      </c>
      <c r="B297" s="304"/>
      <c r="C297" s="360"/>
      <c r="D297" s="361"/>
      <c r="E297" s="1287"/>
      <c r="F297" s="317"/>
      <c r="G297" s="1335"/>
      <c r="H297" s="363"/>
      <c r="I297" s="52"/>
      <c r="J297" s="115"/>
      <c r="K297" s="1287"/>
      <c r="L297" s="304"/>
      <c r="M297" s="1287"/>
    </row>
    <row r="298" spans="1:13" ht="15.75" hidden="1">
      <c r="A298" s="304" t="str">
        <f>IF(J298&gt;0,COUNT($J$4:J298)+MAX('MI Fittings'!A:A,'CS Press Fittings'!A:A,'Steel Nipples'!A:A,'Steel Cut Lengths'!A:A,'Pipe Hangers'!A:A),"")</f>
        <v/>
      </c>
      <c r="B298" s="304"/>
      <c r="C298" s="360"/>
      <c r="D298" s="361"/>
      <c r="E298" s="1287"/>
      <c r="F298" s="317"/>
      <c r="G298" s="1335"/>
      <c r="H298" s="363"/>
      <c r="I298" s="52"/>
      <c r="J298" s="115"/>
      <c r="K298" s="1287"/>
      <c r="L298" s="304"/>
      <c r="M298" s="1287"/>
    </row>
    <row r="299" spans="1:13" ht="15.75" hidden="1">
      <c r="A299" s="304" t="str">
        <f>IF(J299&gt;0,COUNT($J$4:J299)+MAX('MI Fittings'!A:A,'CS Press Fittings'!A:A,'Steel Nipples'!A:A,'Steel Cut Lengths'!A:A,'Pipe Hangers'!A:A),"")</f>
        <v/>
      </c>
      <c r="B299" s="304"/>
      <c r="C299" s="360"/>
      <c r="D299" s="361"/>
      <c r="E299" s="1287"/>
      <c r="F299" s="317"/>
      <c r="G299" s="1335"/>
      <c r="H299" s="363"/>
      <c r="I299" s="52"/>
      <c r="J299" s="115"/>
      <c r="K299" s="1287"/>
      <c r="L299" s="304"/>
      <c r="M299" s="1287"/>
    </row>
    <row r="300" spans="1:13" ht="15.75" hidden="1">
      <c r="A300" s="304" t="str">
        <f>IF(J300&gt;0,COUNT($J$4:J300)+MAX('MI Fittings'!A:A,'CS Press Fittings'!A:A,'Steel Nipples'!A:A,'Steel Cut Lengths'!A:A,'Pipe Hangers'!A:A),"")</f>
        <v/>
      </c>
      <c r="B300" s="304"/>
      <c r="C300" s="360"/>
      <c r="D300" s="361"/>
      <c r="E300" s="1287"/>
      <c r="F300" s="317"/>
      <c r="G300" s="1335"/>
      <c r="H300" s="363"/>
      <c r="I300" s="52"/>
      <c r="J300" s="115"/>
      <c r="K300" s="1287"/>
      <c r="L300" s="304"/>
      <c r="M300" s="1287"/>
    </row>
    <row r="301" spans="1:13" ht="15.75" hidden="1">
      <c r="A301" s="304" t="str">
        <f>IF(J301&gt;0,COUNT($J$4:J301)+MAX('MI Fittings'!A:A,'CS Press Fittings'!A:A,'Steel Nipples'!A:A,'Steel Cut Lengths'!A:A,'Pipe Hangers'!A:A),"")</f>
        <v/>
      </c>
      <c r="B301" s="304"/>
      <c r="C301" s="360"/>
      <c r="D301" s="361"/>
      <c r="E301" s="1287"/>
      <c r="F301" s="317"/>
      <c r="G301" s="1335"/>
      <c r="H301" s="363"/>
      <c r="I301" s="52"/>
      <c r="J301" s="115"/>
      <c r="K301" s="1287"/>
      <c r="L301" s="304"/>
      <c r="M301" s="1287"/>
    </row>
    <row r="302" spans="1:13" ht="15.75" hidden="1">
      <c r="A302" s="304" t="str">
        <f>IF(J302&gt;0,COUNT($J$4:J302)+MAX('MI Fittings'!A:A,'CS Press Fittings'!A:A,'Steel Nipples'!A:A,'Steel Cut Lengths'!A:A,'Pipe Hangers'!A:A),"")</f>
        <v/>
      </c>
      <c r="B302" s="304"/>
      <c r="C302" s="360"/>
      <c r="D302" s="361"/>
      <c r="E302" s="1287"/>
      <c r="F302" s="317"/>
      <c r="G302" s="1335"/>
      <c r="H302" s="363"/>
      <c r="I302" s="52"/>
      <c r="J302" s="115"/>
      <c r="K302" s="1287"/>
      <c r="L302" s="304"/>
      <c r="M302" s="1287"/>
    </row>
    <row r="303" spans="1:13" ht="15.75" hidden="1">
      <c r="A303" s="304" t="str">
        <f>IF(J303&gt;0,COUNT($J$4:J303)+MAX('MI Fittings'!A:A,'CS Press Fittings'!A:A,'Steel Nipples'!A:A,'Steel Cut Lengths'!A:A,'Pipe Hangers'!A:A),"")</f>
        <v/>
      </c>
      <c r="B303" s="304"/>
      <c r="C303" s="360"/>
      <c r="D303" s="361"/>
      <c r="E303" s="1287"/>
      <c r="F303" s="317"/>
      <c r="G303" s="1335"/>
      <c r="H303" s="363"/>
      <c r="I303" s="52"/>
      <c r="J303" s="115"/>
      <c r="K303" s="1287"/>
      <c r="L303" s="304"/>
      <c r="M303" s="1287"/>
    </row>
    <row r="304" spans="1:13" ht="15.75" hidden="1">
      <c r="A304" s="304" t="str">
        <f>IF(J304&gt;0,COUNT($J$4:J304)+MAX('MI Fittings'!A:A,'CS Press Fittings'!A:A,'Steel Nipples'!A:A,'Steel Cut Lengths'!A:A,'Pipe Hangers'!A:A),"")</f>
        <v/>
      </c>
      <c r="B304" s="304"/>
      <c r="C304" s="360"/>
      <c r="D304" s="361"/>
      <c r="E304" s="1287"/>
      <c r="F304" s="317"/>
      <c r="G304" s="1335"/>
      <c r="H304" s="363"/>
      <c r="I304" s="52"/>
      <c r="J304" s="115"/>
      <c r="K304" s="1287"/>
      <c r="L304" s="304"/>
      <c r="M304" s="1287"/>
    </row>
    <row r="305" spans="1:13" ht="15.75" hidden="1">
      <c r="A305" s="304" t="str">
        <f>IF(J305&gt;0,COUNT($J$4:J305)+MAX('MI Fittings'!A:A,'CS Press Fittings'!A:A,'Steel Nipples'!A:A,'Steel Cut Lengths'!A:A,'Pipe Hangers'!A:A),"")</f>
        <v/>
      </c>
      <c r="B305" s="304"/>
      <c r="C305" s="360"/>
      <c r="D305" s="361"/>
      <c r="E305" s="1287"/>
      <c r="F305" s="317"/>
      <c r="G305" s="1335"/>
      <c r="H305" s="363"/>
      <c r="I305" s="52"/>
      <c r="J305" s="115"/>
      <c r="K305" s="1287"/>
      <c r="L305" s="304"/>
      <c r="M305" s="1287"/>
    </row>
    <row r="306" spans="1:13" ht="15.75" hidden="1">
      <c r="A306" s="304" t="str">
        <f>IF(J306&gt;0,COUNT($J$4:J306)+MAX('MI Fittings'!A:A,'CS Press Fittings'!A:A,'Steel Nipples'!A:A,'Steel Cut Lengths'!A:A,'Pipe Hangers'!A:A),"")</f>
        <v/>
      </c>
      <c r="B306" s="304"/>
      <c r="C306" s="360"/>
      <c r="D306" s="361"/>
      <c r="E306" s="1287"/>
      <c r="F306" s="317"/>
      <c r="G306" s="1335"/>
      <c r="H306" s="363"/>
      <c r="I306" s="52"/>
      <c r="J306" s="115"/>
      <c r="K306" s="1287"/>
      <c r="L306" s="304"/>
      <c r="M306" s="1287"/>
    </row>
    <row r="307" spans="1:13" ht="15.75" hidden="1">
      <c r="A307" s="304" t="str">
        <f>IF(J307&gt;0,COUNT($J$4:J307)+MAX('MI Fittings'!A:A,'CS Press Fittings'!A:A,'Steel Nipples'!A:A,'Steel Cut Lengths'!A:A,'Pipe Hangers'!A:A),"")</f>
        <v/>
      </c>
      <c r="B307" s="304"/>
      <c r="C307" s="360"/>
      <c r="D307" s="361"/>
      <c r="E307" s="1287"/>
      <c r="F307" s="317"/>
      <c r="G307" s="1335"/>
      <c r="H307" s="363"/>
      <c r="I307" s="52"/>
      <c r="J307" s="115"/>
      <c r="K307" s="1287"/>
      <c r="L307" s="304"/>
      <c r="M307" s="1287"/>
    </row>
    <row r="308" spans="1:13" ht="15.75" hidden="1">
      <c r="A308" s="304" t="str">
        <f>IF(J308&gt;0,COUNT($J$4:J308)+MAX('MI Fittings'!A:A,'CS Press Fittings'!A:A,'Steel Nipples'!A:A,'Steel Cut Lengths'!A:A,'Pipe Hangers'!A:A),"")</f>
        <v/>
      </c>
      <c r="B308" s="304"/>
      <c r="C308" s="360"/>
      <c r="D308" s="361"/>
      <c r="E308" s="1287"/>
      <c r="F308" s="317"/>
      <c r="G308" s="1335"/>
      <c r="H308" s="363"/>
      <c r="I308" s="52"/>
      <c r="J308" s="115"/>
      <c r="K308" s="1287"/>
      <c r="L308" s="304"/>
      <c r="M308" s="1287"/>
    </row>
    <row r="309" spans="1:13" ht="15.75" hidden="1">
      <c r="A309" s="304" t="str">
        <f>IF(J309&gt;0,COUNT($J$4:J309)+MAX('MI Fittings'!A:A,'CS Press Fittings'!A:A,'Steel Nipples'!A:A,'Steel Cut Lengths'!A:A,'Pipe Hangers'!A:A),"")</f>
        <v/>
      </c>
      <c r="B309" s="304"/>
      <c r="C309" s="360"/>
      <c r="D309" s="361"/>
      <c r="E309" s="1287"/>
      <c r="F309" s="317"/>
      <c r="G309" s="1335"/>
      <c r="H309" s="363"/>
      <c r="I309" s="52"/>
      <c r="J309" s="115"/>
      <c r="K309" s="1287"/>
      <c r="L309" s="304"/>
      <c r="M309" s="1287"/>
    </row>
    <row r="310" spans="1:13" ht="15.75" hidden="1">
      <c r="A310" s="304" t="str">
        <f>IF(J310&gt;0,COUNT($J$4:J310)+MAX('MI Fittings'!A:A,'CS Press Fittings'!A:A,'Steel Nipples'!A:A,'Steel Cut Lengths'!A:A,'Pipe Hangers'!A:A),"")</f>
        <v/>
      </c>
      <c r="B310" s="304"/>
      <c r="C310" s="360"/>
      <c r="D310" s="361"/>
      <c r="E310" s="1287"/>
      <c r="F310" s="317"/>
      <c r="G310" s="1335"/>
      <c r="H310" s="363"/>
      <c r="I310" s="52"/>
      <c r="J310" s="115"/>
      <c r="K310" s="1287"/>
      <c r="L310" s="304"/>
      <c r="M310" s="1287"/>
    </row>
    <row r="311" spans="1:13" ht="15.75" hidden="1">
      <c r="A311" s="304" t="str">
        <f>IF(J311&gt;0,COUNT($J$4:J311)+MAX('MI Fittings'!A:A,'CS Press Fittings'!A:A,'Steel Nipples'!A:A,'Steel Cut Lengths'!A:A,'Pipe Hangers'!A:A),"")</f>
        <v/>
      </c>
      <c r="B311" s="304"/>
      <c r="C311" s="360"/>
      <c r="D311" s="361"/>
      <c r="E311" s="1287"/>
      <c r="F311" s="317"/>
      <c r="G311" s="1335"/>
      <c r="H311" s="363"/>
      <c r="I311" s="52"/>
      <c r="J311" s="115"/>
      <c r="K311" s="1287"/>
      <c r="L311" s="304"/>
      <c r="M311" s="1287"/>
    </row>
    <row r="312" spans="1:13" ht="15.75" hidden="1">
      <c r="A312" s="304" t="str">
        <f>IF(J312&gt;0,COUNT($J$4:J312)+MAX('MI Fittings'!A:A,'CS Press Fittings'!A:A,'Steel Nipples'!A:A,'Steel Cut Lengths'!A:A,'Pipe Hangers'!A:A),"")</f>
        <v/>
      </c>
      <c r="B312" s="304"/>
      <c r="C312" s="360"/>
      <c r="D312" s="361"/>
      <c r="E312" s="1287"/>
      <c r="F312" s="317"/>
      <c r="G312" s="1335"/>
      <c r="H312" s="363"/>
      <c r="I312" s="52"/>
      <c r="J312" s="115"/>
      <c r="K312" s="1287"/>
      <c r="L312" s="304"/>
      <c r="M312" s="1287"/>
    </row>
    <row r="313" spans="1:13" ht="15.75" hidden="1">
      <c r="A313" s="304" t="str">
        <f>IF(J313&gt;0,COUNT($J$4:J313)+MAX('MI Fittings'!A:A,'CS Press Fittings'!A:A,'Steel Nipples'!A:A,'Steel Cut Lengths'!A:A,'Pipe Hangers'!A:A),"")</f>
        <v/>
      </c>
      <c r="B313" s="304"/>
      <c r="C313" s="360"/>
      <c r="D313" s="361"/>
      <c r="E313" s="1287"/>
      <c r="F313" s="317"/>
      <c r="G313" s="1335"/>
      <c r="H313" s="363"/>
      <c r="I313" s="52"/>
      <c r="J313" s="115"/>
      <c r="K313" s="1287"/>
      <c r="L313" s="304"/>
      <c r="M313" s="1287"/>
    </row>
    <row r="314" spans="1:13" ht="15.75" hidden="1">
      <c r="A314" s="304" t="str">
        <f>IF(J314&gt;0,COUNT($J$4:J314)+MAX('MI Fittings'!A:A,'CS Press Fittings'!A:A,'Steel Nipples'!A:A,'Steel Cut Lengths'!A:A,'Pipe Hangers'!A:A),"")</f>
        <v/>
      </c>
      <c r="B314" s="304"/>
      <c r="C314" s="360"/>
      <c r="D314" s="361"/>
      <c r="E314" s="1287"/>
      <c r="F314" s="317"/>
      <c r="G314" s="1335"/>
      <c r="H314" s="363"/>
      <c r="I314" s="52"/>
      <c r="J314" s="115"/>
      <c r="K314" s="1287"/>
      <c r="L314" s="304"/>
      <c r="M314" s="1287"/>
    </row>
    <row r="315" spans="1:13" ht="15.75" hidden="1">
      <c r="A315" s="304" t="str">
        <f>IF(J315&gt;0,COUNT($J$4:J315)+MAX('MI Fittings'!A:A,'CS Press Fittings'!A:A,'Steel Nipples'!A:A,'Steel Cut Lengths'!A:A,'Pipe Hangers'!A:A),"")</f>
        <v/>
      </c>
      <c r="B315" s="304"/>
      <c r="C315" s="360"/>
      <c r="D315" s="361"/>
      <c r="E315" s="1287"/>
      <c r="F315" s="317"/>
      <c r="G315" s="1335"/>
      <c r="H315" s="363"/>
      <c r="I315" s="52"/>
      <c r="J315" s="115"/>
      <c r="K315" s="1287"/>
      <c r="L315" s="304"/>
      <c r="M315" s="1287"/>
    </row>
    <row r="316" spans="1:13" ht="15.75" hidden="1">
      <c r="A316" s="304" t="str">
        <f>IF(J316&gt;0,COUNT($J$4:J316)+MAX('MI Fittings'!A:A,'CS Press Fittings'!A:A,'Steel Nipples'!A:A,'Steel Cut Lengths'!A:A,'Pipe Hangers'!A:A),"")</f>
        <v/>
      </c>
      <c r="B316" s="304"/>
      <c r="C316" s="360"/>
      <c r="D316" s="361"/>
      <c r="E316" s="1287"/>
      <c r="F316" s="317"/>
      <c r="G316" s="1335"/>
      <c r="H316" s="363"/>
      <c r="I316" s="52"/>
      <c r="J316" s="115"/>
      <c r="K316" s="1287"/>
      <c r="L316" s="304"/>
      <c r="M316" s="1287"/>
    </row>
    <row r="317" spans="1:13" ht="15.75" hidden="1">
      <c r="A317" s="304" t="str">
        <f>IF(J317&gt;0,COUNT($J$4:J317)+MAX('MI Fittings'!A:A,'CS Press Fittings'!A:A,'Steel Nipples'!A:A,'Steel Cut Lengths'!A:A,'Pipe Hangers'!A:A),"")</f>
        <v/>
      </c>
      <c r="B317" s="304"/>
      <c r="C317" s="360"/>
      <c r="D317" s="361"/>
      <c r="E317" s="1287"/>
      <c r="F317" s="317"/>
      <c r="G317" s="1335"/>
      <c r="H317" s="363"/>
      <c r="I317" s="52"/>
      <c r="J317" s="115"/>
      <c r="K317" s="1287"/>
      <c r="L317" s="304"/>
      <c r="M317" s="1287"/>
    </row>
    <row r="318" spans="1:13" ht="15.75" hidden="1">
      <c r="A318" s="304" t="str">
        <f>IF(J318&gt;0,COUNT($J$4:J318)+MAX('MI Fittings'!A:A,'CS Press Fittings'!A:A,'Steel Nipples'!A:A,'Steel Cut Lengths'!A:A,'Pipe Hangers'!A:A),"")</f>
        <v/>
      </c>
      <c r="B318" s="304"/>
      <c r="C318" s="360"/>
      <c r="D318" s="361"/>
      <c r="E318" s="1287"/>
      <c r="F318" s="317"/>
      <c r="G318" s="1335"/>
      <c r="H318" s="363"/>
      <c r="I318" s="52"/>
      <c r="J318" s="115"/>
      <c r="K318" s="1287"/>
      <c r="L318" s="304"/>
      <c r="M318" s="1287"/>
    </row>
    <row r="319" spans="1:13" ht="15.75" hidden="1">
      <c r="A319" s="304" t="str">
        <f>IF(J319&gt;0,COUNT($J$4:J319)+MAX('MI Fittings'!A:A,'CS Press Fittings'!A:A,'Steel Nipples'!A:A,'Steel Cut Lengths'!A:A,'Pipe Hangers'!A:A),"")</f>
        <v/>
      </c>
      <c r="B319" s="304"/>
      <c r="C319" s="360"/>
      <c r="D319" s="361"/>
      <c r="E319" s="1287"/>
      <c r="F319" s="317"/>
      <c r="G319" s="1335"/>
      <c r="H319" s="363"/>
      <c r="I319" s="52"/>
      <c r="J319" s="115"/>
      <c r="K319" s="1287"/>
      <c r="L319" s="304"/>
      <c r="M319" s="1287"/>
    </row>
    <row r="320" spans="1:13" ht="15.75" hidden="1">
      <c r="A320" s="304" t="str">
        <f>IF(J320&gt;0,COUNT($J$4:J320)+MAX('MI Fittings'!A:A,'CS Press Fittings'!A:A,'Steel Nipples'!A:A,'Steel Cut Lengths'!A:A,'Pipe Hangers'!A:A),"")</f>
        <v/>
      </c>
      <c r="B320" s="304"/>
      <c r="C320" s="360"/>
      <c r="D320" s="361"/>
      <c r="E320" s="1287"/>
      <c r="F320" s="317"/>
      <c r="G320" s="1335"/>
      <c r="H320" s="363"/>
      <c r="I320" s="52"/>
      <c r="J320" s="115"/>
      <c r="K320" s="1287"/>
      <c r="L320" s="304"/>
      <c r="M320" s="1287"/>
    </row>
    <row r="321" spans="1:13" ht="15.75" hidden="1">
      <c r="A321" s="304" t="str">
        <f>IF(J321&gt;0,COUNT($J$4:J321)+MAX('MI Fittings'!A:A,'CS Press Fittings'!A:A,'Steel Nipples'!A:A,'Steel Cut Lengths'!A:A,'Pipe Hangers'!A:A),"")</f>
        <v/>
      </c>
      <c r="B321" s="304"/>
      <c r="C321" s="360"/>
      <c r="D321" s="361"/>
      <c r="E321" s="1287"/>
      <c r="F321" s="317"/>
      <c r="G321" s="1335"/>
      <c r="H321" s="363"/>
      <c r="I321" s="52"/>
      <c r="J321" s="115"/>
      <c r="K321" s="1287"/>
      <c r="L321" s="304"/>
      <c r="M321" s="1287"/>
    </row>
    <row r="322" spans="1:13" ht="15.75" hidden="1">
      <c r="A322" s="304" t="str">
        <f>IF(J322&gt;0,COUNT($J$4:J322)+MAX('MI Fittings'!A:A,'CS Press Fittings'!A:A,'Steel Nipples'!A:A,'Steel Cut Lengths'!A:A,'Pipe Hangers'!A:A),"")</f>
        <v/>
      </c>
      <c r="B322" s="304"/>
      <c r="C322" s="360"/>
      <c r="D322" s="361"/>
      <c r="E322" s="1287"/>
      <c r="F322" s="317"/>
      <c r="G322" s="1335"/>
      <c r="H322" s="363"/>
      <c r="I322" s="52"/>
      <c r="J322" s="115"/>
      <c r="K322" s="1287"/>
      <c r="L322" s="304"/>
      <c r="M322" s="1287"/>
    </row>
    <row r="323" spans="1:13" ht="15.75" hidden="1">
      <c r="A323" s="304" t="str">
        <f>IF(J323&gt;0,COUNT($J$4:J323)+MAX('MI Fittings'!A:A,'CS Press Fittings'!A:A,'Steel Nipples'!A:A,'Steel Cut Lengths'!A:A,'Pipe Hangers'!A:A),"")</f>
        <v/>
      </c>
      <c r="B323" s="304"/>
      <c r="C323" s="360"/>
      <c r="D323" s="361"/>
      <c r="E323" s="1287"/>
      <c r="F323" s="317"/>
      <c r="G323" s="1335"/>
      <c r="H323" s="363"/>
      <c r="I323" s="52"/>
      <c r="J323" s="115"/>
      <c r="K323" s="1287"/>
      <c r="L323" s="304"/>
      <c r="M323" s="1287"/>
    </row>
    <row r="324" spans="1:13" ht="15.75" hidden="1">
      <c r="A324" s="304" t="str">
        <f>IF(J324&gt;0,COUNT($J$4:J324)+MAX('MI Fittings'!A:A,'CS Press Fittings'!A:A,'Steel Nipples'!A:A,'Steel Cut Lengths'!A:A,'Pipe Hangers'!A:A),"")</f>
        <v/>
      </c>
      <c r="B324" s="304"/>
      <c r="C324" s="360"/>
      <c r="D324" s="361"/>
      <c r="E324" s="1287"/>
      <c r="F324" s="317"/>
      <c r="G324" s="1335"/>
      <c r="H324" s="363"/>
      <c r="I324" s="52"/>
      <c r="J324" s="115"/>
      <c r="K324" s="1287"/>
      <c r="L324" s="304"/>
      <c r="M324" s="1287"/>
    </row>
    <row r="325" spans="1:13" ht="15.75" hidden="1">
      <c r="A325" s="304" t="str">
        <f>IF(J325&gt;0,COUNT($J$4:J325)+MAX('MI Fittings'!A:A,'CS Press Fittings'!A:A,'Steel Nipples'!A:A,'Steel Cut Lengths'!A:A,'Pipe Hangers'!A:A),"")</f>
        <v/>
      </c>
      <c r="B325" s="304"/>
      <c r="C325" s="360"/>
      <c r="D325" s="361"/>
      <c r="E325" s="1287"/>
      <c r="F325" s="317"/>
      <c r="G325" s="1335"/>
      <c r="H325" s="363"/>
      <c r="I325" s="52"/>
      <c r="J325" s="115"/>
      <c r="K325" s="1287"/>
      <c r="L325" s="304"/>
      <c r="M325" s="1287"/>
    </row>
    <row r="326" spans="1:13" ht="15.75" hidden="1">
      <c r="A326" s="304" t="str">
        <f>IF(J326&gt;0,COUNT($J$4:J326)+MAX('MI Fittings'!A:A,'CS Press Fittings'!A:A,'Steel Nipples'!A:A,'Steel Cut Lengths'!A:A,'Pipe Hangers'!A:A),"")</f>
        <v/>
      </c>
      <c r="B326" s="304"/>
      <c r="C326" s="360"/>
      <c r="D326" s="361"/>
      <c r="E326" s="1287"/>
      <c r="F326" s="317"/>
      <c r="G326" s="1335"/>
      <c r="H326" s="363"/>
      <c r="I326" s="52"/>
      <c r="J326" s="115"/>
      <c r="K326" s="1287"/>
      <c r="L326" s="304"/>
      <c r="M326" s="1287"/>
    </row>
    <row r="327" spans="1:13" ht="15.75" hidden="1">
      <c r="A327" s="304" t="str">
        <f>IF(J327&gt;0,COUNT($J$4:J327)+MAX('MI Fittings'!A:A,'CS Press Fittings'!A:A,'Steel Nipples'!A:A,'Steel Cut Lengths'!A:A,'Pipe Hangers'!A:A),"")</f>
        <v/>
      </c>
      <c r="B327" s="304"/>
      <c r="C327" s="360"/>
      <c r="D327" s="361"/>
      <c r="E327" s="1287"/>
      <c r="F327" s="317"/>
      <c r="G327" s="1335"/>
      <c r="H327" s="363"/>
      <c r="I327" s="52"/>
      <c r="J327" s="115"/>
      <c r="K327" s="1287"/>
      <c r="L327" s="304"/>
      <c r="M327" s="1287"/>
    </row>
    <row r="328" spans="1:13" ht="15.75" hidden="1">
      <c r="A328" s="304" t="str">
        <f>IF(J328&gt;0,COUNT($J$4:J328)+MAX('MI Fittings'!A:A,'CS Press Fittings'!A:A,'Steel Nipples'!A:A,'Steel Cut Lengths'!A:A,'Pipe Hangers'!A:A),"")</f>
        <v/>
      </c>
      <c r="B328" s="304"/>
      <c r="C328" s="360"/>
      <c r="D328" s="361"/>
      <c r="E328" s="1287"/>
      <c r="F328" s="317"/>
      <c r="G328" s="1335"/>
      <c r="H328" s="363"/>
      <c r="I328" s="52"/>
      <c r="J328" s="115"/>
      <c r="K328" s="1287"/>
      <c r="L328" s="304"/>
      <c r="M328" s="1287"/>
    </row>
    <row r="329" spans="1:13" ht="15.75" hidden="1">
      <c r="A329" s="304" t="str">
        <f>IF(J329&gt;0,COUNT($J$4:J329)+MAX('MI Fittings'!A:A,'CS Press Fittings'!A:A,'Steel Nipples'!A:A,'Steel Cut Lengths'!A:A,'Pipe Hangers'!A:A),"")</f>
        <v/>
      </c>
      <c r="B329" s="304"/>
      <c r="C329" s="360"/>
      <c r="D329" s="361"/>
      <c r="E329" s="1287"/>
      <c r="F329" s="317"/>
      <c r="G329" s="1335"/>
      <c r="H329" s="363"/>
      <c r="I329" s="52"/>
      <c r="J329" s="115"/>
      <c r="K329" s="1287"/>
      <c r="L329" s="304"/>
      <c r="M329" s="1287"/>
    </row>
    <row r="330" spans="1:13" ht="15.75" hidden="1">
      <c r="A330" s="304" t="str">
        <f>IF(J330&gt;0,COUNT($J$4:J330)+MAX('MI Fittings'!A:A,'CS Press Fittings'!A:A,'Steel Nipples'!A:A,'Steel Cut Lengths'!A:A,'Pipe Hangers'!A:A),"")</f>
        <v/>
      </c>
      <c r="B330" s="304"/>
      <c r="C330" s="360"/>
      <c r="D330" s="361"/>
      <c r="E330" s="1287"/>
      <c r="F330" s="317"/>
      <c r="G330" s="1335"/>
      <c r="H330" s="363"/>
      <c r="I330" s="52"/>
      <c r="J330" s="115"/>
      <c r="K330" s="1287"/>
      <c r="L330" s="304"/>
      <c r="M330" s="1287"/>
    </row>
    <row r="331" spans="1:13" ht="15.75" hidden="1">
      <c r="A331" s="304" t="str">
        <f>IF(J331&gt;0,COUNT($J$4:J331)+MAX('MI Fittings'!A:A,'CS Press Fittings'!A:A,'Steel Nipples'!A:A,'Steel Cut Lengths'!A:A,'Pipe Hangers'!A:A),"")</f>
        <v/>
      </c>
      <c r="B331" s="304"/>
      <c r="C331" s="360"/>
      <c r="D331" s="361"/>
      <c r="E331" s="1287"/>
      <c r="F331" s="317"/>
      <c r="G331" s="1335"/>
      <c r="H331" s="363"/>
      <c r="I331" s="52"/>
      <c r="J331" s="115"/>
      <c r="K331" s="1287"/>
      <c r="L331" s="304"/>
      <c r="M331" s="1287"/>
    </row>
    <row r="332" spans="1:13" ht="15.75" hidden="1">
      <c r="A332" s="304" t="str">
        <f>IF(J332&gt;0,COUNT($J$4:J332)+MAX('MI Fittings'!A:A,'CS Press Fittings'!A:A,'Steel Nipples'!A:A,'Steel Cut Lengths'!A:A,'Pipe Hangers'!A:A),"")</f>
        <v/>
      </c>
      <c r="B332" s="304"/>
      <c r="C332" s="360"/>
      <c r="D332" s="361"/>
      <c r="E332" s="1287"/>
      <c r="F332" s="317"/>
      <c r="G332" s="1335"/>
      <c r="H332" s="363"/>
      <c r="I332" s="52"/>
      <c r="J332" s="115"/>
      <c r="K332" s="1287"/>
      <c r="L332" s="304"/>
      <c r="M332" s="1287"/>
    </row>
    <row r="333" spans="1:13" ht="15.75" hidden="1">
      <c r="A333" s="304" t="str">
        <f>IF(J333&gt;0,COUNT($J$4:J333)+MAX('MI Fittings'!A:A,'CS Press Fittings'!A:A,'Steel Nipples'!A:A,'Steel Cut Lengths'!A:A,'Pipe Hangers'!A:A),"")</f>
        <v/>
      </c>
      <c r="B333" s="304"/>
      <c r="C333" s="360"/>
      <c r="D333" s="361"/>
      <c r="E333" s="1287"/>
      <c r="F333" s="317"/>
      <c r="G333" s="1335"/>
      <c r="H333" s="363"/>
      <c r="I333" s="52"/>
      <c r="J333" s="115"/>
      <c r="K333" s="1287"/>
      <c r="L333" s="304"/>
      <c r="M333" s="1287"/>
    </row>
    <row r="334" spans="1:13" ht="15.75" hidden="1">
      <c r="A334" s="304" t="str">
        <f>IF(J334&gt;0,COUNT($J$4:J334)+MAX('MI Fittings'!A:A,'CS Press Fittings'!A:A,'Steel Nipples'!A:A,'Steel Cut Lengths'!A:A,'Pipe Hangers'!A:A),"")</f>
        <v/>
      </c>
      <c r="B334" s="304"/>
      <c r="C334" s="360"/>
      <c r="D334" s="361"/>
      <c r="E334" s="1287"/>
      <c r="F334" s="317"/>
      <c r="G334" s="1335"/>
      <c r="H334" s="363"/>
      <c r="I334" s="52"/>
      <c r="J334" s="115"/>
      <c r="K334" s="1287"/>
      <c r="L334" s="304"/>
      <c r="M334" s="1287"/>
    </row>
    <row r="335" spans="1:13" ht="15.75" hidden="1">
      <c r="A335" s="304" t="str">
        <f>IF(J335&gt;0,COUNT($J$4:J335)+MAX('MI Fittings'!A:A,'CS Press Fittings'!A:A,'Steel Nipples'!A:A,'Steel Cut Lengths'!A:A,'Pipe Hangers'!A:A),"")</f>
        <v/>
      </c>
      <c r="B335" s="304"/>
      <c r="C335" s="360"/>
      <c r="D335" s="361"/>
      <c r="E335" s="1287"/>
      <c r="F335" s="317"/>
      <c r="G335" s="1335"/>
      <c r="H335" s="363"/>
      <c r="I335" s="52"/>
      <c r="J335" s="115"/>
      <c r="K335" s="1287"/>
      <c r="L335" s="304"/>
      <c r="M335" s="1287"/>
    </row>
    <row r="336" spans="1:13" ht="15.75" hidden="1">
      <c r="A336" s="304" t="str">
        <f>IF(J336&gt;0,COUNT($J$4:J336)+MAX('MI Fittings'!A:A,'CS Press Fittings'!A:A,'Steel Nipples'!A:A,'Steel Cut Lengths'!A:A,'Pipe Hangers'!A:A),"")</f>
        <v/>
      </c>
      <c r="B336" s="304"/>
      <c r="C336" s="360"/>
      <c r="D336" s="361"/>
      <c r="E336" s="1287"/>
      <c r="F336" s="317"/>
      <c r="G336" s="1335"/>
      <c r="H336" s="363"/>
      <c r="I336" s="52"/>
      <c r="J336" s="115"/>
      <c r="K336" s="1287"/>
      <c r="L336" s="304"/>
      <c r="M336" s="1287"/>
    </row>
    <row r="337" spans="1:13" ht="15.75" hidden="1">
      <c r="A337" s="304" t="str">
        <f>IF(J337&gt;0,COUNT($J$4:J337)+MAX('MI Fittings'!A:A,'CS Press Fittings'!A:A,'Steel Nipples'!A:A,'Steel Cut Lengths'!A:A,'Pipe Hangers'!A:A),"")</f>
        <v/>
      </c>
      <c r="B337" s="304"/>
      <c r="C337" s="360"/>
      <c r="D337" s="361"/>
      <c r="E337" s="1287"/>
      <c r="F337" s="317"/>
      <c r="G337" s="1335"/>
      <c r="H337" s="363"/>
      <c r="I337" s="52"/>
      <c r="J337" s="115"/>
      <c r="K337" s="1287"/>
      <c r="L337" s="304"/>
      <c r="M337" s="1287"/>
    </row>
    <row r="338" spans="1:13" ht="15.75" hidden="1">
      <c r="A338" s="304" t="str">
        <f>IF(J338&gt;0,COUNT($J$4:J338)+MAX('MI Fittings'!A:A,'CS Press Fittings'!A:A,'Steel Nipples'!A:A,'Steel Cut Lengths'!A:A,'Pipe Hangers'!A:A),"")</f>
        <v/>
      </c>
      <c r="B338" s="304"/>
      <c r="C338" s="360"/>
      <c r="D338" s="361"/>
      <c r="E338" s="1287"/>
      <c r="F338" s="317"/>
      <c r="G338" s="1335"/>
      <c r="H338" s="363"/>
      <c r="I338" s="52"/>
      <c r="J338" s="115"/>
      <c r="K338" s="1287"/>
      <c r="L338" s="304"/>
      <c r="M338" s="1287"/>
    </row>
    <row r="339" spans="1:13" ht="15.75" hidden="1">
      <c r="A339" s="304" t="str">
        <f>IF(J339&gt;0,COUNT($J$4:J339)+MAX('MI Fittings'!A:A,'CS Press Fittings'!A:A,'Steel Nipples'!A:A,'Steel Cut Lengths'!A:A,'Pipe Hangers'!A:A),"")</f>
        <v/>
      </c>
      <c r="B339" s="304"/>
      <c r="C339" s="360"/>
      <c r="D339" s="361"/>
      <c r="E339" s="1287"/>
      <c r="F339" s="317"/>
      <c r="G339" s="1335"/>
      <c r="H339" s="363"/>
      <c r="I339" s="52"/>
      <c r="J339" s="115"/>
      <c r="K339" s="1287"/>
      <c r="L339" s="304"/>
      <c r="M339" s="1287"/>
    </row>
    <row r="340" spans="1:13" ht="15.75" hidden="1">
      <c r="A340" s="304" t="str">
        <f>IF(J340&gt;0,COUNT($J$4:J340)+MAX('MI Fittings'!A:A,'CS Press Fittings'!A:A,'Steel Nipples'!A:A,'Steel Cut Lengths'!A:A,'Pipe Hangers'!A:A),"")</f>
        <v/>
      </c>
      <c r="B340" s="304"/>
      <c r="C340" s="360"/>
      <c r="D340" s="361"/>
      <c r="E340" s="1287"/>
      <c r="F340" s="317"/>
      <c r="G340" s="1335"/>
      <c r="H340" s="363"/>
      <c r="I340" s="52"/>
      <c r="J340" s="115"/>
      <c r="K340" s="1287"/>
      <c r="L340" s="304"/>
      <c r="M340" s="1287"/>
    </row>
    <row r="341" spans="1:13" ht="15.75" hidden="1">
      <c r="A341" s="304" t="str">
        <f>IF(J341&gt;0,COUNT($J$4:J341)+MAX('MI Fittings'!A:A,'CS Press Fittings'!A:A,'Steel Nipples'!A:A,'Steel Cut Lengths'!A:A,'Pipe Hangers'!A:A),"")</f>
        <v/>
      </c>
      <c r="B341" s="304"/>
      <c r="C341" s="360"/>
      <c r="D341" s="361"/>
      <c r="E341" s="1287"/>
      <c r="F341" s="317"/>
      <c r="G341" s="1335"/>
      <c r="H341" s="363"/>
      <c r="I341" s="52"/>
      <c r="J341" s="115"/>
      <c r="K341" s="1287"/>
      <c r="L341" s="304"/>
      <c r="M341" s="1287"/>
    </row>
    <row r="342" spans="1:13" ht="15.75" hidden="1">
      <c r="A342" s="304" t="str">
        <f>IF(J342&gt;0,COUNT($J$4:J342)+MAX('MI Fittings'!A:A,'CS Press Fittings'!A:A,'Steel Nipples'!A:A,'Steel Cut Lengths'!A:A,'Pipe Hangers'!A:A),"")</f>
        <v/>
      </c>
      <c r="B342" s="304"/>
      <c r="C342" s="360"/>
      <c r="D342" s="361"/>
      <c r="E342" s="1287"/>
      <c r="F342" s="317"/>
      <c r="G342" s="1335"/>
      <c r="H342" s="363"/>
      <c r="I342" s="52"/>
      <c r="J342" s="115"/>
      <c r="K342" s="1287"/>
      <c r="L342" s="304"/>
      <c r="M342" s="1287"/>
    </row>
    <row r="343" spans="1:13" ht="15.75" hidden="1">
      <c r="A343" s="304" t="str">
        <f>IF(J343&gt;0,COUNT($J$4:J343)+MAX('MI Fittings'!A:A,'CS Press Fittings'!A:A,'Steel Nipples'!A:A,'Steel Cut Lengths'!A:A,'Pipe Hangers'!A:A),"")</f>
        <v/>
      </c>
      <c r="B343" s="304"/>
      <c r="C343" s="360"/>
      <c r="D343" s="361"/>
      <c r="E343" s="1287"/>
      <c r="F343" s="317"/>
      <c r="G343" s="1335"/>
      <c r="H343" s="363"/>
      <c r="I343" s="52"/>
      <c r="J343" s="115"/>
      <c r="K343" s="1287"/>
      <c r="L343" s="304"/>
      <c r="M343" s="1287"/>
    </row>
    <row r="344" spans="1:13" ht="15.75" hidden="1">
      <c r="A344" s="304" t="str">
        <f>IF(J344&gt;0,COUNT($J$4:J344)+MAX('MI Fittings'!A:A,'CS Press Fittings'!A:A,'Steel Nipples'!A:A,'Steel Cut Lengths'!A:A,'Pipe Hangers'!A:A),"")</f>
        <v/>
      </c>
      <c r="B344" s="304"/>
      <c r="C344" s="360"/>
      <c r="D344" s="361"/>
      <c r="E344" s="1287"/>
      <c r="F344" s="317"/>
      <c r="G344" s="1335"/>
      <c r="H344" s="363"/>
      <c r="I344" s="52"/>
      <c r="J344" s="115"/>
      <c r="K344" s="1287"/>
      <c r="L344" s="304"/>
      <c r="M344" s="1287"/>
    </row>
    <row r="345" spans="1:13" ht="15.75" hidden="1">
      <c r="A345" s="304" t="str">
        <f>IF(J345&gt;0,COUNT($J$4:J345)+MAX('MI Fittings'!A:A,'CS Press Fittings'!A:A,'Steel Nipples'!A:A,'Steel Cut Lengths'!A:A,'Pipe Hangers'!A:A),"")</f>
        <v/>
      </c>
      <c r="B345" s="304"/>
      <c r="C345" s="360"/>
      <c r="D345" s="361"/>
      <c r="E345" s="1287"/>
      <c r="F345" s="317"/>
      <c r="G345" s="1335"/>
      <c r="H345" s="363"/>
      <c r="I345" s="52"/>
      <c r="J345" s="115"/>
      <c r="K345" s="1287"/>
      <c r="L345" s="304"/>
      <c r="M345" s="1287"/>
    </row>
    <row r="346" spans="1:13" ht="15.75" hidden="1">
      <c r="A346" s="304" t="str">
        <f>IF(J346&gt;0,COUNT($J$4:J346)+MAX('MI Fittings'!A:A,'CS Press Fittings'!A:A,'Steel Nipples'!A:A,'Steel Cut Lengths'!A:A,'Pipe Hangers'!A:A),"")</f>
        <v/>
      </c>
      <c r="B346" s="304"/>
      <c r="C346" s="360"/>
      <c r="D346" s="361"/>
      <c r="E346" s="1287"/>
      <c r="F346" s="317"/>
      <c r="G346" s="1335"/>
      <c r="H346" s="363"/>
      <c r="I346" s="52"/>
      <c r="J346" s="115"/>
      <c r="K346" s="1287"/>
      <c r="L346" s="304"/>
      <c r="M346" s="1287"/>
    </row>
    <row r="347" spans="1:13" ht="15.75" hidden="1">
      <c r="A347" s="304" t="str">
        <f>IF(J347&gt;0,COUNT($J$4:J347)+MAX('MI Fittings'!A:A,'CS Press Fittings'!A:A,'Steel Nipples'!A:A,'Steel Cut Lengths'!A:A,'Pipe Hangers'!A:A),"")</f>
        <v/>
      </c>
      <c r="B347" s="304"/>
      <c r="C347" s="360"/>
      <c r="D347" s="361"/>
      <c r="E347" s="1287"/>
      <c r="F347" s="317"/>
      <c r="G347" s="1335"/>
      <c r="H347" s="363"/>
      <c r="I347" s="52"/>
      <c r="J347" s="115"/>
      <c r="K347" s="1287"/>
      <c r="L347" s="304"/>
      <c r="M347" s="1287"/>
    </row>
    <row r="348" spans="1:13" ht="15.75" hidden="1">
      <c r="A348" s="304" t="str">
        <f>IF(J348&gt;0,COUNT($J$4:J348)+MAX('MI Fittings'!A:A,'CS Press Fittings'!A:A,'Steel Nipples'!A:A,'Steel Cut Lengths'!A:A,'Pipe Hangers'!A:A),"")</f>
        <v/>
      </c>
      <c r="B348" s="304"/>
      <c r="C348" s="360"/>
      <c r="D348" s="361"/>
      <c r="E348" s="1287"/>
      <c r="F348" s="317"/>
      <c r="G348" s="1335"/>
      <c r="H348" s="363"/>
      <c r="I348" s="52"/>
      <c r="J348" s="115"/>
      <c r="K348" s="1287"/>
      <c r="L348" s="304"/>
      <c r="M348" s="1287"/>
    </row>
    <row r="349" spans="1:13" ht="15.75" hidden="1">
      <c r="A349" s="304" t="str">
        <f>IF(J349&gt;0,COUNT($J$4:J349)+MAX('MI Fittings'!A:A,'CS Press Fittings'!A:A,'Steel Nipples'!A:A,'Steel Cut Lengths'!A:A,'Pipe Hangers'!A:A),"")</f>
        <v/>
      </c>
      <c r="B349" s="304"/>
      <c r="C349" s="360"/>
      <c r="D349" s="361"/>
      <c r="E349" s="1287"/>
      <c r="F349" s="317"/>
      <c r="G349" s="1335"/>
      <c r="H349" s="363"/>
      <c r="I349" s="52"/>
      <c r="J349" s="115"/>
      <c r="K349" s="1287"/>
      <c r="L349" s="304"/>
      <c r="M349" s="1287"/>
    </row>
    <row r="350" spans="1:13" ht="15.75" hidden="1">
      <c r="A350" s="304" t="str">
        <f>IF(J350&gt;0,COUNT($J$4:J350)+MAX('MI Fittings'!A:A,'CS Press Fittings'!A:A,'Steel Nipples'!A:A,'Steel Cut Lengths'!A:A,'Pipe Hangers'!A:A),"")</f>
        <v/>
      </c>
      <c r="B350" s="304"/>
      <c r="C350" s="360"/>
      <c r="D350" s="361"/>
      <c r="E350" s="1287"/>
      <c r="F350" s="317"/>
      <c r="G350" s="1335"/>
      <c r="H350" s="363"/>
      <c r="I350" s="52"/>
      <c r="J350" s="115"/>
      <c r="K350" s="1287"/>
      <c r="L350" s="304"/>
      <c r="M350" s="1287"/>
    </row>
    <row r="351" spans="1:13" ht="15.75" hidden="1">
      <c r="A351" s="304" t="str">
        <f>IF(J351&gt;0,COUNT($J$4:J351)+MAX('MI Fittings'!A:A,'CS Press Fittings'!A:A,'Steel Nipples'!A:A,'Steel Cut Lengths'!A:A,'Pipe Hangers'!A:A),"")</f>
        <v/>
      </c>
      <c r="B351" s="304"/>
      <c r="C351" s="360"/>
      <c r="D351" s="361"/>
      <c r="E351" s="1287"/>
      <c r="F351" s="317"/>
      <c r="G351" s="1335"/>
      <c r="H351" s="363"/>
      <c r="I351" s="52"/>
      <c r="J351" s="115"/>
      <c r="K351" s="1287"/>
      <c r="L351" s="304"/>
      <c r="M351" s="1287"/>
    </row>
    <row r="352" spans="1:13" ht="15.75" hidden="1">
      <c r="A352" s="304" t="str">
        <f>IF(J352&gt;0,COUNT($J$4:J352)+MAX('MI Fittings'!A:A,'CS Press Fittings'!A:A,'Steel Nipples'!A:A,'Steel Cut Lengths'!A:A,'Pipe Hangers'!A:A),"")</f>
        <v/>
      </c>
      <c r="B352" s="304"/>
      <c r="C352" s="360"/>
      <c r="D352" s="361"/>
      <c r="E352" s="1287"/>
      <c r="F352" s="317"/>
      <c r="G352" s="1335"/>
      <c r="H352" s="363"/>
      <c r="I352" s="52"/>
      <c r="J352" s="115"/>
      <c r="K352" s="1287"/>
      <c r="L352" s="304"/>
      <c r="M352" s="1287"/>
    </row>
    <row r="353" spans="1:13" ht="15.75" hidden="1">
      <c r="A353" s="304" t="str">
        <f>IF(J353&gt;0,COUNT($J$4:J353)+MAX('MI Fittings'!A:A,'CS Press Fittings'!A:A,'Steel Nipples'!A:A,'Steel Cut Lengths'!A:A,'Pipe Hangers'!A:A),"")</f>
        <v/>
      </c>
      <c r="B353" s="304"/>
      <c r="C353" s="360"/>
      <c r="D353" s="361"/>
      <c r="E353" s="1287"/>
      <c r="F353" s="317"/>
      <c r="G353" s="1335"/>
      <c r="H353" s="363"/>
      <c r="I353" s="52"/>
      <c r="J353" s="115"/>
      <c r="K353" s="1287"/>
      <c r="L353" s="304"/>
      <c r="M353" s="1287"/>
    </row>
    <row r="354" spans="1:13" ht="15.75" hidden="1">
      <c r="A354" s="304" t="str">
        <f>IF(J354&gt;0,COUNT($J$4:J354)+MAX('MI Fittings'!A:A,'CS Press Fittings'!A:A,'Steel Nipples'!A:A,'Steel Cut Lengths'!A:A,'Pipe Hangers'!A:A),"")</f>
        <v/>
      </c>
      <c r="B354" s="304"/>
      <c r="C354" s="360"/>
      <c r="D354" s="361"/>
      <c r="E354" s="1287"/>
      <c r="F354" s="317"/>
      <c r="G354" s="1335"/>
      <c r="H354" s="363"/>
      <c r="I354" s="52"/>
      <c r="J354" s="115"/>
      <c r="K354" s="1287"/>
      <c r="L354" s="304"/>
      <c r="M354" s="1287"/>
    </row>
    <row r="355" spans="1:13" ht="15.75" hidden="1">
      <c r="A355" s="304" t="str">
        <f>IF(J355&gt;0,COUNT($J$4:J355)+MAX('MI Fittings'!A:A,'CS Press Fittings'!A:A,'Steel Nipples'!A:A,'Steel Cut Lengths'!A:A,'Pipe Hangers'!A:A),"")</f>
        <v/>
      </c>
      <c r="B355" s="304"/>
      <c r="C355" s="360"/>
      <c r="D355" s="361"/>
      <c r="E355" s="1287"/>
      <c r="F355" s="317"/>
      <c r="G355" s="1335"/>
      <c r="H355" s="363"/>
      <c r="I355" s="52"/>
      <c r="J355" s="115"/>
      <c r="K355" s="1287"/>
      <c r="L355" s="304"/>
      <c r="M355" s="1287"/>
    </row>
    <row r="356" spans="1:13" ht="15.75" hidden="1">
      <c r="A356" s="304" t="str">
        <f>IF(J356&gt;0,COUNT($J$4:J356)+MAX('MI Fittings'!A:A,'CS Press Fittings'!A:A,'Steel Nipples'!A:A,'Steel Cut Lengths'!A:A,'Pipe Hangers'!A:A),"")</f>
        <v/>
      </c>
      <c r="B356" s="304"/>
      <c r="C356" s="360"/>
      <c r="D356" s="361"/>
      <c r="E356" s="1287"/>
      <c r="F356" s="317"/>
      <c r="G356" s="1335"/>
      <c r="H356" s="363"/>
      <c r="I356" s="52"/>
      <c r="J356" s="115"/>
      <c r="K356" s="1287"/>
      <c r="L356" s="304"/>
      <c r="M356" s="1287"/>
    </row>
    <row r="357" spans="1:13" ht="15.75" hidden="1">
      <c r="A357" s="304" t="str">
        <f>IF(J357&gt;0,COUNT($J$4:J357)+MAX('MI Fittings'!A:A,'CS Press Fittings'!A:A,'Steel Nipples'!A:A,'Steel Cut Lengths'!A:A,'Pipe Hangers'!A:A),"")</f>
        <v/>
      </c>
      <c r="B357" s="304"/>
      <c r="C357" s="360"/>
      <c r="D357" s="361"/>
      <c r="E357" s="1287"/>
      <c r="F357" s="317"/>
      <c r="G357" s="1335"/>
      <c r="H357" s="363"/>
      <c r="I357" s="52"/>
      <c r="J357" s="115"/>
      <c r="K357" s="1287"/>
      <c r="L357" s="304"/>
      <c r="M357" s="1287"/>
    </row>
    <row r="358" spans="1:13" ht="15.75" hidden="1">
      <c r="A358" s="304" t="str">
        <f>IF(J358&gt;0,COUNT($J$4:J358)+MAX('MI Fittings'!A:A,'CS Press Fittings'!A:A,'Steel Nipples'!A:A,'Steel Cut Lengths'!A:A,'Pipe Hangers'!A:A),"")</f>
        <v/>
      </c>
      <c r="B358" s="304"/>
      <c r="C358" s="360"/>
      <c r="D358" s="361"/>
      <c r="E358" s="1287"/>
      <c r="F358" s="317"/>
      <c r="G358" s="1335"/>
      <c r="H358" s="363"/>
      <c r="I358" s="52"/>
      <c r="J358" s="115"/>
      <c r="K358" s="1287"/>
      <c r="L358" s="304"/>
      <c r="M358" s="1287"/>
    </row>
    <row r="359" spans="1:13" ht="15.75" hidden="1">
      <c r="A359" s="304" t="str">
        <f>IF(J359&gt;0,COUNT($J$4:J359)+MAX('MI Fittings'!A:A,'CS Press Fittings'!A:A,'Steel Nipples'!A:A,'Steel Cut Lengths'!A:A,'Pipe Hangers'!A:A),"")</f>
        <v/>
      </c>
      <c r="B359" s="304"/>
      <c r="C359" s="360"/>
      <c r="D359" s="361"/>
      <c r="E359" s="1287"/>
      <c r="F359" s="317"/>
      <c r="G359" s="1335"/>
      <c r="H359" s="363"/>
      <c r="I359" s="52"/>
      <c r="J359" s="115"/>
      <c r="K359" s="1287"/>
      <c r="L359" s="304"/>
      <c r="M359" s="1287"/>
    </row>
    <row r="360" spans="1:13" ht="15.75" hidden="1">
      <c r="A360" s="304" t="str">
        <f>IF(J360&gt;0,COUNT($J$4:J360)+MAX('MI Fittings'!A:A,'CS Press Fittings'!A:A,'Steel Nipples'!A:A,'Steel Cut Lengths'!A:A,'Pipe Hangers'!A:A),"")</f>
        <v/>
      </c>
      <c r="B360" s="304"/>
      <c r="C360" s="360"/>
      <c r="D360" s="361"/>
      <c r="E360" s="1287"/>
      <c r="F360" s="317"/>
      <c r="G360" s="1335"/>
      <c r="H360" s="363"/>
      <c r="I360" s="52"/>
      <c r="J360" s="115"/>
      <c r="K360" s="1287"/>
      <c r="L360" s="304"/>
      <c r="M360" s="1287"/>
    </row>
    <row r="361" spans="1:13" ht="15.75" hidden="1">
      <c r="A361" s="304" t="str">
        <f>IF(J361&gt;0,COUNT($J$4:J361)+MAX('MI Fittings'!A:A,'CS Press Fittings'!A:A,'Steel Nipples'!A:A,'Steel Cut Lengths'!A:A,'Pipe Hangers'!A:A),"")</f>
        <v/>
      </c>
      <c r="B361" s="304"/>
      <c r="C361" s="360"/>
      <c r="D361" s="361"/>
      <c r="E361" s="1287"/>
      <c r="F361" s="317"/>
      <c r="G361" s="1335"/>
      <c r="H361" s="363"/>
      <c r="I361" s="52"/>
      <c r="J361" s="115"/>
      <c r="K361" s="1287"/>
      <c r="L361" s="304"/>
      <c r="M361" s="1287"/>
    </row>
    <row r="362" spans="1:13" ht="15.75" hidden="1">
      <c r="A362" s="304" t="str">
        <f>IF(J362&gt;0,COUNT($J$4:J362)+MAX('MI Fittings'!A:A,'CS Press Fittings'!A:A,'Steel Nipples'!A:A,'Steel Cut Lengths'!A:A,'Pipe Hangers'!A:A),"")</f>
        <v/>
      </c>
      <c r="B362" s="304"/>
      <c r="C362" s="360"/>
      <c r="D362" s="361"/>
      <c r="E362" s="1287"/>
      <c r="F362" s="317"/>
      <c r="G362" s="1335"/>
      <c r="H362" s="363"/>
      <c r="I362" s="52"/>
      <c r="J362" s="115"/>
      <c r="K362" s="1287"/>
      <c r="L362" s="304"/>
      <c r="M362" s="1287"/>
    </row>
    <row r="363" spans="1:13" ht="15.75" hidden="1">
      <c r="A363" s="304" t="str">
        <f>IF(J363&gt;0,COUNT($J$4:J363)+MAX('MI Fittings'!A:A,'CS Press Fittings'!A:A,'Steel Nipples'!A:A,'Steel Cut Lengths'!A:A,'Pipe Hangers'!A:A),"")</f>
        <v/>
      </c>
      <c r="B363" s="304"/>
      <c r="C363" s="360"/>
      <c r="D363" s="361"/>
      <c r="E363" s="1287"/>
      <c r="F363" s="317"/>
      <c r="G363" s="1335"/>
      <c r="H363" s="363"/>
      <c r="I363" s="52"/>
      <c r="J363" s="115"/>
      <c r="K363" s="1287"/>
      <c r="L363" s="304"/>
      <c r="M363" s="1287"/>
    </row>
    <row r="364" spans="1:13" ht="15.75" hidden="1">
      <c r="A364" s="304" t="str">
        <f>IF(J364&gt;0,COUNT($J$4:J364)+MAX('MI Fittings'!A:A,'CS Press Fittings'!A:A,'Steel Nipples'!A:A,'Steel Cut Lengths'!A:A,'Pipe Hangers'!A:A),"")</f>
        <v/>
      </c>
      <c r="B364" s="304"/>
      <c r="C364" s="360"/>
      <c r="D364" s="361"/>
      <c r="E364" s="1287"/>
      <c r="F364" s="317"/>
      <c r="G364" s="1335"/>
      <c r="H364" s="363"/>
      <c r="I364" s="52"/>
      <c r="J364" s="115"/>
      <c r="K364" s="1287"/>
      <c r="L364" s="304"/>
      <c r="M364" s="1287"/>
    </row>
    <row r="365" spans="1:13" ht="15.75" hidden="1">
      <c r="A365" s="304" t="str">
        <f>IF(J365&gt;0,COUNT($J$4:J365)+MAX('MI Fittings'!A:A,'CS Press Fittings'!A:A,'Steel Nipples'!A:A,'Steel Cut Lengths'!A:A,'Pipe Hangers'!A:A),"")</f>
        <v/>
      </c>
      <c r="B365" s="304"/>
      <c r="C365" s="360"/>
      <c r="D365" s="361"/>
      <c r="E365" s="1287"/>
      <c r="F365" s="317"/>
      <c r="G365" s="1335"/>
      <c r="H365" s="363"/>
      <c r="I365" s="52"/>
      <c r="J365" s="115"/>
      <c r="K365" s="1287"/>
      <c r="L365" s="304"/>
      <c r="M365" s="1287"/>
    </row>
    <row r="366" spans="1:13" ht="15.75" hidden="1">
      <c r="A366" s="304" t="str">
        <f>IF(J366&gt;0,COUNT($J$4:J366)+MAX('MI Fittings'!A:A,'CS Press Fittings'!A:A,'Steel Nipples'!A:A,'Steel Cut Lengths'!A:A,'Pipe Hangers'!A:A),"")</f>
        <v/>
      </c>
      <c r="B366" s="304"/>
      <c r="C366" s="360"/>
      <c r="D366" s="361"/>
      <c r="E366" s="1287"/>
      <c r="F366" s="317"/>
      <c r="G366" s="1335"/>
      <c r="H366" s="363"/>
      <c r="I366" s="52"/>
      <c r="J366" s="115"/>
      <c r="K366" s="1287"/>
      <c r="L366" s="304"/>
      <c r="M366" s="1287"/>
    </row>
    <row r="367" spans="1:13" ht="15.75" hidden="1">
      <c r="A367" s="304" t="str">
        <f>IF(J367&gt;0,COUNT($J$4:J367)+MAX('MI Fittings'!A:A,'CS Press Fittings'!A:A,'Steel Nipples'!A:A,'Steel Cut Lengths'!A:A,'Pipe Hangers'!A:A),"")</f>
        <v/>
      </c>
      <c r="B367" s="304"/>
      <c r="C367" s="360"/>
      <c r="D367" s="361"/>
      <c r="E367" s="1287"/>
      <c r="F367" s="317"/>
      <c r="G367" s="1335"/>
      <c r="H367" s="363"/>
      <c r="I367" s="52"/>
      <c r="J367" s="115"/>
      <c r="K367" s="1287"/>
      <c r="L367" s="304"/>
      <c r="M367" s="1287"/>
    </row>
    <row r="368" spans="1:13" ht="15.75" hidden="1">
      <c r="A368" s="304" t="str">
        <f>IF(J368&gt;0,COUNT($J$4:J368)+MAX('MI Fittings'!A:A,'CS Press Fittings'!A:A,'Steel Nipples'!A:A,'Steel Cut Lengths'!A:A,'Pipe Hangers'!A:A),"")</f>
        <v/>
      </c>
      <c r="B368" s="304"/>
      <c r="C368" s="360"/>
      <c r="D368" s="361"/>
      <c r="E368" s="1287"/>
      <c r="F368" s="317"/>
      <c r="G368" s="1335"/>
      <c r="H368" s="363"/>
      <c r="I368" s="52"/>
      <c r="J368" s="115"/>
      <c r="K368" s="1287"/>
      <c r="L368" s="304"/>
      <c r="M368" s="1287"/>
    </row>
    <row r="369" spans="1:13" ht="15.75" hidden="1">
      <c r="A369" s="304" t="str">
        <f>IF(J369&gt;0,COUNT($J$4:J369)+MAX('MI Fittings'!A:A,'CS Press Fittings'!A:A,'Steel Nipples'!A:A,'Steel Cut Lengths'!A:A,'Pipe Hangers'!A:A),"")</f>
        <v/>
      </c>
      <c r="B369" s="304"/>
      <c r="C369" s="360"/>
      <c r="D369" s="361"/>
      <c r="E369" s="1287"/>
      <c r="F369" s="317"/>
      <c r="G369" s="1335"/>
      <c r="H369" s="363"/>
      <c r="I369" s="52"/>
      <c r="J369" s="115"/>
      <c r="K369" s="1287"/>
      <c r="L369" s="304"/>
      <c r="M369" s="1287"/>
    </row>
    <row r="370" spans="1:13" ht="15.75" hidden="1">
      <c r="A370" s="304" t="str">
        <f>IF(J370&gt;0,COUNT($J$4:J370)+MAX('MI Fittings'!A:A,'CS Press Fittings'!A:A,'Steel Nipples'!A:A,'Steel Cut Lengths'!A:A,'Pipe Hangers'!A:A),"")</f>
        <v/>
      </c>
      <c r="B370" s="304"/>
      <c r="C370" s="360"/>
      <c r="D370" s="361"/>
      <c r="E370" s="1287"/>
      <c r="F370" s="317"/>
      <c r="G370" s="1335"/>
      <c r="H370" s="363"/>
      <c r="I370" s="52"/>
      <c r="J370" s="115"/>
      <c r="K370" s="1287"/>
      <c r="L370" s="304"/>
      <c r="M370" s="1287"/>
    </row>
    <row r="371" spans="1:13" ht="15.75" hidden="1">
      <c r="A371" s="304" t="str">
        <f>IF(J371&gt;0,COUNT($J$4:J371)+MAX('MI Fittings'!A:A,'CS Press Fittings'!A:A,'Steel Nipples'!A:A,'Steel Cut Lengths'!A:A,'Pipe Hangers'!A:A),"")</f>
        <v/>
      </c>
      <c r="B371" s="304"/>
      <c r="C371" s="360"/>
      <c r="D371" s="361"/>
      <c r="E371" s="1287"/>
      <c r="F371" s="317"/>
      <c r="G371" s="1335"/>
      <c r="H371" s="363"/>
      <c r="I371" s="52"/>
      <c r="J371" s="115"/>
      <c r="K371" s="1287"/>
      <c r="L371" s="304"/>
      <c r="M371" s="1287"/>
    </row>
    <row r="372" spans="1:13" ht="15.75" hidden="1">
      <c r="A372" s="304" t="str">
        <f>IF(J372&gt;0,COUNT($J$4:J372)+MAX('MI Fittings'!A:A,'CS Press Fittings'!A:A,'Steel Nipples'!A:A,'Steel Cut Lengths'!A:A,'Pipe Hangers'!A:A),"")</f>
        <v/>
      </c>
      <c r="B372" s="304"/>
      <c r="C372" s="360"/>
      <c r="D372" s="361"/>
      <c r="E372" s="1287"/>
      <c r="F372" s="317"/>
      <c r="G372" s="1335"/>
      <c r="H372" s="363"/>
      <c r="I372" s="52"/>
      <c r="J372" s="115"/>
      <c r="K372" s="1287"/>
      <c r="L372" s="304"/>
      <c r="M372" s="1287"/>
    </row>
    <row r="373" spans="1:13" ht="15.75" hidden="1">
      <c r="A373" s="304" t="str">
        <f>IF(J373&gt;0,COUNT($J$4:J373)+MAX('MI Fittings'!A:A,'CS Press Fittings'!A:A,'Steel Nipples'!A:A,'Steel Cut Lengths'!A:A,'Pipe Hangers'!A:A),"")</f>
        <v/>
      </c>
      <c r="B373" s="304"/>
      <c r="C373" s="360"/>
      <c r="D373" s="361"/>
      <c r="E373" s="1287"/>
      <c r="F373" s="317"/>
      <c r="G373" s="1335"/>
      <c r="H373" s="363"/>
      <c r="I373" s="52"/>
      <c r="J373" s="115"/>
      <c r="K373" s="1287"/>
      <c r="L373" s="304"/>
      <c r="M373" s="1287"/>
    </row>
    <row r="374" spans="1:13" ht="15.75" hidden="1">
      <c r="A374" s="304" t="str">
        <f>IF(J374&gt;0,COUNT($J$4:J374)+MAX('MI Fittings'!A:A,'CS Press Fittings'!A:A,'Steel Nipples'!A:A,'Steel Cut Lengths'!A:A,'Pipe Hangers'!A:A),"")</f>
        <v/>
      </c>
      <c r="B374" s="304"/>
      <c r="C374" s="360"/>
      <c r="D374" s="361"/>
      <c r="E374" s="1287"/>
      <c r="F374" s="317"/>
      <c r="G374" s="1335"/>
      <c r="H374" s="363"/>
      <c r="I374" s="52"/>
      <c r="J374" s="115"/>
      <c r="K374" s="1287"/>
      <c r="L374" s="304"/>
      <c r="M374" s="1287"/>
    </row>
    <row r="375" spans="1:13" ht="15.75" hidden="1">
      <c r="A375" s="304" t="str">
        <f>IF(J375&gt;0,COUNT($J$4:J375)+MAX('MI Fittings'!A:A,'CS Press Fittings'!A:A,'Steel Nipples'!A:A,'Steel Cut Lengths'!A:A,'Pipe Hangers'!A:A),"")</f>
        <v/>
      </c>
      <c r="B375" s="304"/>
      <c r="C375" s="360"/>
      <c r="D375" s="361"/>
      <c r="E375" s="1287"/>
      <c r="F375" s="317"/>
      <c r="G375" s="1335"/>
      <c r="H375" s="363"/>
      <c r="I375" s="52"/>
      <c r="J375" s="115"/>
      <c r="K375" s="1287"/>
      <c r="L375" s="304"/>
      <c r="M375" s="1287"/>
    </row>
    <row r="376" spans="1:13" ht="15.75" hidden="1">
      <c r="A376" s="304" t="str">
        <f>IF(J376&gt;0,COUNT($J$4:J376)+MAX('MI Fittings'!A:A,'CS Press Fittings'!A:A,'Steel Nipples'!A:A,'Steel Cut Lengths'!A:A,'Pipe Hangers'!A:A),"")</f>
        <v/>
      </c>
      <c r="B376" s="304"/>
      <c r="C376" s="360"/>
      <c r="D376" s="361"/>
      <c r="E376" s="1287"/>
      <c r="F376" s="317"/>
      <c r="G376" s="1335"/>
      <c r="H376" s="363"/>
      <c r="I376" s="52"/>
      <c r="J376" s="115"/>
      <c r="K376" s="1287"/>
      <c r="L376" s="304"/>
      <c r="M376" s="1287"/>
    </row>
    <row r="377" spans="1:13" ht="15.75" hidden="1">
      <c r="A377" s="304" t="str">
        <f>IF(J377&gt;0,COUNT($J$4:J377)+MAX('MI Fittings'!A:A,'CS Press Fittings'!A:A,'Steel Nipples'!A:A,'Steel Cut Lengths'!A:A,'Pipe Hangers'!A:A),"")</f>
        <v/>
      </c>
      <c r="B377" s="304"/>
      <c r="C377" s="360"/>
      <c r="D377" s="361"/>
      <c r="E377" s="1287"/>
      <c r="F377" s="317"/>
      <c r="G377" s="1335"/>
      <c r="H377" s="363"/>
      <c r="I377" s="52"/>
      <c r="J377" s="115"/>
      <c r="K377" s="1287"/>
      <c r="L377" s="304"/>
      <c r="M377" s="1287"/>
    </row>
    <row r="378" spans="1:13" ht="15.75" hidden="1">
      <c r="A378" s="304" t="str">
        <f>IF(J378&gt;0,COUNT($J$4:J378)+MAX('MI Fittings'!A:A,'CS Press Fittings'!A:A,'Steel Nipples'!A:A,'Steel Cut Lengths'!A:A,'Pipe Hangers'!A:A),"")</f>
        <v/>
      </c>
      <c r="B378" s="304"/>
      <c r="C378" s="360"/>
      <c r="D378" s="361"/>
      <c r="E378" s="1287"/>
      <c r="F378" s="317"/>
      <c r="G378" s="1335"/>
      <c r="H378" s="363"/>
      <c r="I378" s="52"/>
      <c r="J378" s="115"/>
      <c r="K378" s="1287"/>
      <c r="L378" s="304"/>
      <c r="M378" s="1287"/>
    </row>
    <row r="379" spans="1:13" ht="15.75" hidden="1">
      <c r="A379" s="304" t="str">
        <f>IF(J379&gt;0,COUNT($J$4:J379)+MAX('MI Fittings'!A:A,'CS Press Fittings'!A:A,'Steel Nipples'!A:A,'Steel Cut Lengths'!A:A,'Pipe Hangers'!A:A),"")</f>
        <v/>
      </c>
      <c r="B379" s="304"/>
      <c r="C379" s="360"/>
      <c r="D379" s="361"/>
      <c r="E379" s="1287"/>
      <c r="F379" s="317"/>
      <c r="G379" s="1335"/>
      <c r="H379" s="363"/>
      <c r="I379" s="52"/>
      <c r="J379" s="115"/>
      <c r="K379" s="1287"/>
      <c r="L379" s="304"/>
      <c r="M379" s="1287"/>
    </row>
    <row r="380" spans="1:13" ht="15.75" hidden="1">
      <c r="A380" s="304" t="str">
        <f>IF(J380&gt;0,COUNT($J$4:J380)+MAX('MI Fittings'!A:A,'CS Press Fittings'!A:A,'Steel Nipples'!A:A,'Steel Cut Lengths'!A:A,'Pipe Hangers'!A:A),"")</f>
        <v/>
      </c>
      <c r="B380" s="304"/>
      <c r="C380" s="360"/>
      <c r="D380" s="361"/>
      <c r="E380" s="1287"/>
      <c r="F380" s="317"/>
      <c r="G380" s="1335"/>
      <c r="H380" s="363"/>
      <c r="I380" s="52"/>
      <c r="J380" s="115"/>
      <c r="K380" s="1287"/>
      <c r="L380" s="304"/>
      <c r="M380" s="1287"/>
    </row>
    <row r="381" spans="1:13" ht="15.75" hidden="1">
      <c r="A381" s="304" t="str">
        <f>IF(J381&gt;0,COUNT($J$4:J381)+MAX('MI Fittings'!A:A,'CS Press Fittings'!A:A,'Steel Nipples'!A:A,'Steel Cut Lengths'!A:A,'Pipe Hangers'!A:A),"")</f>
        <v/>
      </c>
      <c r="B381" s="304"/>
      <c r="C381" s="360"/>
      <c r="D381" s="361"/>
      <c r="E381" s="1287"/>
      <c r="F381" s="317"/>
      <c r="G381" s="1335"/>
      <c r="H381" s="363"/>
      <c r="I381" s="52"/>
      <c r="J381" s="115"/>
      <c r="K381" s="1287"/>
      <c r="L381" s="304"/>
      <c r="M381" s="1287"/>
    </row>
    <row r="382" spans="1:13" ht="15.75" hidden="1">
      <c r="A382" s="304" t="str">
        <f>IF(J382&gt;0,COUNT($J$4:J382)+MAX('MI Fittings'!A:A,'CS Press Fittings'!A:A,'Steel Nipples'!A:A,'Steel Cut Lengths'!A:A,'Pipe Hangers'!A:A),"")</f>
        <v/>
      </c>
      <c r="B382" s="304"/>
      <c r="C382" s="360"/>
      <c r="D382" s="361"/>
      <c r="E382" s="1287"/>
      <c r="F382" s="317"/>
      <c r="G382" s="1335"/>
      <c r="H382" s="363"/>
      <c r="I382" s="52"/>
      <c r="J382" s="115"/>
      <c r="K382" s="1287"/>
      <c r="L382" s="304"/>
      <c r="M382" s="1287"/>
    </row>
    <row r="383" spans="1:13" ht="15.75" hidden="1">
      <c r="A383" s="304" t="str">
        <f>IF(J383&gt;0,COUNT($J$4:J383)+MAX('MI Fittings'!A:A,'CS Press Fittings'!A:A,'Steel Nipples'!A:A,'Steel Cut Lengths'!A:A,'Pipe Hangers'!A:A),"")</f>
        <v/>
      </c>
      <c r="B383" s="304"/>
      <c r="C383" s="360"/>
      <c r="D383" s="361"/>
      <c r="E383" s="1287"/>
      <c r="F383" s="317"/>
      <c r="G383" s="1335"/>
      <c r="H383" s="363"/>
      <c r="I383" s="52"/>
      <c r="J383" s="115"/>
      <c r="K383" s="1287"/>
      <c r="L383" s="304"/>
      <c r="M383" s="1287"/>
    </row>
    <row r="384" spans="1:13" ht="15.75" hidden="1">
      <c r="A384" s="304" t="str">
        <f>IF(J384&gt;0,COUNT($J$4:J384)+MAX('MI Fittings'!A:A,'CS Press Fittings'!A:A,'Steel Nipples'!A:A,'Steel Cut Lengths'!A:A,'Pipe Hangers'!A:A),"")</f>
        <v/>
      </c>
      <c r="B384" s="304"/>
      <c r="C384" s="360"/>
      <c r="D384" s="361"/>
      <c r="E384" s="1287"/>
      <c r="F384" s="317"/>
      <c r="G384" s="1335"/>
      <c r="H384" s="363"/>
      <c r="I384" s="52"/>
      <c r="J384" s="115"/>
      <c r="K384" s="1287"/>
      <c r="L384" s="304"/>
      <c r="M384" s="1287"/>
    </row>
    <row r="385" spans="1:13" ht="15.75" hidden="1">
      <c r="A385" s="304" t="str">
        <f>IF(J385&gt;0,COUNT($J$4:J385)+MAX('MI Fittings'!A:A,'CS Press Fittings'!A:A,'Steel Nipples'!A:A,'Steel Cut Lengths'!A:A,'Pipe Hangers'!A:A),"")</f>
        <v/>
      </c>
      <c r="B385" s="304"/>
      <c r="C385" s="360"/>
      <c r="D385" s="361"/>
      <c r="E385" s="1287"/>
      <c r="F385" s="317"/>
      <c r="G385" s="1335"/>
      <c r="H385" s="363"/>
      <c r="I385" s="52"/>
      <c r="J385" s="115"/>
      <c r="K385" s="1287"/>
      <c r="L385" s="304"/>
      <c r="M385" s="1287"/>
    </row>
    <row r="386" spans="1:13" ht="15.75" hidden="1">
      <c r="A386" s="304" t="str">
        <f>IF(J386&gt;0,COUNT($J$4:J386)+MAX('MI Fittings'!A:A,'CS Press Fittings'!A:A,'Steel Nipples'!A:A,'Steel Cut Lengths'!A:A,'Pipe Hangers'!A:A),"")</f>
        <v/>
      </c>
      <c r="B386" s="304"/>
      <c r="C386" s="360"/>
      <c r="D386" s="361"/>
      <c r="E386" s="1287"/>
      <c r="F386" s="317"/>
      <c r="G386" s="1335"/>
      <c r="H386" s="363"/>
      <c r="I386" s="52"/>
      <c r="J386" s="115"/>
      <c r="K386" s="1287"/>
      <c r="L386" s="304"/>
      <c r="M386" s="1287"/>
    </row>
    <row r="387" spans="1:13" ht="15.75" hidden="1">
      <c r="A387" s="304" t="str">
        <f>IF(J387&gt;0,COUNT($J$4:J387)+MAX('MI Fittings'!A:A,'CS Press Fittings'!A:A,'Steel Nipples'!A:A,'Steel Cut Lengths'!A:A,'Pipe Hangers'!A:A),"")</f>
        <v/>
      </c>
      <c r="B387" s="304"/>
      <c r="C387" s="360"/>
      <c r="D387" s="361"/>
      <c r="E387" s="1287"/>
      <c r="F387" s="317"/>
      <c r="G387" s="1335"/>
      <c r="H387" s="363"/>
      <c r="I387" s="52"/>
      <c r="J387" s="115"/>
      <c r="K387" s="1287"/>
      <c r="L387" s="304"/>
      <c r="M387" s="1287"/>
    </row>
    <row r="388" spans="1:13" ht="15.75" hidden="1">
      <c r="A388" s="304" t="str">
        <f>IF(J388&gt;0,COUNT($J$4:J388)+MAX('MI Fittings'!A:A,'CS Press Fittings'!A:A,'Steel Nipples'!A:A,'Steel Cut Lengths'!A:A,'Pipe Hangers'!A:A),"")</f>
        <v/>
      </c>
      <c r="B388" s="304"/>
      <c r="C388" s="360"/>
      <c r="D388" s="361"/>
      <c r="E388" s="1287"/>
      <c r="F388" s="317"/>
      <c r="G388" s="1335"/>
      <c r="H388" s="363"/>
      <c r="I388" s="52"/>
      <c r="J388" s="115"/>
      <c r="K388" s="1287"/>
      <c r="L388" s="304"/>
      <c r="M388" s="1287"/>
    </row>
    <row r="389" spans="1:13" ht="15.75" hidden="1">
      <c r="A389" s="304" t="str">
        <f>IF(J389&gt;0,COUNT($J$4:J389)+MAX('MI Fittings'!A:A,'CS Press Fittings'!A:A,'Steel Nipples'!A:A,'Steel Cut Lengths'!A:A,'Pipe Hangers'!A:A),"")</f>
        <v/>
      </c>
      <c r="B389" s="304"/>
      <c r="C389" s="360"/>
      <c r="D389" s="361"/>
      <c r="E389" s="1287"/>
      <c r="F389" s="317"/>
      <c r="G389" s="1335"/>
      <c r="H389" s="363"/>
      <c r="I389" s="52"/>
      <c r="J389" s="115"/>
      <c r="K389" s="1287"/>
      <c r="L389" s="304"/>
      <c r="M389" s="1287"/>
    </row>
    <row r="390" spans="1:13" ht="15.75" hidden="1">
      <c r="A390" s="304" t="str">
        <f>IF(J390&gt;0,COUNT($J$4:J390)+MAX('MI Fittings'!A:A,'CS Press Fittings'!A:A,'Steel Nipples'!A:A,'Steel Cut Lengths'!A:A,'Pipe Hangers'!A:A),"")</f>
        <v/>
      </c>
      <c r="B390" s="304"/>
      <c r="C390" s="360"/>
      <c r="D390" s="361"/>
      <c r="E390" s="1287"/>
      <c r="F390" s="317"/>
      <c r="G390" s="1335"/>
      <c r="H390" s="363"/>
      <c r="I390" s="52"/>
      <c r="J390" s="115"/>
      <c r="K390" s="1287"/>
      <c r="L390" s="304"/>
      <c r="M390" s="1287"/>
    </row>
    <row r="391" spans="1:13" ht="15.75" hidden="1">
      <c r="A391" s="304" t="str">
        <f>IF(J391&gt;0,COUNT($J$4:J391)+MAX('MI Fittings'!A:A,'CS Press Fittings'!A:A,'Steel Nipples'!A:A,'Steel Cut Lengths'!A:A,'Pipe Hangers'!A:A),"")</f>
        <v/>
      </c>
      <c r="B391" s="304"/>
      <c r="C391" s="360"/>
      <c r="D391" s="361"/>
      <c r="E391" s="1287"/>
      <c r="F391" s="317"/>
      <c r="G391" s="1335"/>
      <c r="H391" s="363"/>
      <c r="I391" s="52"/>
      <c r="J391" s="115"/>
      <c r="K391" s="1287"/>
      <c r="L391" s="304"/>
      <c r="M391" s="1287"/>
    </row>
    <row r="392" spans="1:13" ht="15.75" hidden="1">
      <c r="A392" s="304" t="str">
        <f>IF(J392&gt;0,COUNT($J$4:J392)+MAX('MI Fittings'!A:A,'CS Press Fittings'!A:A,'Steel Nipples'!A:A,'Steel Cut Lengths'!A:A,'Pipe Hangers'!A:A),"")</f>
        <v/>
      </c>
      <c r="B392" s="304"/>
      <c r="C392" s="360"/>
      <c r="D392" s="361"/>
      <c r="E392" s="1287"/>
      <c r="F392" s="317"/>
      <c r="G392" s="1335"/>
      <c r="H392" s="363"/>
      <c r="I392" s="52"/>
      <c r="J392" s="115"/>
      <c r="K392" s="1287"/>
      <c r="L392" s="304"/>
      <c r="M392" s="1287"/>
    </row>
    <row r="393" spans="1:13" ht="15.75" hidden="1">
      <c r="A393" s="304" t="str">
        <f>IF(J393&gt;0,COUNT($J$4:J393)+MAX('MI Fittings'!A:A,'CS Press Fittings'!A:A,'Steel Nipples'!A:A,'Steel Cut Lengths'!A:A,'Pipe Hangers'!A:A),"")</f>
        <v/>
      </c>
      <c r="B393" s="304"/>
      <c r="C393" s="360"/>
      <c r="D393" s="361"/>
      <c r="E393" s="1287"/>
      <c r="F393" s="317"/>
      <c r="G393" s="1335"/>
      <c r="H393" s="363"/>
      <c r="I393" s="52"/>
      <c r="J393" s="115"/>
      <c r="K393" s="1287"/>
      <c r="L393" s="304"/>
      <c r="M393" s="1287"/>
    </row>
    <row r="394" spans="1:13" ht="15.75" hidden="1">
      <c r="A394" s="304" t="str">
        <f>IF(J394&gt;0,COUNT($J$4:J394)+MAX('MI Fittings'!A:A,'CS Press Fittings'!A:A,'Steel Nipples'!A:A,'Steel Cut Lengths'!A:A,'Pipe Hangers'!A:A),"")</f>
        <v/>
      </c>
      <c r="B394" s="304"/>
      <c r="C394" s="360"/>
      <c r="D394" s="361"/>
      <c r="E394" s="1287"/>
      <c r="F394" s="317"/>
      <c r="G394" s="1335"/>
      <c r="H394" s="363"/>
      <c r="I394" s="52"/>
      <c r="J394" s="115"/>
      <c r="K394" s="1287"/>
      <c r="L394" s="304"/>
      <c r="M394" s="1287"/>
    </row>
    <row r="395" spans="1:13" ht="15.75" hidden="1">
      <c r="A395" s="304" t="str">
        <f>IF(J395&gt;0,COUNT($J$4:J395)+MAX('MI Fittings'!A:A,'CS Press Fittings'!A:A,'Steel Nipples'!A:A,'Steel Cut Lengths'!A:A,'Pipe Hangers'!A:A),"")</f>
        <v/>
      </c>
      <c r="B395" s="304"/>
      <c r="C395" s="360"/>
      <c r="D395" s="361"/>
      <c r="E395" s="1287"/>
      <c r="F395" s="317"/>
      <c r="G395" s="1335"/>
      <c r="H395" s="363"/>
      <c r="I395" s="52"/>
      <c r="J395" s="115"/>
      <c r="K395" s="1287"/>
      <c r="L395" s="304"/>
      <c r="M395" s="1287"/>
    </row>
    <row r="396" spans="1:13" ht="15.75" hidden="1">
      <c r="A396" s="304" t="str">
        <f>IF(J396&gt;0,COUNT($J$4:J396)+MAX('MI Fittings'!A:A,'CS Press Fittings'!A:A,'Steel Nipples'!A:A,'Steel Cut Lengths'!A:A,'Pipe Hangers'!A:A),"")</f>
        <v/>
      </c>
      <c r="B396" s="304"/>
      <c r="C396" s="360"/>
      <c r="D396" s="361"/>
      <c r="E396" s="1287"/>
      <c r="F396" s="317"/>
      <c r="G396" s="1335"/>
      <c r="H396" s="363"/>
      <c r="I396" s="52"/>
      <c r="J396" s="115"/>
      <c r="K396" s="1287"/>
      <c r="L396" s="304"/>
      <c r="M396" s="1287"/>
    </row>
    <row r="397" spans="1:13" ht="15.75" hidden="1">
      <c r="A397" s="304" t="str">
        <f>IF(J397&gt;0,COUNT($J$4:J397)+MAX('MI Fittings'!A:A,'CS Press Fittings'!A:A,'Steel Nipples'!A:A,'Steel Cut Lengths'!A:A,'Pipe Hangers'!A:A),"")</f>
        <v/>
      </c>
      <c r="B397" s="304"/>
      <c r="C397" s="360"/>
      <c r="D397" s="361"/>
      <c r="E397" s="1287"/>
      <c r="F397" s="317"/>
      <c r="G397" s="1335"/>
      <c r="H397" s="363"/>
      <c r="I397" s="52"/>
      <c r="J397" s="115"/>
      <c r="K397" s="1287"/>
      <c r="L397" s="304"/>
      <c r="M397" s="1287"/>
    </row>
    <row r="398" spans="1:13" ht="15.75" hidden="1">
      <c r="A398" s="304" t="str">
        <f>IF(J398&gt;0,COUNT($J$4:J398)+MAX('MI Fittings'!A:A,'CS Press Fittings'!A:A,'Steel Nipples'!A:A,'Steel Cut Lengths'!A:A,'Pipe Hangers'!A:A),"")</f>
        <v/>
      </c>
      <c r="B398" s="304"/>
      <c r="C398" s="360"/>
      <c r="D398" s="361"/>
      <c r="E398" s="1287"/>
      <c r="F398" s="317"/>
      <c r="G398" s="1335"/>
      <c r="H398" s="363"/>
      <c r="I398" s="52"/>
      <c r="J398" s="115"/>
      <c r="K398" s="1287"/>
      <c r="L398" s="304"/>
      <c r="M398" s="1287"/>
    </row>
    <row r="399" spans="1:13" ht="15.75" hidden="1">
      <c r="A399" s="304" t="str">
        <f>IF(J399&gt;0,COUNT($J$4:J399)+MAX('MI Fittings'!A:A,'CS Press Fittings'!A:A,'Steel Nipples'!A:A,'Steel Cut Lengths'!A:A,'Pipe Hangers'!A:A),"")</f>
        <v/>
      </c>
      <c r="B399" s="304"/>
      <c r="C399" s="360"/>
      <c r="D399" s="361"/>
      <c r="E399" s="1287"/>
      <c r="F399" s="317"/>
      <c r="G399" s="1335"/>
      <c r="H399" s="363"/>
      <c r="I399" s="52"/>
      <c r="J399" s="115"/>
      <c r="K399" s="1287"/>
      <c r="L399" s="304"/>
      <c r="M399" s="1287"/>
    </row>
    <row r="400" spans="1:13" ht="15.75" hidden="1">
      <c r="A400" s="304" t="str">
        <f>IF(J400&gt;0,COUNT($J$4:J400)+MAX('MI Fittings'!A:A,'CS Press Fittings'!A:A,'Steel Nipples'!A:A,'Steel Cut Lengths'!A:A,'Pipe Hangers'!A:A),"")</f>
        <v/>
      </c>
      <c r="B400" s="304"/>
      <c r="C400" s="360"/>
      <c r="D400" s="361"/>
      <c r="E400" s="1287"/>
      <c r="F400" s="317"/>
      <c r="G400" s="1335"/>
      <c r="H400" s="363"/>
      <c r="I400" s="52"/>
      <c r="J400" s="115"/>
      <c r="K400" s="1287"/>
      <c r="L400" s="304"/>
      <c r="M400" s="1287"/>
    </row>
    <row r="401" spans="1:13" ht="15.75" hidden="1">
      <c r="A401" s="304" t="str">
        <f>IF(J401&gt;0,COUNT($J$4:J401)+MAX('MI Fittings'!A:A,'CS Press Fittings'!A:A,'Steel Nipples'!A:A,'Steel Cut Lengths'!A:A,'Pipe Hangers'!A:A),"")</f>
        <v/>
      </c>
      <c r="B401" s="304"/>
      <c r="C401" s="360"/>
      <c r="D401" s="361"/>
      <c r="E401" s="1287"/>
      <c r="F401" s="317"/>
      <c r="G401" s="1335"/>
      <c r="H401" s="363"/>
      <c r="I401" s="52"/>
      <c r="J401" s="115"/>
      <c r="K401" s="1287"/>
      <c r="L401" s="304"/>
      <c r="M401" s="1287"/>
    </row>
    <row r="402" spans="1:13" ht="15.75" hidden="1">
      <c r="A402" s="304" t="str">
        <f>IF(J402&gt;0,COUNT($J$4:J402)+MAX('MI Fittings'!A:A,'CS Press Fittings'!A:A,'Steel Nipples'!A:A,'Steel Cut Lengths'!A:A,'Pipe Hangers'!A:A),"")</f>
        <v/>
      </c>
      <c r="B402" s="304"/>
      <c r="C402" s="360"/>
      <c r="D402" s="361"/>
      <c r="E402" s="1287"/>
      <c r="F402" s="317"/>
      <c r="G402" s="1335"/>
      <c r="H402" s="363"/>
      <c r="I402" s="52"/>
      <c r="J402" s="115"/>
      <c r="K402" s="1287"/>
      <c r="L402" s="304"/>
      <c r="M402" s="1287"/>
    </row>
    <row r="403" spans="1:13" ht="15.75" hidden="1">
      <c r="A403" s="304" t="str">
        <f>IF(J403&gt;0,COUNT($J$4:J403)+MAX('MI Fittings'!A:A,'CS Press Fittings'!A:A,'Steel Nipples'!A:A,'Steel Cut Lengths'!A:A,'Pipe Hangers'!A:A),"")</f>
        <v/>
      </c>
      <c r="B403" s="304"/>
      <c r="C403" s="360"/>
      <c r="D403" s="361"/>
      <c r="E403" s="1287"/>
      <c r="F403" s="317"/>
      <c r="G403" s="1335"/>
      <c r="H403" s="363"/>
      <c r="I403" s="52"/>
      <c r="J403" s="115"/>
      <c r="K403" s="1287"/>
      <c r="L403" s="304"/>
      <c r="M403" s="1287"/>
    </row>
    <row r="404" spans="1:13" ht="15.75" hidden="1">
      <c r="A404" s="304" t="str">
        <f>IF(J404&gt;0,COUNT($J$4:J404)+MAX('MI Fittings'!A:A,'CS Press Fittings'!A:A,'Steel Nipples'!A:A,'Steel Cut Lengths'!A:A,'Pipe Hangers'!A:A),"")</f>
        <v/>
      </c>
      <c r="B404" s="304"/>
      <c r="C404" s="360"/>
      <c r="D404" s="361"/>
      <c r="E404" s="1287"/>
      <c r="F404" s="317"/>
      <c r="G404" s="1335"/>
      <c r="H404" s="363"/>
      <c r="I404" s="52"/>
      <c r="J404" s="115"/>
      <c r="K404" s="1287"/>
      <c r="L404" s="304"/>
      <c r="M404" s="1287"/>
    </row>
    <row r="405" spans="1:13" ht="15.75" hidden="1">
      <c r="A405" s="304" t="str">
        <f>IF(J405&gt;0,COUNT($J$4:J405)+MAX('MI Fittings'!A:A,'CS Press Fittings'!A:A,'Steel Nipples'!A:A,'Steel Cut Lengths'!A:A,'Pipe Hangers'!A:A),"")</f>
        <v/>
      </c>
      <c r="B405" s="304"/>
      <c r="C405" s="360"/>
      <c r="D405" s="361"/>
      <c r="E405" s="1287"/>
      <c r="F405" s="317"/>
      <c r="G405" s="1335"/>
      <c r="H405" s="363"/>
      <c r="I405" s="52"/>
      <c r="J405" s="115"/>
      <c r="K405" s="1287"/>
      <c r="L405" s="304"/>
      <c r="M405" s="1287"/>
    </row>
    <row r="406" spans="1:13" ht="15.75" hidden="1">
      <c r="A406" s="304" t="str">
        <f>IF(J406&gt;0,COUNT($J$4:J406)+MAX('MI Fittings'!A:A,'CS Press Fittings'!A:A,'Steel Nipples'!A:A,'Steel Cut Lengths'!A:A,'Pipe Hangers'!A:A),"")</f>
        <v/>
      </c>
      <c r="B406" s="304"/>
      <c r="C406" s="360"/>
      <c r="D406" s="361"/>
      <c r="E406" s="1287"/>
      <c r="F406" s="317"/>
      <c r="G406" s="1335"/>
      <c r="H406" s="363"/>
      <c r="I406" s="52"/>
      <c r="J406" s="115"/>
      <c r="K406" s="1287"/>
      <c r="L406" s="304"/>
      <c r="M406" s="1287"/>
    </row>
    <row r="407" spans="1:13" ht="15.75" hidden="1">
      <c r="A407" s="304" t="str">
        <f>IF(J407&gt;0,COUNT($J$4:J407)+MAX('MI Fittings'!A:A,'CS Press Fittings'!A:A,'Steel Nipples'!A:A,'Steel Cut Lengths'!A:A,'Pipe Hangers'!A:A),"")</f>
        <v/>
      </c>
      <c r="B407" s="304"/>
      <c r="C407" s="360"/>
      <c r="D407" s="361"/>
      <c r="E407" s="1287"/>
      <c r="F407" s="317"/>
      <c r="G407" s="1335"/>
      <c r="H407" s="363"/>
      <c r="I407" s="52"/>
      <c r="J407" s="115"/>
      <c r="K407" s="1287"/>
      <c r="L407" s="304"/>
      <c r="M407" s="1287"/>
    </row>
    <row r="408" spans="1:13" ht="15.75" hidden="1">
      <c r="A408" s="304" t="str">
        <f>IF(J408&gt;0,COUNT($J$4:J408)+MAX('MI Fittings'!A:A,'CS Press Fittings'!A:A,'Steel Nipples'!A:A,'Steel Cut Lengths'!A:A,'Pipe Hangers'!A:A),"")</f>
        <v/>
      </c>
      <c r="B408" s="304"/>
      <c r="C408" s="360"/>
      <c r="D408" s="361"/>
      <c r="E408" s="1287"/>
      <c r="F408" s="317"/>
      <c r="G408" s="1335"/>
      <c r="H408" s="363"/>
      <c r="I408" s="52"/>
      <c r="J408" s="115"/>
      <c r="K408" s="1287"/>
      <c r="L408" s="304"/>
      <c r="M408" s="1287"/>
    </row>
    <row r="409" spans="1:13" ht="15.75" hidden="1">
      <c r="A409" s="304" t="str">
        <f>IF(J409&gt;0,COUNT($J$4:J409)+MAX('MI Fittings'!A:A,'CS Press Fittings'!A:A,'Steel Nipples'!A:A,'Steel Cut Lengths'!A:A,'Pipe Hangers'!A:A),"")</f>
        <v/>
      </c>
      <c r="B409" s="304"/>
      <c r="C409" s="360"/>
      <c r="D409" s="361"/>
      <c r="E409" s="1287"/>
      <c r="F409" s="317"/>
      <c r="G409" s="1335"/>
      <c r="H409" s="363"/>
      <c r="I409" s="52"/>
      <c r="J409" s="115"/>
      <c r="K409" s="1287"/>
      <c r="L409" s="304"/>
      <c r="M409" s="1287"/>
    </row>
    <row r="410" spans="1:13" ht="15.75" hidden="1">
      <c r="A410" s="304" t="str">
        <f>IF(J410&gt;0,COUNT($J$4:J410)+MAX('MI Fittings'!A:A,'CS Press Fittings'!A:A,'Steel Nipples'!A:A,'Steel Cut Lengths'!A:A,'Pipe Hangers'!A:A),"")</f>
        <v/>
      </c>
      <c r="B410" s="304"/>
      <c r="C410" s="360"/>
      <c r="D410" s="361"/>
      <c r="E410" s="1287"/>
      <c r="F410" s="317"/>
      <c r="G410" s="1335"/>
      <c r="H410" s="363"/>
      <c r="I410" s="52"/>
      <c r="J410" s="115"/>
      <c r="K410" s="1287"/>
      <c r="L410" s="304"/>
      <c r="M410" s="1287"/>
    </row>
    <row r="411" spans="1:13" ht="15.75" hidden="1">
      <c r="A411" s="304" t="str">
        <f>IF(J411&gt;0,COUNT($J$4:J411)+MAX('MI Fittings'!A:A,'CS Press Fittings'!A:A,'Steel Nipples'!A:A,'Steel Cut Lengths'!A:A,'Pipe Hangers'!A:A),"")</f>
        <v/>
      </c>
      <c r="B411" s="304"/>
      <c r="C411" s="360"/>
      <c r="D411" s="361"/>
      <c r="E411" s="1287"/>
      <c r="F411" s="317"/>
      <c r="G411" s="1335"/>
      <c r="H411" s="363"/>
      <c r="I411" s="52"/>
      <c r="J411" s="115"/>
      <c r="K411" s="1287"/>
      <c r="L411" s="304"/>
      <c r="M411" s="1287"/>
    </row>
    <row r="412" spans="1:13" ht="15.75" hidden="1">
      <c r="A412" s="304" t="str">
        <f>IF(J412&gt;0,COUNT($J$4:J412)+MAX('MI Fittings'!A:A,'CS Press Fittings'!A:A,'Steel Nipples'!A:A,'Steel Cut Lengths'!A:A,'Pipe Hangers'!A:A),"")</f>
        <v/>
      </c>
      <c r="B412" s="304"/>
      <c r="C412" s="360"/>
      <c r="D412" s="361"/>
      <c r="E412" s="1287"/>
      <c r="F412" s="317"/>
      <c r="G412" s="1335"/>
      <c r="H412" s="363"/>
      <c r="I412" s="52"/>
      <c r="J412" s="115"/>
      <c r="K412" s="1287"/>
      <c r="L412" s="304"/>
      <c r="M412" s="1287"/>
    </row>
    <row r="413" spans="1:13" ht="15.75" hidden="1">
      <c r="A413" s="304" t="str">
        <f>IF(J413&gt;0,COUNT($J$4:J413)+MAX('MI Fittings'!A:A,'CS Press Fittings'!A:A,'Steel Nipples'!A:A,'Steel Cut Lengths'!A:A,'Pipe Hangers'!A:A),"")</f>
        <v/>
      </c>
      <c r="B413" s="304"/>
      <c r="C413" s="360"/>
      <c r="D413" s="361"/>
      <c r="E413" s="1287"/>
      <c r="F413" s="317"/>
      <c r="G413" s="1335"/>
      <c r="H413" s="363"/>
      <c r="I413" s="52"/>
      <c r="J413" s="115"/>
      <c r="K413" s="1287"/>
      <c r="L413" s="304"/>
      <c r="M413" s="1287"/>
    </row>
    <row r="414" spans="1:13" ht="15.75" hidden="1">
      <c r="A414" s="304" t="str">
        <f>IF(J414&gt;0,COUNT($J$4:J414)+MAX('MI Fittings'!A:A,'CS Press Fittings'!A:A,'Steel Nipples'!A:A,'Steel Cut Lengths'!A:A,'Pipe Hangers'!A:A),"")</f>
        <v/>
      </c>
      <c r="B414" s="304"/>
      <c r="C414" s="360"/>
      <c r="D414" s="361"/>
      <c r="E414" s="1287"/>
      <c r="F414" s="317"/>
      <c r="G414" s="1335"/>
      <c r="H414" s="363"/>
      <c r="I414" s="52"/>
      <c r="J414" s="115"/>
      <c r="K414" s="1287"/>
      <c r="L414" s="304"/>
      <c r="M414" s="1287"/>
    </row>
    <row r="415" spans="1:13" ht="15.75" hidden="1">
      <c r="A415" s="304" t="str">
        <f>IF(J415&gt;0,COUNT($J$4:J415)+MAX('MI Fittings'!A:A,'CS Press Fittings'!A:A,'Steel Nipples'!A:A,'Steel Cut Lengths'!A:A,'Pipe Hangers'!A:A),"")</f>
        <v/>
      </c>
      <c r="B415" s="304"/>
      <c r="C415" s="360"/>
      <c r="D415" s="361"/>
      <c r="E415" s="1287"/>
      <c r="F415" s="317"/>
      <c r="G415" s="1335"/>
      <c r="H415" s="363"/>
      <c r="I415" s="52"/>
      <c r="J415" s="115"/>
      <c r="K415" s="1287"/>
      <c r="L415" s="304"/>
      <c r="M415" s="1287"/>
    </row>
    <row r="416" spans="1:13" ht="15.75" hidden="1">
      <c r="A416" s="304" t="str">
        <f>IF(J416&gt;0,COUNT($J$4:J416)+MAX('MI Fittings'!A:A,'CS Press Fittings'!A:A,'Steel Nipples'!A:A,'Steel Cut Lengths'!A:A,'Pipe Hangers'!A:A),"")</f>
        <v/>
      </c>
      <c r="B416" s="304"/>
      <c r="C416" s="360"/>
      <c r="D416" s="361"/>
      <c r="E416" s="1287"/>
      <c r="F416" s="317"/>
      <c r="G416" s="1335"/>
      <c r="H416" s="363"/>
      <c r="I416" s="52"/>
      <c r="J416" s="115"/>
      <c r="K416" s="1287"/>
      <c r="L416" s="304"/>
      <c r="M416" s="1287"/>
    </row>
    <row r="417" spans="1:13" ht="15.75" hidden="1">
      <c r="A417" s="304" t="str">
        <f>IF(J417&gt;0,COUNT($J$4:J417)+MAX('MI Fittings'!A:A,'CS Press Fittings'!A:A,'Steel Nipples'!A:A,'Steel Cut Lengths'!A:A,'Pipe Hangers'!A:A),"")</f>
        <v/>
      </c>
      <c r="B417" s="304"/>
      <c r="C417" s="360"/>
      <c r="D417" s="361"/>
      <c r="E417" s="1287"/>
      <c r="F417" s="317"/>
      <c r="G417" s="1335"/>
      <c r="H417" s="363"/>
      <c r="I417" s="52"/>
      <c r="J417" s="115"/>
      <c r="K417" s="1287"/>
      <c r="L417" s="304"/>
      <c r="M417" s="1287"/>
    </row>
    <row r="418" spans="1:13" ht="15.75" hidden="1">
      <c r="A418" s="304" t="str">
        <f>IF(J418&gt;0,COUNT($J$4:J418)+MAX('MI Fittings'!A:A,'CS Press Fittings'!A:A,'Steel Nipples'!A:A,'Steel Cut Lengths'!A:A,'Pipe Hangers'!A:A),"")</f>
        <v/>
      </c>
      <c r="B418" s="304"/>
      <c r="C418" s="360"/>
      <c r="D418" s="361"/>
      <c r="E418" s="1287"/>
      <c r="F418" s="317"/>
      <c r="G418" s="1335"/>
      <c r="H418" s="363"/>
      <c r="I418" s="52"/>
      <c r="J418" s="115"/>
      <c r="K418" s="1287"/>
      <c r="L418" s="304"/>
      <c r="M418" s="1287"/>
    </row>
    <row r="419" spans="1:13" ht="15.75" hidden="1">
      <c r="A419" s="304" t="str">
        <f>IF(J419&gt;0,COUNT($J$4:J419)+MAX('MI Fittings'!A:A,'CS Press Fittings'!A:A,'Steel Nipples'!A:A,'Steel Cut Lengths'!A:A,'Pipe Hangers'!A:A),"")</f>
        <v/>
      </c>
      <c r="B419" s="304"/>
      <c r="C419" s="360"/>
      <c r="D419" s="361"/>
      <c r="E419" s="1287"/>
      <c r="F419" s="317"/>
      <c r="G419" s="1335"/>
      <c r="H419" s="363"/>
      <c r="I419" s="52"/>
      <c r="J419" s="115"/>
      <c r="K419" s="1287"/>
      <c r="L419" s="304"/>
      <c r="M419" s="1287"/>
    </row>
    <row r="420" spans="1:13" ht="15.75" hidden="1">
      <c r="A420" s="304" t="str">
        <f>IF(J420&gt;0,COUNT($J$4:J420)+MAX('MI Fittings'!A:A,'CS Press Fittings'!A:A,'Steel Nipples'!A:A,'Steel Cut Lengths'!A:A,'Pipe Hangers'!A:A),"")</f>
        <v/>
      </c>
      <c r="B420" s="304"/>
      <c r="C420" s="360"/>
      <c r="D420" s="361"/>
      <c r="E420" s="1287"/>
      <c r="F420" s="317"/>
      <c r="G420" s="1335"/>
      <c r="H420" s="363"/>
      <c r="I420" s="52"/>
      <c r="J420" s="115"/>
      <c r="K420" s="1287"/>
      <c r="L420" s="304"/>
      <c r="M420" s="1287"/>
    </row>
    <row r="421" spans="1:13" ht="15.75" hidden="1">
      <c r="A421" s="304" t="str">
        <f>IF(J421&gt;0,COUNT($J$4:J421)+MAX('MI Fittings'!A:A,'CS Press Fittings'!A:A,'Steel Nipples'!A:A,'Steel Cut Lengths'!A:A,'Pipe Hangers'!A:A),"")</f>
        <v/>
      </c>
      <c r="B421" s="304"/>
      <c r="C421" s="360"/>
      <c r="D421" s="361"/>
      <c r="E421" s="1287"/>
      <c r="F421" s="317"/>
      <c r="G421" s="1335"/>
      <c r="H421" s="363"/>
      <c r="I421" s="52"/>
      <c r="J421" s="115"/>
      <c r="K421" s="1287"/>
      <c r="L421" s="304"/>
      <c r="M421" s="1287"/>
    </row>
    <row r="422" spans="1:13" ht="15.75" hidden="1">
      <c r="A422" s="304" t="str">
        <f>IF(J422&gt;0,COUNT($J$4:J422)+MAX('MI Fittings'!A:A,'CS Press Fittings'!A:A,'Steel Nipples'!A:A,'Steel Cut Lengths'!A:A,'Pipe Hangers'!A:A),"")</f>
        <v/>
      </c>
      <c r="B422" s="304"/>
      <c r="C422" s="360"/>
      <c r="D422" s="361"/>
      <c r="E422" s="1287"/>
      <c r="F422" s="317"/>
      <c r="G422" s="1335"/>
      <c r="H422" s="363"/>
      <c r="I422" s="52"/>
      <c r="J422" s="115"/>
      <c r="K422" s="1287"/>
      <c r="L422" s="304"/>
      <c r="M422" s="1287"/>
    </row>
    <row r="423" spans="1:13" ht="15.75" hidden="1">
      <c r="A423" s="304" t="str">
        <f>IF(J423&gt;0,COUNT($J$4:J423)+MAX('MI Fittings'!A:A,'CS Press Fittings'!A:A,'Steel Nipples'!A:A,'Steel Cut Lengths'!A:A,'Pipe Hangers'!A:A),"")</f>
        <v/>
      </c>
      <c r="B423" s="304"/>
      <c r="C423" s="360"/>
      <c r="D423" s="361"/>
      <c r="E423" s="1287"/>
      <c r="F423" s="317"/>
      <c r="G423" s="1335"/>
      <c r="H423" s="363"/>
      <c r="I423" s="52"/>
      <c r="J423" s="115"/>
      <c r="K423" s="1287"/>
      <c r="L423" s="304"/>
      <c r="M423" s="1287"/>
    </row>
    <row r="424" spans="1:13" ht="15.75" hidden="1">
      <c r="A424" s="304" t="str">
        <f>IF(J424&gt;0,COUNT($J$4:J424)+MAX('MI Fittings'!A:A,'CS Press Fittings'!A:A,'Steel Nipples'!A:A,'Steel Cut Lengths'!A:A,'Pipe Hangers'!A:A),"")</f>
        <v/>
      </c>
      <c r="B424" s="304"/>
      <c r="C424" s="360"/>
      <c r="D424" s="361"/>
      <c r="E424" s="1287"/>
      <c r="F424" s="317"/>
      <c r="G424" s="1335"/>
      <c r="H424" s="363"/>
      <c r="I424" s="52"/>
      <c r="J424" s="115"/>
      <c r="K424" s="1287"/>
      <c r="L424" s="304"/>
      <c r="M424" s="1287"/>
    </row>
    <row r="425" spans="1:13" ht="15.75" hidden="1">
      <c r="A425" s="304" t="str">
        <f>IF(J425&gt;0,COUNT($J$4:J425)+MAX('MI Fittings'!A:A,'CS Press Fittings'!A:A,'Steel Nipples'!A:A,'Steel Cut Lengths'!A:A,'Pipe Hangers'!A:A),"")</f>
        <v/>
      </c>
      <c r="B425" s="304"/>
      <c r="C425" s="360"/>
      <c r="D425" s="361"/>
      <c r="E425" s="1287"/>
      <c r="F425" s="317"/>
      <c r="G425" s="1335"/>
      <c r="H425" s="363"/>
      <c r="I425" s="52"/>
      <c r="J425" s="115"/>
      <c r="K425" s="1287"/>
      <c r="L425" s="304"/>
      <c r="M425" s="1287"/>
    </row>
  </sheetData>
  <sheetProtection algorithmName="SHA-512" hashValue="JaypTJYGWV1E8JFq1ogPhCtnatqOS3v+W4bfEgG5Mnq6tXQdTD12XV9fAeeTO/0VlAYX7T5Gu1W7AjgYpPvPEw==" saltValue="7CRgqsltlR1oGt07tfyBAA==" spinCount="100000" sheet="1" objects="1" scenarios="1" formatColumns="0" autoFilter="0"/>
  <protectedRanges>
    <protectedRange sqref="J4:J141" name="Range1"/>
    <protectedRange sqref="G4:G141" name="Range2"/>
  </protectedRanges>
  <autoFilter ref="J3:J141" xr:uid="{1F6C4A14-A103-454C-A27D-EA876C08395A}"/>
  <mergeCells count="2">
    <mergeCell ref="K1:K2"/>
    <mergeCell ref="B2:C2"/>
  </mergeCells>
  <hyperlinks>
    <hyperlink ref="K1" location="'Lead Sheet'!A1" display="CLICK TO RETURN TO LEAD SHEET" xr:uid="{A3C96D29-5175-40B6-8277-D79731F0D8DE}"/>
  </hyperlinks>
  <printOptions gridLines="1"/>
  <pageMargins left="0.7" right="0.7" top="0.75" bottom="0.75" header="0.3" footer="0.3"/>
  <pageSetup scale="82" fitToHeight="0" orientation="portrait" horizontalDpi="4294967292" verticalDpi="4294967292" r:id="rId1"/>
  <headerFooter>
    <oddHeader>&amp;LBRASS NIPPLES
&amp;K00-042Subject to change without notice&amp;RBRASS NIPPLES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89647B-1055-473C-9586-FCCF9FFE1633}">
  <sheetPr codeName="Sheet8">
    <tabColor rgb="FFFFFF00"/>
    <pageSetUpPr fitToPage="1"/>
  </sheetPr>
  <dimension ref="A1:N411"/>
  <sheetViews>
    <sheetView showGridLines="0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304" customWidth="1"/>
    <col min="3" max="3" width="9.85546875" style="360" customWidth="1"/>
    <col min="4" max="4" width="40.7109375" style="361" customWidth="1"/>
    <col min="5" max="5" width="9.85546875" style="1287" customWidth="1"/>
    <col min="6" max="6" width="10.5703125" style="317" bestFit="1" customWidth="1"/>
    <col min="7" max="7" width="9.85546875" style="1335" customWidth="1"/>
    <col min="8" max="8" width="9.85546875" style="318" customWidth="1"/>
    <col min="9" max="9" width="9.85546875" style="363" customWidth="1"/>
    <col min="10" max="10" width="9.85546875" style="121" customWidth="1"/>
    <col min="11" max="11" width="11.7109375" style="1287" customWidth="1"/>
    <col min="12" max="12" width="15.7109375" style="304" customWidth="1"/>
    <col min="13" max="13" width="15.7109375" style="1287" customWidth="1"/>
    <col min="14" max="14" width="8.85546875" style="304" customWidth="1"/>
    <col min="15" max="16384" width="8.85546875" style="304" hidden="1"/>
  </cols>
  <sheetData>
    <row r="1" spans="1:14" ht="72.75" customHeight="1" thickBot="1">
      <c r="B1" s="324"/>
      <c r="C1" s="325"/>
      <c r="D1" s="326"/>
      <c r="E1" s="1270"/>
      <c r="F1" s="289"/>
      <c r="G1" s="1347"/>
      <c r="H1" s="327"/>
      <c r="I1" s="328"/>
      <c r="J1" s="465" t="s">
        <v>5163</v>
      </c>
      <c r="K1" s="1884" t="s">
        <v>3940</v>
      </c>
    </row>
    <row r="2" spans="1:14" ht="16.5" thickBot="1">
      <c r="B2" s="1886" t="s">
        <v>4036</v>
      </c>
      <c r="C2" s="1887"/>
      <c r="D2" s="331"/>
      <c r="E2" s="1271"/>
      <c r="F2" s="290">
        <f>'Lead Sheet'!B9</f>
        <v>0</v>
      </c>
      <c r="G2" s="1348"/>
      <c r="H2" s="332"/>
      <c r="I2" s="333"/>
      <c r="J2" s="466"/>
      <c r="K2" s="1885"/>
    </row>
    <row r="3" spans="1:14" s="305" customFormat="1" ht="48" thickBot="1">
      <c r="B3" s="334"/>
      <c r="C3" s="335" t="s">
        <v>552</v>
      </c>
      <c r="D3" s="336" t="s">
        <v>5170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3"/>
    </row>
    <row r="4" spans="1:14">
      <c r="A4" s="304" t="str">
        <f>IF(J4&gt;0,COUNT($J$4:J4)+MAX('MI Fittings'!A:A,'CS Press Fittings'!A:A,'Steel Nipples'!A:A,'Steel Cut Lengths'!A:A,'Pipe Hangers'!A:A,'Brass Nipples '!A:A),"")</f>
        <v/>
      </c>
      <c r="B4" s="556"/>
      <c r="C4" s="557"/>
      <c r="D4" s="558" t="s">
        <v>5</v>
      </c>
      <c r="E4" s="1311"/>
      <c r="F4" s="293"/>
      <c r="G4" s="1291"/>
      <c r="H4" s="383"/>
      <c r="I4" s="383"/>
      <c r="J4" s="188"/>
      <c r="K4" s="1382"/>
      <c r="L4" s="463"/>
      <c r="M4" s="1393"/>
    </row>
    <row r="5" spans="1:14">
      <c r="A5" s="304" t="str">
        <f>IF(J5&gt;0,COUNT($J$4:J5)+MAX('MI Fittings'!A:A,'CS Press Fittings'!A:A,'Steel Nipples'!A:A,'Steel Cut Lengths'!A:A,'Pipe Hangers'!A:A,'Brass Nipples '!A:A),"")</f>
        <v/>
      </c>
      <c r="B5" s="340"/>
      <c r="C5" s="384" t="s">
        <v>6</v>
      </c>
      <c r="D5" s="342" t="s">
        <v>10138</v>
      </c>
      <c r="E5" s="1278">
        <v>8.4</v>
      </c>
      <c r="F5" s="294">
        <f>$F$2</f>
        <v>0</v>
      </c>
      <c r="G5" s="1278">
        <f>IFERROR(E5*F5,"-")</f>
        <v>0</v>
      </c>
      <c r="H5" s="386">
        <v>5</v>
      </c>
      <c r="I5" s="386">
        <v>600</v>
      </c>
      <c r="J5" s="98"/>
      <c r="K5" s="1383">
        <f>IFERROR(G5*J5,0)</f>
        <v>0</v>
      </c>
    </row>
    <row r="6" spans="1:14">
      <c r="A6" s="304" t="str">
        <f>IF(J6&gt;0,COUNT($J$4:J6)+MAX('MI Fittings'!A:A,'CS Press Fittings'!A:A,'Steel Nipples'!A:A,'Steel Cut Lengths'!A:A,'Pipe Hangers'!A:A,'Brass Nipples '!A:A),"")</f>
        <v/>
      </c>
      <c r="B6" s="340"/>
      <c r="C6" s="560" t="s">
        <v>7</v>
      </c>
      <c r="D6" s="561" t="s">
        <v>10139</v>
      </c>
      <c r="E6" s="1312">
        <v>8.4</v>
      </c>
      <c r="F6" s="562">
        <f>$F$2</f>
        <v>0</v>
      </c>
      <c r="G6" s="1278">
        <f>IFERROR(E6*F6,"-")</f>
        <v>0</v>
      </c>
      <c r="H6" s="563">
        <v>5</v>
      </c>
      <c r="I6" s="563">
        <v>450</v>
      </c>
      <c r="J6" s="131"/>
      <c r="K6" s="1383">
        <f>IFERROR(G6*J6,0)</f>
        <v>0</v>
      </c>
    </row>
    <row r="7" spans="1:14">
      <c r="A7" s="304" t="str">
        <f>IF(J7&gt;0,COUNT($J$4:J7)+MAX('MI Fittings'!A:A,'CS Press Fittings'!A:A,'Steel Nipples'!A:A,'Steel Cut Lengths'!A:A,'Pipe Hangers'!A:A,'Brass Nipples '!A:A),"")</f>
        <v/>
      </c>
      <c r="B7" s="340"/>
      <c r="C7" s="560" t="s">
        <v>8</v>
      </c>
      <c r="D7" s="561" t="s">
        <v>10140</v>
      </c>
      <c r="E7" s="1312">
        <v>8.4</v>
      </c>
      <c r="F7" s="562">
        <f>$F$2</f>
        <v>0</v>
      </c>
      <c r="G7" s="1278">
        <f>IFERROR(E7*F7,"-")</f>
        <v>0</v>
      </c>
      <c r="H7" s="563">
        <v>5</v>
      </c>
      <c r="I7" s="563">
        <v>300</v>
      </c>
      <c r="J7" s="131"/>
      <c r="K7" s="1383">
        <f>IFERROR(G7*J7,0)</f>
        <v>0</v>
      </c>
    </row>
    <row r="8" spans="1:14">
      <c r="A8" s="304" t="str">
        <f>IF(J8&gt;0,COUNT($J$4:J8)+MAX('MI Fittings'!A:A,'CS Press Fittings'!A:A,'Steel Nipples'!A:A,'Steel Cut Lengths'!A:A,'Pipe Hangers'!A:A,'Brass Nipples '!A:A),"")</f>
        <v/>
      </c>
      <c r="B8" s="340"/>
      <c r="C8" s="387" t="s">
        <v>9</v>
      </c>
      <c r="D8" s="388" t="s">
        <v>10141</v>
      </c>
      <c r="E8" s="1275">
        <v>10.53</v>
      </c>
      <c r="F8" s="295">
        <f>$F$2</f>
        <v>0</v>
      </c>
      <c r="G8" s="1275">
        <f>IFERROR(E8*F8,"-")</f>
        <v>0</v>
      </c>
      <c r="H8" s="390">
        <v>5</v>
      </c>
      <c r="I8" s="390">
        <v>200</v>
      </c>
      <c r="J8" s="99"/>
      <c r="K8" s="1385">
        <f>IFERROR(G8*J8,0)</f>
        <v>0</v>
      </c>
    </row>
    <row r="9" spans="1:14">
      <c r="A9" s="304" t="str">
        <f>IF(J9&gt;0,COUNT($J$4:J9)+MAX('MI Fittings'!A:A,'CS Press Fittings'!A:A,'Steel Nipples'!A:A,'Steel Cut Lengths'!A:A,'Pipe Hangers'!A:A,'Brass Nipples '!A:A),"")</f>
        <v/>
      </c>
      <c r="B9" s="340"/>
      <c r="C9" s="387" t="s">
        <v>10</v>
      </c>
      <c r="D9" s="388" t="s">
        <v>10142</v>
      </c>
      <c r="E9" s="1275">
        <v>13.88</v>
      </c>
      <c r="F9" s="295">
        <f>$F$2</f>
        <v>0</v>
      </c>
      <c r="G9" s="1275">
        <f>IFERROR(E9*F9,"-")</f>
        <v>0</v>
      </c>
      <c r="H9" s="390">
        <v>5</v>
      </c>
      <c r="I9" s="390">
        <v>100</v>
      </c>
      <c r="J9" s="99"/>
      <c r="K9" s="1385">
        <f>IFERROR(G9*J9,0)</f>
        <v>0</v>
      </c>
      <c r="M9" s="1288"/>
    </row>
    <row r="10" spans="1:14">
      <c r="A10" s="304" t="str">
        <f>IF(J10&gt;0,COUNT($J$4:J10)+MAX('MI Fittings'!A:A,'CS Press Fittings'!A:A,'Steel Nipples'!A:A,'Steel Cut Lengths'!A:A,'Pipe Hangers'!A:A,'Brass Nipples '!A:A),"")</f>
        <v/>
      </c>
      <c r="B10" s="340"/>
      <c r="C10" s="387" t="s">
        <v>11</v>
      </c>
      <c r="D10" s="388" t="s">
        <v>10143</v>
      </c>
      <c r="E10" s="1439">
        <v>21.09</v>
      </c>
      <c r="F10" s="295">
        <f t="shared" ref="F10:F16" si="0">$F$2</f>
        <v>0</v>
      </c>
      <c r="G10" s="1275">
        <f t="shared" ref="G10:G16" si="1">IFERROR(E10*F10,"-")</f>
        <v>0</v>
      </c>
      <c r="H10" s="390">
        <v>5</v>
      </c>
      <c r="I10" s="390">
        <v>100</v>
      </c>
      <c r="J10" s="99"/>
      <c r="K10" s="1385">
        <f t="shared" ref="K10:K16" si="2">IFERROR(G10*J10,0)</f>
        <v>0</v>
      </c>
    </row>
    <row r="11" spans="1:14">
      <c r="A11" s="304" t="str">
        <f>IF(J11&gt;0,COUNT($J$4:J11)+MAX('MI Fittings'!A:A,'CS Press Fittings'!A:A,'Steel Nipples'!A:A,'Steel Cut Lengths'!A:A,'Pipe Hangers'!A:A,'Brass Nipples '!A:A),"")</f>
        <v/>
      </c>
      <c r="B11" s="340"/>
      <c r="C11" s="387" t="s">
        <v>12</v>
      </c>
      <c r="D11" s="388" t="s">
        <v>10144</v>
      </c>
      <c r="E11" s="1275">
        <v>32.92</v>
      </c>
      <c r="F11" s="295">
        <f t="shared" si="0"/>
        <v>0</v>
      </c>
      <c r="G11" s="1275">
        <f t="shared" si="1"/>
        <v>0</v>
      </c>
      <c r="H11" s="390">
        <v>5</v>
      </c>
      <c r="I11" s="390">
        <v>75</v>
      </c>
      <c r="J11" s="99"/>
      <c r="K11" s="1385">
        <f t="shared" si="2"/>
        <v>0</v>
      </c>
    </row>
    <row r="12" spans="1:14">
      <c r="A12" s="304" t="str">
        <f>IF(J12&gt;0,COUNT($J$4:J12)+MAX('MI Fittings'!A:A,'CS Press Fittings'!A:A,'Steel Nipples'!A:A,'Steel Cut Lengths'!A:A,'Pipe Hangers'!A:A,'Brass Nipples '!A:A),"")</f>
        <v/>
      </c>
      <c r="B12" s="340"/>
      <c r="C12" s="387" t="s">
        <v>13</v>
      </c>
      <c r="D12" s="388" t="s">
        <v>10145</v>
      </c>
      <c r="E12" s="1275">
        <v>44.72</v>
      </c>
      <c r="F12" s="295">
        <f t="shared" si="0"/>
        <v>0</v>
      </c>
      <c r="G12" s="1275">
        <f t="shared" si="1"/>
        <v>0</v>
      </c>
      <c r="H12" s="390">
        <v>5</v>
      </c>
      <c r="I12" s="390">
        <v>50</v>
      </c>
      <c r="J12" s="99"/>
      <c r="K12" s="1385">
        <f t="shared" si="2"/>
        <v>0</v>
      </c>
    </row>
    <row r="13" spans="1:14">
      <c r="A13" s="304" t="str">
        <f>IF(J13&gt;0,COUNT($J$4:J13)+MAX('MI Fittings'!A:A,'CS Press Fittings'!A:A,'Steel Nipples'!A:A,'Steel Cut Lengths'!A:A,'Pipe Hangers'!A:A,'Brass Nipples '!A:A),"")</f>
        <v/>
      </c>
      <c r="B13" s="340"/>
      <c r="C13" s="387" t="s">
        <v>14</v>
      </c>
      <c r="D13" s="388" t="s">
        <v>10146</v>
      </c>
      <c r="E13" s="1275">
        <v>73.62</v>
      </c>
      <c r="F13" s="295">
        <f t="shared" si="0"/>
        <v>0</v>
      </c>
      <c r="G13" s="1275">
        <f t="shared" si="1"/>
        <v>0</v>
      </c>
      <c r="H13" s="390">
        <v>5</v>
      </c>
      <c r="I13" s="390">
        <v>30</v>
      </c>
      <c r="J13" s="99"/>
      <c r="K13" s="1385">
        <f t="shared" si="2"/>
        <v>0</v>
      </c>
    </row>
    <row r="14" spans="1:14">
      <c r="A14" s="304" t="str">
        <f>IF(J14&gt;0,COUNT($J$4:J14)+MAX('MI Fittings'!A:A,'CS Press Fittings'!A:A,'Steel Nipples'!A:A,'Steel Cut Lengths'!A:A,'Pipe Hangers'!A:A,'Brass Nipples '!A:A),"")</f>
        <v/>
      </c>
      <c r="B14" s="340"/>
      <c r="C14" s="560" t="s">
        <v>15</v>
      </c>
      <c r="D14" s="561" t="s">
        <v>10147</v>
      </c>
      <c r="E14" s="1312">
        <v>121.84</v>
      </c>
      <c r="F14" s="562">
        <f t="shared" si="0"/>
        <v>0</v>
      </c>
      <c r="G14" s="1278">
        <f t="shared" si="1"/>
        <v>0</v>
      </c>
      <c r="H14" s="563">
        <v>1</v>
      </c>
      <c r="I14" s="563">
        <v>18</v>
      </c>
      <c r="J14" s="131"/>
      <c r="K14" s="1383">
        <f t="shared" si="2"/>
        <v>0</v>
      </c>
    </row>
    <row r="15" spans="1:14">
      <c r="A15" s="304" t="str">
        <f>IF(J15&gt;0,COUNT($J$4:J15)+MAX('MI Fittings'!A:A,'CS Press Fittings'!A:A,'Steel Nipples'!A:A,'Steel Cut Lengths'!A:A,'Pipe Hangers'!A:A,'Brass Nipples '!A:A),"")</f>
        <v/>
      </c>
      <c r="B15" s="340"/>
      <c r="C15" s="560" t="s">
        <v>16</v>
      </c>
      <c r="D15" s="561" t="s">
        <v>10148</v>
      </c>
      <c r="E15" s="1312">
        <v>169.06</v>
      </c>
      <c r="F15" s="562">
        <f t="shared" si="0"/>
        <v>0</v>
      </c>
      <c r="G15" s="1278">
        <f t="shared" si="1"/>
        <v>0</v>
      </c>
      <c r="H15" s="563">
        <v>1</v>
      </c>
      <c r="I15" s="563">
        <v>12</v>
      </c>
      <c r="J15" s="131"/>
      <c r="K15" s="1383">
        <f t="shared" si="2"/>
        <v>0</v>
      </c>
    </row>
    <row r="16" spans="1:14">
      <c r="A16" s="304" t="str">
        <f>IF(J16&gt;0,COUNT($J$4:J16)+MAX('MI Fittings'!A:A,'CS Press Fittings'!A:A,'Steel Nipples'!A:A,'Steel Cut Lengths'!A:A,'Pipe Hangers'!A:A,'Brass Nipples '!A:A),"")</f>
        <v/>
      </c>
      <c r="B16" s="340"/>
      <c r="C16" s="391" t="s">
        <v>17</v>
      </c>
      <c r="D16" s="349" t="s">
        <v>10149</v>
      </c>
      <c r="E16" s="1276">
        <v>324.07</v>
      </c>
      <c r="F16" s="296">
        <f t="shared" si="0"/>
        <v>0</v>
      </c>
      <c r="G16" s="1286">
        <f t="shared" si="1"/>
        <v>0</v>
      </c>
      <c r="H16" s="393">
        <v>1</v>
      </c>
      <c r="I16" s="393">
        <v>8</v>
      </c>
      <c r="J16" s="100"/>
      <c r="K16" s="1384">
        <f t="shared" si="2"/>
        <v>0</v>
      </c>
    </row>
    <row r="17" spans="1:11">
      <c r="A17" s="304" t="str">
        <f>IF(J17&gt;0,COUNT($J$4:J17)+MAX('MI Fittings'!A:A,'CS Press Fittings'!A:A,'Steel Nipples'!A:A,'Steel Cut Lengths'!A:A,'Pipe Hangers'!A:A,'Brass Nipples '!A:A),"")</f>
        <v/>
      </c>
      <c r="B17" s="513"/>
      <c r="C17" s="564"/>
      <c r="D17" s="565" t="s">
        <v>18</v>
      </c>
      <c r="E17" s="1314" t="s">
        <v>563</v>
      </c>
      <c r="F17" s="309"/>
      <c r="G17" s="1289"/>
      <c r="H17" s="474"/>
      <c r="I17" s="474"/>
      <c r="J17" s="203"/>
      <c r="K17" s="1404"/>
    </row>
    <row r="18" spans="1:11">
      <c r="A18" s="304" t="str">
        <f>IF(J18&gt;0,COUNT($J$4:J18)+MAX('MI Fittings'!A:A,'CS Press Fittings'!A:A,'Steel Nipples'!A:A,'Steel Cut Lengths'!A:A,'Pipe Hangers'!A:A,'Brass Nipples '!A:A),"")</f>
        <v/>
      </c>
      <c r="B18" s="340"/>
      <c r="C18" s="401" t="s">
        <v>19</v>
      </c>
      <c r="D18" s="402" t="s">
        <v>10150</v>
      </c>
      <c r="E18" s="1286">
        <v>8.99</v>
      </c>
      <c r="F18" s="298">
        <f>$F$2</f>
        <v>0</v>
      </c>
      <c r="G18" s="1286">
        <f>IFERROR(E18*F18,"-")</f>
        <v>0</v>
      </c>
      <c r="H18" s="404">
        <v>5</v>
      </c>
      <c r="I18" s="404">
        <v>600</v>
      </c>
      <c r="J18" s="158"/>
      <c r="K18" s="1384">
        <f>IFERROR(G18*J18,0)</f>
        <v>0</v>
      </c>
    </row>
    <row r="19" spans="1:11">
      <c r="A19" s="304" t="str">
        <f>IF(J19&gt;0,COUNT($J$4:J19)+MAX('MI Fittings'!A:A,'CS Press Fittings'!A:A,'Steel Nipples'!A:A,'Steel Cut Lengths'!A:A,'Pipe Hangers'!A:A,'Brass Nipples '!A:A),"")</f>
        <v/>
      </c>
      <c r="B19" s="400"/>
      <c r="C19" s="405"/>
      <c r="D19" s="406"/>
      <c r="E19" s="1277" t="s">
        <v>563</v>
      </c>
      <c r="F19" s="299"/>
      <c r="G19" s="1277"/>
      <c r="H19" s="356"/>
      <c r="I19" s="356"/>
      <c r="J19" s="150"/>
      <c r="K19" s="1387"/>
    </row>
    <row r="20" spans="1:11">
      <c r="A20" s="304" t="str">
        <f>IF(J20&gt;0,COUNT($J$4:J20)+MAX('MI Fittings'!A:A,'CS Press Fittings'!A:A,'Steel Nipples'!A:A,'Steel Cut Lengths'!A:A,'Pipe Hangers'!A:A,'Brass Nipples '!A:A),"")</f>
        <v/>
      </c>
      <c r="B20" s="340"/>
      <c r="C20" s="384" t="s">
        <v>20</v>
      </c>
      <c r="D20" s="342" t="s">
        <v>10151</v>
      </c>
      <c r="E20" s="1278">
        <v>8.99</v>
      </c>
      <c r="F20" s="294">
        <f>$F$2</f>
        <v>0</v>
      </c>
      <c r="G20" s="1278">
        <f>IFERROR(E20*F20,"-")</f>
        <v>0</v>
      </c>
      <c r="H20" s="386">
        <v>5</v>
      </c>
      <c r="I20" s="386">
        <v>300</v>
      </c>
      <c r="J20" s="98"/>
      <c r="K20" s="1383">
        <f>IFERROR(G20*J20,0)</f>
        <v>0</v>
      </c>
    </row>
    <row r="21" spans="1:11">
      <c r="A21" s="304" t="str">
        <f>IF(J21&gt;0,COUNT($J$4:J21)+MAX('MI Fittings'!A:A,'CS Press Fittings'!A:A,'Steel Nipples'!A:A,'Steel Cut Lengths'!A:A,'Pipe Hangers'!A:A,'Brass Nipples '!A:A),"")</f>
        <v/>
      </c>
      <c r="B21" s="340"/>
      <c r="C21" s="401" t="s">
        <v>21</v>
      </c>
      <c r="D21" s="349" t="s">
        <v>10152</v>
      </c>
      <c r="E21" s="1276">
        <v>8.99</v>
      </c>
      <c r="F21" s="296">
        <f>$F$2</f>
        <v>0</v>
      </c>
      <c r="G21" s="1278">
        <f>IFERROR(E21*F21,"-")</f>
        <v>0</v>
      </c>
      <c r="H21" s="393">
        <v>5</v>
      </c>
      <c r="I21" s="393">
        <v>300</v>
      </c>
      <c r="J21" s="106"/>
      <c r="K21" s="1383">
        <f>IFERROR(G21*J21,0)</f>
        <v>0</v>
      </c>
    </row>
    <row r="22" spans="1:11">
      <c r="A22" s="304" t="str">
        <f>IF(J22&gt;0,COUNT($J$4:J22)+MAX('MI Fittings'!A:A,'CS Press Fittings'!A:A,'Steel Nipples'!A:A,'Steel Cut Lengths'!A:A,'Pipe Hangers'!A:A,'Brass Nipples '!A:A),"")</f>
        <v/>
      </c>
      <c r="B22" s="400"/>
      <c r="C22" s="408"/>
      <c r="D22" s="355"/>
      <c r="E22" s="1440" t="s">
        <v>563</v>
      </c>
      <c r="F22" s="300"/>
      <c r="G22" s="1378"/>
      <c r="H22" s="410"/>
      <c r="I22" s="410"/>
      <c r="J22" s="101"/>
      <c r="K22" s="1388"/>
    </row>
    <row r="23" spans="1:11">
      <c r="A23" s="304" t="str">
        <f>IF(J23&gt;0,COUNT($J$4:J23)+MAX('MI Fittings'!A:A,'CS Press Fittings'!A:A,'Steel Nipples'!A:A,'Steel Cut Lengths'!A:A,'Pipe Hangers'!A:A,'Brass Nipples '!A:A),"")</f>
        <v/>
      </c>
      <c r="B23" s="340"/>
      <c r="C23" s="384" t="s">
        <v>22</v>
      </c>
      <c r="D23" s="342" t="s">
        <v>10153</v>
      </c>
      <c r="E23" s="1278">
        <v>13</v>
      </c>
      <c r="F23" s="294">
        <f>$F$2</f>
        <v>0</v>
      </c>
      <c r="G23" s="1278">
        <f>IFERROR(E23*F23,"-")</f>
        <v>0</v>
      </c>
      <c r="H23" s="386">
        <v>5</v>
      </c>
      <c r="I23" s="386">
        <v>300</v>
      </c>
      <c r="J23" s="102"/>
      <c r="K23" s="1383">
        <f>IFERROR(G23*J23,0)</f>
        <v>0</v>
      </c>
    </row>
    <row r="24" spans="1:11">
      <c r="A24" s="304" t="str">
        <f>IF(J24&gt;0,COUNT($J$4:J24)+MAX('MI Fittings'!A:A,'CS Press Fittings'!A:A,'Steel Nipples'!A:A,'Steel Cut Lengths'!A:A,'Pipe Hangers'!A:A,'Brass Nipples '!A:A),"")</f>
        <v/>
      </c>
      <c r="B24" s="340"/>
      <c r="C24" s="560" t="s">
        <v>23</v>
      </c>
      <c r="D24" s="561" t="s">
        <v>10154</v>
      </c>
      <c r="E24" s="1312">
        <v>11.22</v>
      </c>
      <c r="F24" s="562">
        <f>$F$2</f>
        <v>0</v>
      </c>
      <c r="G24" s="1278">
        <f>IFERROR(E24*F24,"-")</f>
        <v>0</v>
      </c>
      <c r="H24" s="563">
        <v>5</v>
      </c>
      <c r="I24" s="563">
        <v>200</v>
      </c>
      <c r="J24" s="131"/>
      <c r="K24" s="1383">
        <f>IFERROR(G24*J24,0)</f>
        <v>0</v>
      </c>
    </row>
    <row r="25" spans="1:11">
      <c r="A25" s="304" t="str">
        <f>IF(J25&gt;0,COUNT($J$4:J25)+MAX('MI Fittings'!A:A,'CS Press Fittings'!A:A,'Steel Nipples'!A:A,'Steel Cut Lengths'!A:A,'Pipe Hangers'!A:A,'Brass Nipples '!A:A),"")</f>
        <v/>
      </c>
      <c r="B25" s="340"/>
      <c r="C25" s="391" t="s">
        <v>24</v>
      </c>
      <c r="D25" s="349" t="s">
        <v>10155</v>
      </c>
      <c r="E25" s="1276">
        <v>11.22</v>
      </c>
      <c r="F25" s="296">
        <f>$F$2</f>
        <v>0</v>
      </c>
      <c r="G25" s="1278">
        <f>IFERROR(E25*F25,"-")</f>
        <v>0</v>
      </c>
      <c r="H25" s="393">
        <v>5</v>
      </c>
      <c r="I25" s="393">
        <v>200</v>
      </c>
      <c r="J25" s="106"/>
      <c r="K25" s="1383">
        <f>IFERROR(G25*J25,0)</f>
        <v>0</v>
      </c>
    </row>
    <row r="26" spans="1:11">
      <c r="A26" s="304" t="str">
        <f>IF(J26&gt;0,COUNT($J$4:J26)+MAX('MI Fittings'!A:A,'CS Press Fittings'!A:A,'Steel Nipples'!A:A,'Steel Cut Lengths'!A:A,'Pipe Hangers'!A:A,'Brass Nipples '!A:A),"")</f>
        <v/>
      </c>
      <c r="B26" s="400"/>
      <c r="C26" s="408"/>
      <c r="D26" s="355"/>
      <c r="E26" s="1440" t="s">
        <v>563</v>
      </c>
      <c r="F26" s="300"/>
      <c r="G26" s="1378"/>
      <c r="H26" s="410"/>
      <c r="I26" s="410"/>
      <c r="J26" s="101"/>
      <c r="K26" s="1388"/>
    </row>
    <row r="27" spans="1:11">
      <c r="A27" s="304" t="str">
        <f>IF(J27&gt;0,COUNT($J$4:J27)+MAX('MI Fittings'!A:A,'CS Press Fittings'!A:A,'Steel Nipples'!A:A,'Steel Cut Lengths'!A:A,'Pipe Hangers'!A:A,'Brass Nipples '!A:A),"")</f>
        <v/>
      </c>
      <c r="B27" s="340"/>
      <c r="C27" s="384" t="s">
        <v>420</v>
      </c>
      <c r="D27" s="342" t="s">
        <v>10156</v>
      </c>
      <c r="E27" s="1278">
        <v>18.54</v>
      </c>
      <c r="F27" s="294">
        <f>$F$2</f>
        <v>0</v>
      </c>
      <c r="G27" s="1278">
        <f>IFERROR(E27*F27,"-")</f>
        <v>0</v>
      </c>
      <c r="H27" s="386">
        <v>5</v>
      </c>
      <c r="I27" s="386">
        <v>200</v>
      </c>
      <c r="J27" s="98"/>
      <c r="K27" s="1383">
        <f>IFERROR(G27*J27,0)</f>
        <v>0</v>
      </c>
    </row>
    <row r="28" spans="1:11">
      <c r="A28" s="304" t="str">
        <f>IF(J28&gt;0,COUNT($J$4:J28)+MAX('MI Fittings'!A:A,'CS Press Fittings'!A:A,'Steel Nipples'!A:A,'Steel Cut Lengths'!A:A,'Pipe Hangers'!A:A,'Brass Nipples '!A:A),"")</f>
        <v/>
      </c>
      <c r="B28" s="340"/>
      <c r="C28" s="560" t="s">
        <v>25</v>
      </c>
      <c r="D28" s="561" t="s">
        <v>10157</v>
      </c>
      <c r="E28" s="1312">
        <v>16.68</v>
      </c>
      <c r="F28" s="562">
        <f>$F$2</f>
        <v>0</v>
      </c>
      <c r="G28" s="1278">
        <f>IFERROR(E28*F28,"-")</f>
        <v>0</v>
      </c>
      <c r="H28" s="563">
        <v>5</v>
      </c>
      <c r="I28" s="563">
        <v>200</v>
      </c>
      <c r="J28" s="102"/>
      <c r="K28" s="1383">
        <f>IFERROR(G28*J28,0)</f>
        <v>0</v>
      </c>
    </row>
    <row r="29" spans="1:11">
      <c r="A29" s="304" t="str">
        <f>IF(J29&gt;0,COUNT($J$4:J29)+MAX('MI Fittings'!A:A,'CS Press Fittings'!A:A,'Steel Nipples'!A:A,'Steel Cut Lengths'!A:A,'Pipe Hangers'!A:A,'Brass Nipples '!A:A),"")</f>
        <v/>
      </c>
      <c r="B29" s="340"/>
      <c r="C29" s="391" t="s">
        <v>26</v>
      </c>
      <c r="D29" s="349" t="s">
        <v>10158</v>
      </c>
      <c r="E29" s="1276">
        <v>16.68</v>
      </c>
      <c r="F29" s="296">
        <f>$F$2</f>
        <v>0</v>
      </c>
      <c r="G29" s="1278">
        <f>IFERROR(E29*F29,"-")</f>
        <v>0</v>
      </c>
      <c r="H29" s="393">
        <v>5</v>
      </c>
      <c r="I29" s="393">
        <v>200</v>
      </c>
      <c r="J29" s="100"/>
      <c r="K29" s="1383">
        <f>IFERROR(G29*J29,0)</f>
        <v>0</v>
      </c>
    </row>
    <row r="30" spans="1:11">
      <c r="A30" s="304" t="str">
        <f>IF(J30&gt;0,COUNT($J$4:J30)+MAX('MI Fittings'!A:A,'CS Press Fittings'!A:A,'Steel Nipples'!A:A,'Steel Cut Lengths'!A:A,'Pipe Hangers'!A:A,'Brass Nipples '!A:A),"")</f>
        <v/>
      </c>
      <c r="B30" s="400"/>
      <c r="C30" s="408"/>
      <c r="D30" s="355"/>
      <c r="E30" s="1440" t="s">
        <v>563</v>
      </c>
      <c r="F30" s="300"/>
      <c r="G30" s="1378"/>
      <c r="H30" s="410"/>
      <c r="I30" s="410"/>
      <c r="J30" s="101"/>
      <c r="K30" s="1388"/>
    </row>
    <row r="31" spans="1:11">
      <c r="A31" s="304" t="str">
        <f>IF(J31&gt;0,COUNT($J$4:J31)+MAX('MI Fittings'!A:A,'CS Press Fittings'!A:A,'Steel Nipples'!A:A,'Steel Cut Lengths'!A:A,'Pipe Hangers'!A:A,'Brass Nipples '!A:A),"")</f>
        <v/>
      </c>
      <c r="B31" s="340"/>
      <c r="C31" s="384" t="s">
        <v>27</v>
      </c>
      <c r="D31" s="342" t="s">
        <v>10159</v>
      </c>
      <c r="E31" s="1278">
        <v>31.25</v>
      </c>
      <c r="F31" s="294">
        <f>$F$2</f>
        <v>0</v>
      </c>
      <c r="G31" s="1278">
        <f>IFERROR(E31*F31,"-")</f>
        <v>0</v>
      </c>
      <c r="H31" s="386">
        <v>5</v>
      </c>
      <c r="I31" s="386">
        <v>100</v>
      </c>
      <c r="J31" s="98"/>
      <c r="K31" s="1383">
        <f>IFERROR(G31*J31,0)</f>
        <v>0</v>
      </c>
    </row>
    <row r="32" spans="1:11">
      <c r="A32" s="304" t="str">
        <f>IF(J32&gt;0,COUNT($J$4:J32)+MAX('MI Fittings'!A:A,'CS Press Fittings'!A:A,'Steel Nipples'!A:A,'Steel Cut Lengths'!A:A,'Pipe Hangers'!A:A,'Brass Nipples '!A:A),"")</f>
        <v/>
      </c>
      <c r="B32" s="340"/>
      <c r="C32" s="560" t="s">
        <v>28</v>
      </c>
      <c r="D32" s="561" t="s">
        <v>10160</v>
      </c>
      <c r="E32" s="1312">
        <v>27.74</v>
      </c>
      <c r="F32" s="562">
        <f>$F$2</f>
        <v>0</v>
      </c>
      <c r="G32" s="1278">
        <f>IFERROR(E32*F32,"-")</f>
        <v>0</v>
      </c>
      <c r="H32" s="563">
        <v>5</v>
      </c>
      <c r="I32" s="563">
        <v>100</v>
      </c>
      <c r="J32" s="102"/>
      <c r="K32" s="1383">
        <f>IFERROR(G32*J32,0)</f>
        <v>0</v>
      </c>
    </row>
    <row r="33" spans="1:11">
      <c r="A33" s="304" t="str">
        <f>IF(J33&gt;0,COUNT($J$4:J33)+MAX('MI Fittings'!A:A,'CS Press Fittings'!A:A,'Steel Nipples'!A:A,'Steel Cut Lengths'!A:A,'Pipe Hangers'!A:A,'Brass Nipples '!A:A),"")</f>
        <v/>
      </c>
      <c r="B33" s="340"/>
      <c r="C33" s="391" t="s">
        <v>29</v>
      </c>
      <c r="D33" s="349" t="s">
        <v>10161</v>
      </c>
      <c r="E33" s="1276">
        <v>27.74</v>
      </c>
      <c r="F33" s="296">
        <f>$F$2</f>
        <v>0</v>
      </c>
      <c r="G33" s="1278">
        <f>IFERROR(E33*F33,"-")</f>
        <v>0</v>
      </c>
      <c r="H33" s="393">
        <v>5</v>
      </c>
      <c r="I33" s="393">
        <v>100</v>
      </c>
      <c r="J33" s="100"/>
      <c r="K33" s="1383">
        <f>IFERROR(G33*J33,0)</f>
        <v>0</v>
      </c>
    </row>
    <row r="34" spans="1:11">
      <c r="A34" s="304" t="str">
        <f>IF(J34&gt;0,COUNT($J$4:J34)+MAX('MI Fittings'!A:A,'CS Press Fittings'!A:A,'Steel Nipples'!A:A,'Steel Cut Lengths'!A:A,'Pipe Hangers'!A:A,'Brass Nipples '!A:A),"")</f>
        <v/>
      </c>
      <c r="B34" s="400"/>
      <c r="C34" s="408"/>
      <c r="D34" s="355"/>
      <c r="E34" s="1440" t="s">
        <v>563</v>
      </c>
      <c r="F34" s="300"/>
      <c r="G34" s="1378"/>
      <c r="H34" s="410"/>
      <c r="I34" s="410"/>
      <c r="J34" s="101"/>
      <c r="K34" s="1388"/>
    </row>
    <row r="35" spans="1:11">
      <c r="A35" s="304" t="str">
        <f>IF(J35&gt;0,COUNT($J$4:J35)+MAX('MI Fittings'!A:A,'CS Press Fittings'!A:A,'Steel Nipples'!A:A,'Steel Cut Lengths'!A:A,'Pipe Hangers'!A:A,'Brass Nipples '!A:A),"")</f>
        <v/>
      </c>
      <c r="B35" s="340"/>
      <c r="C35" s="384" t="s">
        <v>30</v>
      </c>
      <c r="D35" s="342" t="s">
        <v>10162</v>
      </c>
      <c r="E35" s="1278">
        <v>53.12</v>
      </c>
      <c r="F35" s="294">
        <f>$F$2</f>
        <v>0</v>
      </c>
      <c r="G35" s="1278">
        <f>IFERROR(E35*F35,"-")</f>
        <v>0</v>
      </c>
      <c r="H35" s="386">
        <v>5</v>
      </c>
      <c r="I35" s="386">
        <v>90</v>
      </c>
      <c r="J35" s="102"/>
      <c r="K35" s="1383">
        <f>IFERROR(G35*J35,0)</f>
        <v>0</v>
      </c>
    </row>
    <row r="36" spans="1:11">
      <c r="A36" s="304" t="str">
        <f>IF(J36&gt;0,COUNT($J$4:J36)+MAX('MI Fittings'!A:A,'CS Press Fittings'!A:A,'Steel Nipples'!A:A,'Steel Cut Lengths'!A:A,'Pipe Hangers'!A:A,'Brass Nipples '!A:A),"")</f>
        <v/>
      </c>
      <c r="B36" s="340"/>
      <c r="C36" s="560" t="s">
        <v>31</v>
      </c>
      <c r="D36" s="561" t="s">
        <v>10163</v>
      </c>
      <c r="E36" s="1312">
        <v>44.72</v>
      </c>
      <c r="F36" s="562">
        <f>$F$2</f>
        <v>0</v>
      </c>
      <c r="G36" s="1278">
        <f>IFERROR(E36*F36,"-")</f>
        <v>0</v>
      </c>
      <c r="H36" s="563">
        <v>5</v>
      </c>
      <c r="I36" s="563">
        <v>90</v>
      </c>
      <c r="J36" s="131"/>
      <c r="K36" s="1383">
        <f>IFERROR(G36*J36,0)</f>
        <v>0</v>
      </c>
    </row>
    <row r="37" spans="1:11">
      <c r="A37" s="304" t="str">
        <f>IF(J37&gt;0,COUNT($J$4:J37)+MAX('MI Fittings'!A:A,'CS Press Fittings'!A:A,'Steel Nipples'!A:A,'Steel Cut Lengths'!A:A,'Pipe Hangers'!A:A,'Brass Nipples '!A:A),"")</f>
        <v/>
      </c>
      <c r="B37" s="340"/>
      <c r="C37" s="391" t="s">
        <v>32</v>
      </c>
      <c r="D37" s="349" t="s">
        <v>10164</v>
      </c>
      <c r="E37" s="1276">
        <v>44.72</v>
      </c>
      <c r="F37" s="296">
        <f>$F$2</f>
        <v>0</v>
      </c>
      <c r="G37" s="1278">
        <f>IFERROR(E37*F37,"-")</f>
        <v>0</v>
      </c>
      <c r="H37" s="393">
        <v>5</v>
      </c>
      <c r="I37" s="393">
        <v>70</v>
      </c>
      <c r="J37" s="106"/>
      <c r="K37" s="1383">
        <f>IFERROR(G37*J37,0)</f>
        <v>0</v>
      </c>
    </row>
    <row r="38" spans="1:11">
      <c r="A38" s="304" t="str">
        <f>IF(J38&gt;0,COUNT($J$4:J38)+MAX('MI Fittings'!A:A,'CS Press Fittings'!A:A,'Steel Nipples'!A:A,'Steel Cut Lengths'!A:A,'Pipe Hangers'!A:A,'Brass Nipples '!A:A),"")</f>
        <v/>
      </c>
      <c r="B38" s="400"/>
      <c r="C38" s="408"/>
      <c r="D38" s="355"/>
      <c r="E38" s="1440" t="s">
        <v>563</v>
      </c>
      <c r="F38" s="300"/>
      <c r="G38" s="1378"/>
      <c r="H38" s="410"/>
      <c r="I38" s="410"/>
      <c r="J38" s="101"/>
      <c r="K38" s="1388"/>
    </row>
    <row r="39" spans="1:11">
      <c r="A39" s="304" t="str">
        <f>IF(J39&gt;0,COUNT($J$4:J39)+MAX('MI Fittings'!A:A,'CS Press Fittings'!A:A,'Steel Nipples'!A:A,'Steel Cut Lengths'!A:A,'Pipe Hangers'!A:A,'Brass Nipples '!A:A),"")</f>
        <v/>
      </c>
      <c r="B39" s="340"/>
      <c r="C39" s="384" t="s">
        <v>33</v>
      </c>
      <c r="D39" s="342" t="s">
        <v>10165</v>
      </c>
      <c r="E39" s="1278">
        <v>63.64</v>
      </c>
      <c r="F39" s="294">
        <f>$F$2</f>
        <v>0</v>
      </c>
      <c r="G39" s="1278">
        <f>IFERROR(E39*F39,"-")</f>
        <v>0</v>
      </c>
      <c r="H39" s="386">
        <v>5</v>
      </c>
      <c r="I39" s="386">
        <v>70</v>
      </c>
      <c r="J39" s="102"/>
      <c r="K39" s="1383">
        <f>IFERROR(G39*J39,0)</f>
        <v>0</v>
      </c>
    </row>
    <row r="40" spans="1:11">
      <c r="A40" s="304" t="str">
        <f>IF(J40&gt;0,COUNT($J$4:J40)+MAX('MI Fittings'!A:A,'CS Press Fittings'!A:A,'Steel Nipples'!A:A,'Steel Cut Lengths'!A:A,'Pipe Hangers'!A:A,'Brass Nipples '!A:A),"")</f>
        <v/>
      </c>
      <c r="B40" s="340"/>
      <c r="C40" s="560" t="s">
        <v>34</v>
      </c>
      <c r="D40" s="561" t="s">
        <v>10166</v>
      </c>
      <c r="E40" s="1312">
        <v>63.64</v>
      </c>
      <c r="F40" s="562">
        <f>$F$2</f>
        <v>0</v>
      </c>
      <c r="G40" s="1278">
        <f>IFERROR(E40*F40,"-")</f>
        <v>0</v>
      </c>
      <c r="H40" s="563">
        <v>5</v>
      </c>
      <c r="I40" s="563">
        <v>80</v>
      </c>
      <c r="J40" s="131"/>
      <c r="K40" s="1383">
        <f>IFERROR(G40*J40,0)</f>
        <v>0</v>
      </c>
    </row>
    <row r="41" spans="1:11">
      <c r="A41" s="304" t="str">
        <f>IF(J41&gt;0,COUNT($J$4:J41)+MAX('MI Fittings'!A:A,'CS Press Fittings'!A:A,'Steel Nipples'!A:A,'Steel Cut Lengths'!A:A,'Pipe Hangers'!A:A,'Brass Nipples '!A:A),"")</f>
        <v/>
      </c>
      <c r="B41" s="340"/>
      <c r="C41" s="560" t="s">
        <v>35</v>
      </c>
      <c r="D41" s="561" t="s">
        <v>10167</v>
      </c>
      <c r="E41" s="1312">
        <v>56.54</v>
      </c>
      <c r="F41" s="562">
        <f>$F$2</f>
        <v>0</v>
      </c>
      <c r="G41" s="1278">
        <f>IFERROR(E41*F41,"-")</f>
        <v>0</v>
      </c>
      <c r="H41" s="563">
        <v>5</v>
      </c>
      <c r="I41" s="563">
        <v>75</v>
      </c>
      <c r="J41" s="102"/>
      <c r="K41" s="1383">
        <f>IFERROR(G41*J41,0)</f>
        <v>0</v>
      </c>
    </row>
    <row r="42" spans="1:11">
      <c r="A42" s="304" t="str">
        <f>IF(J42&gt;0,COUNT($J$4:J42)+MAX('MI Fittings'!A:A,'CS Press Fittings'!A:A,'Steel Nipples'!A:A,'Steel Cut Lengths'!A:A,'Pipe Hangers'!A:A,'Brass Nipples '!A:A),"")</f>
        <v/>
      </c>
      <c r="B42" s="340"/>
      <c r="C42" s="391" t="s">
        <v>36</v>
      </c>
      <c r="D42" s="349" t="s">
        <v>10168</v>
      </c>
      <c r="E42" s="1276">
        <v>56.54</v>
      </c>
      <c r="F42" s="296">
        <f>$F$2</f>
        <v>0</v>
      </c>
      <c r="G42" s="1278">
        <f>IFERROR(E42*F42,"-")</f>
        <v>0</v>
      </c>
      <c r="H42" s="393">
        <v>5</v>
      </c>
      <c r="I42" s="393">
        <v>60</v>
      </c>
      <c r="J42" s="100"/>
      <c r="K42" s="1383">
        <f>IFERROR(G42*J42,0)</f>
        <v>0</v>
      </c>
    </row>
    <row r="43" spans="1:11">
      <c r="A43" s="304" t="str">
        <f>IF(J43&gt;0,COUNT($J$4:J43)+MAX('MI Fittings'!A:A,'CS Press Fittings'!A:A,'Steel Nipples'!A:A,'Steel Cut Lengths'!A:A,'Pipe Hangers'!A:A,'Brass Nipples '!A:A),"")</f>
        <v/>
      </c>
      <c r="B43" s="400"/>
      <c r="C43" s="408"/>
      <c r="D43" s="355"/>
      <c r="E43" s="1440" t="s">
        <v>563</v>
      </c>
      <c r="F43" s="300"/>
      <c r="G43" s="1378"/>
      <c r="H43" s="410"/>
      <c r="I43" s="410"/>
      <c r="J43" s="101"/>
      <c r="K43" s="1388"/>
    </row>
    <row r="44" spans="1:11">
      <c r="A44" s="304" t="str">
        <f>IF(J44&gt;0,COUNT($J$4:J44)+MAX('MI Fittings'!A:A,'CS Press Fittings'!A:A,'Steel Nipples'!A:A,'Steel Cut Lengths'!A:A,'Pipe Hangers'!A:A,'Brass Nipples '!A:A),"")</f>
        <v/>
      </c>
      <c r="B44" s="340"/>
      <c r="C44" s="384" t="s">
        <v>37</v>
      </c>
      <c r="D44" s="342" t="s">
        <v>10169</v>
      </c>
      <c r="E44" s="1278">
        <v>94.63</v>
      </c>
      <c r="F44" s="294">
        <f>$F$2</f>
        <v>0</v>
      </c>
      <c r="G44" s="1278">
        <f>IFERROR(E44*F44,"-")</f>
        <v>0</v>
      </c>
      <c r="H44" s="386">
        <v>5</v>
      </c>
      <c r="I44" s="386">
        <v>35</v>
      </c>
      <c r="J44" s="98"/>
      <c r="K44" s="1383">
        <f>IFERROR(G44*J44,0)</f>
        <v>0</v>
      </c>
    </row>
    <row r="45" spans="1:11">
      <c r="A45" s="304" t="str">
        <f>IF(J45&gt;0,COUNT($J$4:J45)+MAX('MI Fittings'!A:A,'CS Press Fittings'!A:A,'Steel Nipples'!A:A,'Steel Cut Lengths'!A:A,'Pipe Hangers'!A:A,'Brass Nipples '!A:A),"")</f>
        <v/>
      </c>
      <c r="B45" s="340"/>
      <c r="C45" s="560" t="s">
        <v>38</v>
      </c>
      <c r="D45" s="561" t="s">
        <v>10170</v>
      </c>
      <c r="E45" s="1312">
        <v>94.63</v>
      </c>
      <c r="F45" s="562">
        <f>$F$2</f>
        <v>0</v>
      </c>
      <c r="G45" s="1278">
        <f>IFERROR(E45*F45,"-")</f>
        <v>0</v>
      </c>
      <c r="H45" s="563">
        <v>5</v>
      </c>
      <c r="I45" s="563">
        <v>35</v>
      </c>
      <c r="J45" s="102"/>
      <c r="K45" s="1383">
        <f>IFERROR(G45*J45,0)</f>
        <v>0</v>
      </c>
    </row>
    <row r="46" spans="1:11">
      <c r="A46" s="304" t="str">
        <f>IF(J46&gt;0,COUNT($J$4:J46)+MAX('MI Fittings'!A:A,'CS Press Fittings'!A:A,'Steel Nipples'!A:A,'Steel Cut Lengths'!A:A,'Pipe Hangers'!A:A,'Brass Nipples '!A:A),"")</f>
        <v/>
      </c>
      <c r="B46" s="340"/>
      <c r="C46" s="560" t="s">
        <v>39</v>
      </c>
      <c r="D46" s="561" t="s">
        <v>10171</v>
      </c>
      <c r="E46" s="1312">
        <v>94.63</v>
      </c>
      <c r="F46" s="562">
        <f>$F$2</f>
        <v>0</v>
      </c>
      <c r="G46" s="1278">
        <f>IFERROR(E46*F46,"-")</f>
        <v>0</v>
      </c>
      <c r="H46" s="563">
        <v>5</v>
      </c>
      <c r="I46" s="563">
        <v>60</v>
      </c>
      <c r="J46" s="131"/>
      <c r="K46" s="1383">
        <f>IFERROR(G46*J46,0)</f>
        <v>0</v>
      </c>
    </row>
    <row r="47" spans="1:11">
      <c r="A47" s="304" t="str">
        <f>IF(J47&gt;0,COUNT($J$4:J47)+MAX('MI Fittings'!A:A,'CS Press Fittings'!A:A,'Steel Nipples'!A:A,'Steel Cut Lengths'!A:A,'Pipe Hangers'!A:A,'Brass Nipples '!A:A),"")</f>
        <v/>
      </c>
      <c r="B47" s="340"/>
      <c r="C47" s="560" t="s">
        <v>40</v>
      </c>
      <c r="D47" s="561" t="s">
        <v>10172</v>
      </c>
      <c r="E47" s="1312">
        <v>83.98</v>
      </c>
      <c r="F47" s="562">
        <f>$F$2</f>
        <v>0</v>
      </c>
      <c r="G47" s="1278">
        <f>IFERROR(E47*F47,"-")</f>
        <v>0</v>
      </c>
      <c r="H47" s="563">
        <v>5</v>
      </c>
      <c r="I47" s="563">
        <v>50</v>
      </c>
      <c r="J47" s="102"/>
      <c r="K47" s="1383">
        <f>IFERROR(G47*J47,0)</f>
        <v>0</v>
      </c>
    </row>
    <row r="48" spans="1:11">
      <c r="A48" s="304" t="str">
        <f>IF(J48&gt;0,COUNT($J$4:J48)+MAX('MI Fittings'!A:A,'CS Press Fittings'!A:A,'Steel Nipples'!A:A,'Steel Cut Lengths'!A:A,'Pipe Hangers'!A:A,'Brass Nipples '!A:A),"")</f>
        <v/>
      </c>
      <c r="B48" s="340"/>
      <c r="C48" s="391" t="s">
        <v>41</v>
      </c>
      <c r="D48" s="349" t="s">
        <v>10173</v>
      </c>
      <c r="E48" s="1276">
        <v>83.98</v>
      </c>
      <c r="F48" s="296">
        <f>$F$2</f>
        <v>0</v>
      </c>
      <c r="G48" s="1278">
        <f>IFERROR(E48*F48,"-")</f>
        <v>0</v>
      </c>
      <c r="H48" s="393">
        <v>5</v>
      </c>
      <c r="I48" s="393">
        <v>50</v>
      </c>
      <c r="J48" s="100"/>
      <c r="K48" s="1383">
        <f>IFERROR(G48*J48,0)</f>
        <v>0</v>
      </c>
    </row>
    <row r="49" spans="1:14">
      <c r="A49" s="304" t="str">
        <f>IF(J49&gt;0,COUNT($J$4:J49)+MAX('MI Fittings'!A:A,'CS Press Fittings'!A:A,'Steel Nipples'!A:A,'Steel Cut Lengths'!A:A,'Pipe Hangers'!A:A,'Brass Nipples '!A:A),"")</f>
        <v/>
      </c>
      <c r="B49" s="400"/>
      <c r="C49" s="408"/>
      <c r="D49" s="355"/>
      <c r="E49" s="1440" t="s">
        <v>563</v>
      </c>
      <c r="F49" s="300"/>
      <c r="G49" s="1378"/>
      <c r="H49" s="410"/>
      <c r="I49" s="410"/>
      <c r="J49" s="101"/>
      <c r="K49" s="1388"/>
    </row>
    <row r="50" spans="1:14">
      <c r="A50" s="304" t="str">
        <f>IF(J50&gt;0,COUNT($J$4:J50)+MAX('MI Fittings'!A:A,'CS Press Fittings'!A:A,'Steel Nipples'!A:A,'Steel Cut Lengths'!A:A,'Pipe Hangers'!A:A,'Brass Nipples '!A:A),"")</f>
        <v/>
      </c>
      <c r="B50" s="340"/>
      <c r="C50" s="384" t="s">
        <v>42</v>
      </c>
      <c r="D50" s="342" t="s">
        <v>10174</v>
      </c>
      <c r="E50" s="1278">
        <v>148.74</v>
      </c>
      <c r="F50" s="294">
        <f>$F$2</f>
        <v>0</v>
      </c>
      <c r="G50" s="1278">
        <f>IFERROR(E50*F50,"-")</f>
        <v>0</v>
      </c>
      <c r="H50" s="386">
        <v>1</v>
      </c>
      <c r="I50" s="386">
        <v>20</v>
      </c>
      <c r="J50" s="98"/>
      <c r="K50" s="1383">
        <f>IFERROR(G50*J50,0)</f>
        <v>0</v>
      </c>
    </row>
    <row r="51" spans="1:14">
      <c r="A51" s="304" t="str">
        <f>IF(J51&gt;0,COUNT($J$4:J51)+MAX('MI Fittings'!A:A,'CS Press Fittings'!A:A,'Steel Nipples'!A:A,'Steel Cut Lengths'!A:A,'Pipe Hangers'!A:A,'Brass Nipples '!A:A),"")</f>
        <v/>
      </c>
      <c r="B51" s="340"/>
      <c r="C51" s="391" t="s">
        <v>43</v>
      </c>
      <c r="D51" s="349" t="s">
        <v>10175</v>
      </c>
      <c r="E51" s="1276">
        <v>148.74</v>
      </c>
      <c r="F51" s="296">
        <f>$F$2</f>
        <v>0</v>
      </c>
      <c r="G51" s="1278">
        <f>IFERROR(E51*F51,"-")</f>
        <v>0</v>
      </c>
      <c r="H51" s="393">
        <v>1</v>
      </c>
      <c r="I51" s="393">
        <v>20</v>
      </c>
      <c r="J51" s="106"/>
      <c r="K51" s="1383">
        <f>IFERROR(G51*J51,0)</f>
        <v>0</v>
      </c>
    </row>
    <row r="52" spans="1:14">
      <c r="A52" s="304" t="str">
        <f>IF(J52&gt;0,COUNT($J$4:J52)+MAX('MI Fittings'!A:A,'CS Press Fittings'!A:A,'Steel Nipples'!A:A,'Steel Cut Lengths'!A:A,'Pipe Hangers'!A:A,'Brass Nipples '!A:A),"")</f>
        <v/>
      </c>
      <c r="B52" s="400"/>
      <c r="C52" s="408"/>
      <c r="D52" s="355"/>
      <c r="E52" s="1440" t="s">
        <v>563</v>
      </c>
      <c r="F52" s="300"/>
      <c r="G52" s="1378"/>
      <c r="H52" s="410"/>
      <c r="I52" s="410"/>
      <c r="J52" s="101"/>
      <c r="K52" s="1388"/>
    </row>
    <row r="53" spans="1:14">
      <c r="A53" s="304" t="str">
        <f>IF(J53&gt;0,COUNT($J$4:J53)+MAX('MI Fittings'!A:A,'CS Press Fittings'!A:A,'Steel Nipples'!A:A,'Steel Cut Lengths'!A:A,'Pipe Hangers'!A:A,'Brass Nipples '!A:A),"")</f>
        <v/>
      </c>
      <c r="B53" s="340"/>
      <c r="C53" s="384" t="s">
        <v>44</v>
      </c>
      <c r="D53" s="342" t="s">
        <v>10176</v>
      </c>
      <c r="E53" s="1278">
        <v>197.14</v>
      </c>
      <c r="F53" s="294">
        <f>$F$2</f>
        <v>0</v>
      </c>
      <c r="G53" s="1278">
        <f>IFERROR(E53*F53,"-")</f>
        <v>0</v>
      </c>
      <c r="H53" s="386">
        <v>1</v>
      </c>
      <c r="I53" s="386">
        <v>12</v>
      </c>
      <c r="J53" s="98"/>
      <c r="K53" s="1383">
        <f>IFERROR(G53*J53,0)</f>
        <v>0</v>
      </c>
    </row>
    <row r="54" spans="1:14">
      <c r="A54" s="304" t="str">
        <f>IF(J54&gt;0,COUNT($J$4:J54)+MAX('MI Fittings'!A:A,'CS Press Fittings'!A:A,'Steel Nipples'!A:A,'Steel Cut Lengths'!A:A,'Pipe Hangers'!A:A,'Brass Nipples '!A:A),"")</f>
        <v/>
      </c>
      <c r="B54" s="340"/>
      <c r="C54" s="560" t="s">
        <v>45</v>
      </c>
      <c r="D54" s="561" t="s">
        <v>10177</v>
      </c>
      <c r="E54" s="1312">
        <v>197.14</v>
      </c>
      <c r="F54" s="562">
        <f>$F$2</f>
        <v>0</v>
      </c>
      <c r="G54" s="1278">
        <f>IFERROR(E54*F54,"-")</f>
        <v>0</v>
      </c>
      <c r="H54" s="563">
        <v>1</v>
      </c>
      <c r="I54" s="563">
        <v>12</v>
      </c>
      <c r="J54" s="102"/>
      <c r="K54" s="1383">
        <f>IFERROR(G54*J54,0)</f>
        <v>0</v>
      </c>
      <c r="M54" s="1288"/>
    </row>
    <row r="55" spans="1:14">
      <c r="A55" s="304" t="str">
        <f>IF(J55&gt;0,COUNT($J$4:J55)+MAX('MI Fittings'!A:A,'CS Press Fittings'!A:A,'Steel Nipples'!A:A,'Steel Cut Lengths'!A:A,'Pipe Hangers'!A:A,'Brass Nipples '!A:A),"")</f>
        <v/>
      </c>
      <c r="B55" s="340"/>
      <c r="C55" s="391" t="s">
        <v>46</v>
      </c>
      <c r="D55" s="349" t="s">
        <v>10178</v>
      </c>
      <c r="E55" s="1276">
        <v>422.5</v>
      </c>
      <c r="F55" s="296">
        <f>$F$2</f>
        <v>0</v>
      </c>
      <c r="G55" s="1286">
        <f>IFERROR(E55*F55,"-")</f>
        <v>0</v>
      </c>
      <c r="H55" s="393">
        <v>1</v>
      </c>
      <c r="I55" s="393">
        <v>5</v>
      </c>
      <c r="J55" s="106"/>
      <c r="K55" s="1384">
        <f>IFERROR(G55*J55,0)</f>
        <v>0</v>
      </c>
    </row>
    <row r="56" spans="1:14">
      <c r="A56" s="304" t="str">
        <f>IF(J56&gt;0,COUNT($J$4:J56)+MAX('MI Fittings'!A:A,'CS Press Fittings'!A:A,'Steel Nipples'!A:A,'Steel Cut Lengths'!A:A,'Pipe Hangers'!A:A,'Brass Nipples '!A:A),"")</f>
        <v/>
      </c>
      <c r="B56" s="513"/>
      <c r="C56" s="564"/>
      <c r="D56" s="565" t="s">
        <v>47</v>
      </c>
      <c r="E56" s="1314" t="s">
        <v>563</v>
      </c>
      <c r="F56" s="309"/>
      <c r="G56" s="1289"/>
      <c r="H56" s="474"/>
      <c r="I56" s="474"/>
      <c r="J56" s="203"/>
      <c r="K56" s="1404"/>
    </row>
    <row r="57" spans="1:14" s="463" customFormat="1" ht="30" customHeight="1">
      <c r="A57" s="304" t="str">
        <f>IF(J57&gt;0,COUNT($J$4:J57)+MAX('MI Fittings'!A:A,'CS Press Fittings'!A:A,'Steel Nipples'!A:A,'Steel Cut Lengths'!A:A,'Pipe Hangers'!A:A,'Brass Nipples '!A:A),"")</f>
        <v/>
      </c>
      <c r="B57" s="566"/>
      <c r="C57" s="567" t="s">
        <v>48</v>
      </c>
      <c r="D57" s="568" t="s">
        <v>49</v>
      </c>
      <c r="E57" s="1292">
        <v>21.12</v>
      </c>
      <c r="F57" s="569">
        <f>$F$2</f>
        <v>0</v>
      </c>
      <c r="G57" s="1292">
        <f>IFERROR(E57*F57,"-")</f>
        <v>0</v>
      </c>
      <c r="H57" s="570">
        <v>5</v>
      </c>
      <c r="I57" s="570">
        <v>240</v>
      </c>
      <c r="J57" s="138"/>
      <c r="K57" s="1432">
        <f>IFERROR(G57*J57,0)</f>
        <v>0</v>
      </c>
      <c r="M57" s="1393"/>
    </row>
    <row r="58" spans="1:14" s="463" customFormat="1" ht="30" customHeight="1">
      <c r="A58" s="304" t="str">
        <f>IF(J58&gt;0,COUNT($J$4:J58)+MAX('MI Fittings'!A:A,'CS Press Fittings'!A:A,'Steel Nipples'!A:A,'Steel Cut Lengths'!A:A,'Pipe Hangers'!A:A,'Brass Nipples '!A:A),"")</f>
        <v/>
      </c>
      <c r="B58" s="566"/>
      <c r="C58" s="571" t="s">
        <v>50</v>
      </c>
      <c r="D58" s="572" t="s">
        <v>51</v>
      </c>
      <c r="E58" s="1293">
        <v>27.99</v>
      </c>
      <c r="F58" s="573">
        <f>$F$2</f>
        <v>0</v>
      </c>
      <c r="G58" s="1295">
        <f>IFERROR(E58*F58,"-")</f>
        <v>0</v>
      </c>
      <c r="H58" s="574">
        <v>5</v>
      </c>
      <c r="I58" s="574">
        <v>160</v>
      </c>
      <c r="J58" s="139"/>
      <c r="K58" s="1433">
        <f>IFERROR(G58*J58,0)</f>
        <v>0</v>
      </c>
      <c r="M58" s="1393"/>
    </row>
    <row r="59" spans="1:14">
      <c r="A59" s="304" t="str">
        <f>IF(J59&gt;0,COUNT($J$4:J59)+MAX('MI Fittings'!A:A,'CS Press Fittings'!A:A,'Steel Nipples'!A:A,'Steel Cut Lengths'!A:A,'Pipe Hangers'!A:A,'Brass Nipples '!A:A),"")</f>
        <v/>
      </c>
      <c r="B59" s="513"/>
      <c r="C59" s="564"/>
      <c r="D59" s="565" t="s">
        <v>6553</v>
      </c>
      <c r="E59" s="1314" t="s">
        <v>563</v>
      </c>
      <c r="F59" s="309"/>
      <c r="G59" s="1289"/>
      <c r="H59" s="474"/>
      <c r="I59" s="474"/>
      <c r="J59" s="203"/>
      <c r="K59" s="1404"/>
    </row>
    <row r="60" spans="1:14">
      <c r="A60" s="304" t="str">
        <f>IF(J60&gt;0,COUNT($J$4:J60)+MAX('MI Fittings'!A:A,'CS Press Fittings'!A:A,'Steel Nipples'!A:A,'Steel Cut Lengths'!A:A,'Pipe Hangers'!A:A,'Brass Nipples '!A:A),"")</f>
        <v/>
      </c>
      <c r="B60" s="340"/>
      <c r="C60" s="575" t="s">
        <v>52</v>
      </c>
      <c r="D60" s="576" t="s">
        <v>53</v>
      </c>
      <c r="E60" s="1315">
        <v>29.7</v>
      </c>
      <c r="F60" s="577">
        <f t="shared" ref="F60:F70" si="3">$F$2</f>
        <v>0</v>
      </c>
      <c r="G60" s="1278">
        <f t="shared" ref="G60:G70" si="4">IFERROR(E60*F60,"-")</f>
        <v>0</v>
      </c>
      <c r="H60" s="578">
        <v>5</v>
      </c>
      <c r="I60" s="578">
        <v>300</v>
      </c>
      <c r="J60" s="132"/>
      <c r="K60" s="1383">
        <f t="shared" ref="K60:K70" si="5">IFERROR(G60*J60,0)</f>
        <v>0</v>
      </c>
    </row>
    <row r="61" spans="1:14">
      <c r="A61" s="304" t="str">
        <f>IF(J61&gt;0,COUNT($J$4:J61)+MAX('MI Fittings'!A:A,'CS Press Fittings'!A:A,'Steel Nipples'!A:A,'Steel Cut Lengths'!A:A,'Pipe Hangers'!A:A,'Brass Nipples '!A:A),"")</f>
        <v/>
      </c>
      <c r="B61" s="340"/>
      <c r="C61" s="560" t="s">
        <v>54</v>
      </c>
      <c r="D61" s="561" t="s">
        <v>55</v>
      </c>
      <c r="E61" s="1312">
        <v>29.7</v>
      </c>
      <c r="F61" s="562">
        <f t="shared" si="3"/>
        <v>0</v>
      </c>
      <c r="G61" s="1278">
        <f t="shared" si="4"/>
        <v>0</v>
      </c>
      <c r="H61" s="579">
        <v>5</v>
      </c>
      <c r="I61" s="563">
        <v>150</v>
      </c>
      <c r="J61" s="131"/>
      <c r="K61" s="1383">
        <f t="shared" si="5"/>
        <v>0</v>
      </c>
    </row>
    <row r="62" spans="1:14">
      <c r="A62" s="304" t="str">
        <f>IF(J62&gt;0,COUNT($J$4:J62)+MAX('MI Fittings'!A:A,'CS Press Fittings'!A:A,'Steel Nipples'!A:A,'Steel Cut Lengths'!A:A,'Pipe Hangers'!A:A,'Brass Nipples '!A:A),"")</f>
        <v/>
      </c>
      <c r="B62" s="340"/>
      <c r="C62" s="560" t="s">
        <v>56</v>
      </c>
      <c r="D62" s="561" t="s">
        <v>57</v>
      </c>
      <c r="E62" s="1312">
        <v>29.7</v>
      </c>
      <c r="F62" s="562">
        <f t="shared" si="3"/>
        <v>0</v>
      </c>
      <c r="G62" s="1278">
        <f t="shared" si="4"/>
        <v>0</v>
      </c>
      <c r="H62" s="579">
        <v>5</v>
      </c>
      <c r="I62" s="563">
        <v>150</v>
      </c>
      <c r="J62" s="131"/>
      <c r="K62" s="1383">
        <f t="shared" si="5"/>
        <v>0</v>
      </c>
    </row>
    <row r="63" spans="1:14">
      <c r="A63" s="304" t="str">
        <f>IF(J63&gt;0,COUNT($J$4:J63)+MAX('MI Fittings'!A:A,'CS Press Fittings'!A:A,'Steel Nipples'!A:A,'Steel Cut Lengths'!A:A,'Pipe Hangers'!A:A,'Brass Nipples '!A:A),"")</f>
        <v/>
      </c>
      <c r="B63" s="340"/>
      <c r="C63" s="560" t="s">
        <v>58</v>
      </c>
      <c r="D63" s="561" t="s">
        <v>59</v>
      </c>
      <c r="E63" s="1312">
        <v>32.270000000000003</v>
      </c>
      <c r="F63" s="562">
        <f t="shared" si="3"/>
        <v>0</v>
      </c>
      <c r="G63" s="1278">
        <f t="shared" si="4"/>
        <v>0</v>
      </c>
      <c r="H63" s="579">
        <v>5</v>
      </c>
      <c r="I63" s="563">
        <v>75</v>
      </c>
      <c r="J63" s="131"/>
      <c r="K63" s="1383">
        <f t="shared" si="5"/>
        <v>0</v>
      </c>
    </row>
    <row r="64" spans="1:14">
      <c r="A64" s="304" t="str">
        <f>IF(J64&gt;0,COUNT($J$4:J64)+MAX('MI Fittings'!A:A,'CS Press Fittings'!A:A,'Steel Nipples'!A:A,'Steel Cut Lengths'!A:A,'Pipe Hangers'!A:A,'Brass Nipples '!A:A),"")</f>
        <v/>
      </c>
      <c r="B64" s="340"/>
      <c r="C64" s="560" t="s">
        <v>60</v>
      </c>
      <c r="D64" s="561" t="s">
        <v>61</v>
      </c>
      <c r="E64" s="1312">
        <v>44.72</v>
      </c>
      <c r="F64" s="562">
        <f t="shared" si="3"/>
        <v>0</v>
      </c>
      <c r="G64" s="1278">
        <f t="shared" si="4"/>
        <v>0</v>
      </c>
      <c r="H64" s="579">
        <v>5</v>
      </c>
      <c r="I64" s="563">
        <v>75</v>
      </c>
      <c r="J64" s="131"/>
      <c r="K64" s="1383">
        <f t="shared" si="5"/>
        <v>0</v>
      </c>
      <c r="N64" s="45"/>
    </row>
    <row r="65" spans="1:13">
      <c r="A65" s="304" t="str">
        <f>IF(J65&gt;0,COUNT($J$4:J65)+MAX('MI Fittings'!A:A,'CS Press Fittings'!A:A,'Steel Nipples'!A:A,'Steel Cut Lengths'!A:A,'Pipe Hangers'!A:A,'Brass Nipples '!A:A),"")</f>
        <v/>
      </c>
      <c r="B65" s="340"/>
      <c r="C65" s="560" t="s">
        <v>62</v>
      </c>
      <c r="D65" s="561" t="s">
        <v>63</v>
      </c>
      <c r="E65" s="1441">
        <v>59.25</v>
      </c>
      <c r="F65" s="562">
        <f t="shared" si="3"/>
        <v>0</v>
      </c>
      <c r="G65" s="1278">
        <f t="shared" si="4"/>
        <v>0</v>
      </c>
      <c r="H65" s="579">
        <v>5</v>
      </c>
      <c r="I65" s="563">
        <v>40</v>
      </c>
      <c r="J65" s="131"/>
      <c r="K65" s="1383">
        <f t="shared" si="5"/>
        <v>0</v>
      </c>
    </row>
    <row r="66" spans="1:13">
      <c r="A66" s="304" t="str">
        <f>IF(J66&gt;0,COUNT($J$4:J66)+MAX('MI Fittings'!A:A,'CS Press Fittings'!A:A,'Steel Nipples'!A:A,'Steel Cut Lengths'!A:A,'Pipe Hangers'!A:A,'Brass Nipples '!A:A),"")</f>
        <v/>
      </c>
      <c r="B66" s="340"/>
      <c r="C66" s="560" t="s">
        <v>64</v>
      </c>
      <c r="D66" s="561" t="s">
        <v>65</v>
      </c>
      <c r="E66" s="1312">
        <v>86.74</v>
      </c>
      <c r="F66" s="562">
        <f t="shared" si="3"/>
        <v>0</v>
      </c>
      <c r="G66" s="1278">
        <f t="shared" si="4"/>
        <v>0</v>
      </c>
      <c r="H66" s="579">
        <v>5</v>
      </c>
      <c r="I66" s="563">
        <v>35</v>
      </c>
      <c r="J66" s="131"/>
      <c r="K66" s="1383">
        <f t="shared" si="5"/>
        <v>0</v>
      </c>
    </row>
    <row r="67" spans="1:13">
      <c r="A67" s="304" t="str">
        <f>IF(J67&gt;0,COUNT($J$4:J67)+MAX('MI Fittings'!A:A,'CS Press Fittings'!A:A,'Steel Nipples'!A:A,'Steel Cut Lengths'!A:A,'Pipe Hangers'!A:A,'Brass Nipples '!A:A),"")</f>
        <v/>
      </c>
      <c r="B67" s="340"/>
      <c r="C67" s="560" t="s">
        <v>66</v>
      </c>
      <c r="D67" s="561" t="s">
        <v>67</v>
      </c>
      <c r="E67" s="1312">
        <v>102.39</v>
      </c>
      <c r="F67" s="562">
        <f t="shared" si="3"/>
        <v>0</v>
      </c>
      <c r="G67" s="1278">
        <f t="shared" si="4"/>
        <v>0</v>
      </c>
      <c r="H67" s="579">
        <v>5</v>
      </c>
      <c r="I67" s="563">
        <v>25</v>
      </c>
      <c r="J67" s="131"/>
      <c r="K67" s="1383">
        <f t="shared" si="5"/>
        <v>0</v>
      </c>
    </row>
    <row r="68" spans="1:13">
      <c r="A68" s="304" t="str">
        <f>IF(J68&gt;0,COUNT($J$4:J68)+MAX('MI Fittings'!A:A,'CS Press Fittings'!A:A,'Steel Nipples'!A:A,'Steel Cut Lengths'!A:A,'Pipe Hangers'!A:A,'Brass Nipples '!A:A),"")</f>
        <v/>
      </c>
      <c r="B68" s="340"/>
      <c r="C68" s="560" t="s">
        <v>68</v>
      </c>
      <c r="D68" s="561" t="s">
        <v>69</v>
      </c>
      <c r="E68" s="1442">
        <v>157.59</v>
      </c>
      <c r="F68" s="562">
        <f t="shared" si="3"/>
        <v>0</v>
      </c>
      <c r="G68" s="1278">
        <f t="shared" si="4"/>
        <v>0</v>
      </c>
      <c r="H68" s="579">
        <v>5</v>
      </c>
      <c r="I68" s="563">
        <v>15</v>
      </c>
      <c r="J68" s="131"/>
      <c r="K68" s="1383">
        <f t="shared" si="5"/>
        <v>0</v>
      </c>
    </row>
    <row r="69" spans="1:13">
      <c r="A69" s="304" t="str">
        <f>IF(J69&gt;0,COUNT($J$4:J69)+MAX('MI Fittings'!A:A,'CS Press Fittings'!A:A,'Steel Nipples'!A:A,'Steel Cut Lengths'!A:A,'Pipe Hangers'!A:A,'Brass Nipples '!A:A),"")</f>
        <v/>
      </c>
      <c r="B69" s="340"/>
      <c r="C69" s="580" t="s">
        <v>70</v>
      </c>
      <c r="D69" s="561" t="s">
        <v>71</v>
      </c>
      <c r="E69" s="1312">
        <v>310.07</v>
      </c>
      <c r="F69" s="562">
        <f t="shared" si="3"/>
        <v>0</v>
      </c>
      <c r="G69" s="1278">
        <f t="shared" si="4"/>
        <v>0</v>
      </c>
      <c r="H69" s="563">
        <v>1</v>
      </c>
      <c r="I69" s="563">
        <v>10</v>
      </c>
      <c r="J69" s="131"/>
      <c r="K69" s="1383">
        <f t="shared" si="5"/>
        <v>0</v>
      </c>
    </row>
    <row r="70" spans="1:13">
      <c r="A70" s="304" t="str">
        <f>IF(J70&gt;0,COUNT($J$4:J70)+MAX('MI Fittings'!A:A,'CS Press Fittings'!A:A,'Steel Nipples'!A:A,'Steel Cut Lengths'!A:A,'Pipe Hangers'!A:A,'Brass Nipples '!A:A),"")</f>
        <v/>
      </c>
      <c r="B70" s="340"/>
      <c r="C70" s="415" t="s">
        <v>72</v>
      </c>
      <c r="D70" s="349" t="s">
        <v>73</v>
      </c>
      <c r="E70" s="1276">
        <v>479.02</v>
      </c>
      <c r="F70" s="296">
        <f t="shared" si="3"/>
        <v>0</v>
      </c>
      <c r="G70" s="1286">
        <f t="shared" si="4"/>
        <v>0</v>
      </c>
      <c r="H70" s="393">
        <v>1</v>
      </c>
      <c r="I70" s="393">
        <v>8</v>
      </c>
      <c r="J70" s="100"/>
      <c r="K70" s="1384">
        <f t="shared" si="5"/>
        <v>0</v>
      </c>
    </row>
    <row r="71" spans="1:13">
      <c r="A71" s="304" t="str">
        <f>IF(J71&gt;0,COUNT($J$4:J71)+MAX('MI Fittings'!A:A,'CS Press Fittings'!A:A,'Steel Nipples'!A:A,'Steel Cut Lengths'!A:A,'Pipe Hangers'!A:A,'Brass Nipples '!A:A),"")</f>
        <v/>
      </c>
      <c r="B71" s="513"/>
      <c r="C71" s="564"/>
      <c r="D71" s="565" t="s">
        <v>74</v>
      </c>
      <c r="E71" s="1314" t="s">
        <v>563</v>
      </c>
      <c r="F71" s="309"/>
      <c r="G71" s="1289"/>
      <c r="H71" s="474"/>
      <c r="I71" s="474"/>
      <c r="J71" s="203"/>
      <c r="K71" s="1404"/>
    </row>
    <row r="72" spans="1:13">
      <c r="A72" s="304" t="str">
        <f>IF(J72&gt;0,COUNT($J$4:J72)+MAX('MI Fittings'!A:A,'CS Press Fittings'!A:A,'Steel Nipples'!A:A,'Steel Cut Lengths'!A:A,'Pipe Hangers'!A:A,'Brass Nipples '!A:A),"")</f>
        <v/>
      </c>
      <c r="B72" s="340"/>
      <c r="C72" s="401" t="s">
        <v>421</v>
      </c>
      <c r="D72" s="402" t="s">
        <v>6568</v>
      </c>
      <c r="E72" s="1286">
        <v>6.39</v>
      </c>
      <c r="F72" s="298">
        <f>$F$2</f>
        <v>0</v>
      </c>
      <c r="G72" s="1286">
        <f>IFERROR(E72*F72,"-")</f>
        <v>0</v>
      </c>
      <c r="H72" s="581" t="s">
        <v>3076</v>
      </c>
      <c r="I72" s="581" t="s">
        <v>3076</v>
      </c>
      <c r="J72" s="105"/>
      <c r="K72" s="1384">
        <f>IFERROR(G72*J72,0)</f>
        <v>0</v>
      </c>
    </row>
    <row r="73" spans="1:13">
      <c r="A73" s="304" t="str">
        <f>IF(J73&gt;0,COUNT($J$4:J73)+MAX('MI Fittings'!A:A,'CS Press Fittings'!A:A,'Steel Nipples'!A:A,'Steel Cut Lengths'!A:A,'Pipe Hangers'!A:A,'Brass Nipples '!A:A),"")</f>
        <v/>
      </c>
      <c r="B73" s="400"/>
      <c r="C73" s="405"/>
      <c r="D73" s="406"/>
      <c r="E73" s="1277" t="s">
        <v>563</v>
      </c>
      <c r="F73" s="299"/>
      <c r="G73" s="1277"/>
      <c r="H73" s="582"/>
      <c r="I73" s="582"/>
      <c r="J73" s="150"/>
      <c r="K73" s="1387"/>
    </row>
    <row r="74" spans="1:13">
      <c r="A74" s="304" t="str">
        <f>IF(J74&gt;0,COUNT($J$4:J74)+MAX('MI Fittings'!A:A,'CS Press Fittings'!A:A,'Steel Nipples'!A:A,'Steel Cut Lengths'!A:A,'Pipe Hangers'!A:A,'Brass Nipples '!A:A),"")</f>
        <v/>
      </c>
      <c r="B74" s="340"/>
      <c r="C74" s="384" t="s">
        <v>423</v>
      </c>
      <c r="D74" s="342" t="s">
        <v>6569</v>
      </c>
      <c r="E74" s="1278">
        <v>6.18</v>
      </c>
      <c r="F74" s="294">
        <f>$F$2</f>
        <v>0</v>
      </c>
      <c r="G74" s="1278">
        <f>IFERROR(E74*F74,"-")</f>
        <v>0</v>
      </c>
      <c r="H74" s="578" t="s">
        <v>3076</v>
      </c>
      <c r="I74" s="578" t="s">
        <v>3076</v>
      </c>
      <c r="J74" s="98"/>
      <c r="K74" s="1383">
        <f>IFERROR(G74*J74,0)</f>
        <v>0</v>
      </c>
    </row>
    <row r="75" spans="1:13">
      <c r="A75" s="304" t="str">
        <f>IF(J75&gt;0,COUNT($J$4:J75)+MAX('MI Fittings'!A:A,'CS Press Fittings'!A:A,'Steel Nipples'!A:A,'Steel Cut Lengths'!A:A,'Pipe Hangers'!A:A,'Brass Nipples '!A:A),"")</f>
        <v/>
      </c>
      <c r="B75" s="340"/>
      <c r="C75" s="391" t="s">
        <v>422</v>
      </c>
      <c r="D75" s="349" t="s">
        <v>6570</v>
      </c>
      <c r="E75" s="1276">
        <v>6.39</v>
      </c>
      <c r="F75" s="296">
        <f>$F$2</f>
        <v>0</v>
      </c>
      <c r="G75" s="1278">
        <f>IFERROR(E75*F75,"-")</f>
        <v>0</v>
      </c>
      <c r="H75" s="583" t="s">
        <v>3076</v>
      </c>
      <c r="I75" s="583" t="s">
        <v>3076</v>
      </c>
      <c r="J75" s="100"/>
      <c r="K75" s="1383">
        <f>IFERROR(G75*J75,0)</f>
        <v>0</v>
      </c>
    </row>
    <row r="76" spans="1:13">
      <c r="A76" s="304" t="str">
        <f>IF(J76&gt;0,COUNT($J$4:J76)+MAX('MI Fittings'!A:A,'CS Press Fittings'!A:A,'Steel Nipples'!A:A,'Steel Cut Lengths'!A:A,'Pipe Hangers'!A:A,'Brass Nipples '!A:A),"")</f>
        <v/>
      </c>
      <c r="B76" s="400"/>
      <c r="C76" s="405"/>
      <c r="D76" s="355"/>
      <c r="E76" s="1378" t="s">
        <v>563</v>
      </c>
      <c r="F76" s="300"/>
      <c r="G76" s="1378"/>
      <c r="H76" s="584"/>
      <c r="I76" s="410"/>
      <c r="J76" s="101"/>
      <c r="K76" s="1388"/>
      <c r="M76" s="1288"/>
    </row>
    <row r="77" spans="1:13">
      <c r="A77" s="304" t="str">
        <f>IF(J77&gt;0,COUNT($J$4:J77)+MAX('MI Fittings'!A:A,'CS Press Fittings'!A:A,'Steel Nipples'!A:A,'Steel Cut Lengths'!A:A,'Pipe Hangers'!A:A,'Brass Nipples '!A:A),"")</f>
        <v/>
      </c>
      <c r="B77" s="340"/>
      <c r="C77" s="384" t="s">
        <v>75</v>
      </c>
      <c r="D77" s="342" t="s">
        <v>6571</v>
      </c>
      <c r="E77" s="1278">
        <v>7.93</v>
      </c>
      <c r="F77" s="294">
        <f>$F$2</f>
        <v>0</v>
      </c>
      <c r="G77" s="1278">
        <f>IFERROR(E77*F77,"-")</f>
        <v>0</v>
      </c>
      <c r="H77" s="578">
        <v>5</v>
      </c>
      <c r="I77" s="386">
        <v>450</v>
      </c>
      <c r="J77" s="98"/>
      <c r="K77" s="1383">
        <f>IFERROR(G77*J77,0)</f>
        <v>0</v>
      </c>
    </row>
    <row r="78" spans="1:13">
      <c r="A78" s="304" t="str">
        <f>IF(J78&gt;0,COUNT($J$4:J78)+MAX('MI Fittings'!A:A,'CS Press Fittings'!A:A,'Steel Nipples'!A:A,'Steel Cut Lengths'!A:A,'Pipe Hangers'!A:A,'Brass Nipples '!A:A),"")</f>
        <v/>
      </c>
      <c r="B78" s="340"/>
      <c r="C78" s="560" t="s">
        <v>76</v>
      </c>
      <c r="D78" s="561" t="s">
        <v>6572</v>
      </c>
      <c r="E78" s="1312">
        <v>6.68</v>
      </c>
      <c r="F78" s="562">
        <f>$F$2</f>
        <v>0</v>
      </c>
      <c r="G78" s="1278">
        <f>IFERROR(E78*F78,"-")</f>
        <v>0</v>
      </c>
      <c r="H78" s="579">
        <v>5</v>
      </c>
      <c r="I78" s="563">
        <v>450</v>
      </c>
      <c r="J78" s="131"/>
      <c r="K78" s="1383">
        <f>IFERROR(G78*J78,0)</f>
        <v>0</v>
      </c>
    </row>
    <row r="79" spans="1:13">
      <c r="A79" s="304" t="str">
        <f>IF(J79&gt;0,COUNT($J$4:J79)+MAX('MI Fittings'!A:A,'CS Press Fittings'!A:A,'Steel Nipples'!A:A,'Steel Cut Lengths'!A:A,'Pipe Hangers'!A:A,'Brass Nipples '!A:A),"")</f>
        <v/>
      </c>
      <c r="B79" s="340"/>
      <c r="C79" s="391" t="s">
        <v>77</v>
      </c>
      <c r="D79" s="349" t="s">
        <v>6573</v>
      </c>
      <c r="E79" s="1276">
        <v>6.68</v>
      </c>
      <c r="F79" s="296">
        <f>$F$2</f>
        <v>0</v>
      </c>
      <c r="G79" s="1278">
        <f>IFERROR(E79*F79,"-")</f>
        <v>0</v>
      </c>
      <c r="H79" s="583">
        <v>5</v>
      </c>
      <c r="I79" s="393">
        <v>450</v>
      </c>
      <c r="J79" s="100"/>
      <c r="K79" s="1383">
        <f>IFERROR(G79*J79,0)</f>
        <v>0</v>
      </c>
    </row>
    <row r="80" spans="1:13">
      <c r="A80" s="304" t="str">
        <f>IF(J80&gt;0,COUNT($J$4:J80)+MAX('MI Fittings'!A:A,'CS Press Fittings'!A:A,'Steel Nipples'!A:A,'Steel Cut Lengths'!A:A,'Pipe Hangers'!A:A,'Brass Nipples '!A:A),"")</f>
        <v/>
      </c>
      <c r="B80" s="400"/>
      <c r="C80" s="408"/>
      <c r="D80" s="355"/>
      <c r="E80" s="1440" t="s">
        <v>563</v>
      </c>
      <c r="F80" s="300"/>
      <c r="G80" s="1378"/>
      <c r="H80" s="584"/>
      <c r="I80" s="410"/>
      <c r="J80" s="101"/>
      <c r="K80" s="1388"/>
    </row>
    <row r="81" spans="1:11">
      <c r="A81" s="304" t="str">
        <f>IF(J81&gt;0,COUNT($J$4:J81)+MAX('MI Fittings'!A:A,'CS Press Fittings'!A:A,'Steel Nipples'!A:A,'Steel Cut Lengths'!A:A,'Pipe Hangers'!A:A,'Brass Nipples '!A:A),"")</f>
        <v/>
      </c>
      <c r="B81" s="340"/>
      <c r="C81" s="384" t="s">
        <v>78</v>
      </c>
      <c r="D81" s="342" t="s">
        <v>6574</v>
      </c>
      <c r="E81" s="1278">
        <v>11.08</v>
      </c>
      <c r="F81" s="294">
        <f>$F$2</f>
        <v>0</v>
      </c>
      <c r="G81" s="1278">
        <f>IFERROR(E81*F81,"-")</f>
        <v>0</v>
      </c>
      <c r="H81" s="578">
        <v>5</v>
      </c>
      <c r="I81" s="386">
        <v>300</v>
      </c>
      <c r="J81" s="98"/>
      <c r="K81" s="1383">
        <f>IFERROR(G81*J81,0)</f>
        <v>0</v>
      </c>
    </row>
    <row r="82" spans="1:11">
      <c r="A82" s="304" t="str">
        <f>IF(J82&gt;0,COUNT($J$4:J82)+MAX('MI Fittings'!A:A,'CS Press Fittings'!A:A,'Steel Nipples'!A:A,'Steel Cut Lengths'!A:A,'Pipe Hangers'!A:A,'Brass Nipples '!A:A),"")</f>
        <v/>
      </c>
      <c r="B82" s="340"/>
      <c r="C82" s="560" t="s">
        <v>79</v>
      </c>
      <c r="D82" s="561" t="s">
        <v>6575</v>
      </c>
      <c r="E82" s="1312">
        <v>11.08</v>
      </c>
      <c r="F82" s="562">
        <f>$F$2</f>
        <v>0</v>
      </c>
      <c r="G82" s="1278">
        <f>IFERROR(E82*F82,"-")</f>
        <v>0</v>
      </c>
      <c r="H82" s="579">
        <v>5</v>
      </c>
      <c r="I82" s="563">
        <v>300</v>
      </c>
      <c r="J82" s="131"/>
      <c r="K82" s="1383">
        <f>IFERROR(G82*J82,0)</f>
        <v>0</v>
      </c>
    </row>
    <row r="83" spans="1:11">
      <c r="A83" s="304" t="str">
        <f>IF(J83&gt;0,COUNT($J$4:J83)+MAX('MI Fittings'!A:A,'CS Press Fittings'!A:A,'Steel Nipples'!A:A,'Steel Cut Lengths'!A:A,'Pipe Hangers'!A:A,'Brass Nipples '!A:A),"")</f>
        <v/>
      </c>
      <c r="B83" s="340"/>
      <c r="C83" s="560" t="s">
        <v>80</v>
      </c>
      <c r="D83" s="561" t="s">
        <v>6576</v>
      </c>
      <c r="E83" s="1312">
        <v>9.19</v>
      </c>
      <c r="F83" s="562">
        <f>$F$2</f>
        <v>0</v>
      </c>
      <c r="G83" s="1278">
        <f>IFERROR(E83*F83,"-")</f>
        <v>0</v>
      </c>
      <c r="H83" s="579">
        <v>5</v>
      </c>
      <c r="I83" s="563">
        <v>300</v>
      </c>
      <c r="J83" s="131"/>
      <c r="K83" s="1383">
        <f>IFERROR(G83*J83,0)</f>
        <v>0</v>
      </c>
    </row>
    <row r="84" spans="1:11">
      <c r="A84" s="304" t="str">
        <f>IF(J84&gt;0,COUNT($J$4:J84)+MAX('MI Fittings'!A:A,'CS Press Fittings'!A:A,'Steel Nipples'!A:A,'Steel Cut Lengths'!A:A,'Pipe Hangers'!A:A,'Brass Nipples '!A:A),"")</f>
        <v/>
      </c>
      <c r="B84" s="340"/>
      <c r="C84" s="391" t="s">
        <v>81</v>
      </c>
      <c r="D84" s="349" t="s">
        <v>6577</v>
      </c>
      <c r="E84" s="1276">
        <v>9.19</v>
      </c>
      <c r="F84" s="296">
        <f>$F$2</f>
        <v>0</v>
      </c>
      <c r="G84" s="1278">
        <f>IFERROR(E84*F84,"-")</f>
        <v>0</v>
      </c>
      <c r="H84" s="583">
        <v>5</v>
      </c>
      <c r="I84" s="393">
        <v>300</v>
      </c>
      <c r="J84" s="100"/>
      <c r="K84" s="1383">
        <f>IFERROR(G84*J84,0)</f>
        <v>0</v>
      </c>
    </row>
    <row r="85" spans="1:11">
      <c r="A85" s="304" t="str">
        <f>IF(J85&gt;0,COUNT($J$4:J85)+MAX('MI Fittings'!A:A,'CS Press Fittings'!A:A,'Steel Nipples'!A:A,'Steel Cut Lengths'!A:A,'Pipe Hangers'!A:A,'Brass Nipples '!A:A),"")</f>
        <v/>
      </c>
      <c r="B85" s="400"/>
      <c r="C85" s="408"/>
      <c r="D85" s="355"/>
      <c r="E85" s="1440" t="s">
        <v>563</v>
      </c>
      <c r="F85" s="300"/>
      <c r="G85" s="1378"/>
      <c r="H85" s="584"/>
      <c r="I85" s="410"/>
      <c r="J85" s="101"/>
      <c r="K85" s="1388"/>
    </row>
    <row r="86" spans="1:11">
      <c r="A86" s="304" t="str">
        <f>IF(J86&gt;0,COUNT($J$4:J86)+MAX('MI Fittings'!A:A,'CS Press Fittings'!A:A,'Steel Nipples'!A:A,'Steel Cut Lengths'!A:A,'Pipe Hangers'!A:A,'Brass Nipples '!A:A),"")</f>
        <v/>
      </c>
      <c r="B86" s="340"/>
      <c r="C86" s="384" t="s">
        <v>82</v>
      </c>
      <c r="D86" s="342" t="s">
        <v>6578</v>
      </c>
      <c r="E86" s="1278">
        <v>16.84</v>
      </c>
      <c r="F86" s="294">
        <f>$F$2</f>
        <v>0</v>
      </c>
      <c r="G86" s="1278">
        <f>IFERROR(E86*F86,"-")</f>
        <v>0</v>
      </c>
      <c r="H86" s="578">
        <v>5</v>
      </c>
      <c r="I86" s="386">
        <v>150</v>
      </c>
      <c r="J86" s="98"/>
      <c r="K86" s="1383">
        <f>IFERROR(G86*J86,0)</f>
        <v>0</v>
      </c>
    </row>
    <row r="87" spans="1:11">
      <c r="A87" s="304" t="str">
        <f>IF(J87&gt;0,COUNT($J$4:J87)+MAX('MI Fittings'!A:A,'CS Press Fittings'!A:A,'Steel Nipples'!A:A,'Steel Cut Lengths'!A:A,'Pipe Hangers'!A:A,'Brass Nipples '!A:A),"")</f>
        <v/>
      </c>
      <c r="B87" s="340"/>
      <c r="C87" s="560" t="s">
        <v>83</v>
      </c>
      <c r="D87" s="561" t="s">
        <v>6579</v>
      </c>
      <c r="E87" s="1312">
        <v>16.84</v>
      </c>
      <c r="F87" s="562">
        <f>$F$2</f>
        <v>0</v>
      </c>
      <c r="G87" s="1278">
        <f>IFERROR(E87*F87,"-")</f>
        <v>0</v>
      </c>
      <c r="H87" s="579">
        <v>5</v>
      </c>
      <c r="I87" s="563">
        <v>150</v>
      </c>
      <c r="J87" s="131"/>
      <c r="K87" s="1383">
        <f>IFERROR(G87*J87,0)</f>
        <v>0</v>
      </c>
    </row>
    <row r="88" spans="1:11">
      <c r="A88" s="304" t="str">
        <f>IF(J88&gt;0,COUNT($J$4:J88)+MAX('MI Fittings'!A:A,'CS Press Fittings'!A:A,'Steel Nipples'!A:A,'Steel Cut Lengths'!A:A,'Pipe Hangers'!A:A,'Brass Nipples '!A:A),"")</f>
        <v/>
      </c>
      <c r="B88" s="340"/>
      <c r="C88" s="560" t="s">
        <v>84</v>
      </c>
      <c r="D88" s="561" t="s">
        <v>6580</v>
      </c>
      <c r="E88" s="1312">
        <v>13.88</v>
      </c>
      <c r="F88" s="562">
        <f>$F$2</f>
        <v>0</v>
      </c>
      <c r="G88" s="1278">
        <f>IFERROR(E88*F88,"-")</f>
        <v>0</v>
      </c>
      <c r="H88" s="579">
        <v>5</v>
      </c>
      <c r="I88" s="563">
        <v>150</v>
      </c>
      <c r="J88" s="131"/>
      <c r="K88" s="1383">
        <f>IFERROR(G88*J88,0)</f>
        <v>0</v>
      </c>
    </row>
    <row r="89" spans="1:11">
      <c r="A89" s="304" t="str">
        <f>IF(J89&gt;0,COUNT($J$4:J89)+MAX('MI Fittings'!A:A,'CS Press Fittings'!A:A,'Steel Nipples'!A:A,'Steel Cut Lengths'!A:A,'Pipe Hangers'!A:A,'Brass Nipples '!A:A),"")</f>
        <v/>
      </c>
      <c r="B89" s="340"/>
      <c r="C89" s="391" t="s">
        <v>85</v>
      </c>
      <c r="D89" s="349" t="s">
        <v>6581</v>
      </c>
      <c r="E89" s="1276">
        <v>13.88</v>
      </c>
      <c r="F89" s="296">
        <f>$F$2</f>
        <v>0</v>
      </c>
      <c r="G89" s="1278">
        <f>IFERROR(E89*F89,"-")</f>
        <v>0</v>
      </c>
      <c r="H89" s="583">
        <v>5</v>
      </c>
      <c r="I89" s="393">
        <v>150</v>
      </c>
      <c r="J89" s="100"/>
      <c r="K89" s="1383">
        <f>IFERROR(G89*J89,0)</f>
        <v>0</v>
      </c>
    </row>
    <row r="90" spans="1:11">
      <c r="A90" s="304" t="str">
        <f>IF(J90&gt;0,COUNT($J$4:J90)+MAX('MI Fittings'!A:A,'CS Press Fittings'!A:A,'Steel Nipples'!A:A,'Steel Cut Lengths'!A:A,'Pipe Hangers'!A:A,'Brass Nipples '!A:A),"")</f>
        <v/>
      </c>
      <c r="B90" s="400"/>
      <c r="C90" s="408"/>
      <c r="D90" s="355"/>
      <c r="E90" s="1440" t="s">
        <v>563</v>
      </c>
      <c r="F90" s="300"/>
      <c r="G90" s="1378"/>
      <c r="H90" s="410"/>
      <c r="I90" s="410"/>
      <c r="J90" s="101"/>
      <c r="K90" s="1388"/>
    </row>
    <row r="91" spans="1:11">
      <c r="A91" s="304" t="str">
        <f>IF(J91&gt;0,COUNT($J$4:J91)+MAX('MI Fittings'!A:A,'CS Press Fittings'!A:A,'Steel Nipples'!A:A,'Steel Cut Lengths'!A:A,'Pipe Hangers'!A:A,'Brass Nipples '!A:A),"")</f>
        <v/>
      </c>
      <c r="B91" s="340"/>
      <c r="C91" s="384" t="s">
        <v>86</v>
      </c>
      <c r="D91" s="342" t="s">
        <v>6582</v>
      </c>
      <c r="E91" s="1278">
        <v>28.54</v>
      </c>
      <c r="F91" s="294">
        <f>$F$2</f>
        <v>0</v>
      </c>
      <c r="G91" s="1278">
        <f>IFERROR(E91*F91,"-")</f>
        <v>0</v>
      </c>
      <c r="H91" s="386">
        <v>5</v>
      </c>
      <c r="I91" s="386">
        <v>120</v>
      </c>
      <c r="J91" s="98"/>
      <c r="K91" s="1383">
        <f>IFERROR(G91*J91,0)</f>
        <v>0</v>
      </c>
    </row>
    <row r="92" spans="1:11">
      <c r="A92" s="304" t="str">
        <f>IF(J92&gt;0,COUNT($J$4:J92)+MAX('MI Fittings'!A:A,'CS Press Fittings'!A:A,'Steel Nipples'!A:A,'Steel Cut Lengths'!A:A,'Pipe Hangers'!A:A,'Brass Nipples '!A:A),"")</f>
        <v/>
      </c>
      <c r="B92" s="340"/>
      <c r="C92" s="560" t="s">
        <v>87</v>
      </c>
      <c r="D92" s="561" t="s">
        <v>6583</v>
      </c>
      <c r="E92" s="1312">
        <v>23.65</v>
      </c>
      <c r="F92" s="562">
        <f>$F$2</f>
        <v>0</v>
      </c>
      <c r="G92" s="1278">
        <f>IFERROR(E92*F92,"-")</f>
        <v>0</v>
      </c>
      <c r="H92" s="563">
        <v>5</v>
      </c>
      <c r="I92" s="563">
        <v>120</v>
      </c>
      <c r="J92" s="131"/>
      <c r="K92" s="1383">
        <f>IFERROR(G92*J92,0)</f>
        <v>0</v>
      </c>
    </row>
    <row r="93" spans="1:11">
      <c r="A93" s="304" t="str">
        <f>IF(J93&gt;0,COUNT($J$4:J93)+MAX('MI Fittings'!A:A,'CS Press Fittings'!A:A,'Steel Nipples'!A:A,'Steel Cut Lengths'!A:A,'Pipe Hangers'!A:A,'Brass Nipples '!A:A),"")</f>
        <v/>
      </c>
      <c r="B93" s="340"/>
      <c r="C93" s="391" t="s">
        <v>88</v>
      </c>
      <c r="D93" s="349" t="s">
        <v>6584</v>
      </c>
      <c r="E93" s="1276">
        <v>23.65</v>
      </c>
      <c r="F93" s="296">
        <f>$F$2</f>
        <v>0</v>
      </c>
      <c r="G93" s="1278">
        <f>IFERROR(E93*F93,"-")</f>
        <v>0</v>
      </c>
      <c r="H93" s="393">
        <v>5</v>
      </c>
      <c r="I93" s="393">
        <v>120</v>
      </c>
      <c r="J93" s="100"/>
      <c r="K93" s="1383">
        <f>IFERROR(G93*J93,0)</f>
        <v>0</v>
      </c>
    </row>
    <row r="94" spans="1:11">
      <c r="A94" s="304" t="str">
        <f>IF(J94&gt;0,COUNT($J$4:J94)+MAX('MI Fittings'!A:A,'CS Press Fittings'!A:A,'Steel Nipples'!A:A,'Steel Cut Lengths'!A:A,'Pipe Hangers'!A:A,'Brass Nipples '!A:A),"")</f>
        <v/>
      </c>
      <c r="B94" s="400"/>
      <c r="C94" s="408"/>
      <c r="D94" s="355"/>
      <c r="E94" s="1440" t="s">
        <v>563</v>
      </c>
      <c r="F94" s="300"/>
      <c r="G94" s="1378"/>
      <c r="H94" s="410"/>
      <c r="I94" s="410"/>
      <c r="J94" s="101"/>
      <c r="K94" s="1388"/>
    </row>
    <row r="95" spans="1:11">
      <c r="A95" s="304" t="str">
        <f>IF(J95&gt;0,COUNT($J$4:J95)+MAX('MI Fittings'!A:A,'CS Press Fittings'!A:A,'Steel Nipples'!A:A,'Steel Cut Lengths'!A:A,'Pipe Hangers'!A:A,'Brass Nipples '!A:A),"")</f>
        <v/>
      </c>
      <c r="B95" s="340"/>
      <c r="C95" s="384" t="s">
        <v>89</v>
      </c>
      <c r="D95" s="342" t="s">
        <v>6585</v>
      </c>
      <c r="E95" s="1278">
        <v>36.93</v>
      </c>
      <c r="F95" s="294">
        <f>$F$2</f>
        <v>0</v>
      </c>
      <c r="G95" s="1278">
        <f>IFERROR(E95*F95,"-")</f>
        <v>0</v>
      </c>
      <c r="H95" s="386">
        <v>5</v>
      </c>
      <c r="I95" s="386">
        <v>120</v>
      </c>
      <c r="J95" s="98"/>
      <c r="K95" s="1383">
        <f>IFERROR(G95*J95,0)</f>
        <v>0</v>
      </c>
    </row>
    <row r="96" spans="1:11">
      <c r="A96" s="304" t="str">
        <f>IF(J96&gt;0,COUNT($J$4:J96)+MAX('MI Fittings'!A:A,'CS Press Fittings'!A:A,'Steel Nipples'!A:A,'Steel Cut Lengths'!A:A,'Pipe Hangers'!A:A,'Brass Nipples '!A:A),"")</f>
        <v/>
      </c>
      <c r="B96" s="340"/>
      <c r="C96" s="560" t="s">
        <v>90</v>
      </c>
      <c r="D96" s="561" t="s">
        <v>6586</v>
      </c>
      <c r="E96" s="1312">
        <v>36.93</v>
      </c>
      <c r="F96" s="562">
        <f>$F$2</f>
        <v>0</v>
      </c>
      <c r="G96" s="1278">
        <f>IFERROR(E96*F96,"-")</f>
        <v>0</v>
      </c>
      <c r="H96" s="563">
        <v>5</v>
      </c>
      <c r="I96" s="563">
        <v>120</v>
      </c>
      <c r="J96" s="131"/>
      <c r="K96" s="1383">
        <f>IFERROR(G96*J96,0)</f>
        <v>0</v>
      </c>
    </row>
    <row r="97" spans="1:11">
      <c r="A97" s="304" t="str">
        <f>IF(J97&gt;0,COUNT($J$4:J97)+MAX('MI Fittings'!A:A,'CS Press Fittings'!A:A,'Steel Nipples'!A:A,'Steel Cut Lengths'!A:A,'Pipe Hangers'!A:A,'Brass Nipples '!A:A),"")</f>
        <v/>
      </c>
      <c r="B97" s="340"/>
      <c r="C97" s="560" t="s">
        <v>91</v>
      </c>
      <c r="D97" s="561" t="s">
        <v>6587</v>
      </c>
      <c r="E97" s="1312">
        <v>30.21</v>
      </c>
      <c r="F97" s="562">
        <f>$F$2</f>
        <v>0</v>
      </c>
      <c r="G97" s="1278">
        <f>IFERROR(E97*F97,"-")</f>
        <v>0</v>
      </c>
      <c r="H97" s="563">
        <v>5</v>
      </c>
      <c r="I97" s="563">
        <v>100</v>
      </c>
      <c r="J97" s="131"/>
      <c r="K97" s="1383">
        <f>IFERROR(G97*J97,0)</f>
        <v>0</v>
      </c>
    </row>
    <row r="98" spans="1:11">
      <c r="A98" s="304" t="str">
        <f>IF(J98&gt;0,COUNT($J$4:J98)+MAX('MI Fittings'!A:A,'CS Press Fittings'!A:A,'Steel Nipples'!A:A,'Steel Cut Lengths'!A:A,'Pipe Hangers'!A:A,'Brass Nipples '!A:A),"")</f>
        <v/>
      </c>
      <c r="B98" s="340"/>
      <c r="C98" s="391" t="s">
        <v>92</v>
      </c>
      <c r="D98" s="349" t="s">
        <v>6588</v>
      </c>
      <c r="E98" s="1276">
        <v>30.21</v>
      </c>
      <c r="F98" s="296">
        <f>$F$2</f>
        <v>0</v>
      </c>
      <c r="G98" s="1278">
        <f>IFERROR(E98*F98,"-")</f>
        <v>0</v>
      </c>
      <c r="H98" s="393">
        <v>5</v>
      </c>
      <c r="I98" s="393">
        <v>100</v>
      </c>
      <c r="J98" s="100"/>
      <c r="K98" s="1383">
        <f>IFERROR(G98*J98,0)</f>
        <v>0</v>
      </c>
    </row>
    <row r="99" spans="1:11">
      <c r="A99" s="304" t="str">
        <f>IF(J99&gt;0,COUNT($J$4:J99)+MAX('MI Fittings'!A:A,'CS Press Fittings'!A:A,'Steel Nipples'!A:A,'Steel Cut Lengths'!A:A,'Pipe Hangers'!A:A,'Brass Nipples '!A:A),"")</f>
        <v/>
      </c>
      <c r="B99" s="400"/>
      <c r="C99" s="408"/>
      <c r="D99" s="355"/>
      <c r="E99" s="1440" t="s">
        <v>563</v>
      </c>
      <c r="F99" s="300"/>
      <c r="G99" s="1378"/>
      <c r="H99" s="410"/>
      <c r="I99" s="410"/>
      <c r="J99" s="101"/>
      <c r="K99" s="1388"/>
    </row>
    <row r="100" spans="1:11">
      <c r="A100" s="304" t="str">
        <f>IF(J100&gt;0,COUNT($J$4:J100)+MAX('MI Fittings'!A:A,'CS Press Fittings'!A:A,'Steel Nipples'!A:A,'Steel Cut Lengths'!A:A,'Pipe Hangers'!A:A,'Brass Nipples '!A:A),"")</f>
        <v/>
      </c>
      <c r="B100" s="340"/>
      <c r="C100" s="384" t="s">
        <v>93</v>
      </c>
      <c r="D100" s="342" t="s">
        <v>6589</v>
      </c>
      <c r="E100" s="1278">
        <v>53.88</v>
      </c>
      <c r="F100" s="294">
        <f>$F$2</f>
        <v>0</v>
      </c>
      <c r="G100" s="1278">
        <f>IFERROR(E100*F100,"-")</f>
        <v>0</v>
      </c>
      <c r="H100" s="386">
        <v>5</v>
      </c>
      <c r="I100" s="386">
        <v>90</v>
      </c>
      <c r="J100" s="98"/>
      <c r="K100" s="1383">
        <f>IFERROR(G100*J100,0)</f>
        <v>0</v>
      </c>
    </row>
    <row r="101" spans="1:11">
      <c r="A101" s="304" t="str">
        <f>IF(J101&gt;0,COUNT($J$4:J101)+MAX('MI Fittings'!A:A,'CS Press Fittings'!A:A,'Steel Nipples'!A:A,'Steel Cut Lengths'!A:A,'Pipe Hangers'!A:A,'Brass Nipples '!A:A),"")</f>
        <v/>
      </c>
      <c r="B101" s="340"/>
      <c r="C101" s="560" t="s">
        <v>94</v>
      </c>
      <c r="D101" s="561" t="s">
        <v>6590</v>
      </c>
      <c r="E101" s="1312">
        <v>53.88</v>
      </c>
      <c r="F101" s="562">
        <f>$F$2</f>
        <v>0</v>
      </c>
      <c r="G101" s="1278">
        <f>IFERROR(E101*F101,"-")</f>
        <v>0</v>
      </c>
      <c r="H101" s="563">
        <v>5</v>
      </c>
      <c r="I101" s="563">
        <v>60</v>
      </c>
      <c r="J101" s="131"/>
      <c r="K101" s="1383">
        <f>IFERROR(G101*J101,0)</f>
        <v>0</v>
      </c>
    </row>
    <row r="102" spans="1:11">
      <c r="A102" s="304" t="str">
        <f>IF(J102&gt;0,COUNT($J$4:J102)+MAX('MI Fittings'!A:A,'CS Press Fittings'!A:A,'Steel Nipples'!A:A,'Steel Cut Lengths'!A:A,'Pipe Hangers'!A:A,'Brass Nipples '!A:A),"")</f>
        <v/>
      </c>
      <c r="B102" s="340"/>
      <c r="C102" s="560" t="s">
        <v>95</v>
      </c>
      <c r="D102" s="561" t="s">
        <v>6591</v>
      </c>
      <c r="E102" s="1312">
        <v>53.88</v>
      </c>
      <c r="F102" s="562">
        <f>$F$2</f>
        <v>0</v>
      </c>
      <c r="G102" s="1278">
        <f>IFERROR(E102*F102,"-")</f>
        <v>0</v>
      </c>
      <c r="H102" s="563">
        <v>5</v>
      </c>
      <c r="I102" s="563">
        <v>70</v>
      </c>
      <c r="J102" s="131"/>
      <c r="K102" s="1383">
        <f>IFERROR(G102*J102,0)</f>
        <v>0</v>
      </c>
    </row>
    <row r="103" spans="1:11">
      <c r="A103" s="304" t="str">
        <f>IF(J103&gt;0,COUNT($J$4:J103)+MAX('MI Fittings'!A:A,'CS Press Fittings'!A:A,'Steel Nipples'!A:A,'Steel Cut Lengths'!A:A,'Pipe Hangers'!A:A,'Brass Nipples '!A:A),"")</f>
        <v/>
      </c>
      <c r="B103" s="340"/>
      <c r="C103" s="560" t="s">
        <v>96</v>
      </c>
      <c r="D103" s="561" t="s">
        <v>6592</v>
      </c>
      <c r="E103" s="1312">
        <v>44.72</v>
      </c>
      <c r="F103" s="562">
        <f>$F$2</f>
        <v>0</v>
      </c>
      <c r="G103" s="1278">
        <f>IFERROR(E103*F103,"-")</f>
        <v>0</v>
      </c>
      <c r="H103" s="563">
        <v>5</v>
      </c>
      <c r="I103" s="563">
        <v>50</v>
      </c>
      <c r="J103" s="131"/>
      <c r="K103" s="1383">
        <f>IFERROR(G103*J103,0)</f>
        <v>0</v>
      </c>
    </row>
    <row r="104" spans="1:11">
      <c r="A104" s="304" t="str">
        <f>IF(J104&gt;0,COUNT($J$4:J104)+MAX('MI Fittings'!A:A,'CS Press Fittings'!A:A,'Steel Nipples'!A:A,'Steel Cut Lengths'!A:A,'Pipe Hangers'!A:A,'Brass Nipples '!A:A),"")</f>
        <v/>
      </c>
      <c r="B104" s="340"/>
      <c r="C104" s="391" t="s">
        <v>97</v>
      </c>
      <c r="D104" s="349" t="s">
        <v>6593</v>
      </c>
      <c r="E104" s="1276">
        <v>44.72</v>
      </c>
      <c r="F104" s="296">
        <f>$F$2</f>
        <v>0</v>
      </c>
      <c r="G104" s="1278">
        <f>IFERROR(E104*F104,"-")</f>
        <v>0</v>
      </c>
      <c r="H104" s="393">
        <v>5</v>
      </c>
      <c r="I104" s="393">
        <v>50</v>
      </c>
      <c r="J104" s="100"/>
      <c r="K104" s="1383">
        <f>IFERROR(G104*J104,0)</f>
        <v>0</v>
      </c>
    </row>
    <row r="105" spans="1:11">
      <c r="A105" s="304" t="str">
        <f>IF(J105&gt;0,COUNT($J$4:J105)+MAX('MI Fittings'!A:A,'CS Press Fittings'!A:A,'Steel Nipples'!A:A,'Steel Cut Lengths'!A:A,'Pipe Hangers'!A:A,'Brass Nipples '!A:A),"")</f>
        <v/>
      </c>
      <c r="B105" s="400"/>
      <c r="C105" s="408"/>
      <c r="D105" s="355"/>
      <c r="E105" s="1440" t="s">
        <v>563</v>
      </c>
      <c r="F105" s="300"/>
      <c r="G105" s="1378"/>
      <c r="H105" s="410"/>
      <c r="I105" s="410"/>
      <c r="J105" s="101"/>
      <c r="K105" s="1388"/>
    </row>
    <row r="106" spans="1:11">
      <c r="A106" s="304" t="str">
        <f>IF(J106&gt;0,COUNT($J$4:J106)+MAX('MI Fittings'!A:A,'CS Press Fittings'!A:A,'Steel Nipples'!A:A,'Steel Cut Lengths'!A:A,'Pipe Hangers'!A:A,'Brass Nipples '!A:A),"")</f>
        <v/>
      </c>
      <c r="B106" s="340"/>
      <c r="C106" s="384" t="s">
        <v>98</v>
      </c>
      <c r="D106" s="342" t="s">
        <v>6594</v>
      </c>
      <c r="E106" s="1278">
        <v>110.94</v>
      </c>
      <c r="F106" s="294">
        <f>$F$2</f>
        <v>0</v>
      </c>
      <c r="G106" s="1278">
        <f>IFERROR(E106*F106,"-")</f>
        <v>0</v>
      </c>
      <c r="H106" s="386">
        <v>1</v>
      </c>
      <c r="I106" s="386">
        <v>40</v>
      </c>
      <c r="J106" s="98"/>
      <c r="K106" s="1383">
        <f>IFERROR(G106*J106,0)</f>
        <v>0</v>
      </c>
    </row>
    <row r="107" spans="1:11">
      <c r="A107" s="304" t="str">
        <f>IF(J107&gt;0,COUNT($J$4:J107)+MAX('MI Fittings'!A:A,'CS Press Fittings'!A:A,'Steel Nipples'!A:A,'Steel Cut Lengths'!A:A,'Pipe Hangers'!A:A,'Brass Nipples '!A:A),"")</f>
        <v/>
      </c>
      <c r="B107" s="340"/>
      <c r="C107" s="560" t="s">
        <v>99</v>
      </c>
      <c r="D107" s="561" t="s">
        <v>6595</v>
      </c>
      <c r="E107" s="1312">
        <v>110.94</v>
      </c>
      <c r="F107" s="562">
        <f>$F$2</f>
        <v>0</v>
      </c>
      <c r="G107" s="1278">
        <f>IFERROR(E107*F107,"-")</f>
        <v>0</v>
      </c>
      <c r="H107" s="563">
        <v>1</v>
      </c>
      <c r="I107" s="563">
        <v>40</v>
      </c>
      <c r="J107" s="131"/>
      <c r="K107" s="1383">
        <f>IFERROR(G107*J107,0)</f>
        <v>0</v>
      </c>
    </row>
    <row r="108" spans="1:11">
      <c r="A108" s="304" t="str">
        <f>IF(J108&gt;0,COUNT($J$4:J108)+MAX('MI Fittings'!A:A,'CS Press Fittings'!A:A,'Steel Nipples'!A:A,'Steel Cut Lengths'!A:A,'Pipe Hangers'!A:A,'Brass Nipples '!A:A),"")</f>
        <v/>
      </c>
      <c r="B108" s="340"/>
      <c r="C108" s="560" t="s">
        <v>100</v>
      </c>
      <c r="D108" s="561" t="s">
        <v>6596</v>
      </c>
      <c r="E108" s="1312">
        <v>89.42</v>
      </c>
      <c r="F108" s="562">
        <f>$F$2</f>
        <v>0</v>
      </c>
      <c r="G108" s="1278">
        <f>IFERROR(E108*F108,"-")</f>
        <v>0</v>
      </c>
      <c r="H108" s="563">
        <v>1</v>
      </c>
      <c r="I108" s="563">
        <v>40</v>
      </c>
      <c r="J108" s="131"/>
      <c r="K108" s="1383">
        <f>IFERROR(G108*J108,0)</f>
        <v>0</v>
      </c>
    </row>
    <row r="109" spans="1:11">
      <c r="A109" s="304" t="str">
        <f>IF(J109&gt;0,COUNT($J$4:J109)+MAX('MI Fittings'!A:A,'CS Press Fittings'!A:A,'Steel Nipples'!A:A,'Steel Cut Lengths'!A:A,'Pipe Hangers'!A:A,'Brass Nipples '!A:A),"")</f>
        <v/>
      </c>
      <c r="B109" s="340"/>
      <c r="C109" s="391" t="s">
        <v>101</v>
      </c>
      <c r="D109" s="349" t="s">
        <v>6597</v>
      </c>
      <c r="E109" s="1276">
        <v>89.42</v>
      </c>
      <c r="F109" s="296">
        <f>$F$2</f>
        <v>0</v>
      </c>
      <c r="G109" s="1278">
        <f>IFERROR(E109*F109,"-")</f>
        <v>0</v>
      </c>
      <c r="H109" s="393">
        <v>1</v>
      </c>
      <c r="I109" s="393">
        <v>24</v>
      </c>
      <c r="J109" s="100"/>
      <c r="K109" s="1383">
        <f>IFERROR(G109*J109,0)</f>
        <v>0</v>
      </c>
    </row>
    <row r="110" spans="1:11">
      <c r="A110" s="304" t="str">
        <f>IF(J110&gt;0,COUNT($J$4:J110)+MAX('MI Fittings'!A:A,'CS Press Fittings'!A:A,'Steel Nipples'!A:A,'Steel Cut Lengths'!A:A,'Pipe Hangers'!A:A,'Brass Nipples '!A:A),"")</f>
        <v/>
      </c>
      <c r="B110" s="400"/>
      <c r="C110" s="408"/>
      <c r="D110" s="355"/>
      <c r="E110" s="1440" t="s">
        <v>563</v>
      </c>
      <c r="F110" s="300"/>
      <c r="G110" s="1378"/>
      <c r="H110" s="410"/>
      <c r="I110" s="410"/>
      <c r="J110" s="101"/>
      <c r="K110" s="1388"/>
    </row>
    <row r="111" spans="1:11">
      <c r="A111" s="304" t="str">
        <f>IF(J111&gt;0,COUNT($J$4:J111)+MAX('MI Fittings'!A:A,'CS Press Fittings'!A:A,'Steel Nipples'!A:A,'Steel Cut Lengths'!A:A,'Pipe Hangers'!A:A,'Brass Nipples '!A:A),"")</f>
        <v/>
      </c>
      <c r="B111" s="340"/>
      <c r="C111" s="384" t="s">
        <v>102</v>
      </c>
      <c r="D111" s="342" t="s">
        <v>6598</v>
      </c>
      <c r="E111" s="1443">
        <v>175.77</v>
      </c>
      <c r="F111" s="294">
        <f>$F$2</f>
        <v>0</v>
      </c>
      <c r="G111" s="1278">
        <f>IFERROR(E111*F111,"-")</f>
        <v>0</v>
      </c>
      <c r="H111" s="386">
        <v>1</v>
      </c>
      <c r="I111" s="386">
        <v>26</v>
      </c>
      <c r="J111" s="98"/>
      <c r="K111" s="1383">
        <f>IFERROR(G111*J111,0)</f>
        <v>0</v>
      </c>
    </row>
    <row r="112" spans="1:11">
      <c r="A112" s="304" t="str">
        <f>IF(J112&gt;0,COUNT($J$4:J112)+MAX('MI Fittings'!A:A,'CS Press Fittings'!A:A,'Steel Nipples'!A:A,'Steel Cut Lengths'!A:A,'Pipe Hangers'!A:A,'Brass Nipples '!A:A),"")</f>
        <v/>
      </c>
      <c r="B112" s="340"/>
      <c r="C112" s="560" t="s">
        <v>103</v>
      </c>
      <c r="D112" s="561" t="s">
        <v>6599</v>
      </c>
      <c r="E112" s="1444">
        <v>175.77</v>
      </c>
      <c r="F112" s="562">
        <f>$F$2</f>
        <v>0</v>
      </c>
      <c r="G112" s="1278">
        <f>IFERROR(E112*F112,"-")</f>
        <v>0</v>
      </c>
      <c r="H112" s="563">
        <v>1</v>
      </c>
      <c r="I112" s="563">
        <v>20</v>
      </c>
      <c r="J112" s="131"/>
      <c r="K112" s="1383">
        <f>IFERROR(G112*J112,0)</f>
        <v>0</v>
      </c>
    </row>
    <row r="113" spans="1:13">
      <c r="A113" s="304" t="str">
        <f>IF(J113&gt;0,COUNT($J$4:J113)+MAX('MI Fittings'!A:A,'CS Press Fittings'!A:A,'Steel Nipples'!A:A,'Steel Cut Lengths'!A:A,'Pipe Hangers'!A:A,'Brass Nipples '!A:A),"")</f>
        <v/>
      </c>
      <c r="B113" s="340"/>
      <c r="C113" s="560" t="s">
        <v>104</v>
      </c>
      <c r="D113" s="561" t="s">
        <v>6600</v>
      </c>
      <c r="E113" s="1444">
        <v>135.24</v>
      </c>
      <c r="F113" s="562">
        <f>$F$2</f>
        <v>0</v>
      </c>
      <c r="G113" s="1278">
        <f>IFERROR(E113*F113,"-")</f>
        <v>0</v>
      </c>
      <c r="H113" s="563">
        <v>1</v>
      </c>
      <c r="I113" s="563">
        <v>20</v>
      </c>
      <c r="J113" s="131"/>
      <c r="K113" s="1383">
        <f>IFERROR(G113*J113,0)</f>
        <v>0</v>
      </c>
    </row>
    <row r="114" spans="1:13">
      <c r="A114" s="304" t="str">
        <f>IF(J114&gt;0,COUNT($J$4:J114)+MAX('MI Fittings'!A:A,'CS Press Fittings'!A:A,'Steel Nipples'!A:A,'Steel Cut Lengths'!A:A,'Pipe Hangers'!A:A,'Brass Nipples '!A:A),"")</f>
        <v/>
      </c>
      <c r="B114" s="340"/>
      <c r="C114" s="391" t="s">
        <v>105</v>
      </c>
      <c r="D114" s="349" t="s">
        <v>6601</v>
      </c>
      <c r="E114" s="1445">
        <v>135.24</v>
      </c>
      <c r="F114" s="296">
        <f>$F$2</f>
        <v>0</v>
      </c>
      <c r="G114" s="1278">
        <f>IFERROR(E114*F114,"-")</f>
        <v>0</v>
      </c>
      <c r="H114" s="393">
        <v>1</v>
      </c>
      <c r="I114" s="393">
        <v>20</v>
      </c>
      <c r="J114" s="100"/>
      <c r="K114" s="1383">
        <f>IFERROR(G114*J114,0)</f>
        <v>0</v>
      </c>
    </row>
    <row r="115" spans="1:13">
      <c r="A115" s="304" t="str">
        <f>IF(J115&gt;0,COUNT($J$4:J115)+MAX('MI Fittings'!A:A,'CS Press Fittings'!A:A,'Steel Nipples'!A:A,'Steel Cut Lengths'!A:A,'Pipe Hangers'!A:A,'Brass Nipples '!A:A),"")</f>
        <v/>
      </c>
      <c r="B115" s="400"/>
      <c r="C115" s="408"/>
      <c r="D115" s="355"/>
      <c r="E115" s="1440" t="s">
        <v>563</v>
      </c>
      <c r="F115" s="300"/>
      <c r="G115" s="1378"/>
      <c r="H115" s="410"/>
      <c r="I115" s="410"/>
      <c r="J115" s="101"/>
      <c r="K115" s="1388"/>
    </row>
    <row r="116" spans="1:13">
      <c r="A116" s="304" t="str">
        <f>IF(J116&gt;0,COUNT($J$4:J116)+MAX('MI Fittings'!A:A,'CS Press Fittings'!A:A,'Steel Nipples'!A:A,'Steel Cut Lengths'!A:A,'Pipe Hangers'!A:A,'Brass Nipples '!A:A),"")</f>
        <v/>
      </c>
      <c r="B116" s="340"/>
      <c r="C116" s="384" t="s">
        <v>106</v>
      </c>
      <c r="D116" s="342" t="s">
        <v>6602</v>
      </c>
      <c r="E116" s="1278">
        <v>366.33</v>
      </c>
      <c r="F116" s="294">
        <f>$F$2</f>
        <v>0</v>
      </c>
      <c r="G116" s="1278">
        <f>IFERROR(E116*F116,"-")</f>
        <v>0</v>
      </c>
      <c r="H116" s="386">
        <v>1</v>
      </c>
      <c r="I116" s="386">
        <v>12</v>
      </c>
      <c r="J116" s="98"/>
      <c r="K116" s="1383">
        <f>IFERROR(G116*J116,0)</f>
        <v>0</v>
      </c>
      <c r="M116" s="1288"/>
    </row>
    <row r="117" spans="1:13">
      <c r="A117" s="304" t="str">
        <f>IF(J117&gt;0,COUNT($J$4:J117)+MAX('MI Fittings'!A:A,'CS Press Fittings'!A:A,'Steel Nipples'!A:A,'Steel Cut Lengths'!A:A,'Pipe Hangers'!A:A,'Brass Nipples '!A:A),"")</f>
        <v/>
      </c>
      <c r="B117" s="340"/>
      <c r="C117" s="560" t="s">
        <v>107</v>
      </c>
      <c r="D117" s="561" t="s">
        <v>6603</v>
      </c>
      <c r="E117" s="1312">
        <v>310.07</v>
      </c>
      <c r="F117" s="562">
        <f>$F$2</f>
        <v>0</v>
      </c>
      <c r="G117" s="1278">
        <f>IFERROR(E117*F117,"-")</f>
        <v>0</v>
      </c>
      <c r="H117" s="563">
        <v>1</v>
      </c>
      <c r="I117" s="563">
        <v>12</v>
      </c>
      <c r="J117" s="131"/>
      <c r="K117" s="1383">
        <f>IFERROR(G117*J117,0)</f>
        <v>0</v>
      </c>
    </row>
    <row r="118" spans="1:13">
      <c r="A118" s="304" t="str">
        <f>IF(J118&gt;0,COUNT($J$4:J118)+MAX('MI Fittings'!A:A,'CS Press Fittings'!A:A,'Steel Nipples'!A:A,'Steel Cut Lengths'!A:A,'Pipe Hangers'!A:A,'Brass Nipples '!A:A),"")</f>
        <v/>
      </c>
      <c r="B118" s="340"/>
      <c r="C118" s="391" t="s">
        <v>108</v>
      </c>
      <c r="D118" s="349" t="s">
        <v>6604</v>
      </c>
      <c r="E118" s="1276">
        <v>310.07</v>
      </c>
      <c r="F118" s="296">
        <f>$F$2</f>
        <v>0</v>
      </c>
      <c r="G118" s="1286">
        <f>IFERROR(E118*F118,"-")</f>
        <v>0</v>
      </c>
      <c r="H118" s="393">
        <v>1</v>
      </c>
      <c r="I118" s="393">
        <v>12</v>
      </c>
      <c r="J118" s="100"/>
      <c r="K118" s="1384">
        <f>IFERROR(G118*J118,0)</f>
        <v>0</v>
      </c>
    </row>
    <row r="119" spans="1:13">
      <c r="A119" s="304" t="str">
        <f>IF(J119&gt;0,COUNT($J$4:J119)+MAX('MI Fittings'!A:A,'CS Press Fittings'!A:A,'Steel Nipples'!A:A,'Steel Cut Lengths'!A:A,'Pipe Hangers'!A:A,'Brass Nipples '!A:A),"")</f>
        <v/>
      </c>
      <c r="B119" s="513"/>
      <c r="C119" s="564"/>
      <c r="D119" s="565" t="s">
        <v>109</v>
      </c>
      <c r="E119" s="1314" t="s">
        <v>563</v>
      </c>
      <c r="F119" s="309"/>
      <c r="G119" s="1289"/>
      <c r="H119" s="474"/>
      <c r="I119" s="474"/>
      <c r="J119" s="203"/>
      <c r="K119" s="1404"/>
    </row>
    <row r="120" spans="1:13">
      <c r="A120" s="304" t="str">
        <f>IF(J120&gt;0,COUNT($J$4:J120)+MAX('MI Fittings'!A:A,'CS Press Fittings'!A:A,'Steel Nipples'!A:A,'Steel Cut Lengths'!A:A,'Pipe Hangers'!A:A,'Brass Nipples '!A:A),"")</f>
        <v/>
      </c>
      <c r="B120" s="340"/>
      <c r="C120" s="384" t="s">
        <v>110</v>
      </c>
      <c r="D120" s="342" t="s">
        <v>111</v>
      </c>
      <c r="E120" s="1278">
        <v>9.19</v>
      </c>
      <c r="F120" s="294">
        <f t="shared" ref="F120:F131" si="6">$F$2</f>
        <v>0</v>
      </c>
      <c r="G120" s="1278">
        <f t="shared" ref="G120:G131" si="7">IFERROR(E120*F120,"-")</f>
        <v>0</v>
      </c>
      <c r="H120" s="386">
        <v>5</v>
      </c>
      <c r="I120" s="386">
        <v>600</v>
      </c>
      <c r="J120" s="98"/>
      <c r="K120" s="1383">
        <f t="shared" ref="K120:K131" si="8">IFERROR(G120*J120,0)</f>
        <v>0</v>
      </c>
    </row>
    <row r="121" spans="1:13">
      <c r="A121" s="304" t="str">
        <f>IF(J121&gt;0,COUNT($J$4:J121)+MAX('MI Fittings'!A:A,'CS Press Fittings'!A:A,'Steel Nipples'!A:A,'Steel Cut Lengths'!A:A,'Pipe Hangers'!A:A,'Brass Nipples '!A:A),"")</f>
        <v/>
      </c>
      <c r="B121" s="340"/>
      <c r="C121" s="560" t="s">
        <v>112</v>
      </c>
      <c r="D121" s="561" t="s">
        <v>113</v>
      </c>
      <c r="E121" s="1312">
        <v>9.19</v>
      </c>
      <c r="F121" s="562">
        <f t="shared" si="6"/>
        <v>0</v>
      </c>
      <c r="G121" s="1278">
        <f t="shared" si="7"/>
        <v>0</v>
      </c>
      <c r="H121" s="563">
        <v>5</v>
      </c>
      <c r="I121" s="563">
        <v>300</v>
      </c>
      <c r="J121" s="131"/>
      <c r="K121" s="1383">
        <f t="shared" si="8"/>
        <v>0</v>
      </c>
    </row>
    <row r="122" spans="1:13">
      <c r="A122" s="304" t="str">
        <f>IF(J122&gt;0,COUNT($J$4:J122)+MAX('MI Fittings'!A:A,'CS Press Fittings'!A:A,'Steel Nipples'!A:A,'Steel Cut Lengths'!A:A,'Pipe Hangers'!A:A,'Brass Nipples '!A:A),"")</f>
        <v/>
      </c>
      <c r="B122" s="340"/>
      <c r="C122" s="560" t="s">
        <v>114</v>
      </c>
      <c r="D122" s="561" t="s">
        <v>115</v>
      </c>
      <c r="E122" s="1312">
        <v>9.19</v>
      </c>
      <c r="F122" s="562">
        <f t="shared" si="6"/>
        <v>0</v>
      </c>
      <c r="G122" s="1278">
        <f t="shared" si="7"/>
        <v>0</v>
      </c>
      <c r="H122" s="563">
        <v>5</v>
      </c>
      <c r="I122" s="563">
        <v>300</v>
      </c>
      <c r="J122" s="131"/>
      <c r="K122" s="1383">
        <f t="shared" si="8"/>
        <v>0</v>
      </c>
    </row>
    <row r="123" spans="1:13">
      <c r="A123" s="304" t="str">
        <f>IF(J123&gt;0,COUNT($J$4:J123)+MAX('MI Fittings'!A:A,'CS Press Fittings'!A:A,'Steel Nipples'!A:A,'Steel Cut Lengths'!A:A,'Pipe Hangers'!A:A,'Brass Nipples '!A:A),"")</f>
        <v/>
      </c>
      <c r="B123" s="340"/>
      <c r="C123" s="560" t="s">
        <v>116</v>
      </c>
      <c r="D123" s="561" t="s">
        <v>117</v>
      </c>
      <c r="E123" s="1312">
        <v>11.68</v>
      </c>
      <c r="F123" s="562">
        <f t="shared" si="6"/>
        <v>0</v>
      </c>
      <c r="G123" s="1278">
        <f t="shared" si="7"/>
        <v>0</v>
      </c>
      <c r="H123" s="563">
        <v>5</v>
      </c>
      <c r="I123" s="563">
        <v>200</v>
      </c>
      <c r="J123" s="131"/>
      <c r="K123" s="1383">
        <f t="shared" si="8"/>
        <v>0</v>
      </c>
    </row>
    <row r="124" spans="1:13">
      <c r="A124" s="304" t="str">
        <f>IF(J124&gt;0,COUNT($J$4:J124)+MAX('MI Fittings'!A:A,'CS Press Fittings'!A:A,'Steel Nipples'!A:A,'Steel Cut Lengths'!A:A,'Pipe Hangers'!A:A,'Brass Nipples '!A:A),"")</f>
        <v/>
      </c>
      <c r="B124" s="340"/>
      <c r="C124" s="560" t="s">
        <v>118</v>
      </c>
      <c r="D124" s="561" t="s">
        <v>119</v>
      </c>
      <c r="E124" s="1312">
        <v>17.16</v>
      </c>
      <c r="F124" s="562">
        <f t="shared" si="6"/>
        <v>0</v>
      </c>
      <c r="G124" s="1278">
        <f t="shared" si="7"/>
        <v>0</v>
      </c>
      <c r="H124" s="563">
        <v>5</v>
      </c>
      <c r="I124" s="563">
        <v>100</v>
      </c>
      <c r="J124" s="131"/>
      <c r="K124" s="1383">
        <f t="shared" si="8"/>
        <v>0</v>
      </c>
    </row>
    <row r="125" spans="1:13">
      <c r="A125" s="304" t="str">
        <f>IF(J125&gt;0,COUNT($J$4:J125)+MAX('MI Fittings'!A:A,'CS Press Fittings'!A:A,'Steel Nipples'!A:A,'Steel Cut Lengths'!A:A,'Pipe Hangers'!A:A,'Brass Nipples '!A:A),"")</f>
        <v/>
      </c>
      <c r="B125" s="340"/>
      <c r="C125" s="560" t="s">
        <v>120</v>
      </c>
      <c r="D125" s="561" t="s">
        <v>121</v>
      </c>
      <c r="E125" s="1312">
        <v>28.94</v>
      </c>
      <c r="F125" s="562">
        <f t="shared" si="6"/>
        <v>0</v>
      </c>
      <c r="G125" s="1278">
        <f t="shared" si="7"/>
        <v>0</v>
      </c>
      <c r="H125" s="563">
        <v>5</v>
      </c>
      <c r="I125" s="563">
        <v>75</v>
      </c>
      <c r="J125" s="131"/>
      <c r="K125" s="1383">
        <f t="shared" si="8"/>
        <v>0</v>
      </c>
    </row>
    <row r="126" spans="1:13">
      <c r="A126" s="304" t="str">
        <f>IF(J126&gt;0,COUNT($J$4:J126)+MAX('MI Fittings'!A:A,'CS Press Fittings'!A:A,'Steel Nipples'!A:A,'Steel Cut Lengths'!A:A,'Pipe Hangers'!A:A,'Brass Nipples '!A:A),"")</f>
        <v/>
      </c>
      <c r="B126" s="340"/>
      <c r="C126" s="560" t="s">
        <v>122</v>
      </c>
      <c r="D126" s="561" t="s">
        <v>123</v>
      </c>
      <c r="E126" s="1312">
        <v>46.26</v>
      </c>
      <c r="F126" s="562">
        <f t="shared" si="6"/>
        <v>0</v>
      </c>
      <c r="G126" s="1278">
        <f t="shared" si="7"/>
        <v>0</v>
      </c>
      <c r="H126" s="563">
        <v>5</v>
      </c>
      <c r="I126" s="563">
        <v>50</v>
      </c>
      <c r="J126" s="131"/>
      <c r="K126" s="1383">
        <f t="shared" si="8"/>
        <v>0</v>
      </c>
    </row>
    <row r="127" spans="1:13">
      <c r="A127" s="304" t="str">
        <f>IF(J127&gt;0,COUNT($J$4:J127)+MAX('MI Fittings'!A:A,'CS Press Fittings'!A:A,'Steel Nipples'!A:A,'Steel Cut Lengths'!A:A,'Pipe Hangers'!A:A,'Brass Nipples '!A:A),"")</f>
        <v/>
      </c>
      <c r="B127" s="340"/>
      <c r="C127" s="560" t="s">
        <v>124</v>
      </c>
      <c r="D127" s="561" t="s">
        <v>125</v>
      </c>
      <c r="E127" s="1312">
        <v>57.97</v>
      </c>
      <c r="F127" s="562">
        <f t="shared" si="6"/>
        <v>0</v>
      </c>
      <c r="G127" s="1278">
        <f t="shared" si="7"/>
        <v>0</v>
      </c>
      <c r="H127" s="563">
        <v>5</v>
      </c>
      <c r="I127" s="563">
        <v>40</v>
      </c>
      <c r="J127" s="131"/>
      <c r="K127" s="1383">
        <f t="shared" si="8"/>
        <v>0</v>
      </c>
    </row>
    <row r="128" spans="1:13">
      <c r="A128" s="304" t="str">
        <f>IF(J128&gt;0,COUNT($J$4:J128)+MAX('MI Fittings'!A:A,'CS Press Fittings'!A:A,'Steel Nipples'!A:A,'Steel Cut Lengths'!A:A,'Pipe Hangers'!A:A,'Brass Nipples '!A:A),"")</f>
        <v/>
      </c>
      <c r="B128" s="340"/>
      <c r="C128" s="560" t="s">
        <v>126</v>
      </c>
      <c r="D128" s="561" t="s">
        <v>127</v>
      </c>
      <c r="E128" s="1312">
        <v>93.98</v>
      </c>
      <c r="F128" s="562">
        <f t="shared" si="6"/>
        <v>0</v>
      </c>
      <c r="G128" s="1278">
        <f t="shared" si="7"/>
        <v>0</v>
      </c>
      <c r="H128" s="563">
        <v>5</v>
      </c>
      <c r="I128" s="563">
        <v>25</v>
      </c>
      <c r="J128" s="131"/>
      <c r="K128" s="1383">
        <f t="shared" si="8"/>
        <v>0</v>
      </c>
    </row>
    <row r="129" spans="1:11">
      <c r="A129" s="304" t="str">
        <f>IF(J129&gt;0,COUNT($J$4:J129)+MAX('MI Fittings'!A:A,'CS Press Fittings'!A:A,'Steel Nipples'!A:A,'Steel Cut Lengths'!A:A,'Pipe Hangers'!A:A,'Brass Nipples '!A:A),"")</f>
        <v/>
      </c>
      <c r="B129" s="340"/>
      <c r="C129" s="560" t="s">
        <v>128</v>
      </c>
      <c r="D129" s="561" t="s">
        <v>129</v>
      </c>
      <c r="E129" s="1312">
        <v>184.07</v>
      </c>
      <c r="F129" s="562">
        <f t="shared" si="6"/>
        <v>0</v>
      </c>
      <c r="G129" s="1278">
        <f t="shared" si="7"/>
        <v>0</v>
      </c>
      <c r="H129" s="563">
        <v>1</v>
      </c>
      <c r="I129" s="563">
        <v>12</v>
      </c>
      <c r="J129" s="131"/>
      <c r="K129" s="1383">
        <f t="shared" si="8"/>
        <v>0</v>
      </c>
    </row>
    <row r="130" spans="1:11">
      <c r="A130" s="304" t="str">
        <f>IF(J130&gt;0,COUNT($J$4:J130)+MAX('MI Fittings'!A:A,'CS Press Fittings'!A:A,'Steel Nipples'!A:A,'Steel Cut Lengths'!A:A,'Pipe Hangers'!A:A,'Brass Nipples '!A:A),"")</f>
        <v/>
      </c>
      <c r="B130" s="340"/>
      <c r="C130" s="560" t="s">
        <v>130</v>
      </c>
      <c r="D130" s="561" t="s">
        <v>131</v>
      </c>
      <c r="E130" s="1312">
        <v>295.86</v>
      </c>
      <c r="F130" s="562">
        <f t="shared" si="6"/>
        <v>0</v>
      </c>
      <c r="G130" s="1278">
        <f t="shared" si="7"/>
        <v>0</v>
      </c>
      <c r="H130" s="563">
        <v>1</v>
      </c>
      <c r="I130" s="563">
        <v>8</v>
      </c>
      <c r="J130" s="131"/>
      <c r="K130" s="1383">
        <f t="shared" si="8"/>
        <v>0</v>
      </c>
    </row>
    <row r="131" spans="1:11">
      <c r="A131" s="304" t="str">
        <f>IF(J131&gt;0,COUNT($J$4:J131)+MAX('MI Fittings'!A:A,'CS Press Fittings'!A:A,'Steel Nipples'!A:A,'Steel Cut Lengths'!A:A,'Pipe Hangers'!A:A,'Brass Nipples '!A:A),"")</f>
        <v/>
      </c>
      <c r="B131" s="340"/>
      <c r="C131" s="391" t="s">
        <v>132</v>
      </c>
      <c r="D131" s="349" t="s">
        <v>133</v>
      </c>
      <c r="E131" s="1276">
        <v>676.31</v>
      </c>
      <c r="F131" s="296">
        <f t="shared" si="6"/>
        <v>0</v>
      </c>
      <c r="G131" s="1286">
        <f t="shared" si="7"/>
        <v>0</v>
      </c>
      <c r="H131" s="393">
        <v>1</v>
      </c>
      <c r="I131" s="393">
        <v>4</v>
      </c>
      <c r="J131" s="100"/>
      <c r="K131" s="1384">
        <f t="shared" si="8"/>
        <v>0</v>
      </c>
    </row>
    <row r="132" spans="1:11">
      <c r="A132" s="304" t="str">
        <f>IF(J132&gt;0,COUNT($J$4:J132)+MAX('MI Fittings'!A:A,'CS Press Fittings'!A:A,'Steel Nipples'!A:A,'Steel Cut Lengths'!A:A,'Pipe Hangers'!A:A,'Brass Nipples '!A:A),"")</f>
        <v/>
      </c>
      <c r="B132" s="513"/>
      <c r="C132" s="564"/>
      <c r="D132" s="565" t="s">
        <v>134</v>
      </c>
      <c r="E132" s="1314" t="s">
        <v>563</v>
      </c>
      <c r="F132" s="309"/>
      <c r="G132" s="1289"/>
      <c r="H132" s="474"/>
      <c r="I132" s="474"/>
      <c r="J132" s="203"/>
      <c r="K132" s="1404"/>
    </row>
    <row r="133" spans="1:11">
      <c r="A133" s="304" t="str">
        <f>IF(J133&gt;0,COUNT($J$4:J133)+MAX('MI Fittings'!A:A,'CS Press Fittings'!A:A,'Steel Nipples'!A:A,'Steel Cut Lengths'!A:A,'Pipe Hangers'!A:A,'Brass Nipples '!A:A),"")</f>
        <v/>
      </c>
      <c r="B133" s="431"/>
      <c r="C133" s="384" t="s">
        <v>135</v>
      </c>
      <c r="D133" s="342" t="s">
        <v>136</v>
      </c>
      <c r="E133" s="1278">
        <v>13</v>
      </c>
      <c r="F133" s="294">
        <f t="shared" ref="F133:F141" si="9">$F$2</f>
        <v>0</v>
      </c>
      <c r="G133" s="1278">
        <f t="shared" ref="G133:G141" si="10">IFERROR(E133*F133,"-")</f>
        <v>0</v>
      </c>
      <c r="H133" s="386">
        <v>5</v>
      </c>
      <c r="I133" s="386">
        <v>600</v>
      </c>
      <c r="J133" s="98"/>
      <c r="K133" s="1383">
        <f t="shared" ref="K133:K141" si="11">IFERROR(G133*J133,0)</f>
        <v>0</v>
      </c>
    </row>
    <row r="134" spans="1:11">
      <c r="A134" s="304" t="str">
        <f>IF(J134&gt;0,COUNT($J$4:J134)+MAX('MI Fittings'!A:A,'CS Press Fittings'!A:A,'Steel Nipples'!A:A,'Steel Cut Lengths'!A:A,'Pipe Hangers'!A:A,'Brass Nipples '!A:A),"")</f>
        <v/>
      </c>
      <c r="B134" s="340"/>
      <c r="C134" s="560" t="s">
        <v>137</v>
      </c>
      <c r="D134" s="561" t="s">
        <v>138</v>
      </c>
      <c r="E134" s="1312">
        <v>13</v>
      </c>
      <c r="F134" s="562">
        <f t="shared" si="9"/>
        <v>0</v>
      </c>
      <c r="G134" s="1278">
        <f t="shared" si="10"/>
        <v>0</v>
      </c>
      <c r="H134" s="563">
        <v>5</v>
      </c>
      <c r="I134" s="563">
        <v>450</v>
      </c>
      <c r="J134" s="131"/>
      <c r="K134" s="1383">
        <f t="shared" si="11"/>
        <v>0</v>
      </c>
    </row>
    <row r="135" spans="1:11">
      <c r="A135" s="304" t="str">
        <f>IF(J135&gt;0,COUNT($J$4:J135)+MAX('MI Fittings'!A:A,'CS Press Fittings'!A:A,'Steel Nipples'!A:A,'Steel Cut Lengths'!A:A,'Pipe Hangers'!A:A,'Brass Nipples '!A:A),"")</f>
        <v/>
      </c>
      <c r="B135" s="340"/>
      <c r="C135" s="560" t="s">
        <v>139</v>
      </c>
      <c r="D135" s="561" t="s">
        <v>140</v>
      </c>
      <c r="E135" s="1312">
        <v>13</v>
      </c>
      <c r="F135" s="562">
        <f t="shared" si="9"/>
        <v>0</v>
      </c>
      <c r="G135" s="1278">
        <f t="shared" si="10"/>
        <v>0</v>
      </c>
      <c r="H135" s="563">
        <v>5</v>
      </c>
      <c r="I135" s="563">
        <v>300</v>
      </c>
      <c r="J135" s="131"/>
      <c r="K135" s="1383">
        <f t="shared" si="11"/>
        <v>0</v>
      </c>
    </row>
    <row r="136" spans="1:11">
      <c r="A136" s="304" t="str">
        <f>IF(J136&gt;0,COUNT($J$4:J136)+MAX('MI Fittings'!A:A,'CS Press Fittings'!A:A,'Steel Nipples'!A:A,'Steel Cut Lengths'!A:A,'Pipe Hangers'!A:A,'Brass Nipples '!A:A),"")</f>
        <v/>
      </c>
      <c r="B136" s="585"/>
      <c r="C136" s="560" t="s">
        <v>141</v>
      </c>
      <c r="D136" s="561" t="s">
        <v>142</v>
      </c>
      <c r="E136" s="1312">
        <v>15.83</v>
      </c>
      <c r="F136" s="562">
        <f t="shared" si="9"/>
        <v>0</v>
      </c>
      <c r="G136" s="1278">
        <f t="shared" si="10"/>
        <v>0</v>
      </c>
      <c r="H136" s="563">
        <v>5</v>
      </c>
      <c r="I136" s="563">
        <v>200</v>
      </c>
      <c r="J136" s="131"/>
      <c r="K136" s="1383">
        <f t="shared" si="11"/>
        <v>0</v>
      </c>
    </row>
    <row r="137" spans="1:11">
      <c r="A137" s="304" t="str">
        <f>IF(J137&gt;0,COUNT($J$4:J137)+MAX('MI Fittings'!A:A,'CS Press Fittings'!A:A,'Steel Nipples'!A:A,'Steel Cut Lengths'!A:A,'Pipe Hangers'!A:A,'Brass Nipples '!A:A),"")</f>
        <v/>
      </c>
      <c r="B137" s="340"/>
      <c r="C137" s="560" t="s">
        <v>143</v>
      </c>
      <c r="D137" s="561" t="s">
        <v>5629</v>
      </c>
      <c r="E137" s="1312">
        <v>22.33</v>
      </c>
      <c r="F137" s="562">
        <f t="shared" si="9"/>
        <v>0</v>
      </c>
      <c r="G137" s="1278">
        <f t="shared" si="10"/>
        <v>0</v>
      </c>
      <c r="H137" s="563">
        <v>5</v>
      </c>
      <c r="I137" s="563">
        <v>100</v>
      </c>
      <c r="J137" s="131"/>
      <c r="K137" s="1383">
        <f t="shared" si="11"/>
        <v>0</v>
      </c>
    </row>
    <row r="138" spans="1:11">
      <c r="A138" s="304" t="str">
        <f>IF(J138&gt;0,COUNT($J$4:J138)+MAX('MI Fittings'!A:A,'CS Press Fittings'!A:A,'Steel Nipples'!A:A,'Steel Cut Lengths'!A:A,'Pipe Hangers'!A:A,'Brass Nipples '!A:A),"")</f>
        <v/>
      </c>
      <c r="B138" s="340"/>
      <c r="C138" s="560" t="s">
        <v>144</v>
      </c>
      <c r="D138" s="561" t="s">
        <v>145</v>
      </c>
      <c r="E138" s="1312">
        <v>36.93</v>
      </c>
      <c r="F138" s="562">
        <f t="shared" si="9"/>
        <v>0</v>
      </c>
      <c r="G138" s="1278">
        <f t="shared" si="10"/>
        <v>0</v>
      </c>
      <c r="H138" s="563">
        <v>5</v>
      </c>
      <c r="I138" s="563">
        <v>75</v>
      </c>
      <c r="J138" s="131"/>
      <c r="K138" s="1383">
        <f t="shared" si="11"/>
        <v>0</v>
      </c>
    </row>
    <row r="139" spans="1:11">
      <c r="A139" s="304" t="str">
        <f>IF(J139&gt;0,COUNT($J$4:J139)+MAX('MI Fittings'!A:A,'CS Press Fittings'!A:A,'Steel Nipples'!A:A,'Steel Cut Lengths'!A:A,'Pipe Hangers'!A:A,'Brass Nipples '!A:A),"")</f>
        <v/>
      </c>
      <c r="B139" s="340"/>
      <c r="C139" s="560" t="s">
        <v>146</v>
      </c>
      <c r="D139" s="561" t="s">
        <v>147</v>
      </c>
      <c r="E139" s="1312">
        <v>56.54</v>
      </c>
      <c r="F139" s="562">
        <f t="shared" si="9"/>
        <v>0</v>
      </c>
      <c r="G139" s="1278">
        <f t="shared" si="10"/>
        <v>0</v>
      </c>
      <c r="H139" s="563">
        <v>5</v>
      </c>
      <c r="I139" s="563">
        <v>60</v>
      </c>
      <c r="J139" s="131"/>
      <c r="K139" s="1383">
        <f t="shared" si="11"/>
        <v>0</v>
      </c>
    </row>
    <row r="140" spans="1:11">
      <c r="A140" s="304" t="str">
        <f>IF(J140&gt;0,COUNT($J$4:J140)+MAX('MI Fittings'!A:A,'CS Press Fittings'!A:A,'Steel Nipples'!A:A,'Steel Cut Lengths'!A:A,'Pipe Hangers'!A:A,'Brass Nipples '!A:A),"")</f>
        <v/>
      </c>
      <c r="B140" s="340"/>
      <c r="C140" s="560" t="s">
        <v>148</v>
      </c>
      <c r="D140" s="561" t="s">
        <v>149</v>
      </c>
      <c r="E140" s="1312">
        <v>75.900000000000006</v>
      </c>
      <c r="F140" s="562">
        <f t="shared" si="9"/>
        <v>0</v>
      </c>
      <c r="G140" s="1278">
        <f t="shared" si="10"/>
        <v>0</v>
      </c>
      <c r="H140" s="563">
        <v>5</v>
      </c>
      <c r="I140" s="563">
        <v>45</v>
      </c>
      <c r="J140" s="131"/>
      <c r="K140" s="1383">
        <f t="shared" si="11"/>
        <v>0</v>
      </c>
    </row>
    <row r="141" spans="1:11">
      <c r="A141" s="304" t="str">
        <f>IF(J141&gt;0,COUNT($J$4:J141)+MAX('MI Fittings'!A:A,'CS Press Fittings'!A:A,'Steel Nipples'!A:A,'Steel Cut Lengths'!A:A,'Pipe Hangers'!A:A,'Brass Nipples '!A:A),"")</f>
        <v/>
      </c>
      <c r="B141" s="359"/>
      <c r="C141" s="391" t="s">
        <v>150</v>
      </c>
      <c r="D141" s="349" t="s">
        <v>151</v>
      </c>
      <c r="E141" s="1276">
        <v>128.6</v>
      </c>
      <c r="F141" s="296">
        <f t="shared" si="9"/>
        <v>0</v>
      </c>
      <c r="G141" s="1286">
        <f t="shared" si="10"/>
        <v>0</v>
      </c>
      <c r="H141" s="393">
        <v>5</v>
      </c>
      <c r="I141" s="393">
        <v>20</v>
      </c>
      <c r="J141" s="100"/>
      <c r="K141" s="1384">
        <f t="shared" si="11"/>
        <v>0</v>
      </c>
    </row>
    <row r="142" spans="1:11">
      <c r="A142" s="304" t="str">
        <f>IF(J142&gt;0,COUNT($J$4:J142)+MAX('MI Fittings'!A:A,'CS Press Fittings'!A:A,'Steel Nipples'!A:A,'Steel Cut Lengths'!A:A,'Pipe Hangers'!A:A,'Brass Nipples '!A:A),"")</f>
        <v/>
      </c>
      <c r="B142" s="513"/>
      <c r="C142" s="564"/>
      <c r="D142" s="565" t="s">
        <v>152</v>
      </c>
      <c r="E142" s="1314" t="s">
        <v>563</v>
      </c>
      <c r="F142" s="309"/>
      <c r="G142" s="1289"/>
      <c r="H142" s="474"/>
      <c r="I142" s="474"/>
      <c r="J142" s="203"/>
      <c r="K142" s="1404"/>
    </row>
    <row r="143" spans="1:11">
      <c r="A143" s="304" t="str">
        <f>IF(J143&gt;0,COUNT($J$4:J143)+MAX('MI Fittings'!A:A,'CS Press Fittings'!A:A,'Steel Nipples'!A:A,'Steel Cut Lengths'!A:A,'Pipe Hangers'!A:A,'Brass Nipples '!A:A),"")</f>
        <v/>
      </c>
      <c r="B143" s="340"/>
      <c r="C143" s="384" t="s">
        <v>153</v>
      </c>
      <c r="D143" s="342" t="s">
        <v>154</v>
      </c>
      <c r="E143" s="1278">
        <v>8.4</v>
      </c>
      <c r="F143" s="294">
        <f t="shared" ref="F143:F154" si="12">$F$2</f>
        <v>0</v>
      </c>
      <c r="G143" s="1278">
        <f t="shared" ref="G143:G154" si="13">IFERROR(E143*F143,"-")</f>
        <v>0</v>
      </c>
      <c r="H143" s="386">
        <v>5</v>
      </c>
      <c r="I143" s="386">
        <v>600</v>
      </c>
      <c r="J143" s="98"/>
      <c r="K143" s="1383">
        <f t="shared" ref="K143:K154" si="14">IFERROR(G143*J143,0)</f>
        <v>0</v>
      </c>
    </row>
    <row r="144" spans="1:11">
      <c r="A144" s="304" t="str">
        <f>IF(J144&gt;0,COUNT($J$4:J144)+MAX('MI Fittings'!A:A,'CS Press Fittings'!A:A,'Steel Nipples'!A:A,'Steel Cut Lengths'!A:A,'Pipe Hangers'!A:A,'Brass Nipples '!A:A),"")</f>
        <v/>
      </c>
      <c r="B144" s="340"/>
      <c r="C144" s="560" t="s">
        <v>155</v>
      </c>
      <c r="D144" s="561" t="s">
        <v>156</v>
      </c>
      <c r="E144" s="1312">
        <v>8.4</v>
      </c>
      <c r="F144" s="562">
        <f t="shared" si="12"/>
        <v>0</v>
      </c>
      <c r="G144" s="1278">
        <f t="shared" si="13"/>
        <v>0</v>
      </c>
      <c r="H144" s="563">
        <v>5</v>
      </c>
      <c r="I144" s="563">
        <v>300</v>
      </c>
      <c r="J144" s="131"/>
      <c r="K144" s="1383">
        <f t="shared" si="14"/>
        <v>0</v>
      </c>
    </row>
    <row r="145" spans="1:13">
      <c r="A145" s="304" t="str">
        <f>IF(J145&gt;0,COUNT($J$4:J145)+MAX('MI Fittings'!A:A,'CS Press Fittings'!A:A,'Steel Nipples'!A:A,'Steel Cut Lengths'!A:A,'Pipe Hangers'!A:A,'Brass Nipples '!A:A),"")</f>
        <v/>
      </c>
      <c r="B145" s="340"/>
      <c r="C145" s="560" t="s">
        <v>157</v>
      </c>
      <c r="D145" s="561" t="s">
        <v>158</v>
      </c>
      <c r="E145" s="1312">
        <v>8.4</v>
      </c>
      <c r="F145" s="562">
        <f t="shared" si="12"/>
        <v>0</v>
      </c>
      <c r="G145" s="1278">
        <f t="shared" si="13"/>
        <v>0</v>
      </c>
      <c r="H145" s="563">
        <v>5</v>
      </c>
      <c r="I145" s="563">
        <v>300</v>
      </c>
      <c r="J145" s="131"/>
      <c r="K145" s="1383">
        <f t="shared" si="14"/>
        <v>0</v>
      </c>
      <c r="M145" s="1288"/>
    </row>
    <row r="146" spans="1:13">
      <c r="A146" s="304" t="str">
        <f>IF(J146&gt;0,COUNT($J$4:J146)+MAX('MI Fittings'!A:A,'CS Press Fittings'!A:A,'Steel Nipples'!A:A,'Steel Cut Lengths'!A:A,'Pipe Hangers'!A:A,'Brass Nipples '!A:A),"")</f>
        <v/>
      </c>
      <c r="B146" s="340"/>
      <c r="C146" s="560" t="s">
        <v>159</v>
      </c>
      <c r="D146" s="561" t="s">
        <v>160</v>
      </c>
      <c r="E146" s="1312">
        <v>12.74</v>
      </c>
      <c r="F146" s="562">
        <f t="shared" si="12"/>
        <v>0</v>
      </c>
      <c r="G146" s="1278">
        <f t="shared" si="13"/>
        <v>0</v>
      </c>
      <c r="H146" s="563">
        <v>5</v>
      </c>
      <c r="I146" s="563">
        <v>200</v>
      </c>
      <c r="J146" s="131"/>
      <c r="K146" s="1383">
        <f t="shared" si="14"/>
        <v>0</v>
      </c>
    </row>
    <row r="147" spans="1:13">
      <c r="A147" s="304" t="str">
        <f>IF(J147&gt;0,COUNT($J$4:J147)+MAX('MI Fittings'!A:A,'CS Press Fittings'!A:A,'Steel Nipples'!A:A,'Steel Cut Lengths'!A:A,'Pipe Hangers'!A:A,'Brass Nipples '!A:A),"")</f>
        <v/>
      </c>
      <c r="B147" s="340"/>
      <c r="C147" s="560" t="s">
        <v>161</v>
      </c>
      <c r="D147" s="561" t="s">
        <v>162</v>
      </c>
      <c r="E147" s="1312">
        <v>17.16</v>
      </c>
      <c r="F147" s="562">
        <f t="shared" si="12"/>
        <v>0</v>
      </c>
      <c r="G147" s="1278">
        <f t="shared" si="13"/>
        <v>0</v>
      </c>
      <c r="H147" s="563">
        <v>5</v>
      </c>
      <c r="I147" s="563">
        <v>100</v>
      </c>
      <c r="J147" s="131"/>
      <c r="K147" s="1383">
        <f t="shared" si="14"/>
        <v>0</v>
      </c>
    </row>
    <row r="148" spans="1:13">
      <c r="A148" s="304" t="str">
        <f>IF(J148&gt;0,COUNT($J$4:J148)+MAX('MI Fittings'!A:A,'CS Press Fittings'!A:A,'Steel Nipples'!A:A,'Steel Cut Lengths'!A:A,'Pipe Hangers'!A:A,'Brass Nipples '!A:A),"")</f>
        <v/>
      </c>
      <c r="B148" s="340"/>
      <c r="C148" s="560" t="s">
        <v>163</v>
      </c>
      <c r="D148" s="561" t="s">
        <v>164</v>
      </c>
      <c r="E148" s="1442">
        <v>26.46</v>
      </c>
      <c r="F148" s="562">
        <f t="shared" si="12"/>
        <v>0</v>
      </c>
      <c r="G148" s="1278">
        <f t="shared" si="13"/>
        <v>0</v>
      </c>
      <c r="H148" s="563">
        <v>5</v>
      </c>
      <c r="I148" s="563">
        <v>75</v>
      </c>
      <c r="J148" s="131"/>
      <c r="K148" s="1383">
        <f t="shared" si="14"/>
        <v>0</v>
      </c>
    </row>
    <row r="149" spans="1:13">
      <c r="A149" s="304" t="str">
        <f>IF(J149&gt;0,COUNT($J$4:J149)+MAX('MI Fittings'!A:A,'CS Press Fittings'!A:A,'Steel Nipples'!A:A,'Steel Cut Lengths'!A:A,'Pipe Hangers'!A:A,'Brass Nipples '!A:A),"")</f>
        <v/>
      </c>
      <c r="B149" s="340"/>
      <c r="C149" s="560" t="s">
        <v>165</v>
      </c>
      <c r="D149" s="561" t="s">
        <v>166</v>
      </c>
      <c r="E149" s="1312">
        <v>42.04</v>
      </c>
      <c r="F149" s="562">
        <f t="shared" si="12"/>
        <v>0</v>
      </c>
      <c r="G149" s="1278">
        <f t="shared" si="13"/>
        <v>0</v>
      </c>
      <c r="H149" s="563">
        <v>5</v>
      </c>
      <c r="I149" s="563">
        <v>50</v>
      </c>
      <c r="J149" s="131"/>
      <c r="K149" s="1383">
        <f t="shared" si="14"/>
        <v>0</v>
      </c>
    </row>
    <row r="150" spans="1:13">
      <c r="A150" s="304" t="str">
        <f>IF(J150&gt;0,COUNT($J$4:J150)+MAX('MI Fittings'!A:A,'CS Press Fittings'!A:A,'Steel Nipples'!A:A,'Steel Cut Lengths'!A:A,'Pipe Hangers'!A:A,'Brass Nipples '!A:A),"")</f>
        <v/>
      </c>
      <c r="B150" s="340"/>
      <c r="C150" s="560" t="s">
        <v>167</v>
      </c>
      <c r="D150" s="561" t="s">
        <v>168</v>
      </c>
      <c r="E150" s="1312">
        <v>52.48</v>
      </c>
      <c r="F150" s="562">
        <f t="shared" si="12"/>
        <v>0</v>
      </c>
      <c r="G150" s="1278">
        <f t="shared" si="13"/>
        <v>0</v>
      </c>
      <c r="H150" s="563">
        <v>5</v>
      </c>
      <c r="I150" s="563">
        <v>35</v>
      </c>
      <c r="J150" s="131"/>
      <c r="K150" s="1383">
        <f t="shared" si="14"/>
        <v>0</v>
      </c>
    </row>
    <row r="151" spans="1:13">
      <c r="A151" s="304" t="str">
        <f>IF(J151&gt;0,COUNT($J$4:J151)+MAX('MI Fittings'!A:A,'CS Press Fittings'!A:A,'Steel Nipples'!A:A,'Steel Cut Lengths'!A:A,'Pipe Hangers'!A:A,'Brass Nipples '!A:A),"")</f>
        <v/>
      </c>
      <c r="B151" s="340"/>
      <c r="C151" s="560" t="s">
        <v>169</v>
      </c>
      <c r="D151" s="561" t="s">
        <v>170</v>
      </c>
      <c r="E151" s="1312">
        <v>85.43</v>
      </c>
      <c r="F151" s="562">
        <f t="shared" si="12"/>
        <v>0</v>
      </c>
      <c r="G151" s="1278">
        <f t="shared" si="13"/>
        <v>0</v>
      </c>
      <c r="H151" s="563">
        <v>5</v>
      </c>
      <c r="I151" s="563">
        <v>20</v>
      </c>
      <c r="J151" s="131"/>
      <c r="K151" s="1383">
        <f t="shared" si="14"/>
        <v>0</v>
      </c>
    </row>
    <row r="152" spans="1:13">
      <c r="A152" s="304" t="str">
        <f>IF(J152&gt;0,COUNT($J$4:J152)+MAX('MI Fittings'!A:A,'CS Press Fittings'!A:A,'Steel Nipples'!A:A,'Steel Cut Lengths'!A:A,'Pipe Hangers'!A:A,'Brass Nipples '!A:A),"")</f>
        <v/>
      </c>
      <c r="B152" s="340"/>
      <c r="C152" s="560" t="s">
        <v>171</v>
      </c>
      <c r="D152" s="561" t="s">
        <v>172</v>
      </c>
      <c r="E152" s="1312">
        <v>167.56</v>
      </c>
      <c r="F152" s="562">
        <f t="shared" si="12"/>
        <v>0</v>
      </c>
      <c r="G152" s="1278">
        <f t="shared" si="13"/>
        <v>0</v>
      </c>
      <c r="H152" s="563">
        <v>1</v>
      </c>
      <c r="I152" s="563">
        <v>10</v>
      </c>
      <c r="J152" s="131"/>
      <c r="K152" s="1383">
        <f t="shared" si="14"/>
        <v>0</v>
      </c>
    </row>
    <row r="153" spans="1:13">
      <c r="A153" s="304" t="str">
        <f>IF(J153&gt;0,COUNT($J$4:J153)+MAX('MI Fittings'!A:A,'CS Press Fittings'!A:A,'Steel Nipples'!A:A,'Steel Cut Lengths'!A:A,'Pipe Hangers'!A:A,'Brass Nipples '!A:A),"")</f>
        <v/>
      </c>
      <c r="B153" s="340"/>
      <c r="C153" s="560" t="s">
        <v>173</v>
      </c>
      <c r="D153" s="561" t="s">
        <v>174</v>
      </c>
      <c r="E153" s="1312">
        <v>257.02999999999997</v>
      </c>
      <c r="F153" s="562">
        <f t="shared" si="12"/>
        <v>0</v>
      </c>
      <c r="G153" s="1278">
        <f t="shared" si="13"/>
        <v>0</v>
      </c>
      <c r="H153" s="563">
        <v>1</v>
      </c>
      <c r="I153" s="563">
        <v>6</v>
      </c>
      <c r="J153" s="131"/>
      <c r="K153" s="1383">
        <f t="shared" si="14"/>
        <v>0</v>
      </c>
    </row>
    <row r="154" spans="1:13">
      <c r="A154" s="304" t="str">
        <f>IF(J154&gt;0,COUNT($J$4:J154)+MAX('MI Fittings'!A:A,'CS Press Fittings'!A:A,'Steel Nipples'!A:A,'Steel Cut Lengths'!A:A,'Pipe Hangers'!A:A,'Brass Nipples '!A:A),"")</f>
        <v/>
      </c>
      <c r="B154" s="340"/>
      <c r="C154" s="391" t="s">
        <v>175</v>
      </c>
      <c r="D154" s="349" t="s">
        <v>176</v>
      </c>
      <c r="E154" s="1276">
        <v>619.82000000000005</v>
      </c>
      <c r="F154" s="296">
        <f t="shared" si="12"/>
        <v>0</v>
      </c>
      <c r="G154" s="1286">
        <f t="shared" si="13"/>
        <v>0</v>
      </c>
      <c r="H154" s="393">
        <v>1</v>
      </c>
      <c r="I154" s="393">
        <v>4</v>
      </c>
      <c r="J154" s="100"/>
      <c r="K154" s="1384">
        <f t="shared" si="14"/>
        <v>0</v>
      </c>
    </row>
    <row r="155" spans="1:13">
      <c r="A155" s="304" t="str">
        <f>IF(J155&gt;0,COUNT($J$4:J155)+MAX('MI Fittings'!A:A,'CS Press Fittings'!A:A,'Steel Nipples'!A:A,'Steel Cut Lengths'!A:A,'Pipe Hangers'!A:A,'Brass Nipples '!A:A),"")</f>
        <v/>
      </c>
      <c r="B155" s="513"/>
      <c r="C155" s="564"/>
      <c r="D155" s="565" t="s">
        <v>9156</v>
      </c>
      <c r="E155" s="1314" t="s">
        <v>563</v>
      </c>
      <c r="F155" s="309"/>
      <c r="G155" s="1289"/>
      <c r="H155" s="474"/>
      <c r="I155" s="474"/>
      <c r="J155" s="203"/>
      <c r="K155" s="1404"/>
    </row>
    <row r="156" spans="1:13">
      <c r="A156" s="304" t="str">
        <f>IF(J156&gt;0,COUNT($J$4:J156)+MAX('MI Fittings'!A:A,'CS Press Fittings'!A:A,'Steel Nipples'!A:A,'Steel Cut Lengths'!A:A,'Pipe Hangers'!A:A,'Brass Nipples '!A:A),"")</f>
        <v/>
      </c>
      <c r="B156" s="340"/>
      <c r="C156" s="401" t="s">
        <v>177</v>
      </c>
      <c r="D156" s="402" t="s">
        <v>6605</v>
      </c>
      <c r="E156" s="1286">
        <v>13</v>
      </c>
      <c r="F156" s="298">
        <f>$F$2</f>
        <v>0</v>
      </c>
      <c r="G156" s="1278">
        <f>IFERROR(E156*F156,"-")</f>
        <v>0</v>
      </c>
      <c r="H156" s="404">
        <v>5</v>
      </c>
      <c r="I156" s="404">
        <v>300</v>
      </c>
      <c r="J156" s="105"/>
      <c r="K156" s="1383">
        <f>IFERROR(G156*J156,0)</f>
        <v>0</v>
      </c>
    </row>
    <row r="157" spans="1:13">
      <c r="A157" s="304" t="str">
        <f>IF(J157&gt;0,COUNT($J$4:J157)+MAX('MI Fittings'!A:A,'CS Press Fittings'!A:A,'Steel Nipples'!A:A,'Steel Cut Lengths'!A:A,'Pipe Hangers'!A:A,'Brass Nipples '!A:A),"")</f>
        <v/>
      </c>
      <c r="B157" s="400"/>
      <c r="C157" s="408"/>
      <c r="D157" s="355"/>
      <c r="E157" s="1440" t="s">
        <v>563</v>
      </c>
      <c r="F157" s="300"/>
      <c r="G157" s="1378"/>
      <c r="H157" s="410"/>
      <c r="I157" s="410"/>
      <c r="J157" s="101"/>
      <c r="K157" s="1388"/>
    </row>
    <row r="158" spans="1:13">
      <c r="A158" s="304" t="str">
        <f>IF(J158&gt;0,COUNT($J$4:J158)+MAX('MI Fittings'!A:A,'CS Press Fittings'!A:A,'Steel Nipples'!A:A,'Steel Cut Lengths'!A:A,'Pipe Hangers'!A:A,'Brass Nipples '!A:A),"")</f>
        <v/>
      </c>
      <c r="B158" s="340"/>
      <c r="C158" s="384" t="s">
        <v>178</v>
      </c>
      <c r="D158" s="342" t="s">
        <v>6606</v>
      </c>
      <c r="E158" s="1278">
        <v>13</v>
      </c>
      <c r="F158" s="294">
        <f>$F$2</f>
        <v>0</v>
      </c>
      <c r="G158" s="1278">
        <f>IFERROR(E158*F158,"-")</f>
        <v>0</v>
      </c>
      <c r="H158" s="386">
        <v>5</v>
      </c>
      <c r="I158" s="386">
        <v>300</v>
      </c>
      <c r="J158" s="98"/>
      <c r="K158" s="1383">
        <f>IFERROR(G158*J158,0)</f>
        <v>0</v>
      </c>
    </row>
    <row r="159" spans="1:13">
      <c r="A159" s="304" t="str">
        <f>IF(J159&gt;0,COUNT($J$4:J159)+MAX('MI Fittings'!A:A,'CS Press Fittings'!A:A,'Steel Nipples'!A:A,'Steel Cut Lengths'!A:A,'Pipe Hangers'!A:A,'Brass Nipples '!A:A),"")</f>
        <v/>
      </c>
      <c r="B159" s="340"/>
      <c r="C159" s="391" t="s">
        <v>179</v>
      </c>
      <c r="D159" s="349" t="s">
        <v>6607</v>
      </c>
      <c r="E159" s="1276">
        <v>13</v>
      </c>
      <c r="F159" s="296">
        <f>$F$2</f>
        <v>0</v>
      </c>
      <c r="G159" s="1278">
        <f>IFERROR(E159*F159,"-")</f>
        <v>0</v>
      </c>
      <c r="H159" s="393">
        <v>5</v>
      </c>
      <c r="I159" s="393">
        <v>300</v>
      </c>
      <c r="J159" s="100"/>
      <c r="K159" s="1383">
        <f>IFERROR(G159*J159,0)</f>
        <v>0</v>
      </c>
    </row>
    <row r="160" spans="1:13">
      <c r="A160" s="304" t="str">
        <f>IF(J160&gt;0,COUNT($J$4:J160)+MAX('MI Fittings'!A:A,'CS Press Fittings'!A:A,'Steel Nipples'!A:A,'Steel Cut Lengths'!A:A,'Pipe Hangers'!A:A,'Brass Nipples '!A:A),"")</f>
        <v/>
      </c>
      <c r="B160" s="400"/>
      <c r="C160" s="408"/>
      <c r="D160" s="355"/>
      <c r="E160" s="1440" t="s">
        <v>563</v>
      </c>
      <c r="F160" s="300"/>
      <c r="G160" s="1378"/>
      <c r="H160" s="410"/>
      <c r="I160" s="410"/>
      <c r="J160" s="101"/>
      <c r="K160" s="1388"/>
    </row>
    <row r="161" spans="1:14">
      <c r="A161" s="304" t="str">
        <f>IF(J161&gt;0,COUNT($J$4:J161)+MAX('MI Fittings'!A:A,'CS Press Fittings'!A:A,'Steel Nipples'!A:A,'Steel Cut Lengths'!A:A,'Pipe Hangers'!A:A,'Brass Nipples '!A:A),"")</f>
        <v/>
      </c>
      <c r="B161" s="340"/>
      <c r="C161" s="384" t="s">
        <v>180</v>
      </c>
      <c r="D161" s="342" t="s">
        <v>6608</v>
      </c>
      <c r="E161" s="1278">
        <v>13.81</v>
      </c>
      <c r="F161" s="294">
        <f>$F$2</f>
        <v>0</v>
      </c>
      <c r="G161" s="1278">
        <f>IFERROR(E161*F161,"-")</f>
        <v>0</v>
      </c>
      <c r="H161" s="386">
        <v>5</v>
      </c>
      <c r="I161" s="386">
        <v>150</v>
      </c>
      <c r="J161" s="98"/>
      <c r="K161" s="1383">
        <f>IFERROR(G161*J161,0)</f>
        <v>0</v>
      </c>
    </row>
    <row r="162" spans="1:14">
      <c r="A162" s="304" t="str">
        <f>IF(J162&gt;0,COUNT($J$4:J162)+MAX('MI Fittings'!A:A,'CS Press Fittings'!A:A,'Steel Nipples'!A:A,'Steel Cut Lengths'!A:A,'Pipe Hangers'!A:A,'Brass Nipples '!A:A),"")</f>
        <v/>
      </c>
      <c r="B162" s="340"/>
      <c r="C162" s="391" t="s">
        <v>181</v>
      </c>
      <c r="D162" s="349" t="s">
        <v>6609</v>
      </c>
      <c r="E162" s="1276">
        <v>13.81</v>
      </c>
      <c r="F162" s="296">
        <f>$F$2</f>
        <v>0</v>
      </c>
      <c r="G162" s="1278">
        <f>IFERROR(E162*F162,"-")</f>
        <v>0</v>
      </c>
      <c r="H162" s="393">
        <v>5</v>
      </c>
      <c r="I162" s="393">
        <v>150</v>
      </c>
      <c r="J162" s="100"/>
      <c r="K162" s="1383">
        <f>IFERROR(G162*J162,0)</f>
        <v>0</v>
      </c>
      <c r="N162" s="45"/>
    </row>
    <row r="163" spans="1:14">
      <c r="A163" s="304" t="str">
        <f>IF(J163&gt;0,COUNT($J$4:J163)+MAX('MI Fittings'!A:A,'CS Press Fittings'!A:A,'Steel Nipples'!A:A,'Steel Cut Lengths'!A:A,'Pipe Hangers'!A:A,'Brass Nipples '!A:A),"")</f>
        <v/>
      </c>
      <c r="B163" s="400"/>
      <c r="C163" s="408"/>
      <c r="D163" s="355"/>
      <c r="E163" s="1440" t="s">
        <v>563</v>
      </c>
      <c r="F163" s="300"/>
      <c r="G163" s="1378"/>
      <c r="H163" s="410"/>
      <c r="I163" s="410"/>
      <c r="J163" s="101"/>
      <c r="K163" s="1388"/>
    </row>
    <row r="164" spans="1:14">
      <c r="A164" s="304" t="str">
        <f>IF(J164&gt;0,COUNT($J$4:J164)+MAX('MI Fittings'!A:A,'CS Press Fittings'!A:A,'Steel Nipples'!A:A,'Steel Cut Lengths'!A:A,'Pipe Hangers'!A:A,'Brass Nipples '!A:A),"")</f>
        <v/>
      </c>
      <c r="B164" s="340"/>
      <c r="C164" s="384" t="s">
        <v>182</v>
      </c>
      <c r="D164" s="342" t="s">
        <v>6610</v>
      </c>
      <c r="E164" s="1278">
        <v>18.77</v>
      </c>
      <c r="F164" s="294">
        <f>$F$2</f>
        <v>0</v>
      </c>
      <c r="G164" s="1278">
        <f>IFERROR(E164*F164,"-")</f>
        <v>0</v>
      </c>
      <c r="H164" s="386">
        <v>5</v>
      </c>
      <c r="I164" s="386">
        <v>200</v>
      </c>
      <c r="J164" s="98"/>
      <c r="K164" s="1383">
        <f>IFERROR(G164*J164,0)</f>
        <v>0</v>
      </c>
    </row>
    <row r="165" spans="1:14">
      <c r="A165" s="304" t="str">
        <f>IF(J165&gt;0,COUNT($J$4:J165)+MAX('MI Fittings'!A:A,'CS Press Fittings'!A:A,'Steel Nipples'!A:A,'Steel Cut Lengths'!A:A,'Pipe Hangers'!A:A,'Brass Nipples '!A:A),"")</f>
        <v/>
      </c>
      <c r="B165" s="340"/>
      <c r="C165" s="560" t="s">
        <v>183</v>
      </c>
      <c r="D165" s="561" t="s">
        <v>6611</v>
      </c>
      <c r="E165" s="1312">
        <v>18.77</v>
      </c>
      <c r="F165" s="562">
        <f>$F$2</f>
        <v>0</v>
      </c>
      <c r="G165" s="1278">
        <f>IFERROR(E165*F165,"-")</f>
        <v>0</v>
      </c>
      <c r="H165" s="563">
        <v>5</v>
      </c>
      <c r="I165" s="563">
        <v>160</v>
      </c>
      <c r="J165" s="131"/>
      <c r="K165" s="1383">
        <f>IFERROR(G165*J165,0)</f>
        <v>0</v>
      </c>
    </row>
    <row r="166" spans="1:14">
      <c r="A166" s="304" t="str">
        <f>IF(J166&gt;0,COUNT($J$4:J166)+MAX('MI Fittings'!A:A,'CS Press Fittings'!A:A,'Steel Nipples'!A:A,'Steel Cut Lengths'!A:A,'Pipe Hangers'!A:A,'Brass Nipples '!A:A),"")</f>
        <v/>
      </c>
      <c r="B166" s="340"/>
      <c r="C166" s="391" t="s">
        <v>184</v>
      </c>
      <c r="D166" s="349" t="s">
        <v>6612</v>
      </c>
      <c r="E166" s="1276">
        <v>18.77</v>
      </c>
      <c r="F166" s="296">
        <f>$F$2</f>
        <v>0</v>
      </c>
      <c r="G166" s="1278">
        <f>IFERROR(E166*F166,"-")</f>
        <v>0</v>
      </c>
      <c r="H166" s="393">
        <v>5</v>
      </c>
      <c r="I166" s="393">
        <v>160</v>
      </c>
      <c r="J166" s="100"/>
      <c r="K166" s="1383">
        <f>IFERROR(G166*J166,0)</f>
        <v>0</v>
      </c>
    </row>
    <row r="167" spans="1:14">
      <c r="A167" s="304" t="str">
        <f>IF(J167&gt;0,COUNT($J$4:J167)+MAX('MI Fittings'!A:A,'CS Press Fittings'!A:A,'Steel Nipples'!A:A,'Steel Cut Lengths'!A:A,'Pipe Hangers'!A:A,'Brass Nipples '!A:A),"")</f>
        <v/>
      </c>
      <c r="B167" s="400"/>
      <c r="C167" s="408"/>
      <c r="D167" s="355"/>
      <c r="E167" s="1440" t="s">
        <v>563</v>
      </c>
      <c r="F167" s="300"/>
      <c r="G167" s="1378"/>
      <c r="H167" s="410"/>
      <c r="I167" s="410"/>
      <c r="J167" s="101"/>
      <c r="K167" s="1388"/>
    </row>
    <row r="168" spans="1:14">
      <c r="A168" s="304" t="str">
        <f>IF(J168&gt;0,COUNT($J$4:J168)+MAX('MI Fittings'!A:A,'CS Press Fittings'!A:A,'Steel Nipples'!A:A,'Steel Cut Lengths'!A:A,'Pipe Hangers'!A:A,'Brass Nipples '!A:A),"")</f>
        <v/>
      </c>
      <c r="B168" s="340"/>
      <c r="C168" s="384" t="s">
        <v>185</v>
      </c>
      <c r="D168" s="342" t="s">
        <v>6613</v>
      </c>
      <c r="E168" s="1278">
        <v>32.92</v>
      </c>
      <c r="F168" s="294">
        <f>$F$2</f>
        <v>0</v>
      </c>
      <c r="G168" s="1278">
        <f>IFERROR(E168*F168,"-")</f>
        <v>0</v>
      </c>
      <c r="H168" s="386">
        <v>5</v>
      </c>
      <c r="I168" s="386">
        <v>100</v>
      </c>
      <c r="J168" s="98"/>
      <c r="K168" s="1383">
        <f>IFERROR(G168*J168,0)</f>
        <v>0</v>
      </c>
    </row>
    <row r="169" spans="1:14">
      <c r="A169" s="304" t="str">
        <f>IF(J169&gt;0,COUNT($J$4:J169)+MAX('MI Fittings'!A:A,'CS Press Fittings'!A:A,'Steel Nipples'!A:A,'Steel Cut Lengths'!A:A,'Pipe Hangers'!A:A,'Brass Nipples '!A:A),"")</f>
        <v/>
      </c>
      <c r="B169" s="340"/>
      <c r="C169" s="560" t="s">
        <v>186</v>
      </c>
      <c r="D169" s="561" t="s">
        <v>6614</v>
      </c>
      <c r="E169" s="1312">
        <v>32.92</v>
      </c>
      <c r="F169" s="562">
        <f>$F$2</f>
        <v>0</v>
      </c>
      <c r="G169" s="1278">
        <f>IFERROR(E169*F169,"-")</f>
        <v>0</v>
      </c>
      <c r="H169" s="563">
        <v>5</v>
      </c>
      <c r="I169" s="563">
        <v>100</v>
      </c>
      <c r="J169" s="131"/>
      <c r="K169" s="1383">
        <f>IFERROR(G169*J169,0)</f>
        <v>0</v>
      </c>
    </row>
    <row r="170" spans="1:14">
      <c r="A170" s="304" t="str">
        <f>IF(J170&gt;0,COUNT($J$4:J170)+MAX('MI Fittings'!A:A,'CS Press Fittings'!A:A,'Steel Nipples'!A:A,'Steel Cut Lengths'!A:A,'Pipe Hangers'!A:A,'Brass Nipples '!A:A),"")</f>
        <v/>
      </c>
      <c r="B170" s="340"/>
      <c r="C170" s="560" t="s">
        <v>187</v>
      </c>
      <c r="D170" s="561" t="s">
        <v>6615</v>
      </c>
      <c r="E170" s="1312">
        <v>32.92</v>
      </c>
      <c r="F170" s="562">
        <f>$F$2</f>
        <v>0</v>
      </c>
      <c r="G170" s="1278">
        <f>IFERROR(E170*F170,"-")</f>
        <v>0</v>
      </c>
      <c r="H170" s="563">
        <v>5</v>
      </c>
      <c r="I170" s="563">
        <v>100</v>
      </c>
      <c r="J170" s="131"/>
      <c r="K170" s="1383">
        <f>IFERROR(G170*J170,0)</f>
        <v>0</v>
      </c>
    </row>
    <row r="171" spans="1:14">
      <c r="A171" s="304" t="str">
        <f>IF(J171&gt;0,COUNT($J$4:J171)+MAX('MI Fittings'!A:A,'CS Press Fittings'!A:A,'Steel Nipples'!A:A,'Steel Cut Lengths'!A:A,'Pipe Hangers'!A:A,'Brass Nipples '!A:A),"")</f>
        <v/>
      </c>
      <c r="B171" s="340"/>
      <c r="C171" s="391" t="s">
        <v>188</v>
      </c>
      <c r="D171" s="349" t="s">
        <v>6616</v>
      </c>
      <c r="E171" s="1276">
        <v>32.92</v>
      </c>
      <c r="F171" s="296">
        <f>$F$2</f>
        <v>0</v>
      </c>
      <c r="G171" s="1278">
        <f>IFERROR(E171*F171,"-")</f>
        <v>0</v>
      </c>
      <c r="H171" s="393">
        <v>5</v>
      </c>
      <c r="I171" s="393">
        <v>100</v>
      </c>
      <c r="J171" s="100"/>
      <c r="K171" s="1383">
        <f>IFERROR(G171*J171,0)</f>
        <v>0</v>
      </c>
    </row>
    <row r="172" spans="1:14">
      <c r="A172" s="304" t="str">
        <f>IF(J172&gt;0,COUNT($J$4:J172)+MAX('MI Fittings'!A:A,'CS Press Fittings'!A:A,'Steel Nipples'!A:A,'Steel Cut Lengths'!A:A,'Pipe Hangers'!A:A,'Brass Nipples '!A:A),"")</f>
        <v/>
      </c>
      <c r="B172" s="400"/>
      <c r="C172" s="408"/>
      <c r="D172" s="355"/>
      <c r="E172" s="1440" t="s">
        <v>563</v>
      </c>
      <c r="F172" s="300"/>
      <c r="G172" s="1378"/>
      <c r="H172" s="410"/>
      <c r="I172" s="410"/>
      <c r="J172" s="101"/>
      <c r="K172" s="1388"/>
    </row>
    <row r="173" spans="1:14">
      <c r="A173" s="304" t="str">
        <f>IF(J173&gt;0,COUNT($J$4:J173)+MAX('MI Fittings'!A:A,'CS Press Fittings'!A:A,'Steel Nipples'!A:A,'Steel Cut Lengths'!A:A,'Pipe Hangers'!A:A,'Brass Nipples '!A:A),"")</f>
        <v/>
      </c>
      <c r="B173" s="340"/>
      <c r="C173" s="384" t="s">
        <v>189</v>
      </c>
      <c r="D173" s="342" t="s">
        <v>6617</v>
      </c>
      <c r="E173" s="1278">
        <v>51.41</v>
      </c>
      <c r="F173" s="294">
        <f>$F$2</f>
        <v>0</v>
      </c>
      <c r="G173" s="1278">
        <f>IFERROR(E173*F173,"-")</f>
        <v>0</v>
      </c>
      <c r="H173" s="386">
        <v>5</v>
      </c>
      <c r="I173" s="386">
        <v>85</v>
      </c>
      <c r="J173" s="98"/>
      <c r="K173" s="1383">
        <f>IFERROR(G173*J173,0)</f>
        <v>0</v>
      </c>
    </row>
    <row r="174" spans="1:14">
      <c r="A174" s="304" t="str">
        <f>IF(J174&gt;0,COUNT($J$4:J174)+MAX('MI Fittings'!A:A,'CS Press Fittings'!A:A,'Steel Nipples'!A:A,'Steel Cut Lengths'!A:A,'Pipe Hangers'!A:A,'Brass Nipples '!A:A),"")</f>
        <v/>
      </c>
      <c r="B174" s="340"/>
      <c r="C174" s="560" t="s">
        <v>190</v>
      </c>
      <c r="D174" s="561" t="s">
        <v>6618</v>
      </c>
      <c r="E174" s="1312">
        <v>51.41</v>
      </c>
      <c r="F174" s="562">
        <f>$F$2</f>
        <v>0</v>
      </c>
      <c r="G174" s="1278">
        <f>IFERROR(E174*F174,"-")</f>
        <v>0</v>
      </c>
      <c r="H174" s="563">
        <v>5</v>
      </c>
      <c r="I174" s="563">
        <v>70</v>
      </c>
      <c r="J174" s="131"/>
      <c r="K174" s="1383">
        <f>IFERROR(G174*J174,0)</f>
        <v>0</v>
      </c>
    </row>
    <row r="175" spans="1:14">
      <c r="A175" s="304" t="str">
        <f>IF(J175&gt;0,COUNT($J$4:J175)+MAX('MI Fittings'!A:A,'CS Press Fittings'!A:A,'Steel Nipples'!A:A,'Steel Cut Lengths'!A:A,'Pipe Hangers'!A:A,'Brass Nipples '!A:A),"")</f>
        <v/>
      </c>
      <c r="B175" s="340"/>
      <c r="C175" s="391" t="s">
        <v>191</v>
      </c>
      <c r="D175" s="349" t="s">
        <v>6619</v>
      </c>
      <c r="E175" s="1276">
        <v>51.41</v>
      </c>
      <c r="F175" s="296">
        <f>$F$2</f>
        <v>0</v>
      </c>
      <c r="G175" s="1278">
        <f>IFERROR(E175*F175,"-")</f>
        <v>0</v>
      </c>
      <c r="H175" s="393">
        <v>5</v>
      </c>
      <c r="I175" s="393">
        <v>60</v>
      </c>
      <c r="J175" s="100"/>
      <c r="K175" s="1383">
        <f>IFERROR(G175*J175,0)</f>
        <v>0</v>
      </c>
    </row>
    <row r="176" spans="1:14">
      <c r="A176" s="304" t="str">
        <f>IF(J176&gt;0,COUNT($J$4:J176)+MAX('MI Fittings'!A:A,'CS Press Fittings'!A:A,'Steel Nipples'!A:A,'Steel Cut Lengths'!A:A,'Pipe Hangers'!A:A,'Brass Nipples '!A:A),"")</f>
        <v/>
      </c>
      <c r="B176" s="400"/>
      <c r="C176" s="408"/>
      <c r="D176" s="355"/>
      <c r="E176" s="1440" t="s">
        <v>563</v>
      </c>
      <c r="F176" s="300"/>
      <c r="G176" s="1378"/>
      <c r="H176" s="410"/>
      <c r="I176" s="410"/>
      <c r="J176" s="101"/>
      <c r="K176" s="1388"/>
    </row>
    <row r="177" spans="1:11">
      <c r="A177" s="304" t="str">
        <f>IF(J177&gt;0,COUNT($J$4:J177)+MAX('MI Fittings'!A:A,'CS Press Fittings'!A:A,'Steel Nipples'!A:A,'Steel Cut Lengths'!A:A,'Pipe Hangers'!A:A,'Brass Nipples '!A:A),"")</f>
        <v/>
      </c>
      <c r="B177" s="340"/>
      <c r="C177" s="384" t="s">
        <v>192</v>
      </c>
      <c r="D177" s="342" t="s">
        <v>6620</v>
      </c>
      <c r="E177" s="1278">
        <v>64.92</v>
      </c>
      <c r="F177" s="294">
        <f>$F$2</f>
        <v>0</v>
      </c>
      <c r="G177" s="1278">
        <f>IFERROR(E177*F177,"-")</f>
        <v>0</v>
      </c>
      <c r="H177" s="386">
        <v>5</v>
      </c>
      <c r="I177" s="386">
        <v>60</v>
      </c>
      <c r="J177" s="98"/>
      <c r="K177" s="1383">
        <f>IFERROR(G177*J177,0)</f>
        <v>0</v>
      </c>
    </row>
    <row r="178" spans="1:11">
      <c r="A178" s="304" t="str">
        <f>IF(J178&gt;0,COUNT($J$4:J178)+MAX('MI Fittings'!A:A,'CS Press Fittings'!A:A,'Steel Nipples'!A:A,'Steel Cut Lengths'!A:A,'Pipe Hangers'!A:A,'Brass Nipples '!A:A),"")</f>
        <v/>
      </c>
      <c r="B178" s="340"/>
      <c r="C178" s="560" t="s">
        <v>193</v>
      </c>
      <c r="D178" s="561" t="s">
        <v>6621</v>
      </c>
      <c r="E178" s="1312">
        <v>64.92</v>
      </c>
      <c r="F178" s="562">
        <f>$F$2</f>
        <v>0</v>
      </c>
      <c r="G178" s="1278">
        <f>IFERROR(E178*F178,"-")</f>
        <v>0</v>
      </c>
      <c r="H178" s="563">
        <v>5</v>
      </c>
      <c r="I178" s="563">
        <v>60</v>
      </c>
      <c r="J178" s="131"/>
      <c r="K178" s="1383">
        <f>IFERROR(G178*J178,0)</f>
        <v>0</v>
      </c>
    </row>
    <row r="179" spans="1:11">
      <c r="A179" s="304" t="str">
        <f>IF(J179&gt;0,COUNT($J$4:J179)+MAX('MI Fittings'!A:A,'CS Press Fittings'!A:A,'Steel Nipples'!A:A,'Steel Cut Lengths'!A:A,'Pipe Hangers'!A:A,'Brass Nipples '!A:A),"")</f>
        <v/>
      </c>
      <c r="B179" s="340"/>
      <c r="C179" s="560" t="s">
        <v>194</v>
      </c>
      <c r="D179" s="561" t="s">
        <v>6622</v>
      </c>
      <c r="E179" s="1312">
        <v>64.92</v>
      </c>
      <c r="F179" s="562">
        <f>$F$2</f>
        <v>0</v>
      </c>
      <c r="G179" s="1278">
        <f>IFERROR(E179*F179,"-")</f>
        <v>0</v>
      </c>
      <c r="H179" s="563">
        <v>5</v>
      </c>
      <c r="I179" s="563">
        <v>50</v>
      </c>
      <c r="J179" s="131"/>
      <c r="K179" s="1383">
        <f>IFERROR(G179*J179,0)</f>
        <v>0</v>
      </c>
    </row>
    <row r="180" spans="1:11">
      <c r="A180" s="304" t="str">
        <f>IF(J180&gt;0,COUNT($J$4:J180)+MAX('MI Fittings'!A:A,'CS Press Fittings'!A:A,'Steel Nipples'!A:A,'Steel Cut Lengths'!A:A,'Pipe Hangers'!A:A,'Brass Nipples '!A:A),"")</f>
        <v/>
      </c>
      <c r="B180" s="340"/>
      <c r="C180" s="391" t="s">
        <v>195</v>
      </c>
      <c r="D180" s="349" t="s">
        <v>6623</v>
      </c>
      <c r="E180" s="1276">
        <v>64.92</v>
      </c>
      <c r="F180" s="296">
        <f>$F$2</f>
        <v>0</v>
      </c>
      <c r="G180" s="1278">
        <f>IFERROR(E180*F180,"-")</f>
        <v>0</v>
      </c>
      <c r="H180" s="393">
        <v>5</v>
      </c>
      <c r="I180" s="393">
        <v>35</v>
      </c>
      <c r="J180" s="100"/>
      <c r="K180" s="1383">
        <f>IFERROR(G180*J180,0)</f>
        <v>0</v>
      </c>
    </row>
    <row r="181" spans="1:11">
      <c r="A181" s="304" t="str">
        <f>IF(J181&gt;0,COUNT($J$4:J181)+MAX('MI Fittings'!A:A,'CS Press Fittings'!A:A,'Steel Nipples'!A:A,'Steel Cut Lengths'!A:A,'Pipe Hangers'!A:A,'Brass Nipples '!A:A),"")</f>
        <v/>
      </c>
      <c r="B181" s="400"/>
      <c r="C181" s="408"/>
      <c r="D181" s="355"/>
      <c r="E181" s="1440" t="s">
        <v>563</v>
      </c>
      <c r="F181" s="300"/>
      <c r="G181" s="1378"/>
      <c r="H181" s="410"/>
      <c r="I181" s="410"/>
      <c r="J181" s="101"/>
      <c r="K181" s="1388"/>
    </row>
    <row r="182" spans="1:11">
      <c r="A182" s="304" t="str">
        <f>IF(J182&gt;0,COUNT($J$4:J182)+MAX('MI Fittings'!A:A,'CS Press Fittings'!A:A,'Steel Nipples'!A:A,'Steel Cut Lengths'!A:A,'Pipe Hangers'!A:A,'Brass Nipples '!A:A),"")</f>
        <v/>
      </c>
      <c r="B182" s="340"/>
      <c r="C182" s="384" t="s">
        <v>196</v>
      </c>
      <c r="D182" s="342" t="s">
        <v>6624</v>
      </c>
      <c r="E182" s="1278">
        <v>119.76</v>
      </c>
      <c r="F182" s="294">
        <f>$F$2</f>
        <v>0</v>
      </c>
      <c r="G182" s="1278">
        <f>IFERROR(E182*F182,"-")</f>
        <v>0</v>
      </c>
      <c r="H182" s="386">
        <v>5</v>
      </c>
      <c r="I182" s="386">
        <v>50</v>
      </c>
      <c r="J182" s="98"/>
      <c r="K182" s="1383">
        <f>IFERROR(G182*J182,0)</f>
        <v>0</v>
      </c>
    </row>
    <row r="183" spans="1:11">
      <c r="A183" s="304" t="str">
        <f>IF(J183&gt;0,COUNT($J$4:J183)+MAX('MI Fittings'!A:A,'CS Press Fittings'!A:A,'Steel Nipples'!A:A,'Steel Cut Lengths'!A:A,'Pipe Hangers'!A:A,'Brass Nipples '!A:A),"")</f>
        <v/>
      </c>
      <c r="B183" s="340"/>
      <c r="C183" s="586" t="s">
        <v>197</v>
      </c>
      <c r="D183" s="561" t="s">
        <v>6625</v>
      </c>
      <c r="E183" s="1312">
        <v>119.76</v>
      </c>
      <c r="F183" s="562">
        <f>$F$2</f>
        <v>0</v>
      </c>
      <c r="G183" s="1278">
        <f>IFERROR(E183*F183,"-")</f>
        <v>0</v>
      </c>
      <c r="H183" s="563">
        <v>5</v>
      </c>
      <c r="I183" s="563">
        <v>40</v>
      </c>
      <c r="J183" s="131"/>
      <c r="K183" s="1383">
        <f>IFERROR(G183*J183,0)</f>
        <v>0</v>
      </c>
    </row>
    <row r="184" spans="1:11">
      <c r="A184" s="304" t="str">
        <f>IF(J184&gt;0,COUNT($J$4:J184)+MAX('MI Fittings'!A:A,'CS Press Fittings'!A:A,'Steel Nipples'!A:A,'Steel Cut Lengths'!A:A,'Pipe Hangers'!A:A,'Brass Nipples '!A:A),"")</f>
        <v/>
      </c>
      <c r="B184" s="340"/>
      <c r="C184" s="560" t="s">
        <v>198</v>
      </c>
      <c r="D184" s="561" t="s">
        <v>6626</v>
      </c>
      <c r="E184" s="1312">
        <v>119.76</v>
      </c>
      <c r="F184" s="562">
        <f>$F$2</f>
        <v>0</v>
      </c>
      <c r="G184" s="1278">
        <f>IFERROR(E184*F184,"-")</f>
        <v>0</v>
      </c>
      <c r="H184" s="563">
        <v>5</v>
      </c>
      <c r="I184" s="563">
        <v>35</v>
      </c>
      <c r="J184" s="131"/>
      <c r="K184" s="1383">
        <f>IFERROR(G184*J184,0)</f>
        <v>0</v>
      </c>
    </row>
    <row r="185" spans="1:11">
      <c r="A185" s="304" t="str">
        <f>IF(J185&gt;0,COUNT($J$4:J185)+MAX('MI Fittings'!A:A,'CS Press Fittings'!A:A,'Steel Nipples'!A:A,'Steel Cut Lengths'!A:A,'Pipe Hangers'!A:A,'Brass Nipples '!A:A),"")</f>
        <v/>
      </c>
      <c r="B185" s="340"/>
      <c r="C185" s="560" t="s">
        <v>199</v>
      </c>
      <c r="D185" s="561" t="s">
        <v>6627</v>
      </c>
      <c r="E185" s="1312">
        <v>119.76</v>
      </c>
      <c r="F185" s="562">
        <f>$F$2</f>
        <v>0</v>
      </c>
      <c r="G185" s="1278">
        <f>IFERROR(E185*F185,"-")</f>
        <v>0</v>
      </c>
      <c r="H185" s="563">
        <v>5</v>
      </c>
      <c r="I185" s="563">
        <v>30</v>
      </c>
      <c r="J185" s="131"/>
      <c r="K185" s="1383">
        <f>IFERROR(G185*J185,0)</f>
        <v>0</v>
      </c>
    </row>
    <row r="186" spans="1:11">
      <c r="A186" s="304" t="str">
        <f>IF(J186&gt;0,COUNT($J$4:J186)+MAX('MI Fittings'!A:A,'CS Press Fittings'!A:A,'Steel Nipples'!A:A,'Steel Cut Lengths'!A:A,'Pipe Hangers'!A:A,'Brass Nipples '!A:A),"")</f>
        <v/>
      </c>
      <c r="B186" s="340"/>
      <c r="C186" s="391" t="s">
        <v>200</v>
      </c>
      <c r="D186" s="349" t="s">
        <v>6628</v>
      </c>
      <c r="E186" s="1276">
        <v>119.76</v>
      </c>
      <c r="F186" s="296">
        <f>$F$2</f>
        <v>0</v>
      </c>
      <c r="G186" s="1278">
        <f>IFERROR(E186*F186,"-")</f>
        <v>0</v>
      </c>
      <c r="H186" s="393">
        <v>5</v>
      </c>
      <c r="I186" s="393">
        <v>30</v>
      </c>
      <c r="J186" s="100"/>
      <c r="K186" s="1383">
        <f>IFERROR(G186*J186,0)</f>
        <v>0</v>
      </c>
    </row>
    <row r="187" spans="1:11">
      <c r="A187" s="304" t="str">
        <f>IF(J187&gt;0,COUNT($J$4:J187)+MAX('MI Fittings'!A:A,'CS Press Fittings'!A:A,'Steel Nipples'!A:A,'Steel Cut Lengths'!A:A,'Pipe Hangers'!A:A,'Brass Nipples '!A:A),"")</f>
        <v/>
      </c>
      <c r="B187" s="400"/>
      <c r="C187" s="408"/>
      <c r="D187" s="355"/>
      <c r="E187" s="1440" t="s">
        <v>563</v>
      </c>
      <c r="F187" s="300"/>
      <c r="G187" s="1378"/>
      <c r="H187" s="410"/>
      <c r="I187" s="410"/>
      <c r="J187" s="101"/>
      <c r="K187" s="1388"/>
    </row>
    <row r="188" spans="1:11">
      <c r="A188" s="304" t="str">
        <f>IF(J188&gt;0,COUNT($J$4:J188)+MAX('MI Fittings'!A:A,'CS Press Fittings'!A:A,'Steel Nipples'!A:A,'Steel Cut Lengths'!A:A,'Pipe Hangers'!A:A,'Brass Nipples '!A:A),"")</f>
        <v/>
      </c>
      <c r="B188" s="340"/>
      <c r="C188" s="384" t="s">
        <v>201</v>
      </c>
      <c r="D188" s="342" t="s">
        <v>6629</v>
      </c>
      <c r="E188" s="1446">
        <v>202.9</v>
      </c>
      <c r="F188" s="294">
        <f>$F$2</f>
        <v>0</v>
      </c>
      <c r="G188" s="1278">
        <f>IFERROR(E188*F188,"-")</f>
        <v>0</v>
      </c>
      <c r="H188" s="386">
        <v>1</v>
      </c>
      <c r="I188" s="386">
        <v>15</v>
      </c>
      <c r="J188" s="98"/>
      <c r="K188" s="1383">
        <f>IFERROR(G188*J188,0)</f>
        <v>0</v>
      </c>
    </row>
    <row r="189" spans="1:11">
      <c r="A189" s="304" t="str">
        <f>IF(J189&gt;0,COUNT($J$4:J189)+MAX('MI Fittings'!A:A,'CS Press Fittings'!A:A,'Steel Nipples'!A:A,'Steel Cut Lengths'!A:A,'Pipe Hangers'!A:A,'Brass Nipples '!A:A),"")</f>
        <v/>
      </c>
      <c r="B189" s="340"/>
      <c r="C189" s="560" t="s">
        <v>202</v>
      </c>
      <c r="D189" s="561" t="s">
        <v>6630</v>
      </c>
      <c r="E189" s="1441">
        <v>202.9</v>
      </c>
      <c r="F189" s="562">
        <f>$F$2</f>
        <v>0</v>
      </c>
      <c r="G189" s="1278">
        <f>IFERROR(E189*F189,"-")</f>
        <v>0</v>
      </c>
      <c r="H189" s="563">
        <v>1</v>
      </c>
      <c r="I189" s="563">
        <v>15</v>
      </c>
      <c r="J189" s="131"/>
      <c r="K189" s="1383">
        <f>IFERROR(G189*J189,0)</f>
        <v>0</v>
      </c>
    </row>
    <row r="190" spans="1:11">
      <c r="A190" s="304" t="str">
        <f>IF(J190&gt;0,COUNT($J$4:J190)+MAX('MI Fittings'!A:A,'CS Press Fittings'!A:A,'Steel Nipples'!A:A,'Steel Cut Lengths'!A:A,'Pipe Hangers'!A:A,'Brass Nipples '!A:A),"")</f>
        <v/>
      </c>
      <c r="B190" s="340"/>
      <c r="C190" s="560" t="s">
        <v>203</v>
      </c>
      <c r="D190" s="561" t="s">
        <v>6631</v>
      </c>
      <c r="E190" s="1441">
        <v>202.9</v>
      </c>
      <c r="F190" s="562">
        <f>$F$2</f>
        <v>0</v>
      </c>
      <c r="G190" s="1278">
        <f>IFERROR(E190*F190,"-")</f>
        <v>0</v>
      </c>
      <c r="H190" s="563">
        <v>1</v>
      </c>
      <c r="I190" s="563">
        <v>15</v>
      </c>
      <c r="J190" s="131"/>
      <c r="K190" s="1383">
        <f>IFERROR(G190*J190,0)</f>
        <v>0</v>
      </c>
    </row>
    <row r="191" spans="1:11">
      <c r="A191" s="304" t="str">
        <f>IF(J191&gt;0,COUNT($J$4:J191)+MAX('MI Fittings'!A:A,'CS Press Fittings'!A:A,'Steel Nipples'!A:A,'Steel Cut Lengths'!A:A,'Pipe Hangers'!A:A,'Brass Nipples '!A:A),"")</f>
        <v/>
      </c>
      <c r="B191" s="340"/>
      <c r="C191" s="422" t="s">
        <v>204</v>
      </c>
      <c r="D191" s="349" t="s">
        <v>6632</v>
      </c>
      <c r="E191" s="1447">
        <v>202.9</v>
      </c>
      <c r="F191" s="296">
        <f>$F$2</f>
        <v>0</v>
      </c>
      <c r="G191" s="1286">
        <f>IFERROR(E191*F191,"-")</f>
        <v>0</v>
      </c>
      <c r="H191" s="393">
        <v>1</v>
      </c>
      <c r="I191" s="393">
        <v>15</v>
      </c>
      <c r="J191" s="100"/>
      <c r="K191" s="1384">
        <f>IFERROR(G191*J191,0)</f>
        <v>0</v>
      </c>
    </row>
    <row r="192" spans="1:11">
      <c r="A192" s="304" t="str">
        <f>IF(J192&gt;0,COUNT($J$4:J192)+MAX('MI Fittings'!A:A,'CS Press Fittings'!A:A,'Steel Nipples'!A:A,'Steel Cut Lengths'!A:A,'Pipe Hangers'!A:A,'Brass Nipples '!A:A),"")</f>
        <v/>
      </c>
      <c r="B192" s="513"/>
      <c r="C192" s="564"/>
      <c r="D192" s="565" t="s">
        <v>205</v>
      </c>
      <c r="E192" s="1314" t="s">
        <v>563</v>
      </c>
      <c r="F192" s="309"/>
      <c r="G192" s="1289"/>
      <c r="H192" s="474"/>
      <c r="I192" s="474"/>
      <c r="J192" s="203"/>
      <c r="K192" s="1404"/>
    </row>
    <row r="193" spans="1:14">
      <c r="A193" s="304" t="str">
        <f>IF(J193&gt;0,COUNT($J$4:J193)+MAX('MI Fittings'!A:A,'CS Press Fittings'!A:A,'Steel Nipples'!A:A,'Steel Cut Lengths'!A:A,'Pipe Hangers'!A:A,'Brass Nipples '!A:A),"")</f>
        <v/>
      </c>
      <c r="B193" s="340"/>
      <c r="C193" s="384" t="s">
        <v>206</v>
      </c>
      <c r="D193" s="342" t="s">
        <v>5630</v>
      </c>
      <c r="E193" s="1278">
        <v>12.74</v>
      </c>
      <c r="F193" s="294">
        <f t="shared" ref="F193:F204" si="15">$F$2</f>
        <v>0</v>
      </c>
      <c r="G193" s="1278">
        <f t="shared" ref="G193:G204" si="16">IFERROR(E193*F193,"-")</f>
        <v>0</v>
      </c>
      <c r="H193" s="386">
        <v>5</v>
      </c>
      <c r="I193" s="386">
        <v>600</v>
      </c>
      <c r="J193" s="98"/>
      <c r="K193" s="1383">
        <f t="shared" ref="K193:K204" si="17">IFERROR(G193*J193,0)</f>
        <v>0</v>
      </c>
    </row>
    <row r="194" spans="1:14">
      <c r="A194" s="304" t="str">
        <f>IF(J194&gt;0,COUNT($J$4:J194)+MAX('MI Fittings'!A:A,'CS Press Fittings'!A:A,'Steel Nipples'!A:A,'Steel Cut Lengths'!A:A,'Pipe Hangers'!A:A,'Brass Nipples '!A:A),"")</f>
        <v/>
      </c>
      <c r="B194" s="340"/>
      <c r="C194" s="560" t="s">
        <v>207</v>
      </c>
      <c r="D194" s="561" t="s">
        <v>208</v>
      </c>
      <c r="E194" s="1312">
        <v>12.74</v>
      </c>
      <c r="F194" s="562">
        <f t="shared" si="15"/>
        <v>0</v>
      </c>
      <c r="G194" s="1278">
        <f t="shared" si="16"/>
        <v>0</v>
      </c>
      <c r="H194" s="563">
        <v>5</v>
      </c>
      <c r="I194" s="563">
        <v>600</v>
      </c>
      <c r="J194" s="131"/>
      <c r="K194" s="1383">
        <f t="shared" si="17"/>
        <v>0</v>
      </c>
    </row>
    <row r="195" spans="1:14">
      <c r="A195" s="304" t="str">
        <f>IF(J195&gt;0,COUNT($J$4:J195)+MAX('MI Fittings'!A:A,'CS Press Fittings'!A:A,'Steel Nipples'!A:A,'Steel Cut Lengths'!A:A,'Pipe Hangers'!A:A,'Brass Nipples '!A:A),"")</f>
        <v/>
      </c>
      <c r="B195" s="340"/>
      <c r="C195" s="560" t="s">
        <v>209</v>
      </c>
      <c r="D195" s="561" t="s">
        <v>210</v>
      </c>
      <c r="E195" s="1312">
        <v>12.74</v>
      </c>
      <c r="F195" s="562">
        <f t="shared" si="15"/>
        <v>0</v>
      </c>
      <c r="G195" s="1278">
        <f t="shared" si="16"/>
        <v>0</v>
      </c>
      <c r="H195" s="563">
        <v>5</v>
      </c>
      <c r="I195" s="563">
        <v>300</v>
      </c>
      <c r="J195" s="131"/>
      <c r="K195" s="1383">
        <f t="shared" si="17"/>
        <v>0</v>
      </c>
    </row>
    <row r="196" spans="1:14">
      <c r="A196" s="304" t="str">
        <f>IF(J196&gt;0,COUNT($J$4:J196)+MAX('MI Fittings'!A:A,'CS Press Fittings'!A:A,'Steel Nipples'!A:A,'Steel Cut Lengths'!A:A,'Pipe Hangers'!A:A,'Brass Nipples '!A:A),"")</f>
        <v/>
      </c>
      <c r="B196" s="340"/>
      <c r="C196" s="560" t="s">
        <v>211</v>
      </c>
      <c r="D196" s="561" t="s">
        <v>212</v>
      </c>
      <c r="E196" s="1312">
        <v>15.83</v>
      </c>
      <c r="F196" s="562">
        <f t="shared" si="15"/>
        <v>0</v>
      </c>
      <c r="G196" s="1278">
        <f t="shared" si="16"/>
        <v>0</v>
      </c>
      <c r="H196" s="563">
        <v>5</v>
      </c>
      <c r="I196" s="563">
        <v>200</v>
      </c>
      <c r="J196" s="131"/>
      <c r="K196" s="1383">
        <f t="shared" si="17"/>
        <v>0</v>
      </c>
    </row>
    <row r="197" spans="1:14">
      <c r="A197" s="304" t="str">
        <f>IF(J197&gt;0,COUNT($J$4:J197)+MAX('MI Fittings'!A:A,'CS Press Fittings'!A:A,'Steel Nipples'!A:A,'Steel Cut Lengths'!A:A,'Pipe Hangers'!A:A,'Brass Nipples '!A:A),"")</f>
        <v/>
      </c>
      <c r="B197" s="340"/>
      <c r="C197" s="560" t="s">
        <v>213</v>
      </c>
      <c r="D197" s="561" t="s">
        <v>214</v>
      </c>
      <c r="E197" s="1312">
        <v>22.33</v>
      </c>
      <c r="F197" s="562">
        <f t="shared" si="15"/>
        <v>0</v>
      </c>
      <c r="G197" s="1278">
        <f t="shared" si="16"/>
        <v>0</v>
      </c>
      <c r="H197" s="563">
        <v>5</v>
      </c>
      <c r="I197" s="563">
        <v>100</v>
      </c>
      <c r="J197" s="131"/>
      <c r="K197" s="1383">
        <f t="shared" si="17"/>
        <v>0</v>
      </c>
      <c r="N197" s="45"/>
    </row>
    <row r="198" spans="1:14">
      <c r="A198" s="304" t="str">
        <f>IF(J198&gt;0,COUNT($J$4:J198)+MAX('MI Fittings'!A:A,'CS Press Fittings'!A:A,'Steel Nipples'!A:A,'Steel Cut Lengths'!A:A,'Pipe Hangers'!A:A,'Brass Nipples '!A:A),"")</f>
        <v/>
      </c>
      <c r="B198" s="340"/>
      <c r="C198" s="560" t="s">
        <v>215</v>
      </c>
      <c r="D198" s="561" t="s">
        <v>216</v>
      </c>
      <c r="E198" s="1442">
        <v>36.93</v>
      </c>
      <c r="F198" s="562">
        <f t="shared" si="15"/>
        <v>0</v>
      </c>
      <c r="G198" s="1278">
        <f t="shared" si="16"/>
        <v>0</v>
      </c>
      <c r="H198" s="563">
        <v>5</v>
      </c>
      <c r="I198" s="563">
        <v>75</v>
      </c>
      <c r="J198" s="131"/>
      <c r="K198" s="1383">
        <f t="shared" si="17"/>
        <v>0</v>
      </c>
    </row>
    <row r="199" spans="1:14">
      <c r="A199" s="304" t="str">
        <f>IF(J199&gt;0,COUNT($J$4:J199)+MAX('MI Fittings'!A:A,'CS Press Fittings'!A:A,'Steel Nipples'!A:A,'Steel Cut Lengths'!A:A,'Pipe Hangers'!A:A,'Brass Nipples '!A:A),"")</f>
        <v/>
      </c>
      <c r="B199" s="340"/>
      <c r="C199" s="560" t="s">
        <v>217</v>
      </c>
      <c r="D199" s="561" t="s">
        <v>5631</v>
      </c>
      <c r="E199" s="1312">
        <v>56.54</v>
      </c>
      <c r="F199" s="562">
        <f t="shared" si="15"/>
        <v>0</v>
      </c>
      <c r="G199" s="1278">
        <f t="shared" si="16"/>
        <v>0</v>
      </c>
      <c r="H199" s="563">
        <v>5</v>
      </c>
      <c r="I199" s="563">
        <v>40</v>
      </c>
      <c r="J199" s="131"/>
      <c r="K199" s="1383">
        <f t="shared" si="17"/>
        <v>0</v>
      </c>
    </row>
    <row r="200" spans="1:14">
      <c r="A200" s="304" t="str">
        <f>IF(J200&gt;0,COUNT($J$4:J200)+MAX('MI Fittings'!A:A,'CS Press Fittings'!A:A,'Steel Nipples'!A:A,'Steel Cut Lengths'!A:A,'Pipe Hangers'!A:A,'Brass Nipples '!A:A),"")</f>
        <v/>
      </c>
      <c r="B200" s="340"/>
      <c r="C200" s="560" t="s">
        <v>218</v>
      </c>
      <c r="D200" s="561" t="s">
        <v>219</v>
      </c>
      <c r="E200" s="1312">
        <v>73.62</v>
      </c>
      <c r="F200" s="562">
        <f t="shared" si="15"/>
        <v>0</v>
      </c>
      <c r="G200" s="1278">
        <f t="shared" si="16"/>
        <v>0</v>
      </c>
      <c r="H200" s="563">
        <v>5</v>
      </c>
      <c r="I200" s="563">
        <v>35</v>
      </c>
      <c r="J200" s="131"/>
      <c r="K200" s="1383">
        <f t="shared" si="17"/>
        <v>0</v>
      </c>
    </row>
    <row r="201" spans="1:14">
      <c r="A201" s="304" t="str">
        <f>IF(J201&gt;0,COUNT($J$4:J201)+MAX('MI Fittings'!A:A,'CS Press Fittings'!A:A,'Steel Nipples'!A:A,'Steel Cut Lengths'!A:A,'Pipe Hangers'!A:A,'Brass Nipples '!A:A),"")</f>
        <v/>
      </c>
      <c r="B201" s="340"/>
      <c r="C201" s="560" t="s">
        <v>220</v>
      </c>
      <c r="D201" s="561" t="s">
        <v>221</v>
      </c>
      <c r="E201" s="1312">
        <v>124.8</v>
      </c>
      <c r="F201" s="562">
        <f t="shared" si="15"/>
        <v>0</v>
      </c>
      <c r="G201" s="1278">
        <f t="shared" si="16"/>
        <v>0</v>
      </c>
      <c r="H201" s="563">
        <v>5</v>
      </c>
      <c r="I201" s="563">
        <v>20</v>
      </c>
      <c r="J201" s="131"/>
      <c r="K201" s="1383">
        <f t="shared" si="17"/>
        <v>0</v>
      </c>
    </row>
    <row r="202" spans="1:14">
      <c r="A202" s="304" t="str">
        <f>IF(J202&gt;0,COUNT($J$4:J202)+MAX('MI Fittings'!A:A,'CS Press Fittings'!A:A,'Steel Nipples'!A:A,'Steel Cut Lengths'!A:A,'Pipe Hangers'!A:A,'Brass Nipples '!A:A),"")</f>
        <v/>
      </c>
      <c r="B202" s="340"/>
      <c r="C202" s="560" t="s">
        <v>222</v>
      </c>
      <c r="D202" s="561" t="s">
        <v>223</v>
      </c>
      <c r="E202" s="1442">
        <v>197.3</v>
      </c>
      <c r="F202" s="562">
        <f t="shared" si="15"/>
        <v>0</v>
      </c>
      <c r="G202" s="1278">
        <f t="shared" si="16"/>
        <v>0</v>
      </c>
      <c r="H202" s="563">
        <v>1</v>
      </c>
      <c r="I202" s="563">
        <v>10</v>
      </c>
      <c r="J202" s="131"/>
      <c r="K202" s="1383">
        <f t="shared" si="17"/>
        <v>0</v>
      </c>
    </row>
    <row r="203" spans="1:14">
      <c r="A203" s="304" t="str">
        <f>IF(J203&gt;0,COUNT($J$4:J203)+MAX('MI Fittings'!A:A,'CS Press Fittings'!A:A,'Steel Nipples'!A:A,'Steel Cut Lengths'!A:A,'Pipe Hangers'!A:A,'Brass Nipples '!A:A),"")</f>
        <v/>
      </c>
      <c r="B203" s="340"/>
      <c r="C203" s="560" t="s">
        <v>224</v>
      </c>
      <c r="D203" s="561" t="s">
        <v>225</v>
      </c>
      <c r="E203" s="1312">
        <v>295.86</v>
      </c>
      <c r="F203" s="562">
        <f t="shared" si="15"/>
        <v>0</v>
      </c>
      <c r="G203" s="1278">
        <f t="shared" si="16"/>
        <v>0</v>
      </c>
      <c r="H203" s="563">
        <v>1</v>
      </c>
      <c r="I203" s="563">
        <v>6</v>
      </c>
      <c r="J203" s="131"/>
      <c r="K203" s="1383">
        <f t="shared" si="17"/>
        <v>0</v>
      </c>
    </row>
    <row r="204" spans="1:14">
      <c r="A204" s="304" t="str">
        <f>IF(J204&gt;0,COUNT($J$4:J204)+MAX('MI Fittings'!A:A,'CS Press Fittings'!A:A,'Steel Nipples'!A:A,'Steel Cut Lengths'!A:A,'Pipe Hangers'!A:A,'Brass Nipples '!A:A),"")</f>
        <v/>
      </c>
      <c r="B204" s="340"/>
      <c r="C204" s="391" t="s">
        <v>226</v>
      </c>
      <c r="D204" s="349" t="s">
        <v>227</v>
      </c>
      <c r="E204" s="1276">
        <v>887.65</v>
      </c>
      <c r="F204" s="296">
        <f t="shared" si="15"/>
        <v>0</v>
      </c>
      <c r="G204" s="1286">
        <f t="shared" si="16"/>
        <v>0</v>
      </c>
      <c r="H204" s="393">
        <v>1</v>
      </c>
      <c r="I204" s="393">
        <v>4</v>
      </c>
      <c r="J204" s="100"/>
      <c r="K204" s="1384">
        <f t="shared" si="17"/>
        <v>0</v>
      </c>
    </row>
    <row r="205" spans="1:14">
      <c r="A205" s="304" t="str">
        <f>IF(J205&gt;0,COUNT($J$4:J205)+MAX('MI Fittings'!A:A,'CS Press Fittings'!A:A,'Steel Nipples'!A:A,'Steel Cut Lengths'!A:A,'Pipe Hangers'!A:A,'Brass Nipples '!A:A),"")</f>
        <v/>
      </c>
      <c r="B205" s="513"/>
      <c r="C205" s="564"/>
      <c r="D205" s="565" t="s">
        <v>4814</v>
      </c>
      <c r="E205" s="1314" t="s">
        <v>563</v>
      </c>
      <c r="F205" s="309"/>
      <c r="G205" s="1289"/>
      <c r="H205" s="474"/>
      <c r="I205" s="474"/>
      <c r="J205" s="203"/>
      <c r="K205" s="1404"/>
    </row>
    <row r="206" spans="1:14">
      <c r="A206" s="304" t="str">
        <f>IF(J206&gt;0,COUNT($J$4:J206)+MAX('MI Fittings'!A:A,'CS Press Fittings'!A:A,'Steel Nipples'!A:A,'Steel Cut Lengths'!A:A,'Pipe Hangers'!A:A,'Brass Nipples '!A:A),"")</f>
        <v/>
      </c>
      <c r="B206" s="340"/>
      <c r="C206" s="384" t="s">
        <v>228</v>
      </c>
      <c r="D206" s="342" t="s">
        <v>229</v>
      </c>
      <c r="E206" s="1278">
        <v>11.68</v>
      </c>
      <c r="F206" s="294">
        <f t="shared" ref="F206:F217" si="18">$F$2</f>
        <v>0</v>
      </c>
      <c r="G206" s="1278">
        <f t="shared" ref="G206:G217" si="19">IFERROR(E206*F206,"-")</f>
        <v>0</v>
      </c>
      <c r="H206" s="386">
        <v>5</v>
      </c>
      <c r="I206" s="386">
        <v>600</v>
      </c>
      <c r="J206" s="98"/>
      <c r="K206" s="1383">
        <f t="shared" ref="K206:K217" si="20">IFERROR(G206*J206,0)</f>
        <v>0</v>
      </c>
    </row>
    <row r="207" spans="1:14">
      <c r="A207" s="304" t="str">
        <f>IF(J207&gt;0,COUNT($J$4:J207)+MAX('MI Fittings'!A:A,'CS Press Fittings'!A:A,'Steel Nipples'!A:A,'Steel Cut Lengths'!A:A,'Pipe Hangers'!A:A,'Brass Nipples '!A:A),"")</f>
        <v/>
      </c>
      <c r="B207" s="340"/>
      <c r="C207" s="560" t="s">
        <v>230</v>
      </c>
      <c r="D207" s="561" t="s">
        <v>231</v>
      </c>
      <c r="E207" s="1312">
        <v>11.68</v>
      </c>
      <c r="F207" s="562">
        <f t="shared" si="18"/>
        <v>0</v>
      </c>
      <c r="G207" s="1278">
        <f t="shared" si="19"/>
        <v>0</v>
      </c>
      <c r="H207" s="563">
        <v>5</v>
      </c>
      <c r="I207" s="563">
        <v>300</v>
      </c>
      <c r="J207" s="131"/>
      <c r="K207" s="1383">
        <f t="shared" si="20"/>
        <v>0</v>
      </c>
      <c r="N207" s="45"/>
    </row>
    <row r="208" spans="1:14">
      <c r="A208" s="304" t="str">
        <f>IF(J208&gt;0,COUNT($J$4:J208)+MAX('MI Fittings'!A:A,'CS Press Fittings'!A:A,'Steel Nipples'!A:A,'Steel Cut Lengths'!A:A,'Pipe Hangers'!A:A,'Brass Nipples '!A:A),"")</f>
        <v/>
      </c>
      <c r="B208" s="340"/>
      <c r="C208" s="560" t="s">
        <v>232</v>
      </c>
      <c r="D208" s="561" t="s">
        <v>233</v>
      </c>
      <c r="E208" s="1312">
        <v>11.68</v>
      </c>
      <c r="F208" s="562">
        <f t="shared" si="18"/>
        <v>0</v>
      </c>
      <c r="G208" s="1278">
        <f t="shared" si="19"/>
        <v>0</v>
      </c>
      <c r="H208" s="563">
        <v>5</v>
      </c>
      <c r="I208" s="563">
        <v>200</v>
      </c>
      <c r="J208" s="131"/>
      <c r="K208" s="1383">
        <f t="shared" si="20"/>
        <v>0</v>
      </c>
    </row>
    <row r="209" spans="1:13">
      <c r="A209" s="304" t="str">
        <f>IF(J209&gt;0,COUNT($J$4:J209)+MAX('MI Fittings'!A:A,'CS Press Fittings'!A:A,'Steel Nipples'!A:A,'Steel Cut Lengths'!A:A,'Pipe Hangers'!A:A,'Brass Nipples '!A:A),"")</f>
        <v/>
      </c>
      <c r="B209" s="340"/>
      <c r="C209" s="560" t="s">
        <v>234</v>
      </c>
      <c r="D209" s="561" t="s">
        <v>235</v>
      </c>
      <c r="E209" s="1312">
        <v>14.66</v>
      </c>
      <c r="F209" s="562">
        <f t="shared" si="18"/>
        <v>0</v>
      </c>
      <c r="G209" s="1278">
        <f t="shared" si="19"/>
        <v>0</v>
      </c>
      <c r="H209" s="563">
        <v>5</v>
      </c>
      <c r="I209" s="563">
        <v>100</v>
      </c>
      <c r="J209" s="131"/>
      <c r="K209" s="1383">
        <f t="shared" si="20"/>
        <v>0</v>
      </c>
    </row>
    <row r="210" spans="1:13">
      <c r="A210" s="304" t="str">
        <f>IF(J210&gt;0,COUNT($J$4:J210)+MAX('MI Fittings'!A:A,'CS Press Fittings'!A:A,'Steel Nipples'!A:A,'Steel Cut Lengths'!A:A,'Pipe Hangers'!A:A,'Brass Nipples '!A:A),"")</f>
        <v/>
      </c>
      <c r="B210" s="340"/>
      <c r="C210" s="560" t="s">
        <v>236</v>
      </c>
      <c r="D210" s="561" t="s">
        <v>237</v>
      </c>
      <c r="E210" s="1312">
        <v>21.09</v>
      </c>
      <c r="F210" s="562">
        <f t="shared" si="18"/>
        <v>0</v>
      </c>
      <c r="G210" s="1278">
        <f t="shared" si="19"/>
        <v>0</v>
      </c>
      <c r="H210" s="563">
        <v>5</v>
      </c>
      <c r="I210" s="563">
        <v>75</v>
      </c>
      <c r="J210" s="131"/>
      <c r="K210" s="1383">
        <f t="shared" si="20"/>
        <v>0</v>
      </c>
    </row>
    <row r="211" spans="1:13">
      <c r="A211" s="304" t="str">
        <f>IF(J211&gt;0,COUNT($J$4:J211)+MAX('MI Fittings'!A:A,'CS Press Fittings'!A:A,'Steel Nipples'!A:A,'Steel Cut Lengths'!A:A,'Pipe Hangers'!A:A,'Brass Nipples '!A:A),"")</f>
        <v/>
      </c>
      <c r="B211" s="340"/>
      <c r="C211" s="560" t="s">
        <v>238</v>
      </c>
      <c r="D211" s="561" t="s">
        <v>239</v>
      </c>
      <c r="E211" s="1312">
        <v>37.43</v>
      </c>
      <c r="F211" s="562">
        <f t="shared" si="18"/>
        <v>0</v>
      </c>
      <c r="G211" s="1278">
        <f t="shared" si="19"/>
        <v>0</v>
      </c>
      <c r="H211" s="563">
        <v>5</v>
      </c>
      <c r="I211" s="563">
        <v>40</v>
      </c>
      <c r="J211" s="131"/>
      <c r="K211" s="1383">
        <f t="shared" si="20"/>
        <v>0</v>
      </c>
    </row>
    <row r="212" spans="1:13">
      <c r="A212" s="304" t="str">
        <f>IF(J212&gt;0,COUNT($J$4:J212)+MAX('MI Fittings'!A:A,'CS Press Fittings'!A:A,'Steel Nipples'!A:A,'Steel Cut Lengths'!A:A,'Pipe Hangers'!A:A,'Brass Nipples '!A:A),"")</f>
        <v/>
      </c>
      <c r="B212" s="340"/>
      <c r="C212" s="560" t="s">
        <v>240</v>
      </c>
      <c r="D212" s="561" t="s">
        <v>241</v>
      </c>
      <c r="E212" s="1312">
        <v>52.48</v>
      </c>
      <c r="F212" s="562">
        <f t="shared" si="18"/>
        <v>0</v>
      </c>
      <c r="G212" s="1278">
        <f t="shared" si="19"/>
        <v>0</v>
      </c>
      <c r="H212" s="563">
        <v>5</v>
      </c>
      <c r="I212" s="563">
        <v>35</v>
      </c>
      <c r="J212" s="131"/>
      <c r="K212" s="1383">
        <f t="shared" si="20"/>
        <v>0</v>
      </c>
    </row>
    <row r="213" spans="1:13">
      <c r="A213" s="304" t="str">
        <f>IF(J213&gt;0,COUNT($J$4:J213)+MAX('MI Fittings'!A:A,'CS Press Fittings'!A:A,'Steel Nipples'!A:A,'Steel Cut Lengths'!A:A,'Pipe Hangers'!A:A,'Brass Nipples '!A:A),"")</f>
        <v/>
      </c>
      <c r="B213" s="340"/>
      <c r="C213" s="560" t="s">
        <v>242</v>
      </c>
      <c r="D213" s="561" t="s">
        <v>243</v>
      </c>
      <c r="E213" s="1312">
        <v>72.2</v>
      </c>
      <c r="F213" s="562">
        <f t="shared" si="18"/>
        <v>0</v>
      </c>
      <c r="G213" s="1278">
        <f t="shared" si="19"/>
        <v>0</v>
      </c>
      <c r="H213" s="563">
        <v>5</v>
      </c>
      <c r="I213" s="563">
        <v>25</v>
      </c>
      <c r="J213" s="131"/>
      <c r="K213" s="1383">
        <f t="shared" si="20"/>
        <v>0</v>
      </c>
    </row>
    <row r="214" spans="1:13">
      <c r="A214" s="304" t="str">
        <f>IF(J214&gt;0,COUNT($J$4:J214)+MAX('MI Fittings'!A:A,'CS Press Fittings'!A:A,'Steel Nipples'!A:A,'Steel Cut Lengths'!A:A,'Pipe Hangers'!A:A,'Brass Nipples '!A:A),"")</f>
        <v/>
      </c>
      <c r="B214" s="340"/>
      <c r="C214" s="560" t="s">
        <v>244</v>
      </c>
      <c r="D214" s="561" t="s">
        <v>245</v>
      </c>
      <c r="E214" s="1312">
        <v>118.29</v>
      </c>
      <c r="F214" s="562">
        <f t="shared" si="18"/>
        <v>0</v>
      </c>
      <c r="G214" s="1278">
        <f t="shared" si="19"/>
        <v>0</v>
      </c>
      <c r="H214" s="563">
        <v>5</v>
      </c>
      <c r="I214" s="563">
        <v>15</v>
      </c>
      <c r="J214" s="131"/>
      <c r="K214" s="1383">
        <f t="shared" si="20"/>
        <v>0</v>
      </c>
    </row>
    <row r="215" spans="1:13">
      <c r="A215" s="304" t="str">
        <f>IF(J215&gt;0,COUNT($J$4:J215)+MAX('MI Fittings'!A:A,'CS Press Fittings'!A:A,'Steel Nipples'!A:A,'Steel Cut Lengths'!A:A,'Pipe Hangers'!A:A,'Brass Nipples '!A:A),"")</f>
        <v/>
      </c>
      <c r="B215" s="340"/>
      <c r="C215" s="560" t="s">
        <v>246</v>
      </c>
      <c r="D215" s="561" t="s">
        <v>247</v>
      </c>
      <c r="E215" s="1442">
        <v>229.96</v>
      </c>
      <c r="F215" s="562">
        <f t="shared" si="18"/>
        <v>0</v>
      </c>
      <c r="G215" s="1278">
        <f t="shared" si="19"/>
        <v>0</v>
      </c>
      <c r="H215" s="563">
        <v>1</v>
      </c>
      <c r="I215" s="563">
        <v>8</v>
      </c>
      <c r="J215" s="131"/>
      <c r="K215" s="1383">
        <f t="shared" si="20"/>
        <v>0</v>
      </c>
    </row>
    <row r="216" spans="1:13">
      <c r="A216" s="304" t="str">
        <f>IF(J216&gt;0,COUNT($J$4:J216)+MAX('MI Fittings'!A:A,'CS Press Fittings'!A:A,'Steel Nipples'!A:A,'Steel Cut Lengths'!A:A,'Pipe Hangers'!A:A,'Brass Nipples '!A:A),"")</f>
        <v/>
      </c>
      <c r="B216" s="340"/>
      <c r="C216" s="560" t="s">
        <v>248</v>
      </c>
      <c r="D216" s="587" t="s">
        <v>249</v>
      </c>
      <c r="E216" s="1318">
        <v>351.66</v>
      </c>
      <c r="F216" s="588">
        <f t="shared" si="18"/>
        <v>0</v>
      </c>
      <c r="G216" s="1278">
        <f t="shared" si="19"/>
        <v>0</v>
      </c>
      <c r="H216" s="579">
        <v>1</v>
      </c>
      <c r="I216" s="579">
        <v>4</v>
      </c>
      <c r="J216" s="133"/>
      <c r="K216" s="1383">
        <f t="shared" si="20"/>
        <v>0</v>
      </c>
    </row>
    <row r="217" spans="1:13">
      <c r="A217" s="304" t="str">
        <f>IF(J217&gt;0,COUNT($J$4:J217)+MAX('MI Fittings'!A:A,'CS Press Fittings'!A:A,'Steel Nipples'!A:A,'Steel Cut Lengths'!A:A,'Pipe Hangers'!A:A,'Brass Nipples '!A:A),"")</f>
        <v/>
      </c>
      <c r="B217" s="340"/>
      <c r="C217" s="391" t="s">
        <v>250</v>
      </c>
      <c r="D217" s="349" t="s">
        <v>251</v>
      </c>
      <c r="E217" s="1276">
        <v>845.13</v>
      </c>
      <c r="F217" s="296">
        <f t="shared" si="18"/>
        <v>0</v>
      </c>
      <c r="G217" s="1286">
        <f t="shared" si="19"/>
        <v>0</v>
      </c>
      <c r="H217" s="393">
        <v>1</v>
      </c>
      <c r="I217" s="393">
        <v>2</v>
      </c>
      <c r="J217" s="100"/>
      <c r="K217" s="1384">
        <f t="shared" si="20"/>
        <v>0</v>
      </c>
    </row>
    <row r="218" spans="1:13">
      <c r="A218" s="304" t="str">
        <f>IF(J218&gt;0,COUNT($J$4:J218)+MAX('MI Fittings'!A:A,'CS Press Fittings'!A:A,'Steel Nipples'!A:A,'Steel Cut Lengths'!A:A,'Pipe Hangers'!A:A,'Brass Nipples '!A:A),"")</f>
        <v/>
      </c>
      <c r="B218" s="513"/>
      <c r="C218" s="564"/>
      <c r="D218" s="565" t="s">
        <v>8834</v>
      </c>
      <c r="E218" s="1314" t="s">
        <v>563</v>
      </c>
      <c r="F218" s="309"/>
      <c r="G218" s="1289"/>
      <c r="H218" s="474"/>
      <c r="I218" s="474"/>
      <c r="J218" s="203"/>
      <c r="K218" s="1404"/>
    </row>
    <row r="219" spans="1:13">
      <c r="A219" s="304" t="str">
        <f>IF(J219&gt;0,COUNT($J$4:J219)+MAX('MI Fittings'!A:A,'CS Press Fittings'!A:A,'Steel Nipples'!A:A,'Steel Cut Lengths'!A:A,'Pipe Hangers'!A:A,'Brass Nipples '!A:A),"")</f>
        <v/>
      </c>
      <c r="B219" s="340"/>
      <c r="C219" s="384" t="s">
        <v>253</v>
      </c>
      <c r="D219" s="342" t="s">
        <v>6633</v>
      </c>
      <c r="E219" s="1278">
        <v>14.38</v>
      </c>
      <c r="F219" s="294">
        <f>$F$2</f>
        <v>0</v>
      </c>
      <c r="G219" s="1278">
        <f>IFERROR(E219*F219,"-")</f>
        <v>0</v>
      </c>
      <c r="H219" s="386">
        <v>5</v>
      </c>
      <c r="I219" s="386">
        <v>300</v>
      </c>
      <c r="J219" s="98"/>
      <c r="K219" s="1383">
        <f>IFERROR(G219*J219,0)</f>
        <v>0</v>
      </c>
    </row>
    <row r="220" spans="1:13">
      <c r="A220" s="304" t="str">
        <f>IF(J220&gt;0,COUNT($J$4:J220)+MAX('MI Fittings'!A:A,'CS Press Fittings'!A:A,'Steel Nipples'!A:A,'Steel Cut Lengths'!A:A,'Pipe Hangers'!A:A,'Brass Nipples '!A:A),"")</f>
        <v/>
      </c>
      <c r="B220" s="340"/>
      <c r="C220" s="391" t="s">
        <v>254</v>
      </c>
      <c r="D220" s="349" t="s">
        <v>6634</v>
      </c>
      <c r="E220" s="1276">
        <v>14.38</v>
      </c>
      <c r="F220" s="296">
        <f>$F$2</f>
        <v>0</v>
      </c>
      <c r="G220" s="1278">
        <f>IFERROR(E220*F220,"-")</f>
        <v>0</v>
      </c>
      <c r="H220" s="393">
        <v>5</v>
      </c>
      <c r="I220" s="393">
        <v>300</v>
      </c>
      <c r="J220" s="100"/>
      <c r="K220" s="1383">
        <f>IFERROR(G220*J220,0)</f>
        <v>0</v>
      </c>
    </row>
    <row r="221" spans="1:13">
      <c r="A221" s="304" t="str">
        <f>IF(J221&gt;0,COUNT($J$4:J221)+MAX('MI Fittings'!A:A,'CS Press Fittings'!A:A,'Steel Nipples'!A:A,'Steel Cut Lengths'!A:A,'Pipe Hangers'!A:A,'Brass Nipples '!A:A),"")</f>
        <v/>
      </c>
      <c r="B221" s="400"/>
      <c r="C221" s="405"/>
      <c r="D221" s="355"/>
      <c r="E221" s="1378" t="s">
        <v>563</v>
      </c>
      <c r="F221" s="300"/>
      <c r="G221" s="1378"/>
      <c r="H221" s="410"/>
      <c r="I221" s="410"/>
      <c r="J221" s="101"/>
      <c r="K221" s="1388"/>
    </row>
    <row r="222" spans="1:13">
      <c r="A222" s="304" t="str">
        <f>IF(J222&gt;0,COUNT($J$4:J222)+MAX('MI Fittings'!A:A,'CS Press Fittings'!A:A,'Steel Nipples'!A:A,'Steel Cut Lengths'!A:A,'Pipe Hangers'!A:A,'Brass Nipples '!A:A),"")</f>
        <v/>
      </c>
      <c r="B222" s="340"/>
      <c r="C222" s="401" t="s">
        <v>255</v>
      </c>
      <c r="D222" s="402" t="s">
        <v>6635</v>
      </c>
      <c r="E222" s="1286">
        <v>14.38</v>
      </c>
      <c r="F222" s="298">
        <f>$F$2</f>
        <v>0</v>
      </c>
      <c r="G222" s="1278">
        <f>IFERROR(E222*F222,"-")</f>
        <v>0</v>
      </c>
      <c r="H222" s="404">
        <v>5</v>
      </c>
      <c r="I222" s="404">
        <v>160</v>
      </c>
      <c r="J222" s="105"/>
      <c r="K222" s="1383">
        <f>IFERROR(G222*J222,0)</f>
        <v>0</v>
      </c>
    </row>
    <row r="223" spans="1:13">
      <c r="A223" s="304" t="str">
        <f>IF(J223&gt;0,COUNT($J$4:J223)+MAX('MI Fittings'!A:A,'CS Press Fittings'!A:A,'Steel Nipples'!A:A,'Steel Cut Lengths'!A:A,'Pipe Hangers'!A:A,'Brass Nipples '!A:A),"")</f>
        <v/>
      </c>
      <c r="B223" s="400"/>
      <c r="C223" s="405"/>
      <c r="D223" s="355"/>
      <c r="E223" s="1378" t="s">
        <v>563</v>
      </c>
      <c r="F223" s="300"/>
      <c r="G223" s="1378"/>
      <c r="H223" s="410"/>
      <c r="I223" s="410"/>
      <c r="J223" s="101"/>
      <c r="K223" s="1388"/>
      <c r="M223" s="1288"/>
    </row>
    <row r="224" spans="1:13">
      <c r="A224" s="304" t="str">
        <f>IF(J224&gt;0,COUNT($J$4:J224)+MAX('MI Fittings'!A:A,'CS Press Fittings'!A:A,'Steel Nipples'!A:A,'Steel Cut Lengths'!A:A,'Pipe Hangers'!A:A,'Brass Nipples '!A:A),"")</f>
        <v/>
      </c>
      <c r="B224" s="340"/>
      <c r="C224" s="384" t="s">
        <v>256</v>
      </c>
      <c r="D224" s="342" t="s">
        <v>6636</v>
      </c>
      <c r="E224" s="1278">
        <v>14.38</v>
      </c>
      <c r="F224" s="294">
        <f>$F$2</f>
        <v>0</v>
      </c>
      <c r="G224" s="1278">
        <f>IFERROR(E224*F224,"-")</f>
        <v>0</v>
      </c>
      <c r="H224" s="386">
        <v>5</v>
      </c>
      <c r="I224" s="386">
        <v>160</v>
      </c>
      <c r="J224" s="98"/>
      <c r="K224" s="1383">
        <f>IFERROR(G224*J224,0)</f>
        <v>0</v>
      </c>
    </row>
    <row r="225" spans="1:11">
      <c r="A225" s="304" t="str">
        <f>IF(J225&gt;0,COUNT($J$4:J225)+MAX('MI Fittings'!A:A,'CS Press Fittings'!A:A,'Steel Nipples'!A:A,'Steel Cut Lengths'!A:A,'Pipe Hangers'!A:A,'Brass Nipples '!A:A),"")</f>
        <v/>
      </c>
      <c r="B225" s="340"/>
      <c r="C225" s="391" t="s">
        <v>257</v>
      </c>
      <c r="D225" s="349" t="s">
        <v>6637</v>
      </c>
      <c r="E225" s="1276">
        <v>14.38</v>
      </c>
      <c r="F225" s="296">
        <f>$F$2</f>
        <v>0</v>
      </c>
      <c r="G225" s="1278">
        <f>IFERROR(E225*F225,"-")</f>
        <v>0</v>
      </c>
      <c r="H225" s="393">
        <v>5</v>
      </c>
      <c r="I225" s="393">
        <v>160</v>
      </c>
      <c r="J225" s="100"/>
      <c r="K225" s="1383">
        <f>IFERROR(G225*J225,0)</f>
        <v>0</v>
      </c>
    </row>
    <row r="226" spans="1:11">
      <c r="A226" s="304" t="str">
        <f>IF(J226&gt;0,COUNT($J$4:J226)+MAX('MI Fittings'!A:A,'CS Press Fittings'!A:A,'Steel Nipples'!A:A,'Steel Cut Lengths'!A:A,'Pipe Hangers'!A:A,'Brass Nipples '!A:A),"")</f>
        <v/>
      </c>
      <c r="B226" s="400"/>
      <c r="C226" s="405"/>
      <c r="D226" s="355"/>
      <c r="E226" s="1378" t="s">
        <v>563</v>
      </c>
      <c r="F226" s="300"/>
      <c r="G226" s="1378"/>
      <c r="H226" s="410"/>
      <c r="I226" s="410"/>
      <c r="J226" s="101"/>
      <c r="K226" s="1388"/>
    </row>
    <row r="227" spans="1:11">
      <c r="A227" s="304" t="str">
        <f>IF(J227&gt;0,COUNT($J$4:J227)+MAX('MI Fittings'!A:A,'CS Press Fittings'!A:A,'Steel Nipples'!A:A,'Steel Cut Lengths'!A:A,'Pipe Hangers'!A:A,'Brass Nipples '!A:A),"")</f>
        <v/>
      </c>
      <c r="B227" s="340"/>
      <c r="C227" s="401" t="s">
        <v>258</v>
      </c>
      <c r="D227" s="402" t="s">
        <v>6638</v>
      </c>
      <c r="E227" s="1286">
        <v>17.78</v>
      </c>
      <c r="F227" s="298">
        <f>$F$2</f>
        <v>0</v>
      </c>
      <c r="G227" s="1278">
        <f>IFERROR(E227*F227,"-")</f>
        <v>0</v>
      </c>
      <c r="H227" s="404">
        <v>5</v>
      </c>
      <c r="I227" s="404">
        <v>150</v>
      </c>
      <c r="J227" s="105"/>
      <c r="K227" s="1383">
        <f>IFERROR(G227*J227,0)</f>
        <v>0</v>
      </c>
    </row>
    <row r="228" spans="1:11">
      <c r="A228" s="304" t="str">
        <f>IF(J228&gt;0,COUNT($J$4:J228)+MAX('MI Fittings'!A:A,'CS Press Fittings'!A:A,'Steel Nipples'!A:A,'Steel Cut Lengths'!A:A,'Pipe Hangers'!A:A,'Brass Nipples '!A:A),"")</f>
        <v/>
      </c>
      <c r="B228" s="400"/>
      <c r="C228" s="405"/>
      <c r="D228" s="355"/>
      <c r="E228" s="1378" t="s">
        <v>563</v>
      </c>
      <c r="F228" s="300"/>
      <c r="G228" s="1378"/>
      <c r="H228" s="410"/>
      <c r="I228" s="410"/>
      <c r="J228" s="101"/>
      <c r="K228" s="1388"/>
    </row>
    <row r="229" spans="1:11">
      <c r="A229" s="304" t="str">
        <f>IF(J229&gt;0,COUNT($J$4:J229)+MAX('MI Fittings'!A:A,'CS Press Fittings'!A:A,'Steel Nipples'!A:A,'Steel Cut Lengths'!A:A,'Pipe Hangers'!A:A,'Brass Nipples '!A:A),"")</f>
        <v/>
      </c>
      <c r="B229" s="340"/>
      <c r="C229" s="384" t="s">
        <v>259</v>
      </c>
      <c r="D229" s="342" t="s">
        <v>6639</v>
      </c>
      <c r="E229" s="1278">
        <v>17.78</v>
      </c>
      <c r="F229" s="294">
        <f>$F$2</f>
        <v>0</v>
      </c>
      <c r="G229" s="1278">
        <f>IFERROR(E229*F229,"-")</f>
        <v>0</v>
      </c>
      <c r="H229" s="386">
        <v>5</v>
      </c>
      <c r="I229" s="386">
        <v>200</v>
      </c>
      <c r="J229" s="98"/>
      <c r="K229" s="1383">
        <f>IFERROR(G229*J229,0)</f>
        <v>0</v>
      </c>
    </row>
    <row r="230" spans="1:11">
      <c r="A230" s="304" t="str">
        <f>IF(J230&gt;0,COUNT($J$4:J230)+MAX('MI Fittings'!A:A,'CS Press Fittings'!A:A,'Steel Nipples'!A:A,'Steel Cut Lengths'!A:A,'Pipe Hangers'!A:A,'Brass Nipples '!A:A),"")</f>
        <v/>
      </c>
      <c r="B230" s="340"/>
      <c r="C230" s="560" t="s">
        <v>260</v>
      </c>
      <c r="D230" s="561" t="s">
        <v>6640</v>
      </c>
      <c r="E230" s="1312">
        <v>17.78</v>
      </c>
      <c r="F230" s="562">
        <f>$F$2</f>
        <v>0</v>
      </c>
      <c r="G230" s="1278">
        <f>IFERROR(E230*F230,"-")</f>
        <v>0</v>
      </c>
      <c r="H230" s="563">
        <v>5</v>
      </c>
      <c r="I230" s="563">
        <v>100</v>
      </c>
      <c r="J230" s="131"/>
      <c r="K230" s="1383">
        <f>IFERROR(G230*J230,0)</f>
        <v>0</v>
      </c>
    </row>
    <row r="231" spans="1:11">
      <c r="A231" s="304" t="str">
        <f>IF(J231&gt;0,COUNT($J$4:J231)+MAX('MI Fittings'!A:A,'CS Press Fittings'!A:A,'Steel Nipples'!A:A,'Steel Cut Lengths'!A:A,'Pipe Hangers'!A:A,'Brass Nipples '!A:A),"")</f>
        <v/>
      </c>
      <c r="B231" s="340"/>
      <c r="C231" s="422" t="s">
        <v>261</v>
      </c>
      <c r="D231" s="589" t="s">
        <v>6641</v>
      </c>
      <c r="E231" s="1447">
        <v>46.12</v>
      </c>
      <c r="F231" s="590">
        <f>$F$2</f>
        <v>0</v>
      </c>
      <c r="G231" s="1278">
        <f>IFERROR(E231*F231,"-")</f>
        <v>0</v>
      </c>
      <c r="H231" s="583">
        <v>5</v>
      </c>
      <c r="I231" s="583">
        <v>100</v>
      </c>
      <c r="J231" s="134"/>
      <c r="K231" s="1383">
        <f>IFERROR(G231*J231,0)</f>
        <v>0</v>
      </c>
    </row>
    <row r="232" spans="1:11">
      <c r="A232" s="304" t="str">
        <f>IF(J232&gt;0,COUNT($J$4:J232)+MAX('MI Fittings'!A:A,'CS Press Fittings'!A:A,'Steel Nipples'!A:A,'Steel Cut Lengths'!A:A,'Pipe Hangers'!A:A,'Brass Nipples '!A:A),"")</f>
        <v/>
      </c>
      <c r="B232" s="400"/>
      <c r="C232" s="405"/>
      <c r="D232" s="355"/>
      <c r="E232" s="1378" t="s">
        <v>563</v>
      </c>
      <c r="F232" s="300"/>
      <c r="G232" s="1378"/>
      <c r="H232" s="410"/>
      <c r="I232" s="410"/>
      <c r="J232" s="101"/>
      <c r="K232" s="1388"/>
    </row>
    <row r="233" spans="1:11">
      <c r="A233" s="304" t="str">
        <f>IF(J233&gt;0,COUNT($J$4:J233)+MAX('MI Fittings'!A:A,'CS Press Fittings'!A:A,'Steel Nipples'!A:A,'Steel Cut Lengths'!A:A,'Pipe Hangers'!A:A,'Brass Nipples '!A:A),"")</f>
        <v/>
      </c>
      <c r="B233" s="340"/>
      <c r="C233" s="401" t="s">
        <v>262</v>
      </c>
      <c r="D233" s="402" t="s">
        <v>6642</v>
      </c>
      <c r="E233" s="1286">
        <v>17.78</v>
      </c>
      <c r="F233" s="298">
        <f t="shared" ref="F233:F241" si="21">$F$2</f>
        <v>0</v>
      </c>
      <c r="G233" s="1278">
        <f>IFERROR(E233*F233,"-")</f>
        <v>0</v>
      </c>
      <c r="H233" s="404">
        <v>5</v>
      </c>
      <c r="I233" s="404">
        <v>100</v>
      </c>
      <c r="J233" s="105"/>
      <c r="K233" s="1383">
        <f>IFERROR(G233*J233,0)</f>
        <v>0</v>
      </c>
    </row>
    <row r="234" spans="1:11">
      <c r="A234" s="304" t="str">
        <f>IF(J234&gt;0,COUNT($J$4:J234)+MAX('MI Fittings'!A:A,'CS Press Fittings'!A:A,'Steel Nipples'!A:A,'Steel Cut Lengths'!A:A,'Pipe Hangers'!A:A,'Brass Nipples '!A:A),"")</f>
        <v/>
      </c>
      <c r="B234" s="400"/>
      <c r="C234" s="408"/>
      <c r="D234" s="355"/>
      <c r="E234" s="1440" t="s">
        <v>563</v>
      </c>
      <c r="F234" s="300"/>
      <c r="G234" s="1378"/>
      <c r="H234" s="410"/>
      <c r="I234" s="410"/>
      <c r="J234" s="101"/>
      <c r="K234" s="1388"/>
    </row>
    <row r="235" spans="1:11">
      <c r="A235" s="304" t="str">
        <f>IF(J235&gt;0,COUNT($J$4:J235)+MAX('MI Fittings'!A:A,'CS Press Fittings'!A:A,'Steel Nipples'!A:A,'Steel Cut Lengths'!A:A,'Pipe Hangers'!A:A,'Brass Nipples '!A:A),"")</f>
        <v/>
      </c>
      <c r="B235" s="340"/>
      <c r="C235" s="384" t="s">
        <v>263</v>
      </c>
      <c r="D235" s="342" t="s">
        <v>6643</v>
      </c>
      <c r="E235" s="1278">
        <v>27.75</v>
      </c>
      <c r="F235" s="294">
        <f t="shared" si="21"/>
        <v>0</v>
      </c>
      <c r="G235" s="1278">
        <f>IFERROR(E235*F235,"-")</f>
        <v>0</v>
      </c>
      <c r="H235" s="386">
        <v>5</v>
      </c>
      <c r="I235" s="386">
        <v>100</v>
      </c>
      <c r="J235" s="98"/>
      <c r="K235" s="1383">
        <f>IFERROR(G235*J235,0)</f>
        <v>0</v>
      </c>
    </row>
    <row r="236" spans="1:11">
      <c r="A236" s="304" t="str">
        <f>IF(J236&gt;0,COUNT($J$4:J236)+MAX('MI Fittings'!A:A,'CS Press Fittings'!A:A,'Steel Nipples'!A:A,'Steel Cut Lengths'!A:A,'Pipe Hangers'!A:A,'Brass Nipples '!A:A),"")</f>
        <v/>
      </c>
      <c r="B236" s="340"/>
      <c r="C236" s="391" t="s">
        <v>264</v>
      </c>
      <c r="D236" s="349" t="s">
        <v>6644</v>
      </c>
      <c r="E236" s="1276">
        <v>25.27</v>
      </c>
      <c r="F236" s="296">
        <f t="shared" si="21"/>
        <v>0</v>
      </c>
      <c r="G236" s="1278">
        <f>IFERROR(E236*F236,"-")</f>
        <v>0</v>
      </c>
      <c r="H236" s="393">
        <v>5</v>
      </c>
      <c r="I236" s="393">
        <v>100</v>
      </c>
      <c r="J236" s="100"/>
      <c r="K236" s="1383">
        <f>IFERROR(G236*J236,0)</f>
        <v>0</v>
      </c>
    </row>
    <row r="237" spans="1:11">
      <c r="A237" s="304" t="str">
        <f>IF(J237&gt;0,COUNT($J$4:J237)+MAX('MI Fittings'!A:A,'CS Press Fittings'!A:A,'Steel Nipples'!A:A,'Steel Cut Lengths'!A:A,'Pipe Hangers'!A:A,'Brass Nipples '!A:A),"")</f>
        <v/>
      </c>
      <c r="B237" s="400"/>
      <c r="C237" s="408"/>
      <c r="D237" s="355"/>
      <c r="E237" s="1378" t="s">
        <v>563</v>
      </c>
      <c r="F237" s="300"/>
      <c r="G237" s="1378"/>
      <c r="H237" s="410"/>
      <c r="I237" s="410"/>
      <c r="J237" s="101"/>
      <c r="K237" s="1388"/>
    </row>
    <row r="238" spans="1:11">
      <c r="A238" s="304" t="str">
        <f>IF(J238&gt;0,COUNT($J$4:J238)+MAX('MI Fittings'!A:A,'CS Press Fittings'!A:A,'Steel Nipples'!A:A,'Steel Cut Lengths'!A:A,'Pipe Hangers'!A:A,'Brass Nipples '!A:A),"")</f>
        <v/>
      </c>
      <c r="B238" s="340"/>
      <c r="C238" s="384" t="s">
        <v>265</v>
      </c>
      <c r="D238" s="342" t="s">
        <v>6645</v>
      </c>
      <c r="E238" s="1278">
        <v>25.27</v>
      </c>
      <c r="F238" s="294">
        <f>$F$2</f>
        <v>0</v>
      </c>
      <c r="G238" s="1278">
        <f>IFERROR(E238*F238,"-")</f>
        <v>0</v>
      </c>
      <c r="H238" s="386">
        <v>5</v>
      </c>
      <c r="I238" s="386">
        <v>100</v>
      </c>
      <c r="J238" s="98"/>
      <c r="K238" s="1383">
        <f>IFERROR(G238*J238,0)</f>
        <v>0</v>
      </c>
    </row>
    <row r="239" spans="1:11">
      <c r="A239" s="304" t="str">
        <f>IF(J239&gt;0,COUNT($J$4:J239)+MAX('MI Fittings'!A:A,'CS Press Fittings'!A:A,'Steel Nipples'!A:A,'Steel Cut Lengths'!A:A,'Pipe Hangers'!A:A,'Brass Nipples '!A:A),"")</f>
        <v/>
      </c>
      <c r="B239" s="340"/>
      <c r="C239" s="560" t="s">
        <v>266</v>
      </c>
      <c r="D239" s="561" t="s">
        <v>6646</v>
      </c>
      <c r="E239" s="1312">
        <v>25.27</v>
      </c>
      <c r="F239" s="562">
        <f>$F$2</f>
        <v>0</v>
      </c>
      <c r="G239" s="1278">
        <f>IFERROR(E239*F239,"-")</f>
        <v>0</v>
      </c>
      <c r="H239" s="563">
        <v>5</v>
      </c>
      <c r="I239" s="563">
        <v>100</v>
      </c>
      <c r="J239" s="131"/>
      <c r="K239" s="1383">
        <f>IFERROR(G239*J239,0)</f>
        <v>0</v>
      </c>
    </row>
    <row r="240" spans="1:11">
      <c r="A240" s="304" t="str">
        <f>IF(J240&gt;0,COUNT($J$4:J240)+MAX('MI Fittings'!A:A,'CS Press Fittings'!A:A,'Steel Nipples'!A:A,'Steel Cut Lengths'!A:A,'Pipe Hangers'!A:A,'Brass Nipples '!A:A),"")</f>
        <v/>
      </c>
      <c r="B240" s="340"/>
      <c r="C240" s="560" t="s">
        <v>267</v>
      </c>
      <c r="D240" s="561" t="s">
        <v>6647</v>
      </c>
      <c r="E240" s="1312">
        <v>25.27</v>
      </c>
      <c r="F240" s="562">
        <f>$F$2</f>
        <v>0</v>
      </c>
      <c r="G240" s="1278">
        <f>IFERROR(E240*F240,"-")</f>
        <v>0</v>
      </c>
      <c r="H240" s="563">
        <v>5</v>
      </c>
      <c r="I240" s="563">
        <v>100</v>
      </c>
      <c r="J240" s="131"/>
      <c r="K240" s="1383">
        <f>IFERROR(G240*J240,0)</f>
        <v>0</v>
      </c>
    </row>
    <row r="241" spans="1:11">
      <c r="A241" s="304" t="str">
        <f>IF(J241&gt;0,COUNT($J$4:J241)+MAX('MI Fittings'!A:A,'CS Press Fittings'!A:A,'Steel Nipples'!A:A,'Steel Cut Lengths'!A:A,'Pipe Hangers'!A:A,'Brass Nipples '!A:A),"")</f>
        <v/>
      </c>
      <c r="B241" s="340"/>
      <c r="C241" s="422" t="s">
        <v>268</v>
      </c>
      <c r="D241" s="589" t="s">
        <v>6648</v>
      </c>
      <c r="E241" s="1276">
        <v>50.23</v>
      </c>
      <c r="F241" s="296">
        <f t="shared" si="21"/>
        <v>0</v>
      </c>
      <c r="G241" s="1278">
        <f>IFERROR(E241*F241,"-")</f>
        <v>0</v>
      </c>
      <c r="H241" s="393">
        <v>5</v>
      </c>
      <c r="I241" s="393">
        <v>50</v>
      </c>
      <c r="J241" s="100"/>
      <c r="K241" s="1383">
        <f>IFERROR(G241*J241,0)</f>
        <v>0</v>
      </c>
    </row>
    <row r="242" spans="1:11">
      <c r="A242" s="304" t="str">
        <f>IF(J242&gt;0,COUNT($J$4:J242)+MAX('MI Fittings'!A:A,'CS Press Fittings'!A:A,'Steel Nipples'!A:A,'Steel Cut Lengths'!A:A,'Pipe Hangers'!A:A,'Brass Nipples '!A:A),"")</f>
        <v/>
      </c>
      <c r="B242" s="400"/>
      <c r="C242" s="408"/>
      <c r="D242" s="355"/>
      <c r="E242" s="1440" t="s">
        <v>563</v>
      </c>
      <c r="F242" s="300"/>
      <c r="G242" s="1378"/>
      <c r="H242" s="410"/>
      <c r="I242" s="410"/>
      <c r="J242" s="101"/>
      <c r="K242" s="1388"/>
    </row>
    <row r="243" spans="1:11">
      <c r="A243" s="304" t="str">
        <f>IF(J243&gt;0,COUNT($J$4:J243)+MAX('MI Fittings'!A:A,'CS Press Fittings'!A:A,'Steel Nipples'!A:A,'Steel Cut Lengths'!A:A,'Pipe Hangers'!A:A,'Brass Nipples '!A:A),"")</f>
        <v/>
      </c>
      <c r="B243" s="340"/>
      <c r="C243" s="384" t="s">
        <v>269</v>
      </c>
      <c r="D243" s="342" t="s">
        <v>6649</v>
      </c>
      <c r="E243" s="1278">
        <v>50.23</v>
      </c>
      <c r="F243" s="294">
        <f t="shared" ref="F243:F249" si="22">$F$2</f>
        <v>0</v>
      </c>
      <c r="G243" s="1278">
        <f>IFERROR(E243*F243,"-")</f>
        <v>0</v>
      </c>
      <c r="H243" s="386">
        <v>5</v>
      </c>
      <c r="I243" s="386">
        <v>50</v>
      </c>
      <c r="J243" s="98"/>
      <c r="K243" s="1383">
        <f>IFERROR(G243*J243,0)</f>
        <v>0</v>
      </c>
    </row>
    <row r="244" spans="1:11">
      <c r="A244" s="304" t="str">
        <f>IF(J244&gt;0,COUNT($J$4:J244)+MAX('MI Fittings'!A:A,'CS Press Fittings'!A:A,'Steel Nipples'!A:A,'Steel Cut Lengths'!A:A,'Pipe Hangers'!A:A,'Brass Nipples '!A:A),"")</f>
        <v/>
      </c>
      <c r="B244" s="340"/>
      <c r="C244" s="560" t="s">
        <v>270</v>
      </c>
      <c r="D244" s="561" t="s">
        <v>6650</v>
      </c>
      <c r="E244" s="1312">
        <v>50.23</v>
      </c>
      <c r="F244" s="562">
        <f t="shared" si="22"/>
        <v>0</v>
      </c>
      <c r="G244" s="1278">
        <f>IFERROR(E244*F244,"-")</f>
        <v>0</v>
      </c>
      <c r="H244" s="563">
        <v>5</v>
      </c>
      <c r="I244" s="563">
        <v>50</v>
      </c>
      <c r="J244" s="131"/>
      <c r="K244" s="1383">
        <f>IFERROR(G244*J244,0)</f>
        <v>0</v>
      </c>
    </row>
    <row r="245" spans="1:11">
      <c r="A245" s="304" t="str">
        <f>IF(J245&gt;0,COUNT($J$4:J245)+MAX('MI Fittings'!A:A,'CS Press Fittings'!A:A,'Steel Nipples'!A:A,'Steel Cut Lengths'!A:A,'Pipe Hangers'!A:A,'Brass Nipples '!A:A),"")</f>
        <v/>
      </c>
      <c r="B245" s="340"/>
      <c r="C245" s="391" t="s">
        <v>271</v>
      </c>
      <c r="D245" s="349" t="s">
        <v>6651</v>
      </c>
      <c r="E245" s="1276">
        <v>46.12</v>
      </c>
      <c r="F245" s="296">
        <f t="shared" si="22"/>
        <v>0</v>
      </c>
      <c r="G245" s="1278">
        <f>IFERROR(E245*F245,"-")</f>
        <v>0</v>
      </c>
      <c r="H245" s="393">
        <v>5</v>
      </c>
      <c r="I245" s="393">
        <v>50</v>
      </c>
      <c r="J245" s="100"/>
      <c r="K245" s="1383">
        <f>IFERROR(G245*J245,0)</f>
        <v>0</v>
      </c>
    </row>
    <row r="246" spans="1:11">
      <c r="A246" s="304" t="str">
        <f>IF(J246&gt;0,COUNT($J$4:J246)+MAX('MI Fittings'!A:A,'CS Press Fittings'!A:A,'Steel Nipples'!A:A,'Steel Cut Lengths'!A:A,'Pipe Hangers'!A:A,'Brass Nipples '!A:A),"")</f>
        <v/>
      </c>
      <c r="B246" s="400"/>
      <c r="C246" s="405"/>
      <c r="D246" s="355"/>
      <c r="E246" s="1378" t="s">
        <v>563</v>
      </c>
      <c r="F246" s="300"/>
      <c r="G246" s="1378"/>
      <c r="H246" s="410"/>
      <c r="I246" s="410"/>
      <c r="J246" s="101"/>
      <c r="K246" s="1388"/>
    </row>
    <row r="247" spans="1:11">
      <c r="A247" s="304" t="str">
        <f>IF(J247&gt;0,COUNT($J$4:J247)+MAX('MI Fittings'!A:A,'CS Press Fittings'!A:A,'Steel Nipples'!A:A,'Steel Cut Lengths'!A:A,'Pipe Hangers'!A:A,'Brass Nipples '!A:A),"")</f>
        <v/>
      </c>
      <c r="B247" s="340"/>
      <c r="C247" s="384" t="s">
        <v>272</v>
      </c>
      <c r="D247" s="342" t="s">
        <v>6652</v>
      </c>
      <c r="E247" s="1278">
        <v>50.23</v>
      </c>
      <c r="F247" s="294">
        <f t="shared" si="22"/>
        <v>0</v>
      </c>
      <c r="G247" s="1278">
        <f>IFERROR(E247*F247,"-")</f>
        <v>0</v>
      </c>
      <c r="H247" s="386">
        <v>5</v>
      </c>
      <c r="I247" s="386">
        <v>50</v>
      </c>
      <c r="J247" s="98"/>
      <c r="K247" s="1383">
        <f>IFERROR(G247*J247,0)</f>
        <v>0</v>
      </c>
    </row>
    <row r="248" spans="1:11">
      <c r="A248" s="304" t="str">
        <f>IF(J248&gt;0,COUNT($J$4:J248)+MAX('MI Fittings'!A:A,'CS Press Fittings'!A:A,'Steel Nipples'!A:A,'Steel Cut Lengths'!A:A,'Pipe Hangers'!A:A,'Brass Nipples '!A:A),"")</f>
        <v/>
      </c>
      <c r="B248" s="340"/>
      <c r="C248" s="560" t="s">
        <v>273</v>
      </c>
      <c r="D248" s="561" t="s">
        <v>6653</v>
      </c>
      <c r="E248" s="1312">
        <v>50.23</v>
      </c>
      <c r="F248" s="562">
        <f t="shared" si="22"/>
        <v>0</v>
      </c>
      <c r="G248" s="1278">
        <f>IFERROR(E248*F248,"-")</f>
        <v>0</v>
      </c>
      <c r="H248" s="563">
        <v>5</v>
      </c>
      <c r="I248" s="563">
        <v>50</v>
      </c>
      <c r="J248" s="131"/>
      <c r="K248" s="1383">
        <f>IFERROR(G248*J248,0)</f>
        <v>0</v>
      </c>
    </row>
    <row r="249" spans="1:11">
      <c r="A249" s="304" t="str">
        <f>IF(J249&gt;0,COUNT($J$4:J249)+MAX('MI Fittings'!A:A,'CS Press Fittings'!A:A,'Steel Nipples'!A:A,'Steel Cut Lengths'!A:A,'Pipe Hangers'!A:A,'Brass Nipples '!A:A),"")</f>
        <v/>
      </c>
      <c r="B249" s="340"/>
      <c r="C249" s="391" t="s">
        <v>274</v>
      </c>
      <c r="D249" s="349" t="s">
        <v>6654</v>
      </c>
      <c r="E249" s="1276">
        <v>46.12</v>
      </c>
      <c r="F249" s="296">
        <f t="shared" si="22"/>
        <v>0</v>
      </c>
      <c r="G249" s="1278">
        <f>IFERROR(E249*F249,"-")</f>
        <v>0</v>
      </c>
      <c r="H249" s="393">
        <v>5</v>
      </c>
      <c r="I249" s="393">
        <v>50</v>
      </c>
      <c r="J249" s="100"/>
      <c r="K249" s="1383">
        <f>IFERROR(G249*J249,0)</f>
        <v>0</v>
      </c>
    </row>
    <row r="250" spans="1:11">
      <c r="A250" s="304" t="str">
        <f>IF(J250&gt;0,COUNT($J$4:J250)+MAX('MI Fittings'!A:A,'CS Press Fittings'!A:A,'Steel Nipples'!A:A,'Steel Cut Lengths'!A:A,'Pipe Hangers'!A:A,'Brass Nipples '!A:A),"")</f>
        <v/>
      </c>
      <c r="B250" s="400"/>
      <c r="C250" s="405"/>
      <c r="D250" s="355"/>
      <c r="E250" s="1378" t="s">
        <v>563</v>
      </c>
      <c r="F250" s="300"/>
      <c r="G250" s="1378"/>
      <c r="H250" s="410"/>
      <c r="I250" s="410"/>
      <c r="J250" s="101"/>
      <c r="K250" s="1388"/>
    </row>
    <row r="251" spans="1:11">
      <c r="A251" s="304" t="str">
        <f>IF(J251&gt;0,COUNT($J$4:J251)+MAX('MI Fittings'!A:A,'CS Press Fittings'!A:A,'Steel Nipples'!A:A,'Steel Cut Lengths'!A:A,'Pipe Hangers'!A:A,'Brass Nipples '!A:A),"")</f>
        <v/>
      </c>
      <c r="B251" s="340"/>
      <c r="C251" s="384" t="s">
        <v>275</v>
      </c>
      <c r="D251" s="342" t="s">
        <v>6655</v>
      </c>
      <c r="E251" s="1278">
        <v>46.12</v>
      </c>
      <c r="F251" s="294">
        <f>$F$2</f>
        <v>0</v>
      </c>
      <c r="G251" s="1278">
        <f>IFERROR(E251*F251,"-")</f>
        <v>0</v>
      </c>
      <c r="H251" s="386">
        <v>5</v>
      </c>
      <c r="I251" s="386">
        <v>60</v>
      </c>
      <c r="J251" s="98"/>
      <c r="K251" s="1383">
        <f>IFERROR(G251*J251,0)</f>
        <v>0</v>
      </c>
    </row>
    <row r="252" spans="1:11">
      <c r="A252" s="304" t="str">
        <f>IF(J252&gt;0,COUNT($J$4:J252)+MAX('MI Fittings'!A:A,'CS Press Fittings'!A:A,'Steel Nipples'!A:A,'Steel Cut Lengths'!A:A,'Pipe Hangers'!A:A,'Brass Nipples '!A:A),"")</f>
        <v/>
      </c>
      <c r="B252" s="340"/>
      <c r="C252" s="560" t="s">
        <v>276</v>
      </c>
      <c r="D252" s="561" t="s">
        <v>6656</v>
      </c>
      <c r="E252" s="1312">
        <v>46.12</v>
      </c>
      <c r="F252" s="562">
        <f>$F$2</f>
        <v>0</v>
      </c>
      <c r="G252" s="1278">
        <f>IFERROR(E252*F252,"-")</f>
        <v>0</v>
      </c>
      <c r="H252" s="563">
        <v>5</v>
      </c>
      <c r="I252" s="563">
        <v>60</v>
      </c>
      <c r="J252" s="131"/>
      <c r="K252" s="1383">
        <f>IFERROR(G252*J252,0)</f>
        <v>0</v>
      </c>
    </row>
    <row r="253" spans="1:11">
      <c r="A253" s="304" t="str">
        <f>IF(J253&gt;0,COUNT($J$4:J253)+MAX('MI Fittings'!A:A,'CS Press Fittings'!A:A,'Steel Nipples'!A:A,'Steel Cut Lengths'!A:A,'Pipe Hangers'!A:A,'Brass Nipples '!A:A),"")</f>
        <v/>
      </c>
      <c r="B253" s="340"/>
      <c r="C253" s="560" t="s">
        <v>277</v>
      </c>
      <c r="D253" s="561" t="s">
        <v>6657</v>
      </c>
      <c r="E253" s="1312">
        <v>46.12</v>
      </c>
      <c r="F253" s="562">
        <f>$F$2</f>
        <v>0</v>
      </c>
      <c r="G253" s="1278">
        <f>IFERROR(E253*F253,"-")</f>
        <v>0</v>
      </c>
      <c r="H253" s="563">
        <v>5</v>
      </c>
      <c r="I253" s="563">
        <v>40</v>
      </c>
      <c r="J253" s="131"/>
      <c r="K253" s="1383">
        <f>IFERROR(G253*J253,0)</f>
        <v>0</v>
      </c>
    </row>
    <row r="254" spans="1:11">
      <c r="A254" s="304" t="str">
        <f>IF(J254&gt;0,COUNT($J$4:J254)+MAX('MI Fittings'!A:A,'CS Press Fittings'!A:A,'Steel Nipples'!A:A,'Steel Cut Lengths'!A:A,'Pipe Hangers'!A:A,'Brass Nipples '!A:A),"")</f>
        <v/>
      </c>
      <c r="B254" s="340"/>
      <c r="C254" s="560" t="s">
        <v>278</v>
      </c>
      <c r="D254" s="561" t="s">
        <v>6658</v>
      </c>
      <c r="E254" s="1312">
        <v>46.12</v>
      </c>
      <c r="F254" s="562">
        <f>$F$2</f>
        <v>0</v>
      </c>
      <c r="G254" s="1278">
        <f>IFERROR(E254*F254,"-")</f>
        <v>0</v>
      </c>
      <c r="H254" s="563">
        <v>5</v>
      </c>
      <c r="I254" s="563">
        <v>40</v>
      </c>
      <c r="J254" s="131"/>
      <c r="K254" s="1383">
        <f>IFERROR(G254*J254,0)</f>
        <v>0</v>
      </c>
    </row>
    <row r="255" spans="1:11">
      <c r="A255" s="304" t="str">
        <f>IF(J255&gt;0,COUNT($J$4:J255)+MAX('MI Fittings'!A:A,'CS Press Fittings'!A:A,'Steel Nipples'!A:A,'Steel Cut Lengths'!A:A,'Pipe Hangers'!A:A,'Brass Nipples '!A:A),"")</f>
        <v/>
      </c>
      <c r="B255" s="340"/>
      <c r="C255" s="391" t="s">
        <v>279</v>
      </c>
      <c r="D255" s="349" t="s">
        <v>6659</v>
      </c>
      <c r="E255" s="1276">
        <v>64.92</v>
      </c>
      <c r="F255" s="296">
        <f>$F$2</f>
        <v>0</v>
      </c>
      <c r="G255" s="1278">
        <f>IFERROR(E255*F255,"-")</f>
        <v>0</v>
      </c>
      <c r="H255" s="393">
        <v>5</v>
      </c>
      <c r="I255" s="393">
        <v>35</v>
      </c>
      <c r="J255" s="100"/>
      <c r="K255" s="1383">
        <f>IFERROR(G255*J255,0)</f>
        <v>0</v>
      </c>
    </row>
    <row r="256" spans="1:11">
      <c r="A256" s="304" t="str">
        <f>IF(J256&gt;0,COUNT($J$4:J256)+MAX('MI Fittings'!A:A,'CS Press Fittings'!A:A,'Steel Nipples'!A:A,'Steel Cut Lengths'!A:A,'Pipe Hangers'!A:A,'Brass Nipples '!A:A),"")</f>
        <v/>
      </c>
      <c r="B256" s="400"/>
      <c r="C256" s="408"/>
      <c r="D256" s="355"/>
      <c r="E256" s="1440" t="s">
        <v>563</v>
      </c>
      <c r="F256" s="300"/>
      <c r="G256" s="1378"/>
      <c r="H256" s="410"/>
      <c r="I256" s="410"/>
      <c r="J256" s="101"/>
      <c r="K256" s="1388"/>
    </row>
    <row r="257" spans="1:11">
      <c r="A257" s="304" t="str">
        <f>IF(J257&gt;0,COUNT($J$4:J257)+MAX('MI Fittings'!A:A,'CS Press Fittings'!A:A,'Steel Nipples'!A:A,'Steel Cut Lengths'!A:A,'Pipe Hangers'!A:A,'Brass Nipples '!A:A),"")</f>
        <v/>
      </c>
      <c r="B257" s="340"/>
      <c r="C257" s="401" t="s">
        <v>280</v>
      </c>
      <c r="D257" s="402" t="s">
        <v>6660</v>
      </c>
      <c r="E257" s="1286">
        <v>64.92</v>
      </c>
      <c r="F257" s="298">
        <f>$F$2</f>
        <v>0</v>
      </c>
      <c r="G257" s="1278">
        <f>IFERROR(E257*F257,"-")</f>
        <v>0</v>
      </c>
      <c r="H257" s="404">
        <v>5</v>
      </c>
      <c r="I257" s="404">
        <v>45</v>
      </c>
      <c r="J257" s="105"/>
      <c r="K257" s="1383">
        <f>IFERROR(G257*J257,0)</f>
        <v>0</v>
      </c>
    </row>
    <row r="258" spans="1:11">
      <c r="A258" s="304" t="str">
        <f>IF(J258&gt;0,COUNT($J$4:J258)+MAX('MI Fittings'!A:A,'CS Press Fittings'!A:A,'Steel Nipples'!A:A,'Steel Cut Lengths'!A:A,'Pipe Hangers'!A:A,'Brass Nipples '!A:A),"")</f>
        <v/>
      </c>
      <c r="B258" s="400"/>
      <c r="C258" s="408"/>
      <c r="D258" s="355"/>
      <c r="E258" s="1378" t="s">
        <v>563</v>
      </c>
      <c r="F258" s="300"/>
      <c r="G258" s="1378"/>
      <c r="H258" s="410"/>
      <c r="I258" s="410"/>
      <c r="J258" s="101"/>
      <c r="K258" s="1388"/>
    </row>
    <row r="259" spans="1:11">
      <c r="A259" s="304" t="str">
        <f>IF(J259&gt;0,COUNT($J$4:J259)+MAX('MI Fittings'!A:A,'CS Press Fittings'!A:A,'Steel Nipples'!A:A,'Steel Cut Lengths'!A:A,'Pipe Hangers'!A:A,'Brass Nipples '!A:A),"")</f>
        <v/>
      </c>
      <c r="B259" s="340"/>
      <c r="C259" s="384" t="s">
        <v>281</v>
      </c>
      <c r="D259" s="342" t="s">
        <v>6661</v>
      </c>
      <c r="E259" s="1278">
        <v>70.38</v>
      </c>
      <c r="F259" s="294">
        <f>$F$2</f>
        <v>0</v>
      </c>
      <c r="G259" s="1278">
        <f>IFERROR(E259*F259,"-")</f>
        <v>0</v>
      </c>
      <c r="H259" s="386">
        <v>5</v>
      </c>
      <c r="I259" s="386">
        <v>30</v>
      </c>
      <c r="J259" s="98"/>
      <c r="K259" s="1383">
        <f>IFERROR(G259*J259,0)</f>
        <v>0</v>
      </c>
    </row>
    <row r="260" spans="1:11">
      <c r="A260" s="304" t="str">
        <f>IF(J260&gt;0,COUNT($J$4:J260)+MAX('MI Fittings'!A:A,'CS Press Fittings'!A:A,'Steel Nipples'!A:A,'Steel Cut Lengths'!A:A,'Pipe Hangers'!A:A,'Brass Nipples '!A:A),"")</f>
        <v/>
      </c>
      <c r="B260" s="340"/>
      <c r="C260" s="391" t="s">
        <v>282</v>
      </c>
      <c r="D260" s="349" t="s">
        <v>6662</v>
      </c>
      <c r="E260" s="1276">
        <v>64.92</v>
      </c>
      <c r="F260" s="296">
        <f>$F$2</f>
        <v>0</v>
      </c>
      <c r="G260" s="1278">
        <f>IFERROR(E260*F260,"-")</f>
        <v>0</v>
      </c>
      <c r="H260" s="393">
        <v>5</v>
      </c>
      <c r="I260" s="393">
        <v>45</v>
      </c>
      <c r="J260" s="100"/>
      <c r="K260" s="1383">
        <f>IFERROR(G260*J260,0)</f>
        <v>0</v>
      </c>
    </row>
    <row r="261" spans="1:11">
      <c r="A261" s="304" t="str">
        <f>IF(J261&gt;0,COUNT($J$4:J261)+MAX('MI Fittings'!A:A,'CS Press Fittings'!A:A,'Steel Nipples'!A:A,'Steel Cut Lengths'!A:A,'Pipe Hangers'!A:A,'Brass Nipples '!A:A),"")</f>
        <v/>
      </c>
      <c r="B261" s="400"/>
      <c r="C261" s="408"/>
      <c r="D261" s="355"/>
      <c r="E261" s="1378" t="s">
        <v>563</v>
      </c>
      <c r="F261" s="300"/>
      <c r="G261" s="1378"/>
      <c r="H261" s="410"/>
      <c r="I261" s="410"/>
      <c r="J261" s="101"/>
      <c r="K261" s="1388"/>
    </row>
    <row r="262" spans="1:11">
      <c r="A262" s="304" t="str">
        <f>IF(J262&gt;0,COUNT($J$4:J262)+MAX('MI Fittings'!A:A,'CS Press Fittings'!A:A,'Steel Nipples'!A:A,'Steel Cut Lengths'!A:A,'Pipe Hangers'!A:A,'Brass Nipples '!A:A),"")</f>
        <v/>
      </c>
      <c r="B262" s="340"/>
      <c r="C262" s="384" t="s">
        <v>283</v>
      </c>
      <c r="D262" s="342" t="s">
        <v>6663</v>
      </c>
      <c r="E262" s="1278">
        <v>70.42</v>
      </c>
      <c r="F262" s="294">
        <f>$F$2</f>
        <v>0</v>
      </c>
      <c r="G262" s="1278">
        <f>IFERROR(E262*F262,"-")</f>
        <v>0</v>
      </c>
      <c r="H262" s="386">
        <v>5</v>
      </c>
      <c r="I262" s="386">
        <v>35</v>
      </c>
      <c r="J262" s="98"/>
      <c r="K262" s="1383">
        <f>IFERROR(G262*J262,0)</f>
        <v>0</v>
      </c>
    </row>
    <row r="263" spans="1:11">
      <c r="A263" s="304" t="str">
        <f>IF(J263&gt;0,COUNT($J$4:J263)+MAX('MI Fittings'!A:A,'CS Press Fittings'!A:A,'Steel Nipples'!A:A,'Steel Cut Lengths'!A:A,'Pipe Hangers'!A:A,'Brass Nipples '!A:A),"")</f>
        <v/>
      </c>
      <c r="B263" s="340"/>
      <c r="C263" s="560" t="s">
        <v>284</v>
      </c>
      <c r="D263" s="561" t="s">
        <v>6664</v>
      </c>
      <c r="E263" s="1312">
        <v>70.42</v>
      </c>
      <c r="F263" s="562">
        <f>$F$2</f>
        <v>0</v>
      </c>
      <c r="G263" s="1278">
        <f>IFERROR(E263*F263,"-")</f>
        <v>0</v>
      </c>
      <c r="H263" s="563">
        <v>5</v>
      </c>
      <c r="I263" s="563">
        <v>35</v>
      </c>
      <c r="J263" s="131"/>
      <c r="K263" s="1383">
        <f>IFERROR(G263*J263,0)</f>
        <v>0</v>
      </c>
    </row>
    <row r="264" spans="1:11">
      <c r="A264" s="304" t="str">
        <f>IF(J264&gt;0,COUNT($J$4:J264)+MAX('MI Fittings'!A:A,'CS Press Fittings'!A:A,'Steel Nipples'!A:A,'Steel Cut Lengths'!A:A,'Pipe Hangers'!A:A,'Brass Nipples '!A:A),"")</f>
        <v/>
      </c>
      <c r="B264" s="340"/>
      <c r="C264" s="560" t="s">
        <v>285</v>
      </c>
      <c r="D264" s="561" t="s">
        <v>6665</v>
      </c>
      <c r="E264" s="1312">
        <v>70.42</v>
      </c>
      <c r="F264" s="562">
        <f>$F$2</f>
        <v>0</v>
      </c>
      <c r="G264" s="1278">
        <f>IFERROR(E264*F264,"-")</f>
        <v>0</v>
      </c>
      <c r="H264" s="563">
        <v>5</v>
      </c>
      <c r="I264" s="563">
        <v>35</v>
      </c>
      <c r="J264" s="131"/>
      <c r="K264" s="1383">
        <f>IFERROR(G264*J264,0)</f>
        <v>0</v>
      </c>
    </row>
    <row r="265" spans="1:11">
      <c r="A265" s="304" t="str">
        <f>IF(J265&gt;0,COUNT($J$4:J265)+MAX('MI Fittings'!A:A,'CS Press Fittings'!A:A,'Steel Nipples'!A:A,'Steel Cut Lengths'!A:A,'Pipe Hangers'!A:A,'Brass Nipples '!A:A),"")</f>
        <v/>
      </c>
      <c r="B265" s="340"/>
      <c r="C265" s="391" t="s">
        <v>286</v>
      </c>
      <c r="D265" s="349" t="s">
        <v>6666</v>
      </c>
      <c r="E265" s="1276">
        <v>64.92</v>
      </c>
      <c r="F265" s="296">
        <f>$F$2</f>
        <v>0</v>
      </c>
      <c r="G265" s="1278">
        <f>IFERROR(E265*F265,"-")</f>
        <v>0</v>
      </c>
      <c r="H265" s="393">
        <v>5</v>
      </c>
      <c r="I265" s="393">
        <v>35</v>
      </c>
      <c r="J265" s="100"/>
      <c r="K265" s="1383">
        <f>IFERROR(G265*J265,0)</f>
        <v>0</v>
      </c>
    </row>
    <row r="266" spans="1:11">
      <c r="A266" s="304" t="str">
        <f>IF(J266&gt;0,COUNT($J$4:J266)+MAX('MI Fittings'!A:A,'CS Press Fittings'!A:A,'Steel Nipples'!A:A,'Steel Cut Lengths'!A:A,'Pipe Hangers'!A:A,'Brass Nipples '!A:A),"")</f>
        <v/>
      </c>
      <c r="B266" s="400"/>
      <c r="C266" s="405"/>
      <c r="D266" s="355"/>
      <c r="E266" s="1378" t="s">
        <v>563</v>
      </c>
      <c r="F266" s="300"/>
      <c r="G266" s="1378"/>
      <c r="H266" s="410"/>
      <c r="I266" s="410"/>
      <c r="J266" s="101"/>
      <c r="K266" s="1388"/>
    </row>
    <row r="267" spans="1:11">
      <c r="A267" s="304" t="str">
        <f>IF(J267&gt;0,COUNT($J$4:J267)+MAX('MI Fittings'!A:A,'CS Press Fittings'!A:A,'Steel Nipples'!A:A,'Steel Cut Lengths'!A:A,'Pipe Hangers'!A:A,'Brass Nipples '!A:A),"")</f>
        <v/>
      </c>
      <c r="B267" s="340"/>
      <c r="C267" s="384" t="s">
        <v>287</v>
      </c>
      <c r="D267" s="342" t="s">
        <v>6667</v>
      </c>
      <c r="E267" s="1278">
        <v>64.92</v>
      </c>
      <c r="F267" s="294">
        <f>$F$2</f>
        <v>0</v>
      </c>
      <c r="G267" s="1278">
        <f>IFERROR(E267*F267,"-")</f>
        <v>0</v>
      </c>
      <c r="H267" s="386">
        <v>5</v>
      </c>
      <c r="I267" s="386">
        <v>45</v>
      </c>
      <c r="J267" s="98"/>
      <c r="K267" s="1383">
        <f>IFERROR(G267*J267,0)</f>
        <v>0</v>
      </c>
    </row>
    <row r="268" spans="1:11">
      <c r="A268" s="304" t="str">
        <f>IF(J268&gt;0,COUNT($J$4:J268)+MAX('MI Fittings'!A:A,'CS Press Fittings'!A:A,'Steel Nipples'!A:A,'Steel Cut Lengths'!A:A,'Pipe Hangers'!A:A,'Brass Nipples '!A:A),"")</f>
        <v/>
      </c>
      <c r="B268" s="340"/>
      <c r="C268" s="560" t="s">
        <v>288</v>
      </c>
      <c r="D268" s="561" t="s">
        <v>6668</v>
      </c>
      <c r="E268" s="1312">
        <v>64.92</v>
      </c>
      <c r="F268" s="562">
        <f>$F$2</f>
        <v>0</v>
      </c>
      <c r="G268" s="1278">
        <f>IFERROR(E268*F268,"-")</f>
        <v>0</v>
      </c>
      <c r="H268" s="563">
        <v>5</v>
      </c>
      <c r="I268" s="563">
        <v>40</v>
      </c>
      <c r="J268" s="131"/>
      <c r="K268" s="1383">
        <f>IFERROR(G268*J268,0)</f>
        <v>0</v>
      </c>
    </row>
    <row r="269" spans="1:11">
      <c r="A269" s="304" t="str">
        <f>IF(J269&gt;0,COUNT($J$4:J269)+MAX('MI Fittings'!A:A,'CS Press Fittings'!A:A,'Steel Nipples'!A:A,'Steel Cut Lengths'!A:A,'Pipe Hangers'!A:A,'Brass Nipples '!A:A),"")</f>
        <v/>
      </c>
      <c r="B269" s="340"/>
      <c r="C269" s="391" t="s">
        <v>289</v>
      </c>
      <c r="D269" s="349" t="s">
        <v>6669</v>
      </c>
      <c r="E269" s="1276">
        <v>64.92</v>
      </c>
      <c r="F269" s="296">
        <f>$F$2</f>
        <v>0</v>
      </c>
      <c r="G269" s="1278">
        <f>IFERROR(E269*F269,"-")</f>
        <v>0</v>
      </c>
      <c r="H269" s="393">
        <v>5</v>
      </c>
      <c r="I269" s="393">
        <v>35</v>
      </c>
      <c r="J269" s="100"/>
      <c r="K269" s="1383">
        <f>IFERROR(G269*J269,0)</f>
        <v>0</v>
      </c>
    </row>
    <row r="270" spans="1:11">
      <c r="A270" s="304" t="str">
        <f>IF(J270&gt;0,COUNT($J$4:J270)+MAX('MI Fittings'!A:A,'CS Press Fittings'!A:A,'Steel Nipples'!A:A,'Steel Cut Lengths'!A:A,'Pipe Hangers'!A:A,'Brass Nipples '!A:A),"")</f>
        <v/>
      </c>
      <c r="B270" s="400"/>
      <c r="C270" s="408"/>
      <c r="D270" s="355"/>
      <c r="E270" s="1440" t="s">
        <v>563</v>
      </c>
      <c r="F270" s="300"/>
      <c r="G270" s="1378"/>
      <c r="H270" s="410"/>
      <c r="I270" s="410"/>
      <c r="J270" s="101"/>
      <c r="K270" s="1388"/>
    </row>
    <row r="271" spans="1:11">
      <c r="A271" s="304" t="str">
        <f>IF(J271&gt;0,COUNT($J$4:J271)+MAX('MI Fittings'!A:A,'CS Press Fittings'!A:A,'Steel Nipples'!A:A,'Steel Cut Lengths'!A:A,'Pipe Hangers'!A:A,'Brass Nipples '!A:A),"")</f>
        <v/>
      </c>
      <c r="B271" s="340"/>
      <c r="C271" s="575" t="s">
        <v>290</v>
      </c>
      <c r="D271" s="576" t="s">
        <v>6670</v>
      </c>
      <c r="E271" s="1315">
        <v>89.41</v>
      </c>
      <c r="F271" s="577">
        <f>$F$2</f>
        <v>0</v>
      </c>
      <c r="G271" s="1278">
        <f t="shared" ref="G271:G279" si="23">IFERROR(E271*F271,"-")</f>
        <v>0</v>
      </c>
      <c r="H271" s="386">
        <v>5</v>
      </c>
      <c r="I271" s="386">
        <v>30</v>
      </c>
      <c r="J271" s="132"/>
      <c r="K271" s="1383">
        <f t="shared" ref="K271:K279" si="24">IFERROR(G271*J271,0)</f>
        <v>0</v>
      </c>
    </row>
    <row r="272" spans="1:11">
      <c r="A272" s="304" t="str">
        <f>IF(J272&gt;0,COUNT($J$4:J272)+MAX('MI Fittings'!A:A,'CS Press Fittings'!A:A,'Steel Nipples'!A:A,'Steel Cut Lengths'!A:A,'Pipe Hangers'!A:A,'Brass Nipples '!A:A),"")</f>
        <v/>
      </c>
      <c r="B272" s="340"/>
      <c r="C272" s="591" t="s">
        <v>291</v>
      </c>
      <c r="D272" s="587" t="s">
        <v>6671</v>
      </c>
      <c r="E272" s="1318">
        <v>89.41</v>
      </c>
      <c r="F272" s="588">
        <f>$F$2</f>
        <v>0</v>
      </c>
      <c r="G272" s="1278">
        <f t="shared" si="23"/>
        <v>0</v>
      </c>
      <c r="H272" s="563">
        <v>5</v>
      </c>
      <c r="I272" s="563">
        <v>20</v>
      </c>
      <c r="J272" s="133"/>
      <c r="K272" s="1383">
        <f t="shared" si="24"/>
        <v>0</v>
      </c>
    </row>
    <row r="273" spans="1:11">
      <c r="A273" s="304" t="str">
        <f>IF(J273&gt;0,COUNT($J$4:J273)+MAX('MI Fittings'!A:A,'CS Press Fittings'!A:A,'Steel Nipples'!A:A,'Steel Cut Lengths'!A:A,'Pipe Hangers'!A:A,'Brass Nipples '!A:A),"")</f>
        <v/>
      </c>
      <c r="B273" s="340"/>
      <c r="C273" s="591" t="s">
        <v>292</v>
      </c>
      <c r="D273" s="587" t="s">
        <v>6672</v>
      </c>
      <c r="E273" s="1318">
        <v>89.41</v>
      </c>
      <c r="F273" s="588">
        <f t="shared" ref="F273:F278" si="25">$F$2</f>
        <v>0</v>
      </c>
      <c r="G273" s="1278">
        <f t="shared" si="23"/>
        <v>0</v>
      </c>
      <c r="H273" s="563">
        <v>5</v>
      </c>
      <c r="I273" s="563">
        <v>20</v>
      </c>
      <c r="J273" s="133"/>
      <c r="K273" s="1383">
        <f t="shared" si="24"/>
        <v>0</v>
      </c>
    </row>
    <row r="274" spans="1:11">
      <c r="A274" s="304" t="str">
        <f>IF(J274&gt;0,COUNT($J$4:J274)+MAX('MI Fittings'!A:A,'CS Press Fittings'!A:A,'Steel Nipples'!A:A,'Steel Cut Lengths'!A:A,'Pipe Hangers'!A:A,'Brass Nipples '!A:A),"")</f>
        <v/>
      </c>
      <c r="B274" s="340"/>
      <c r="C274" s="591" t="s">
        <v>293</v>
      </c>
      <c r="D274" s="587" t="s">
        <v>6673</v>
      </c>
      <c r="E274" s="1318">
        <v>89.41</v>
      </c>
      <c r="F274" s="588">
        <f t="shared" si="25"/>
        <v>0</v>
      </c>
      <c r="G274" s="1278">
        <f t="shared" si="23"/>
        <v>0</v>
      </c>
      <c r="H274" s="563">
        <v>5</v>
      </c>
      <c r="I274" s="563">
        <v>20</v>
      </c>
      <c r="J274" s="133"/>
      <c r="K274" s="1383">
        <f t="shared" si="24"/>
        <v>0</v>
      </c>
    </row>
    <row r="275" spans="1:11">
      <c r="A275" s="304" t="str">
        <f>IF(J275&gt;0,COUNT($J$4:J275)+MAX('MI Fittings'!A:A,'CS Press Fittings'!A:A,'Steel Nipples'!A:A,'Steel Cut Lengths'!A:A,'Pipe Hangers'!A:A,'Brass Nipples '!A:A),"")</f>
        <v/>
      </c>
      <c r="B275" s="340"/>
      <c r="C275" s="586" t="s">
        <v>294</v>
      </c>
      <c r="D275" s="561" t="s">
        <v>6674</v>
      </c>
      <c r="E275" s="1312">
        <v>89.41</v>
      </c>
      <c r="F275" s="562">
        <f t="shared" si="25"/>
        <v>0</v>
      </c>
      <c r="G275" s="1278">
        <f t="shared" si="23"/>
        <v>0</v>
      </c>
      <c r="H275" s="563">
        <v>5</v>
      </c>
      <c r="I275" s="563">
        <v>40</v>
      </c>
      <c r="J275" s="131"/>
      <c r="K275" s="1383">
        <f t="shared" si="24"/>
        <v>0</v>
      </c>
    </row>
    <row r="276" spans="1:11">
      <c r="A276" s="304" t="str">
        <f>IF(J276&gt;0,COUNT($J$4:J276)+MAX('MI Fittings'!A:A,'CS Press Fittings'!A:A,'Steel Nipples'!A:A,'Steel Cut Lengths'!A:A,'Pipe Hangers'!A:A,'Brass Nipples '!A:A),"")</f>
        <v/>
      </c>
      <c r="B276" s="340"/>
      <c r="C276" s="560" t="s">
        <v>295</v>
      </c>
      <c r="D276" s="561" t="s">
        <v>6675</v>
      </c>
      <c r="E276" s="1312">
        <v>89.41</v>
      </c>
      <c r="F276" s="562">
        <f t="shared" si="25"/>
        <v>0</v>
      </c>
      <c r="G276" s="1278">
        <f t="shared" si="23"/>
        <v>0</v>
      </c>
      <c r="H276" s="563">
        <v>5</v>
      </c>
      <c r="I276" s="563">
        <v>30</v>
      </c>
      <c r="J276" s="131"/>
      <c r="K276" s="1383">
        <f t="shared" si="24"/>
        <v>0</v>
      </c>
    </row>
    <row r="277" spans="1:11">
      <c r="A277" s="304" t="str">
        <f>IF(J277&gt;0,COUNT($J$4:J277)+MAX('MI Fittings'!A:A,'CS Press Fittings'!A:A,'Steel Nipples'!A:A,'Steel Cut Lengths'!A:A,'Pipe Hangers'!A:A,'Brass Nipples '!A:A),"")</f>
        <v/>
      </c>
      <c r="B277" s="340"/>
      <c r="C277" s="560" t="s">
        <v>296</v>
      </c>
      <c r="D277" s="561" t="s">
        <v>6676</v>
      </c>
      <c r="E277" s="1312">
        <v>89.41</v>
      </c>
      <c r="F277" s="562">
        <f t="shared" si="25"/>
        <v>0</v>
      </c>
      <c r="G277" s="1278">
        <f t="shared" si="23"/>
        <v>0</v>
      </c>
      <c r="H277" s="563">
        <v>5</v>
      </c>
      <c r="I277" s="563">
        <v>30</v>
      </c>
      <c r="J277" s="131"/>
      <c r="K277" s="1383">
        <f t="shared" si="24"/>
        <v>0</v>
      </c>
    </row>
    <row r="278" spans="1:11">
      <c r="A278" s="304" t="str">
        <f>IF(J278&gt;0,COUNT($J$4:J278)+MAX('MI Fittings'!A:A,'CS Press Fittings'!A:A,'Steel Nipples'!A:A,'Steel Cut Lengths'!A:A,'Pipe Hangers'!A:A,'Brass Nipples '!A:A),"")</f>
        <v/>
      </c>
      <c r="B278" s="340"/>
      <c r="C278" s="560" t="s">
        <v>297</v>
      </c>
      <c r="D278" s="561" t="s">
        <v>6677</v>
      </c>
      <c r="E278" s="1312">
        <v>89.41</v>
      </c>
      <c r="F278" s="562">
        <f t="shared" si="25"/>
        <v>0</v>
      </c>
      <c r="G278" s="1278">
        <f t="shared" si="23"/>
        <v>0</v>
      </c>
      <c r="H278" s="563">
        <v>5</v>
      </c>
      <c r="I278" s="563">
        <v>25</v>
      </c>
      <c r="J278" s="131"/>
      <c r="K278" s="1383">
        <f t="shared" si="24"/>
        <v>0</v>
      </c>
    </row>
    <row r="279" spans="1:11">
      <c r="A279" s="304" t="str">
        <f>IF(J279&gt;0,COUNT($J$4:J279)+MAX('MI Fittings'!A:A,'CS Press Fittings'!A:A,'Steel Nipples'!A:A,'Steel Cut Lengths'!A:A,'Pipe Hangers'!A:A,'Brass Nipples '!A:A),"")</f>
        <v/>
      </c>
      <c r="B279" s="340"/>
      <c r="C279" s="592" t="s">
        <v>298</v>
      </c>
      <c r="D279" s="593" t="s">
        <v>6678</v>
      </c>
      <c r="E279" s="1448">
        <v>146.1</v>
      </c>
      <c r="F279" s="590">
        <f>$F$2</f>
        <v>0</v>
      </c>
      <c r="G279" s="1278">
        <f t="shared" si="23"/>
        <v>0</v>
      </c>
      <c r="H279" s="393">
        <v>5</v>
      </c>
      <c r="I279" s="393">
        <v>25</v>
      </c>
      <c r="J279" s="134"/>
      <c r="K279" s="1383">
        <f t="shared" si="24"/>
        <v>0</v>
      </c>
    </row>
    <row r="280" spans="1:11">
      <c r="A280" s="304" t="str">
        <f>IF(J280&gt;0,COUNT($J$4:J280)+MAX('MI Fittings'!A:A,'CS Press Fittings'!A:A,'Steel Nipples'!A:A,'Steel Cut Lengths'!A:A,'Pipe Hangers'!A:A,'Brass Nipples '!A:A),"")</f>
        <v/>
      </c>
      <c r="B280" s="400"/>
      <c r="C280" s="408"/>
      <c r="D280" s="355"/>
      <c r="E280" s="1440" t="s">
        <v>563</v>
      </c>
      <c r="F280" s="300"/>
      <c r="G280" s="1378"/>
      <c r="H280" s="410"/>
      <c r="I280" s="410"/>
      <c r="J280" s="101"/>
      <c r="K280" s="1388"/>
    </row>
    <row r="281" spans="1:11">
      <c r="A281" s="304" t="str">
        <f>IF(J281&gt;0,COUNT($J$4:J281)+MAX('MI Fittings'!A:A,'CS Press Fittings'!A:A,'Steel Nipples'!A:A,'Steel Cut Lengths'!A:A,'Pipe Hangers'!A:A,'Brass Nipples '!A:A),"")</f>
        <v/>
      </c>
      <c r="B281" s="340"/>
      <c r="C281" s="575" t="s">
        <v>299</v>
      </c>
      <c r="D281" s="576" t="s">
        <v>6679</v>
      </c>
      <c r="E281" s="1315">
        <v>146.1</v>
      </c>
      <c r="F281" s="577">
        <f>$F$2</f>
        <v>0</v>
      </c>
      <c r="G281" s="1278">
        <f>IFERROR(E281*F281,"-")</f>
        <v>0</v>
      </c>
      <c r="H281" s="386">
        <v>5</v>
      </c>
      <c r="I281" s="386">
        <v>20</v>
      </c>
      <c r="J281" s="132"/>
      <c r="K281" s="1383">
        <f>IFERROR(G281*J281,0)</f>
        <v>0</v>
      </c>
    </row>
    <row r="282" spans="1:11">
      <c r="A282" s="304" t="str">
        <f>IF(J282&gt;0,COUNT($J$4:J282)+MAX('MI Fittings'!A:A,'CS Press Fittings'!A:A,'Steel Nipples'!A:A,'Steel Cut Lengths'!A:A,'Pipe Hangers'!A:A,'Brass Nipples '!A:A),"")</f>
        <v/>
      </c>
      <c r="B282" s="340"/>
      <c r="C282" s="591" t="s">
        <v>300</v>
      </c>
      <c r="D282" s="587" t="s">
        <v>6680</v>
      </c>
      <c r="E282" s="1318">
        <v>146.1</v>
      </c>
      <c r="F282" s="588">
        <f>$F$2</f>
        <v>0</v>
      </c>
      <c r="G282" s="1278">
        <f>IFERROR(E282*F282,"-")</f>
        <v>0</v>
      </c>
      <c r="H282" s="563">
        <v>5</v>
      </c>
      <c r="I282" s="563">
        <v>20</v>
      </c>
      <c r="J282" s="133"/>
      <c r="K282" s="1383">
        <f>IFERROR(G282*J282,0)</f>
        <v>0</v>
      </c>
    </row>
    <row r="283" spans="1:11">
      <c r="A283" s="304" t="str">
        <f>IF(J283&gt;0,COUNT($J$4:J283)+MAX('MI Fittings'!A:A,'CS Press Fittings'!A:A,'Steel Nipples'!A:A,'Steel Cut Lengths'!A:A,'Pipe Hangers'!A:A,'Brass Nipples '!A:A),"")</f>
        <v/>
      </c>
      <c r="B283" s="340"/>
      <c r="C283" s="591" t="s">
        <v>301</v>
      </c>
      <c r="D283" s="587" t="s">
        <v>6681</v>
      </c>
      <c r="E283" s="1318">
        <v>146.1</v>
      </c>
      <c r="F283" s="588">
        <f>$F$2</f>
        <v>0</v>
      </c>
      <c r="G283" s="1278">
        <f>IFERROR(E283*F283,"-")</f>
        <v>0</v>
      </c>
      <c r="H283" s="563">
        <v>5</v>
      </c>
      <c r="I283" s="563">
        <v>20</v>
      </c>
      <c r="J283" s="133"/>
      <c r="K283" s="1383">
        <f>IFERROR(G283*J283,0)</f>
        <v>0</v>
      </c>
    </row>
    <row r="284" spans="1:11">
      <c r="A284" s="304" t="str">
        <f>IF(J284&gt;0,COUNT($J$4:J284)+MAX('MI Fittings'!A:A,'CS Press Fittings'!A:A,'Steel Nipples'!A:A,'Steel Cut Lengths'!A:A,'Pipe Hangers'!A:A,'Brass Nipples '!A:A),"")</f>
        <v/>
      </c>
      <c r="B284" s="340"/>
      <c r="C284" s="592" t="s">
        <v>302</v>
      </c>
      <c r="D284" s="594" t="s">
        <v>6682</v>
      </c>
      <c r="E284" s="1448">
        <v>146.1</v>
      </c>
      <c r="F284" s="590">
        <f>$F$2</f>
        <v>0</v>
      </c>
      <c r="G284" s="1278">
        <f>IFERROR(E284*F284,"-")</f>
        <v>0</v>
      </c>
      <c r="H284" s="393">
        <v>5</v>
      </c>
      <c r="I284" s="393">
        <v>20</v>
      </c>
      <c r="J284" s="134"/>
      <c r="K284" s="1383">
        <f>IFERROR(G284*J284,0)</f>
        <v>0</v>
      </c>
    </row>
    <row r="285" spans="1:11">
      <c r="A285" s="304" t="str">
        <f>IF(J285&gt;0,COUNT($J$4:J285)+MAX('MI Fittings'!A:A,'CS Press Fittings'!A:A,'Steel Nipples'!A:A,'Steel Cut Lengths'!A:A,'Pipe Hangers'!A:A,'Brass Nipples '!A:A),"")</f>
        <v/>
      </c>
      <c r="B285" s="400"/>
      <c r="C285" s="595"/>
      <c r="D285" s="596"/>
      <c r="E285" s="1449" t="s">
        <v>563</v>
      </c>
      <c r="F285" s="597"/>
      <c r="G285" s="1449"/>
      <c r="H285" s="410"/>
      <c r="I285" s="410"/>
      <c r="J285" s="135"/>
      <c r="K285" s="1453"/>
    </row>
    <row r="286" spans="1:11">
      <c r="A286" s="304" t="str">
        <f>IF(J286&gt;0,COUNT($J$4:J286)+MAX('MI Fittings'!A:A,'CS Press Fittings'!A:A,'Steel Nipples'!A:A,'Steel Cut Lengths'!A:A,'Pipe Hangers'!A:A,'Brass Nipples '!A:A),"")</f>
        <v/>
      </c>
      <c r="B286" s="340"/>
      <c r="C286" s="384" t="s">
        <v>303</v>
      </c>
      <c r="D286" s="342" t="s">
        <v>6683</v>
      </c>
      <c r="E286" s="1278">
        <v>146.1</v>
      </c>
      <c r="F286" s="294">
        <f>$F$2</f>
        <v>0</v>
      </c>
      <c r="G286" s="1278">
        <f>IFERROR(E286*F286,"-")</f>
        <v>0</v>
      </c>
      <c r="H286" s="386">
        <v>5</v>
      </c>
      <c r="I286" s="386">
        <v>25</v>
      </c>
      <c r="J286" s="98"/>
      <c r="K286" s="1383">
        <f>IFERROR(G286*J286,0)</f>
        <v>0</v>
      </c>
    </row>
    <row r="287" spans="1:11">
      <c r="A287" s="304" t="str">
        <f>IF(J287&gt;0,COUNT($J$4:J287)+MAX('MI Fittings'!A:A,'CS Press Fittings'!A:A,'Steel Nipples'!A:A,'Steel Cut Lengths'!A:A,'Pipe Hangers'!A:A,'Brass Nipples '!A:A),"")</f>
        <v/>
      </c>
      <c r="B287" s="340"/>
      <c r="C287" s="560" t="s">
        <v>304</v>
      </c>
      <c r="D287" s="561" t="s">
        <v>6684</v>
      </c>
      <c r="E287" s="1312">
        <v>146.1</v>
      </c>
      <c r="F287" s="562">
        <f>$F$2</f>
        <v>0</v>
      </c>
      <c r="G287" s="1278">
        <f>IFERROR(E287*F287,"-")</f>
        <v>0</v>
      </c>
      <c r="H287" s="563">
        <v>5</v>
      </c>
      <c r="I287" s="563">
        <v>25</v>
      </c>
      <c r="J287" s="131"/>
      <c r="K287" s="1383">
        <f>IFERROR(G287*J287,0)</f>
        <v>0</v>
      </c>
    </row>
    <row r="288" spans="1:11">
      <c r="A288" s="304" t="str">
        <f>IF(J288&gt;0,COUNT($J$4:J288)+MAX('MI Fittings'!A:A,'CS Press Fittings'!A:A,'Steel Nipples'!A:A,'Steel Cut Lengths'!A:A,'Pipe Hangers'!A:A,'Brass Nipples '!A:A),"")</f>
        <v/>
      </c>
      <c r="B288" s="340"/>
      <c r="C288" s="560" t="s">
        <v>305</v>
      </c>
      <c r="D288" s="561" t="s">
        <v>6685</v>
      </c>
      <c r="E288" s="1312">
        <v>146.1</v>
      </c>
      <c r="F288" s="562">
        <f>$F$2</f>
        <v>0</v>
      </c>
      <c r="G288" s="1278">
        <f>IFERROR(E288*F288,"-")</f>
        <v>0</v>
      </c>
      <c r="H288" s="563">
        <v>5</v>
      </c>
      <c r="I288" s="563">
        <v>25</v>
      </c>
      <c r="J288" s="131"/>
      <c r="K288" s="1383">
        <f>IFERROR(G288*J288,0)</f>
        <v>0</v>
      </c>
    </row>
    <row r="289" spans="1:11">
      <c r="A289" s="304" t="str">
        <f>IF(J289&gt;0,COUNT($J$4:J289)+MAX('MI Fittings'!A:A,'CS Press Fittings'!A:A,'Steel Nipples'!A:A,'Steel Cut Lengths'!A:A,'Pipe Hangers'!A:A,'Brass Nipples '!A:A),"")</f>
        <v/>
      </c>
      <c r="B289" s="340"/>
      <c r="C289" s="560" t="s">
        <v>306</v>
      </c>
      <c r="D289" s="561" t="s">
        <v>6686</v>
      </c>
      <c r="E289" s="1312">
        <v>146.1</v>
      </c>
      <c r="F289" s="562">
        <f>$F$2</f>
        <v>0</v>
      </c>
      <c r="G289" s="1278">
        <f>IFERROR(E289*F289,"-")</f>
        <v>0</v>
      </c>
      <c r="H289" s="563">
        <v>5</v>
      </c>
      <c r="I289" s="563">
        <v>20</v>
      </c>
      <c r="J289" s="131"/>
      <c r="K289" s="1383">
        <f>IFERROR(G289*J289,0)</f>
        <v>0</v>
      </c>
    </row>
    <row r="290" spans="1:11">
      <c r="A290" s="304" t="str">
        <f>IF(J290&gt;0,COUNT($J$4:J290)+MAX('MI Fittings'!A:A,'CS Press Fittings'!A:A,'Steel Nipples'!A:A,'Steel Cut Lengths'!A:A,'Pipe Hangers'!A:A,'Brass Nipples '!A:A),"")</f>
        <v/>
      </c>
      <c r="B290" s="340"/>
      <c r="C290" s="391" t="s">
        <v>307</v>
      </c>
      <c r="D290" s="349" t="s">
        <v>6687</v>
      </c>
      <c r="E290" s="1276">
        <v>146.1</v>
      </c>
      <c r="F290" s="296">
        <f>$F$2</f>
        <v>0</v>
      </c>
      <c r="G290" s="1278">
        <f>IFERROR(E290*F290,"-")</f>
        <v>0</v>
      </c>
      <c r="H290" s="393">
        <v>5</v>
      </c>
      <c r="I290" s="393">
        <v>20</v>
      </c>
      <c r="J290" s="100"/>
      <c r="K290" s="1383">
        <f>IFERROR(G290*J290,0)</f>
        <v>0</v>
      </c>
    </row>
    <row r="291" spans="1:11">
      <c r="A291" s="304" t="str">
        <f>IF(J291&gt;0,COUNT($J$4:J291)+MAX('MI Fittings'!A:A,'CS Press Fittings'!A:A,'Steel Nipples'!A:A,'Steel Cut Lengths'!A:A,'Pipe Hangers'!A:A,'Brass Nipples '!A:A),"")</f>
        <v/>
      </c>
      <c r="B291" s="400"/>
      <c r="C291" s="408"/>
      <c r="D291" s="355"/>
      <c r="E291" s="1440" t="s">
        <v>563</v>
      </c>
      <c r="F291" s="300"/>
      <c r="G291" s="1378"/>
      <c r="H291" s="410"/>
      <c r="I291" s="410"/>
      <c r="J291" s="101"/>
      <c r="K291" s="1388"/>
    </row>
    <row r="292" spans="1:11">
      <c r="A292" s="304" t="str">
        <f>IF(J292&gt;0,COUNT($J$4:J292)+MAX('MI Fittings'!A:A,'CS Press Fittings'!A:A,'Steel Nipples'!A:A,'Steel Cut Lengths'!A:A,'Pipe Hangers'!A:A,'Brass Nipples '!A:A),"")</f>
        <v/>
      </c>
      <c r="B292" s="340"/>
      <c r="C292" s="384" t="s">
        <v>308</v>
      </c>
      <c r="D292" s="342" t="s">
        <v>6688</v>
      </c>
      <c r="E292" s="1278">
        <v>281.79000000000002</v>
      </c>
      <c r="F292" s="294">
        <f>$F$2</f>
        <v>0</v>
      </c>
      <c r="G292" s="1278">
        <f>IFERROR(E292*F292,"-")</f>
        <v>0</v>
      </c>
      <c r="H292" s="386">
        <v>1</v>
      </c>
      <c r="I292" s="386">
        <v>15</v>
      </c>
      <c r="J292" s="98"/>
      <c r="K292" s="1383">
        <f>IFERROR(G292*J292,0)</f>
        <v>0</v>
      </c>
    </row>
    <row r="293" spans="1:11">
      <c r="A293" s="304" t="str">
        <f>IF(J293&gt;0,COUNT($J$4:J293)+MAX('MI Fittings'!A:A,'CS Press Fittings'!A:A,'Steel Nipples'!A:A,'Steel Cut Lengths'!A:A,'Pipe Hangers'!A:A,'Brass Nipples '!A:A),"")</f>
        <v/>
      </c>
      <c r="B293" s="340"/>
      <c r="C293" s="560" t="s">
        <v>309</v>
      </c>
      <c r="D293" s="561" t="s">
        <v>6689</v>
      </c>
      <c r="E293" s="1312">
        <v>281.79000000000002</v>
      </c>
      <c r="F293" s="562">
        <f>$F$2</f>
        <v>0</v>
      </c>
      <c r="G293" s="1278">
        <f>IFERROR(E293*F293,"-")</f>
        <v>0</v>
      </c>
      <c r="H293" s="563">
        <v>1</v>
      </c>
      <c r="I293" s="563">
        <v>15</v>
      </c>
      <c r="J293" s="131"/>
      <c r="K293" s="1383">
        <f>IFERROR(G293*J293,0)</f>
        <v>0</v>
      </c>
    </row>
    <row r="294" spans="1:11">
      <c r="A294" s="304" t="str">
        <f>IF(J294&gt;0,COUNT($J$4:J294)+MAX('MI Fittings'!A:A,'CS Press Fittings'!A:A,'Steel Nipples'!A:A,'Steel Cut Lengths'!A:A,'Pipe Hangers'!A:A,'Brass Nipples '!A:A),"")</f>
        <v/>
      </c>
      <c r="B294" s="340"/>
      <c r="C294" s="560" t="s">
        <v>310</v>
      </c>
      <c r="D294" s="561" t="s">
        <v>6690</v>
      </c>
      <c r="E294" s="1312">
        <v>281.79000000000002</v>
      </c>
      <c r="F294" s="562">
        <f>$F$2</f>
        <v>0</v>
      </c>
      <c r="G294" s="1278">
        <f>IFERROR(E294*F294,"-")</f>
        <v>0</v>
      </c>
      <c r="H294" s="563">
        <v>1</v>
      </c>
      <c r="I294" s="563">
        <v>15</v>
      </c>
      <c r="J294" s="131"/>
      <c r="K294" s="1383">
        <f>IFERROR(G294*J294,0)</f>
        <v>0</v>
      </c>
    </row>
    <row r="295" spans="1:11">
      <c r="A295" s="304" t="str">
        <f>IF(J295&gt;0,COUNT($J$4:J295)+MAX('MI Fittings'!A:A,'CS Press Fittings'!A:A,'Steel Nipples'!A:A,'Steel Cut Lengths'!A:A,'Pipe Hangers'!A:A,'Brass Nipples '!A:A),"")</f>
        <v/>
      </c>
      <c r="B295" s="340"/>
      <c r="C295" s="391" t="s">
        <v>311</v>
      </c>
      <c r="D295" s="349" t="s">
        <v>6691</v>
      </c>
      <c r="E295" s="1276">
        <v>281.79000000000002</v>
      </c>
      <c r="F295" s="296">
        <f>$F$2</f>
        <v>0</v>
      </c>
      <c r="G295" s="1278">
        <f>IFERROR(E295*F295,"-")</f>
        <v>0</v>
      </c>
      <c r="H295" s="393">
        <v>1</v>
      </c>
      <c r="I295" s="393">
        <v>15</v>
      </c>
      <c r="J295" s="100"/>
      <c r="K295" s="1383">
        <f>IFERROR(G295*J295,0)</f>
        <v>0</v>
      </c>
    </row>
    <row r="296" spans="1:11">
      <c r="A296" s="304" t="str">
        <f>IF(J296&gt;0,COUNT($J$4:J296)+MAX('MI Fittings'!A:A,'CS Press Fittings'!A:A,'Steel Nipples'!A:A,'Steel Cut Lengths'!A:A,'Pipe Hangers'!A:A,'Brass Nipples '!A:A),"")</f>
        <v/>
      </c>
      <c r="B296" s="400"/>
      <c r="C296" s="408"/>
      <c r="D296" s="355"/>
      <c r="E296" s="1440" t="s">
        <v>563</v>
      </c>
      <c r="F296" s="300"/>
      <c r="G296" s="1378"/>
      <c r="H296" s="410"/>
      <c r="I296" s="410"/>
      <c r="J296" s="101"/>
      <c r="K296" s="1388"/>
    </row>
    <row r="297" spans="1:11">
      <c r="A297" s="304" t="str">
        <f>IF(J297&gt;0,COUNT($J$4:J297)+MAX('MI Fittings'!A:A,'CS Press Fittings'!A:A,'Steel Nipples'!A:A,'Steel Cut Lengths'!A:A,'Pipe Hangers'!A:A,'Brass Nipples '!A:A),"")</f>
        <v/>
      </c>
      <c r="B297" s="340"/>
      <c r="C297" s="598" t="s">
        <v>312</v>
      </c>
      <c r="D297" s="599" t="s">
        <v>6692</v>
      </c>
      <c r="E297" s="1319">
        <v>281.79000000000002</v>
      </c>
      <c r="F297" s="600">
        <f>$F$2</f>
        <v>0</v>
      </c>
      <c r="G297" s="1278">
        <f>IFERROR(E297*F297,"-")</f>
        <v>0</v>
      </c>
      <c r="H297" s="404">
        <v>1</v>
      </c>
      <c r="I297" s="404">
        <v>5</v>
      </c>
      <c r="J297" s="136"/>
      <c r="K297" s="1383">
        <f>IFERROR(G297*J297,0)</f>
        <v>0</v>
      </c>
    </row>
    <row r="298" spans="1:11">
      <c r="A298" s="304" t="str">
        <f>IF(J298&gt;0,COUNT($J$4:J298)+MAX('MI Fittings'!A:A,'CS Press Fittings'!A:A,'Steel Nipples'!A:A,'Steel Cut Lengths'!A:A,'Pipe Hangers'!A:A,'Brass Nipples '!A:A),"")</f>
        <v/>
      </c>
      <c r="B298" s="400"/>
      <c r="C298" s="601"/>
      <c r="D298" s="596"/>
      <c r="E298" s="1440" t="s">
        <v>563</v>
      </c>
      <c r="F298" s="597"/>
      <c r="G298" s="1449"/>
      <c r="H298" s="410"/>
      <c r="I298" s="410"/>
      <c r="J298" s="135"/>
      <c r="K298" s="1453"/>
    </row>
    <row r="299" spans="1:11">
      <c r="A299" s="304" t="str">
        <f>IF(J299&gt;0,COUNT($J$4:J299)+MAX('MI Fittings'!A:A,'CS Press Fittings'!A:A,'Steel Nipples'!A:A,'Steel Cut Lengths'!A:A,'Pipe Hangers'!A:A,'Brass Nipples '!A:A),"")</f>
        <v/>
      </c>
      <c r="B299" s="340"/>
      <c r="C299" s="575" t="s">
        <v>313</v>
      </c>
      <c r="D299" s="576" t="s">
        <v>6693</v>
      </c>
      <c r="E299" s="1315">
        <v>281.79000000000002</v>
      </c>
      <c r="F299" s="577">
        <f>$F$2</f>
        <v>0</v>
      </c>
      <c r="G299" s="1278">
        <f>IFERROR(E299*F299,"-")</f>
        <v>0</v>
      </c>
      <c r="H299" s="386">
        <v>1</v>
      </c>
      <c r="I299" s="386">
        <v>5</v>
      </c>
      <c r="J299" s="132"/>
      <c r="K299" s="1383">
        <f>IFERROR(G299*J299,0)</f>
        <v>0</v>
      </c>
    </row>
    <row r="300" spans="1:11">
      <c r="A300" s="304" t="str">
        <f>IF(J300&gt;0,COUNT($J$4:J300)+MAX('MI Fittings'!A:A,'CS Press Fittings'!A:A,'Steel Nipples'!A:A,'Steel Cut Lengths'!A:A,'Pipe Hangers'!A:A,'Brass Nipples '!A:A),"")</f>
        <v/>
      </c>
      <c r="B300" s="340"/>
      <c r="C300" s="592" t="s">
        <v>314</v>
      </c>
      <c r="D300" s="594" t="s">
        <v>6694</v>
      </c>
      <c r="E300" s="1448">
        <v>281.79000000000002</v>
      </c>
      <c r="F300" s="590">
        <f>$F$2</f>
        <v>0</v>
      </c>
      <c r="G300" s="1278">
        <f>IFERROR(E300*F300,"-")</f>
        <v>0</v>
      </c>
      <c r="H300" s="393">
        <v>1</v>
      </c>
      <c r="I300" s="393">
        <v>5</v>
      </c>
      <c r="J300" s="134"/>
      <c r="K300" s="1383">
        <f>IFERROR(G300*J300,0)</f>
        <v>0</v>
      </c>
    </row>
    <row r="301" spans="1:11">
      <c r="A301" s="304" t="str">
        <f>IF(J301&gt;0,COUNT($J$4:J301)+MAX('MI Fittings'!A:A,'CS Press Fittings'!A:A,'Steel Nipples'!A:A,'Steel Cut Lengths'!A:A,'Pipe Hangers'!A:A,'Brass Nipples '!A:A),"")</f>
        <v/>
      </c>
      <c r="B301" s="400"/>
      <c r="C301" s="595"/>
      <c r="D301" s="596"/>
      <c r="E301" s="1449" t="s">
        <v>563</v>
      </c>
      <c r="F301" s="597"/>
      <c r="G301" s="1449"/>
      <c r="H301" s="410"/>
      <c r="I301" s="410"/>
      <c r="J301" s="135"/>
      <c r="K301" s="1453"/>
    </row>
    <row r="302" spans="1:11">
      <c r="A302" s="304" t="str">
        <f>IF(J302&gt;0,COUNT($J$4:J302)+MAX('MI Fittings'!A:A,'CS Press Fittings'!A:A,'Steel Nipples'!A:A,'Steel Cut Lengths'!A:A,'Pipe Hangers'!A:A,'Brass Nipples '!A:A),"")</f>
        <v/>
      </c>
      <c r="B302" s="340"/>
      <c r="C302" s="575" t="s">
        <v>315</v>
      </c>
      <c r="D302" s="576" t="s">
        <v>6695</v>
      </c>
      <c r="E302" s="1446">
        <v>436.74</v>
      </c>
      <c r="F302" s="577">
        <f>$F$2</f>
        <v>0</v>
      </c>
      <c r="G302" s="1278">
        <f>IFERROR(E302*F302,"-")</f>
        <v>0</v>
      </c>
      <c r="H302" s="386">
        <v>1</v>
      </c>
      <c r="I302" s="386">
        <v>5</v>
      </c>
      <c r="J302" s="132"/>
      <c r="K302" s="1383">
        <f>IFERROR(G302*J302,0)</f>
        <v>0</v>
      </c>
    </row>
    <row r="303" spans="1:11">
      <c r="A303" s="304" t="str">
        <f>IF(J303&gt;0,COUNT($J$4:J303)+MAX('MI Fittings'!A:A,'CS Press Fittings'!A:A,'Steel Nipples'!A:A,'Steel Cut Lengths'!A:A,'Pipe Hangers'!A:A,'Brass Nipples '!A:A),"")</f>
        <v/>
      </c>
      <c r="B303" s="340"/>
      <c r="C303" s="592" t="s">
        <v>316</v>
      </c>
      <c r="D303" s="594" t="s">
        <v>6696</v>
      </c>
      <c r="E303" s="1447">
        <v>436.74</v>
      </c>
      <c r="F303" s="590">
        <f>$F$2</f>
        <v>0</v>
      </c>
      <c r="G303" s="1278">
        <f>IFERROR(E303*F303,"-")</f>
        <v>0</v>
      </c>
      <c r="H303" s="393">
        <v>1</v>
      </c>
      <c r="I303" s="393">
        <v>5</v>
      </c>
      <c r="J303" s="134"/>
      <c r="K303" s="1383">
        <f>IFERROR(G303*J303,0)</f>
        <v>0</v>
      </c>
    </row>
    <row r="304" spans="1:11">
      <c r="A304" s="304" t="str">
        <f>IF(J304&gt;0,COUNT($J$4:J304)+MAX('MI Fittings'!A:A,'CS Press Fittings'!A:A,'Steel Nipples'!A:A,'Steel Cut Lengths'!A:A,'Pipe Hangers'!A:A,'Brass Nipples '!A:A),"")</f>
        <v/>
      </c>
      <c r="B304" s="400"/>
      <c r="C304" s="595"/>
      <c r="D304" s="596"/>
      <c r="E304" s="1440" t="s">
        <v>563</v>
      </c>
      <c r="F304" s="597"/>
      <c r="G304" s="1449"/>
      <c r="H304" s="410"/>
      <c r="I304" s="410"/>
      <c r="J304" s="135"/>
      <c r="K304" s="1453"/>
    </row>
    <row r="305" spans="1:14">
      <c r="A305" s="304" t="str">
        <f>IF(J305&gt;0,COUNT($J$4:J305)+MAX('MI Fittings'!A:A,'CS Press Fittings'!A:A,'Steel Nipples'!A:A,'Steel Cut Lengths'!A:A,'Pipe Hangers'!A:A,'Brass Nipples '!A:A),"")</f>
        <v/>
      </c>
      <c r="B305" s="340"/>
      <c r="C305" s="602" t="s">
        <v>317</v>
      </c>
      <c r="D305" s="599" t="s">
        <v>6697</v>
      </c>
      <c r="E305" s="1450">
        <v>436.74</v>
      </c>
      <c r="F305" s="600">
        <f>$F$2</f>
        <v>0</v>
      </c>
      <c r="G305" s="1278">
        <f>IFERROR(E305*F305,"-")</f>
        <v>0</v>
      </c>
      <c r="H305" s="404">
        <v>1</v>
      </c>
      <c r="I305" s="404">
        <v>5</v>
      </c>
      <c r="J305" s="136"/>
      <c r="K305" s="1383">
        <f>IFERROR(G305*J305,0)</f>
        <v>0</v>
      </c>
    </row>
    <row r="306" spans="1:14">
      <c r="A306" s="304" t="str">
        <f>IF(J306&gt;0,COUNT($J$4:J306)+MAX('MI Fittings'!A:A,'CS Press Fittings'!A:A,'Steel Nipples'!A:A,'Steel Cut Lengths'!A:A,'Pipe Hangers'!A:A,'Brass Nipples '!A:A),"")</f>
        <v/>
      </c>
      <c r="B306" s="400"/>
      <c r="C306" s="603"/>
      <c r="D306" s="604"/>
      <c r="E306" s="1451" t="s">
        <v>563</v>
      </c>
      <c r="F306" s="597"/>
      <c r="G306" s="1449"/>
      <c r="H306" s="410"/>
      <c r="I306" s="410"/>
      <c r="J306" s="135"/>
      <c r="K306" s="1453"/>
    </row>
    <row r="307" spans="1:14">
      <c r="A307" s="304" t="str">
        <f>IF(J307&gt;0,COUNT($J$4:J307)+MAX('MI Fittings'!A:A,'CS Press Fittings'!A:A,'Steel Nipples'!A:A,'Steel Cut Lengths'!A:A,'Pipe Hangers'!A:A,'Brass Nipples '!A:A),"")</f>
        <v/>
      </c>
      <c r="B307" s="340"/>
      <c r="C307" s="384" t="s">
        <v>318</v>
      </c>
      <c r="D307" s="342" t="s">
        <v>6698</v>
      </c>
      <c r="E307" s="1278">
        <v>436.74</v>
      </c>
      <c r="F307" s="294">
        <f>$F$2</f>
        <v>0</v>
      </c>
      <c r="G307" s="1278">
        <f>IFERROR(E307*F307,"-")</f>
        <v>0</v>
      </c>
      <c r="H307" s="386">
        <v>1</v>
      </c>
      <c r="I307" s="386">
        <v>6</v>
      </c>
      <c r="J307" s="98"/>
      <c r="K307" s="1383">
        <f>IFERROR(G307*J307,0)</f>
        <v>0</v>
      </c>
    </row>
    <row r="308" spans="1:14">
      <c r="A308" s="304" t="str">
        <f>IF(J308&gt;0,COUNT($J$4:J308)+MAX('MI Fittings'!A:A,'CS Press Fittings'!A:A,'Steel Nipples'!A:A,'Steel Cut Lengths'!A:A,'Pipe Hangers'!A:A,'Brass Nipples '!A:A),"")</f>
        <v/>
      </c>
      <c r="B308" s="340"/>
      <c r="C308" s="560" t="s">
        <v>319</v>
      </c>
      <c r="D308" s="561" t="s">
        <v>6699</v>
      </c>
      <c r="E308" s="1312">
        <v>436.74</v>
      </c>
      <c r="F308" s="562">
        <f>$F$2</f>
        <v>0</v>
      </c>
      <c r="G308" s="1278">
        <f>IFERROR(E308*F308,"-")</f>
        <v>0</v>
      </c>
      <c r="H308" s="563">
        <v>1</v>
      </c>
      <c r="I308" s="563">
        <v>5</v>
      </c>
      <c r="J308" s="131"/>
      <c r="K308" s="1383">
        <f>IFERROR(G308*J308,0)</f>
        <v>0</v>
      </c>
    </row>
    <row r="309" spans="1:14">
      <c r="A309" s="304" t="str">
        <f>IF(J309&gt;0,COUNT($J$4:J309)+MAX('MI Fittings'!A:A,'CS Press Fittings'!A:A,'Steel Nipples'!A:A,'Steel Cut Lengths'!A:A,'Pipe Hangers'!A:A,'Brass Nipples '!A:A),"")</f>
        <v/>
      </c>
      <c r="B309" s="340"/>
      <c r="C309" s="391" t="s">
        <v>320</v>
      </c>
      <c r="D309" s="349" t="s">
        <v>6700</v>
      </c>
      <c r="E309" s="1276">
        <v>436.74</v>
      </c>
      <c r="F309" s="296">
        <f>$F$2</f>
        <v>0</v>
      </c>
      <c r="G309" s="1278">
        <f>IFERROR(E309*F309,"-")</f>
        <v>0</v>
      </c>
      <c r="H309" s="393">
        <v>1</v>
      </c>
      <c r="I309" s="393">
        <v>5</v>
      </c>
      <c r="J309" s="100"/>
      <c r="K309" s="1383">
        <f>IFERROR(G309*J309,0)</f>
        <v>0</v>
      </c>
    </row>
    <row r="310" spans="1:14">
      <c r="A310" s="304" t="str">
        <f>IF(J310&gt;0,COUNT($J$4:J310)+MAX('MI Fittings'!A:A,'CS Press Fittings'!A:A,'Steel Nipples'!A:A,'Steel Cut Lengths'!A:A,'Pipe Hangers'!A:A,'Brass Nipples '!A:A),"")</f>
        <v/>
      </c>
      <c r="B310" s="400"/>
      <c r="C310" s="408"/>
      <c r="D310" s="355"/>
      <c r="E310" s="1440" t="s">
        <v>563</v>
      </c>
      <c r="F310" s="300"/>
      <c r="G310" s="1378"/>
      <c r="H310" s="410"/>
      <c r="I310" s="410"/>
      <c r="J310" s="101"/>
      <c r="K310" s="1388"/>
    </row>
    <row r="311" spans="1:14">
      <c r="A311" s="304" t="str">
        <f>IF(J311&gt;0,COUNT($J$4:J311)+MAX('MI Fittings'!A:A,'CS Press Fittings'!A:A,'Steel Nipples'!A:A,'Steel Cut Lengths'!A:A,'Pipe Hangers'!A:A,'Brass Nipples '!A:A),"")</f>
        <v/>
      </c>
      <c r="B311" s="340"/>
      <c r="C311" s="384" t="s">
        <v>321</v>
      </c>
      <c r="D311" s="342" t="s">
        <v>6701</v>
      </c>
      <c r="E311" s="1278">
        <v>1014.19</v>
      </c>
      <c r="F311" s="294">
        <f>$F$2</f>
        <v>0</v>
      </c>
      <c r="G311" s="1278">
        <f>IFERROR(E311*F311,"-")</f>
        <v>0</v>
      </c>
      <c r="H311" s="386">
        <v>1</v>
      </c>
      <c r="I311" s="386">
        <v>4</v>
      </c>
      <c r="J311" s="98"/>
      <c r="K311" s="1383">
        <f>IFERROR(G311*J311,0)</f>
        <v>0</v>
      </c>
    </row>
    <row r="312" spans="1:14">
      <c r="A312" s="304" t="str">
        <f>IF(J312&gt;0,COUNT($J$4:J312)+MAX('MI Fittings'!A:A,'CS Press Fittings'!A:A,'Steel Nipples'!A:A,'Steel Cut Lengths'!A:A,'Pipe Hangers'!A:A,'Brass Nipples '!A:A),"")</f>
        <v/>
      </c>
      <c r="B312" s="340"/>
      <c r="C312" s="391" t="s">
        <v>322</v>
      </c>
      <c r="D312" s="349" t="s">
        <v>6702</v>
      </c>
      <c r="E312" s="1276">
        <v>1014.19</v>
      </c>
      <c r="F312" s="296">
        <f>$F$2</f>
        <v>0</v>
      </c>
      <c r="G312" s="1286">
        <f>IFERROR(E312*F312,"-")</f>
        <v>0</v>
      </c>
      <c r="H312" s="393">
        <v>1</v>
      </c>
      <c r="I312" s="393">
        <v>4</v>
      </c>
      <c r="J312" s="100"/>
      <c r="K312" s="1384">
        <f>IFERROR(G312*J312,0)</f>
        <v>0</v>
      </c>
    </row>
    <row r="313" spans="1:14">
      <c r="A313" s="304" t="str">
        <f>IF(J313&gt;0,COUNT($J$4:J313)+MAX('MI Fittings'!A:A,'CS Press Fittings'!A:A,'Steel Nipples'!A:A,'Steel Cut Lengths'!A:A,'Pipe Hangers'!A:A,'Brass Nipples '!A:A),"")</f>
        <v/>
      </c>
      <c r="B313" s="513"/>
      <c r="C313" s="564"/>
      <c r="D313" s="565" t="s">
        <v>323</v>
      </c>
      <c r="E313" s="1314" t="s">
        <v>563</v>
      </c>
      <c r="F313" s="309"/>
      <c r="G313" s="1289"/>
      <c r="H313" s="474"/>
      <c r="I313" s="474"/>
      <c r="J313" s="203"/>
      <c r="K313" s="1404"/>
    </row>
    <row r="314" spans="1:14">
      <c r="A314" s="304" t="str">
        <f>IF(J314&gt;0,COUNT($J$4:J314)+MAX('MI Fittings'!A:A,'CS Press Fittings'!A:A,'Steel Nipples'!A:A,'Steel Cut Lengths'!A:A,'Pipe Hangers'!A:A,'Brass Nipples '!A:A),"")</f>
        <v/>
      </c>
      <c r="B314" s="340"/>
      <c r="C314" s="384" t="s">
        <v>324</v>
      </c>
      <c r="D314" s="342" t="s">
        <v>325</v>
      </c>
      <c r="E314" s="1278">
        <v>6.3</v>
      </c>
      <c r="F314" s="294">
        <f t="shared" ref="F314:F325" si="26">$F$2</f>
        <v>0</v>
      </c>
      <c r="G314" s="1278">
        <f t="shared" ref="G314:G325" si="27">IFERROR(E314*F314,"-")</f>
        <v>0</v>
      </c>
      <c r="H314" s="386">
        <v>5</v>
      </c>
      <c r="I314" s="386">
        <v>1400</v>
      </c>
      <c r="J314" s="98"/>
      <c r="K314" s="1383">
        <f t="shared" ref="K314:K325" si="28">IFERROR(G314*J314,0)</f>
        <v>0</v>
      </c>
    </row>
    <row r="315" spans="1:14">
      <c r="A315" s="304" t="str">
        <f>IF(J315&gt;0,COUNT($J$4:J315)+MAX('MI Fittings'!A:A,'CS Press Fittings'!A:A,'Steel Nipples'!A:A,'Steel Cut Lengths'!A:A,'Pipe Hangers'!A:A,'Brass Nipples '!A:A),"")</f>
        <v/>
      </c>
      <c r="B315" s="340"/>
      <c r="C315" s="560" t="s">
        <v>326</v>
      </c>
      <c r="D315" s="561" t="s">
        <v>327</v>
      </c>
      <c r="E315" s="1312">
        <v>6.3</v>
      </c>
      <c r="F315" s="562">
        <f t="shared" si="26"/>
        <v>0</v>
      </c>
      <c r="G315" s="1278">
        <f t="shared" si="27"/>
        <v>0</v>
      </c>
      <c r="H315" s="563">
        <v>5</v>
      </c>
      <c r="I315" s="563">
        <v>700</v>
      </c>
      <c r="J315" s="131"/>
      <c r="K315" s="1383">
        <f t="shared" si="28"/>
        <v>0</v>
      </c>
    </row>
    <row r="316" spans="1:14">
      <c r="A316" s="304" t="str">
        <f>IF(J316&gt;0,COUNT($J$4:J316)+MAX('MI Fittings'!A:A,'CS Press Fittings'!A:A,'Steel Nipples'!A:A,'Steel Cut Lengths'!A:A,'Pipe Hangers'!A:A,'Brass Nipples '!A:A),"")</f>
        <v/>
      </c>
      <c r="B316" s="340"/>
      <c r="C316" s="560" t="s">
        <v>328</v>
      </c>
      <c r="D316" s="561" t="s">
        <v>329</v>
      </c>
      <c r="E316" s="1312">
        <v>6.3</v>
      </c>
      <c r="F316" s="562">
        <f t="shared" si="26"/>
        <v>0</v>
      </c>
      <c r="G316" s="1278">
        <f t="shared" si="27"/>
        <v>0</v>
      </c>
      <c r="H316" s="563">
        <v>5</v>
      </c>
      <c r="I316" s="563">
        <v>600</v>
      </c>
      <c r="J316" s="131"/>
      <c r="K316" s="1383">
        <f t="shared" si="28"/>
        <v>0</v>
      </c>
      <c r="N316" s="45"/>
    </row>
    <row r="317" spans="1:14">
      <c r="A317" s="304" t="str">
        <f>IF(J317&gt;0,COUNT($J$4:J317)+MAX('MI Fittings'!A:A,'CS Press Fittings'!A:A,'Steel Nipples'!A:A,'Steel Cut Lengths'!A:A,'Pipe Hangers'!A:A,'Brass Nipples '!A:A),"")</f>
        <v/>
      </c>
      <c r="B317" s="340"/>
      <c r="C317" s="560" t="s">
        <v>330</v>
      </c>
      <c r="D317" s="561" t="s">
        <v>331</v>
      </c>
      <c r="E317" s="1312">
        <v>8.4</v>
      </c>
      <c r="F317" s="562">
        <f t="shared" si="26"/>
        <v>0</v>
      </c>
      <c r="G317" s="1278">
        <f t="shared" si="27"/>
        <v>0</v>
      </c>
      <c r="H317" s="563">
        <v>5</v>
      </c>
      <c r="I317" s="563">
        <v>300</v>
      </c>
      <c r="J317" s="131"/>
      <c r="K317" s="1383">
        <f t="shared" si="28"/>
        <v>0</v>
      </c>
    </row>
    <row r="318" spans="1:14">
      <c r="A318" s="304" t="str">
        <f>IF(J318&gt;0,COUNT($J$4:J318)+MAX('MI Fittings'!A:A,'CS Press Fittings'!A:A,'Steel Nipples'!A:A,'Steel Cut Lengths'!A:A,'Pipe Hangers'!A:A,'Brass Nipples '!A:A),"")</f>
        <v/>
      </c>
      <c r="B318" s="340"/>
      <c r="C318" s="560" t="s">
        <v>332</v>
      </c>
      <c r="D318" s="561" t="s">
        <v>333</v>
      </c>
      <c r="E318" s="1312">
        <v>11.08</v>
      </c>
      <c r="F318" s="562">
        <f t="shared" si="26"/>
        <v>0</v>
      </c>
      <c r="G318" s="1278">
        <f t="shared" si="27"/>
        <v>0</v>
      </c>
      <c r="H318" s="563">
        <v>5</v>
      </c>
      <c r="I318" s="563">
        <v>200</v>
      </c>
      <c r="J318" s="131"/>
      <c r="K318" s="1383">
        <f t="shared" si="28"/>
        <v>0</v>
      </c>
    </row>
    <row r="319" spans="1:14">
      <c r="A319" s="304" t="str">
        <f>IF(J319&gt;0,COUNT($J$4:J319)+MAX('MI Fittings'!A:A,'CS Press Fittings'!A:A,'Steel Nipples'!A:A,'Steel Cut Lengths'!A:A,'Pipe Hangers'!A:A,'Brass Nipples '!A:A),"")</f>
        <v/>
      </c>
      <c r="B319" s="340"/>
      <c r="C319" s="560" t="s">
        <v>334</v>
      </c>
      <c r="D319" s="561" t="s">
        <v>335</v>
      </c>
      <c r="E319" s="1312">
        <v>17.34</v>
      </c>
      <c r="F319" s="562">
        <f t="shared" si="26"/>
        <v>0</v>
      </c>
      <c r="G319" s="1278">
        <f t="shared" si="27"/>
        <v>0</v>
      </c>
      <c r="H319" s="563">
        <v>5</v>
      </c>
      <c r="I319" s="563">
        <v>150</v>
      </c>
      <c r="J319" s="131"/>
      <c r="K319" s="1383">
        <f t="shared" si="28"/>
        <v>0</v>
      </c>
    </row>
    <row r="320" spans="1:14">
      <c r="A320" s="304" t="str">
        <f>IF(J320&gt;0,COUNT($J$4:J320)+MAX('MI Fittings'!A:A,'CS Press Fittings'!A:A,'Steel Nipples'!A:A,'Steel Cut Lengths'!A:A,'Pipe Hangers'!A:A,'Brass Nipples '!A:A),"")</f>
        <v/>
      </c>
      <c r="B320" s="340"/>
      <c r="C320" s="560" t="s">
        <v>336</v>
      </c>
      <c r="D320" s="561" t="s">
        <v>337</v>
      </c>
      <c r="E320" s="1312">
        <v>26.37</v>
      </c>
      <c r="F320" s="562">
        <f t="shared" si="26"/>
        <v>0</v>
      </c>
      <c r="G320" s="1278">
        <f t="shared" si="27"/>
        <v>0</v>
      </c>
      <c r="H320" s="563">
        <v>5</v>
      </c>
      <c r="I320" s="563">
        <v>100</v>
      </c>
      <c r="J320" s="131"/>
      <c r="K320" s="1383">
        <f t="shared" si="28"/>
        <v>0</v>
      </c>
    </row>
    <row r="321" spans="1:13">
      <c r="A321" s="304" t="str">
        <f>IF(J321&gt;0,COUNT($J$4:J321)+MAX('MI Fittings'!A:A,'CS Press Fittings'!A:A,'Steel Nipples'!A:A,'Steel Cut Lengths'!A:A,'Pipe Hangers'!A:A,'Brass Nipples '!A:A),"")</f>
        <v/>
      </c>
      <c r="B321" s="340"/>
      <c r="C321" s="560" t="s">
        <v>338</v>
      </c>
      <c r="D321" s="561" t="s">
        <v>339</v>
      </c>
      <c r="E321" s="1312">
        <v>35.590000000000003</v>
      </c>
      <c r="F321" s="562">
        <f t="shared" si="26"/>
        <v>0</v>
      </c>
      <c r="G321" s="1278">
        <f t="shared" si="27"/>
        <v>0</v>
      </c>
      <c r="H321" s="563">
        <v>5</v>
      </c>
      <c r="I321" s="563">
        <v>70</v>
      </c>
      <c r="J321" s="131"/>
      <c r="K321" s="1383">
        <f t="shared" si="28"/>
        <v>0</v>
      </c>
    </row>
    <row r="322" spans="1:13">
      <c r="A322" s="304" t="str">
        <f>IF(J322&gt;0,COUNT($J$4:J322)+MAX('MI Fittings'!A:A,'CS Press Fittings'!A:A,'Steel Nipples'!A:A,'Steel Cut Lengths'!A:A,'Pipe Hangers'!A:A,'Brass Nipples '!A:A),"")</f>
        <v/>
      </c>
      <c r="B322" s="340"/>
      <c r="C322" s="560" t="s">
        <v>340</v>
      </c>
      <c r="D322" s="561" t="s">
        <v>341</v>
      </c>
      <c r="E322" s="1312">
        <v>60.39</v>
      </c>
      <c r="F322" s="562">
        <f t="shared" si="26"/>
        <v>0</v>
      </c>
      <c r="G322" s="1278">
        <f t="shared" si="27"/>
        <v>0</v>
      </c>
      <c r="H322" s="563">
        <v>5</v>
      </c>
      <c r="I322" s="563">
        <v>50</v>
      </c>
      <c r="J322" s="131"/>
      <c r="K322" s="1383">
        <f t="shared" si="28"/>
        <v>0</v>
      </c>
    </row>
    <row r="323" spans="1:13">
      <c r="A323" s="304" t="str">
        <f>IF(J323&gt;0,COUNT($J$4:J323)+MAX('MI Fittings'!A:A,'CS Press Fittings'!A:A,'Steel Nipples'!A:A,'Steel Cut Lengths'!A:A,'Pipe Hangers'!A:A,'Brass Nipples '!A:A),"")</f>
        <v/>
      </c>
      <c r="B323" s="340"/>
      <c r="C323" s="560" t="s">
        <v>342</v>
      </c>
      <c r="D323" s="561" t="s">
        <v>343</v>
      </c>
      <c r="E323" s="1312">
        <v>114.99</v>
      </c>
      <c r="F323" s="562">
        <f t="shared" si="26"/>
        <v>0</v>
      </c>
      <c r="G323" s="1278">
        <f t="shared" si="27"/>
        <v>0</v>
      </c>
      <c r="H323" s="563">
        <v>1</v>
      </c>
      <c r="I323" s="563">
        <v>25</v>
      </c>
      <c r="J323" s="131"/>
      <c r="K323" s="1383">
        <f t="shared" si="28"/>
        <v>0</v>
      </c>
    </row>
    <row r="324" spans="1:13">
      <c r="A324" s="304" t="str">
        <f>IF(J324&gt;0,COUNT($J$4:J324)+MAX('MI Fittings'!A:A,'CS Press Fittings'!A:A,'Steel Nipples'!A:A,'Steel Cut Lengths'!A:A,'Pipe Hangers'!A:A,'Brass Nipples '!A:A),"")</f>
        <v/>
      </c>
      <c r="B324" s="340"/>
      <c r="C324" s="560" t="s">
        <v>344</v>
      </c>
      <c r="D324" s="561" t="s">
        <v>345</v>
      </c>
      <c r="E324" s="1312">
        <v>183.3</v>
      </c>
      <c r="F324" s="562">
        <f t="shared" si="26"/>
        <v>0</v>
      </c>
      <c r="G324" s="1278">
        <f t="shared" si="27"/>
        <v>0</v>
      </c>
      <c r="H324" s="563">
        <v>1</v>
      </c>
      <c r="I324" s="563">
        <v>18</v>
      </c>
      <c r="J324" s="131"/>
      <c r="K324" s="1383">
        <f t="shared" si="28"/>
        <v>0</v>
      </c>
    </row>
    <row r="325" spans="1:13">
      <c r="A325" s="304" t="str">
        <f>IF(J325&gt;0,COUNT($J$4:J325)+MAX('MI Fittings'!A:A,'CS Press Fittings'!A:A,'Steel Nipples'!A:A,'Steel Cut Lengths'!A:A,'Pipe Hangers'!A:A,'Brass Nipples '!A:A),"")</f>
        <v/>
      </c>
      <c r="B325" s="340"/>
      <c r="C325" s="391" t="s">
        <v>346</v>
      </c>
      <c r="D325" s="349" t="s">
        <v>347</v>
      </c>
      <c r="E325" s="1276">
        <v>352.36</v>
      </c>
      <c r="F325" s="296">
        <f t="shared" si="26"/>
        <v>0</v>
      </c>
      <c r="G325" s="1286">
        <f t="shared" si="27"/>
        <v>0</v>
      </c>
      <c r="H325" s="393">
        <v>1</v>
      </c>
      <c r="I325" s="393">
        <v>10</v>
      </c>
      <c r="J325" s="100"/>
      <c r="K325" s="1384">
        <f t="shared" si="28"/>
        <v>0</v>
      </c>
    </row>
    <row r="326" spans="1:13">
      <c r="A326" s="304" t="str">
        <f>IF(J326&gt;0,COUNT($J$4:J326)+MAX('MI Fittings'!A:A,'CS Press Fittings'!A:A,'Steel Nipples'!A:A,'Steel Cut Lengths'!A:A,'Pipe Hangers'!A:A,'Brass Nipples '!A:A),"")</f>
        <v/>
      </c>
      <c r="B326" s="513"/>
      <c r="C326" s="564"/>
      <c r="D326" s="565" t="s">
        <v>8835</v>
      </c>
      <c r="E326" s="1314" t="s">
        <v>563</v>
      </c>
      <c r="F326" s="309"/>
      <c r="G326" s="1289"/>
      <c r="H326" s="474"/>
      <c r="I326" s="474"/>
      <c r="J326" s="203"/>
      <c r="K326" s="1404"/>
    </row>
    <row r="327" spans="1:13">
      <c r="A327" s="304" t="str">
        <f>IF(J327&gt;0,COUNT($J$4:J327)+MAX('MI Fittings'!A:A,'CS Press Fittings'!A:A,'Steel Nipples'!A:A,'Steel Cut Lengths'!A:A,'Pipe Hangers'!A:A,'Brass Nipples '!A:A),"")</f>
        <v/>
      </c>
      <c r="B327" s="340"/>
      <c r="C327" s="575" t="s">
        <v>348</v>
      </c>
      <c r="D327" s="576" t="s">
        <v>349</v>
      </c>
      <c r="E327" s="1315">
        <v>7.84</v>
      </c>
      <c r="F327" s="577">
        <f>$F$2</f>
        <v>0</v>
      </c>
      <c r="G327" s="1278">
        <f t="shared" ref="G327:G338" si="29">IFERROR(E327*F327,"-")</f>
        <v>0</v>
      </c>
      <c r="H327" s="578">
        <v>5</v>
      </c>
      <c r="I327" s="578">
        <v>1400</v>
      </c>
      <c r="J327" s="137"/>
      <c r="K327" s="1383">
        <f t="shared" ref="K327:K338" si="30">IFERROR(G327*J327,0)</f>
        <v>0</v>
      </c>
    </row>
    <row r="328" spans="1:13">
      <c r="A328" s="304" t="str">
        <f>IF(J328&gt;0,COUNT($J$4:J328)+MAX('MI Fittings'!A:A,'CS Press Fittings'!A:A,'Steel Nipples'!A:A,'Steel Cut Lengths'!A:A,'Pipe Hangers'!A:A,'Brass Nipples '!A:A),"")</f>
        <v/>
      </c>
      <c r="B328" s="340"/>
      <c r="C328" s="591" t="s">
        <v>350</v>
      </c>
      <c r="D328" s="587" t="s">
        <v>351</v>
      </c>
      <c r="E328" s="1318">
        <v>7.84</v>
      </c>
      <c r="F328" s="588">
        <f>$F$2</f>
        <v>0</v>
      </c>
      <c r="G328" s="1278">
        <f t="shared" si="29"/>
        <v>0</v>
      </c>
      <c r="H328" s="578">
        <v>5</v>
      </c>
      <c r="I328" s="578">
        <v>1200</v>
      </c>
      <c r="J328" s="133"/>
      <c r="K328" s="1383">
        <f t="shared" si="30"/>
        <v>0</v>
      </c>
    </row>
    <row r="329" spans="1:13">
      <c r="A329" s="304" t="str">
        <f>IF(J329&gt;0,COUNT($J$4:J329)+MAX('MI Fittings'!A:A,'CS Press Fittings'!A:A,'Steel Nipples'!A:A,'Steel Cut Lengths'!A:A,'Pipe Hangers'!A:A,'Brass Nipples '!A:A),"")</f>
        <v/>
      </c>
      <c r="B329" s="340"/>
      <c r="C329" s="591" t="s">
        <v>352</v>
      </c>
      <c r="D329" s="587" t="s">
        <v>353</v>
      </c>
      <c r="E329" s="1318">
        <v>7.84</v>
      </c>
      <c r="F329" s="588">
        <f>$F$2</f>
        <v>0</v>
      </c>
      <c r="G329" s="1278">
        <f t="shared" si="29"/>
        <v>0</v>
      </c>
      <c r="H329" s="578">
        <v>5</v>
      </c>
      <c r="I329" s="578">
        <v>700</v>
      </c>
      <c r="J329" s="137"/>
      <c r="K329" s="1383">
        <f t="shared" si="30"/>
        <v>0</v>
      </c>
    </row>
    <row r="330" spans="1:13">
      <c r="A330" s="304" t="str">
        <f>IF(J330&gt;0,COUNT($J$4:J330)+MAX('MI Fittings'!A:A,'CS Press Fittings'!A:A,'Steel Nipples'!A:A,'Steel Cut Lengths'!A:A,'Pipe Hangers'!A:A,'Brass Nipples '!A:A),"")</f>
        <v/>
      </c>
      <c r="B330" s="340"/>
      <c r="C330" s="591" t="s">
        <v>354</v>
      </c>
      <c r="D330" s="561" t="s">
        <v>355</v>
      </c>
      <c r="E330" s="1312">
        <v>8.7799999999999994</v>
      </c>
      <c r="F330" s="562">
        <f>$F$2</f>
        <v>0</v>
      </c>
      <c r="G330" s="1278">
        <f t="shared" si="29"/>
        <v>0</v>
      </c>
      <c r="H330" s="578">
        <v>5</v>
      </c>
      <c r="I330" s="578">
        <v>500</v>
      </c>
      <c r="J330" s="131"/>
      <c r="K330" s="1383">
        <f t="shared" si="30"/>
        <v>0</v>
      </c>
      <c r="M330" s="1288"/>
    </row>
    <row r="331" spans="1:13">
      <c r="A331" s="304" t="str">
        <f>IF(J331&gt;0,COUNT($J$4:J331)+MAX('MI Fittings'!A:A,'CS Press Fittings'!A:A,'Steel Nipples'!A:A,'Steel Cut Lengths'!A:A,'Pipe Hangers'!A:A,'Brass Nipples '!A:A),"")</f>
        <v/>
      </c>
      <c r="B331" s="340"/>
      <c r="C331" s="591" t="s">
        <v>356</v>
      </c>
      <c r="D331" s="561" t="s">
        <v>357</v>
      </c>
      <c r="E331" s="1312">
        <v>10.039999999999999</v>
      </c>
      <c r="F331" s="562">
        <f>$F$2</f>
        <v>0</v>
      </c>
      <c r="G331" s="1278">
        <f t="shared" si="29"/>
        <v>0</v>
      </c>
      <c r="H331" s="578">
        <v>5</v>
      </c>
      <c r="I331" s="578">
        <v>300</v>
      </c>
      <c r="J331" s="98"/>
      <c r="K331" s="1383">
        <f t="shared" si="30"/>
        <v>0</v>
      </c>
    </row>
    <row r="332" spans="1:13">
      <c r="A332" s="304" t="str">
        <f>IF(J332&gt;0,COUNT($J$4:J332)+MAX('MI Fittings'!A:A,'CS Press Fittings'!A:A,'Steel Nipples'!A:A,'Steel Cut Lengths'!A:A,'Pipe Hangers'!A:A,'Brass Nipples '!A:A),"")</f>
        <v/>
      </c>
      <c r="B332" s="340"/>
      <c r="C332" s="591" t="s">
        <v>358</v>
      </c>
      <c r="D332" s="561" t="s">
        <v>359</v>
      </c>
      <c r="E332" s="1312">
        <v>13.24</v>
      </c>
      <c r="F332" s="562">
        <f t="shared" ref="F332:F338" si="31">$F$2</f>
        <v>0</v>
      </c>
      <c r="G332" s="1278">
        <f t="shared" si="29"/>
        <v>0</v>
      </c>
      <c r="H332" s="578">
        <v>5</v>
      </c>
      <c r="I332" s="578">
        <v>200</v>
      </c>
      <c r="J332" s="98"/>
      <c r="K332" s="1383">
        <f t="shared" si="30"/>
        <v>0</v>
      </c>
    </row>
    <row r="333" spans="1:13">
      <c r="A333" s="304" t="str">
        <f>IF(J333&gt;0,COUNT($J$4:J333)+MAX('MI Fittings'!A:A,'CS Press Fittings'!A:A,'Steel Nipples'!A:A,'Steel Cut Lengths'!A:A,'Pipe Hangers'!A:A,'Brass Nipples '!A:A),"")</f>
        <v/>
      </c>
      <c r="B333" s="340"/>
      <c r="C333" s="591" t="s">
        <v>360</v>
      </c>
      <c r="D333" s="561" t="s">
        <v>361</v>
      </c>
      <c r="E333" s="1312">
        <v>19.71</v>
      </c>
      <c r="F333" s="562">
        <f t="shared" si="31"/>
        <v>0</v>
      </c>
      <c r="G333" s="1278">
        <f t="shared" si="29"/>
        <v>0</v>
      </c>
      <c r="H333" s="578">
        <v>5</v>
      </c>
      <c r="I333" s="578">
        <v>120</v>
      </c>
      <c r="J333" s="131"/>
      <c r="K333" s="1383">
        <f t="shared" si="30"/>
        <v>0</v>
      </c>
    </row>
    <row r="334" spans="1:13">
      <c r="A334" s="304" t="str">
        <f>IF(J334&gt;0,COUNT($J$4:J334)+MAX('MI Fittings'!A:A,'CS Press Fittings'!A:A,'Steel Nipples'!A:A,'Steel Cut Lengths'!A:A,'Pipe Hangers'!A:A,'Brass Nipples '!A:A),"")</f>
        <v/>
      </c>
      <c r="B334" s="340"/>
      <c r="C334" s="591" t="s">
        <v>362</v>
      </c>
      <c r="D334" s="561" t="s">
        <v>363</v>
      </c>
      <c r="E334" s="1312">
        <v>25.1</v>
      </c>
      <c r="F334" s="562">
        <f t="shared" si="31"/>
        <v>0</v>
      </c>
      <c r="G334" s="1278">
        <f t="shared" si="29"/>
        <v>0</v>
      </c>
      <c r="H334" s="578">
        <v>5</v>
      </c>
      <c r="I334" s="578">
        <v>80</v>
      </c>
      <c r="J334" s="98"/>
      <c r="K334" s="1383">
        <f t="shared" si="30"/>
        <v>0</v>
      </c>
    </row>
    <row r="335" spans="1:13">
      <c r="A335" s="304" t="str">
        <f>IF(J335&gt;0,COUNT($J$4:J335)+MAX('MI Fittings'!A:A,'CS Press Fittings'!A:A,'Steel Nipples'!A:A,'Steel Cut Lengths'!A:A,'Pipe Hangers'!A:A,'Brass Nipples '!A:A),"")</f>
        <v/>
      </c>
      <c r="B335" s="340"/>
      <c r="C335" s="591" t="s">
        <v>364</v>
      </c>
      <c r="D335" s="561" t="s">
        <v>365</v>
      </c>
      <c r="E335" s="1312">
        <v>39.57</v>
      </c>
      <c r="F335" s="562">
        <f t="shared" si="31"/>
        <v>0</v>
      </c>
      <c r="G335" s="1278">
        <f t="shared" si="29"/>
        <v>0</v>
      </c>
      <c r="H335" s="578">
        <v>5</v>
      </c>
      <c r="I335" s="578">
        <v>50</v>
      </c>
      <c r="J335" s="131"/>
      <c r="K335" s="1383">
        <f t="shared" si="30"/>
        <v>0</v>
      </c>
    </row>
    <row r="336" spans="1:13">
      <c r="A336" s="304" t="str">
        <f>IF(J336&gt;0,COUNT($J$4:J336)+MAX('MI Fittings'!A:A,'CS Press Fittings'!A:A,'Steel Nipples'!A:A,'Steel Cut Lengths'!A:A,'Pipe Hangers'!A:A,'Brass Nipples '!A:A),"")</f>
        <v/>
      </c>
      <c r="B336" s="340"/>
      <c r="C336" s="591" t="s">
        <v>366</v>
      </c>
      <c r="D336" s="561" t="s">
        <v>367</v>
      </c>
      <c r="E336" s="1312">
        <v>67.709999999999994</v>
      </c>
      <c r="F336" s="562">
        <f t="shared" si="31"/>
        <v>0</v>
      </c>
      <c r="G336" s="1278">
        <f t="shared" si="29"/>
        <v>0</v>
      </c>
      <c r="H336" s="578">
        <v>1</v>
      </c>
      <c r="I336" s="578">
        <v>40</v>
      </c>
      <c r="J336" s="98"/>
      <c r="K336" s="1383">
        <f t="shared" si="30"/>
        <v>0</v>
      </c>
    </row>
    <row r="337" spans="1:14">
      <c r="A337" s="304" t="str">
        <f>IF(J337&gt;0,COUNT($J$4:J337)+MAX('MI Fittings'!A:A,'CS Press Fittings'!A:A,'Steel Nipples'!A:A,'Steel Cut Lengths'!A:A,'Pipe Hangers'!A:A,'Brass Nipples '!A:A),"")</f>
        <v/>
      </c>
      <c r="B337" s="340"/>
      <c r="C337" s="591" t="s">
        <v>368</v>
      </c>
      <c r="D337" s="561" t="s">
        <v>369</v>
      </c>
      <c r="E337" s="1312">
        <v>108.24</v>
      </c>
      <c r="F337" s="562">
        <f t="shared" si="31"/>
        <v>0</v>
      </c>
      <c r="G337" s="1278">
        <f t="shared" si="29"/>
        <v>0</v>
      </c>
      <c r="H337" s="578">
        <v>1</v>
      </c>
      <c r="I337" s="578">
        <v>25</v>
      </c>
      <c r="J337" s="131"/>
      <c r="K337" s="1383">
        <f t="shared" si="30"/>
        <v>0</v>
      </c>
    </row>
    <row r="338" spans="1:14">
      <c r="A338" s="304" t="str">
        <f>IF(J338&gt;0,COUNT($J$4:J338)+MAX('MI Fittings'!A:A,'CS Press Fittings'!A:A,'Steel Nipples'!A:A,'Steel Cut Lengths'!A:A,'Pipe Hangers'!A:A,'Brass Nipples '!A:A),"")</f>
        <v/>
      </c>
      <c r="B338" s="340"/>
      <c r="C338" s="592" t="s">
        <v>370</v>
      </c>
      <c r="D338" s="349" t="s">
        <v>371</v>
      </c>
      <c r="E338" s="1276">
        <v>211.36</v>
      </c>
      <c r="F338" s="296">
        <f t="shared" si="31"/>
        <v>0</v>
      </c>
      <c r="G338" s="1286">
        <f t="shared" si="29"/>
        <v>0</v>
      </c>
      <c r="H338" s="581">
        <v>1</v>
      </c>
      <c r="I338" s="581">
        <v>14</v>
      </c>
      <c r="J338" s="100"/>
      <c r="K338" s="1384">
        <f t="shared" si="30"/>
        <v>0</v>
      </c>
    </row>
    <row r="339" spans="1:14">
      <c r="A339" s="304" t="str">
        <f>IF(J339&gt;0,COUNT($J$4:J339)+MAX('MI Fittings'!A:A,'CS Press Fittings'!A:A,'Steel Nipples'!A:A,'Steel Cut Lengths'!A:A,'Pipe Hangers'!A:A,'Brass Nipples '!A:A),"")</f>
        <v/>
      </c>
      <c r="B339" s="513"/>
      <c r="C339" s="564"/>
      <c r="D339" s="565" t="s">
        <v>9157</v>
      </c>
      <c r="E339" s="1314" t="s">
        <v>563</v>
      </c>
      <c r="F339" s="309"/>
      <c r="G339" s="1289"/>
      <c r="H339" s="474"/>
      <c r="I339" s="474"/>
      <c r="J339" s="203"/>
      <c r="K339" s="1404"/>
    </row>
    <row r="340" spans="1:14">
      <c r="A340" s="304" t="str">
        <f>IF(J340&gt;0,COUNT($J$4:J340)+MAX('MI Fittings'!A:A,'CS Press Fittings'!A:A,'Steel Nipples'!A:A,'Steel Cut Lengths'!A:A,'Pipe Hangers'!A:A,'Brass Nipples '!A:A),"")</f>
        <v/>
      </c>
      <c r="B340" s="340"/>
      <c r="C340" s="384" t="s">
        <v>372</v>
      </c>
      <c r="D340" s="342" t="s">
        <v>373</v>
      </c>
      <c r="E340" s="1278">
        <v>5.57</v>
      </c>
      <c r="F340" s="294">
        <f t="shared" ref="F340:F348" si="32">$F$2</f>
        <v>0</v>
      </c>
      <c r="G340" s="1278">
        <f t="shared" ref="G340:G348" si="33">IFERROR(E340*F340,"-")</f>
        <v>0</v>
      </c>
      <c r="H340" s="386">
        <v>56</v>
      </c>
      <c r="I340" s="386">
        <v>1400</v>
      </c>
      <c r="J340" s="98"/>
      <c r="K340" s="1383">
        <f t="shared" ref="K340:K348" si="34">IFERROR(G340*J340,0)</f>
        <v>0</v>
      </c>
    </row>
    <row r="341" spans="1:14">
      <c r="A341" s="304" t="str">
        <f>IF(J341&gt;0,COUNT($J$4:J341)+MAX('MI Fittings'!A:A,'CS Press Fittings'!A:A,'Steel Nipples'!A:A,'Steel Cut Lengths'!A:A,'Pipe Hangers'!A:A,'Brass Nipples '!A:A),"")</f>
        <v/>
      </c>
      <c r="B341" s="340"/>
      <c r="C341" s="560" t="s">
        <v>374</v>
      </c>
      <c r="D341" s="561" t="s">
        <v>375</v>
      </c>
      <c r="E341" s="1312">
        <v>5.57</v>
      </c>
      <c r="F341" s="562">
        <f t="shared" si="32"/>
        <v>0</v>
      </c>
      <c r="G341" s="1278">
        <f t="shared" si="33"/>
        <v>0</v>
      </c>
      <c r="H341" s="563">
        <v>56</v>
      </c>
      <c r="I341" s="563">
        <v>1400</v>
      </c>
      <c r="J341" s="131"/>
      <c r="K341" s="1383">
        <f t="shared" si="34"/>
        <v>0</v>
      </c>
    </row>
    <row r="342" spans="1:14">
      <c r="A342" s="304" t="str">
        <f>IF(J342&gt;0,COUNT($J$4:J342)+MAX('MI Fittings'!A:A,'CS Press Fittings'!A:A,'Steel Nipples'!A:A,'Steel Cut Lengths'!A:A,'Pipe Hangers'!A:A,'Brass Nipples '!A:A),"")</f>
        <v/>
      </c>
      <c r="B342" s="340"/>
      <c r="C342" s="560" t="s">
        <v>376</v>
      </c>
      <c r="D342" s="561" t="s">
        <v>377</v>
      </c>
      <c r="E342" s="1312">
        <v>5.57</v>
      </c>
      <c r="F342" s="562">
        <f t="shared" si="32"/>
        <v>0</v>
      </c>
      <c r="G342" s="1278">
        <f t="shared" si="33"/>
        <v>0</v>
      </c>
      <c r="H342" s="563">
        <v>56</v>
      </c>
      <c r="I342" s="563">
        <v>1400</v>
      </c>
      <c r="J342" s="131"/>
      <c r="K342" s="1383">
        <f t="shared" si="34"/>
        <v>0</v>
      </c>
    </row>
    <row r="343" spans="1:14">
      <c r="A343" s="304" t="str">
        <f>IF(J343&gt;0,COUNT($J$4:J343)+MAX('MI Fittings'!A:A,'CS Press Fittings'!A:A,'Steel Nipples'!A:A,'Steel Cut Lengths'!A:A,'Pipe Hangers'!A:A,'Brass Nipples '!A:A),"")</f>
        <v/>
      </c>
      <c r="B343" s="340"/>
      <c r="C343" s="560" t="s">
        <v>378</v>
      </c>
      <c r="D343" s="561" t="s">
        <v>379</v>
      </c>
      <c r="E343" s="1312">
        <v>10.53</v>
      </c>
      <c r="F343" s="562">
        <f t="shared" si="32"/>
        <v>0</v>
      </c>
      <c r="G343" s="1278">
        <f t="shared" si="33"/>
        <v>0</v>
      </c>
      <c r="H343" s="563">
        <v>24</v>
      </c>
      <c r="I343" s="563">
        <v>600</v>
      </c>
      <c r="J343" s="131"/>
      <c r="K343" s="1383">
        <f t="shared" si="34"/>
        <v>0</v>
      </c>
    </row>
    <row r="344" spans="1:14">
      <c r="A344" s="304" t="str">
        <f>IF(J344&gt;0,COUNT($J$4:J344)+MAX('MI Fittings'!A:A,'CS Press Fittings'!A:A,'Steel Nipples'!A:A,'Steel Cut Lengths'!A:A,'Pipe Hangers'!A:A,'Brass Nipples '!A:A),"")</f>
        <v/>
      </c>
      <c r="B344" s="340"/>
      <c r="C344" s="560" t="s">
        <v>380</v>
      </c>
      <c r="D344" s="561" t="s">
        <v>381</v>
      </c>
      <c r="E344" s="1312">
        <v>13.72</v>
      </c>
      <c r="F344" s="562">
        <f t="shared" si="32"/>
        <v>0</v>
      </c>
      <c r="G344" s="1278">
        <f t="shared" si="33"/>
        <v>0</v>
      </c>
      <c r="H344" s="563">
        <v>12</v>
      </c>
      <c r="I344" s="563">
        <v>300</v>
      </c>
      <c r="J344" s="131"/>
      <c r="K344" s="1383">
        <f t="shared" si="34"/>
        <v>0</v>
      </c>
    </row>
    <row r="345" spans="1:14">
      <c r="A345" s="304" t="str">
        <f>IF(J345&gt;0,COUNT($J$4:J345)+MAX('MI Fittings'!A:A,'CS Press Fittings'!A:A,'Steel Nipples'!A:A,'Steel Cut Lengths'!A:A,'Pipe Hangers'!A:A,'Brass Nipples '!A:A),"")</f>
        <v/>
      </c>
      <c r="B345" s="340"/>
      <c r="C345" s="560" t="s">
        <v>382</v>
      </c>
      <c r="D345" s="561" t="s">
        <v>383</v>
      </c>
      <c r="E345" s="1312">
        <v>23.37</v>
      </c>
      <c r="F345" s="562">
        <f t="shared" si="32"/>
        <v>0</v>
      </c>
      <c r="G345" s="1278">
        <f t="shared" si="33"/>
        <v>0</v>
      </c>
      <c r="H345" s="563">
        <v>8</v>
      </c>
      <c r="I345" s="563">
        <v>200</v>
      </c>
      <c r="J345" s="131"/>
      <c r="K345" s="1383">
        <f t="shared" si="34"/>
        <v>0</v>
      </c>
      <c r="L345" s="45"/>
    </row>
    <row r="346" spans="1:14">
      <c r="A346" s="304" t="str">
        <f>IF(J346&gt;0,COUNT($J$4:J346)+MAX('MI Fittings'!A:A,'CS Press Fittings'!A:A,'Steel Nipples'!A:A,'Steel Cut Lengths'!A:A,'Pipe Hangers'!A:A,'Brass Nipples '!A:A),"")</f>
        <v/>
      </c>
      <c r="B346" s="340"/>
      <c r="C346" s="560" t="s">
        <v>384</v>
      </c>
      <c r="D346" s="561" t="s">
        <v>385</v>
      </c>
      <c r="E346" s="1312">
        <v>42.14</v>
      </c>
      <c r="F346" s="562">
        <f t="shared" si="32"/>
        <v>0</v>
      </c>
      <c r="G346" s="1278">
        <f t="shared" si="33"/>
        <v>0</v>
      </c>
      <c r="H346" s="563">
        <v>18</v>
      </c>
      <c r="I346" s="563">
        <v>180</v>
      </c>
      <c r="J346" s="131"/>
      <c r="K346" s="1383">
        <f t="shared" si="34"/>
        <v>0</v>
      </c>
    </row>
    <row r="347" spans="1:14">
      <c r="A347" s="304" t="str">
        <f>IF(J347&gt;0,COUNT($J$4:J347)+MAX('MI Fittings'!A:A,'CS Press Fittings'!A:A,'Steel Nipples'!A:A,'Steel Cut Lengths'!A:A,'Pipe Hangers'!A:A,'Brass Nipples '!A:A),"")</f>
        <v/>
      </c>
      <c r="B347" s="340"/>
      <c r="C347" s="560" t="s">
        <v>386</v>
      </c>
      <c r="D347" s="561" t="s">
        <v>387</v>
      </c>
      <c r="E347" s="1312">
        <v>54.74</v>
      </c>
      <c r="F347" s="562">
        <f t="shared" si="32"/>
        <v>0</v>
      </c>
      <c r="G347" s="1278">
        <f t="shared" si="33"/>
        <v>0</v>
      </c>
      <c r="H347" s="563">
        <v>12</v>
      </c>
      <c r="I347" s="563">
        <v>120</v>
      </c>
      <c r="J347" s="131"/>
      <c r="K347" s="1383">
        <f t="shared" si="34"/>
        <v>0</v>
      </c>
    </row>
    <row r="348" spans="1:14">
      <c r="A348" s="304" t="str">
        <f>IF(J348&gt;0,COUNT($J$4:J348)+MAX('MI Fittings'!A:A,'CS Press Fittings'!A:A,'Steel Nipples'!A:A,'Steel Cut Lengths'!A:A,'Pipe Hangers'!A:A,'Brass Nipples '!A:A),"")</f>
        <v/>
      </c>
      <c r="B348" s="340"/>
      <c r="C348" s="391" t="s">
        <v>388</v>
      </c>
      <c r="D348" s="349" t="s">
        <v>389</v>
      </c>
      <c r="E348" s="1276">
        <v>86.74</v>
      </c>
      <c r="F348" s="296">
        <f t="shared" si="32"/>
        <v>0</v>
      </c>
      <c r="G348" s="1286">
        <f t="shared" si="33"/>
        <v>0</v>
      </c>
      <c r="H348" s="393">
        <v>5</v>
      </c>
      <c r="I348" s="393">
        <v>50</v>
      </c>
      <c r="J348" s="100"/>
      <c r="K348" s="1384">
        <f t="shared" si="34"/>
        <v>0</v>
      </c>
    </row>
    <row r="349" spans="1:14">
      <c r="A349" s="304" t="str">
        <f>IF(J349&gt;0,COUNT($J$4:J349)+MAX('MI Fittings'!A:A,'CS Press Fittings'!A:A,'Steel Nipples'!A:A,'Steel Cut Lengths'!A:A,'Pipe Hangers'!A:A,'Brass Nipples '!A:A),"")</f>
        <v/>
      </c>
      <c r="B349" s="513"/>
      <c r="C349" s="564"/>
      <c r="D349" s="565" t="s">
        <v>390</v>
      </c>
      <c r="E349" s="1314" t="s">
        <v>563</v>
      </c>
      <c r="F349" s="309"/>
      <c r="G349" s="1289"/>
      <c r="H349" s="474"/>
      <c r="I349" s="474"/>
      <c r="J349" s="203"/>
      <c r="K349" s="1404"/>
    </row>
    <row r="350" spans="1:14">
      <c r="A350" s="304" t="str">
        <f>IF(J350&gt;0,COUNT($J$4:J350)+MAX('MI Fittings'!A:A,'CS Press Fittings'!A:A,'Steel Nipples'!A:A,'Steel Cut Lengths'!A:A,'Pipe Hangers'!A:A,'Brass Nipples '!A:A),"")</f>
        <v/>
      </c>
      <c r="B350" s="340"/>
      <c r="C350" s="384" t="s">
        <v>391</v>
      </c>
      <c r="D350" s="342" t="s">
        <v>392</v>
      </c>
      <c r="E350" s="1278">
        <v>19.45</v>
      </c>
      <c r="F350" s="294">
        <f t="shared" ref="F350:F357" si="35">$F$2</f>
        <v>0</v>
      </c>
      <c r="G350" s="1278">
        <f t="shared" ref="G350:G357" si="36">IFERROR(E350*F350,"-")</f>
        <v>0</v>
      </c>
      <c r="H350" s="386">
        <v>5</v>
      </c>
      <c r="I350" s="386">
        <v>200</v>
      </c>
      <c r="J350" s="98"/>
      <c r="K350" s="1383">
        <f t="shared" ref="K350:K357" si="37">IFERROR(G350*J350,0)</f>
        <v>0</v>
      </c>
    </row>
    <row r="351" spans="1:14">
      <c r="A351" s="304" t="str">
        <f>IF(J351&gt;0,COUNT($J$4:J351)+MAX('MI Fittings'!A:A,'CS Press Fittings'!A:A,'Steel Nipples'!A:A,'Steel Cut Lengths'!A:A,'Pipe Hangers'!A:A,'Brass Nipples '!A:A),"")</f>
        <v/>
      </c>
      <c r="B351" s="340"/>
      <c r="C351" s="560" t="s">
        <v>393</v>
      </c>
      <c r="D351" s="561" t="s">
        <v>394</v>
      </c>
      <c r="E351" s="1312">
        <v>19.45</v>
      </c>
      <c r="F351" s="562">
        <f t="shared" si="35"/>
        <v>0</v>
      </c>
      <c r="G351" s="1278">
        <f t="shared" si="36"/>
        <v>0</v>
      </c>
      <c r="H351" s="563">
        <v>5</v>
      </c>
      <c r="I351" s="563">
        <v>150</v>
      </c>
      <c r="J351" s="131"/>
      <c r="K351" s="1383">
        <f t="shared" si="37"/>
        <v>0</v>
      </c>
    </row>
    <row r="352" spans="1:14">
      <c r="A352" s="304" t="str">
        <f>IF(J352&gt;0,COUNT($J$4:J352)+MAX('MI Fittings'!A:A,'CS Press Fittings'!A:A,'Steel Nipples'!A:A,'Steel Cut Lengths'!A:A,'Pipe Hangers'!A:A,'Brass Nipples '!A:A),"")</f>
        <v/>
      </c>
      <c r="B352" s="340"/>
      <c r="C352" s="560" t="s">
        <v>395</v>
      </c>
      <c r="D352" s="561" t="s">
        <v>396</v>
      </c>
      <c r="E352" s="1312">
        <v>23.65</v>
      </c>
      <c r="F352" s="562">
        <f t="shared" si="35"/>
        <v>0</v>
      </c>
      <c r="G352" s="1278">
        <f t="shared" si="36"/>
        <v>0</v>
      </c>
      <c r="H352" s="563">
        <v>5</v>
      </c>
      <c r="I352" s="563">
        <v>75</v>
      </c>
      <c r="J352" s="131"/>
      <c r="K352" s="1383">
        <f t="shared" si="37"/>
        <v>0</v>
      </c>
      <c r="M352" s="1288"/>
      <c r="N352" s="45"/>
    </row>
    <row r="353" spans="1:11">
      <c r="A353" s="304" t="str">
        <f>IF(J353&gt;0,COUNT($J$4:J353)+MAX('MI Fittings'!A:A,'CS Press Fittings'!A:A,'Steel Nipples'!A:A,'Steel Cut Lengths'!A:A,'Pipe Hangers'!A:A,'Brass Nipples '!A:A),"")</f>
        <v/>
      </c>
      <c r="B353" s="340"/>
      <c r="C353" s="560" t="s">
        <v>397</v>
      </c>
      <c r="D353" s="561" t="s">
        <v>398</v>
      </c>
      <c r="E353" s="1312">
        <v>34.159999999999997</v>
      </c>
      <c r="F353" s="562">
        <f t="shared" si="35"/>
        <v>0</v>
      </c>
      <c r="G353" s="1278">
        <f t="shared" si="36"/>
        <v>0</v>
      </c>
      <c r="H353" s="563">
        <v>5</v>
      </c>
      <c r="I353" s="563">
        <v>40</v>
      </c>
      <c r="J353" s="131"/>
      <c r="K353" s="1383">
        <f t="shared" si="37"/>
        <v>0</v>
      </c>
    </row>
    <row r="354" spans="1:11">
      <c r="A354" s="304" t="str">
        <f>IF(J354&gt;0,COUNT($J$4:J354)+MAX('MI Fittings'!A:A,'CS Press Fittings'!A:A,'Steel Nipples'!A:A,'Steel Cut Lengths'!A:A,'Pipe Hangers'!A:A,'Brass Nipples '!A:A),"")</f>
        <v/>
      </c>
      <c r="B354" s="340"/>
      <c r="C354" s="560" t="s">
        <v>399</v>
      </c>
      <c r="D354" s="561" t="s">
        <v>400</v>
      </c>
      <c r="E354" s="1312">
        <v>54.14</v>
      </c>
      <c r="F354" s="562">
        <f t="shared" si="35"/>
        <v>0</v>
      </c>
      <c r="G354" s="1278">
        <f t="shared" si="36"/>
        <v>0</v>
      </c>
      <c r="H354" s="563">
        <v>5</v>
      </c>
      <c r="I354" s="563">
        <v>40</v>
      </c>
      <c r="J354" s="131"/>
      <c r="K354" s="1383">
        <f t="shared" si="37"/>
        <v>0</v>
      </c>
    </row>
    <row r="355" spans="1:11">
      <c r="A355" s="304" t="str">
        <f>IF(J355&gt;0,COUNT($J$4:J355)+MAX('MI Fittings'!A:A,'CS Press Fittings'!A:A,'Steel Nipples'!A:A,'Steel Cut Lengths'!A:A,'Pipe Hangers'!A:A,'Brass Nipples '!A:A),"")</f>
        <v/>
      </c>
      <c r="B355" s="340"/>
      <c r="C355" s="560" t="s">
        <v>401</v>
      </c>
      <c r="D355" s="561" t="s">
        <v>402</v>
      </c>
      <c r="E355" s="1312">
        <v>84.73</v>
      </c>
      <c r="F355" s="562">
        <f t="shared" si="35"/>
        <v>0</v>
      </c>
      <c r="G355" s="1278">
        <f t="shared" si="36"/>
        <v>0</v>
      </c>
      <c r="H355" s="563">
        <v>5</v>
      </c>
      <c r="I355" s="563">
        <v>25</v>
      </c>
      <c r="J355" s="131"/>
      <c r="K355" s="1383">
        <f t="shared" si="37"/>
        <v>0</v>
      </c>
    </row>
    <row r="356" spans="1:11">
      <c r="A356" s="304" t="str">
        <f>IF(J356&gt;0,COUNT($J$4:J356)+MAX('MI Fittings'!A:A,'CS Press Fittings'!A:A,'Steel Nipples'!A:A,'Steel Cut Lengths'!A:A,'Pipe Hangers'!A:A,'Brass Nipples '!A:A),"")</f>
        <v/>
      </c>
      <c r="B356" s="340"/>
      <c r="C356" s="560" t="s">
        <v>403</v>
      </c>
      <c r="D356" s="561" t="s">
        <v>404</v>
      </c>
      <c r="E356" s="1312">
        <v>108.24</v>
      </c>
      <c r="F356" s="562">
        <f t="shared" si="35"/>
        <v>0</v>
      </c>
      <c r="G356" s="1278">
        <f t="shared" si="36"/>
        <v>0</v>
      </c>
      <c r="H356" s="563">
        <v>5</v>
      </c>
      <c r="I356" s="563">
        <v>25</v>
      </c>
      <c r="J356" s="131"/>
      <c r="K356" s="1383">
        <f t="shared" si="37"/>
        <v>0</v>
      </c>
    </row>
    <row r="357" spans="1:11">
      <c r="A357" s="304" t="str">
        <f>IF(J357&gt;0,COUNT($J$4:J357)+MAX('MI Fittings'!A:A,'CS Press Fittings'!A:A,'Steel Nipples'!A:A,'Steel Cut Lengths'!A:A,'Pipe Hangers'!A:A,'Brass Nipples '!A:A),"")</f>
        <v/>
      </c>
      <c r="B357" s="340"/>
      <c r="C357" s="391" t="s">
        <v>405</v>
      </c>
      <c r="D357" s="349" t="s">
        <v>406</v>
      </c>
      <c r="E357" s="1276">
        <v>225.51</v>
      </c>
      <c r="F357" s="296">
        <f t="shared" si="35"/>
        <v>0</v>
      </c>
      <c r="G357" s="1286">
        <f t="shared" si="36"/>
        <v>0</v>
      </c>
      <c r="H357" s="393">
        <v>5</v>
      </c>
      <c r="I357" s="393">
        <v>10</v>
      </c>
      <c r="J357" s="100"/>
      <c r="K357" s="1384">
        <f t="shared" si="37"/>
        <v>0</v>
      </c>
    </row>
    <row r="358" spans="1:11">
      <c r="A358" s="304" t="str">
        <f>IF(J358&gt;0,COUNT($J$4:J358)+MAX('MI Fittings'!A:A,'CS Press Fittings'!A:A,'Steel Nipples'!A:A,'Steel Cut Lengths'!A:A,'Pipe Hangers'!A:A,'Brass Nipples '!A:A),"")</f>
        <v/>
      </c>
      <c r="B358" s="513"/>
      <c r="C358" s="564"/>
      <c r="D358" s="565" t="s">
        <v>407</v>
      </c>
      <c r="E358" s="1314" t="s">
        <v>563</v>
      </c>
      <c r="F358" s="309"/>
      <c r="G358" s="1289"/>
      <c r="H358" s="474"/>
      <c r="I358" s="474"/>
      <c r="J358" s="203"/>
      <c r="K358" s="1404"/>
    </row>
    <row r="359" spans="1:11">
      <c r="A359" s="304" t="str">
        <f>IF(J359&gt;0,COUNT($J$4:J359)+MAX('MI Fittings'!A:A,'CS Press Fittings'!A:A,'Steel Nipples'!A:A,'Steel Cut Lengths'!A:A,'Pipe Hangers'!A:A,'Brass Nipples '!A:A),"")</f>
        <v/>
      </c>
      <c r="B359" s="340"/>
      <c r="C359" s="575" t="s">
        <v>408</v>
      </c>
      <c r="D359" s="342" t="s">
        <v>409</v>
      </c>
      <c r="E359" s="1278">
        <v>23.74</v>
      </c>
      <c r="F359" s="294">
        <f t="shared" ref="F359:F364" si="38">$F$2</f>
        <v>0</v>
      </c>
      <c r="G359" s="1278">
        <f t="shared" ref="G359:G364" si="39">IFERROR(E359*F359,"-")</f>
        <v>0</v>
      </c>
      <c r="H359" s="386">
        <v>5</v>
      </c>
      <c r="I359" s="386">
        <v>70</v>
      </c>
      <c r="J359" s="98"/>
      <c r="K359" s="1383">
        <f t="shared" ref="K359:K364" si="40">IFERROR(G359*J359,0)</f>
        <v>0</v>
      </c>
    </row>
    <row r="360" spans="1:11">
      <c r="A360" s="304" t="str">
        <f>IF(J360&gt;0,COUNT($J$4:J360)+MAX('MI Fittings'!A:A,'CS Press Fittings'!A:A,'Steel Nipples'!A:A,'Steel Cut Lengths'!A:A,'Pipe Hangers'!A:A,'Brass Nipples '!A:A),"")</f>
        <v/>
      </c>
      <c r="B360" s="340"/>
      <c r="C360" s="591" t="s">
        <v>410</v>
      </c>
      <c r="D360" s="561" t="s">
        <v>411</v>
      </c>
      <c r="E360" s="1312">
        <v>32.409999999999997</v>
      </c>
      <c r="F360" s="562">
        <f t="shared" si="38"/>
        <v>0</v>
      </c>
      <c r="G360" s="1278">
        <f t="shared" si="39"/>
        <v>0</v>
      </c>
      <c r="H360" s="563">
        <v>5</v>
      </c>
      <c r="I360" s="563">
        <v>60</v>
      </c>
      <c r="J360" s="131"/>
      <c r="K360" s="1383">
        <f t="shared" si="40"/>
        <v>0</v>
      </c>
    </row>
    <row r="361" spans="1:11">
      <c r="A361" s="304" t="str">
        <f>IF(J361&gt;0,COUNT($J$4:J361)+MAX('MI Fittings'!A:A,'CS Press Fittings'!A:A,'Steel Nipples'!A:A,'Steel Cut Lengths'!A:A,'Pipe Hangers'!A:A,'Brass Nipples '!A:A),"")</f>
        <v/>
      </c>
      <c r="B361" s="340"/>
      <c r="C361" s="591" t="s">
        <v>412</v>
      </c>
      <c r="D361" s="561" t="s">
        <v>413</v>
      </c>
      <c r="E361" s="1312">
        <v>53.12</v>
      </c>
      <c r="F361" s="562">
        <f t="shared" si="38"/>
        <v>0</v>
      </c>
      <c r="G361" s="1278">
        <f t="shared" si="39"/>
        <v>0</v>
      </c>
      <c r="H361" s="563">
        <v>5</v>
      </c>
      <c r="I361" s="563">
        <v>40</v>
      </c>
      <c r="J361" s="131"/>
      <c r="K361" s="1383">
        <f t="shared" si="40"/>
        <v>0</v>
      </c>
    </row>
    <row r="362" spans="1:11">
      <c r="A362" s="304" t="str">
        <f>IF(J362&gt;0,COUNT($J$4:J362)+MAX('MI Fittings'!A:A,'CS Press Fittings'!A:A,'Steel Nipples'!A:A,'Steel Cut Lengths'!A:A,'Pipe Hangers'!A:A,'Brass Nipples '!A:A),"")</f>
        <v/>
      </c>
      <c r="B362" s="340"/>
      <c r="C362" s="591" t="s">
        <v>414</v>
      </c>
      <c r="D362" s="561" t="s">
        <v>415</v>
      </c>
      <c r="E362" s="1312">
        <v>60.67</v>
      </c>
      <c r="F362" s="562">
        <f t="shared" si="38"/>
        <v>0</v>
      </c>
      <c r="G362" s="1278">
        <f t="shared" si="39"/>
        <v>0</v>
      </c>
      <c r="H362" s="563">
        <v>5</v>
      </c>
      <c r="I362" s="563">
        <v>40</v>
      </c>
      <c r="J362" s="131"/>
      <c r="K362" s="1383">
        <f t="shared" si="40"/>
        <v>0</v>
      </c>
    </row>
    <row r="363" spans="1:11">
      <c r="A363" s="304" t="str">
        <f>IF(J363&gt;0,COUNT($J$4:J363)+MAX('MI Fittings'!A:A,'CS Press Fittings'!A:A,'Steel Nipples'!A:A,'Steel Cut Lengths'!A:A,'Pipe Hangers'!A:A,'Brass Nipples '!A:A),"")</f>
        <v/>
      </c>
      <c r="B363" s="340"/>
      <c r="C363" s="591" t="s">
        <v>416</v>
      </c>
      <c r="D363" s="561" t="s">
        <v>417</v>
      </c>
      <c r="E363" s="1452">
        <v>84.67</v>
      </c>
      <c r="F363" s="562">
        <f t="shared" si="38"/>
        <v>0</v>
      </c>
      <c r="G363" s="1278">
        <f t="shared" si="39"/>
        <v>0</v>
      </c>
      <c r="H363" s="563">
        <v>5</v>
      </c>
      <c r="I363" s="563">
        <v>30</v>
      </c>
      <c r="J363" s="131"/>
      <c r="K363" s="1383">
        <f t="shared" si="40"/>
        <v>0</v>
      </c>
    </row>
    <row r="364" spans="1:11">
      <c r="A364" s="304" t="str">
        <f>IF(J364&gt;0,COUNT($J$4:J364)+MAX('MI Fittings'!A:A,'CS Press Fittings'!A:A,'Steel Nipples'!A:A,'Steel Cut Lengths'!A:A,'Pipe Hangers'!A:A,'Brass Nipples '!A:A),"")</f>
        <v/>
      </c>
      <c r="B364" s="359"/>
      <c r="C364" s="591" t="s">
        <v>418</v>
      </c>
      <c r="D364" s="605" t="s">
        <v>419</v>
      </c>
      <c r="E364" s="1452">
        <v>112.83</v>
      </c>
      <c r="F364" s="562">
        <f t="shared" si="38"/>
        <v>0</v>
      </c>
      <c r="G364" s="1278">
        <f t="shared" si="39"/>
        <v>0</v>
      </c>
      <c r="H364" s="563">
        <v>5</v>
      </c>
      <c r="I364" s="563">
        <v>20</v>
      </c>
      <c r="J364" s="131"/>
      <c r="K364" s="1383">
        <f t="shared" si="40"/>
        <v>0</v>
      </c>
    </row>
    <row r="365" spans="1:11">
      <c r="A365" s="304" t="str">
        <f>IF(J365&gt;0,COUNT($J$4:J365)+MAX('MI Fittings'!A:A,'CS Press Fittings'!A:A,'Steel Nipples'!A:A,'Steel Cut Lengths'!A:A,#REF!,'Brass Nipples '!A:A),"")</f>
        <v/>
      </c>
    </row>
    <row r="366" spans="1:11" hidden="1">
      <c r="A366" s="304" t="str">
        <f>IF(J366&gt;0,COUNT($J$4:J366)+MAX('MI Fittings'!A:A,'CS Press Fittings'!A:A,'Steel Nipples'!A:A,'Steel Cut Lengths'!A:A,#REF!,'Brass Nipples '!A:A),"")</f>
        <v/>
      </c>
    </row>
    <row r="367" spans="1:11" hidden="1">
      <c r="A367" s="304" t="str">
        <f>IF(J367&gt;0,COUNT($J$4:J367)+MAX('MI Fittings'!A:A,'CS Press Fittings'!A:A,'Steel Nipples'!A:A,'Steel Cut Lengths'!A:A,#REF!,'Brass Nipples '!A:A),"")</f>
        <v/>
      </c>
    </row>
    <row r="368" spans="1:11" hidden="1">
      <c r="A368" s="304" t="str">
        <f>IF(J368&gt;0,COUNT($J$4:J368)+MAX('MI Fittings'!A:A,'CS Press Fittings'!A:A,'Steel Nipples'!A:A,'Steel Cut Lengths'!A:A,#REF!,'Brass Nipples '!A:A),"")</f>
        <v/>
      </c>
    </row>
    <row r="369" spans="1:1" hidden="1">
      <c r="A369" s="304" t="str">
        <f>IF(J369&gt;0,COUNT($J$4:J369)+MAX('MI Fittings'!A:A,'CS Press Fittings'!A:A,'Steel Nipples'!A:A,'Steel Cut Lengths'!A:A,#REF!,'Brass Nipples '!A:A),"")</f>
        <v/>
      </c>
    </row>
    <row r="370" spans="1:1" hidden="1">
      <c r="A370" s="304" t="str">
        <f>IF(J370&gt;0,COUNT($J$4:J370)+MAX('MI Fittings'!A:A,'CS Press Fittings'!A:A,'Steel Nipples'!A:A,'Steel Cut Lengths'!A:A,#REF!,'Brass Nipples '!A:A),"")</f>
        <v/>
      </c>
    </row>
    <row r="371" spans="1:1" hidden="1">
      <c r="A371" s="304" t="str">
        <f>IF(J371&gt;0,COUNT($J$4:J371)+MAX('MI Fittings'!A:A,'CS Press Fittings'!A:A,'Steel Nipples'!A:A,'Steel Cut Lengths'!A:A,#REF!,'Brass Nipples '!A:A),"")</f>
        <v/>
      </c>
    </row>
    <row r="372" spans="1:1" hidden="1">
      <c r="A372" s="304" t="str">
        <f>IF(J372&gt;0,COUNT($J$4:J372)+MAX('MI Fittings'!A:A,'CS Press Fittings'!A:A,'Steel Nipples'!A:A,'Steel Cut Lengths'!A:A,#REF!,'Brass Nipples '!A:A),"")</f>
        <v/>
      </c>
    </row>
    <row r="373" spans="1:1" hidden="1">
      <c r="A373" s="304" t="str">
        <f>IF(J373&gt;0,COUNT($J$4:J373)+MAX('MI Fittings'!A:A,'CS Press Fittings'!A:A,'Steel Nipples'!A:A,'Steel Cut Lengths'!A:A,#REF!,'Brass Nipples '!A:A),"")</f>
        <v/>
      </c>
    </row>
    <row r="374" spans="1:1" hidden="1">
      <c r="A374" s="304" t="str">
        <f>IF(J374&gt;0,COUNT($J$4:J374)+MAX('MI Fittings'!A:A,'CS Press Fittings'!A:A,'Steel Nipples'!A:A,'Steel Cut Lengths'!A:A,#REF!,'Brass Nipples '!A:A),"")</f>
        <v/>
      </c>
    </row>
    <row r="375" spans="1:1" hidden="1">
      <c r="A375" s="304" t="str">
        <f>IF(J375&gt;0,COUNT($J$4:J375)+MAX('MI Fittings'!A:A,'CS Press Fittings'!A:A,'Steel Nipples'!A:A,'Steel Cut Lengths'!A:A,#REF!,'Brass Nipples '!A:A),"")</f>
        <v/>
      </c>
    </row>
    <row r="376" spans="1:1" hidden="1">
      <c r="A376" s="304" t="str">
        <f>IF(J376&gt;0,COUNT($J$4:J376)+MAX('MI Fittings'!A:A,'CS Press Fittings'!A:A,'Steel Nipples'!A:A,'Steel Cut Lengths'!A:A,#REF!,'Brass Nipples '!A:A),"")</f>
        <v/>
      </c>
    </row>
    <row r="377" spans="1:1" hidden="1">
      <c r="A377" s="304" t="str">
        <f>IF(J377&gt;0,COUNT($J$4:J377)+MAX('MI Fittings'!A:A,'CS Press Fittings'!A:A,'Steel Nipples'!A:A,'Steel Cut Lengths'!A:A,#REF!,'Brass Nipples '!A:A),"")</f>
        <v/>
      </c>
    </row>
    <row r="378" spans="1:1" hidden="1">
      <c r="A378" s="304" t="str">
        <f>IF(J378&gt;0,COUNT($J$4:J378)+MAX('MI Fittings'!A:A,'CS Press Fittings'!A:A,'Steel Nipples'!A:A,'Steel Cut Lengths'!A:A,#REF!,'Brass Nipples '!A:A),"")</f>
        <v/>
      </c>
    </row>
    <row r="379" spans="1:1" hidden="1">
      <c r="A379" s="304" t="str">
        <f>IF(J379&gt;0,COUNT($J$4:J379)+MAX('MI Fittings'!A:A,'CS Press Fittings'!A:A,'Steel Nipples'!A:A,'Steel Cut Lengths'!A:A,#REF!,'Brass Nipples '!A:A),"")</f>
        <v/>
      </c>
    </row>
    <row r="380" spans="1:1" hidden="1">
      <c r="A380" s="304" t="str">
        <f>IF(J380&gt;0,COUNT($J$4:J380)+MAX('MI Fittings'!A:A,'CS Press Fittings'!A:A,'Steel Nipples'!A:A,'Steel Cut Lengths'!A:A,#REF!,'Brass Nipples '!A:A),"")</f>
        <v/>
      </c>
    </row>
    <row r="381" spans="1:1" hidden="1">
      <c r="A381" s="304" t="str">
        <f>IF(J381&gt;0,COUNT($J$4:J381)+MAX('MI Fittings'!A:A,'CS Press Fittings'!A:A,'Steel Nipples'!A:A,'Steel Cut Lengths'!A:A,#REF!,'Brass Nipples '!A:A),"")</f>
        <v/>
      </c>
    </row>
    <row r="382" spans="1:1" hidden="1">
      <c r="A382" s="304" t="str">
        <f>IF(J382&gt;0,COUNT($J$4:J382)+MAX('MI Fittings'!A:A,'CS Press Fittings'!A:A,'Steel Nipples'!A:A,'Steel Cut Lengths'!A:A,#REF!,'Brass Nipples '!A:A),"")</f>
        <v/>
      </c>
    </row>
    <row r="383" spans="1:1" hidden="1">
      <c r="A383" s="304" t="str">
        <f>IF(J383&gt;0,COUNT($J$4:J383)+MAX('MI Fittings'!A:A,'CS Press Fittings'!A:A,'Steel Nipples'!A:A,'Steel Cut Lengths'!A:A,#REF!,'Brass Nipples '!A:A),"")</f>
        <v/>
      </c>
    </row>
    <row r="384" spans="1:1" hidden="1">
      <c r="A384" s="304" t="str">
        <f>IF(J384&gt;0,COUNT($J$4:J384)+MAX('MI Fittings'!A:A,'CS Press Fittings'!A:A,'Steel Nipples'!A:A,'Steel Cut Lengths'!A:A,#REF!,'Brass Nipples '!A:A),"")</f>
        <v/>
      </c>
    </row>
    <row r="385" spans="1:1" hidden="1">
      <c r="A385" s="304" t="str">
        <f>IF(J385&gt;0,COUNT($J$4:J385)+MAX('MI Fittings'!A:A,'CS Press Fittings'!A:A,'Steel Nipples'!A:A,'Steel Cut Lengths'!A:A,#REF!,'Brass Nipples '!A:A),"")</f>
        <v/>
      </c>
    </row>
    <row r="386" spans="1:1" hidden="1">
      <c r="A386" s="304" t="str">
        <f>IF(J386&gt;0,COUNT($J$4:J386)+MAX('MI Fittings'!A:A,'CS Press Fittings'!A:A,'Steel Nipples'!A:A,'Steel Cut Lengths'!A:A,#REF!,'Brass Nipples '!A:A),"")</f>
        <v/>
      </c>
    </row>
    <row r="387" spans="1:1" hidden="1">
      <c r="A387" s="304" t="str">
        <f>IF(J387&gt;0,COUNT($J$4:J387)+MAX('MI Fittings'!A:A,'CS Press Fittings'!A:A,'Steel Nipples'!A:A,'Steel Cut Lengths'!A:A,#REF!,'Brass Nipples '!A:A),"")</f>
        <v/>
      </c>
    </row>
    <row r="388" spans="1:1" hidden="1">
      <c r="A388" s="304" t="str">
        <f>IF(J388&gt;0,COUNT($J$4:J388)+MAX('MI Fittings'!A:A,'CS Press Fittings'!A:A,'Steel Nipples'!A:A,'Steel Cut Lengths'!A:A,#REF!,'Brass Nipples '!A:A),"")</f>
        <v/>
      </c>
    </row>
    <row r="389" spans="1:1" hidden="1">
      <c r="A389" s="304" t="str">
        <f>IF(J389&gt;0,COUNT($J$4:J389)+MAX('MI Fittings'!A:A,'CS Press Fittings'!A:A,'Steel Nipples'!A:A,'Steel Cut Lengths'!A:A,#REF!,'Brass Nipples '!A:A),"")</f>
        <v/>
      </c>
    </row>
    <row r="390" spans="1:1" hidden="1">
      <c r="A390" s="304" t="str">
        <f>IF(J390&gt;0,COUNT($J$4:J390)+MAX('MI Fittings'!A:A,'CS Press Fittings'!A:A,'Steel Nipples'!A:A,'Steel Cut Lengths'!A:A,#REF!,'Brass Nipples '!A:A),"")</f>
        <v/>
      </c>
    </row>
    <row r="391" spans="1:1" hidden="1">
      <c r="A391" s="304" t="str">
        <f>IF(J391&gt;0,COUNT($J$4:J391)+MAX('MI Fittings'!A:A,'CS Press Fittings'!A:A,'Steel Nipples'!A:A,'Steel Cut Lengths'!A:A,#REF!,'Brass Nipples '!A:A),"")</f>
        <v/>
      </c>
    </row>
    <row r="392" spans="1:1" hidden="1">
      <c r="A392" s="304" t="str">
        <f>IF(J392&gt;0,COUNT($J$4:J392)+MAX('MI Fittings'!A:A,'CS Press Fittings'!A:A,'Steel Nipples'!A:A,'Steel Cut Lengths'!A:A,#REF!,'Brass Nipples '!A:A),"")</f>
        <v/>
      </c>
    </row>
    <row r="393" spans="1:1" hidden="1">
      <c r="A393" s="304" t="str">
        <f>IF(J393&gt;0,COUNT($J$4:J393)+MAX('MI Fittings'!A:A,'CS Press Fittings'!A:A,'Steel Nipples'!A:A,'Steel Cut Lengths'!A:A,#REF!,'Brass Nipples '!A:A),"")</f>
        <v/>
      </c>
    </row>
    <row r="394" spans="1:1" hidden="1">
      <c r="A394" s="304" t="str">
        <f>IF(J394&gt;0,COUNT($J$4:J394)+MAX('MI Fittings'!A:A,'CS Press Fittings'!A:A,'Steel Nipples'!A:A,'Steel Cut Lengths'!A:A,#REF!,'Brass Nipples '!A:A),"")</f>
        <v/>
      </c>
    </row>
    <row r="395" spans="1:1" hidden="1">
      <c r="A395" s="304" t="str">
        <f>IF(J395&gt;0,COUNT($J$4:J395)+MAX('MI Fittings'!A:A,'CS Press Fittings'!A:A,'Steel Nipples'!A:A,'Steel Cut Lengths'!A:A,#REF!,'Brass Nipples '!A:A),"")</f>
        <v/>
      </c>
    </row>
    <row r="396" spans="1:1" hidden="1">
      <c r="A396" s="304" t="str">
        <f>IF(J396&gt;0,COUNT($J$4:J396)+MAX('MI Fittings'!A:A,'CS Press Fittings'!A:A,'Steel Nipples'!A:A,'Steel Cut Lengths'!A:A,#REF!,'Brass Nipples '!A:A),"")</f>
        <v/>
      </c>
    </row>
    <row r="397" spans="1:1" hidden="1">
      <c r="A397" s="304" t="str">
        <f>IF(J397&gt;0,COUNT($J$4:J397)+MAX('MI Fittings'!A:A,'CS Press Fittings'!A:A,'Steel Nipples'!A:A,'Steel Cut Lengths'!A:A,#REF!,'Brass Nipples '!A:A),"")</f>
        <v/>
      </c>
    </row>
    <row r="398" spans="1:1" hidden="1">
      <c r="A398" s="304" t="str">
        <f>IF(J398&gt;0,COUNT($J$4:J398)+MAX('MI Fittings'!A:A,'CS Press Fittings'!A:A,'Steel Nipples'!A:A,'Steel Cut Lengths'!A:A,#REF!,'Brass Nipples '!A:A),"")</f>
        <v/>
      </c>
    </row>
    <row r="399" spans="1:1" hidden="1">
      <c r="A399" s="304" t="str">
        <f>IF(J399&gt;0,COUNT($J$4:J399)+MAX('MI Fittings'!A:A,'CS Press Fittings'!A:A,'Steel Nipples'!A:A,'Steel Cut Lengths'!A:A,#REF!,'Brass Nipples '!A:A),"")</f>
        <v/>
      </c>
    </row>
    <row r="400" spans="1:1" hidden="1">
      <c r="A400" s="304" t="str">
        <f>IF(J400&gt;0,COUNT($J$4:J400)+MAX('MI Fittings'!A:A,'CS Press Fittings'!A:A,'Steel Nipples'!A:A,'Steel Cut Lengths'!A:A,#REF!,'Brass Nipples '!A:A),"")</f>
        <v/>
      </c>
    </row>
    <row r="401" spans="1:1" hidden="1">
      <c r="A401" s="304" t="str">
        <f>IF(J401&gt;0,COUNT($J$4:J401)+MAX('MI Fittings'!A:A,'CS Press Fittings'!A:A,'Steel Nipples'!A:A,'Steel Cut Lengths'!A:A,#REF!,'Brass Nipples '!A:A),"")</f>
        <v/>
      </c>
    </row>
    <row r="402" spans="1:1" hidden="1">
      <c r="A402" s="304" t="str">
        <f>IF(J402&gt;0,COUNT($J$4:J402)+MAX('MI Fittings'!A:A,'CS Press Fittings'!A:A,'Steel Nipples'!A:A,'Steel Cut Lengths'!A:A,#REF!,'Brass Nipples '!A:A),"")</f>
        <v/>
      </c>
    </row>
    <row r="403" spans="1:1" hidden="1">
      <c r="A403" s="304" t="str">
        <f>IF(J403&gt;0,COUNT($J$4:J403)+MAX('MI Fittings'!A:A,'CS Press Fittings'!A:A,'Steel Nipples'!A:A,'Steel Cut Lengths'!A:A,#REF!,'Brass Nipples '!A:A),"")</f>
        <v/>
      </c>
    </row>
    <row r="404" spans="1:1" hidden="1">
      <c r="A404" s="304" t="str">
        <f>IF(J404&gt;0,COUNT($J$4:J404)+MAX('MI Fittings'!A:A,'CS Press Fittings'!A:A,'Steel Nipples'!A:A,'Steel Cut Lengths'!A:A,#REF!,'Brass Nipples '!A:A),"")</f>
        <v/>
      </c>
    </row>
    <row r="405" spans="1:1" hidden="1">
      <c r="A405" s="304" t="str">
        <f>IF(J405&gt;0,COUNT($J$4:J405)+MAX('MI Fittings'!A:A,'CS Press Fittings'!A:A,'Steel Nipples'!A:A,'Steel Cut Lengths'!A:A,#REF!,'Brass Nipples '!A:A),"")</f>
        <v/>
      </c>
    </row>
    <row r="406" spans="1:1" hidden="1">
      <c r="A406" s="304" t="str">
        <f>IF(J406&gt;0,COUNT($J$4:J406)+MAX('MI Fittings'!A:A,'CS Press Fittings'!A:A,'Steel Nipples'!A:A,'Steel Cut Lengths'!A:A,#REF!,'Brass Nipples '!A:A),"")</f>
        <v/>
      </c>
    </row>
    <row r="407" spans="1:1" hidden="1">
      <c r="A407" s="304" t="str">
        <f>IF(J407&gt;0,COUNT($J$4:J407)+MAX('MI Fittings'!A:A,'CS Press Fittings'!A:A,'Steel Nipples'!A:A,'Steel Cut Lengths'!A:A,#REF!,'Brass Nipples '!A:A),"")</f>
        <v/>
      </c>
    </row>
    <row r="408" spans="1:1" hidden="1">
      <c r="A408" s="304" t="str">
        <f>IF(J408&gt;0,COUNT($J$4:J408)+MAX('MI Fittings'!A:A,'CS Press Fittings'!A:A,'Steel Nipples'!A:A,'Steel Cut Lengths'!A:A,#REF!,'Brass Nipples '!A:A),"")</f>
        <v/>
      </c>
    </row>
    <row r="409" spans="1:1" hidden="1">
      <c r="A409" s="304" t="str">
        <f>IF(J409&gt;0,COUNT($J$4:J409)+MAX('MI Fittings'!A:A,'CS Press Fittings'!A:A,'Steel Nipples'!A:A,'Steel Cut Lengths'!A:A,#REF!,'Brass Nipples '!A:A),"")</f>
        <v/>
      </c>
    </row>
    <row r="410" spans="1:1" hidden="1">
      <c r="A410" s="304" t="str">
        <f>IF(J410&gt;0,COUNT($J$4:J410)+MAX('MI Fittings'!A:A,'CS Press Fittings'!A:A,'Steel Nipples'!A:A,'Steel Cut Lengths'!A:A,#REF!,'Brass Nipples '!A:A),"")</f>
        <v/>
      </c>
    </row>
    <row r="411" spans="1:1" hidden="1">
      <c r="A411" s="304" t="str">
        <f>IF(J411&gt;0,COUNT($J$4:J411)+MAX('MI Fittings'!A:A,'CS Press Fittings'!A:A,'Steel Nipples'!A:A,'Steel Cut Lengths'!A:A,#REF!,'Brass Nipples '!A:A),"")</f>
        <v/>
      </c>
    </row>
  </sheetData>
  <sheetProtection algorithmName="SHA-512" hashValue="awvlO0g6iOtKLfTCcnqQycoBnfTB/9m1WXlmGQPHJNh2dmonqkRthlTAf2IgZ37cbFW3svhkiHwQQPkohVAP4Q==" saltValue="oFjCuncSYvmmDHcr+0y8Sw==" spinCount="100000" sheet="1" objects="1" scenarios="1" formatColumns="0" autoFilter="0"/>
  <protectedRanges>
    <protectedRange sqref="J5:J364" name="Range1"/>
    <protectedRange sqref="G5:G364" name="Range2"/>
  </protectedRanges>
  <autoFilter ref="J3:J364" xr:uid="{9789647B-1055-473C-9586-FCCF9FFE1633}"/>
  <mergeCells count="2">
    <mergeCell ref="K1:K2"/>
    <mergeCell ref="B2:C2"/>
  </mergeCells>
  <hyperlinks>
    <hyperlink ref="K1" location="'Lead Sheet'!A1" display="CLICK TO RETURN TO LEAD SHEET" xr:uid="{0DAF290C-99FC-4228-9C86-FD5FE66BBD60}"/>
  </hyperlinks>
  <printOptions gridLines="1"/>
  <pageMargins left="0.7" right="0.7" top="0.75" bottom="0.75" header="0.3" footer="0.3"/>
  <pageSetup scale="51" fitToHeight="0" orientation="portrait" r:id="rId1"/>
  <headerFooter>
    <oddHeader>&amp;LBRASS FITTINGS
&amp;K00-040Subject to change without notice&amp;RBRASS FITTINGS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9CC800-976C-4886-AF3F-D5F395258FC0}">
  <sheetPr codeName="Sheet21">
    <tabColor rgb="FF7030A0"/>
    <pageSetUpPr fitToPage="1"/>
  </sheetPr>
  <dimension ref="A1:Q563"/>
  <sheetViews>
    <sheetView zoomScaleNormal="100" zoomScalePageLayoutView="85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0" customHeight="1" zeroHeight="1"/>
  <cols>
    <col min="1" max="1" width="8.7109375" style="304" hidden="1" customWidth="1"/>
    <col min="2" max="2" width="22.7109375" style="45" customWidth="1"/>
    <col min="3" max="3" width="11.85546875" style="47" customWidth="1"/>
    <col min="4" max="4" width="40.7109375" style="45" customWidth="1"/>
    <col min="5" max="5" width="12.5703125" style="1336" bestFit="1" customWidth="1"/>
    <col min="6" max="6" width="14.140625" style="47" customWidth="1"/>
    <col min="7" max="7" width="9.85546875" style="1325" customWidth="1"/>
    <col min="8" max="8" width="9.85546875" style="45" customWidth="1"/>
    <col min="9" max="9" width="9.85546875" style="46" customWidth="1"/>
    <col min="10" max="10" width="9.85546875" style="25" customWidth="1"/>
    <col min="11" max="11" width="11.7109375" style="1563" customWidth="1"/>
    <col min="12" max="12" width="15.7109375" style="45" customWidth="1"/>
    <col min="13" max="13" width="15.7109375" style="1288" customWidth="1"/>
    <col min="14" max="14" width="11.7109375" style="1075" customWidth="1"/>
    <col min="15" max="17" width="0" style="45" hidden="1" customWidth="1"/>
    <col min="18" max="16384" width="8.28515625" style="45" hidden="1"/>
  </cols>
  <sheetData>
    <row r="1" spans="1:16" ht="72.75" customHeight="1" thickBot="1">
      <c r="B1" s="324"/>
      <c r="C1" s="369"/>
      <c r="D1" s="326"/>
      <c r="E1" s="1329"/>
      <c r="F1" s="289"/>
      <c r="G1" s="1347"/>
      <c r="H1" s="607"/>
      <c r="I1" s="1649"/>
      <c r="J1" s="1650" t="s">
        <v>5176</v>
      </c>
      <c r="K1" s="1884" t="s">
        <v>3940</v>
      </c>
      <c r="L1" s="304"/>
      <c r="M1" s="1287"/>
      <c r="N1" s="45"/>
    </row>
    <row r="2" spans="1:16" ht="16.5" thickBot="1">
      <c r="B2" s="1886" t="s">
        <v>12240</v>
      </c>
      <c r="C2" s="1887"/>
      <c r="D2" s="331"/>
      <c r="E2" s="1330"/>
      <c r="F2" s="290">
        <f>'Lead Sheet'!B10</f>
        <v>0</v>
      </c>
      <c r="G2" s="1348"/>
      <c r="H2" s="609"/>
      <c r="I2" s="333"/>
      <c r="J2" s="662"/>
      <c r="K2" s="1885"/>
      <c r="L2" s="304"/>
      <c r="M2" s="1287"/>
      <c r="N2" s="45"/>
    </row>
    <row r="3" spans="1:16" s="307" customFormat="1" ht="32.25" thickBot="1">
      <c r="A3" s="305"/>
      <c r="B3" s="334"/>
      <c r="C3" s="335" t="s">
        <v>552</v>
      </c>
      <c r="D3" s="336" t="s">
        <v>5200</v>
      </c>
      <c r="E3" s="1272" t="s">
        <v>553</v>
      </c>
      <c r="F3" s="291" t="s">
        <v>0</v>
      </c>
      <c r="G3" s="1272" t="s">
        <v>12241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6" s="307" customFormat="1" ht="15.75">
      <c r="A4" s="304" t="str">
        <f>IF(J4&gt;0,COUNT($J$4:J4)+MAX('MI Fittings'!A:A,'CS Press Fittings'!A:A,'Steel Nipples'!A:A,'Steel Cut Lengths'!A:A,'Pipe Hangers'!A:A,'Brass Nipples '!A:A,'Brass Fittings '!A:A),"")</f>
        <v/>
      </c>
      <c r="B4" s="1186"/>
      <c r="C4" s="1187"/>
      <c r="D4" s="1188" t="s">
        <v>9175</v>
      </c>
      <c r="E4" s="1322"/>
      <c r="F4" s="1189"/>
      <c r="G4" s="1322"/>
      <c r="H4" s="1190"/>
      <c r="I4" s="1191"/>
      <c r="J4" s="1192"/>
      <c r="K4" s="1560"/>
      <c r="L4" s="1073"/>
      <c r="M4" s="1564"/>
      <c r="N4" s="464"/>
    </row>
    <row r="5" spans="1:16" ht="30.75" customHeight="1">
      <c r="A5" s="304" t="str">
        <f>IF(J5&gt;0,COUNT($J$4:J5)+MAX('MI Fittings'!A:A,'CS Press Fittings'!A:A,'Steel Nipples'!A:A,'Steel Cut Lengths'!A:A,'Pipe Hangers'!A:A,'Brass Nipples '!A:A,'Brass Fittings '!A:A),"")</f>
        <v/>
      </c>
      <c r="B5" s="1893"/>
      <c r="C5" s="570" t="s">
        <v>3942</v>
      </c>
      <c r="D5" s="1077" t="s">
        <v>3943</v>
      </c>
      <c r="E5" s="1331">
        <v>17.47</v>
      </c>
      <c r="F5" s="1078">
        <f t="shared" ref="F5:F27" si="0">$F$2</f>
        <v>0</v>
      </c>
      <c r="G5" s="1331">
        <f>IFERROR(E5*F5,"-")</f>
        <v>0</v>
      </c>
      <c r="H5" s="570">
        <v>4</v>
      </c>
      <c r="I5" s="570">
        <v>32</v>
      </c>
      <c r="J5" s="219"/>
      <c r="K5" s="1432">
        <f>IFERROR(G5*J5,0)</f>
        <v>0</v>
      </c>
      <c r="L5" s="304"/>
      <c r="M5" s="1287"/>
      <c r="N5" s="45"/>
    </row>
    <row r="6" spans="1:16" ht="30.75" customHeight="1">
      <c r="A6" s="304" t="str">
        <f>IF(J6&gt;0,COUNT($J$4:J6)+MAX('MI Fittings'!A:A,'CS Press Fittings'!A:A,'Steel Nipples'!A:A,'Steel Cut Lengths'!A:A,'Pipe Hangers'!A:A,'Brass Nipples '!A:A,'Brass Fittings '!A:A),"")</f>
        <v/>
      </c>
      <c r="B6" s="1894"/>
      <c r="C6" s="1079" t="s">
        <v>3944</v>
      </c>
      <c r="D6" s="1080" t="s">
        <v>3945</v>
      </c>
      <c r="E6" s="1332">
        <v>25.4</v>
      </c>
      <c r="F6" s="1078">
        <f t="shared" si="0"/>
        <v>0</v>
      </c>
      <c r="G6" s="1331">
        <f>IFERROR(E6*F6,"-")</f>
        <v>0</v>
      </c>
      <c r="H6" s="1079">
        <v>4</v>
      </c>
      <c r="I6" s="1079">
        <v>20</v>
      </c>
      <c r="J6" s="217"/>
      <c r="K6" s="1561">
        <f>IFERROR(G6*J6,0)</f>
        <v>0</v>
      </c>
      <c r="L6" s="304"/>
      <c r="M6" s="1287"/>
      <c r="N6" s="45"/>
    </row>
    <row r="7" spans="1:16" ht="30.75" customHeight="1">
      <c r="A7" s="304" t="str">
        <f>IF(J7&gt;0,COUNT($J$4:J7)+MAX('MI Fittings'!A:A,'CS Press Fittings'!A:A,'Steel Nipples'!A:A,'Steel Cut Lengths'!A:A,'Pipe Hangers'!A:A,'Brass Nipples '!A:A,'Brass Fittings '!A:A),"")</f>
        <v/>
      </c>
      <c r="B7" s="1895"/>
      <c r="C7" s="1079" t="s">
        <v>3946</v>
      </c>
      <c r="D7" s="1080" t="s">
        <v>3947</v>
      </c>
      <c r="E7" s="1332">
        <v>19.059999999999999</v>
      </c>
      <c r="F7" s="1078">
        <f t="shared" si="0"/>
        <v>0</v>
      </c>
      <c r="G7" s="1331">
        <f>IFERROR(E7*F7,"-")</f>
        <v>0</v>
      </c>
      <c r="H7" s="1079">
        <v>4</v>
      </c>
      <c r="I7" s="1079">
        <v>32</v>
      </c>
      <c r="J7" s="217"/>
      <c r="K7" s="1561">
        <f>IFERROR(G7*J7,0)</f>
        <v>0</v>
      </c>
      <c r="L7" s="304"/>
      <c r="M7" s="1287"/>
      <c r="N7" s="45"/>
    </row>
    <row r="8" spans="1:16" ht="30" customHeight="1">
      <c r="A8" s="304" t="str">
        <f>IF(J8&gt;0,COUNT($J$4:J8)+MAX('MI Fittings'!A:A,'CS Press Fittings'!A:A,'Steel Nipples'!A:A,'Steel Cut Lengths'!A:A,'Pipe Hangers'!A:A,'Brass Nipples '!A:A,'Brass Fittings '!A:A),"")</f>
        <v/>
      </c>
      <c r="B8" s="1893"/>
      <c r="C8" s="716" t="s">
        <v>3948</v>
      </c>
      <c r="D8" s="1652" t="s">
        <v>3949</v>
      </c>
      <c r="E8" s="1653">
        <v>26.14</v>
      </c>
      <c r="F8" s="1081">
        <f t="shared" si="0"/>
        <v>0</v>
      </c>
      <c r="G8" s="1482">
        <f>IFERROR(E8*F8,"-")</f>
        <v>0</v>
      </c>
      <c r="H8" s="716">
        <v>4</v>
      </c>
      <c r="I8" s="716">
        <v>20</v>
      </c>
      <c r="J8" s="1654"/>
      <c r="K8" s="1655">
        <f>IFERROR(G8*J8,0)</f>
        <v>0</v>
      </c>
      <c r="L8" s="304"/>
      <c r="M8" s="1287"/>
      <c r="N8" s="45"/>
    </row>
    <row r="9" spans="1:16" ht="15.75">
      <c r="A9" s="304" t="str">
        <f>IF(J9&gt;0,COUNT($J$4:J9)+MAX('MI Fittings'!A:A,'CS Press Fittings'!A:A,'Steel Nipples'!A:A,'Steel Cut Lengths'!A:A,'Pipe Hangers'!A:A,'Brass Nipples '!A:A,'Brass Fittings '!A:A),"")</f>
        <v/>
      </c>
      <c r="B9" s="613"/>
      <c r="C9" s="1656"/>
      <c r="D9" s="1657" t="s">
        <v>9176</v>
      </c>
      <c r="E9" s="1658" t="s">
        <v>563</v>
      </c>
      <c r="F9" s="1656"/>
      <c r="G9" s="1659"/>
      <c r="H9" s="1660"/>
      <c r="I9" s="1660"/>
      <c r="J9" s="1661"/>
      <c r="K9" s="1662"/>
      <c r="L9" s="304"/>
      <c r="M9" s="1287"/>
      <c r="N9" s="45"/>
    </row>
    <row r="10" spans="1:16" ht="15.75">
      <c r="A10" s="304" t="str">
        <f>IF(J10&gt;0,COUNT($J$4:J10)+MAX('MI Fittings'!A:A,'CS Press Fittings'!A:A,'Steel Nipples'!A:A,'Steel Cut Lengths'!A:A,'Pipe Hangers'!A:A,'Brass Nipples '!A:A,'Brass Fittings '!A:A),"")</f>
        <v/>
      </c>
      <c r="B10" s="1893"/>
      <c r="C10" s="570" t="s">
        <v>3950</v>
      </c>
      <c r="D10" s="1077" t="s">
        <v>3951</v>
      </c>
      <c r="E10" s="1333">
        <v>6.12</v>
      </c>
      <c r="F10" s="1078">
        <f t="shared" si="0"/>
        <v>0</v>
      </c>
      <c r="G10" s="1331">
        <f t="shared" ref="G10:G18" si="1">IFERROR(E10*F10,"-")</f>
        <v>0</v>
      </c>
      <c r="H10" s="1082">
        <v>12</v>
      </c>
      <c r="I10" s="1082">
        <v>120</v>
      </c>
      <c r="J10" s="219"/>
      <c r="K10" s="1432">
        <f t="shared" ref="K10:K18" si="2">IFERROR(G10*J10,0)</f>
        <v>0</v>
      </c>
      <c r="L10" s="304"/>
      <c r="M10" s="1287"/>
      <c r="N10" s="45"/>
    </row>
    <row r="11" spans="1:16" ht="15.75">
      <c r="A11" s="304" t="str">
        <f>IF(J11&gt;0,COUNT($J$4:J11)+MAX('MI Fittings'!A:A,'CS Press Fittings'!A:A,'Steel Nipples'!A:A,'Steel Cut Lengths'!A:A,'Pipe Hangers'!A:A,'Brass Nipples '!A:A,'Brass Fittings '!A:A),"")</f>
        <v/>
      </c>
      <c r="B11" s="1893"/>
      <c r="C11" s="1079" t="s">
        <v>3952</v>
      </c>
      <c r="D11" s="1080" t="s">
        <v>3953</v>
      </c>
      <c r="E11" s="1334">
        <v>6.12</v>
      </c>
      <c r="F11" s="1078">
        <f t="shared" si="0"/>
        <v>0</v>
      </c>
      <c r="G11" s="1331">
        <f t="shared" si="1"/>
        <v>0</v>
      </c>
      <c r="H11" s="1083">
        <v>12</v>
      </c>
      <c r="I11" s="1083">
        <v>120</v>
      </c>
      <c r="J11" s="217"/>
      <c r="K11" s="1561">
        <f t="shared" si="2"/>
        <v>0</v>
      </c>
      <c r="L11" s="304"/>
      <c r="M11" s="1287"/>
      <c r="N11" s="45"/>
    </row>
    <row r="12" spans="1:16" ht="15.75">
      <c r="A12" s="304" t="str">
        <f>IF(J12&gt;0,COUNT($J$4:J12)+MAX('MI Fittings'!A:A,'CS Press Fittings'!A:A,'Steel Nipples'!A:A,'Steel Cut Lengths'!A:A,'Pipe Hangers'!A:A,'Brass Nipples '!A:A,'Brass Fittings '!A:A),"")</f>
        <v/>
      </c>
      <c r="B12" s="1893"/>
      <c r="C12" s="1079" t="s">
        <v>3954</v>
      </c>
      <c r="D12" s="1080" t="s">
        <v>3955</v>
      </c>
      <c r="E12" s="1334">
        <v>6.12</v>
      </c>
      <c r="F12" s="1078">
        <f t="shared" si="0"/>
        <v>0</v>
      </c>
      <c r="G12" s="1331">
        <f t="shared" si="1"/>
        <v>0</v>
      </c>
      <c r="H12" s="1083">
        <v>8</v>
      </c>
      <c r="I12" s="1083">
        <v>96</v>
      </c>
      <c r="J12" s="217"/>
      <c r="K12" s="1561">
        <f t="shared" si="2"/>
        <v>0</v>
      </c>
      <c r="L12" s="304"/>
      <c r="M12" s="1287"/>
      <c r="N12" s="45"/>
      <c r="P12" s="45" t="s">
        <v>3956</v>
      </c>
    </row>
    <row r="13" spans="1:16" ht="15.75">
      <c r="A13" s="304" t="str">
        <f>IF(J13&gt;0,COUNT($J$4:J13)+MAX('MI Fittings'!A:A,'CS Press Fittings'!A:A,'Steel Nipples'!A:A,'Steel Cut Lengths'!A:A,'Pipe Hangers'!A:A,'Brass Nipples '!A:A,'Brass Fittings '!A:A),"")</f>
        <v/>
      </c>
      <c r="B13" s="1893"/>
      <c r="C13" s="1079" t="s">
        <v>3957</v>
      </c>
      <c r="D13" s="1080" t="s">
        <v>3958</v>
      </c>
      <c r="E13" s="1334">
        <v>10.029999999999999</v>
      </c>
      <c r="F13" s="1078">
        <f t="shared" si="0"/>
        <v>0</v>
      </c>
      <c r="G13" s="1331">
        <f t="shared" si="1"/>
        <v>0</v>
      </c>
      <c r="H13" s="1083">
        <v>6</v>
      </c>
      <c r="I13" s="1083">
        <v>72</v>
      </c>
      <c r="J13" s="217"/>
      <c r="K13" s="1561">
        <f t="shared" si="2"/>
        <v>0</v>
      </c>
      <c r="L13" s="304"/>
      <c r="M13" s="1287"/>
      <c r="N13" s="45"/>
    </row>
    <row r="14" spans="1:16" ht="15.75">
      <c r="A14" s="304" t="str">
        <f>IF(J14&gt;0,COUNT($J$4:J14)+MAX('MI Fittings'!A:A,'CS Press Fittings'!A:A,'Steel Nipples'!A:A,'Steel Cut Lengths'!A:A,'Pipe Hangers'!A:A,'Brass Nipples '!A:A,'Brass Fittings '!A:A),"")</f>
        <v/>
      </c>
      <c r="B14" s="1893"/>
      <c r="C14" s="1079" t="s">
        <v>3959</v>
      </c>
      <c r="D14" s="1080" t="s">
        <v>3960</v>
      </c>
      <c r="E14" s="1334">
        <v>14.42</v>
      </c>
      <c r="F14" s="1078">
        <f t="shared" si="0"/>
        <v>0</v>
      </c>
      <c r="G14" s="1331">
        <f t="shared" si="1"/>
        <v>0</v>
      </c>
      <c r="H14" s="1083">
        <v>9</v>
      </c>
      <c r="I14" s="1083">
        <v>54</v>
      </c>
      <c r="J14" s="217"/>
      <c r="K14" s="1561">
        <f t="shared" si="2"/>
        <v>0</v>
      </c>
      <c r="L14" s="304"/>
      <c r="M14" s="1287"/>
      <c r="N14" s="45"/>
    </row>
    <row r="15" spans="1:16" ht="15.75">
      <c r="A15" s="304" t="str">
        <f>IF(J15&gt;0,COUNT($J$4:J15)+MAX('MI Fittings'!A:A,'CS Press Fittings'!A:A,'Steel Nipples'!A:A,'Steel Cut Lengths'!A:A,'Pipe Hangers'!A:A,'Brass Nipples '!A:A,'Brass Fittings '!A:A),"")</f>
        <v/>
      </c>
      <c r="B15" s="1893"/>
      <c r="C15" s="1079" t="s">
        <v>3961</v>
      </c>
      <c r="D15" s="1080" t="s">
        <v>3962</v>
      </c>
      <c r="E15" s="1332">
        <v>22.47</v>
      </c>
      <c r="F15" s="1078">
        <f t="shared" si="0"/>
        <v>0</v>
      </c>
      <c r="G15" s="1331">
        <f t="shared" si="1"/>
        <v>0</v>
      </c>
      <c r="H15" s="1079">
        <v>6</v>
      </c>
      <c r="I15" s="1079">
        <v>24</v>
      </c>
      <c r="J15" s="217"/>
      <c r="K15" s="1561">
        <f t="shared" si="2"/>
        <v>0</v>
      </c>
      <c r="L15" s="304"/>
      <c r="M15" s="1287"/>
      <c r="N15" s="45"/>
    </row>
    <row r="16" spans="1:16" ht="15.75">
      <c r="A16" s="304" t="str">
        <f>IF(J16&gt;0,COUNT($J$4:J16)+MAX('MI Fittings'!A:A,'CS Press Fittings'!A:A,'Steel Nipples'!A:A,'Steel Cut Lengths'!A:A,'Pipe Hangers'!A:A,'Brass Nipples '!A:A,'Brass Fittings '!A:A),"")</f>
        <v/>
      </c>
      <c r="B16" s="1893"/>
      <c r="C16" s="1079" t="s">
        <v>3963</v>
      </c>
      <c r="D16" s="1080" t="s">
        <v>3964</v>
      </c>
      <c r="E16" s="1332">
        <v>34.32</v>
      </c>
      <c r="F16" s="1078">
        <f t="shared" si="0"/>
        <v>0</v>
      </c>
      <c r="G16" s="1331">
        <f t="shared" si="1"/>
        <v>0</v>
      </c>
      <c r="H16" s="1079">
        <v>2</v>
      </c>
      <c r="I16" s="1079">
        <v>24</v>
      </c>
      <c r="J16" s="217"/>
      <c r="K16" s="1561">
        <f t="shared" si="2"/>
        <v>0</v>
      </c>
      <c r="L16" s="304"/>
      <c r="M16" s="1287"/>
      <c r="N16" s="45"/>
    </row>
    <row r="17" spans="1:14" ht="15.75">
      <c r="A17" s="304" t="str">
        <f>IF(J17&gt;0,COUNT($J$4:J17)+MAX('MI Fittings'!A:A,'CS Press Fittings'!A:A,'Steel Nipples'!A:A,'Steel Cut Lengths'!A:A,'Pipe Hangers'!A:A,'Brass Nipples '!A:A,'Brass Fittings '!A:A),"")</f>
        <v/>
      </c>
      <c r="B17" s="1893"/>
      <c r="C17" s="1079" t="s">
        <v>3965</v>
      </c>
      <c r="D17" s="1080" t="s">
        <v>3966</v>
      </c>
      <c r="E17" s="1334">
        <v>54.1</v>
      </c>
      <c r="F17" s="1078">
        <f t="shared" si="0"/>
        <v>0</v>
      </c>
      <c r="G17" s="1331">
        <f t="shared" si="1"/>
        <v>0</v>
      </c>
      <c r="H17" s="1083">
        <v>2</v>
      </c>
      <c r="I17" s="1083">
        <v>12</v>
      </c>
      <c r="J17" s="217"/>
      <c r="K17" s="1561">
        <f t="shared" si="2"/>
        <v>0</v>
      </c>
      <c r="L17" s="304"/>
      <c r="M17" s="1287"/>
      <c r="N17" s="45"/>
    </row>
    <row r="18" spans="1:14" ht="15.75">
      <c r="A18" s="304" t="str">
        <f>IF(J18&gt;0,COUNT($J$4:J18)+MAX('MI Fittings'!A:A,'CS Press Fittings'!A:A,'Steel Nipples'!A:A,'Steel Cut Lengths'!A:A,'Pipe Hangers'!A:A,'Brass Nipples '!A:A,'Brass Fittings '!A:A),"")</f>
        <v/>
      </c>
      <c r="B18" s="1893"/>
      <c r="C18" s="716" t="s">
        <v>3967</v>
      </c>
      <c r="D18" s="1652" t="s">
        <v>3968</v>
      </c>
      <c r="E18" s="1663">
        <v>119.67</v>
      </c>
      <c r="F18" s="1081">
        <f t="shared" si="0"/>
        <v>0</v>
      </c>
      <c r="G18" s="1482">
        <f t="shared" si="1"/>
        <v>0</v>
      </c>
      <c r="H18" s="1664">
        <v>2</v>
      </c>
      <c r="I18" s="1664">
        <v>4</v>
      </c>
      <c r="J18" s="1654"/>
      <c r="K18" s="1655">
        <f t="shared" si="2"/>
        <v>0</v>
      </c>
      <c r="L18" s="304"/>
      <c r="M18" s="1287"/>
      <c r="N18" s="45"/>
    </row>
    <row r="19" spans="1:14" ht="15.75">
      <c r="A19" s="304" t="str">
        <f>IF(J19&gt;0,COUNT($J$4:J19)+MAX('MI Fittings'!A:A,'CS Press Fittings'!A:A,'Steel Nipples'!A:A,'Steel Cut Lengths'!A:A,'Pipe Hangers'!A:A,'Brass Nipples '!A:A,'Brass Fittings '!A:A),"")</f>
        <v/>
      </c>
      <c r="B19" s="1620"/>
      <c r="C19" s="1079" t="s">
        <v>12005</v>
      </c>
      <c r="D19" s="1652" t="s">
        <v>9711</v>
      </c>
      <c r="E19" s="1663">
        <v>191.97</v>
      </c>
      <c r="F19" s="1621">
        <f>$F$2</f>
        <v>0</v>
      </c>
      <c r="G19" s="1332">
        <f>IFERROR(E19*F19,"-")</f>
        <v>0</v>
      </c>
      <c r="H19" s="1664">
        <v>2</v>
      </c>
      <c r="I19" s="1664">
        <v>8</v>
      </c>
      <c r="J19" s="1654"/>
      <c r="K19" s="1655">
        <f>IFERROR(G19*J19,0)</f>
        <v>0</v>
      </c>
      <c r="L19" s="304"/>
      <c r="M19" s="1287"/>
      <c r="N19" s="45"/>
    </row>
    <row r="20" spans="1:14" ht="15.75">
      <c r="A20" s="304" t="str">
        <f>IF(J20&gt;0,COUNT($J$4:J20)+MAX('MI Fittings'!A:A,'CS Press Fittings'!A:A,'Steel Nipples'!A:A,'Steel Cut Lengths'!A:A,'Pipe Hangers'!A:A,'Brass Nipples '!A:A,'Brass Fittings '!A:A),"")</f>
        <v/>
      </c>
      <c r="B20" s="1620"/>
      <c r="C20" s="1079" t="s">
        <v>12006</v>
      </c>
      <c r="D20" s="1652" t="s">
        <v>9712</v>
      </c>
      <c r="E20" s="1663">
        <v>367.99720000000002</v>
      </c>
      <c r="F20" s="1621">
        <f>$F$2</f>
        <v>0</v>
      </c>
      <c r="G20" s="1332">
        <f>IFERROR(E20*F20,"-")</f>
        <v>0</v>
      </c>
      <c r="H20" s="1664">
        <v>2</v>
      </c>
      <c r="I20" s="1664">
        <v>8</v>
      </c>
      <c r="J20" s="1654"/>
      <c r="K20" s="1655">
        <f>IFERROR(G20*J20,0)</f>
        <v>0</v>
      </c>
      <c r="L20" s="304"/>
      <c r="M20" s="1287"/>
      <c r="N20" s="45"/>
    </row>
    <row r="21" spans="1:14" ht="15.75">
      <c r="A21" s="304" t="str">
        <f>IF(J21&gt;0,COUNT($J$4:J21)+MAX('MI Fittings'!A:A,'CS Press Fittings'!A:A,'Steel Nipples'!A:A,'Steel Cut Lengths'!A:A,'Pipe Hangers'!A:A,'Brass Nipples '!A:A,'Brass Fittings '!A:A),"")</f>
        <v/>
      </c>
      <c r="B21" s="613"/>
      <c r="C21" s="1656"/>
      <c r="D21" s="1657" t="s">
        <v>9177</v>
      </c>
      <c r="E21" s="1658" t="s">
        <v>563</v>
      </c>
      <c r="F21" s="1656"/>
      <c r="G21" s="1659"/>
      <c r="H21" s="1660"/>
      <c r="I21" s="1660"/>
      <c r="J21" s="1661"/>
      <c r="K21" s="1662"/>
      <c r="L21" s="304"/>
      <c r="M21" s="1287"/>
      <c r="N21" s="45"/>
    </row>
    <row r="22" spans="1:14" ht="15.75">
      <c r="A22" s="304" t="str">
        <f>IF(J22&gt;0,COUNT($J$4:J22)+MAX('MI Fittings'!A:A,'CS Press Fittings'!A:A,'Steel Nipples'!A:A,'Steel Cut Lengths'!A:A,'Pipe Hangers'!A:A,'Brass Nipples '!A:A,'Brass Fittings '!A:A),"")</f>
        <v/>
      </c>
      <c r="B22" s="1893"/>
      <c r="C22" s="570" t="s">
        <v>3969</v>
      </c>
      <c r="D22" s="1077" t="s">
        <v>3970</v>
      </c>
      <c r="E22" s="1333">
        <v>6.12</v>
      </c>
      <c r="F22" s="1078">
        <f t="shared" si="0"/>
        <v>0</v>
      </c>
      <c r="G22" s="1331">
        <f t="shared" ref="G22:G27" si="3">IFERROR(E22*F22,"-")</f>
        <v>0</v>
      </c>
      <c r="H22" s="1082">
        <v>8</v>
      </c>
      <c r="I22" s="1082">
        <v>96</v>
      </c>
      <c r="J22" s="219"/>
      <c r="K22" s="1432">
        <f t="shared" ref="K22:K27" si="4">IFERROR(G22*J22,0)</f>
        <v>0</v>
      </c>
      <c r="L22" s="304"/>
      <c r="M22" s="1287"/>
      <c r="N22" s="45"/>
    </row>
    <row r="23" spans="1:14" ht="15.75">
      <c r="A23" s="304" t="str">
        <f>IF(J23&gt;0,COUNT($J$4:J23)+MAX('MI Fittings'!A:A,'CS Press Fittings'!A:A,'Steel Nipples'!A:A,'Steel Cut Lengths'!A:A,'Pipe Hangers'!A:A,'Brass Nipples '!A:A,'Brass Fittings '!A:A),"")</f>
        <v/>
      </c>
      <c r="B23" s="1893"/>
      <c r="C23" s="1079" t="s">
        <v>3971</v>
      </c>
      <c r="D23" s="1080" t="s">
        <v>3972</v>
      </c>
      <c r="E23" s="1334">
        <v>10.029999999999999</v>
      </c>
      <c r="F23" s="1078">
        <f t="shared" si="0"/>
        <v>0</v>
      </c>
      <c r="G23" s="1331">
        <f t="shared" si="3"/>
        <v>0</v>
      </c>
      <c r="H23" s="1083">
        <v>6</v>
      </c>
      <c r="I23" s="1083">
        <v>72</v>
      </c>
      <c r="J23" s="217"/>
      <c r="K23" s="1561">
        <f t="shared" si="4"/>
        <v>0</v>
      </c>
      <c r="L23" s="304"/>
      <c r="M23" s="1287"/>
      <c r="N23" s="45"/>
    </row>
    <row r="24" spans="1:14" ht="15.75">
      <c r="A24" s="304" t="str">
        <f>IF(J24&gt;0,COUNT($J$4:J24)+MAX('MI Fittings'!A:A,'CS Press Fittings'!A:A,'Steel Nipples'!A:A,'Steel Cut Lengths'!A:A,'Pipe Hangers'!A:A,'Brass Nipples '!A:A,'Brass Fittings '!A:A),"")</f>
        <v/>
      </c>
      <c r="B24" s="1893"/>
      <c r="C24" s="1079" t="s">
        <v>3973</v>
      </c>
      <c r="D24" s="1080" t="s">
        <v>3974</v>
      </c>
      <c r="E24" s="1334">
        <v>14.42</v>
      </c>
      <c r="F24" s="1078">
        <f t="shared" si="0"/>
        <v>0</v>
      </c>
      <c r="G24" s="1331">
        <f t="shared" si="3"/>
        <v>0</v>
      </c>
      <c r="H24" s="1083">
        <v>6</v>
      </c>
      <c r="I24" s="1083">
        <v>54</v>
      </c>
      <c r="J24" s="217"/>
      <c r="K24" s="1561">
        <f t="shared" si="4"/>
        <v>0</v>
      </c>
      <c r="L24" s="304"/>
      <c r="M24" s="1287"/>
      <c r="N24" s="45"/>
    </row>
    <row r="25" spans="1:14" ht="15.75">
      <c r="A25" s="304" t="str">
        <f>IF(J25&gt;0,COUNT($J$4:J25)+MAX('MI Fittings'!A:A,'CS Press Fittings'!A:A,'Steel Nipples'!A:A,'Steel Cut Lengths'!A:A,'Pipe Hangers'!A:A,'Brass Nipples '!A:A,'Brass Fittings '!A:A),"")</f>
        <v/>
      </c>
      <c r="B25" s="1893"/>
      <c r="C25" s="1079" t="s">
        <v>3975</v>
      </c>
      <c r="D25" s="1080" t="s">
        <v>3976</v>
      </c>
      <c r="E25" s="1334">
        <v>22.47</v>
      </c>
      <c r="F25" s="1078">
        <f t="shared" si="0"/>
        <v>0</v>
      </c>
      <c r="G25" s="1331">
        <f t="shared" si="3"/>
        <v>0</v>
      </c>
      <c r="H25" s="1083" t="s">
        <v>3076</v>
      </c>
      <c r="I25" s="1083" t="s">
        <v>3076</v>
      </c>
      <c r="J25" s="217"/>
      <c r="K25" s="1561">
        <f t="shared" si="4"/>
        <v>0</v>
      </c>
      <c r="L25" s="304"/>
      <c r="M25" s="1287"/>
      <c r="N25" s="45"/>
    </row>
    <row r="26" spans="1:14" ht="15.75">
      <c r="A26" s="304" t="str">
        <f>IF(J26&gt;0,COUNT($J$4:J26)+MAX('MI Fittings'!A:A,'CS Press Fittings'!A:A,'Steel Nipples'!A:A,'Steel Cut Lengths'!A:A,'Pipe Hangers'!A:A,'Brass Nipples '!A:A,'Brass Fittings '!A:A),"")</f>
        <v/>
      </c>
      <c r="B26" s="1893"/>
      <c r="C26" s="1079" t="s">
        <v>3977</v>
      </c>
      <c r="D26" s="1080" t="s">
        <v>3978</v>
      </c>
      <c r="E26" s="1334">
        <v>34.32</v>
      </c>
      <c r="F26" s="1078">
        <f t="shared" si="0"/>
        <v>0</v>
      </c>
      <c r="G26" s="1331">
        <f t="shared" si="3"/>
        <v>0</v>
      </c>
      <c r="H26" s="1083" t="s">
        <v>3076</v>
      </c>
      <c r="I26" s="1083" t="s">
        <v>3076</v>
      </c>
      <c r="J26" s="217"/>
      <c r="K26" s="1561">
        <f t="shared" si="4"/>
        <v>0</v>
      </c>
      <c r="L26" s="304"/>
      <c r="M26" s="1287"/>
      <c r="N26" s="45"/>
    </row>
    <row r="27" spans="1:14" ht="15.75">
      <c r="A27" s="304" t="str">
        <f>IF(J27&gt;0,COUNT($J$4:J27)+MAX('MI Fittings'!A:A,'CS Press Fittings'!A:A,'Steel Nipples'!A:A,'Steel Cut Lengths'!A:A,'Pipe Hangers'!A:A,'Brass Nipples '!A:A,'Brass Fittings '!A:A),"")</f>
        <v/>
      </c>
      <c r="B27" s="1893"/>
      <c r="C27" s="716" t="s">
        <v>3979</v>
      </c>
      <c r="D27" s="1652" t="s">
        <v>3980</v>
      </c>
      <c r="E27" s="1663">
        <v>54.1</v>
      </c>
      <c r="F27" s="1081">
        <f t="shared" si="0"/>
        <v>0</v>
      </c>
      <c r="G27" s="1482">
        <f t="shared" si="3"/>
        <v>0</v>
      </c>
      <c r="H27" s="1664">
        <v>1</v>
      </c>
      <c r="I27" s="1664">
        <v>8</v>
      </c>
      <c r="J27" s="1654"/>
      <c r="K27" s="1655">
        <f t="shared" si="4"/>
        <v>0</v>
      </c>
      <c r="L27" s="304"/>
      <c r="M27" s="1287"/>
      <c r="N27" s="45"/>
    </row>
    <row r="28" spans="1:14" ht="15.75">
      <c r="A28" s="304" t="str">
        <f>IF(J28&gt;0,COUNT($J$4:J28)+MAX('MI Fittings'!A:A,'CS Press Fittings'!A:A,'Steel Nipples'!A:A,'Steel Cut Lengths'!A:A,'Pipe Hangers'!A:A,'Brass Nipples '!A:A,'Brass Fittings '!A:A),"")</f>
        <v/>
      </c>
      <c r="B28" s="1620"/>
      <c r="C28" s="1079" t="s">
        <v>9708</v>
      </c>
      <c r="D28" s="1652" t="s">
        <v>9715</v>
      </c>
      <c r="E28" s="1663">
        <v>137.14279999999999</v>
      </c>
      <c r="F28" s="1621">
        <f>$F$2</f>
        <v>0</v>
      </c>
      <c r="G28" s="1332">
        <f>IFERROR(E28*F28,"-")</f>
        <v>0</v>
      </c>
      <c r="H28" s="1664">
        <v>2</v>
      </c>
      <c r="I28" s="1664">
        <v>8</v>
      </c>
      <c r="J28" s="1654"/>
      <c r="K28" s="1655">
        <f>IFERROR(G28*J28,0)</f>
        <v>0</v>
      </c>
      <c r="L28" s="304"/>
      <c r="M28" s="1287"/>
      <c r="N28" s="45"/>
    </row>
    <row r="29" spans="1:14" ht="15.75">
      <c r="A29" s="304" t="str">
        <f>IF(J29&gt;0,COUNT($J$4:J29)+MAX('MI Fittings'!A:A,'CS Press Fittings'!A:A,'Steel Nipples'!A:A,'Steel Cut Lengths'!A:A,'Pipe Hangers'!A:A,'Brass Nipples '!A:A,'Brass Fittings '!A:A),"")</f>
        <v/>
      </c>
      <c r="B29" s="1620"/>
      <c r="C29" s="1079" t="s">
        <v>9709</v>
      </c>
      <c r="D29" s="1652" t="s">
        <v>9714</v>
      </c>
      <c r="E29" s="1663">
        <v>169.91579999999999</v>
      </c>
      <c r="F29" s="1621">
        <f>$F$2</f>
        <v>0</v>
      </c>
      <c r="G29" s="1332">
        <f>IFERROR(E29*F29,"-")</f>
        <v>0</v>
      </c>
      <c r="H29" s="1664">
        <v>2</v>
      </c>
      <c r="I29" s="1664">
        <v>8</v>
      </c>
      <c r="J29" s="1654"/>
      <c r="K29" s="1655">
        <f>IFERROR(G29*J29,0)</f>
        <v>0</v>
      </c>
      <c r="L29" s="304"/>
      <c r="M29" s="1287"/>
      <c r="N29" s="45"/>
    </row>
    <row r="30" spans="1:14" ht="15.75">
      <c r="A30" s="304" t="str">
        <f>IF(J30&gt;0,COUNT($J$4:J30)+MAX('MI Fittings'!A:A,'CS Press Fittings'!A:A,'Steel Nipples'!A:A,'Steel Cut Lengths'!A:A,'Pipe Hangers'!A:A,'Brass Nipples '!A:A,'Brass Fittings '!A:A),"")</f>
        <v/>
      </c>
      <c r="B30" s="1620"/>
      <c r="C30" s="1079" t="s">
        <v>9710</v>
      </c>
      <c r="D30" s="1652" t="s">
        <v>9713</v>
      </c>
      <c r="E30" s="1663">
        <v>604.77</v>
      </c>
      <c r="F30" s="1621">
        <f>$F$2</f>
        <v>0</v>
      </c>
      <c r="G30" s="1332">
        <f>IFERROR(E30*F30,"-")</f>
        <v>0</v>
      </c>
      <c r="H30" s="1664">
        <v>2</v>
      </c>
      <c r="I30" s="1664">
        <v>8</v>
      </c>
      <c r="J30" s="1654"/>
      <c r="K30" s="1655">
        <f>IFERROR(G30*J30,0)</f>
        <v>0</v>
      </c>
      <c r="L30" s="304"/>
      <c r="M30" s="1287"/>
      <c r="N30" s="45"/>
    </row>
    <row r="31" spans="1:14" ht="15.75">
      <c r="A31" s="304" t="str">
        <f>IF(J31&gt;0,COUNT($J$4:J31)+MAX('MI Fittings'!A:A,'CS Press Fittings'!A:A,'Steel Nipples'!A:A,'Steel Cut Lengths'!A:A,'Pipe Hangers'!A:A,'Brass Nipples '!A:A,'Brass Fittings '!A:A),"")</f>
        <v/>
      </c>
      <c r="B31" s="613"/>
      <c r="C31" s="1656"/>
      <c r="D31" s="1657" t="s">
        <v>9178</v>
      </c>
      <c r="E31" s="1658" t="s">
        <v>563</v>
      </c>
      <c r="F31" s="1656"/>
      <c r="G31" s="1659"/>
      <c r="H31" s="1660"/>
      <c r="I31" s="1660"/>
      <c r="J31" s="1661"/>
      <c r="K31" s="1662"/>
      <c r="L31" s="304"/>
      <c r="M31" s="1287"/>
      <c r="N31" s="45"/>
    </row>
    <row r="32" spans="1:14" ht="15.75">
      <c r="A32" s="304" t="str">
        <f>IF(J32&gt;0,COUNT($J$4:J32)+MAX('MI Fittings'!A:A,'CS Press Fittings'!A:A,'Steel Nipples'!A:A,'Steel Cut Lengths'!A:A,'Pipe Hangers'!A:A,'Brass Nipples '!A:A,'Brass Fittings '!A:A),"")</f>
        <v/>
      </c>
      <c r="B32" s="1893"/>
      <c r="C32" s="570" t="s">
        <v>3981</v>
      </c>
      <c r="D32" s="1077" t="s">
        <v>3982</v>
      </c>
      <c r="E32" s="1333">
        <v>5.5</v>
      </c>
      <c r="F32" s="1078">
        <f>$F$2</f>
        <v>0</v>
      </c>
      <c r="G32" s="1331">
        <f>IFERROR(E32*F32,"-")</f>
        <v>0</v>
      </c>
      <c r="H32" s="1082">
        <v>12</v>
      </c>
      <c r="I32" s="1082">
        <v>120</v>
      </c>
      <c r="J32" s="219"/>
      <c r="K32" s="1432">
        <f>IFERROR(G32*J32,0)</f>
        <v>0</v>
      </c>
      <c r="L32" s="304"/>
      <c r="M32" s="1287"/>
      <c r="N32" s="45"/>
    </row>
    <row r="33" spans="1:14" ht="15.75">
      <c r="A33" s="304" t="str">
        <f>IF(J33&gt;0,COUNT($J$4:J33)+MAX('MI Fittings'!A:A,'CS Press Fittings'!A:A,'Steel Nipples'!A:A,'Steel Cut Lengths'!A:A,'Pipe Hangers'!A:A,'Brass Nipples '!A:A,'Brass Fittings '!A:A),"")</f>
        <v/>
      </c>
      <c r="B33" s="1893"/>
      <c r="C33" s="1079" t="s">
        <v>3983</v>
      </c>
      <c r="D33" s="1080" t="s">
        <v>3984</v>
      </c>
      <c r="E33" s="1334">
        <v>7.95</v>
      </c>
      <c r="F33" s="1078">
        <f>$F$2</f>
        <v>0</v>
      </c>
      <c r="G33" s="1331">
        <f>IFERROR(E33*F33,"-")</f>
        <v>0</v>
      </c>
      <c r="H33" s="1083">
        <v>10</v>
      </c>
      <c r="I33" s="1083">
        <v>100</v>
      </c>
      <c r="J33" s="217"/>
      <c r="K33" s="1561">
        <f>IFERROR(G33*J33,0)</f>
        <v>0</v>
      </c>
      <c r="L33" s="304"/>
      <c r="M33" s="1287"/>
      <c r="N33" s="45"/>
    </row>
    <row r="34" spans="1:14" ht="15.75">
      <c r="A34" s="304" t="str">
        <f>IF(J34&gt;0,COUNT($J$4:J34)+MAX('MI Fittings'!A:A,'CS Press Fittings'!A:A,'Steel Nipples'!A:A,'Steel Cut Lengths'!A:A,'Pipe Hangers'!A:A,'Brass Nipples '!A:A,'Brass Fittings '!A:A),"")</f>
        <v/>
      </c>
      <c r="B34" s="1893"/>
      <c r="C34" s="716" t="s">
        <v>3985</v>
      </c>
      <c r="D34" s="1652" t="s">
        <v>3986</v>
      </c>
      <c r="E34" s="1663">
        <v>12.22</v>
      </c>
      <c r="F34" s="1081">
        <f>$F$2</f>
        <v>0</v>
      </c>
      <c r="G34" s="1482">
        <f>IFERROR(E34*F34,"-")</f>
        <v>0</v>
      </c>
      <c r="H34" s="1664">
        <v>10</v>
      </c>
      <c r="I34" s="1664">
        <v>80</v>
      </c>
      <c r="J34" s="1654"/>
      <c r="K34" s="1655">
        <f>IFERROR(G34*J34,0)</f>
        <v>0</v>
      </c>
      <c r="L34" s="304"/>
      <c r="M34"/>
      <c r="N34" s="45"/>
    </row>
    <row r="35" spans="1:14" ht="15.75">
      <c r="A35" s="304" t="str">
        <f>IF(J35&gt;0,COUNT($J$4:J35)+MAX('MI Fittings'!A:A,'CS Press Fittings'!A:A,'Steel Nipples'!A:A,'Steel Cut Lengths'!A:A,'Pipe Hangers'!A:A,'Brass Nipples '!A:A,'Brass Fittings '!A:A),"")</f>
        <v/>
      </c>
      <c r="B35" s="613"/>
      <c r="C35" s="1656"/>
      <c r="D35" s="1657" t="s">
        <v>9179</v>
      </c>
      <c r="E35" s="1658" t="s">
        <v>563</v>
      </c>
      <c r="F35" s="1656"/>
      <c r="G35" s="1665"/>
      <c r="H35" s="1660"/>
      <c r="I35" s="1660"/>
      <c r="J35" s="1661"/>
      <c r="K35" s="1662"/>
      <c r="L35" s="304"/>
      <c r="M35" s="1287"/>
      <c r="N35" s="45"/>
    </row>
    <row r="36" spans="1:14" ht="17.25" customHeight="1">
      <c r="A36" s="304" t="str">
        <f>IF(J36&gt;0,COUNT($J$4:J36)+MAX('MI Fittings'!A:A,'CS Press Fittings'!A:A,'Steel Nipples'!A:A,'Steel Cut Lengths'!A:A,'Pipe Hangers'!A:A,'Brass Nipples '!A:A,'Brass Fittings '!A:A),"")</f>
        <v/>
      </c>
      <c r="B36" s="1893"/>
      <c r="C36" s="570" t="s">
        <v>3987</v>
      </c>
      <c r="D36" s="1077" t="s">
        <v>3988</v>
      </c>
      <c r="E36" s="1333">
        <v>5.5</v>
      </c>
      <c r="F36" s="1078">
        <f>$F$2</f>
        <v>0</v>
      </c>
      <c r="G36" s="1331">
        <f>IFERROR(E36*F36,"-")</f>
        <v>0</v>
      </c>
      <c r="H36" s="1082">
        <v>10</v>
      </c>
      <c r="I36" s="1082">
        <v>100</v>
      </c>
      <c r="J36" s="219"/>
      <c r="K36" s="1432">
        <f>IFERROR(G36*J36,0)</f>
        <v>0</v>
      </c>
      <c r="L36" s="304"/>
      <c r="M36" s="1287"/>
      <c r="N36" s="45"/>
    </row>
    <row r="37" spans="1:14" ht="17.25" customHeight="1">
      <c r="A37" s="304" t="str">
        <f>IF(J37&gt;0,COUNT($J$4:J37)+MAX('MI Fittings'!A:A,'CS Press Fittings'!A:A,'Steel Nipples'!A:A,'Steel Cut Lengths'!A:A,'Pipe Hangers'!A:A,'Brass Nipples '!A:A,'Brass Fittings '!A:A),"")</f>
        <v/>
      </c>
      <c r="B37" s="1893"/>
      <c r="C37" s="1079" t="s">
        <v>3989</v>
      </c>
      <c r="D37" s="1080" t="s">
        <v>3990</v>
      </c>
      <c r="E37" s="1334">
        <v>9.17</v>
      </c>
      <c r="F37" s="1078">
        <f>$F$2</f>
        <v>0</v>
      </c>
      <c r="G37" s="1331">
        <f>IFERROR(E37*F37,"-")</f>
        <v>0</v>
      </c>
      <c r="H37" s="1083">
        <v>10</v>
      </c>
      <c r="I37" s="1083">
        <v>100</v>
      </c>
      <c r="J37" s="217"/>
      <c r="K37" s="1561">
        <f>IFERROR(G37*J37,0)</f>
        <v>0</v>
      </c>
      <c r="L37"/>
      <c r="M37" s="1287"/>
      <c r="N37" s="45"/>
    </row>
    <row r="38" spans="1:14" ht="17.25" customHeight="1">
      <c r="A38" s="304" t="str">
        <f>IF(J38&gt;0,COUNT($J$4:J38)+MAX('MI Fittings'!A:A,'CS Press Fittings'!A:A,'Steel Nipples'!A:A,'Steel Cut Lengths'!A:A,'Pipe Hangers'!A:A,'Brass Nipples '!A:A,'Brass Fittings '!A:A),"")</f>
        <v/>
      </c>
      <c r="B38" s="1893"/>
      <c r="C38" s="716" t="s">
        <v>3991</v>
      </c>
      <c r="D38" s="1652" t="s">
        <v>3992</v>
      </c>
      <c r="E38" s="1663">
        <v>12.83</v>
      </c>
      <c r="F38" s="1081">
        <f>$F$2</f>
        <v>0</v>
      </c>
      <c r="G38" s="1482">
        <f>IFERROR(E38*F38,"-")</f>
        <v>0</v>
      </c>
      <c r="H38" s="1664">
        <v>5</v>
      </c>
      <c r="I38" s="1664">
        <v>50</v>
      </c>
      <c r="J38" s="1654"/>
      <c r="K38" s="1655">
        <f>IFERROR(G38*J38,0)</f>
        <v>0</v>
      </c>
      <c r="L38" s="304"/>
      <c r="M38" s="1287"/>
      <c r="N38" s="45"/>
    </row>
    <row r="39" spans="1:14" ht="15.75">
      <c r="A39" s="304" t="str">
        <f>IF(J39&gt;0,COUNT($J$4:J39)+MAX('MI Fittings'!A:A,'CS Press Fittings'!A:A,'Steel Nipples'!A:A,'Steel Cut Lengths'!A:A,'Pipe Hangers'!A:A,'Brass Nipples '!A:A,'Brass Fittings '!A:A),"")</f>
        <v/>
      </c>
      <c r="B39" s="613"/>
      <c r="C39" s="1656"/>
      <c r="D39" s="1657" t="s">
        <v>12242</v>
      </c>
      <c r="E39" s="1658" t="s">
        <v>563</v>
      </c>
      <c r="F39" s="1656"/>
      <c r="G39" s="1665"/>
      <c r="H39" s="1660"/>
      <c r="I39" s="1660"/>
      <c r="J39" s="1661"/>
      <c r="K39" s="1662"/>
      <c r="L39" s="304"/>
      <c r="M39" s="1287"/>
      <c r="N39" s="45"/>
    </row>
    <row r="40" spans="1:14" ht="17.25" customHeight="1">
      <c r="A40" s="304" t="str">
        <f>IF(J40&gt;0,COUNT($J$4:J40)+MAX('MI Fittings'!A:A,'CS Press Fittings'!A:A,'Steel Nipples'!A:A,'Steel Cut Lengths'!A:A,'Pipe Hangers'!A:A,'Brass Nipples '!A:A,'Brass Fittings '!A:A),"")</f>
        <v/>
      </c>
      <c r="B40" s="1893"/>
      <c r="C40" s="570" t="s">
        <v>12243</v>
      </c>
      <c r="D40" s="1077" t="s">
        <v>12244</v>
      </c>
      <c r="E40" s="1333">
        <v>8.5</v>
      </c>
      <c r="F40" s="1078">
        <f t="shared" ref="F40:F42" si="5">$F$2</f>
        <v>0</v>
      </c>
      <c r="G40" s="1331">
        <f t="shared" ref="G40:G42" si="6">IFERROR(E40*F40,"-")</f>
        <v>0</v>
      </c>
      <c r="H40" s="1082"/>
      <c r="I40" s="1082"/>
      <c r="J40" s="219"/>
      <c r="K40" s="1432">
        <f>IFERROR(G40*J40,0)</f>
        <v>0</v>
      </c>
      <c r="L40" s="304"/>
      <c r="M40" s="1287"/>
      <c r="N40" s="45"/>
    </row>
    <row r="41" spans="1:14" ht="17.25" customHeight="1">
      <c r="A41" s="304" t="str">
        <f>IF(J41&gt;0,COUNT($J$4:J41)+MAX('MI Fittings'!A:A,'CS Press Fittings'!A:A,'Steel Nipples'!A:A,'Steel Cut Lengths'!A:A,'Pipe Hangers'!A:A,'Brass Nipples '!A:A,'Brass Fittings '!A:A),"")</f>
        <v/>
      </c>
      <c r="B41" s="1893"/>
      <c r="C41" s="1079" t="s">
        <v>12245</v>
      </c>
      <c r="D41" s="1080" t="s">
        <v>12246</v>
      </c>
      <c r="E41" s="1334">
        <v>14.1</v>
      </c>
      <c r="F41" s="1078">
        <f t="shared" si="5"/>
        <v>0</v>
      </c>
      <c r="G41" s="1331">
        <f t="shared" si="6"/>
        <v>0</v>
      </c>
      <c r="H41" s="1083"/>
      <c r="I41" s="1083"/>
      <c r="J41" s="217"/>
      <c r="K41" s="1561">
        <f>IFERROR(G41*J41,0)</f>
        <v>0</v>
      </c>
      <c r="L41" s="304"/>
      <c r="M41" s="1287"/>
      <c r="N41" s="45"/>
    </row>
    <row r="42" spans="1:14" ht="17.25" customHeight="1">
      <c r="A42" s="304" t="str">
        <f>IF(J42&gt;0,COUNT($J$4:J42)+MAX('MI Fittings'!A:A,'CS Press Fittings'!A:A,'Steel Nipples'!A:A,'Steel Cut Lengths'!A:A,'Pipe Hangers'!A:A,'Brass Nipples '!A:A,'Brass Fittings '!A:A),"")</f>
        <v/>
      </c>
      <c r="B42" s="1893"/>
      <c r="C42" s="716" t="s">
        <v>12247</v>
      </c>
      <c r="D42" s="1652" t="s">
        <v>12248</v>
      </c>
      <c r="E42" s="1663">
        <v>20</v>
      </c>
      <c r="F42" s="1078">
        <f t="shared" si="5"/>
        <v>0</v>
      </c>
      <c r="G42" s="1331">
        <f t="shared" si="6"/>
        <v>0</v>
      </c>
      <c r="H42" s="1664"/>
      <c r="I42" s="1664"/>
      <c r="J42" s="1654"/>
      <c r="K42" s="1655">
        <f>IFERROR(G42*J42,0)</f>
        <v>0</v>
      </c>
      <c r="L42" s="304"/>
      <c r="M42" s="1287"/>
      <c r="N42" s="45"/>
    </row>
    <row r="43" spans="1:14" ht="15.75">
      <c r="A43" s="304" t="str">
        <f>IF(J43&gt;0,COUNT($J$4:J43)+MAX('MI Fittings'!A:A,'CS Press Fittings'!A:A,'Steel Nipples'!A:A,'Steel Cut Lengths'!A:A,'Pipe Hangers'!A:A,'Brass Nipples '!A:A,'Brass Fittings '!A:A),"")</f>
        <v/>
      </c>
      <c r="B43" s="613"/>
      <c r="C43" s="1656"/>
      <c r="D43" s="1657" t="s">
        <v>12249</v>
      </c>
      <c r="E43" s="1658" t="s">
        <v>563</v>
      </c>
      <c r="F43" s="1656"/>
      <c r="G43" s="1659"/>
      <c r="H43" s="1660"/>
      <c r="I43" s="1660"/>
      <c r="J43" s="1661"/>
      <c r="K43" s="1662"/>
      <c r="L43" s="304"/>
      <c r="M43" s="1287"/>
      <c r="N43" s="45"/>
    </row>
    <row r="44" spans="1:14" ht="15.75">
      <c r="A44" s="304" t="str">
        <f>IF(J44&gt;0,COUNT($J$4:J44)+MAX('MI Fittings'!A:A,'CS Press Fittings'!A:A,'Steel Nipples'!A:A,'Steel Cut Lengths'!A:A,'Pipe Hangers'!A:A,'Brass Nipples '!A:A,'Brass Fittings '!A:A),"")</f>
        <v/>
      </c>
      <c r="B44" s="1893"/>
      <c r="C44" s="570" t="s">
        <v>12250</v>
      </c>
      <c r="D44" s="1077" t="s">
        <v>12251</v>
      </c>
      <c r="E44" s="1333" t="s">
        <v>5172</v>
      </c>
      <c r="F44" s="1078" t="s">
        <v>5172</v>
      </c>
      <c r="G44" s="1331" t="s">
        <v>5172</v>
      </c>
      <c r="H44" s="1082"/>
      <c r="I44" s="1082"/>
      <c r="J44" s="219"/>
      <c r="K44" s="1432">
        <f t="shared" ref="K44:K52" si="7">IFERROR(G44*J44,0)</f>
        <v>0</v>
      </c>
      <c r="L44" s="304"/>
      <c r="M44" s="1287"/>
      <c r="N44" s="45"/>
    </row>
    <row r="45" spans="1:14" ht="15.75">
      <c r="A45" s="304" t="str">
        <f>IF(J45&gt;0,COUNT($J$4:J45)+MAX('MI Fittings'!A:A,'CS Press Fittings'!A:A,'Steel Nipples'!A:A,'Steel Cut Lengths'!A:A,'Pipe Hangers'!A:A,'Brass Nipples '!A:A,'Brass Fittings '!A:A),"")</f>
        <v/>
      </c>
      <c r="B45" s="1893"/>
      <c r="C45" s="1079" t="s">
        <v>12252</v>
      </c>
      <c r="D45" s="1080" t="s">
        <v>12253</v>
      </c>
      <c r="E45" s="1334" t="s">
        <v>5172</v>
      </c>
      <c r="F45" s="1078" t="s">
        <v>5172</v>
      </c>
      <c r="G45" s="1331" t="s">
        <v>5172</v>
      </c>
      <c r="H45" s="1083"/>
      <c r="I45" s="1083"/>
      <c r="J45" s="217"/>
      <c r="K45" s="1561">
        <f t="shared" si="7"/>
        <v>0</v>
      </c>
      <c r="L45" s="304"/>
      <c r="M45" s="1287"/>
      <c r="N45" s="45"/>
    </row>
    <row r="46" spans="1:14" ht="15.75">
      <c r="A46" s="304" t="str">
        <f>IF(J46&gt;0,COUNT($J$4:J46)+MAX('MI Fittings'!A:A,'CS Press Fittings'!A:A,'Steel Nipples'!A:A,'Steel Cut Lengths'!A:A,'Pipe Hangers'!A:A,'Brass Nipples '!A:A,'Brass Fittings '!A:A),"")</f>
        <v/>
      </c>
      <c r="B46" s="1893"/>
      <c r="C46" s="1079" t="s">
        <v>12254</v>
      </c>
      <c r="D46" s="1080" t="s">
        <v>12255</v>
      </c>
      <c r="E46" s="1334" t="s">
        <v>5172</v>
      </c>
      <c r="F46" s="1078" t="s">
        <v>5172</v>
      </c>
      <c r="G46" s="1331" t="s">
        <v>5172</v>
      </c>
      <c r="H46" s="1083"/>
      <c r="I46" s="1083"/>
      <c r="J46" s="217"/>
      <c r="K46" s="1561">
        <f t="shared" si="7"/>
        <v>0</v>
      </c>
      <c r="L46"/>
      <c r="M46" s="1287"/>
      <c r="N46" s="45"/>
    </row>
    <row r="47" spans="1:14" ht="15.75">
      <c r="A47" s="304" t="str">
        <f>IF(J47&gt;0,COUNT($J$4:J47)+MAX('MI Fittings'!A:A,'CS Press Fittings'!A:A,'Steel Nipples'!A:A,'Steel Cut Lengths'!A:A,'Pipe Hangers'!A:A,'Brass Nipples '!A:A,'Brass Fittings '!A:A),"")</f>
        <v/>
      </c>
      <c r="B47" s="1893"/>
      <c r="C47" s="1079" t="s">
        <v>12256</v>
      </c>
      <c r="D47" s="1080" t="s">
        <v>12257</v>
      </c>
      <c r="E47" s="1334" t="s">
        <v>5172</v>
      </c>
      <c r="F47" s="1078" t="s">
        <v>5172</v>
      </c>
      <c r="G47" s="1331" t="s">
        <v>5172</v>
      </c>
      <c r="H47" s="1083"/>
      <c r="I47" s="1083"/>
      <c r="J47" s="217"/>
      <c r="K47" s="1561">
        <f t="shared" si="7"/>
        <v>0</v>
      </c>
      <c r="L47"/>
      <c r="M47" s="1287"/>
      <c r="N47" s="45"/>
    </row>
    <row r="48" spans="1:14" ht="15.75">
      <c r="A48" s="304" t="str">
        <f>IF(J48&gt;0,COUNT($J$4:J48)+MAX('MI Fittings'!A:A,'CS Press Fittings'!A:A,'Steel Nipples'!A:A,'Steel Cut Lengths'!A:A,'Pipe Hangers'!A:A,'Brass Nipples '!A:A,'Brass Fittings '!A:A),"")</f>
        <v/>
      </c>
      <c r="B48" s="1893"/>
      <c r="C48" s="1079" t="s">
        <v>12258</v>
      </c>
      <c r="D48" s="1080" t="s">
        <v>12259</v>
      </c>
      <c r="E48" s="1334" t="s">
        <v>5172</v>
      </c>
      <c r="F48" s="1078" t="s">
        <v>5172</v>
      </c>
      <c r="G48" s="1331" t="s">
        <v>5172</v>
      </c>
      <c r="H48" s="1083"/>
      <c r="I48" s="1083"/>
      <c r="J48" s="217"/>
      <c r="K48" s="1561">
        <f t="shared" si="7"/>
        <v>0</v>
      </c>
      <c r="L48"/>
      <c r="M48" s="1287"/>
      <c r="N48" s="45"/>
    </row>
    <row r="49" spans="1:14" ht="15.75">
      <c r="A49" s="304" t="str">
        <f>IF(J49&gt;0,COUNT($J$4:J49)+MAX('MI Fittings'!A:A,'CS Press Fittings'!A:A,'Steel Nipples'!A:A,'Steel Cut Lengths'!A:A,'Pipe Hangers'!A:A,'Brass Nipples '!A:A,'Brass Fittings '!A:A),"")</f>
        <v/>
      </c>
      <c r="B49" s="1893"/>
      <c r="C49" s="716" t="s">
        <v>12260</v>
      </c>
      <c r="D49" s="1652" t="s">
        <v>12261</v>
      </c>
      <c r="E49" s="1334" t="s">
        <v>5172</v>
      </c>
      <c r="F49" s="1078" t="s">
        <v>5172</v>
      </c>
      <c r="G49" s="1331" t="s">
        <v>5172</v>
      </c>
      <c r="H49" s="1083"/>
      <c r="I49" s="1083"/>
      <c r="J49" s="217"/>
      <c r="K49" s="1561">
        <f t="shared" si="7"/>
        <v>0</v>
      </c>
      <c r="L49"/>
      <c r="M49" s="1287"/>
      <c r="N49" s="45"/>
    </row>
    <row r="50" spans="1:14" ht="15.75">
      <c r="A50" s="304" t="str">
        <f>IF(J50&gt;0,COUNT($J$4:J50)+MAX('MI Fittings'!A:A,'CS Press Fittings'!A:A,'Steel Nipples'!A:A,'Steel Cut Lengths'!A:A,'Pipe Hangers'!A:A,'Brass Nipples '!A:A,'Brass Fittings '!A:A),"")</f>
        <v/>
      </c>
      <c r="B50" s="1893"/>
      <c r="C50" s="716" t="s">
        <v>12444</v>
      </c>
      <c r="D50" s="1652" t="s">
        <v>12445</v>
      </c>
      <c r="E50" s="1334" t="s">
        <v>5172</v>
      </c>
      <c r="F50" s="1078" t="s">
        <v>5172</v>
      </c>
      <c r="G50" s="1331" t="s">
        <v>5172</v>
      </c>
      <c r="H50" s="1083"/>
      <c r="I50" s="1083"/>
      <c r="J50" s="217"/>
      <c r="K50" s="1561">
        <f t="shared" si="7"/>
        <v>0</v>
      </c>
      <c r="L50" s="304"/>
      <c r="M50" s="1287"/>
      <c r="N50" s="45"/>
    </row>
    <row r="51" spans="1:14" ht="15.75">
      <c r="A51" s="304" t="str">
        <f>IF(J51&gt;0,COUNT($J$4:J51)+MAX('MI Fittings'!A:A,'CS Press Fittings'!A:A,'Steel Nipples'!A:A,'Steel Cut Lengths'!A:A,'Pipe Hangers'!A:A,'Brass Nipples '!A:A,'Brass Fittings '!A:A),"")</f>
        <v/>
      </c>
      <c r="B51" s="1893"/>
      <c r="C51" s="716" t="s">
        <v>12446</v>
      </c>
      <c r="D51" s="1652" t="s">
        <v>12447</v>
      </c>
      <c r="E51" s="1334" t="s">
        <v>5172</v>
      </c>
      <c r="F51" s="1078" t="s">
        <v>5172</v>
      </c>
      <c r="G51" s="1331" t="s">
        <v>5172</v>
      </c>
      <c r="H51" s="1083"/>
      <c r="I51" s="1083"/>
      <c r="J51" s="217"/>
      <c r="K51" s="1561">
        <f t="shared" si="7"/>
        <v>0</v>
      </c>
      <c r="L51" s="304"/>
      <c r="M51" s="1287"/>
      <c r="N51" s="45"/>
    </row>
    <row r="52" spans="1:14" ht="15.75">
      <c r="A52" s="304" t="str">
        <f>IF(J52&gt;0,COUNT($J$4:J52)+MAX('MI Fittings'!A:A,'CS Press Fittings'!A:A,'Steel Nipples'!A:A,'Steel Cut Lengths'!A:A,'Pipe Hangers'!A:A,'Brass Nipples '!A:A,'Brass Fittings '!A:A),"")</f>
        <v/>
      </c>
      <c r="B52" s="1893"/>
      <c r="C52" s="716" t="s">
        <v>12448</v>
      </c>
      <c r="D52" s="1652" t="s">
        <v>12449</v>
      </c>
      <c r="E52" s="1334" t="s">
        <v>5172</v>
      </c>
      <c r="F52" s="1078" t="s">
        <v>5172</v>
      </c>
      <c r="G52" s="1331" t="s">
        <v>5172</v>
      </c>
      <c r="H52" s="1664"/>
      <c r="I52" s="1664"/>
      <c r="J52" s="1654"/>
      <c r="K52" s="1655">
        <f t="shared" si="7"/>
        <v>0</v>
      </c>
      <c r="L52" s="304"/>
      <c r="M52" s="1287"/>
      <c r="N52" s="45"/>
    </row>
    <row r="53" spans="1:14" ht="15.75">
      <c r="A53" s="304" t="str">
        <f>IF(J53&gt;0,COUNT($J$4:J53)+MAX('MI Fittings'!A:A,'CS Press Fittings'!A:A,'Steel Nipples'!A:A,'Steel Cut Lengths'!A:A,'Pipe Hangers'!A:A,'Brass Nipples '!A:A,'Brass Fittings '!A:A),"")</f>
        <v/>
      </c>
      <c r="B53" s="613"/>
      <c r="C53" s="1656"/>
      <c r="D53" s="1657" t="s">
        <v>12450</v>
      </c>
      <c r="E53" s="1658" t="s">
        <v>563</v>
      </c>
      <c r="F53" s="1656"/>
      <c r="G53" s="1659"/>
      <c r="H53" s="1660"/>
      <c r="I53" s="1660"/>
      <c r="J53" s="1661"/>
      <c r="K53" s="1662"/>
      <c r="L53" s="304"/>
      <c r="M53" s="1287"/>
      <c r="N53" s="45"/>
    </row>
    <row r="54" spans="1:14" ht="15.75">
      <c r="A54" s="304" t="str">
        <f>IF(J54&gt;0,COUNT($J$4:J54)+MAX('MI Fittings'!A:A,'CS Press Fittings'!A:A,'Steel Nipples'!A:A,'Steel Cut Lengths'!A:A,'Pipe Hangers'!A:A,'Brass Nipples '!A:A,'Brass Fittings '!A:A),"")</f>
        <v/>
      </c>
      <c r="B54" s="1893"/>
      <c r="C54" s="570" t="s">
        <v>12451</v>
      </c>
      <c r="D54" s="1077" t="s">
        <v>12452</v>
      </c>
      <c r="E54" s="1333" t="s">
        <v>5172</v>
      </c>
      <c r="F54" s="1078" t="s">
        <v>5172</v>
      </c>
      <c r="G54" s="1331" t="s">
        <v>5172</v>
      </c>
      <c r="H54" s="1082"/>
      <c r="I54" s="1082"/>
      <c r="J54" s="219"/>
      <c r="K54" s="1432">
        <f t="shared" ref="K54:K59" si="8">IFERROR(G54*J54,0)</f>
        <v>0</v>
      </c>
      <c r="L54" s="304"/>
      <c r="M54" s="1287"/>
      <c r="N54" s="45"/>
    </row>
    <row r="55" spans="1:14" ht="15.75">
      <c r="A55" s="304" t="str">
        <f>IF(J55&gt;0,COUNT($J$4:J55)+MAX('MI Fittings'!A:A,'CS Press Fittings'!A:A,'Steel Nipples'!A:A,'Steel Cut Lengths'!A:A,'Pipe Hangers'!A:A,'Brass Nipples '!A:A,'Brass Fittings '!A:A),"")</f>
        <v/>
      </c>
      <c r="B55" s="1893"/>
      <c r="C55" s="570" t="s">
        <v>12453</v>
      </c>
      <c r="D55" s="1080" t="s">
        <v>12454</v>
      </c>
      <c r="E55" s="1334" t="s">
        <v>5172</v>
      </c>
      <c r="F55" s="1078" t="s">
        <v>5172</v>
      </c>
      <c r="G55" s="1331" t="s">
        <v>5172</v>
      </c>
      <c r="H55" s="1083"/>
      <c r="I55" s="1083"/>
      <c r="J55" s="217"/>
      <c r="K55" s="1561">
        <f t="shared" si="8"/>
        <v>0</v>
      </c>
      <c r="L55" s="304"/>
      <c r="M55" s="1287"/>
      <c r="N55" s="45"/>
    </row>
    <row r="56" spans="1:14" ht="15.75">
      <c r="A56" s="304" t="str">
        <f>IF(J56&gt;0,COUNT($J$4:J56)+MAX('MI Fittings'!A:A,'CS Press Fittings'!A:A,'Steel Nipples'!A:A,'Steel Cut Lengths'!A:A,'Pipe Hangers'!A:A,'Brass Nipples '!A:A,'Brass Fittings '!A:A),"")</f>
        <v/>
      </c>
      <c r="B56" s="1893"/>
      <c r="C56" s="570" t="s">
        <v>12455</v>
      </c>
      <c r="D56" s="1080" t="s">
        <v>12456</v>
      </c>
      <c r="E56" s="1334" t="s">
        <v>5172</v>
      </c>
      <c r="F56" s="1078" t="s">
        <v>5172</v>
      </c>
      <c r="G56" s="1331" t="s">
        <v>5172</v>
      </c>
      <c r="H56" s="1083"/>
      <c r="I56" s="1083"/>
      <c r="J56" s="217"/>
      <c r="K56" s="1561">
        <f t="shared" si="8"/>
        <v>0</v>
      </c>
      <c r="L56" s="304"/>
      <c r="M56" s="1287"/>
      <c r="N56" s="45"/>
    </row>
    <row r="57" spans="1:14" ht="15.75">
      <c r="A57" s="304" t="str">
        <f>IF(J57&gt;0,COUNT($J$4:J57)+MAX('MI Fittings'!A:A,'CS Press Fittings'!A:A,'Steel Nipples'!A:A,'Steel Cut Lengths'!A:A,'Pipe Hangers'!A:A,'Brass Nipples '!A:A,'Brass Fittings '!A:A),"")</f>
        <v/>
      </c>
      <c r="B57" s="1893"/>
      <c r="C57" s="570" t="s">
        <v>12457</v>
      </c>
      <c r="D57" s="1080" t="s">
        <v>12458</v>
      </c>
      <c r="E57" s="1334" t="s">
        <v>5172</v>
      </c>
      <c r="F57" s="1078" t="s">
        <v>5172</v>
      </c>
      <c r="G57" s="1331" t="s">
        <v>5172</v>
      </c>
      <c r="H57" s="1083"/>
      <c r="I57" s="1083"/>
      <c r="J57" s="217"/>
      <c r="K57" s="1561">
        <f t="shared" si="8"/>
        <v>0</v>
      </c>
      <c r="L57" s="304"/>
      <c r="M57" s="1287"/>
      <c r="N57" s="45"/>
    </row>
    <row r="58" spans="1:14" ht="15.75">
      <c r="A58" s="304" t="str">
        <f>IF(J58&gt;0,COUNT($J$4:J58)+MAX('MI Fittings'!A:A,'CS Press Fittings'!A:A,'Steel Nipples'!A:A,'Steel Cut Lengths'!A:A,'Pipe Hangers'!A:A,'Brass Nipples '!A:A,'Brass Fittings '!A:A),"")</f>
        <v/>
      </c>
      <c r="B58" s="1893"/>
      <c r="C58" s="570" t="s">
        <v>12459</v>
      </c>
      <c r="D58" s="1080" t="s">
        <v>12460</v>
      </c>
      <c r="E58" s="1334" t="s">
        <v>5172</v>
      </c>
      <c r="F58" s="1078" t="s">
        <v>5172</v>
      </c>
      <c r="G58" s="1331" t="s">
        <v>5172</v>
      </c>
      <c r="H58" s="1083"/>
      <c r="I58" s="1083"/>
      <c r="J58" s="217"/>
      <c r="K58" s="1561">
        <f t="shared" si="8"/>
        <v>0</v>
      </c>
      <c r="L58" s="304"/>
      <c r="M58" s="1287"/>
      <c r="N58" s="45"/>
    </row>
    <row r="59" spans="1:14" ht="15.75">
      <c r="A59" s="304" t="str">
        <f>IF(J59&gt;0,COUNT($J$4:J59)+MAX('MI Fittings'!A:A,'CS Press Fittings'!A:A,'Steel Nipples'!A:A,'Steel Cut Lengths'!A:A,'Pipe Hangers'!A:A,'Brass Nipples '!A:A,'Brass Fittings '!A:A),"")</f>
        <v/>
      </c>
      <c r="B59" s="1893"/>
      <c r="C59" s="570" t="s">
        <v>12461</v>
      </c>
      <c r="D59" s="1652" t="s">
        <v>12462</v>
      </c>
      <c r="E59" s="1663" t="s">
        <v>5172</v>
      </c>
      <c r="F59" s="1081" t="s">
        <v>5172</v>
      </c>
      <c r="G59" s="1482" t="s">
        <v>5172</v>
      </c>
      <c r="H59" s="1664"/>
      <c r="I59" s="1664"/>
      <c r="J59" s="1654"/>
      <c r="K59" s="1655">
        <f t="shared" si="8"/>
        <v>0</v>
      </c>
      <c r="L59" s="304"/>
      <c r="M59" s="1287"/>
      <c r="N59" s="45"/>
    </row>
    <row r="60" spans="1:14" ht="15.75">
      <c r="A60" s="304" t="str">
        <f>IF(J60&gt;0,COUNT($J$4:J60)+MAX('MI Fittings'!A:A,'CS Press Fittings'!A:A,'Steel Nipples'!A:A,'Steel Cut Lengths'!A:A,'Pipe Hangers'!A:A,'Brass Nipples '!A:A,'Brass Fittings '!A:A),"")</f>
        <v/>
      </c>
      <c r="B60" s="613"/>
      <c r="C60" s="1656"/>
      <c r="D60" s="1657" t="s">
        <v>9180</v>
      </c>
      <c r="E60" s="1658" t="s">
        <v>563</v>
      </c>
      <c r="F60" s="1656"/>
      <c r="G60" s="1665"/>
      <c r="H60" s="1660"/>
      <c r="I60" s="1660"/>
      <c r="J60" s="1661"/>
      <c r="K60" s="1662"/>
      <c r="L60" s="304"/>
      <c r="M60" s="1287"/>
      <c r="N60" s="45"/>
    </row>
    <row r="61" spans="1:14" ht="15.75">
      <c r="A61" s="304" t="str">
        <f>IF(J61&gt;0,COUNT($J$4:J61)+MAX('MI Fittings'!A:A,'CS Press Fittings'!A:A,'Steel Nipples'!A:A,'Steel Cut Lengths'!A:A,'Pipe Hangers'!A:A,'Brass Nipples '!A:A,'Brass Fittings '!A:A),"")</f>
        <v/>
      </c>
      <c r="B61" s="1893"/>
      <c r="C61" s="1079" t="s">
        <v>3993</v>
      </c>
      <c r="D61" s="1077" t="s">
        <v>5632</v>
      </c>
      <c r="E61" s="1333">
        <v>14.66</v>
      </c>
      <c r="F61" s="1078">
        <f t="shared" ref="F61:F69" si="9">$F$2</f>
        <v>0</v>
      </c>
      <c r="G61" s="1331">
        <f t="shared" ref="G61:G69" si="10">IFERROR(E61*F61,"-")</f>
        <v>0</v>
      </c>
      <c r="H61" s="1082">
        <v>10</v>
      </c>
      <c r="I61" s="1082">
        <v>100</v>
      </c>
      <c r="J61" s="219"/>
      <c r="K61" s="1432">
        <f t="shared" ref="K61:K69" si="11">IFERROR(G61*J61,0)</f>
        <v>0</v>
      </c>
      <c r="L61" s="304"/>
      <c r="M61" s="1287"/>
      <c r="N61" s="45"/>
    </row>
    <row r="62" spans="1:14" ht="15.75">
      <c r="A62" s="304" t="str">
        <f>IF(J62&gt;0,COUNT($J$4:J62)+MAX('MI Fittings'!A:A,'CS Press Fittings'!A:A,'Steel Nipples'!A:A,'Steel Cut Lengths'!A:A,'Pipe Hangers'!A:A,'Brass Nipples '!A:A,'Brass Fittings '!A:A),"")</f>
        <v/>
      </c>
      <c r="B62" s="1893"/>
      <c r="C62" s="1079" t="s">
        <v>3994</v>
      </c>
      <c r="D62" s="1080" t="s">
        <v>5633</v>
      </c>
      <c r="E62" s="1334">
        <v>20.77</v>
      </c>
      <c r="F62" s="1078">
        <f t="shared" si="9"/>
        <v>0</v>
      </c>
      <c r="G62" s="1331">
        <f t="shared" si="10"/>
        <v>0</v>
      </c>
      <c r="H62" s="1083">
        <v>6</v>
      </c>
      <c r="I62" s="1083">
        <v>60</v>
      </c>
      <c r="J62" s="217"/>
      <c r="K62" s="1561">
        <f t="shared" si="11"/>
        <v>0</v>
      </c>
      <c r="L62" s="304"/>
      <c r="M62" s="1287"/>
      <c r="N62" s="45"/>
    </row>
    <row r="63" spans="1:14" ht="15.75">
      <c r="A63" s="304" t="str">
        <f>IF(J63&gt;0,COUNT($J$4:J63)+MAX('MI Fittings'!A:A,'CS Press Fittings'!A:A,'Steel Nipples'!A:A,'Steel Cut Lengths'!A:A,'Pipe Hangers'!A:A,'Brass Nipples '!A:A,'Brass Fittings '!A:A),"")</f>
        <v/>
      </c>
      <c r="B63" s="1893"/>
      <c r="C63" s="1079" t="s">
        <v>3995</v>
      </c>
      <c r="D63" s="1080" t="s">
        <v>5634</v>
      </c>
      <c r="E63" s="1334">
        <v>34.19</v>
      </c>
      <c r="F63" s="1078">
        <f t="shared" si="9"/>
        <v>0</v>
      </c>
      <c r="G63" s="1331">
        <f t="shared" si="10"/>
        <v>0</v>
      </c>
      <c r="H63" s="1083">
        <v>5</v>
      </c>
      <c r="I63" s="1083">
        <v>30</v>
      </c>
      <c r="J63" s="217"/>
      <c r="K63" s="1561">
        <f t="shared" si="11"/>
        <v>0</v>
      </c>
      <c r="L63" s="304"/>
      <c r="M63" s="1287"/>
      <c r="N63" s="45"/>
    </row>
    <row r="64" spans="1:14" ht="15.75">
      <c r="A64" s="304" t="str">
        <f>IF(J64&gt;0,COUNT($J$4:J64)+MAX('MI Fittings'!A:A,'CS Press Fittings'!A:A,'Steel Nipples'!A:A,'Steel Cut Lengths'!A:A,'Pipe Hangers'!A:A,'Brass Nipples '!A:A,'Brass Fittings '!A:A),"")</f>
        <v/>
      </c>
      <c r="B64" s="1893"/>
      <c r="C64" s="1079" t="s">
        <v>12434</v>
      </c>
      <c r="D64" s="1652" t="s">
        <v>12432</v>
      </c>
      <c r="E64" s="1663">
        <v>60</v>
      </c>
      <c r="F64" s="1621">
        <f t="shared" si="9"/>
        <v>0</v>
      </c>
      <c r="G64" s="1332">
        <f t="shared" ref="G64:G65" si="12">IFERROR(E64*F64,"-")</f>
        <v>0</v>
      </c>
      <c r="H64" s="1664">
        <v>2</v>
      </c>
      <c r="I64" s="1664">
        <v>8</v>
      </c>
      <c r="J64" s="1654"/>
      <c r="K64" s="1655">
        <f t="shared" ref="K64:K65" si="13">IFERROR(G64*J64,0)</f>
        <v>0</v>
      </c>
      <c r="L64" s="304"/>
      <c r="M64" s="1287"/>
      <c r="N64" s="45"/>
    </row>
    <row r="65" spans="1:14" ht="15.75">
      <c r="A65" s="304" t="str">
        <f>IF(J65&gt;0,COUNT($J$4:J65)+MAX('MI Fittings'!A:A,'CS Press Fittings'!A:A,'Steel Nipples'!A:A,'Steel Cut Lengths'!A:A,'Pipe Hangers'!A:A,'Brass Nipples '!A:A,'Brass Fittings '!A:A),"")</f>
        <v/>
      </c>
      <c r="B65" s="1893"/>
      <c r="C65" s="1079" t="s">
        <v>12435</v>
      </c>
      <c r="D65" s="1652" t="s">
        <v>12433</v>
      </c>
      <c r="E65" s="1663">
        <v>85</v>
      </c>
      <c r="F65" s="1621">
        <f t="shared" si="9"/>
        <v>0</v>
      </c>
      <c r="G65" s="1332">
        <f t="shared" si="12"/>
        <v>0</v>
      </c>
      <c r="H65" s="1664">
        <v>2</v>
      </c>
      <c r="I65" s="1664">
        <v>8</v>
      </c>
      <c r="J65" s="1654"/>
      <c r="K65" s="1655">
        <f t="shared" si="13"/>
        <v>0</v>
      </c>
      <c r="L65" s="304"/>
      <c r="M65" s="1287"/>
      <c r="N65" s="45"/>
    </row>
    <row r="66" spans="1:14" ht="15.75">
      <c r="A66" s="304" t="str">
        <f>IF(J66&gt;0,COUNT($J$4:J66)+MAX('MI Fittings'!A:A,'CS Press Fittings'!A:A,'Steel Nipples'!A:A,'Steel Cut Lengths'!A:A,'Pipe Hangers'!A:A,'Brass Nipples '!A:A,'Brass Fittings '!A:A),"")</f>
        <v/>
      </c>
      <c r="B66" s="1893"/>
      <c r="C66" s="1079" t="s">
        <v>3996</v>
      </c>
      <c r="D66" s="1652" t="s">
        <v>5635</v>
      </c>
      <c r="E66" s="1663">
        <v>134.32</v>
      </c>
      <c r="F66" s="1621">
        <f t="shared" si="9"/>
        <v>0</v>
      </c>
      <c r="G66" s="1332">
        <f t="shared" si="10"/>
        <v>0</v>
      </c>
      <c r="H66" s="1664">
        <v>2</v>
      </c>
      <c r="I66" s="1664">
        <v>8</v>
      </c>
      <c r="J66" s="1654"/>
      <c r="K66" s="1655">
        <f t="shared" si="11"/>
        <v>0</v>
      </c>
      <c r="L66" s="304"/>
      <c r="M66" s="1287"/>
      <c r="N66" s="45"/>
    </row>
    <row r="67" spans="1:14" ht="15.75">
      <c r="A67" s="304" t="str">
        <f>IF(J67&gt;0,COUNT($J$4:J67)+MAX('MI Fittings'!A:A,'CS Press Fittings'!A:A,'Steel Nipples'!A:A,'Steel Cut Lengths'!A:A,'Pipe Hangers'!A:A,'Brass Nipples '!A:A,'Brass Fittings '!A:A),"")</f>
        <v/>
      </c>
      <c r="B67" s="1620"/>
      <c r="C67" s="1079" t="s">
        <v>9702</v>
      </c>
      <c r="D67" s="1652" t="s">
        <v>9703</v>
      </c>
      <c r="E67" s="1663">
        <v>181.07579999999999</v>
      </c>
      <c r="F67" s="1621">
        <f t="shared" si="9"/>
        <v>0</v>
      </c>
      <c r="G67" s="1332">
        <f t="shared" si="10"/>
        <v>0</v>
      </c>
      <c r="H67" s="1664">
        <v>2</v>
      </c>
      <c r="I67" s="1664">
        <v>8</v>
      </c>
      <c r="J67" s="1654"/>
      <c r="K67" s="1655">
        <f t="shared" si="11"/>
        <v>0</v>
      </c>
      <c r="L67" s="304"/>
      <c r="M67" s="1287"/>
      <c r="N67" s="45"/>
    </row>
    <row r="68" spans="1:14" ht="15.75">
      <c r="A68" s="304" t="str">
        <f>IF(J68&gt;0,COUNT($J$4:J68)+MAX('MI Fittings'!A:A,'CS Press Fittings'!A:A,'Steel Nipples'!A:A,'Steel Cut Lengths'!A:A,'Pipe Hangers'!A:A,'Brass Nipples '!A:A,'Brass Fittings '!A:A),"")</f>
        <v/>
      </c>
      <c r="B68" s="1620"/>
      <c r="C68" s="1079" t="s">
        <v>9706</v>
      </c>
      <c r="D68" s="1652" t="s">
        <v>9704</v>
      </c>
      <c r="E68" s="1663">
        <v>302.39999999999998</v>
      </c>
      <c r="F68" s="1621">
        <f t="shared" si="9"/>
        <v>0</v>
      </c>
      <c r="G68" s="1332">
        <f t="shared" si="10"/>
        <v>0</v>
      </c>
      <c r="H68" s="1664">
        <v>2</v>
      </c>
      <c r="I68" s="1664">
        <v>8</v>
      </c>
      <c r="J68" s="1654"/>
      <c r="K68" s="1655">
        <f t="shared" si="11"/>
        <v>0</v>
      </c>
      <c r="L68" s="304"/>
      <c r="M68" s="1287"/>
      <c r="N68" s="45"/>
    </row>
    <row r="69" spans="1:14" ht="15.75">
      <c r="A69" s="304" t="str">
        <f>IF(J69&gt;0,COUNT($J$4:J69)+MAX('MI Fittings'!A:A,'CS Press Fittings'!A:A,'Steel Nipples'!A:A,'Steel Cut Lengths'!A:A,'Pipe Hangers'!A:A,'Brass Nipples '!A:A,'Brass Fittings '!A:A),"")</f>
        <v/>
      </c>
      <c r="B69" s="1620"/>
      <c r="C69" s="1079" t="s">
        <v>9707</v>
      </c>
      <c r="D69" s="1652" t="s">
        <v>9705</v>
      </c>
      <c r="E69" s="1663">
        <v>430.25</v>
      </c>
      <c r="F69" s="1621">
        <f t="shared" si="9"/>
        <v>0</v>
      </c>
      <c r="G69" s="1332">
        <f t="shared" si="10"/>
        <v>0</v>
      </c>
      <c r="H69" s="1664">
        <v>2</v>
      </c>
      <c r="I69" s="1664">
        <v>8</v>
      </c>
      <c r="J69" s="1654"/>
      <c r="K69" s="1655">
        <f t="shared" si="11"/>
        <v>0</v>
      </c>
      <c r="L69" s="304"/>
      <c r="M69" s="1287"/>
      <c r="N69" s="45"/>
    </row>
    <row r="70" spans="1:14" ht="15.75">
      <c r="A70" s="304" t="str">
        <f>IF(J70&gt;0,COUNT($J$4:J70)+MAX('MI Fittings'!A:A,'CS Press Fittings'!A:A,'Steel Nipples'!A:A,'Steel Cut Lengths'!A:A,'Pipe Hangers'!A:A,'Brass Nipples '!A:A,'Brass Fittings '!A:A),"")</f>
        <v/>
      </c>
      <c r="B70" s="613"/>
      <c r="C70" s="1656"/>
      <c r="D70" s="1657" t="s">
        <v>9181</v>
      </c>
      <c r="E70" s="1658" t="s">
        <v>563</v>
      </c>
      <c r="F70" s="1656"/>
      <c r="G70" s="1665"/>
      <c r="H70" s="1660"/>
      <c r="I70" s="1660"/>
      <c r="J70" s="1661"/>
      <c r="K70" s="1662"/>
      <c r="L70" s="304"/>
      <c r="M70" s="1287"/>
      <c r="N70" s="45"/>
    </row>
    <row r="71" spans="1:14" ht="46.5" customHeight="1">
      <c r="A71" s="304" t="str">
        <f>IF(J71&gt;0,COUNT($J$4:J71)+MAX('MI Fittings'!A:A,'CS Press Fittings'!A:A,'Steel Nipples'!A:A,'Steel Cut Lengths'!A:A,'Pipe Hangers'!A:A,'Brass Nipples '!A:A,'Brass Fittings '!A:A),"")</f>
        <v/>
      </c>
      <c r="B71" s="1893"/>
      <c r="C71" s="570" t="s">
        <v>3997</v>
      </c>
      <c r="D71" s="1077" t="s">
        <v>3998</v>
      </c>
      <c r="E71" s="1333">
        <v>7.95</v>
      </c>
      <c r="F71" s="1078">
        <f>$F$2</f>
        <v>0</v>
      </c>
      <c r="G71" s="1331">
        <f>IFERROR(E71*F71,"-")</f>
        <v>0</v>
      </c>
      <c r="H71" s="1082">
        <v>10</v>
      </c>
      <c r="I71" s="1082">
        <v>80</v>
      </c>
      <c r="J71" s="219"/>
      <c r="K71" s="1432">
        <f>IFERROR(G71*J71,0)</f>
        <v>0</v>
      </c>
      <c r="L71" s="304"/>
      <c r="M71" s="1287"/>
      <c r="N71" s="45"/>
    </row>
    <row r="72" spans="1:14" ht="46.5" customHeight="1">
      <c r="A72" s="304" t="str">
        <f>IF(J72&gt;0,COUNT($J$4:J72)+MAX('MI Fittings'!A:A,'CS Press Fittings'!A:A,'Steel Nipples'!A:A,'Steel Cut Lengths'!A:A,'Pipe Hangers'!A:A,'Brass Nipples '!A:A,'Brass Fittings '!A:A),"")</f>
        <v/>
      </c>
      <c r="B72" s="1894"/>
      <c r="C72" s="1079" t="s">
        <v>3999</v>
      </c>
      <c r="D72" s="1080" t="s">
        <v>4000</v>
      </c>
      <c r="E72" s="1334">
        <v>9.5399999999999991</v>
      </c>
      <c r="F72" s="1078">
        <f>$F$2</f>
        <v>0</v>
      </c>
      <c r="G72" s="1331">
        <f>IFERROR(E72*F72,"-")</f>
        <v>0</v>
      </c>
      <c r="H72" s="1083">
        <v>10</v>
      </c>
      <c r="I72" s="1083">
        <v>100</v>
      </c>
      <c r="J72" s="217"/>
      <c r="K72" s="1561">
        <f>IFERROR(G72*J72,0)</f>
        <v>0</v>
      </c>
      <c r="L72"/>
      <c r="M72" s="1287"/>
      <c r="N72" s="45"/>
    </row>
    <row r="73" spans="1:14" ht="15.75">
      <c r="A73" s="304" t="str">
        <f>IF(J73&gt;0,COUNT($J$4:J73)+MAX('MI Fittings'!A:A,'CS Press Fittings'!A:A,'Steel Nipples'!A:A,'Steel Cut Lengths'!A:A,'Pipe Hangers'!A:A,'Brass Nipples '!A:A,'Brass Fittings '!A:A),"")</f>
        <v/>
      </c>
      <c r="B73" s="613"/>
      <c r="C73" s="1656"/>
      <c r="D73" s="1657" t="s">
        <v>12262</v>
      </c>
      <c r="E73" s="1658"/>
      <c r="F73" s="1656"/>
      <c r="G73" s="1659"/>
      <c r="H73" s="1660"/>
      <c r="I73" s="1660"/>
      <c r="J73" s="1661"/>
      <c r="K73" s="1662"/>
      <c r="L73" s="304"/>
      <c r="M73" s="1287"/>
      <c r="N73" s="45"/>
    </row>
    <row r="74" spans="1:14" ht="15.75">
      <c r="A74" s="304" t="str">
        <f>IF(J74&gt;0,COUNT($J$4:J74)+MAX('MI Fittings'!A:A,'CS Press Fittings'!A:A,'Steel Nipples'!A:A,'Steel Cut Lengths'!A:A,'Pipe Hangers'!A:A,'Brass Nipples '!A:A,'Brass Fittings '!A:A),"")</f>
        <v/>
      </c>
      <c r="B74" s="1895"/>
      <c r="C74" s="1079" t="s">
        <v>12263</v>
      </c>
      <c r="D74" s="1080" t="s">
        <v>12436</v>
      </c>
      <c r="E74" s="1332" t="s">
        <v>5172</v>
      </c>
      <c r="F74" s="1621" t="s">
        <v>5172</v>
      </c>
      <c r="G74" s="1332" t="s">
        <v>5172</v>
      </c>
      <c r="H74" s="1079"/>
      <c r="I74" s="1079"/>
      <c r="J74" s="1666"/>
      <c r="K74" s="1561">
        <f t="shared" ref="K74:K79" si="14">IFERROR(G74*J74,0)</f>
        <v>0</v>
      </c>
      <c r="L74" s="304"/>
      <c r="M74" s="1287"/>
      <c r="N74" s="45"/>
    </row>
    <row r="75" spans="1:14" ht="15.75">
      <c r="A75" s="304" t="str">
        <f>IF(J75&gt;0,COUNT($J$4:J75)+MAX('MI Fittings'!A:A,'CS Press Fittings'!A:A,'Steel Nipples'!A:A,'Steel Cut Lengths'!A:A,'Pipe Hangers'!A:A,'Brass Nipples '!A:A,'Brass Fittings '!A:A),"")</f>
        <v/>
      </c>
      <c r="B75" s="1893"/>
      <c r="C75" s="1079" t="s">
        <v>12264</v>
      </c>
      <c r="D75" s="1080" t="s">
        <v>12437</v>
      </c>
      <c r="E75" s="1332" t="s">
        <v>5172</v>
      </c>
      <c r="F75" s="1621" t="s">
        <v>5172</v>
      </c>
      <c r="G75" s="1332" t="s">
        <v>5172</v>
      </c>
      <c r="H75" s="1079"/>
      <c r="I75" s="1079"/>
      <c r="J75" s="1666"/>
      <c r="K75" s="1561">
        <f t="shared" si="14"/>
        <v>0</v>
      </c>
      <c r="L75" s="304"/>
      <c r="M75" s="1287"/>
      <c r="N75" s="45"/>
    </row>
    <row r="76" spans="1:14" ht="15.75">
      <c r="A76" s="304" t="str">
        <f>IF(J76&gt;0,COUNT($J$4:J76)+MAX('MI Fittings'!A:A,'CS Press Fittings'!A:A,'Steel Nipples'!A:A,'Steel Cut Lengths'!A:A,'Pipe Hangers'!A:A,'Brass Nipples '!A:A,'Brass Fittings '!A:A),"")</f>
        <v/>
      </c>
      <c r="B76" s="1893"/>
      <c r="C76" s="1079" t="s">
        <v>12265</v>
      </c>
      <c r="D76" s="1080" t="s">
        <v>12438</v>
      </c>
      <c r="E76" s="1332" t="s">
        <v>5172</v>
      </c>
      <c r="F76" s="1621" t="s">
        <v>5172</v>
      </c>
      <c r="G76" s="1332" t="s">
        <v>5172</v>
      </c>
      <c r="H76" s="1079"/>
      <c r="I76" s="1079"/>
      <c r="J76" s="1666"/>
      <c r="K76" s="1561">
        <f t="shared" si="14"/>
        <v>0</v>
      </c>
      <c r="L76" s="304"/>
      <c r="M76" s="1287"/>
      <c r="N76" s="45"/>
    </row>
    <row r="77" spans="1:14" ht="15.75">
      <c r="A77" s="304" t="str">
        <f>IF(J77&gt;0,COUNT($J$4:J77)+MAX('MI Fittings'!A:A,'CS Press Fittings'!A:A,'Steel Nipples'!A:A,'Steel Cut Lengths'!A:A,'Pipe Hangers'!A:A,'Brass Nipples '!A:A,'Brass Fittings '!A:A),"")</f>
        <v/>
      </c>
      <c r="B77" s="1893"/>
      <c r="C77" s="1079" t="s">
        <v>12266</v>
      </c>
      <c r="D77" s="1080" t="s">
        <v>12439</v>
      </c>
      <c r="E77" s="1332" t="s">
        <v>5172</v>
      </c>
      <c r="F77" s="1621" t="s">
        <v>5172</v>
      </c>
      <c r="G77" s="1332" t="s">
        <v>5172</v>
      </c>
      <c r="H77" s="1079"/>
      <c r="I77" s="1079"/>
      <c r="J77" s="1666"/>
      <c r="K77" s="1561">
        <f t="shared" si="14"/>
        <v>0</v>
      </c>
      <c r="L77" s="304"/>
      <c r="M77" s="1287"/>
      <c r="N77" s="45"/>
    </row>
    <row r="78" spans="1:14" ht="15.75">
      <c r="A78" s="304" t="str">
        <f>IF(J78&gt;0,COUNT($J$4:J78)+MAX('MI Fittings'!A:A,'CS Press Fittings'!A:A,'Steel Nipples'!A:A,'Steel Cut Lengths'!A:A,'Pipe Hangers'!A:A,'Brass Nipples '!A:A,'Brass Fittings '!A:A),"")</f>
        <v/>
      </c>
      <c r="B78" s="1893"/>
      <c r="C78" s="1079" t="s">
        <v>12267</v>
      </c>
      <c r="D78" s="1080" t="s">
        <v>12440</v>
      </c>
      <c r="E78" s="1332" t="s">
        <v>5172</v>
      </c>
      <c r="F78" s="1621" t="s">
        <v>5172</v>
      </c>
      <c r="G78" s="1332" t="s">
        <v>5172</v>
      </c>
      <c r="H78" s="1079"/>
      <c r="I78" s="1079"/>
      <c r="J78" s="1666"/>
      <c r="K78" s="1561">
        <f t="shared" si="14"/>
        <v>0</v>
      </c>
      <c r="L78" s="304"/>
      <c r="M78" s="1287"/>
      <c r="N78" s="45"/>
    </row>
    <row r="79" spans="1:14" ht="15.75">
      <c r="A79" s="304" t="str">
        <f>IF(J79&gt;0,COUNT($J$4:J79)+MAX('MI Fittings'!A:A,'CS Press Fittings'!A:A,'Steel Nipples'!A:A,'Steel Cut Lengths'!A:A,'Pipe Hangers'!A:A,'Brass Nipples '!A:A,'Brass Fittings '!A:A),"")</f>
        <v/>
      </c>
      <c r="B79" s="1893"/>
      <c r="C79" s="1079" t="s">
        <v>12268</v>
      </c>
      <c r="D79" s="1080" t="s">
        <v>12441</v>
      </c>
      <c r="E79" s="1332" t="s">
        <v>5172</v>
      </c>
      <c r="F79" s="1621" t="s">
        <v>5172</v>
      </c>
      <c r="G79" s="1332" t="s">
        <v>5172</v>
      </c>
      <c r="H79" s="1079"/>
      <c r="I79" s="1079"/>
      <c r="J79" s="1666"/>
      <c r="K79" s="1561">
        <f t="shared" si="14"/>
        <v>0</v>
      </c>
      <c r="L79" s="304"/>
      <c r="M79" s="1287"/>
      <c r="N79" s="45"/>
    </row>
    <row r="80" spans="1:14" ht="15.75">
      <c r="A80" s="304" t="str">
        <f>IF(J80&gt;0,COUNT($J$4:J80)+MAX('MI Fittings'!A:A,'CS Press Fittings'!A:A,'Steel Nipples'!A:A,'Steel Cut Lengths'!A:A,'Pipe Hangers'!A:A,'Brass Nipples '!A:A,'Brass Fittings '!A:A),"")</f>
        <v/>
      </c>
      <c r="B80" s="1647"/>
      <c r="C80" s="1079" t="s">
        <v>12269</v>
      </c>
      <c r="D80" s="1080" t="s">
        <v>12442</v>
      </c>
      <c r="E80" s="1332" t="s">
        <v>5172</v>
      </c>
      <c r="F80" s="1621" t="s">
        <v>5172</v>
      </c>
      <c r="G80" s="1332" t="s">
        <v>5172</v>
      </c>
      <c r="H80" s="1079"/>
      <c r="I80" s="1079"/>
      <c r="J80" s="1666"/>
      <c r="K80" s="1561">
        <f>IFERROR(G80*J80,0)</f>
        <v>0</v>
      </c>
      <c r="L80" s="304"/>
      <c r="M80" s="1287"/>
      <c r="N80" s="45"/>
    </row>
    <row r="81" spans="1:14" ht="15.75">
      <c r="A81" s="304" t="str">
        <f>IF(J81&gt;0,COUNT($J$4:J81)+MAX('MI Fittings'!A:A,'CS Press Fittings'!A:A,'Steel Nipples'!A:A,'Steel Cut Lengths'!A:A,'Pipe Hangers'!A:A,'Brass Nipples '!A:A,'Brass Fittings '!A:A),"")</f>
        <v/>
      </c>
      <c r="B81" s="1648"/>
      <c r="C81" s="1079" t="s">
        <v>12270</v>
      </c>
      <c r="D81" s="1080" t="s">
        <v>12443</v>
      </c>
      <c r="E81" s="1332" t="s">
        <v>5172</v>
      </c>
      <c r="F81" s="1621" t="s">
        <v>5172</v>
      </c>
      <c r="G81" s="1332" t="s">
        <v>5172</v>
      </c>
      <c r="H81" s="1079"/>
      <c r="I81" s="1079"/>
      <c r="J81" s="1666"/>
      <c r="K81" s="1561">
        <f>IFERROR(G81*J81,0)</f>
        <v>0</v>
      </c>
      <c r="L81" s="304"/>
      <c r="M81" s="1287"/>
      <c r="N81" s="45"/>
    </row>
    <row r="82" spans="1:14" ht="15.75">
      <c r="A82" s="304" t="str">
        <f>IF(J82&gt;0,COUNT($J$4:J82)+MAX('MI Fittings'!A:A,'CS Press Fittings'!A:A,'Steel Nipples'!A:A,'Steel Cut Lengths'!A:A,'Pipe Hangers'!A:A,'Brass Nipples '!A:A,'Brass Fittings '!A:A),"")</f>
        <v/>
      </c>
      <c r="B82" s="304"/>
      <c r="C82" s="360"/>
      <c r="D82" s="304"/>
      <c r="E82" s="1335"/>
      <c r="F82" s="360"/>
      <c r="G82" s="1324"/>
      <c r="H82" s="304"/>
      <c r="I82" s="1074"/>
      <c r="J82" s="218"/>
      <c r="K82" s="1562"/>
      <c r="L82" s="304"/>
      <c r="M82" s="1287"/>
      <c r="N82" s="45"/>
    </row>
    <row r="83" spans="1:14" ht="15.75" hidden="1">
      <c r="A83" s="304" t="str">
        <f>IF(J83&gt;0,COUNT($J$4:J83)+MAX('MI Fittings'!A:A,'CS Press Fittings'!A:A,'Steel Nipples'!A:A,'Steel Cut Lengths'!A:A,'Pipe Hangers'!A:A,'Brass Nipples '!A:A,'Brass Fittings '!A:A),"")</f>
        <v/>
      </c>
      <c r="B83" s="304"/>
      <c r="C83" s="360"/>
      <c r="D83" s="304"/>
      <c r="E83" s="1335"/>
      <c r="F83" s="360"/>
      <c r="G83" s="1324"/>
      <c r="H83" s="304"/>
      <c r="I83" s="1074"/>
      <c r="J83" s="218"/>
      <c r="K83" s="1562"/>
      <c r="L83" s="304"/>
      <c r="M83" s="1287"/>
      <c r="N83" s="45"/>
    </row>
    <row r="84" spans="1:14" ht="15.75" hidden="1">
      <c r="A84" s="304" t="str">
        <f>IF(J84&gt;0,COUNT($J$4:J84)+MAX('MI Fittings'!A:A,'CS Press Fittings'!A:A,'Steel Nipples'!A:A,'Steel Cut Lengths'!A:A,'Pipe Hangers'!A:A,'Brass Nipples '!A:A,'Brass Fittings '!A:A),"")</f>
        <v/>
      </c>
      <c r="B84" s="304"/>
      <c r="C84" s="360"/>
      <c r="D84" s="304"/>
      <c r="E84" s="1335"/>
      <c r="F84" s="360"/>
      <c r="G84" s="1324"/>
      <c r="H84" s="304"/>
      <c r="I84" s="1074"/>
      <c r="J84" s="218"/>
      <c r="K84" s="1562"/>
      <c r="L84" s="304"/>
      <c r="M84" s="1287"/>
      <c r="N84" s="45"/>
    </row>
    <row r="85" spans="1:14" ht="15.75" hidden="1">
      <c r="A85" s="304" t="str">
        <f>IF(J85&gt;0,COUNT($J$4:J85)+MAX('MI Fittings'!A:A,'CS Press Fittings'!A:A,'Steel Nipples'!A:A,'Steel Cut Lengths'!A:A,'Pipe Hangers'!A:A,'Brass Nipples '!A:A,'Brass Fittings '!A:A),"")</f>
        <v/>
      </c>
      <c r="B85" s="304"/>
      <c r="C85" s="360"/>
      <c r="D85" s="304"/>
      <c r="E85" s="1335"/>
      <c r="F85" s="360"/>
      <c r="G85" s="1324"/>
      <c r="H85" s="304"/>
      <c r="I85" s="1074"/>
      <c r="J85" s="218"/>
      <c r="K85" s="1562"/>
      <c r="L85" s="304"/>
      <c r="M85" s="1287"/>
      <c r="N85" s="45"/>
    </row>
    <row r="86" spans="1:14" ht="15.75" hidden="1">
      <c r="A86" s="304" t="str">
        <f>IF(J86&gt;0,COUNT($J$4:J86)+MAX('MI Fittings'!A:A,'CS Press Fittings'!A:A,'Steel Nipples'!A:A,'Steel Cut Lengths'!A:A,'Pipe Hangers'!A:A,'Brass Nipples '!A:A,'Brass Fittings '!A:A),"")</f>
        <v/>
      </c>
      <c r="B86" s="304"/>
      <c r="C86" s="360"/>
      <c r="D86" s="304"/>
      <c r="E86" s="1335"/>
      <c r="F86" s="360"/>
      <c r="G86" s="1324"/>
      <c r="H86" s="304"/>
      <c r="I86" s="1074"/>
      <c r="J86" s="218"/>
      <c r="K86" s="1562"/>
      <c r="L86" s="304"/>
      <c r="M86" s="1287"/>
      <c r="N86" s="45"/>
    </row>
    <row r="87" spans="1:14" ht="15.75" hidden="1">
      <c r="A87" s="304" t="str">
        <f>IF(J87&gt;0,COUNT($J$4:J87)+MAX('MI Fittings'!A:A,'CS Press Fittings'!A:A,'Steel Nipples'!A:A,'Steel Cut Lengths'!A:A,'Pipe Hangers'!A:A,'Brass Nipples '!A:A,'Brass Fittings '!A:A),"")</f>
        <v/>
      </c>
      <c r="B87" s="304"/>
      <c r="C87" s="360"/>
      <c r="D87" s="304"/>
      <c r="E87" s="1335"/>
      <c r="F87" s="360"/>
      <c r="G87" s="1324"/>
      <c r="H87" s="304"/>
      <c r="I87" s="1074"/>
      <c r="J87" s="218"/>
      <c r="K87" s="1562"/>
      <c r="L87" s="304"/>
      <c r="M87" s="1287"/>
      <c r="N87" s="45"/>
    </row>
    <row r="88" spans="1:14" ht="15.75" hidden="1">
      <c r="A88" s="304" t="str">
        <f>IF(J88&gt;0,COUNT($J$4:J88)+MAX('MI Fittings'!A:A,'CS Press Fittings'!A:A,'Steel Nipples'!A:A,'Steel Cut Lengths'!A:A,'Pipe Hangers'!A:A,'Brass Nipples '!A:A,'Brass Fittings '!A:A),"")</f>
        <v/>
      </c>
      <c r="B88" s="304"/>
      <c r="C88" s="360"/>
      <c r="D88" s="304"/>
      <c r="E88" s="1335"/>
      <c r="F88" s="360"/>
      <c r="G88" s="1324"/>
      <c r="H88" s="304"/>
      <c r="I88" s="1074"/>
      <c r="J88" s="218"/>
      <c r="K88" s="1562"/>
      <c r="L88" s="304"/>
      <c r="M88" s="1287"/>
      <c r="N88" s="45"/>
    </row>
    <row r="89" spans="1:14" ht="15.75" hidden="1">
      <c r="A89" s="304" t="str">
        <f>IF(J89&gt;0,COUNT($J$4:J89)+MAX('MI Fittings'!A:A,'CS Press Fittings'!A:A,'Steel Nipples'!A:A,'Steel Cut Lengths'!A:A,'Pipe Hangers'!A:A,'Brass Nipples '!A:A,'Brass Fittings '!A:A),"")</f>
        <v/>
      </c>
      <c r="B89" s="304"/>
      <c r="C89" s="360"/>
      <c r="D89" s="304"/>
      <c r="E89" s="1335"/>
      <c r="F89" s="360"/>
      <c r="G89" s="1324"/>
      <c r="H89" s="304"/>
      <c r="I89" s="1074"/>
      <c r="J89" s="218"/>
      <c r="K89" s="1562"/>
      <c r="L89" s="304"/>
      <c r="M89" s="1287"/>
      <c r="N89" s="45"/>
    </row>
    <row r="90" spans="1:14" ht="15.75" hidden="1">
      <c r="A90" s="304" t="str">
        <f>IF(J90&gt;0,COUNT($J$4:J90)+MAX('MI Fittings'!A:A,'CS Press Fittings'!A:A,'Steel Nipples'!A:A,'Steel Cut Lengths'!A:A,'Pipe Hangers'!A:A,'Brass Nipples '!A:A,'Brass Fittings '!A:A),"")</f>
        <v/>
      </c>
      <c r="B90" s="304"/>
      <c r="C90" s="360"/>
      <c r="D90" s="304"/>
      <c r="E90" s="1335"/>
      <c r="F90" s="360"/>
      <c r="G90" s="1324"/>
      <c r="H90" s="304"/>
      <c r="I90" s="1074"/>
      <c r="J90" s="218"/>
      <c r="K90" s="1562"/>
      <c r="L90" s="304"/>
      <c r="M90" s="1287"/>
      <c r="N90" s="45"/>
    </row>
    <row r="91" spans="1:14" ht="15.75" hidden="1">
      <c r="A91" s="304" t="str">
        <f>IF(J91&gt;0,COUNT($J$4:J91)+MAX('MI Fittings'!A:A,'CS Press Fittings'!A:A,'Steel Nipples'!A:A,'Steel Cut Lengths'!A:A,'Pipe Hangers'!A:A,'Brass Nipples '!A:A,'Brass Fittings '!A:A),"")</f>
        <v/>
      </c>
      <c r="B91" s="304"/>
      <c r="C91" s="360"/>
      <c r="D91" s="304"/>
      <c r="E91" s="1335"/>
      <c r="F91" s="360"/>
      <c r="G91" s="1324"/>
      <c r="H91" s="304"/>
      <c r="I91" s="1074"/>
      <c r="J91" s="218"/>
      <c r="K91" s="1562"/>
      <c r="L91" s="304"/>
      <c r="M91" s="1287"/>
      <c r="N91" s="45"/>
    </row>
    <row r="92" spans="1:14" ht="15.75" hidden="1">
      <c r="A92" s="304" t="str">
        <f>IF(J92&gt;0,COUNT($J$4:J92)+MAX('MI Fittings'!A:A,'CS Press Fittings'!A:A,'Steel Nipples'!A:A,'Steel Cut Lengths'!A:A,'Pipe Hangers'!A:A,'Brass Nipples '!A:A,'Brass Fittings '!A:A),"")</f>
        <v/>
      </c>
      <c r="B92" s="304"/>
      <c r="C92" s="360"/>
      <c r="D92" s="304"/>
      <c r="E92" s="1335"/>
      <c r="F92" s="360"/>
      <c r="G92" s="1324"/>
      <c r="H92" s="304"/>
      <c r="I92" s="1074"/>
      <c r="J92" s="218"/>
      <c r="K92" s="1562"/>
      <c r="L92" s="304"/>
      <c r="M92" s="1287"/>
      <c r="N92" s="45"/>
    </row>
    <row r="93" spans="1:14" ht="15.75" hidden="1">
      <c r="A93" s="304" t="str">
        <f>IF(J93&gt;0,COUNT($J$4:J93)+MAX('MI Fittings'!A:A,'CS Press Fittings'!A:A,'Steel Nipples'!A:A,'Steel Cut Lengths'!A:A,'Pipe Hangers'!A:A,'Brass Nipples '!A:A,'Brass Fittings '!A:A),"")</f>
        <v/>
      </c>
      <c r="B93" s="304"/>
      <c r="C93" s="360"/>
      <c r="D93" s="304"/>
      <c r="E93" s="1335"/>
      <c r="F93" s="360"/>
      <c r="G93" s="1324"/>
      <c r="H93" s="304"/>
      <c r="I93" s="1074"/>
      <c r="J93" s="218"/>
      <c r="K93" s="1562"/>
      <c r="L93" s="304"/>
      <c r="M93" s="1287"/>
      <c r="N93" s="45"/>
    </row>
    <row r="94" spans="1:14" ht="15.75" hidden="1">
      <c r="A94" s="304" t="str">
        <f>IF(J94&gt;0,COUNT($J$4:J94)+MAX('MI Fittings'!A:A,'CS Press Fittings'!A:A,'Steel Nipples'!A:A,'Steel Cut Lengths'!A:A,'Pipe Hangers'!A:A,'Brass Nipples '!A:A,'Brass Fittings '!A:A),"")</f>
        <v/>
      </c>
      <c r="B94" s="304"/>
      <c r="C94" s="360"/>
      <c r="D94" s="304"/>
      <c r="E94" s="1335"/>
      <c r="F94" s="360"/>
      <c r="G94" s="1324"/>
      <c r="H94" s="304"/>
      <c r="I94" s="1074"/>
      <c r="J94" s="218"/>
      <c r="K94" s="1562"/>
      <c r="L94" s="304"/>
      <c r="M94" s="1287"/>
      <c r="N94" s="45"/>
    </row>
    <row r="95" spans="1:14" ht="15.75" hidden="1">
      <c r="A95" s="304" t="str">
        <f>IF(J95&gt;0,COUNT($J$4:J95)+MAX('MI Fittings'!A:A,'CS Press Fittings'!A:A,'Steel Nipples'!A:A,'Steel Cut Lengths'!A:A,'Pipe Hangers'!A:A,'Brass Nipples '!A:A,'Brass Fittings '!A:A),"")</f>
        <v/>
      </c>
      <c r="B95" s="304"/>
      <c r="C95" s="360"/>
      <c r="D95" s="304"/>
      <c r="E95" s="1335"/>
      <c r="F95" s="360"/>
      <c r="G95" s="1324"/>
      <c r="H95" s="304"/>
      <c r="I95" s="1074"/>
      <c r="J95" s="218"/>
      <c r="K95" s="1562"/>
      <c r="L95" s="304"/>
      <c r="M95" s="1287"/>
      <c r="N95" s="45"/>
    </row>
    <row r="96" spans="1:14" ht="15.75" hidden="1">
      <c r="A96" s="304" t="str">
        <f>IF(J96&gt;0,COUNT($J$4:J96)+MAX('MI Fittings'!A:A,'CS Press Fittings'!A:A,'Steel Nipples'!A:A,'Steel Cut Lengths'!A:A,'Pipe Hangers'!A:A,'Brass Nipples '!A:A,'Brass Fittings '!A:A),"")</f>
        <v/>
      </c>
      <c r="B96" s="304"/>
      <c r="C96" s="360"/>
      <c r="D96" s="304"/>
      <c r="E96" s="1335"/>
      <c r="F96" s="360"/>
      <c r="G96" s="1324"/>
      <c r="H96" s="304"/>
      <c r="I96" s="1074"/>
      <c r="J96" s="218"/>
      <c r="K96" s="1562"/>
      <c r="L96" s="304"/>
      <c r="M96" s="1287"/>
      <c r="N96" s="45"/>
    </row>
    <row r="97" spans="1:14" ht="15.75" hidden="1">
      <c r="A97" s="304" t="str">
        <f>IF(J97&gt;0,COUNT($J$4:J97)+MAX('MI Fittings'!A:A,'CS Press Fittings'!A:A,'Steel Nipples'!A:A,'Steel Cut Lengths'!A:A,'Pipe Hangers'!A:A,'Brass Nipples '!A:A,'Brass Fittings '!A:A),"")</f>
        <v/>
      </c>
      <c r="B97" s="304"/>
      <c r="C97" s="360"/>
      <c r="D97" s="304"/>
      <c r="E97" s="1335"/>
      <c r="F97" s="360"/>
      <c r="G97" s="1324"/>
      <c r="H97" s="304"/>
      <c r="I97" s="1074"/>
      <c r="J97" s="218"/>
      <c r="K97" s="1562"/>
      <c r="L97" s="304"/>
      <c r="M97" s="1287"/>
      <c r="N97" s="45"/>
    </row>
    <row r="98" spans="1:14" ht="15.75" hidden="1">
      <c r="A98" s="304" t="str">
        <f>IF(J98&gt;0,COUNT($J$4:J98)+MAX('MI Fittings'!A:A,'CS Press Fittings'!A:A,'Steel Nipples'!A:A,'Steel Cut Lengths'!A:A,'Pipe Hangers'!A:A,'Brass Nipples '!A:A,'Brass Fittings '!A:A),"")</f>
        <v/>
      </c>
      <c r="B98" s="304"/>
      <c r="C98" s="360"/>
      <c r="D98" s="304"/>
      <c r="E98" s="1335"/>
      <c r="F98" s="360"/>
      <c r="G98" s="1324"/>
      <c r="H98" s="304"/>
      <c r="I98" s="1074"/>
      <c r="J98" s="218"/>
      <c r="K98" s="1562"/>
      <c r="L98" s="304"/>
      <c r="M98" s="1287"/>
      <c r="N98" s="45"/>
    </row>
    <row r="99" spans="1:14" ht="15.75" hidden="1">
      <c r="A99" s="304" t="str">
        <f>IF(J99&gt;0,COUNT($J$4:J99)+MAX('MI Fittings'!A:A,'CS Press Fittings'!A:A,'Steel Nipples'!A:A,'Steel Cut Lengths'!A:A,'Pipe Hangers'!A:A,'Brass Nipples '!A:A,'Brass Fittings '!A:A),"")</f>
        <v/>
      </c>
      <c r="B99" s="304"/>
      <c r="C99" s="360"/>
      <c r="D99" s="304"/>
      <c r="E99" s="1335"/>
      <c r="F99" s="360"/>
      <c r="G99" s="1324"/>
      <c r="H99" s="304"/>
      <c r="I99" s="1074"/>
      <c r="J99" s="218"/>
      <c r="K99" s="1562"/>
      <c r="L99" s="304"/>
      <c r="M99" s="1287"/>
      <c r="N99" s="45"/>
    </row>
    <row r="100" spans="1:14" ht="15.75" hidden="1">
      <c r="A100" s="304" t="str">
        <f>IF(J100&gt;0,COUNT($J$4:J100)+MAX('MI Fittings'!A:A,'CS Press Fittings'!A:A,'Steel Nipples'!A:A,'Steel Cut Lengths'!A:A,'Pipe Hangers'!A:A,'Brass Nipples '!A:A,'Brass Fittings '!A:A),"")</f>
        <v/>
      </c>
      <c r="B100" s="304"/>
      <c r="C100" s="360"/>
      <c r="D100" s="304"/>
      <c r="E100" s="1335"/>
      <c r="F100" s="360"/>
      <c r="G100" s="1324"/>
      <c r="H100" s="304"/>
      <c r="I100" s="1074"/>
      <c r="J100" s="218"/>
      <c r="K100" s="1562"/>
      <c r="L100" s="304"/>
      <c r="M100" s="1287"/>
      <c r="N100" s="45"/>
    </row>
    <row r="101" spans="1:14" ht="15.75" hidden="1">
      <c r="A101" s="304" t="str">
        <f>IF(J101&gt;0,COUNT($J$4:J101)+MAX('MI Fittings'!A:A,'CS Press Fittings'!A:A,'Steel Nipples'!A:A,'Steel Cut Lengths'!A:A,'Pipe Hangers'!A:A,'Brass Nipples '!A:A,'Brass Fittings '!A:A),"")</f>
        <v/>
      </c>
      <c r="B101" s="304"/>
      <c r="C101" s="360"/>
      <c r="D101" s="304"/>
      <c r="E101" s="1335"/>
      <c r="F101" s="360"/>
      <c r="G101" s="1324"/>
      <c r="H101" s="304"/>
      <c r="I101" s="1074"/>
      <c r="J101" s="218"/>
      <c r="K101" s="1562"/>
      <c r="L101" s="304"/>
      <c r="M101" s="1287"/>
      <c r="N101" s="45"/>
    </row>
    <row r="102" spans="1:14" ht="15.75" hidden="1">
      <c r="A102" s="304" t="str">
        <f>IF(J102&gt;0,COUNT($J$4:J102)+MAX('MI Fittings'!A:A,'CS Press Fittings'!A:A,'Steel Nipples'!A:A,'Steel Cut Lengths'!A:A,'Pipe Hangers'!A:A,'Brass Nipples '!A:A,'Brass Fittings '!A:A),"")</f>
        <v/>
      </c>
      <c r="B102" s="304"/>
      <c r="C102" s="360"/>
      <c r="D102" s="304"/>
      <c r="E102" s="1335"/>
      <c r="F102" s="360"/>
      <c r="G102" s="1324"/>
      <c r="H102" s="304"/>
      <c r="I102" s="1074"/>
      <c r="J102" s="218"/>
      <c r="K102" s="1562"/>
      <c r="L102" s="304"/>
      <c r="M102" s="1287"/>
      <c r="N102" s="45"/>
    </row>
    <row r="103" spans="1:14" ht="15.75" hidden="1">
      <c r="A103" s="304" t="str">
        <f>IF(J103&gt;0,COUNT($J$4:J103)+MAX('MI Fittings'!A:A,'CS Press Fittings'!A:A,'Steel Nipples'!A:A,'Steel Cut Lengths'!A:A,'Pipe Hangers'!A:A,'Brass Nipples '!A:A,'Brass Fittings '!A:A),"")</f>
        <v/>
      </c>
      <c r="B103" s="304"/>
      <c r="C103" s="360"/>
      <c r="D103" s="304"/>
      <c r="E103" s="1335"/>
      <c r="F103" s="360"/>
      <c r="G103" s="1324"/>
      <c r="H103" s="304"/>
      <c r="I103" s="1074"/>
      <c r="J103" s="218"/>
      <c r="K103" s="1562"/>
      <c r="L103" s="304"/>
      <c r="M103" s="1287"/>
      <c r="N103" s="45"/>
    </row>
    <row r="104" spans="1:14" ht="15.75" hidden="1">
      <c r="A104" s="304" t="str">
        <f>IF(J104&gt;0,COUNT($J$4:J104)+MAX('MI Fittings'!A:A,'CS Press Fittings'!A:A,'Steel Nipples'!A:A,'Steel Cut Lengths'!A:A,'Pipe Hangers'!A:A,'Brass Nipples '!A:A,'Brass Fittings '!A:A),"")</f>
        <v/>
      </c>
      <c r="B104" s="304"/>
      <c r="C104" s="360"/>
      <c r="D104" s="304"/>
      <c r="E104" s="1335"/>
      <c r="F104" s="360"/>
      <c r="G104" s="1324"/>
      <c r="H104" s="304"/>
      <c r="I104" s="1074"/>
      <c r="J104" s="218"/>
      <c r="K104" s="1562"/>
      <c r="L104" s="304"/>
      <c r="M104" s="1287"/>
      <c r="N104" s="45"/>
    </row>
    <row r="105" spans="1:14" ht="15.75" hidden="1">
      <c r="A105" s="304" t="str">
        <f>IF(J105&gt;0,COUNT($J$4:J105)+MAX('MI Fittings'!A:A,'CS Press Fittings'!A:A,'Steel Nipples'!A:A,'Steel Cut Lengths'!A:A,'Pipe Hangers'!A:A,'Brass Nipples '!A:A,'Brass Fittings '!A:A),"")</f>
        <v/>
      </c>
      <c r="B105" s="304"/>
      <c r="C105" s="360"/>
      <c r="D105" s="304"/>
      <c r="E105" s="1335"/>
      <c r="F105" s="360"/>
      <c r="G105" s="1324"/>
      <c r="H105" s="304"/>
      <c r="I105" s="1074"/>
      <c r="J105" s="218"/>
      <c r="K105" s="1562"/>
      <c r="L105" s="304"/>
      <c r="M105" s="1287"/>
      <c r="N105" s="45"/>
    </row>
    <row r="106" spans="1:14" ht="15.75" hidden="1">
      <c r="A106" s="304" t="str">
        <f>IF(J106&gt;0,COUNT($J$4:J106)+MAX('MI Fittings'!A:A,'CS Press Fittings'!A:A,'Steel Nipples'!A:A,'Steel Cut Lengths'!A:A,'Pipe Hangers'!A:A,'Brass Nipples '!A:A,'Brass Fittings '!A:A),"")</f>
        <v/>
      </c>
      <c r="B106" s="304"/>
      <c r="C106" s="360"/>
      <c r="D106" s="304"/>
      <c r="E106" s="1335"/>
      <c r="F106" s="360"/>
      <c r="G106" s="1324"/>
      <c r="H106" s="304"/>
      <c r="I106" s="1074"/>
      <c r="J106" s="218"/>
      <c r="K106" s="1562"/>
      <c r="L106" s="304"/>
      <c r="M106" s="1287"/>
      <c r="N106" s="45"/>
    </row>
    <row r="107" spans="1:14" ht="15.75" hidden="1">
      <c r="A107" s="304" t="str">
        <f>IF(J107&gt;0,COUNT($J$4:J107)+MAX('MI Fittings'!A:A,'CS Press Fittings'!A:A,'Steel Nipples'!A:A,'Steel Cut Lengths'!A:A,'Pipe Hangers'!A:A,'Brass Nipples '!A:A,'Brass Fittings '!A:A),"")</f>
        <v/>
      </c>
      <c r="B107" s="304"/>
      <c r="C107" s="360"/>
      <c r="D107" s="304"/>
      <c r="E107" s="1335"/>
      <c r="F107" s="360"/>
      <c r="G107" s="1324"/>
      <c r="H107" s="304"/>
      <c r="I107" s="1074"/>
      <c r="J107" s="218"/>
      <c r="K107" s="1562"/>
      <c r="L107" s="304"/>
      <c r="M107" s="1287"/>
      <c r="N107" s="45"/>
    </row>
    <row r="108" spans="1:14" ht="15.75" hidden="1">
      <c r="A108" s="304" t="str">
        <f>IF(J108&gt;0,COUNT($J$4:J108)+MAX('MI Fittings'!A:A,'CS Press Fittings'!A:A,'Steel Nipples'!A:A,'Steel Cut Lengths'!A:A,'Pipe Hangers'!A:A,'Brass Nipples '!A:A,'Brass Fittings '!A:A),"")</f>
        <v/>
      </c>
      <c r="B108" s="304"/>
      <c r="C108" s="360"/>
      <c r="D108" s="304"/>
      <c r="E108" s="1335"/>
      <c r="F108" s="360"/>
      <c r="G108" s="1324"/>
      <c r="H108" s="304"/>
      <c r="I108" s="1074"/>
      <c r="J108" s="218"/>
      <c r="K108" s="1562"/>
      <c r="L108" s="304"/>
      <c r="M108" s="1287"/>
      <c r="N108" s="45"/>
    </row>
    <row r="109" spans="1:14" ht="15.75" hidden="1">
      <c r="A109" s="304" t="str">
        <f>IF(J109&gt;0,COUNT($J$4:J109)+MAX('MI Fittings'!A:A,'CS Press Fittings'!A:A,'Steel Nipples'!A:A,'Steel Cut Lengths'!A:A,'Pipe Hangers'!A:A,'Brass Nipples '!A:A,'Brass Fittings '!A:A),"")</f>
        <v/>
      </c>
      <c r="B109" s="304"/>
      <c r="C109" s="360"/>
      <c r="D109" s="304"/>
      <c r="E109" s="1335"/>
      <c r="F109" s="360"/>
      <c r="G109" s="1324"/>
      <c r="H109" s="304"/>
      <c r="I109" s="1074"/>
      <c r="J109" s="218"/>
      <c r="K109" s="1562"/>
      <c r="L109" s="304"/>
      <c r="M109" s="1287"/>
      <c r="N109" s="45"/>
    </row>
    <row r="110" spans="1:14" ht="15.75" hidden="1">
      <c r="A110" s="304" t="str">
        <f>IF(J110&gt;0,COUNT($J$4:J110)+MAX('MI Fittings'!A:A,'CS Press Fittings'!A:A,'Steel Nipples'!A:A,'Steel Cut Lengths'!A:A,'Pipe Hangers'!A:A,'Brass Nipples '!A:A,'Brass Fittings '!A:A),"")</f>
        <v/>
      </c>
      <c r="B110" s="304"/>
      <c r="C110" s="360"/>
      <c r="D110" s="304"/>
      <c r="E110" s="1335"/>
      <c r="F110" s="360"/>
      <c r="G110" s="1324"/>
      <c r="H110" s="304"/>
      <c r="I110" s="1074"/>
      <c r="J110" s="218"/>
      <c r="K110" s="1562"/>
      <c r="L110" s="304"/>
      <c r="M110" s="1287"/>
      <c r="N110" s="45"/>
    </row>
    <row r="111" spans="1:14" ht="15.75" hidden="1">
      <c r="A111" s="304" t="str">
        <f>IF(J111&gt;0,COUNT($J$4:J111)+MAX('MI Fittings'!A:A,'CS Press Fittings'!A:A,'Steel Nipples'!A:A,'Steel Cut Lengths'!A:A,'Pipe Hangers'!A:A,'Brass Nipples '!A:A,'Brass Fittings '!A:A),"")</f>
        <v/>
      </c>
      <c r="B111" s="304"/>
      <c r="C111" s="360"/>
      <c r="D111" s="304"/>
      <c r="E111" s="1335"/>
      <c r="F111" s="360"/>
      <c r="G111" s="1324"/>
      <c r="H111" s="304"/>
      <c r="I111" s="1074"/>
      <c r="J111" s="218"/>
      <c r="K111" s="1562"/>
      <c r="L111" s="304"/>
      <c r="M111" s="1287"/>
      <c r="N111" s="45"/>
    </row>
    <row r="112" spans="1:14" ht="15.75" hidden="1">
      <c r="A112" s="304" t="str">
        <f>IF(J112&gt;0,COUNT($J$4:J112)+MAX('MI Fittings'!A:A,'CS Press Fittings'!A:A,'Steel Nipples'!A:A,'Steel Cut Lengths'!A:A,'Pipe Hangers'!A:A,'Brass Nipples '!A:A,'Brass Fittings '!A:A),"")</f>
        <v/>
      </c>
      <c r="B112" s="304"/>
      <c r="C112" s="360"/>
      <c r="D112" s="304"/>
      <c r="E112" s="1335"/>
      <c r="F112" s="360"/>
      <c r="G112" s="1324"/>
      <c r="H112" s="304"/>
      <c r="I112" s="1074"/>
      <c r="J112" s="218"/>
      <c r="K112" s="1562"/>
      <c r="L112" s="304"/>
      <c r="M112" s="1287"/>
      <c r="N112" s="45"/>
    </row>
    <row r="113" spans="1:14" ht="15.75" hidden="1">
      <c r="A113" s="304" t="str">
        <f>IF(J113&gt;0,COUNT($J$4:J113)+MAX('MI Fittings'!A:A,'CS Press Fittings'!A:A,'Steel Nipples'!A:A,'Steel Cut Lengths'!A:A,'Pipe Hangers'!A:A,'Brass Nipples '!A:A,'Brass Fittings '!A:A),"")</f>
        <v/>
      </c>
      <c r="B113" s="304"/>
      <c r="C113" s="360"/>
      <c r="D113" s="304"/>
      <c r="E113" s="1335"/>
      <c r="F113" s="360"/>
      <c r="G113" s="1324"/>
      <c r="H113" s="304"/>
      <c r="I113" s="1074"/>
      <c r="J113" s="218"/>
      <c r="K113" s="1562"/>
      <c r="L113" s="304"/>
      <c r="M113" s="1287"/>
      <c r="N113" s="45"/>
    </row>
    <row r="114" spans="1:14" ht="15.75" hidden="1">
      <c r="A114" s="304" t="str">
        <f>IF(J114&gt;0,COUNT($J$4:J114)+MAX('MI Fittings'!A:A,'CS Press Fittings'!A:A,'Steel Nipples'!A:A,'Steel Cut Lengths'!A:A,'Pipe Hangers'!A:A,'Brass Nipples '!A:A,'Brass Fittings '!A:A),"")</f>
        <v/>
      </c>
      <c r="B114" s="304"/>
      <c r="C114" s="360"/>
      <c r="D114" s="304"/>
      <c r="E114" s="1335"/>
      <c r="F114" s="360"/>
      <c r="G114" s="1324"/>
      <c r="H114" s="304"/>
      <c r="I114" s="1074"/>
      <c r="J114" s="218"/>
      <c r="K114" s="1562"/>
      <c r="L114" s="304"/>
      <c r="M114" s="1287"/>
      <c r="N114" s="45"/>
    </row>
    <row r="115" spans="1:14" ht="15.75" hidden="1">
      <c r="A115" s="304" t="str">
        <f>IF(J115&gt;0,COUNT($J$4:J115)+MAX('MI Fittings'!A:A,'CS Press Fittings'!A:A,'Steel Nipples'!A:A,'Steel Cut Lengths'!A:A,'Pipe Hangers'!A:A,'Brass Nipples '!A:A,'Brass Fittings '!A:A),"")</f>
        <v/>
      </c>
      <c r="B115" s="304"/>
      <c r="C115" s="360"/>
      <c r="D115" s="304"/>
      <c r="E115" s="1335"/>
      <c r="F115" s="360"/>
      <c r="G115" s="1324"/>
      <c r="H115" s="304"/>
      <c r="I115" s="1074"/>
      <c r="J115" s="218"/>
      <c r="K115" s="1562"/>
      <c r="L115" s="304"/>
      <c r="M115" s="1287"/>
      <c r="N115" s="45"/>
    </row>
    <row r="116" spans="1:14" ht="15.75" hidden="1">
      <c r="A116" s="304" t="str">
        <f>IF(J116&gt;0,COUNT($J$4:J116)+MAX('MI Fittings'!A:A,'CS Press Fittings'!A:A,'Steel Nipples'!A:A,'Steel Cut Lengths'!A:A,'Pipe Hangers'!A:A,'Brass Nipples '!A:A,'Brass Fittings '!A:A),"")</f>
        <v/>
      </c>
      <c r="B116" s="304"/>
      <c r="C116" s="360"/>
      <c r="D116" s="304"/>
      <c r="E116" s="1335"/>
      <c r="F116" s="360"/>
      <c r="G116" s="1324"/>
      <c r="H116" s="304"/>
      <c r="I116" s="1074"/>
      <c r="J116" s="218"/>
      <c r="K116" s="1562"/>
      <c r="L116" s="304"/>
      <c r="M116" s="1287"/>
      <c r="N116" s="45"/>
    </row>
    <row r="117" spans="1:14" ht="15.75" hidden="1">
      <c r="A117" s="304" t="str">
        <f>IF(J117&gt;0,COUNT($J$4:J117)+MAX('MI Fittings'!A:A,'CS Press Fittings'!A:A,'Steel Nipples'!A:A,'Steel Cut Lengths'!A:A,'Pipe Hangers'!A:A,'Brass Nipples '!A:A,'Brass Fittings '!A:A),"")</f>
        <v/>
      </c>
      <c r="B117" s="304"/>
      <c r="C117" s="360"/>
      <c r="D117" s="304"/>
      <c r="E117" s="1335"/>
      <c r="F117" s="360"/>
      <c r="G117" s="1324"/>
      <c r="H117" s="304"/>
      <c r="I117" s="1074"/>
      <c r="J117" s="218"/>
      <c r="K117" s="1562"/>
      <c r="L117" s="304"/>
      <c r="M117" s="1287"/>
      <c r="N117" s="45"/>
    </row>
    <row r="118" spans="1:14" ht="15.75" hidden="1">
      <c r="A118" s="304" t="str">
        <f>IF(J118&gt;0,COUNT($J$4:J118)+MAX('MI Fittings'!A:A,'CS Press Fittings'!A:A,'Steel Nipples'!A:A,'Steel Cut Lengths'!A:A,'Pipe Hangers'!A:A,'Brass Nipples '!A:A,'Brass Fittings '!A:A),"")</f>
        <v/>
      </c>
      <c r="B118" s="304"/>
      <c r="C118" s="360"/>
      <c r="D118" s="304"/>
      <c r="E118" s="1335"/>
      <c r="F118" s="360"/>
      <c r="G118" s="1324"/>
      <c r="H118" s="304"/>
      <c r="I118" s="1074"/>
      <c r="J118" s="218"/>
      <c r="K118" s="1562"/>
      <c r="L118" s="304"/>
      <c r="M118" s="1287"/>
      <c r="N118" s="45"/>
    </row>
    <row r="119" spans="1:14" ht="15.75" hidden="1">
      <c r="A119" s="304" t="str">
        <f>IF(J119&gt;0,COUNT($J$4:J119)+MAX('MI Fittings'!A:A,'CS Press Fittings'!A:A,'Steel Nipples'!A:A,'Steel Cut Lengths'!A:A,'Pipe Hangers'!A:A,'Brass Nipples '!A:A,'Brass Fittings '!A:A),"")</f>
        <v/>
      </c>
      <c r="B119" s="304"/>
      <c r="C119" s="360"/>
      <c r="D119" s="304"/>
      <c r="E119" s="1335"/>
      <c r="F119" s="360"/>
      <c r="G119" s="1324"/>
      <c r="H119" s="304"/>
      <c r="I119" s="1074"/>
      <c r="J119" s="218"/>
      <c r="K119" s="1562"/>
      <c r="L119" s="304"/>
      <c r="M119" s="1287"/>
    </row>
    <row r="120" spans="1:14" ht="15.75" hidden="1">
      <c r="A120" s="304" t="str">
        <f>IF(J120&gt;0,COUNT($J$4:J120)+MAX('MI Fittings'!A:A,'CS Press Fittings'!A:A,'Steel Nipples'!A:A,'Steel Cut Lengths'!A:A,'Pipe Hangers'!A:A,'Brass Nipples '!A:A,'Brass Fittings '!A:A),"")</f>
        <v/>
      </c>
      <c r="B120" s="304"/>
      <c r="C120" s="360"/>
      <c r="D120" s="304"/>
      <c r="E120" s="1335"/>
      <c r="F120" s="360"/>
      <c r="G120" s="1324"/>
      <c r="H120" s="304"/>
      <c r="I120" s="1074"/>
      <c r="J120" s="218"/>
      <c r="K120" s="1562"/>
      <c r="L120" s="304"/>
      <c r="M120" s="1287"/>
    </row>
    <row r="121" spans="1:14" ht="15.75" hidden="1">
      <c r="A121" s="304" t="str">
        <f>IF(J121&gt;0,COUNT($J$4:J121)+MAX('MI Fittings'!A:A,'CS Press Fittings'!A:A,'Steel Nipples'!A:A,'Steel Cut Lengths'!A:A,'Pipe Hangers'!A:A,'Brass Nipples '!A:A,'Brass Fittings '!A:A),"")</f>
        <v/>
      </c>
      <c r="B121" s="304"/>
      <c r="C121" s="360"/>
      <c r="D121" s="304"/>
      <c r="E121" s="1335"/>
      <c r="F121" s="360"/>
      <c r="G121" s="1324"/>
      <c r="H121" s="304"/>
      <c r="I121" s="1074"/>
      <c r="J121" s="218"/>
      <c r="K121" s="1562"/>
      <c r="L121" s="304"/>
      <c r="M121" s="1287"/>
    </row>
    <row r="122" spans="1:14" ht="15.75" hidden="1">
      <c r="A122" s="304" t="str">
        <f>IF(J122&gt;0,COUNT($J$4:J122)+MAX('MI Fittings'!A:A,'CS Press Fittings'!A:A,'Steel Nipples'!A:A,'Steel Cut Lengths'!A:A,'Pipe Hangers'!A:A,'Brass Nipples '!A:A,'Brass Fittings '!A:A),"")</f>
        <v/>
      </c>
      <c r="B122" s="304"/>
      <c r="C122" s="360"/>
      <c r="D122" s="304"/>
      <c r="E122" s="1335"/>
      <c r="F122" s="360"/>
      <c r="G122" s="1324"/>
      <c r="H122" s="304"/>
      <c r="I122" s="1074"/>
      <c r="J122" s="218"/>
      <c r="K122" s="1562"/>
      <c r="L122" s="304"/>
      <c r="M122" s="1287"/>
    </row>
    <row r="123" spans="1:14" ht="15.75" hidden="1">
      <c r="A123" s="304" t="str">
        <f>IF(J123&gt;0,COUNT($J$4:J123)+MAX('MI Fittings'!A:A,'CS Press Fittings'!A:A,'Steel Nipples'!A:A,'Steel Cut Lengths'!A:A,'Pipe Hangers'!A:A,'Brass Nipples '!A:A,'Brass Fittings '!A:A),"")</f>
        <v/>
      </c>
      <c r="B123" s="304"/>
      <c r="C123" s="360"/>
      <c r="D123" s="304"/>
      <c r="E123" s="1335"/>
      <c r="F123" s="360"/>
      <c r="G123" s="1324"/>
      <c r="H123" s="304"/>
      <c r="I123" s="1074"/>
      <c r="J123" s="218"/>
      <c r="K123" s="1562"/>
      <c r="L123" s="304"/>
      <c r="M123" s="1287"/>
    </row>
    <row r="124" spans="1:14" ht="15.75" hidden="1">
      <c r="A124" s="304" t="str">
        <f>IF(J124&gt;0,COUNT($J$4:J124)+MAX('MI Fittings'!A:A,'CS Press Fittings'!A:A,'Steel Nipples'!A:A,'Steel Cut Lengths'!A:A,'Pipe Hangers'!A:A,'Brass Nipples '!A:A,'Brass Fittings '!A:A),"")</f>
        <v/>
      </c>
      <c r="B124" s="304"/>
      <c r="C124" s="360"/>
      <c r="D124" s="304"/>
      <c r="E124" s="1335"/>
      <c r="F124" s="360"/>
      <c r="G124" s="1324"/>
      <c r="H124" s="304"/>
      <c r="I124" s="1074"/>
      <c r="J124" s="218"/>
      <c r="K124" s="1562"/>
      <c r="L124" s="304"/>
      <c r="M124" s="1287"/>
    </row>
    <row r="125" spans="1:14" ht="15.75" hidden="1">
      <c r="A125" s="304" t="str">
        <f>IF(J125&gt;0,COUNT($J$4:J125)+MAX('MI Fittings'!A:A,'CS Press Fittings'!A:A,'Steel Nipples'!A:A,'Steel Cut Lengths'!A:A,'Pipe Hangers'!A:A,'Brass Nipples '!A:A,'Brass Fittings '!A:A),"")</f>
        <v/>
      </c>
      <c r="B125" s="304"/>
      <c r="C125" s="360"/>
      <c r="D125" s="304"/>
      <c r="E125" s="1335"/>
      <c r="F125" s="360"/>
      <c r="G125" s="1324"/>
      <c r="H125" s="304"/>
      <c r="I125" s="1074"/>
      <c r="J125" s="218"/>
      <c r="K125" s="1562"/>
      <c r="L125" s="304"/>
      <c r="M125" s="1287"/>
    </row>
    <row r="126" spans="1:14" ht="15.75" hidden="1">
      <c r="A126" s="304" t="str">
        <f>IF(J126&gt;0,COUNT($J$4:J126)+MAX('MI Fittings'!A:A,'CS Press Fittings'!A:A,'Steel Nipples'!A:A,'Steel Cut Lengths'!A:A,'Pipe Hangers'!A:A,'Brass Nipples '!A:A,'Brass Fittings '!A:A),"")</f>
        <v/>
      </c>
      <c r="B126" s="304"/>
      <c r="C126" s="360"/>
      <c r="D126" s="304"/>
      <c r="E126" s="1335"/>
      <c r="F126" s="360"/>
      <c r="G126" s="1324"/>
      <c r="H126" s="304"/>
      <c r="I126" s="1074"/>
      <c r="J126" s="218"/>
      <c r="K126" s="1562"/>
      <c r="L126" s="304"/>
      <c r="M126" s="1287"/>
    </row>
    <row r="127" spans="1:14" ht="15.75" hidden="1">
      <c r="A127" s="304" t="str">
        <f>IF(J127&gt;0,COUNT($J$4:J127)+MAX('MI Fittings'!A:A,'CS Press Fittings'!A:A,'Steel Nipples'!A:A,'Steel Cut Lengths'!A:A,'Pipe Hangers'!A:A,'Brass Nipples '!A:A,'Brass Fittings '!A:A),"")</f>
        <v/>
      </c>
      <c r="B127" s="304"/>
      <c r="C127" s="360"/>
      <c r="D127" s="304"/>
      <c r="E127" s="1335"/>
      <c r="F127" s="360"/>
      <c r="G127" s="1324"/>
      <c r="H127" s="304"/>
      <c r="I127" s="1074"/>
      <c r="J127" s="218"/>
      <c r="K127" s="1562"/>
      <c r="L127" s="304"/>
      <c r="M127" s="1287"/>
    </row>
    <row r="128" spans="1:14" ht="15.75" hidden="1">
      <c r="A128" s="304" t="str">
        <f>IF(J128&gt;0,COUNT($J$4:J128)+MAX('MI Fittings'!A:A,'CS Press Fittings'!A:A,'Steel Nipples'!A:A,'Steel Cut Lengths'!A:A,'Pipe Hangers'!A:A,'Brass Nipples '!A:A,'Brass Fittings '!A:A),"")</f>
        <v/>
      </c>
      <c r="B128" s="304"/>
      <c r="C128" s="360"/>
      <c r="D128" s="304"/>
      <c r="E128" s="1335"/>
      <c r="F128" s="360"/>
      <c r="G128" s="1324"/>
      <c r="H128" s="304"/>
      <c r="I128" s="1074"/>
      <c r="J128" s="218"/>
      <c r="K128" s="1562"/>
      <c r="L128" s="304"/>
      <c r="M128" s="1287"/>
    </row>
    <row r="129" spans="1:13" s="1075" customFormat="1" ht="15.75" hidden="1">
      <c r="A129" s="304" t="str">
        <f>IF(J129&gt;0,COUNT($J$4:J129)+MAX('MI Fittings'!A:A,'CS Press Fittings'!A:A,'Steel Nipples'!A:A,'Steel Cut Lengths'!A:A,'Pipe Hangers'!A:A,'Brass Nipples '!A:A,'Brass Fittings '!A:A),"")</f>
        <v/>
      </c>
      <c r="B129" s="304"/>
      <c r="C129" s="360"/>
      <c r="D129" s="304"/>
      <c r="E129" s="1335"/>
      <c r="F129" s="360"/>
      <c r="G129" s="1324"/>
      <c r="H129" s="304"/>
      <c r="I129" s="1074"/>
      <c r="J129" s="218"/>
      <c r="K129" s="1562"/>
      <c r="L129" s="304"/>
      <c r="M129" s="1287"/>
    </row>
    <row r="130" spans="1:13" s="1075" customFormat="1" ht="15.75" hidden="1">
      <c r="A130" s="304" t="str">
        <f>IF(J130&gt;0,COUNT($J$4:J130)+MAX('MI Fittings'!A:A,'CS Press Fittings'!A:A,'Steel Nipples'!A:A,'Steel Cut Lengths'!A:A,'Pipe Hangers'!A:A,'Brass Nipples '!A:A,'Brass Fittings '!A:A),"")</f>
        <v/>
      </c>
      <c r="B130" s="304"/>
      <c r="C130" s="360"/>
      <c r="D130" s="304"/>
      <c r="E130" s="1335"/>
      <c r="F130" s="360"/>
      <c r="G130" s="1324"/>
      <c r="H130" s="304"/>
      <c r="I130" s="1074"/>
      <c r="J130" s="218"/>
      <c r="K130" s="1562"/>
      <c r="L130" s="304"/>
      <c r="M130" s="1287"/>
    </row>
    <row r="131" spans="1:13" s="1075" customFormat="1" ht="15.75" hidden="1">
      <c r="A131" s="304" t="str">
        <f>IF(J131&gt;0,COUNT($J$4:J131)+MAX('MI Fittings'!A:A,'CS Press Fittings'!A:A,'Steel Nipples'!A:A,'Steel Cut Lengths'!A:A,'Pipe Hangers'!A:A,'Brass Nipples '!A:A,'Brass Fittings '!A:A),"")</f>
        <v/>
      </c>
      <c r="B131" s="304"/>
      <c r="C131" s="360"/>
      <c r="D131" s="304"/>
      <c r="E131" s="1335"/>
      <c r="F131" s="360"/>
      <c r="G131" s="1324"/>
      <c r="H131" s="304"/>
      <c r="I131" s="1074"/>
      <c r="J131" s="218"/>
      <c r="K131" s="1562"/>
      <c r="L131" s="304"/>
      <c r="M131" s="1287"/>
    </row>
    <row r="132" spans="1:13" s="1075" customFormat="1" ht="15.75" hidden="1">
      <c r="A132" s="304" t="str">
        <f>IF(J132&gt;0,COUNT($J$4:J132)+MAX('MI Fittings'!A:A,'CS Press Fittings'!A:A,'Steel Nipples'!A:A,'Steel Cut Lengths'!A:A,'Pipe Hangers'!A:A,'Brass Nipples '!A:A,'Brass Fittings '!A:A),"")</f>
        <v/>
      </c>
      <c r="B132" s="304"/>
      <c r="C132" s="360"/>
      <c r="D132" s="304"/>
      <c r="E132" s="1335"/>
      <c r="F132" s="360"/>
      <c r="G132" s="1324"/>
      <c r="H132" s="304"/>
      <c r="I132" s="1074"/>
      <c r="J132" s="218"/>
      <c r="K132" s="1562"/>
      <c r="L132" s="304"/>
      <c r="M132" s="1287"/>
    </row>
    <row r="133" spans="1:13" s="1075" customFormat="1" ht="15.75" hidden="1">
      <c r="A133" s="304" t="str">
        <f>IF(J133&gt;0,COUNT($J$4:J133)+MAX('MI Fittings'!A:A,'CS Press Fittings'!A:A,'Steel Nipples'!A:A,'Steel Cut Lengths'!A:A,'Pipe Hangers'!A:A,'Brass Nipples '!A:A,'Brass Fittings '!A:A),"")</f>
        <v/>
      </c>
      <c r="B133" s="304"/>
      <c r="C133" s="360"/>
      <c r="D133" s="304"/>
      <c r="E133" s="1335"/>
      <c r="F133" s="360"/>
      <c r="G133" s="1324"/>
      <c r="H133" s="304"/>
      <c r="I133" s="1074"/>
      <c r="J133" s="218"/>
      <c r="K133" s="1562"/>
      <c r="L133" s="304"/>
      <c r="M133" s="1287"/>
    </row>
    <row r="134" spans="1:13" s="1075" customFormat="1" ht="15.75" hidden="1">
      <c r="A134" s="304" t="str">
        <f>IF(J134&gt;0,COUNT($J$4:J134)+MAX('MI Fittings'!A:A,'CS Press Fittings'!A:A,'Steel Nipples'!A:A,'Steel Cut Lengths'!A:A,'Pipe Hangers'!A:A,'Brass Nipples '!A:A,'Brass Fittings '!A:A),"")</f>
        <v/>
      </c>
      <c r="B134" s="304"/>
      <c r="C134" s="360"/>
      <c r="D134" s="304"/>
      <c r="E134" s="1335"/>
      <c r="F134" s="360"/>
      <c r="G134" s="1324"/>
      <c r="H134" s="304"/>
      <c r="I134" s="1074"/>
      <c r="J134" s="218"/>
      <c r="K134" s="1562"/>
      <c r="L134" s="304"/>
      <c r="M134" s="1287"/>
    </row>
    <row r="135" spans="1:13" s="1075" customFormat="1" ht="15.75" hidden="1">
      <c r="A135" s="304" t="str">
        <f>IF(J135&gt;0,COUNT($J$4:J135)+MAX('MI Fittings'!A:A,'CS Press Fittings'!A:A,'Steel Nipples'!A:A,'Steel Cut Lengths'!A:A,'Pipe Hangers'!A:A,'Brass Nipples '!A:A,'Brass Fittings '!A:A),"")</f>
        <v/>
      </c>
      <c r="B135" s="304"/>
      <c r="C135" s="360"/>
      <c r="D135" s="304"/>
      <c r="E135" s="1335"/>
      <c r="F135" s="360"/>
      <c r="G135" s="1324"/>
      <c r="H135" s="304"/>
      <c r="I135" s="1074"/>
      <c r="J135" s="218"/>
      <c r="K135" s="1562"/>
      <c r="L135" s="304"/>
      <c r="M135" s="1287"/>
    </row>
    <row r="136" spans="1:13" s="1075" customFormat="1" ht="15.75" hidden="1">
      <c r="A136" s="304" t="str">
        <f>IF(J136&gt;0,COUNT($J$4:J136)+MAX('MI Fittings'!A:A,'CS Press Fittings'!A:A,'Steel Nipples'!A:A,'Steel Cut Lengths'!A:A,'Pipe Hangers'!A:A,'Brass Nipples '!A:A,'Brass Fittings '!A:A),"")</f>
        <v/>
      </c>
      <c r="B136" s="304"/>
      <c r="C136" s="360"/>
      <c r="D136" s="304"/>
      <c r="E136" s="1335"/>
      <c r="F136" s="360"/>
      <c r="G136" s="1324"/>
      <c r="H136" s="304"/>
      <c r="I136" s="1074"/>
      <c r="J136" s="218"/>
      <c r="K136" s="1562"/>
      <c r="L136" s="304"/>
      <c r="M136" s="1287"/>
    </row>
    <row r="137" spans="1:13" s="1075" customFormat="1" ht="15.75" hidden="1">
      <c r="A137" s="304" t="str">
        <f>IF(J137&gt;0,COUNT($J$4:J137)+MAX('MI Fittings'!A:A,'CS Press Fittings'!A:A,'Steel Nipples'!A:A,'Steel Cut Lengths'!A:A,'Pipe Hangers'!A:A,'Brass Nipples '!A:A,'Brass Fittings '!A:A),"")</f>
        <v/>
      </c>
      <c r="B137" s="304"/>
      <c r="C137" s="360"/>
      <c r="D137" s="304"/>
      <c r="E137" s="1335"/>
      <c r="F137" s="360"/>
      <c r="G137" s="1324"/>
      <c r="H137" s="304"/>
      <c r="I137" s="1074"/>
      <c r="J137" s="218"/>
      <c r="K137" s="1562"/>
      <c r="L137" s="304"/>
      <c r="M137" s="1287"/>
    </row>
    <row r="138" spans="1:13" s="1075" customFormat="1" ht="15.75" hidden="1">
      <c r="A138" s="304" t="str">
        <f>IF(J138&gt;0,COUNT($J$4:J138)+MAX('MI Fittings'!A:A,'CS Press Fittings'!A:A,'Steel Nipples'!A:A,'Steel Cut Lengths'!A:A,'Pipe Hangers'!A:A,'Brass Nipples '!A:A,'Brass Fittings '!A:A),"")</f>
        <v/>
      </c>
      <c r="B138" s="304"/>
      <c r="C138" s="360"/>
      <c r="D138" s="304"/>
      <c r="E138" s="1335"/>
      <c r="F138" s="360"/>
      <c r="G138" s="1324"/>
      <c r="H138" s="304"/>
      <c r="I138" s="1074"/>
      <c r="J138" s="218"/>
      <c r="K138" s="1562"/>
      <c r="L138" s="304"/>
      <c r="M138" s="1287"/>
    </row>
    <row r="139" spans="1:13" s="1075" customFormat="1" ht="15.75" hidden="1">
      <c r="A139" s="304" t="str">
        <f>IF(J139&gt;0,COUNT($J$4:J139)+MAX('MI Fittings'!A:A,'CS Press Fittings'!A:A,'Steel Nipples'!A:A,'Steel Cut Lengths'!A:A,'Pipe Hangers'!A:A,'Brass Nipples '!A:A,'Brass Fittings '!A:A),"")</f>
        <v/>
      </c>
      <c r="B139" s="304"/>
      <c r="C139" s="360"/>
      <c r="D139" s="304"/>
      <c r="E139" s="1335"/>
      <c r="F139" s="360"/>
      <c r="G139" s="1324"/>
      <c r="H139" s="304"/>
      <c r="I139" s="1074"/>
      <c r="J139" s="218"/>
      <c r="K139" s="1562"/>
      <c r="L139" s="304"/>
      <c r="M139" s="1287"/>
    </row>
    <row r="140" spans="1:13" s="1075" customFormat="1" ht="15.75" hidden="1">
      <c r="A140" s="304" t="str">
        <f>IF(J140&gt;0,COUNT($J$4:J140)+MAX('MI Fittings'!A:A,'CS Press Fittings'!A:A,'Steel Nipples'!A:A,'Steel Cut Lengths'!A:A,'Pipe Hangers'!A:A,'Brass Nipples '!A:A,'Brass Fittings '!A:A),"")</f>
        <v/>
      </c>
      <c r="B140" s="304"/>
      <c r="C140" s="360"/>
      <c r="D140" s="304"/>
      <c r="E140" s="1335"/>
      <c r="F140" s="360"/>
      <c r="G140" s="1324"/>
      <c r="H140" s="304"/>
      <c r="I140" s="1074"/>
      <c r="J140" s="218"/>
      <c r="K140" s="1562"/>
      <c r="L140" s="304"/>
      <c r="M140" s="1287"/>
    </row>
    <row r="141" spans="1:13" s="1075" customFormat="1" ht="15.75" hidden="1">
      <c r="A141" s="304" t="str">
        <f>IF(J141&gt;0,COUNT($J$4:J141)+MAX('MI Fittings'!A:A,'CS Press Fittings'!A:A,'Steel Nipples'!A:A,'Steel Cut Lengths'!A:A,'Pipe Hangers'!A:A,'Brass Nipples '!A:A,'Brass Fittings '!A:A),"")</f>
        <v/>
      </c>
      <c r="B141" s="304"/>
      <c r="C141" s="360"/>
      <c r="D141" s="304"/>
      <c r="E141" s="1335"/>
      <c r="F141" s="360"/>
      <c r="G141" s="1324"/>
      <c r="H141" s="304"/>
      <c r="I141" s="1074"/>
      <c r="J141" s="218"/>
      <c r="K141" s="1562"/>
      <c r="L141" s="304"/>
      <c r="M141" s="1287"/>
    </row>
    <row r="142" spans="1:13" s="1075" customFormat="1" ht="15.75" hidden="1">
      <c r="A142" s="304" t="str">
        <f>IF(J142&gt;0,COUNT($J$4:J142)+MAX('MI Fittings'!A:A,'CS Press Fittings'!A:A,'Steel Nipples'!A:A,'Steel Cut Lengths'!A:A,'Pipe Hangers'!A:A,'Brass Nipples '!A:A,'Brass Fittings '!A:A),"")</f>
        <v/>
      </c>
      <c r="B142" s="304"/>
      <c r="C142" s="360"/>
      <c r="D142" s="304"/>
      <c r="E142" s="1335"/>
      <c r="F142" s="360"/>
      <c r="G142" s="1324"/>
      <c r="H142" s="304"/>
      <c r="I142" s="1074"/>
      <c r="J142" s="218"/>
      <c r="K142" s="1562"/>
      <c r="L142" s="304"/>
      <c r="M142" s="1287"/>
    </row>
    <row r="143" spans="1:13" s="1075" customFormat="1" ht="15.75" hidden="1">
      <c r="A143" s="304" t="str">
        <f>IF(J143&gt;0,COUNT($J$4:J143)+MAX('MI Fittings'!A:A,'CS Press Fittings'!A:A,'Steel Nipples'!A:A,'Steel Cut Lengths'!A:A,'Pipe Hangers'!A:A,'Brass Nipples '!A:A,'Brass Fittings '!A:A),"")</f>
        <v/>
      </c>
      <c r="B143" s="304"/>
      <c r="C143" s="360"/>
      <c r="D143" s="304"/>
      <c r="E143" s="1335"/>
      <c r="F143" s="360"/>
      <c r="G143" s="1324"/>
      <c r="H143" s="304"/>
      <c r="I143" s="1074"/>
      <c r="J143" s="218"/>
      <c r="K143" s="1562"/>
      <c r="L143" s="304"/>
      <c r="M143" s="1287"/>
    </row>
    <row r="144" spans="1:13" s="1075" customFormat="1" ht="15.75" hidden="1">
      <c r="A144" s="304" t="str">
        <f>IF(J144&gt;0,COUNT($J$4:J144)+MAX('MI Fittings'!A:A,'CS Press Fittings'!A:A,'Steel Nipples'!A:A,'Steel Cut Lengths'!A:A,'Pipe Hangers'!A:A,'Brass Nipples '!A:A,'Brass Fittings '!A:A),"")</f>
        <v/>
      </c>
      <c r="B144" s="304"/>
      <c r="C144" s="360"/>
      <c r="D144" s="304"/>
      <c r="E144" s="1335"/>
      <c r="F144" s="360"/>
      <c r="G144" s="1324"/>
      <c r="H144" s="304"/>
      <c r="I144" s="1074"/>
      <c r="J144" s="218"/>
      <c r="K144" s="1562"/>
      <c r="L144" s="304"/>
      <c r="M144" s="1287"/>
    </row>
    <row r="145" spans="1:13" s="1075" customFormat="1" ht="15.75" hidden="1">
      <c r="A145" s="304" t="str">
        <f>IF(J145&gt;0,COUNT($J$4:J145)+MAX('MI Fittings'!A:A,'CS Press Fittings'!A:A,'Steel Nipples'!A:A,'Steel Cut Lengths'!A:A,'Pipe Hangers'!A:A,'Brass Nipples '!A:A,'Brass Fittings '!A:A),"")</f>
        <v/>
      </c>
      <c r="B145" s="304"/>
      <c r="C145" s="360"/>
      <c r="D145" s="304"/>
      <c r="E145" s="1335"/>
      <c r="F145" s="360"/>
      <c r="G145" s="1324"/>
      <c r="H145" s="304"/>
      <c r="I145" s="1074"/>
      <c r="J145" s="218"/>
      <c r="K145" s="1562"/>
      <c r="L145" s="304"/>
      <c r="M145" s="1287"/>
    </row>
    <row r="146" spans="1:13" s="1075" customFormat="1" ht="15.75" hidden="1">
      <c r="A146" s="304" t="str">
        <f>IF(J146&gt;0,COUNT($J$4:J146)+MAX('MI Fittings'!A:A,'CS Press Fittings'!A:A,'Steel Nipples'!A:A,'Steel Cut Lengths'!A:A,'Pipe Hangers'!A:A,'Brass Nipples '!A:A,'Brass Fittings '!A:A),"")</f>
        <v/>
      </c>
      <c r="B146" s="304"/>
      <c r="C146" s="360"/>
      <c r="D146" s="304"/>
      <c r="E146" s="1335"/>
      <c r="F146" s="360"/>
      <c r="G146" s="1324"/>
      <c r="H146" s="304"/>
      <c r="I146" s="1074"/>
      <c r="J146" s="218"/>
      <c r="K146" s="1562"/>
      <c r="L146" s="304"/>
      <c r="M146" s="1287"/>
    </row>
    <row r="147" spans="1:13" s="1075" customFormat="1" ht="15.75" hidden="1">
      <c r="A147" s="304" t="str">
        <f>IF(J147&gt;0,COUNT($J$4:J147)+MAX('MI Fittings'!A:A,'CS Press Fittings'!A:A,'Steel Nipples'!A:A,'Steel Cut Lengths'!A:A,'Pipe Hangers'!A:A,'Brass Nipples '!A:A,'Brass Fittings '!A:A),"")</f>
        <v/>
      </c>
      <c r="B147" s="304"/>
      <c r="C147" s="360"/>
      <c r="D147" s="304"/>
      <c r="E147" s="1335"/>
      <c r="F147" s="360"/>
      <c r="G147" s="1324"/>
      <c r="H147" s="304"/>
      <c r="I147" s="1074"/>
      <c r="J147" s="218"/>
      <c r="K147" s="1562"/>
      <c r="L147" s="304"/>
      <c r="M147" s="1287"/>
    </row>
    <row r="148" spans="1:13" s="1075" customFormat="1" ht="15.75" hidden="1">
      <c r="A148" s="304" t="str">
        <f>IF(J148&gt;0,COUNT($J$4:J148)+MAX('MI Fittings'!A:A,'CS Press Fittings'!A:A,'Steel Nipples'!A:A,'Steel Cut Lengths'!A:A,'Pipe Hangers'!A:A,'Brass Nipples '!A:A,'Brass Fittings '!A:A),"")</f>
        <v/>
      </c>
      <c r="B148" s="304"/>
      <c r="C148" s="360"/>
      <c r="D148" s="304"/>
      <c r="E148" s="1335"/>
      <c r="F148" s="360"/>
      <c r="G148" s="1324"/>
      <c r="H148" s="304"/>
      <c r="I148" s="1074"/>
      <c r="J148" s="218"/>
      <c r="K148" s="1562"/>
      <c r="L148" s="304"/>
      <c r="M148" s="1287"/>
    </row>
    <row r="149" spans="1:13" s="1075" customFormat="1" ht="15.75" hidden="1">
      <c r="A149" s="304" t="str">
        <f>IF(J149&gt;0,COUNT($J$4:J149)+MAX('MI Fittings'!A:A,'CS Press Fittings'!A:A,'Steel Nipples'!A:A,'Steel Cut Lengths'!A:A,'Pipe Hangers'!A:A,'Brass Nipples '!A:A,'Brass Fittings '!A:A),"")</f>
        <v/>
      </c>
      <c r="B149" s="304"/>
      <c r="C149" s="360"/>
      <c r="D149" s="304"/>
      <c r="E149" s="1335"/>
      <c r="F149" s="360"/>
      <c r="G149" s="1324"/>
      <c r="H149" s="304"/>
      <c r="I149" s="1074"/>
      <c r="J149" s="218"/>
      <c r="K149" s="1562"/>
      <c r="L149" s="304"/>
      <c r="M149" s="1287"/>
    </row>
    <row r="150" spans="1:13" s="1075" customFormat="1" ht="15.75" hidden="1">
      <c r="A150" s="304" t="str">
        <f>IF(J150&gt;0,COUNT($J$4:J150)+MAX('MI Fittings'!A:A,'CS Press Fittings'!A:A,'Steel Nipples'!A:A,'Steel Cut Lengths'!A:A,'Pipe Hangers'!A:A,'Brass Nipples '!A:A,'Brass Fittings '!A:A),"")</f>
        <v/>
      </c>
      <c r="B150" s="304"/>
      <c r="C150" s="360"/>
      <c r="D150" s="304"/>
      <c r="E150" s="1335"/>
      <c r="F150" s="360"/>
      <c r="G150" s="1324"/>
      <c r="H150" s="304"/>
      <c r="I150" s="1074"/>
      <c r="J150" s="218"/>
      <c r="K150" s="1562"/>
      <c r="L150" s="304"/>
      <c r="M150" s="1287"/>
    </row>
    <row r="151" spans="1:13" s="1075" customFormat="1" ht="15.75" hidden="1">
      <c r="A151" s="304" t="str">
        <f>IF(J151&gt;0,COUNT($J$4:J151)+MAX('MI Fittings'!A:A,'CS Press Fittings'!A:A,'Steel Nipples'!A:A,'Steel Cut Lengths'!A:A,'Pipe Hangers'!A:A,'Brass Nipples '!A:A,'Brass Fittings '!A:A),"")</f>
        <v/>
      </c>
      <c r="B151" s="304"/>
      <c r="C151" s="360"/>
      <c r="D151" s="304"/>
      <c r="E151" s="1335"/>
      <c r="F151" s="360"/>
      <c r="G151" s="1324"/>
      <c r="H151" s="304"/>
      <c r="I151" s="1074"/>
      <c r="J151" s="218"/>
      <c r="K151" s="1562"/>
      <c r="L151" s="304"/>
      <c r="M151" s="1287"/>
    </row>
    <row r="152" spans="1:13" s="1075" customFormat="1" ht="15.75" hidden="1">
      <c r="A152" s="304" t="str">
        <f>IF(J152&gt;0,COUNT($J$4:J152)+MAX('MI Fittings'!A:A,'CS Press Fittings'!A:A,'Steel Nipples'!A:A,'Steel Cut Lengths'!A:A,'Pipe Hangers'!A:A,'Brass Nipples '!A:A,'Brass Fittings '!A:A),"")</f>
        <v/>
      </c>
      <c r="B152" s="304"/>
      <c r="C152" s="360"/>
      <c r="D152" s="304"/>
      <c r="E152" s="1335"/>
      <c r="F152" s="360"/>
      <c r="G152" s="1324"/>
      <c r="H152" s="304"/>
      <c r="I152" s="1074"/>
      <c r="J152" s="218"/>
      <c r="K152" s="1562"/>
      <c r="L152" s="304"/>
      <c r="M152" s="1287"/>
    </row>
    <row r="153" spans="1:13" s="1075" customFormat="1" ht="15.75" hidden="1">
      <c r="A153" s="304" t="str">
        <f>IF(J153&gt;0,COUNT($J$4:J153)+MAX('MI Fittings'!A:A,'CS Press Fittings'!A:A,'Steel Nipples'!A:A,'Steel Cut Lengths'!A:A,'Pipe Hangers'!A:A,'Brass Nipples '!A:A,'Brass Fittings '!A:A),"")</f>
        <v/>
      </c>
      <c r="B153" s="304"/>
      <c r="C153" s="360"/>
      <c r="D153" s="304"/>
      <c r="E153" s="1335"/>
      <c r="F153" s="360"/>
      <c r="G153" s="1324"/>
      <c r="H153" s="304"/>
      <c r="I153" s="1074"/>
      <c r="J153" s="218"/>
      <c r="K153" s="1562"/>
      <c r="L153" s="304"/>
      <c r="M153" s="1287"/>
    </row>
    <row r="154" spans="1:13" s="1075" customFormat="1" ht="15.75" hidden="1">
      <c r="A154" s="304" t="str">
        <f>IF(J154&gt;0,COUNT($J$4:J154)+MAX('MI Fittings'!A:A,'CS Press Fittings'!A:A,'Steel Nipples'!A:A,'Steel Cut Lengths'!A:A,'Pipe Hangers'!A:A,'Brass Nipples '!A:A,'Brass Fittings '!A:A),"")</f>
        <v/>
      </c>
      <c r="B154" s="304"/>
      <c r="C154" s="360"/>
      <c r="D154" s="304"/>
      <c r="E154" s="1335"/>
      <c r="F154" s="360"/>
      <c r="G154" s="1324"/>
      <c r="H154" s="304"/>
      <c r="I154" s="1074"/>
      <c r="J154" s="218"/>
      <c r="K154" s="1562"/>
      <c r="L154" s="304"/>
      <c r="M154" s="1287"/>
    </row>
    <row r="155" spans="1:13" s="1075" customFormat="1" ht="15.75" hidden="1">
      <c r="A155" s="304" t="str">
        <f>IF(J155&gt;0,COUNT($J$4:J155)+MAX('MI Fittings'!A:A,'CS Press Fittings'!A:A,'Steel Nipples'!A:A,'Steel Cut Lengths'!A:A,'Pipe Hangers'!A:A,'Brass Nipples '!A:A,'Brass Fittings '!A:A),"")</f>
        <v/>
      </c>
      <c r="B155" s="304"/>
      <c r="C155" s="360"/>
      <c r="D155" s="304"/>
      <c r="E155" s="1335"/>
      <c r="F155" s="360"/>
      <c r="G155" s="1324"/>
      <c r="H155" s="304"/>
      <c r="I155" s="1074"/>
      <c r="J155" s="218"/>
      <c r="K155" s="1562"/>
      <c r="L155" s="304"/>
      <c r="M155" s="1287"/>
    </row>
    <row r="156" spans="1:13" s="1075" customFormat="1" ht="15.75" hidden="1">
      <c r="A156" s="304" t="str">
        <f>IF(J156&gt;0,COUNT($J$4:J156)+MAX('MI Fittings'!A:A,'CS Press Fittings'!A:A,'Steel Nipples'!A:A,'Steel Cut Lengths'!A:A,'Pipe Hangers'!A:A,'Brass Nipples '!A:A,'Brass Fittings '!A:A),"")</f>
        <v/>
      </c>
      <c r="B156" s="304"/>
      <c r="C156" s="360"/>
      <c r="D156" s="304"/>
      <c r="E156" s="1335"/>
      <c r="F156" s="360"/>
      <c r="G156" s="1324"/>
      <c r="H156" s="304"/>
      <c r="I156" s="1074"/>
      <c r="J156" s="218"/>
      <c r="K156" s="1562"/>
      <c r="L156" s="304"/>
      <c r="M156" s="1287"/>
    </row>
    <row r="157" spans="1:13" s="1075" customFormat="1" ht="15.75" hidden="1">
      <c r="A157" s="304" t="str">
        <f>IF(J157&gt;0,COUNT($J$4:J157)+MAX('MI Fittings'!A:A,'CS Press Fittings'!A:A,'Steel Nipples'!A:A,'Steel Cut Lengths'!A:A,'Pipe Hangers'!A:A,'Brass Nipples '!A:A,'Brass Fittings '!A:A),"")</f>
        <v/>
      </c>
      <c r="B157" s="304"/>
      <c r="C157" s="360"/>
      <c r="D157" s="304"/>
      <c r="E157" s="1335"/>
      <c r="F157" s="360"/>
      <c r="G157" s="1324"/>
      <c r="H157" s="304"/>
      <c r="I157" s="1074"/>
      <c r="J157" s="218"/>
      <c r="K157" s="1562"/>
      <c r="L157" s="304"/>
      <c r="M157" s="1287"/>
    </row>
    <row r="158" spans="1:13" s="1075" customFormat="1" ht="15.75" hidden="1">
      <c r="A158" s="304" t="str">
        <f>IF(J158&gt;0,COUNT($J$4:J158)+MAX('MI Fittings'!A:A,'CS Press Fittings'!A:A,'Steel Nipples'!A:A,'Steel Cut Lengths'!A:A,'Pipe Hangers'!A:A,'Brass Nipples '!A:A,'Brass Fittings '!A:A),"")</f>
        <v/>
      </c>
      <c r="B158" s="304"/>
      <c r="C158" s="360"/>
      <c r="D158" s="304"/>
      <c r="E158" s="1335"/>
      <c r="F158" s="360"/>
      <c r="G158" s="1324"/>
      <c r="H158" s="304"/>
      <c r="I158" s="1074"/>
      <c r="J158" s="218"/>
      <c r="K158" s="1562"/>
      <c r="L158" s="304"/>
      <c r="M158" s="1287"/>
    </row>
    <row r="159" spans="1:13" s="1075" customFormat="1" ht="15.75" hidden="1">
      <c r="A159" s="304" t="str">
        <f>IF(J159&gt;0,COUNT($J$4:J159)+MAX('MI Fittings'!A:A,'CS Press Fittings'!A:A,'Steel Nipples'!A:A,'Steel Cut Lengths'!A:A,'Pipe Hangers'!A:A,'Brass Nipples '!A:A,'Brass Fittings '!A:A),"")</f>
        <v/>
      </c>
      <c r="B159" s="304"/>
      <c r="C159" s="360"/>
      <c r="D159" s="304"/>
      <c r="E159" s="1335"/>
      <c r="F159" s="360"/>
      <c r="G159" s="1324"/>
      <c r="H159" s="304"/>
      <c r="I159" s="1074"/>
      <c r="J159" s="218"/>
      <c r="K159" s="1562"/>
      <c r="L159" s="304"/>
      <c r="M159" s="1287"/>
    </row>
    <row r="160" spans="1:13" s="1075" customFormat="1" ht="15.75" hidden="1">
      <c r="A160" s="304" t="str">
        <f>IF(J160&gt;0,COUNT($J$4:J160)+MAX('MI Fittings'!A:A,'CS Press Fittings'!A:A,'Steel Nipples'!A:A,'Steel Cut Lengths'!A:A,'Pipe Hangers'!A:A,'Brass Nipples '!A:A,'Brass Fittings '!A:A),"")</f>
        <v/>
      </c>
      <c r="B160" s="304"/>
      <c r="C160" s="360"/>
      <c r="D160" s="304"/>
      <c r="E160" s="1335"/>
      <c r="F160" s="360"/>
      <c r="G160" s="1324"/>
      <c r="H160" s="304"/>
      <c r="I160" s="1074"/>
      <c r="J160" s="218"/>
      <c r="K160" s="1562"/>
      <c r="L160" s="304"/>
      <c r="M160" s="1287"/>
    </row>
    <row r="161" spans="1:13" s="1075" customFormat="1" ht="15.75" hidden="1">
      <c r="A161" s="304" t="str">
        <f>IF(J161&gt;0,COUNT($J$4:J161)+MAX('MI Fittings'!A:A,'CS Press Fittings'!A:A,'Steel Nipples'!A:A,'Steel Cut Lengths'!A:A,'Pipe Hangers'!A:A,'Brass Nipples '!A:A,'Brass Fittings '!A:A),"")</f>
        <v/>
      </c>
      <c r="B161" s="304"/>
      <c r="C161" s="360"/>
      <c r="D161" s="304"/>
      <c r="E161" s="1335"/>
      <c r="F161" s="360"/>
      <c r="G161" s="1324"/>
      <c r="H161" s="304"/>
      <c r="I161" s="1074"/>
      <c r="J161" s="218"/>
      <c r="K161" s="1562"/>
      <c r="L161" s="304"/>
      <c r="M161" s="1287"/>
    </row>
    <row r="162" spans="1:13" s="1075" customFormat="1" ht="15.75" hidden="1">
      <c r="A162" s="304" t="str">
        <f>IF(J162&gt;0,COUNT($J$4:J162)+MAX('MI Fittings'!A:A,'CS Press Fittings'!A:A,'Steel Nipples'!A:A,'Steel Cut Lengths'!A:A,'Pipe Hangers'!A:A,'Brass Nipples '!A:A,'Brass Fittings '!A:A),"")</f>
        <v/>
      </c>
      <c r="B162" s="304"/>
      <c r="C162" s="360"/>
      <c r="D162" s="304"/>
      <c r="E162" s="1335"/>
      <c r="F162" s="360"/>
      <c r="G162" s="1324"/>
      <c r="H162" s="304"/>
      <c r="I162" s="1074"/>
      <c r="J162" s="218"/>
      <c r="K162" s="1562"/>
      <c r="L162" s="304"/>
      <c r="M162" s="1287"/>
    </row>
    <row r="163" spans="1:13" s="1075" customFormat="1" ht="15.75" hidden="1">
      <c r="A163" s="304" t="str">
        <f>IF(J163&gt;0,COUNT($J$4:J163)+MAX('MI Fittings'!A:A,'CS Press Fittings'!A:A,'Steel Nipples'!A:A,'Steel Cut Lengths'!A:A,'Pipe Hangers'!A:A,'Brass Nipples '!A:A,'Brass Fittings '!A:A),"")</f>
        <v/>
      </c>
      <c r="B163" s="304"/>
      <c r="C163" s="360"/>
      <c r="D163" s="304"/>
      <c r="E163" s="1335"/>
      <c r="F163" s="360"/>
      <c r="G163" s="1324"/>
      <c r="H163" s="304"/>
      <c r="I163" s="1074"/>
      <c r="J163" s="218"/>
      <c r="K163" s="1562"/>
      <c r="L163" s="304"/>
      <c r="M163" s="1287"/>
    </row>
    <row r="164" spans="1:13" s="1075" customFormat="1" ht="15.75" hidden="1">
      <c r="A164" s="304" t="str">
        <f>IF(J164&gt;0,COUNT($J$4:J164)+MAX('MI Fittings'!A:A,'CS Press Fittings'!A:A,'Steel Nipples'!A:A,'Steel Cut Lengths'!A:A,'Pipe Hangers'!A:A,'Brass Nipples '!A:A,'Brass Fittings '!A:A),"")</f>
        <v/>
      </c>
      <c r="B164" s="304"/>
      <c r="C164" s="360"/>
      <c r="D164" s="304"/>
      <c r="E164" s="1335"/>
      <c r="F164" s="360"/>
      <c r="G164" s="1324"/>
      <c r="H164" s="304"/>
      <c r="I164" s="1074"/>
      <c r="J164" s="218"/>
      <c r="K164" s="1562"/>
      <c r="L164" s="304"/>
      <c r="M164" s="1287"/>
    </row>
    <row r="165" spans="1:13" s="1075" customFormat="1" ht="15.75" hidden="1">
      <c r="A165" s="304" t="str">
        <f>IF(J165&gt;0,COUNT($J$4:J165)+MAX('MI Fittings'!A:A,'CS Press Fittings'!A:A,'Steel Nipples'!A:A,'Steel Cut Lengths'!A:A,'Pipe Hangers'!A:A,'Brass Nipples '!A:A,'Brass Fittings '!A:A),"")</f>
        <v/>
      </c>
      <c r="B165" s="304"/>
      <c r="C165" s="360"/>
      <c r="D165" s="304"/>
      <c r="E165" s="1335"/>
      <c r="F165" s="360"/>
      <c r="G165" s="1324"/>
      <c r="H165" s="304"/>
      <c r="I165" s="1074"/>
      <c r="J165" s="218"/>
      <c r="K165" s="1562"/>
      <c r="L165" s="304"/>
      <c r="M165" s="1287"/>
    </row>
    <row r="166" spans="1:13" s="1075" customFormat="1" ht="15.75" hidden="1">
      <c r="A166" s="304" t="str">
        <f>IF(J166&gt;0,COUNT($J$4:J166)+MAX('MI Fittings'!A:A,'CS Press Fittings'!A:A,'Steel Nipples'!A:A,'Steel Cut Lengths'!A:A,'Pipe Hangers'!A:A,'Brass Nipples '!A:A,'Brass Fittings '!A:A),"")</f>
        <v/>
      </c>
      <c r="B166" s="304"/>
      <c r="C166" s="360"/>
      <c r="D166" s="304"/>
      <c r="E166" s="1335"/>
      <c r="F166" s="360"/>
      <c r="G166" s="1324"/>
      <c r="H166" s="304"/>
      <c r="I166" s="1074"/>
      <c r="J166" s="218"/>
      <c r="K166" s="1562"/>
      <c r="L166" s="304"/>
      <c r="M166" s="1287"/>
    </row>
    <row r="167" spans="1:13" s="1075" customFormat="1" ht="15.75" hidden="1">
      <c r="A167" s="304" t="str">
        <f>IF(J167&gt;0,COUNT($J$4:J167)+MAX('MI Fittings'!A:A,'CS Press Fittings'!A:A,'Steel Nipples'!A:A,'Steel Cut Lengths'!A:A,'Pipe Hangers'!A:A,'Brass Nipples '!A:A,'Brass Fittings '!A:A),"")</f>
        <v/>
      </c>
      <c r="B167" s="304"/>
      <c r="C167" s="360"/>
      <c r="D167" s="304"/>
      <c r="E167" s="1335"/>
      <c r="F167" s="360"/>
      <c r="G167" s="1324"/>
      <c r="H167" s="304"/>
      <c r="I167" s="1074"/>
      <c r="J167" s="218"/>
      <c r="K167" s="1562"/>
      <c r="L167" s="304"/>
      <c r="M167" s="1287"/>
    </row>
    <row r="168" spans="1:13" s="1075" customFormat="1" ht="15.75" hidden="1">
      <c r="A168" s="304" t="str">
        <f>IF(J168&gt;0,COUNT($J$4:J168)+MAX('MI Fittings'!A:A,'CS Press Fittings'!A:A,'Steel Nipples'!A:A,'Steel Cut Lengths'!A:A,'Pipe Hangers'!A:A,'Brass Nipples '!A:A,'Brass Fittings '!A:A),"")</f>
        <v/>
      </c>
      <c r="B168" s="304"/>
      <c r="C168" s="360"/>
      <c r="D168" s="304"/>
      <c r="E168" s="1335"/>
      <c r="F168" s="360"/>
      <c r="G168" s="1324"/>
      <c r="H168" s="304"/>
      <c r="I168" s="1074"/>
      <c r="J168" s="218"/>
      <c r="K168" s="1562"/>
      <c r="L168" s="304"/>
      <c r="M168" s="1287"/>
    </row>
    <row r="169" spans="1:13" s="1075" customFormat="1" ht="15.75" hidden="1">
      <c r="A169" s="304" t="str">
        <f>IF(J169&gt;0,COUNT($J$4:J169)+MAX('MI Fittings'!A:A,'CS Press Fittings'!A:A,'Steel Nipples'!A:A,'Steel Cut Lengths'!A:A,'Pipe Hangers'!A:A,'Brass Nipples '!A:A,'Brass Fittings '!A:A),"")</f>
        <v/>
      </c>
      <c r="B169" s="304"/>
      <c r="C169" s="360"/>
      <c r="D169" s="304"/>
      <c r="E169" s="1335"/>
      <c r="F169" s="360"/>
      <c r="G169" s="1324"/>
      <c r="H169" s="304"/>
      <c r="I169" s="1074"/>
      <c r="J169" s="218"/>
      <c r="K169" s="1562"/>
      <c r="L169" s="304"/>
      <c r="M169" s="1287"/>
    </row>
    <row r="170" spans="1:13" s="1075" customFormat="1" ht="15.75" hidden="1">
      <c r="A170" s="304" t="str">
        <f>IF(J170&gt;0,COUNT($J$4:J170)+MAX('MI Fittings'!A:A,'CS Press Fittings'!A:A,'Steel Nipples'!A:A,'Steel Cut Lengths'!A:A,'Pipe Hangers'!A:A,'Brass Nipples '!A:A,'Brass Fittings '!A:A),"")</f>
        <v/>
      </c>
      <c r="B170" s="304"/>
      <c r="C170" s="360"/>
      <c r="D170" s="304"/>
      <c r="E170" s="1335"/>
      <c r="F170" s="360"/>
      <c r="G170" s="1324"/>
      <c r="H170" s="304"/>
      <c r="I170" s="1074"/>
      <c r="J170" s="218"/>
      <c r="K170" s="1562"/>
      <c r="L170" s="304"/>
      <c r="M170" s="1287"/>
    </row>
    <row r="171" spans="1:13" s="1075" customFormat="1" ht="15.75" hidden="1">
      <c r="A171" s="304" t="str">
        <f>IF(J171&gt;0,COUNT($J$4:J171)+MAX('MI Fittings'!A:A,'CS Press Fittings'!A:A,'Steel Nipples'!A:A,'Steel Cut Lengths'!A:A,'Pipe Hangers'!A:A,'Brass Nipples '!A:A,'Brass Fittings '!A:A),"")</f>
        <v/>
      </c>
      <c r="B171" s="304"/>
      <c r="C171" s="360"/>
      <c r="D171" s="304"/>
      <c r="E171" s="1335"/>
      <c r="F171" s="360"/>
      <c r="G171" s="1324"/>
      <c r="H171" s="304"/>
      <c r="I171" s="1074"/>
      <c r="J171" s="218"/>
      <c r="K171" s="1562"/>
      <c r="L171" s="304"/>
      <c r="M171" s="1287"/>
    </row>
    <row r="172" spans="1:13" s="1075" customFormat="1" ht="15.75" hidden="1">
      <c r="A172" s="304" t="str">
        <f>IF(J172&gt;0,COUNT($J$4:J172)+MAX('MI Fittings'!A:A,'CS Press Fittings'!A:A,'Steel Nipples'!A:A,'Steel Cut Lengths'!A:A,'Pipe Hangers'!A:A,'Brass Nipples '!A:A,'Brass Fittings '!A:A),"")</f>
        <v/>
      </c>
      <c r="B172" s="304"/>
      <c r="C172" s="360"/>
      <c r="D172" s="304"/>
      <c r="E172" s="1335"/>
      <c r="F172" s="360"/>
      <c r="G172" s="1324"/>
      <c r="H172" s="304"/>
      <c r="I172" s="1074"/>
      <c r="J172" s="218"/>
      <c r="K172" s="1562"/>
      <c r="L172" s="304"/>
      <c r="M172" s="1287"/>
    </row>
    <row r="173" spans="1:13" s="1075" customFormat="1" ht="15.75" hidden="1">
      <c r="A173" s="304" t="str">
        <f>IF(J173&gt;0,COUNT($J$4:J173)+MAX('MI Fittings'!A:A,'CS Press Fittings'!A:A,'Steel Nipples'!A:A,'Steel Cut Lengths'!A:A,'Pipe Hangers'!A:A,'Brass Nipples '!A:A,'Brass Fittings '!A:A),"")</f>
        <v/>
      </c>
      <c r="B173" s="304"/>
      <c r="C173" s="360"/>
      <c r="D173" s="304"/>
      <c r="E173" s="1335"/>
      <c r="F173" s="360"/>
      <c r="G173" s="1324"/>
      <c r="H173" s="304"/>
      <c r="I173" s="1074"/>
      <c r="J173" s="218"/>
      <c r="K173" s="1562"/>
      <c r="L173" s="304"/>
      <c r="M173" s="1287"/>
    </row>
    <row r="174" spans="1:13" s="1075" customFormat="1" ht="15.75" hidden="1">
      <c r="A174" s="304" t="str">
        <f>IF(J174&gt;0,COUNT($J$4:J174)+MAX('MI Fittings'!A:A,'CS Press Fittings'!A:A,'Steel Nipples'!A:A,'Steel Cut Lengths'!A:A,'Pipe Hangers'!A:A,'Brass Nipples '!A:A,'Brass Fittings '!A:A),"")</f>
        <v/>
      </c>
      <c r="B174" s="304"/>
      <c r="C174" s="360"/>
      <c r="D174" s="304"/>
      <c r="E174" s="1335"/>
      <c r="F174" s="360"/>
      <c r="G174" s="1324"/>
      <c r="H174" s="304"/>
      <c r="I174" s="1074"/>
      <c r="J174" s="218"/>
      <c r="K174" s="1562"/>
      <c r="L174" s="304"/>
      <c r="M174" s="1287"/>
    </row>
    <row r="175" spans="1:13" s="1075" customFormat="1" ht="15.75" hidden="1">
      <c r="A175" s="304" t="str">
        <f>IF(J175&gt;0,COUNT($J$4:J175)+MAX('MI Fittings'!A:A,'CS Press Fittings'!A:A,'Steel Nipples'!A:A,'Steel Cut Lengths'!A:A,'Pipe Hangers'!A:A,'Brass Nipples '!A:A,'Brass Fittings '!A:A),"")</f>
        <v/>
      </c>
      <c r="B175" s="304"/>
      <c r="C175" s="360"/>
      <c r="D175" s="304"/>
      <c r="E175" s="1335"/>
      <c r="F175" s="360"/>
      <c r="G175" s="1324"/>
      <c r="H175" s="304"/>
      <c r="I175" s="1074"/>
      <c r="J175" s="218"/>
      <c r="K175" s="1562"/>
      <c r="L175" s="304"/>
      <c r="M175" s="1287"/>
    </row>
    <row r="176" spans="1:13" s="1075" customFormat="1" ht="15.75" hidden="1">
      <c r="A176" s="304" t="str">
        <f>IF(J176&gt;0,COUNT($J$4:J176)+MAX('MI Fittings'!A:A,'CS Press Fittings'!A:A,'Steel Nipples'!A:A,'Steel Cut Lengths'!A:A,'Pipe Hangers'!A:A,'Brass Nipples '!A:A,'Brass Fittings '!A:A),"")</f>
        <v/>
      </c>
      <c r="B176" s="304"/>
      <c r="C176" s="360"/>
      <c r="D176" s="304"/>
      <c r="E176" s="1335"/>
      <c r="F176" s="360"/>
      <c r="G176" s="1324"/>
      <c r="H176" s="304"/>
      <c r="I176" s="1074"/>
      <c r="J176" s="218"/>
      <c r="K176" s="1562"/>
      <c r="L176" s="304"/>
      <c r="M176" s="1287"/>
    </row>
    <row r="177" spans="1:13" s="1075" customFormat="1" ht="15.75" hidden="1">
      <c r="A177" s="304" t="str">
        <f>IF(J177&gt;0,COUNT($J$4:J177)+MAX('MI Fittings'!A:A,'CS Press Fittings'!A:A,'Steel Nipples'!A:A,'Steel Cut Lengths'!A:A,'Pipe Hangers'!A:A,'Brass Nipples '!A:A,'Brass Fittings '!A:A),"")</f>
        <v/>
      </c>
      <c r="B177" s="304"/>
      <c r="C177" s="360"/>
      <c r="D177" s="304"/>
      <c r="E177" s="1335"/>
      <c r="F177" s="360"/>
      <c r="G177" s="1324"/>
      <c r="H177" s="304"/>
      <c r="I177" s="1074"/>
      <c r="J177" s="218"/>
      <c r="K177" s="1562"/>
      <c r="L177" s="304"/>
      <c r="M177" s="1287"/>
    </row>
    <row r="178" spans="1:13" s="1075" customFormat="1" ht="15.75" hidden="1">
      <c r="A178" s="304" t="str">
        <f>IF(J178&gt;0,COUNT($J$4:J178)+MAX('MI Fittings'!A:A,'CS Press Fittings'!A:A,'Steel Nipples'!A:A,'Steel Cut Lengths'!A:A,'Pipe Hangers'!A:A,'Brass Nipples '!A:A,'Brass Fittings '!A:A),"")</f>
        <v/>
      </c>
      <c r="B178" s="304"/>
      <c r="C178" s="360"/>
      <c r="D178" s="304"/>
      <c r="E178" s="1335"/>
      <c r="F178" s="360"/>
      <c r="G178" s="1324"/>
      <c r="H178" s="304"/>
      <c r="I178" s="1074"/>
      <c r="J178" s="218"/>
      <c r="K178" s="1562"/>
      <c r="L178" s="304"/>
      <c r="M178" s="1287"/>
    </row>
    <row r="179" spans="1:13" s="1075" customFormat="1" ht="15.75" hidden="1">
      <c r="A179" s="304" t="str">
        <f>IF(J179&gt;0,COUNT($J$4:J179)+MAX('MI Fittings'!A:A,'CS Press Fittings'!A:A,'Steel Nipples'!A:A,'Steel Cut Lengths'!A:A,'Pipe Hangers'!A:A,'Brass Nipples '!A:A,'Brass Fittings '!A:A),"")</f>
        <v/>
      </c>
      <c r="B179" s="304"/>
      <c r="C179" s="360"/>
      <c r="D179" s="304"/>
      <c r="E179" s="1335"/>
      <c r="F179" s="360"/>
      <c r="G179" s="1324"/>
      <c r="H179" s="304"/>
      <c r="I179" s="1074"/>
      <c r="J179" s="218"/>
      <c r="K179" s="1562"/>
      <c r="L179" s="304"/>
      <c r="M179" s="1287"/>
    </row>
    <row r="180" spans="1:13" s="1075" customFormat="1" ht="15.75" hidden="1">
      <c r="A180" s="304" t="str">
        <f>IF(J180&gt;0,COUNT($J$4:J180)+MAX('MI Fittings'!A:A,'CS Press Fittings'!A:A,'Steel Nipples'!A:A,'Steel Cut Lengths'!A:A,'Pipe Hangers'!A:A,'Brass Nipples '!A:A,'Brass Fittings '!A:A),"")</f>
        <v/>
      </c>
      <c r="B180" s="304"/>
      <c r="C180" s="360"/>
      <c r="D180" s="304"/>
      <c r="E180" s="1335"/>
      <c r="F180" s="360"/>
      <c r="G180" s="1324"/>
      <c r="H180" s="304"/>
      <c r="I180" s="1074"/>
      <c r="J180" s="218"/>
      <c r="K180" s="1562"/>
      <c r="L180" s="304"/>
      <c r="M180" s="1287"/>
    </row>
    <row r="181" spans="1:13" s="1075" customFormat="1" ht="15.75" hidden="1">
      <c r="A181" s="304" t="str">
        <f>IF(J181&gt;0,COUNT($J$4:J181)+MAX('MI Fittings'!A:A,'CS Press Fittings'!A:A,'Steel Nipples'!A:A,'Steel Cut Lengths'!A:A,'Pipe Hangers'!A:A,'Brass Nipples '!A:A,'Brass Fittings '!A:A),"")</f>
        <v/>
      </c>
      <c r="B181" s="304"/>
      <c r="C181" s="360"/>
      <c r="D181" s="304"/>
      <c r="E181" s="1335"/>
      <c r="F181" s="360"/>
      <c r="G181" s="1324"/>
      <c r="H181" s="304"/>
      <c r="I181" s="1074"/>
      <c r="J181" s="218"/>
      <c r="K181" s="1562"/>
      <c r="L181" s="304"/>
      <c r="M181" s="1287"/>
    </row>
    <row r="182" spans="1:13" s="1075" customFormat="1" ht="15.75" hidden="1">
      <c r="A182" s="304" t="str">
        <f>IF(J182&gt;0,COUNT($J$4:J182)+MAX('MI Fittings'!A:A,'CS Press Fittings'!A:A,'Steel Nipples'!A:A,'Steel Cut Lengths'!A:A,'Pipe Hangers'!A:A,'Brass Nipples '!A:A,'Brass Fittings '!A:A),"")</f>
        <v/>
      </c>
      <c r="B182" s="304"/>
      <c r="C182" s="360"/>
      <c r="D182" s="304"/>
      <c r="E182" s="1335"/>
      <c r="F182" s="360"/>
      <c r="G182" s="1324"/>
      <c r="H182" s="304"/>
      <c r="I182" s="1074"/>
      <c r="J182" s="218"/>
      <c r="K182" s="1562"/>
      <c r="L182" s="304"/>
      <c r="M182" s="1287"/>
    </row>
    <row r="183" spans="1:13" s="1075" customFormat="1" ht="15.75" hidden="1">
      <c r="A183" s="304" t="str">
        <f>IF(J183&gt;0,COUNT($J$4:J183)+MAX('MI Fittings'!A:A,'CS Press Fittings'!A:A,'Steel Nipples'!A:A,'Steel Cut Lengths'!A:A,'Pipe Hangers'!A:A,'Brass Nipples '!A:A,'Brass Fittings '!A:A),"")</f>
        <v/>
      </c>
      <c r="B183" s="304"/>
      <c r="C183" s="360"/>
      <c r="D183" s="304"/>
      <c r="E183" s="1335"/>
      <c r="F183" s="360"/>
      <c r="G183" s="1324"/>
      <c r="H183" s="304"/>
      <c r="I183" s="1074"/>
      <c r="J183" s="218"/>
      <c r="K183" s="1562"/>
      <c r="L183" s="304"/>
      <c r="M183" s="1287"/>
    </row>
    <row r="184" spans="1:13" s="1075" customFormat="1" ht="15.75" hidden="1">
      <c r="A184" s="304" t="str">
        <f>IF(J184&gt;0,COUNT($J$4:J184)+MAX('MI Fittings'!A:A,'CS Press Fittings'!A:A,'Steel Nipples'!A:A,'Steel Cut Lengths'!A:A,'Pipe Hangers'!A:A,'Brass Nipples '!A:A,'Brass Fittings '!A:A),"")</f>
        <v/>
      </c>
      <c r="B184" s="304"/>
      <c r="C184" s="360"/>
      <c r="D184" s="304"/>
      <c r="E184" s="1335"/>
      <c r="F184" s="360"/>
      <c r="G184" s="1324"/>
      <c r="H184" s="304"/>
      <c r="I184" s="1074"/>
      <c r="J184" s="218"/>
      <c r="K184" s="1562"/>
      <c r="L184" s="304"/>
      <c r="M184" s="1287"/>
    </row>
    <row r="185" spans="1:13" s="1075" customFormat="1" ht="15.75" hidden="1">
      <c r="A185" s="304" t="str">
        <f>IF(J185&gt;0,COUNT($J$4:J185)+MAX('MI Fittings'!A:A,'CS Press Fittings'!A:A,'Steel Nipples'!A:A,'Steel Cut Lengths'!A:A,'Pipe Hangers'!A:A,'Brass Nipples '!A:A,'Brass Fittings '!A:A),"")</f>
        <v/>
      </c>
      <c r="B185" s="304"/>
      <c r="C185" s="360"/>
      <c r="D185" s="304"/>
      <c r="E185" s="1335"/>
      <c r="F185" s="360"/>
      <c r="G185" s="1324"/>
      <c r="H185" s="304"/>
      <c r="I185" s="1074"/>
      <c r="J185" s="218"/>
      <c r="K185" s="1562"/>
      <c r="L185" s="304"/>
      <c r="M185" s="1287"/>
    </row>
    <row r="186" spans="1:13" s="1075" customFormat="1" ht="15.75" hidden="1">
      <c r="A186" s="304" t="str">
        <f>IF(J186&gt;0,COUNT($J$4:J186)+MAX('MI Fittings'!A:A,'CS Press Fittings'!A:A,'Steel Nipples'!A:A,'Steel Cut Lengths'!A:A,'Pipe Hangers'!A:A,'Brass Nipples '!A:A,'Brass Fittings '!A:A),"")</f>
        <v/>
      </c>
      <c r="B186" s="304"/>
      <c r="C186" s="360"/>
      <c r="D186" s="304"/>
      <c r="E186" s="1335"/>
      <c r="F186" s="360"/>
      <c r="G186" s="1324"/>
      <c r="H186" s="304"/>
      <c r="I186" s="1074"/>
      <c r="J186" s="218"/>
      <c r="K186" s="1562"/>
      <c r="L186" s="304"/>
      <c r="M186" s="1287"/>
    </row>
    <row r="187" spans="1:13" s="1075" customFormat="1" ht="15.75" hidden="1">
      <c r="A187" s="304" t="str">
        <f>IF(J187&gt;0,COUNT($J$4:J187)+MAX('MI Fittings'!A:A,'CS Press Fittings'!A:A,'Steel Nipples'!A:A,'Steel Cut Lengths'!A:A,'Pipe Hangers'!A:A,'Brass Nipples '!A:A,'Brass Fittings '!A:A),"")</f>
        <v/>
      </c>
      <c r="B187" s="304"/>
      <c r="C187" s="360"/>
      <c r="D187" s="304"/>
      <c r="E187" s="1335"/>
      <c r="F187" s="360"/>
      <c r="G187" s="1324"/>
      <c r="H187" s="304"/>
      <c r="I187" s="1074"/>
      <c r="J187" s="218"/>
      <c r="K187" s="1562"/>
      <c r="L187" s="304"/>
      <c r="M187" s="1287"/>
    </row>
    <row r="188" spans="1:13" s="1075" customFormat="1" ht="15.75" hidden="1">
      <c r="A188" s="304" t="str">
        <f>IF(J188&gt;0,COUNT($J$4:J188)+MAX('MI Fittings'!A:A,'CS Press Fittings'!A:A,'Steel Nipples'!A:A,'Steel Cut Lengths'!A:A,'Pipe Hangers'!A:A,'Brass Nipples '!A:A,'Brass Fittings '!A:A),"")</f>
        <v/>
      </c>
      <c r="B188" s="304"/>
      <c r="C188" s="360"/>
      <c r="D188" s="304"/>
      <c r="E188" s="1335"/>
      <c r="F188" s="360"/>
      <c r="G188" s="1324"/>
      <c r="H188" s="304"/>
      <c r="I188" s="1074"/>
      <c r="J188" s="218"/>
      <c r="K188" s="1562"/>
      <c r="L188" s="304"/>
      <c r="M188" s="1287"/>
    </row>
    <row r="189" spans="1:13" s="1075" customFormat="1" ht="15.75" hidden="1">
      <c r="A189" s="304" t="str">
        <f>IF(J189&gt;0,COUNT($J$4:J189)+MAX('MI Fittings'!A:A,'CS Press Fittings'!A:A,'Steel Nipples'!A:A,'Steel Cut Lengths'!A:A,'Pipe Hangers'!A:A,'Brass Nipples '!A:A,'Brass Fittings '!A:A),"")</f>
        <v/>
      </c>
      <c r="B189" s="304"/>
      <c r="C189" s="360"/>
      <c r="D189" s="304"/>
      <c r="E189" s="1335"/>
      <c r="F189" s="360"/>
      <c r="G189" s="1324"/>
      <c r="H189" s="304"/>
      <c r="I189" s="1074"/>
      <c r="J189" s="218"/>
      <c r="K189" s="1562"/>
      <c r="L189" s="304"/>
      <c r="M189" s="1287"/>
    </row>
    <row r="190" spans="1:13" s="1075" customFormat="1" ht="15.75" hidden="1">
      <c r="A190" s="304" t="str">
        <f>IF(J190&gt;0,COUNT($J$4:J190)+MAX('MI Fittings'!A:A,'CS Press Fittings'!A:A,'Steel Nipples'!A:A,'Steel Cut Lengths'!A:A,'Pipe Hangers'!A:A,'Brass Nipples '!A:A,'Brass Fittings '!A:A),"")</f>
        <v/>
      </c>
      <c r="B190" s="304"/>
      <c r="C190" s="360"/>
      <c r="D190" s="304"/>
      <c r="E190" s="1335"/>
      <c r="F190" s="360"/>
      <c r="G190" s="1324"/>
      <c r="H190" s="304"/>
      <c r="I190" s="1074"/>
      <c r="J190" s="218"/>
      <c r="K190" s="1562"/>
      <c r="L190" s="304"/>
      <c r="M190" s="1287"/>
    </row>
    <row r="191" spans="1:13" s="1075" customFormat="1" ht="15.75" hidden="1">
      <c r="A191" s="304" t="str">
        <f>IF(J191&gt;0,COUNT($J$4:J191)+MAX('MI Fittings'!A:A,'CS Press Fittings'!A:A,'Steel Nipples'!A:A,'Steel Cut Lengths'!A:A,'Pipe Hangers'!A:A,'Brass Nipples '!A:A,'Brass Fittings '!A:A),"")</f>
        <v/>
      </c>
      <c r="B191" s="304"/>
      <c r="C191" s="360"/>
      <c r="D191" s="304"/>
      <c r="E191" s="1335"/>
      <c r="F191" s="360"/>
      <c r="G191" s="1324"/>
      <c r="H191" s="304"/>
      <c r="I191" s="1074"/>
      <c r="J191" s="218"/>
      <c r="K191" s="1562"/>
      <c r="L191" s="304"/>
      <c r="M191" s="1287"/>
    </row>
    <row r="192" spans="1:13" s="1075" customFormat="1" ht="15.75" hidden="1">
      <c r="A192" s="304" t="str">
        <f>IF(J192&gt;0,COUNT($J$4:J192)+MAX('MI Fittings'!A:A,'CS Press Fittings'!A:A,'Steel Nipples'!A:A,'Steel Cut Lengths'!A:A,'Pipe Hangers'!A:A,'Brass Nipples '!A:A,'Brass Fittings '!A:A),"")</f>
        <v/>
      </c>
      <c r="B192" s="304"/>
      <c r="C192" s="360"/>
      <c r="D192" s="304"/>
      <c r="E192" s="1335"/>
      <c r="F192" s="360"/>
      <c r="G192" s="1324"/>
      <c r="H192" s="304"/>
      <c r="I192" s="1074"/>
      <c r="J192" s="218"/>
      <c r="K192" s="1562"/>
      <c r="L192" s="304"/>
      <c r="M192" s="1287"/>
    </row>
    <row r="193" spans="1:13" s="1075" customFormat="1" ht="15.75" hidden="1">
      <c r="A193" s="304" t="str">
        <f>IF(J193&gt;0,COUNT($J$4:J193)+MAX('MI Fittings'!A:A,'CS Press Fittings'!A:A,'Steel Nipples'!A:A,'Steel Cut Lengths'!A:A,'Pipe Hangers'!A:A,'Brass Nipples '!A:A,'Brass Fittings '!A:A),"")</f>
        <v/>
      </c>
      <c r="B193" s="304"/>
      <c r="C193" s="360"/>
      <c r="D193" s="304"/>
      <c r="E193" s="1335"/>
      <c r="F193" s="360"/>
      <c r="G193" s="1324"/>
      <c r="H193" s="304"/>
      <c r="I193" s="1074"/>
      <c r="J193" s="218"/>
      <c r="K193" s="1562"/>
      <c r="L193" s="304"/>
      <c r="M193" s="1287"/>
    </row>
    <row r="194" spans="1:13" s="1075" customFormat="1" ht="15.75" hidden="1">
      <c r="A194" s="304" t="str">
        <f>IF(J194&gt;0,COUNT($J$4:J194)+MAX('MI Fittings'!A:A,'CS Press Fittings'!A:A,'Steel Nipples'!A:A,'Steel Cut Lengths'!A:A,'Pipe Hangers'!A:A,'Brass Nipples '!A:A,'Brass Fittings '!A:A),"")</f>
        <v/>
      </c>
      <c r="B194" s="304"/>
      <c r="C194" s="360"/>
      <c r="D194" s="304"/>
      <c r="E194" s="1335"/>
      <c r="F194" s="360"/>
      <c r="G194" s="1324"/>
      <c r="H194" s="304"/>
      <c r="I194" s="1074"/>
      <c r="J194" s="218"/>
      <c r="K194" s="1562"/>
      <c r="L194" s="304"/>
      <c r="M194" s="1287"/>
    </row>
    <row r="195" spans="1:13" s="1075" customFormat="1" ht="15.75" hidden="1">
      <c r="A195" s="304" t="str">
        <f>IF(J195&gt;0,COUNT($J$4:J195)+MAX('MI Fittings'!A:A,'CS Press Fittings'!A:A,'Steel Nipples'!A:A,'Steel Cut Lengths'!A:A,'Pipe Hangers'!A:A,'Brass Nipples '!A:A,'Brass Fittings '!A:A),"")</f>
        <v/>
      </c>
      <c r="B195" s="304"/>
      <c r="C195" s="360"/>
      <c r="D195" s="304"/>
      <c r="E195" s="1335"/>
      <c r="F195" s="360"/>
      <c r="G195" s="1324"/>
      <c r="H195" s="304"/>
      <c r="I195" s="1074"/>
      <c r="J195" s="218"/>
      <c r="K195" s="1562"/>
      <c r="L195" s="304"/>
      <c r="M195" s="1287"/>
    </row>
    <row r="196" spans="1:13" s="1075" customFormat="1" ht="15.75" hidden="1">
      <c r="A196" s="304" t="str">
        <f>IF(J196&gt;0,COUNT($J$4:J196)+MAX('MI Fittings'!A:A,'CS Press Fittings'!A:A,'Steel Nipples'!A:A,'Steel Cut Lengths'!A:A,'Pipe Hangers'!A:A,'Brass Nipples '!A:A,'Brass Fittings '!A:A),"")</f>
        <v/>
      </c>
      <c r="B196" s="304"/>
      <c r="C196" s="360"/>
      <c r="D196" s="304"/>
      <c r="E196" s="1335"/>
      <c r="F196" s="360"/>
      <c r="G196" s="1324"/>
      <c r="H196" s="304"/>
      <c r="I196" s="1074"/>
      <c r="J196" s="218"/>
      <c r="K196" s="1562"/>
      <c r="L196" s="304"/>
      <c r="M196" s="1287"/>
    </row>
    <row r="197" spans="1:13" s="1075" customFormat="1" ht="15.75" hidden="1">
      <c r="A197" s="304" t="str">
        <f>IF(J197&gt;0,COUNT($J$4:J197)+MAX('MI Fittings'!A:A,'CS Press Fittings'!A:A,'Steel Nipples'!A:A,'Steel Cut Lengths'!A:A,'Pipe Hangers'!A:A,'Brass Nipples '!A:A,'Brass Fittings '!A:A),"")</f>
        <v/>
      </c>
      <c r="B197" s="304"/>
      <c r="C197" s="360"/>
      <c r="D197" s="304"/>
      <c r="E197" s="1335"/>
      <c r="F197" s="360"/>
      <c r="G197" s="1324"/>
      <c r="H197" s="304"/>
      <c r="I197" s="1074"/>
      <c r="J197" s="218"/>
      <c r="K197" s="1562"/>
      <c r="L197" s="304"/>
      <c r="M197" s="1287"/>
    </row>
    <row r="198" spans="1:13" s="1075" customFormat="1" ht="15.75" hidden="1">
      <c r="A198" s="304" t="str">
        <f>IF(J198&gt;0,COUNT($J$4:J198)+MAX('MI Fittings'!A:A,'CS Press Fittings'!A:A,'Steel Nipples'!A:A,'Steel Cut Lengths'!A:A,'Pipe Hangers'!A:A,'Brass Nipples '!A:A,'Brass Fittings '!A:A),"")</f>
        <v/>
      </c>
      <c r="B198" s="304"/>
      <c r="C198" s="360"/>
      <c r="D198" s="304"/>
      <c r="E198" s="1335"/>
      <c r="F198" s="360"/>
      <c r="G198" s="1324"/>
      <c r="H198" s="304"/>
      <c r="I198" s="1074"/>
      <c r="J198" s="218"/>
      <c r="K198" s="1562"/>
      <c r="L198" s="304"/>
      <c r="M198" s="1287"/>
    </row>
    <row r="199" spans="1:13" s="1075" customFormat="1" ht="15.75" hidden="1">
      <c r="A199" s="304" t="str">
        <f>IF(J199&gt;0,COUNT($J$4:J199)+MAX('MI Fittings'!A:A,'CS Press Fittings'!A:A,'Steel Nipples'!A:A,'Steel Cut Lengths'!A:A,'Pipe Hangers'!A:A,'Brass Nipples '!A:A,'Brass Fittings '!A:A),"")</f>
        <v/>
      </c>
      <c r="B199" s="304"/>
      <c r="C199" s="360"/>
      <c r="D199" s="304"/>
      <c r="E199" s="1335"/>
      <c r="F199" s="360"/>
      <c r="G199" s="1324"/>
      <c r="H199" s="304"/>
      <c r="I199" s="1074"/>
      <c r="J199" s="218"/>
      <c r="K199" s="1562"/>
      <c r="L199" s="304"/>
      <c r="M199" s="1287"/>
    </row>
    <row r="200" spans="1:13" s="1075" customFormat="1" ht="15.75" hidden="1">
      <c r="A200" s="304" t="str">
        <f>IF(J200&gt;0,COUNT($J$4:J200)+MAX('MI Fittings'!A:A,'CS Press Fittings'!A:A,'Steel Nipples'!A:A,'Steel Cut Lengths'!A:A,'Pipe Hangers'!A:A,'Brass Nipples '!A:A,'Brass Fittings '!A:A),"")</f>
        <v/>
      </c>
      <c r="B200" s="304"/>
      <c r="C200" s="360"/>
      <c r="D200" s="304"/>
      <c r="E200" s="1335"/>
      <c r="F200" s="360"/>
      <c r="G200" s="1324"/>
      <c r="H200" s="304"/>
      <c r="I200" s="1074"/>
      <c r="J200" s="218"/>
      <c r="K200" s="1562"/>
      <c r="L200" s="304"/>
      <c r="M200" s="1287"/>
    </row>
    <row r="201" spans="1:13" s="1075" customFormat="1" ht="15.75" hidden="1">
      <c r="A201" s="304" t="str">
        <f>IF(J201&gt;0,COUNT($J$4:J201)+MAX('MI Fittings'!A:A,'CS Press Fittings'!A:A,'Steel Nipples'!A:A,'Steel Cut Lengths'!A:A,'Pipe Hangers'!A:A,'Brass Nipples '!A:A,'Brass Fittings '!A:A),"")</f>
        <v/>
      </c>
      <c r="B201" s="304"/>
      <c r="C201" s="360"/>
      <c r="D201" s="304"/>
      <c r="E201" s="1335"/>
      <c r="F201" s="360"/>
      <c r="G201" s="1324"/>
      <c r="H201" s="304"/>
      <c r="I201" s="1074"/>
      <c r="J201" s="218"/>
      <c r="K201" s="1562"/>
      <c r="L201" s="304"/>
      <c r="M201" s="1287"/>
    </row>
    <row r="202" spans="1:13" s="1075" customFormat="1" ht="15.75" hidden="1">
      <c r="A202" s="304" t="str">
        <f>IF(J202&gt;0,COUNT($J$4:J202)+MAX('MI Fittings'!A:A,'CS Press Fittings'!A:A,'Steel Nipples'!A:A,'Steel Cut Lengths'!A:A,'Pipe Hangers'!A:A,'Brass Nipples '!A:A,'Brass Fittings '!A:A),"")</f>
        <v/>
      </c>
      <c r="B202" s="304"/>
      <c r="C202" s="360"/>
      <c r="D202" s="304"/>
      <c r="E202" s="1335"/>
      <c r="F202" s="360"/>
      <c r="G202" s="1324"/>
      <c r="H202" s="304"/>
      <c r="I202" s="1074"/>
      <c r="J202" s="218"/>
      <c r="K202" s="1562"/>
      <c r="L202" s="304"/>
      <c r="M202" s="1287"/>
    </row>
    <row r="203" spans="1:13" s="1075" customFormat="1" ht="15.75" hidden="1">
      <c r="A203" s="304" t="str">
        <f>IF(J203&gt;0,COUNT($J$4:J203)+MAX('MI Fittings'!A:A,'CS Press Fittings'!A:A,'Steel Nipples'!A:A,'Steel Cut Lengths'!A:A,'Pipe Hangers'!A:A,'Brass Nipples '!A:A,'Brass Fittings '!A:A),"")</f>
        <v/>
      </c>
      <c r="B203" s="304"/>
      <c r="C203" s="360"/>
      <c r="D203" s="304"/>
      <c r="E203" s="1335"/>
      <c r="F203" s="360"/>
      <c r="G203" s="1324"/>
      <c r="H203" s="304"/>
      <c r="I203" s="1074"/>
      <c r="J203" s="218"/>
      <c r="K203" s="1562"/>
      <c r="L203" s="304"/>
      <c r="M203" s="1287"/>
    </row>
    <row r="204" spans="1:13" s="1075" customFormat="1" ht="15.75" hidden="1">
      <c r="A204" s="304" t="str">
        <f>IF(J204&gt;0,COUNT($J$4:J204)+MAX('MI Fittings'!A:A,'CS Press Fittings'!A:A,'Steel Nipples'!A:A,'Steel Cut Lengths'!A:A,'Pipe Hangers'!A:A,'Brass Nipples '!A:A,'Brass Fittings '!A:A),"")</f>
        <v/>
      </c>
      <c r="B204" s="304"/>
      <c r="C204" s="360"/>
      <c r="D204" s="304"/>
      <c r="E204" s="1335"/>
      <c r="F204" s="360"/>
      <c r="G204" s="1324"/>
      <c r="H204" s="304"/>
      <c r="I204" s="1074"/>
      <c r="J204" s="218"/>
      <c r="K204" s="1562"/>
      <c r="L204" s="304"/>
      <c r="M204" s="1287"/>
    </row>
    <row r="205" spans="1:13" s="1075" customFormat="1" ht="15.75" hidden="1">
      <c r="A205" s="304" t="str">
        <f>IF(J205&gt;0,COUNT($J$4:J205)+MAX('MI Fittings'!A:A,'CS Press Fittings'!A:A,'Steel Nipples'!A:A,'Steel Cut Lengths'!A:A,'Pipe Hangers'!A:A,'Brass Nipples '!A:A,'Brass Fittings '!A:A),"")</f>
        <v/>
      </c>
      <c r="B205" s="304"/>
      <c r="C205" s="360"/>
      <c r="D205" s="304"/>
      <c r="E205" s="1335"/>
      <c r="F205" s="360"/>
      <c r="G205" s="1324"/>
      <c r="H205" s="304"/>
      <c r="I205" s="1074"/>
      <c r="J205" s="218"/>
      <c r="K205" s="1562"/>
      <c r="L205" s="304"/>
      <c r="M205" s="1287"/>
    </row>
    <row r="206" spans="1:13" s="1075" customFormat="1" ht="15.75" hidden="1">
      <c r="A206" s="304" t="str">
        <f>IF(J206&gt;0,COUNT($J$4:J206)+MAX('MI Fittings'!A:A,'CS Press Fittings'!A:A,'Steel Nipples'!A:A,'Steel Cut Lengths'!A:A,'Pipe Hangers'!A:A,'Brass Nipples '!A:A,'Brass Fittings '!A:A),"")</f>
        <v/>
      </c>
      <c r="B206" s="304"/>
      <c r="C206" s="360"/>
      <c r="D206" s="304"/>
      <c r="E206" s="1335"/>
      <c r="F206" s="360"/>
      <c r="G206" s="1324"/>
      <c r="H206" s="304"/>
      <c r="I206" s="1074"/>
      <c r="J206" s="218"/>
      <c r="K206" s="1562"/>
      <c r="L206" s="304"/>
      <c r="M206" s="1287"/>
    </row>
    <row r="207" spans="1:13" s="1075" customFormat="1" ht="15.75" hidden="1">
      <c r="A207" s="304" t="str">
        <f>IF(J207&gt;0,COUNT($J$4:J207)+MAX('MI Fittings'!A:A,'CS Press Fittings'!A:A,'Steel Nipples'!A:A,'Steel Cut Lengths'!A:A,'Pipe Hangers'!A:A,'Brass Nipples '!A:A,'Brass Fittings '!A:A),"")</f>
        <v/>
      </c>
      <c r="B207" s="304"/>
      <c r="C207" s="360"/>
      <c r="D207" s="304"/>
      <c r="E207" s="1335"/>
      <c r="F207" s="360"/>
      <c r="G207" s="1324"/>
      <c r="H207" s="304"/>
      <c r="I207" s="1074"/>
      <c r="J207" s="218"/>
      <c r="K207" s="1562"/>
      <c r="L207" s="304"/>
      <c r="M207" s="1287"/>
    </row>
    <row r="208" spans="1:13" s="1075" customFormat="1" ht="15.75" hidden="1">
      <c r="A208" s="304" t="str">
        <f>IF(J208&gt;0,COUNT($J$4:J208)+MAX('MI Fittings'!A:A,'CS Press Fittings'!A:A,'Steel Nipples'!A:A,'Steel Cut Lengths'!A:A,'Pipe Hangers'!A:A,'Brass Nipples '!A:A,'Brass Fittings '!A:A),"")</f>
        <v/>
      </c>
      <c r="B208" s="304"/>
      <c r="C208" s="360"/>
      <c r="D208" s="304"/>
      <c r="E208" s="1335"/>
      <c r="F208" s="360"/>
      <c r="G208" s="1324"/>
      <c r="H208" s="304"/>
      <c r="I208" s="1074"/>
      <c r="J208" s="218"/>
      <c r="K208" s="1562"/>
      <c r="L208" s="304"/>
      <c r="M208" s="1287"/>
    </row>
    <row r="209" spans="1:13" s="1075" customFormat="1" ht="15.75" hidden="1">
      <c r="A209" s="304" t="str">
        <f>IF(J209&gt;0,COUNT($J$4:J209)+MAX('MI Fittings'!A:A,'CS Press Fittings'!A:A,'Steel Nipples'!A:A,'Steel Cut Lengths'!A:A,'Pipe Hangers'!A:A,'Brass Nipples '!A:A,'Brass Fittings '!A:A),"")</f>
        <v/>
      </c>
      <c r="B209" s="304"/>
      <c r="C209" s="360"/>
      <c r="D209" s="304"/>
      <c r="E209" s="1335"/>
      <c r="F209" s="360"/>
      <c r="G209" s="1324"/>
      <c r="H209" s="304"/>
      <c r="I209" s="1074"/>
      <c r="J209" s="218"/>
      <c r="K209" s="1562"/>
      <c r="L209" s="304"/>
      <c r="M209" s="1287"/>
    </row>
    <row r="210" spans="1:13" s="1075" customFormat="1" ht="15.75" hidden="1">
      <c r="A210" s="304" t="str">
        <f>IF(J210&gt;0,COUNT($J$4:J210)+MAX('MI Fittings'!A:A,'CS Press Fittings'!A:A,'Steel Nipples'!A:A,'Steel Cut Lengths'!A:A,'Pipe Hangers'!A:A,'Brass Nipples '!A:A,'Brass Fittings '!A:A),"")</f>
        <v/>
      </c>
      <c r="B210" s="304"/>
      <c r="C210" s="360"/>
      <c r="D210" s="304"/>
      <c r="E210" s="1335"/>
      <c r="F210" s="360"/>
      <c r="G210" s="1324"/>
      <c r="H210" s="304"/>
      <c r="I210" s="1074"/>
      <c r="J210" s="218"/>
      <c r="K210" s="1562"/>
      <c r="L210" s="304"/>
      <c r="M210" s="1287"/>
    </row>
    <row r="211" spans="1:13" s="1075" customFormat="1" ht="15.75" hidden="1">
      <c r="A211" s="304" t="str">
        <f>IF(J211&gt;0,COUNT($J$4:J211)+MAX('MI Fittings'!A:A,'CS Press Fittings'!A:A,'Steel Nipples'!A:A,'Steel Cut Lengths'!A:A,'Pipe Hangers'!A:A,'Brass Nipples '!A:A,'Brass Fittings '!A:A),"")</f>
        <v/>
      </c>
      <c r="B211" s="304"/>
      <c r="C211" s="360"/>
      <c r="D211" s="304"/>
      <c r="E211" s="1335"/>
      <c r="F211" s="360"/>
      <c r="G211" s="1324"/>
      <c r="H211" s="304"/>
      <c r="I211" s="1074"/>
      <c r="J211" s="218"/>
      <c r="K211" s="1562"/>
      <c r="L211" s="304"/>
      <c r="M211" s="1287"/>
    </row>
    <row r="212" spans="1:13" s="1075" customFormat="1" ht="15.75" hidden="1">
      <c r="A212" s="304" t="str">
        <f>IF(J212&gt;0,COUNT($J$4:J212)+MAX('MI Fittings'!A:A,'CS Press Fittings'!A:A,'Steel Nipples'!A:A,'Steel Cut Lengths'!A:A,'Pipe Hangers'!A:A,'Brass Nipples '!A:A,'Brass Fittings '!A:A),"")</f>
        <v/>
      </c>
      <c r="B212" s="304"/>
      <c r="C212" s="360"/>
      <c r="D212" s="304"/>
      <c r="E212" s="1335"/>
      <c r="F212" s="360"/>
      <c r="G212" s="1324"/>
      <c r="H212" s="304"/>
      <c r="I212" s="1074"/>
      <c r="J212" s="218"/>
      <c r="K212" s="1562"/>
      <c r="L212" s="304"/>
      <c r="M212" s="1287"/>
    </row>
    <row r="213" spans="1:13" s="1075" customFormat="1" ht="15.75" hidden="1">
      <c r="A213" s="304" t="str">
        <f>IF(J213&gt;0,COUNT($J$4:J213)+MAX('MI Fittings'!A:A,'CS Press Fittings'!A:A,'Steel Nipples'!A:A,'Steel Cut Lengths'!A:A,'Pipe Hangers'!A:A,'Brass Nipples '!A:A,'Brass Fittings '!A:A),"")</f>
        <v/>
      </c>
      <c r="B213" s="304"/>
      <c r="C213" s="360"/>
      <c r="D213" s="304"/>
      <c r="E213" s="1335"/>
      <c r="F213" s="360"/>
      <c r="G213" s="1324"/>
      <c r="H213" s="304"/>
      <c r="I213" s="1074"/>
      <c r="J213" s="218"/>
      <c r="K213" s="1562"/>
      <c r="L213" s="304"/>
      <c r="M213" s="1287"/>
    </row>
    <row r="214" spans="1:13" s="1075" customFormat="1" ht="15.75" hidden="1">
      <c r="A214" s="304" t="str">
        <f>IF(J214&gt;0,COUNT($J$4:J214)+MAX('MI Fittings'!A:A,'CS Press Fittings'!A:A,'Steel Nipples'!A:A,'Steel Cut Lengths'!A:A,'Pipe Hangers'!A:A,'Brass Nipples '!A:A,'Brass Fittings '!A:A),"")</f>
        <v/>
      </c>
      <c r="B214" s="304"/>
      <c r="C214" s="360"/>
      <c r="D214" s="304"/>
      <c r="E214" s="1335"/>
      <c r="F214" s="360"/>
      <c r="G214" s="1324"/>
      <c r="H214" s="304"/>
      <c r="I214" s="1074"/>
      <c r="J214" s="218"/>
      <c r="K214" s="1562"/>
      <c r="L214" s="304"/>
      <c r="M214" s="1287"/>
    </row>
    <row r="215" spans="1:13" s="1075" customFormat="1" ht="15.75" hidden="1">
      <c r="A215" s="304" t="str">
        <f>IF(J215&gt;0,COUNT($J$4:J215)+MAX('MI Fittings'!A:A,'CS Press Fittings'!A:A,'Steel Nipples'!A:A,'Steel Cut Lengths'!A:A,'Pipe Hangers'!A:A,'Brass Nipples '!A:A,'Brass Fittings '!A:A),"")</f>
        <v/>
      </c>
      <c r="B215" s="304"/>
      <c r="C215" s="360"/>
      <c r="D215" s="304"/>
      <c r="E215" s="1335"/>
      <c r="F215" s="360"/>
      <c r="G215" s="1324"/>
      <c r="H215" s="304"/>
      <c r="I215" s="1074"/>
      <c r="J215" s="218"/>
      <c r="K215" s="1562"/>
      <c r="L215" s="304"/>
      <c r="M215" s="1287"/>
    </row>
    <row r="216" spans="1:13" s="1075" customFormat="1" ht="15.75" hidden="1">
      <c r="A216" s="304" t="str">
        <f>IF(J216&gt;0,COUNT($J$4:J216)+MAX('MI Fittings'!A:A,'CS Press Fittings'!A:A,'Steel Nipples'!A:A,'Steel Cut Lengths'!A:A,'Pipe Hangers'!A:A,'Brass Nipples '!A:A,'Brass Fittings '!A:A),"")</f>
        <v/>
      </c>
      <c r="B216" s="304"/>
      <c r="C216" s="360"/>
      <c r="D216" s="304"/>
      <c r="E216" s="1335"/>
      <c r="F216" s="360"/>
      <c r="G216" s="1324"/>
      <c r="H216" s="304"/>
      <c r="I216" s="1074"/>
      <c r="J216" s="218"/>
      <c r="K216" s="1562"/>
      <c r="L216" s="304"/>
      <c r="M216" s="1287"/>
    </row>
    <row r="217" spans="1:13" s="1075" customFormat="1" ht="15.75" hidden="1">
      <c r="A217" s="304" t="str">
        <f>IF(J217&gt;0,COUNT($J$4:J217)+MAX('MI Fittings'!A:A,'CS Press Fittings'!A:A,'Steel Nipples'!A:A,'Steel Cut Lengths'!A:A,'Pipe Hangers'!A:A,'Brass Nipples '!A:A,'Brass Fittings '!A:A),"")</f>
        <v/>
      </c>
      <c r="B217" s="304"/>
      <c r="C217" s="360"/>
      <c r="D217" s="304"/>
      <c r="E217" s="1335"/>
      <c r="F217" s="360"/>
      <c r="G217" s="1324"/>
      <c r="H217" s="304"/>
      <c r="I217" s="1074"/>
      <c r="J217" s="218"/>
      <c r="K217" s="1562"/>
      <c r="L217" s="304"/>
      <c r="M217" s="1287"/>
    </row>
    <row r="218" spans="1:13" s="1075" customFormat="1" ht="15.75" hidden="1">
      <c r="A218" s="304" t="str">
        <f>IF(J218&gt;0,COUNT($J$4:J218)+MAX('MI Fittings'!A:A,'CS Press Fittings'!A:A,'Steel Nipples'!A:A,'Steel Cut Lengths'!A:A,'Pipe Hangers'!A:A,'Brass Nipples '!A:A,'Brass Fittings '!A:A),"")</f>
        <v/>
      </c>
      <c r="B218" s="304"/>
      <c r="C218" s="360"/>
      <c r="D218" s="304"/>
      <c r="E218" s="1335"/>
      <c r="F218" s="360"/>
      <c r="G218" s="1324"/>
      <c r="H218" s="304"/>
      <c r="I218" s="1074"/>
      <c r="J218" s="218"/>
      <c r="K218" s="1562"/>
      <c r="L218" s="304"/>
      <c r="M218" s="1287"/>
    </row>
    <row r="219" spans="1:13" s="1075" customFormat="1" ht="15.75" hidden="1">
      <c r="A219" s="304" t="str">
        <f>IF(J219&gt;0,COUNT($J$4:J219)+MAX('MI Fittings'!A:A,'CS Press Fittings'!A:A,'Steel Nipples'!A:A,'Steel Cut Lengths'!A:A,'Pipe Hangers'!A:A,'Brass Nipples '!A:A,'Brass Fittings '!A:A),"")</f>
        <v/>
      </c>
      <c r="B219" s="304"/>
      <c r="C219" s="360"/>
      <c r="D219" s="304"/>
      <c r="E219" s="1335"/>
      <c r="F219" s="360"/>
      <c r="G219" s="1324"/>
      <c r="H219" s="304"/>
      <c r="I219" s="1074"/>
      <c r="J219" s="218"/>
      <c r="K219" s="1562"/>
      <c r="L219" s="304"/>
      <c r="M219" s="1287"/>
    </row>
    <row r="220" spans="1:13" s="1075" customFormat="1" ht="15.75" hidden="1">
      <c r="A220" s="304" t="str">
        <f>IF(J220&gt;0,COUNT($J$4:J220)+MAX('MI Fittings'!A:A,'CS Press Fittings'!A:A,'Steel Nipples'!A:A,'Steel Cut Lengths'!A:A,'Pipe Hangers'!A:A,'Brass Nipples '!A:A,'Brass Fittings '!A:A),"")</f>
        <v/>
      </c>
      <c r="B220" s="304"/>
      <c r="C220" s="360"/>
      <c r="D220" s="304"/>
      <c r="E220" s="1335"/>
      <c r="F220" s="360"/>
      <c r="G220" s="1324"/>
      <c r="H220" s="304"/>
      <c r="I220" s="1074"/>
      <c r="J220" s="218"/>
      <c r="K220" s="1562"/>
      <c r="L220" s="304"/>
      <c r="M220" s="1287"/>
    </row>
    <row r="221" spans="1:13" s="1075" customFormat="1" ht="15.75" hidden="1">
      <c r="A221" s="304" t="str">
        <f>IF(J221&gt;0,COUNT($J$4:J221)+MAX('MI Fittings'!A:A,'CS Press Fittings'!A:A,'Steel Nipples'!A:A,'Steel Cut Lengths'!A:A,'Pipe Hangers'!A:A,'Brass Nipples '!A:A,'Brass Fittings '!A:A),"")</f>
        <v/>
      </c>
      <c r="B221" s="304"/>
      <c r="C221" s="360"/>
      <c r="D221" s="304"/>
      <c r="E221" s="1335"/>
      <c r="F221" s="360"/>
      <c r="G221" s="1324"/>
      <c r="H221" s="304"/>
      <c r="I221" s="1074"/>
      <c r="J221" s="218"/>
      <c r="K221" s="1562"/>
      <c r="L221" s="304"/>
      <c r="M221" s="1287"/>
    </row>
    <row r="222" spans="1:13" s="1075" customFormat="1" ht="15.75" hidden="1">
      <c r="A222" s="304" t="str">
        <f>IF(J222&gt;0,COUNT($J$4:J222)+MAX('MI Fittings'!A:A,'CS Press Fittings'!A:A,'Steel Nipples'!A:A,'Steel Cut Lengths'!A:A,'Pipe Hangers'!A:A,'Brass Nipples '!A:A,'Brass Fittings '!A:A),"")</f>
        <v/>
      </c>
      <c r="B222" s="304"/>
      <c r="C222" s="360"/>
      <c r="D222" s="304"/>
      <c r="E222" s="1335"/>
      <c r="F222" s="360"/>
      <c r="G222" s="1324"/>
      <c r="H222" s="304"/>
      <c r="I222" s="1074"/>
      <c r="J222" s="218"/>
      <c r="K222" s="1562"/>
      <c r="L222" s="304"/>
      <c r="M222" s="1287"/>
    </row>
    <row r="223" spans="1:13" s="1075" customFormat="1" ht="15.75" hidden="1">
      <c r="A223" s="304" t="str">
        <f>IF(J223&gt;0,COUNT($J$4:J223)+MAX('MI Fittings'!A:A,'CS Press Fittings'!A:A,'Steel Nipples'!A:A,'Steel Cut Lengths'!A:A,'Pipe Hangers'!A:A,'Brass Nipples '!A:A,'Brass Fittings '!A:A),"")</f>
        <v/>
      </c>
      <c r="B223" s="304"/>
      <c r="C223" s="360"/>
      <c r="D223" s="304"/>
      <c r="E223" s="1335"/>
      <c r="F223" s="360"/>
      <c r="G223" s="1324"/>
      <c r="H223" s="304"/>
      <c r="I223" s="1074"/>
      <c r="J223" s="218"/>
      <c r="K223" s="1562"/>
      <c r="L223" s="304"/>
      <c r="M223" s="1287"/>
    </row>
    <row r="224" spans="1:13" s="1075" customFormat="1" ht="15.75" hidden="1">
      <c r="A224" s="304" t="str">
        <f>IF(J224&gt;0,COUNT($J$4:J224)+MAX('MI Fittings'!A:A,'CS Press Fittings'!A:A,'Steel Nipples'!A:A,'Steel Cut Lengths'!A:A,'Pipe Hangers'!A:A,'Brass Nipples '!A:A,'Brass Fittings '!A:A),"")</f>
        <v/>
      </c>
      <c r="B224" s="304"/>
      <c r="C224" s="360"/>
      <c r="D224" s="304"/>
      <c r="E224" s="1335"/>
      <c r="F224" s="360"/>
      <c r="G224" s="1324"/>
      <c r="H224" s="304"/>
      <c r="I224" s="1074"/>
      <c r="J224" s="218"/>
      <c r="K224" s="1562"/>
      <c r="L224" s="304"/>
      <c r="M224" s="1287"/>
    </row>
    <row r="225" spans="1:13" s="1075" customFormat="1" ht="15.75" hidden="1">
      <c r="A225" s="304" t="str">
        <f>IF(J225&gt;0,COUNT($J$4:J225)+MAX('MI Fittings'!A:A,'CS Press Fittings'!A:A,'Steel Nipples'!A:A,'Steel Cut Lengths'!A:A,'Pipe Hangers'!A:A,'Brass Nipples '!A:A,'Brass Fittings '!A:A),"")</f>
        <v/>
      </c>
      <c r="B225" s="304"/>
      <c r="C225" s="360"/>
      <c r="D225" s="304"/>
      <c r="E225" s="1335"/>
      <c r="F225" s="360"/>
      <c r="G225" s="1324"/>
      <c r="H225" s="304"/>
      <c r="I225" s="1074"/>
      <c r="J225" s="218"/>
      <c r="K225" s="1562"/>
      <c r="L225" s="304"/>
      <c r="M225" s="1287"/>
    </row>
    <row r="226" spans="1:13" s="1075" customFormat="1" ht="15.75" hidden="1">
      <c r="A226" s="304" t="str">
        <f>IF(J226&gt;0,COUNT($J$4:J226)+MAX('MI Fittings'!A:A,'CS Press Fittings'!A:A,'Steel Nipples'!A:A,'Steel Cut Lengths'!A:A,'Pipe Hangers'!A:A,'Brass Nipples '!A:A,'Brass Fittings '!A:A),"")</f>
        <v/>
      </c>
      <c r="B226" s="304"/>
      <c r="C226" s="360"/>
      <c r="D226" s="304"/>
      <c r="E226" s="1335"/>
      <c r="F226" s="360"/>
      <c r="G226" s="1324"/>
      <c r="H226" s="304"/>
      <c r="I226" s="1074"/>
      <c r="J226" s="218"/>
      <c r="K226" s="1562"/>
      <c r="L226" s="304"/>
      <c r="M226" s="1287"/>
    </row>
    <row r="227" spans="1:13" s="1075" customFormat="1" ht="15.75" hidden="1">
      <c r="A227" s="304" t="str">
        <f>IF(J227&gt;0,COUNT($J$4:J227)+MAX('MI Fittings'!A:A,'CS Press Fittings'!A:A,'Steel Nipples'!A:A,'Steel Cut Lengths'!A:A,'Pipe Hangers'!A:A,'Brass Nipples '!A:A,'Brass Fittings '!A:A),"")</f>
        <v/>
      </c>
      <c r="B227" s="304"/>
      <c r="C227" s="360"/>
      <c r="D227" s="304"/>
      <c r="E227" s="1335"/>
      <c r="F227" s="360"/>
      <c r="G227" s="1324"/>
      <c r="H227" s="304"/>
      <c r="I227" s="1074"/>
      <c r="J227" s="218"/>
      <c r="K227" s="1562"/>
      <c r="L227" s="304"/>
      <c r="M227" s="1287"/>
    </row>
    <row r="228" spans="1:13" s="1075" customFormat="1" ht="15.75" hidden="1">
      <c r="A228" s="304" t="str">
        <f>IF(J228&gt;0,COUNT($J$4:J228)+MAX('MI Fittings'!A:A,'CS Press Fittings'!A:A,'Steel Nipples'!A:A,'Steel Cut Lengths'!A:A,'Pipe Hangers'!A:A,'Brass Nipples '!A:A,'Brass Fittings '!A:A),"")</f>
        <v/>
      </c>
      <c r="B228" s="304"/>
      <c r="C228" s="360"/>
      <c r="D228" s="304"/>
      <c r="E228" s="1335"/>
      <c r="F228" s="360"/>
      <c r="G228" s="1324"/>
      <c r="H228" s="304"/>
      <c r="I228" s="1074"/>
      <c r="J228" s="218"/>
      <c r="K228" s="1562"/>
      <c r="L228" s="304"/>
      <c r="M228" s="1287"/>
    </row>
    <row r="229" spans="1:13" s="1075" customFormat="1" ht="15.75" hidden="1">
      <c r="A229" s="304" t="str">
        <f>IF(J229&gt;0,COUNT($J$4:J229)+MAX('MI Fittings'!A:A,'CS Press Fittings'!A:A,'Steel Nipples'!A:A,'Steel Cut Lengths'!A:A,'Pipe Hangers'!A:A,'Brass Nipples '!A:A,'Brass Fittings '!A:A),"")</f>
        <v/>
      </c>
      <c r="B229" s="304"/>
      <c r="C229" s="360"/>
      <c r="D229" s="304"/>
      <c r="E229" s="1335"/>
      <c r="F229" s="360"/>
      <c r="G229" s="1324"/>
      <c r="H229" s="304"/>
      <c r="I229" s="1074"/>
      <c r="J229" s="218"/>
      <c r="K229" s="1562"/>
      <c r="L229" s="304"/>
      <c r="M229" s="1287"/>
    </row>
    <row r="230" spans="1:13" s="1075" customFormat="1" ht="15.75" hidden="1">
      <c r="A230" s="304" t="str">
        <f>IF(J230&gt;0,COUNT($J$4:J230)+MAX('MI Fittings'!A:A,'CS Press Fittings'!A:A,'Steel Nipples'!A:A,'Steel Cut Lengths'!A:A,'Pipe Hangers'!A:A,'Brass Nipples '!A:A,'Brass Fittings '!A:A),"")</f>
        <v/>
      </c>
      <c r="B230" s="304"/>
      <c r="C230" s="360"/>
      <c r="D230" s="304"/>
      <c r="E230" s="1335"/>
      <c r="F230" s="360"/>
      <c r="G230" s="1324"/>
      <c r="H230" s="304"/>
      <c r="I230" s="1074"/>
      <c r="J230" s="218"/>
      <c r="K230" s="1562"/>
      <c r="L230" s="304"/>
      <c r="M230" s="1287"/>
    </row>
    <row r="231" spans="1:13" s="1075" customFormat="1" ht="15.75" hidden="1">
      <c r="A231" s="304" t="str">
        <f>IF(J231&gt;0,COUNT($J$4:J231)+MAX('MI Fittings'!A:A,'CS Press Fittings'!A:A,'Steel Nipples'!A:A,'Steel Cut Lengths'!A:A,'Pipe Hangers'!A:A,'Brass Nipples '!A:A,'Brass Fittings '!A:A),"")</f>
        <v/>
      </c>
      <c r="B231" s="304"/>
      <c r="C231" s="360"/>
      <c r="D231" s="304"/>
      <c r="E231" s="1335"/>
      <c r="F231" s="360"/>
      <c r="G231" s="1324"/>
      <c r="H231" s="304"/>
      <c r="I231" s="1074"/>
      <c r="J231" s="218"/>
      <c r="K231" s="1562"/>
      <c r="L231" s="304"/>
      <c r="M231" s="1287"/>
    </row>
    <row r="232" spans="1:13" s="1075" customFormat="1" ht="15.75" hidden="1">
      <c r="A232" s="304" t="str">
        <f>IF(J232&gt;0,COUNT($J$4:J232)+MAX('MI Fittings'!A:A,'CS Press Fittings'!A:A,'Steel Nipples'!A:A,'Steel Cut Lengths'!A:A,'Pipe Hangers'!A:A,'Brass Nipples '!A:A,'Brass Fittings '!A:A),"")</f>
        <v/>
      </c>
      <c r="B232" s="304"/>
      <c r="C232" s="360"/>
      <c r="D232" s="304"/>
      <c r="E232" s="1335"/>
      <c r="F232" s="360"/>
      <c r="G232" s="1324"/>
      <c r="H232" s="304"/>
      <c r="I232" s="1074"/>
      <c r="J232" s="218"/>
      <c r="K232" s="1562"/>
      <c r="L232" s="304"/>
      <c r="M232" s="1287"/>
    </row>
    <row r="233" spans="1:13" s="1075" customFormat="1" ht="15.75" hidden="1">
      <c r="A233" s="304" t="str">
        <f>IF(J233&gt;0,COUNT($J$4:J233)+MAX('MI Fittings'!A:A,'CS Press Fittings'!A:A,'Steel Nipples'!A:A,'Steel Cut Lengths'!A:A,'Pipe Hangers'!A:A,'Brass Nipples '!A:A,'Brass Fittings '!A:A),"")</f>
        <v/>
      </c>
      <c r="B233" s="304"/>
      <c r="C233" s="360"/>
      <c r="D233" s="304"/>
      <c r="E233" s="1335"/>
      <c r="F233" s="360"/>
      <c r="G233" s="1324"/>
      <c r="H233" s="304"/>
      <c r="I233" s="1074"/>
      <c r="J233" s="218"/>
      <c r="K233" s="1562"/>
      <c r="L233" s="304"/>
      <c r="M233" s="1287"/>
    </row>
    <row r="234" spans="1:13" s="1075" customFormat="1" ht="15.75" hidden="1">
      <c r="A234" s="304" t="str">
        <f>IF(J234&gt;0,COUNT($J$4:J234)+MAX('MI Fittings'!A:A,'CS Press Fittings'!A:A,'Steel Nipples'!A:A,'Steel Cut Lengths'!A:A,'Pipe Hangers'!A:A,'Brass Nipples '!A:A,'Brass Fittings '!A:A),"")</f>
        <v/>
      </c>
      <c r="B234" s="304"/>
      <c r="C234" s="360"/>
      <c r="D234" s="304"/>
      <c r="E234" s="1335"/>
      <c r="F234" s="360"/>
      <c r="G234" s="1324"/>
      <c r="H234" s="304"/>
      <c r="I234" s="1074"/>
      <c r="J234" s="218"/>
      <c r="K234" s="1562"/>
      <c r="L234" s="304"/>
      <c r="M234" s="1287"/>
    </row>
    <row r="235" spans="1:13" s="1075" customFormat="1" ht="15.75" hidden="1">
      <c r="A235" s="304" t="str">
        <f>IF(J235&gt;0,COUNT($J$4:J235)+MAX('MI Fittings'!A:A,'CS Press Fittings'!A:A,'Steel Nipples'!A:A,'Steel Cut Lengths'!A:A,'Pipe Hangers'!A:A,'Brass Nipples '!A:A,'Brass Fittings '!A:A),"")</f>
        <v/>
      </c>
      <c r="B235" s="304"/>
      <c r="C235" s="360"/>
      <c r="D235" s="304"/>
      <c r="E235" s="1335"/>
      <c r="F235" s="360"/>
      <c r="G235" s="1324"/>
      <c r="H235" s="304"/>
      <c r="I235" s="1074"/>
      <c r="J235" s="218"/>
      <c r="K235" s="1562"/>
      <c r="L235" s="304"/>
      <c r="M235" s="1287"/>
    </row>
    <row r="236" spans="1:13" s="1075" customFormat="1" ht="15.75" hidden="1">
      <c r="A236" s="304" t="str">
        <f>IF(J236&gt;0,COUNT($J$4:J236)+MAX('MI Fittings'!A:A,'CS Press Fittings'!A:A,'Steel Nipples'!A:A,'Steel Cut Lengths'!A:A,'Pipe Hangers'!A:A,'Brass Nipples '!A:A,'Brass Fittings '!A:A),"")</f>
        <v/>
      </c>
      <c r="B236" s="304"/>
      <c r="C236" s="360"/>
      <c r="D236" s="304"/>
      <c r="E236" s="1335"/>
      <c r="F236" s="360"/>
      <c r="G236" s="1324"/>
      <c r="H236" s="304"/>
      <c r="I236" s="1074"/>
      <c r="J236" s="218"/>
      <c r="K236" s="1562"/>
      <c r="L236" s="304"/>
      <c r="M236" s="1287"/>
    </row>
    <row r="237" spans="1:13" s="1075" customFormat="1" ht="15.75" hidden="1">
      <c r="A237" s="304" t="str">
        <f>IF(J237&gt;0,COUNT($J$4:J237)+MAX('MI Fittings'!A:A,'CS Press Fittings'!A:A,'Steel Nipples'!A:A,'Steel Cut Lengths'!A:A,'Pipe Hangers'!A:A,'Brass Nipples '!A:A,'Brass Fittings '!A:A),"")</f>
        <v/>
      </c>
      <c r="B237" s="304"/>
      <c r="C237" s="360"/>
      <c r="D237" s="304"/>
      <c r="E237" s="1335"/>
      <c r="F237" s="360"/>
      <c r="G237" s="1324"/>
      <c r="H237" s="304"/>
      <c r="I237" s="1074"/>
      <c r="J237" s="218"/>
      <c r="K237" s="1562"/>
      <c r="L237" s="304"/>
      <c r="M237" s="1287"/>
    </row>
    <row r="238" spans="1:13" s="1075" customFormat="1" ht="15.75" hidden="1">
      <c r="A238" s="304" t="str">
        <f>IF(J238&gt;0,COUNT($J$4:J238)+MAX('MI Fittings'!A:A,'CS Press Fittings'!A:A,'Steel Nipples'!A:A,'Steel Cut Lengths'!A:A,'Pipe Hangers'!A:A,'Brass Nipples '!A:A,'Brass Fittings '!A:A),"")</f>
        <v/>
      </c>
      <c r="B238" s="304"/>
      <c r="C238" s="360"/>
      <c r="D238" s="304"/>
      <c r="E238" s="1335"/>
      <c r="F238" s="360"/>
      <c r="G238" s="1324"/>
      <c r="H238" s="304"/>
      <c r="I238" s="1074"/>
      <c r="J238" s="218"/>
      <c r="K238" s="1562"/>
      <c r="L238" s="304"/>
      <c r="M238" s="1287"/>
    </row>
    <row r="239" spans="1:13" s="1075" customFormat="1" ht="15.75" hidden="1">
      <c r="A239" s="304" t="str">
        <f>IF(J239&gt;0,COUNT($J$4:J239)+MAX('MI Fittings'!A:A,'CS Press Fittings'!A:A,'Steel Nipples'!A:A,'Steel Cut Lengths'!A:A,'Pipe Hangers'!A:A,'Brass Nipples '!A:A,'Brass Fittings '!A:A),"")</f>
        <v/>
      </c>
      <c r="B239" s="304"/>
      <c r="C239" s="360"/>
      <c r="D239" s="304"/>
      <c r="E239" s="1335"/>
      <c r="F239" s="360"/>
      <c r="G239" s="1324"/>
      <c r="H239" s="304"/>
      <c r="I239" s="1074"/>
      <c r="J239" s="218"/>
      <c r="K239" s="1562"/>
      <c r="L239" s="304"/>
      <c r="M239" s="1287"/>
    </row>
    <row r="240" spans="1:13" s="1075" customFormat="1" ht="15.75" hidden="1">
      <c r="A240" s="304" t="str">
        <f>IF(J240&gt;0,COUNT($J$4:J240)+MAX('MI Fittings'!A:A,'CS Press Fittings'!A:A,'Steel Nipples'!A:A,'Steel Cut Lengths'!A:A,'Pipe Hangers'!A:A,'Brass Nipples '!A:A,'Brass Fittings '!A:A),"")</f>
        <v/>
      </c>
      <c r="B240" s="304"/>
      <c r="C240" s="360"/>
      <c r="D240" s="304"/>
      <c r="E240" s="1335"/>
      <c r="F240" s="360"/>
      <c r="G240" s="1324"/>
      <c r="H240" s="304"/>
      <c r="I240" s="1074"/>
      <c r="J240" s="218"/>
      <c r="K240" s="1562"/>
      <c r="L240" s="304"/>
      <c r="M240" s="1287"/>
    </row>
    <row r="241" spans="1:13" s="1075" customFormat="1" ht="15.75" hidden="1">
      <c r="A241" s="304" t="str">
        <f>IF(J241&gt;0,COUNT($J$4:J241)+MAX('MI Fittings'!A:A,'CS Press Fittings'!A:A,'Steel Nipples'!A:A,'Steel Cut Lengths'!A:A,'Pipe Hangers'!A:A,'Brass Nipples '!A:A,'Brass Fittings '!A:A),"")</f>
        <v/>
      </c>
      <c r="B241" s="304"/>
      <c r="C241" s="360"/>
      <c r="D241" s="304"/>
      <c r="E241" s="1335"/>
      <c r="F241" s="360"/>
      <c r="G241" s="1324"/>
      <c r="H241" s="304"/>
      <c r="I241" s="1074"/>
      <c r="J241" s="218"/>
      <c r="K241" s="1562"/>
      <c r="L241" s="304"/>
      <c r="M241" s="1287"/>
    </row>
    <row r="242" spans="1:13" s="1075" customFormat="1" ht="15.75" hidden="1">
      <c r="A242" s="304" t="str">
        <f>IF(J242&gt;0,COUNT($J$4:J242)+MAX('MI Fittings'!A:A,'CS Press Fittings'!A:A,'Steel Nipples'!A:A,'Steel Cut Lengths'!A:A,'Pipe Hangers'!A:A,'Brass Nipples '!A:A,'Brass Fittings '!A:A),"")</f>
        <v/>
      </c>
      <c r="B242" s="304"/>
      <c r="C242" s="360"/>
      <c r="D242" s="304"/>
      <c r="E242" s="1335"/>
      <c r="F242" s="360"/>
      <c r="G242" s="1324"/>
      <c r="H242" s="304"/>
      <c r="I242" s="1074"/>
      <c r="J242" s="218"/>
      <c r="K242" s="1562"/>
      <c r="L242" s="304"/>
      <c r="M242" s="1287"/>
    </row>
    <row r="243" spans="1:13" s="1075" customFormat="1" ht="15.75" hidden="1">
      <c r="A243" s="304" t="str">
        <f>IF(J243&gt;0,COUNT($J$4:J243)+MAX('MI Fittings'!A:A,'CS Press Fittings'!A:A,'Steel Nipples'!A:A,'Steel Cut Lengths'!A:A,'Pipe Hangers'!A:A,'Brass Nipples '!A:A,'Brass Fittings '!A:A),"")</f>
        <v/>
      </c>
      <c r="B243" s="304"/>
      <c r="C243" s="360"/>
      <c r="D243" s="304"/>
      <c r="E243" s="1335"/>
      <c r="F243" s="360"/>
      <c r="G243" s="1324"/>
      <c r="H243" s="304"/>
      <c r="I243" s="1074"/>
      <c r="J243" s="218"/>
      <c r="K243" s="1562"/>
      <c r="L243" s="304"/>
      <c r="M243" s="1287"/>
    </row>
    <row r="244" spans="1:13" s="1075" customFormat="1" ht="15.75" hidden="1">
      <c r="A244" s="304" t="str">
        <f>IF(J244&gt;0,COUNT($J$4:J244)+MAX('MI Fittings'!A:A,'CS Press Fittings'!A:A,'Steel Nipples'!A:A,'Steel Cut Lengths'!A:A,'Pipe Hangers'!A:A,'Brass Nipples '!A:A,'Brass Fittings '!A:A),"")</f>
        <v/>
      </c>
      <c r="B244" s="304"/>
      <c r="C244" s="360"/>
      <c r="D244" s="304"/>
      <c r="E244" s="1335"/>
      <c r="F244" s="360"/>
      <c r="G244" s="1324"/>
      <c r="H244" s="304"/>
      <c r="I244" s="1074"/>
      <c r="J244" s="218"/>
      <c r="K244" s="1562"/>
      <c r="L244" s="304"/>
      <c r="M244" s="1287"/>
    </row>
    <row r="245" spans="1:13" s="1075" customFormat="1" ht="15.75" hidden="1">
      <c r="A245" s="304" t="str">
        <f>IF(J245&gt;0,COUNT($J$4:J245)+MAX('MI Fittings'!A:A,'CS Press Fittings'!A:A,'Steel Nipples'!A:A,'Steel Cut Lengths'!A:A,'Pipe Hangers'!A:A,'Brass Nipples '!A:A,'Brass Fittings '!A:A),"")</f>
        <v/>
      </c>
      <c r="B245" s="304"/>
      <c r="C245" s="360"/>
      <c r="D245" s="304"/>
      <c r="E245" s="1335"/>
      <c r="F245" s="360"/>
      <c r="G245" s="1324"/>
      <c r="H245" s="304"/>
      <c r="I245" s="1074"/>
      <c r="J245" s="218"/>
      <c r="K245" s="1562"/>
      <c r="L245" s="304"/>
      <c r="M245" s="1287"/>
    </row>
    <row r="246" spans="1:13" s="1075" customFormat="1" ht="15.75" hidden="1">
      <c r="A246" s="304" t="str">
        <f>IF(J246&gt;0,COUNT($J$4:J246)+MAX('MI Fittings'!A:A,'CS Press Fittings'!A:A,'Steel Nipples'!A:A,'Steel Cut Lengths'!A:A,'Pipe Hangers'!A:A,'Brass Nipples '!A:A,'Brass Fittings '!A:A),"")</f>
        <v/>
      </c>
      <c r="B246" s="304"/>
      <c r="C246" s="360"/>
      <c r="D246" s="304"/>
      <c r="E246" s="1335"/>
      <c r="F246" s="360"/>
      <c r="G246" s="1324"/>
      <c r="H246" s="304"/>
      <c r="I246" s="1074"/>
      <c r="J246" s="218"/>
      <c r="K246" s="1562"/>
      <c r="L246" s="304"/>
      <c r="M246" s="1287"/>
    </row>
    <row r="247" spans="1:13" s="1075" customFormat="1" ht="15.75" hidden="1">
      <c r="A247" s="304" t="str">
        <f>IF(J247&gt;0,COUNT($J$4:J247)+MAX('MI Fittings'!A:A,'CS Press Fittings'!A:A,'Steel Nipples'!A:A,'Steel Cut Lengths'!A:A,'Pipe Hangers'!A:A,'Brass Nipples '!A:A,'Brass Fittings '!A:A),"")</f>
        <v/>
      </c>
      <c r="B247" s="304"/>
      <c r="C247" s="360"/>
      <c r="D247" s="304"/>
      <c r="E247" s="1335"/>
      <c r="F247" s="360"/>
      <c r="G247" s="1324"/>
      <c r="H247" s="304"/>
      <c r="I247" s="1074"/>
      <c r="J247" s="218"/>
      <c r="K247" s="1562"/>
      <c r="L247" s="304"/>
      <c r="M247" s="1287"/>
    </row>
    <row r="248" spans="1:13" s="1075" customFormat="1" ht="15.75" hidden="1">
      <c r="A248" s="304" t="str">
        <f>IF(J248&gt;0,COUNT($J$4:J248)+MAX('MI Fittings'!A:A,'CS Press Fittings'!A:A,'Steel Nipples'!A:A,'Steel Cut Lengths'!A:A,'Pipe Hangers'!A:A,'Brass Nipples '!A:A,'Brass Fittings '!A:A),"")</f>
        <v/>
      </c>
      <c r="B248" s="304"/>
      <c r="C248" s="360"/>
      <c r="D248" s="304"/>
      <c r="E248" s="1335"/>
      <c r="F248" s="360"/>
      <c r="G248" s="1324"/>
      <c r="H248" s="304"/>
      <c r="I248" s="1074"/>
      <c r="J248" s="218"/>
      <c r="K248" s="1562"/>
      <c r="L248" s="304"/>
      <c r="M248" s="1287"/>
    </row>
    <row r="249" spans="1:13" s="1075" customFormat="1" ht="15.75" hidden="1">
      <c r="A249" s="304" t="str">
        <f>IF(J249&gt;0,COUNT($J$4:J249)+MAX('MI Fittings'!A:A,'CS Press Fittings'!A:A,'Steel Nipples'!A:A,'Steel Cut Lengths'!A:A,'Pipe Hangers'!A:A,'Brass Nipples '!A:A,'Brass Fittings '!A:A),"")</f>
        <v/>
      </c>
      <c r="B249" s="304"/>
      <c r="C249" s="360"/>
      <c r="D249" s="304"/>
      <c r="E249" s="1335"/>
      <c r="F249" s="360"/>
      <c r="G249" s="1324"/>
      <c r="H249" s="304"/>
      <c r="I249" s="1074"/>
      <c r="J249" s="218"/>
      <c r="K249" s="1562"/>
      <c r="L249" s="304"/>
      <c r="M249" s="1287"/>
    </row>
    <row r="250" spans="1:13" s="1075" customFormat="1" ht="15.75" hidden="1">
      <c r="A250" s="304" t="str">
        <f>IF(J250&gt;0,COUNT($J$4:J250)+MAX('MI Fittings'!A:A,'CS Press Fittings'!A:A,'Steel Nipples'!A:A,'Steel Cut Lengths'!A:A,'Pipe Hangers'!A:A,'Brass Nipples '!A:A,'Brass Fittings '!A:A),"")</f>
        <v/>
      </c>
      <c r="B250" s="304"/>
      <c r="C250" s="360"/>
      <c r="D250" s="304"/>
      <c r="E250" s="1335"/>
      <c r="F250" s="360"/>
      <c r="G250" s="1324"/>
      <c r="H250" s="304"/>
      <c r="I250" s="1074"/>
      <c r="J250" s="218"/>
      <c r="K250" s="1562"/>
      <c r="L250" s="304"/>
      <c r="M250" s="1287"/>
    </row>
    <row r="251" spans="1:13" s="1075" customFormat="1" ht="15.75" hidden="1">
      <c r="A251" s="304" t="str">
        <f>IF(J251&gt;0,COUNT($J$4:J251)+MAX('MI Fittings'!A:A,'CS Press Fittings'!A:A,'Steel Nipples'!A:A,'Steel Cut Lengths'!A:A,'Pipe Hangers'!A:A,'Brass Nipples '!A:A,'Brass Fittings '!A:A),"")</f>
        <v/>
      </c>
      <c r="B251" s="304"/>
      <c r="C251" s="360"/>
      <c r="D251" s="304"/>
      <c r="E251" s="1335"/>
      <c r="F251" s="360"/>
      <c r="G251" s="1324"/>
      <c r="H251" s="304"/>
      <c r="I251" s="1074"/>
      <c r="J251" s="218"/>
      <c r="K251" s="1562"/>
      <c r="L251" s="304"/>
      <c r="M251" s="1287"/>
    </row>
    <row r="252" spans="1:13" s="1075" customFormat="1" ht="15.75" hidden="1">
      <c r="A252" s="304" t="str">
        <f>IF(J252&gt;0,COUNT($J$4:J252)+MAX('MI Fittings'!A:A,'CS Press Fittings'!A:A,'Steel Nipples'!A:A,'Steel Cut Lengths'!A:A,'Pipe Hangers'!A:A,'Brass Nipples '!A:A,'Brass Fittings '!A:A),"")</f>
        <v/>
      </c>
      <c r="B252" s="304"/>
      <c r="C252" s="360"/>
      <c r="D252" s="304"/>
      <c r="E252" s="1335"/>
      <c r="F252" s="360"/>
      <c r="G252" s="1324"/>
      <c r="H252" s="304"/>
      <c r="I252" s="1074"/>
      <c r="J252" s="218"/>
      <c r="K252" s="1562"/>
      <c r="L252" s="304"/>
      <c r="M252" s="1287"/>
    </row>
    <row r="253" spans="1:13" s="1075" customFormat="1" ht="15.75" hidden="1">
      <c r="A253" s="304" t="str">
        <f>IF(J253&gt;0,COUNT($J$4:J253)+MAX('MI Fittings'!A:A,'CS Press Fittings'!A:A,'Steel Nipples'!A:A,'Steel Cut Lengths'!A:A,'Pipe Hangers'!A:A,'Brass Nipples '!A:A,'Brass Fittings '!A:A),"")</f>
        <v/>
      </c>
      <c r="B253" s="304"/>
      <c r="C253" s="360"/>
      <c r="D253" s="304"/>
      <c r="E253" s="1335"/>
      <c r="F253" s="360"/>
      <c r="G253" s="1324"/>
      <c r="H253" s="304"/>
      <c r="I253" s="1074"/>
      <c r="J253" s="218"/>
      <c r="K253" s="1562"/>
      <c r="L253" s="304"/>
      <c r="M253" s="1287"/>
    </row>
    <row r="254" spans="1:13" s="1075" customFormat="1" ht="15.75" hidden="1">
      <c r="A254" s="304" t="str">
        <f>IF(J254&gt;0,COUNT($J$4:J254)+MAX('MI Fittings'!A:A,'CS Press Fittings'!A:A,'Steel Nipples'!A:A,'Steel Cut Lengths'!A:A,'Pipe Hangers'!A:A,'Brass Nipples '!A:A,'Brass Fittings '!A:A),"")</f>
        <v/>
      </c>
      <c r="B254" s="304"/>
      <c r="C254" s="360"/>
      <c r="D254" s="304"/>
      <c r="E254" s="1335"/>
      <c r="F254" s="360"/>
      <c r="G254" s="1324"/>
      <c r="H254" s="304"/>
      <c r="I254" s="1074"/>
      <c r="J254" s="218"/>
      <c r="K254" s="1562"/>
      <c r="L254" s="304"/>
      <c r="M254" s="1287"/>
    </row>
    <row r="255" spans="1:13" s="1075" customFormat="1" ht="15.75" hidden="1">
      <c r="A255" s="304" t="str">
        <f>IF(J255&gt;0,COUNT($J$4:J255)+MAX('MI Fittings'!A:A,'CS Press Fittings'!A:A,'Steel Nipples'!A:A,'Steel Cut Lengths'!A:A,'Pipe Hangers'!A:A,'Brass Nipples '!A:A,'Brass Fittings '!A:A),"")</f>
        <v/>
      </c>
      <c r="B255" s="304"/>
      <c r="C255" s="360"/>
      <c r="D255" s="304"/>
      <c r="E255" s="1335"/>
      <c r="F255" s="360"/>
      <c r="G255" s="1324"/>
      <c r="H255" s="304"/>
      <c r="I255" s="1074"/>
      <c r="J255" s="218"/>
      <c r="K255" s="1562"/>
      <c r="L255" s="304"/>
      <c r="M255" s="1287"/>
    </row>
    <row r="256" spans="1:13" s="1075" customFormat="1" ht="15.75" hidden="1">
      <c r="A256" s="304" t="str">
        <f>IF(J256&gt;0,COUNT($J$4:J256)+MAX('MI Fittings'!A:A,'CS Press Fittings'!A:A,'Steel Nipples'!A:A,'Steel Cut Lengths'!A:A,'Pipe Hangers'!A:A,'Brass Nipples '!A:A,'Brass Fittings '!A:A),"")</f>
        <v/>
      </c>
      <c r="B256" s="304"/>
      <c r="C256" s="360"/>
      <c r="D256" s="304"/>
      <c r="E256" s="1335"/>
      <c r="F256" s="360"/>
      <c r="G256" s="1324"/>
      <c r="H256" s="304"/>
      <c r="I256" s="1074"/>
      <c r="J256" s="218"/>
      <c r="K256" s="1562"/>
      <c r="L256" s="304"/>
      <c r="M256" s="1287"/>
    </row>
    <row r="257" spans="1:13" s="1075" customFormat="1" ht="15.75" hidden="1">
      <c r="A257" s="304" t="str">
        <f>IF(J257&gt;0,COUNT($J$4:J257)+MAX('MI Fittings'!A:A,'CS Press Fittings'!A:A,'Steel Nipples'!A:A,'Steel Cut Lengths'!A:A,'Pipe Hangers'!A:A,'Brass Nipples '!A:A,'Brass Fittings '!A:A),"")</f>
        <v/>
      </c>
      <c r="B257" s="304"/>
      <c r="C257" s="360"/>
      <c r="D257" s="304"/>
      <c r="E257" s="1335"/>
      <c r="F257" s="360"/>
      <c r="G257" s="1324"/>
      <c r="H257" s="304"/>
      <c r="I257" s="1074"/>
      <c r="J257" s="218"/>
      <c r="K257" s="1562"/>
      <c r="L257" s="304"/>
      <c r="M257" s="1287"/>
    </row>
    <row r="258" spans="1:13" s="1075" customFormat="1" ht="15.75" hidden="1">
      <c r="A258" s="304" t="str">
        <f>IF(J258&gt;0,COUNT($J$4:J258)+MAX('MI Fittings'!A:A,'CS Press Fittings'!A:A,'Steel Nipples'!A:A,'Steel Cut Lengths'!A:A,'Pipe Hangers'!A:A,'Brass Nipples '!A:A,'Brass Fittings '!A:A),"")</f>
        <v/>
      </c>
      <c r="B258" s="304"/>
      <c r="C258" s="360"/>
      <c r="D258" s="304"/>
      <c r="E258" s="1335"/>
      <c r="F258" s="360"/>
      <c r="G258" s="1324"/>
      <c r="H258" s="304"/>
      <c r="I258" s="1074"/>
      <c r="J258" s="218"/>
      <c r="K258" s="1562"/>
      <c r="L258" s="304"/>
      <c r="M258" s="1287"/>
    </row>
    <row r="259" spans="1:13" s="1075" customFormat="1" ht="15.75" hidden="1">
      <c r="A259" s="304" t="str">
        <f>IF(J259&gt;0,COUNT($J$4:J259)+MAX('MI Fittings'!A:A,'CS Press Fittings'!A:A,'Steel Nipples'!A:A,'Steel Cut Lengths'!A:A,'Pipe Hangers'!A:A,'Brass Nipples '!A:A,'Brass Fittings '!A:A),"")</f>
        <v/>
      </c>
      <c r="B259" s="304"/>
      <c r="C259" s="360"/>
      <c r="D259" s="304"/>
      <c r="E259" s="1335"/>
      <c r="F259" s="360"/>
      <c r="G259" s="1324"/>
      <c r="H259" s="304"/>
      <c r="I259" s="1074"/>
      <c r="J259" s="218"/>
      <c r="K259" s="1562"/>
      <c r="L259" s="304"/>
      <c r="M259" s="1287"/>
    </row>
    <row r="260" spans="1:13" s="1075" customFormat="1" ht="15.75" hidden="1">
      <c r="A260" s="304" t="str">
        <f>IF(J260&gt;0,COUNT($J$4:J260)+MAX('MI Fittings'!A:A,'CS Press Fittings'!A:A,'Steel Nipples'!A:A,'Steel Cut Lengths'!A:A,'Pipe Hangers'!A:A,'Brass Nipples '!A:A,'Brass Fittings '!A:A),"")</f>
        <v/>
      </c>
      <c r="B260" s="304"/>
      <c r="C260" s="360"/>
      <c r="D260" s="304"/>
      <c r="E260" s="1335"/>
      <c r="F260" s="360"/>
      <c r="G260" s="1324"/>
      <c r="H260" s="304"/>
      <c r="I260" s="1074"/>
      <c r="J260" s="218"/>
      <c r="K260" s="1562"/>
      <c r="L260" s="304"/>
      <c r="M260" s="1287"/>
    </row>
    <row r="261" spans="1:13" s="1075" customFormat="1" ht="15.75" hidden="1">
      <c r="A261" s="304" t="str">
        <f>IF(J261&gt;0,COUNT($J$4:J261)+MAX('MI Fittings'!A:A,'CS Press Fittings'!A:A,'Steel Nipples'!A:A,'Steel Cut Lengths'!A:A,'Pipe Hangers'!A:A,'Brass Nipples '!A:A,'Brass Fittings '!A:A),"")</f>
        <v/>
      </c>
      <c r="B261" s="304"/>
      <c r="C261" s="360"/>
      <c r="D261" s="304"/>
      <c r="E261" s="1335"/>
      <c r="F261" s="360"/>
      <c r="G261" s="1324"/>
      <c r="H261" s="304"/>
      <c r="I261" s="1074"/>
      <c r="J261" s="218"/>
      <c r="K261" s="1562"/>
      <c r="L261" s="304"/>
      <c r="M261" s="1287"/>
    </row>
    <row r="262" spans="1:13" s="1075" customFormat="1" ht="15.75" hidden="1">
      <c r="A262" s="304" t="str">
        <f>IF(J262&gt;0,COUNT($J$4:J262)+MAX('MI Fittings'!A:A,'CS Press Fittings'!A:A,'Steel Nipples'!A:A,'Steel Cut Lengths'!A:A,'Pipe Hangers'!A:A,'Brass Nipples '!A:A,'Brass Fittings '!A:A),"")</f>
        <v/>
      </c>
      <c r="B262" s="304"/>
      <c r="C262" s="360"/>
      <c r="D262" s="304"/>
      <c r="E262" s="1335"/>
      <c r="F262" s="360"/>
      <c r="G262" s="1324"/>
      <c r="H262" s="304"/>
      <c r="I262" s="1074"/>
      <c r="J262" s="218"/>
      <c r="K262" s="1562"/>
      <c r="L262" s="304"/>
      <c r="M262" s="1287"/>
    </row>
    <row r="263" spans="1:13" s="1075" customFormat="1" ht="15.75" hidden="1">
      <c r="A263" s="304" t="str">
        <f>IF(J263&gt;0,COUNT($J$4:J263)+MAX('MI Fittings'!A:A,'CS Press Fittings'!A:A,'Steel Nipples'!A:A,'Steel Cut Lengths'!A:A,'Pipe Hangers'!A:A,'Brass Nipples '!A:A,'Brass Fittings '!A:A),"")</f>
        <v/>
      </c>
      <c r="B263" s="304"/>
      <c r="C263" s="360"/>
      <c r="D263" s="304"/>
      <c r="E263" s="1335"/>
      <c r="F263" s="360"/>
      <c r="G263" s="1324"/>
      <c r="H263" s="304"/>
      <c r="I263" s="1074"/>
      <c r="J263" s="218"/>
      <c r="K263" s="1562"/>
      <c r="L263" s="304"/>
      <c r="M263" s="1287"/>
    </row>
    <row r="264" spans="1:13" s="1075" customFormat="1" ht="15.75" hidden="1">
      <c r="A264" s="304" t="str">
        <f>IF(J264&gt;0,COUNT($J$4:J264)+MAX('MI Fittings'!A:A,'CS Press Fittings'!A:A,'Steel Nipples'!A:A,'Steel Cut Lengths'!A:A,'Pipe Hangers'!A:A,'Brass Nipples '!A:A,'Brass Fittings '!A:A),"")</f>
        <v/>
      </c>
      <c r="B264" s="304"/>
      <c r="C264" s="360"/>
      <c r="D264" s="304"/>
      <c r="E264" s="1335"/>
      <c r="F264" s="360"/>
      <c r="G264" s="1324"/>
      <c r="H264" s="304"/>
      <c r="I264" s="1074"/>
      <c r="J264" s="218"/>
      <c r="K264" s="1562"/>
      <c r="L264" s="304"/>
      <c r="M264" s="1287"/>
    </row>
    <row r="265" spans="1:13" s="1075" customFormat="1" ht="15.75" hidden="1">
      <c r="A265" s="304" t="str">
        <f>IF(J265&gt;0,COUNT($J$4:J265)+MAX('MI Fittings'!A:A,'CS Press Fittings'!A:A,'Steel Nipples'!A:A,'Steel Cut Lengths'!A:A,'Pipe Hangers'!A:A,'Brass Nipples '!A:A,'Brass Fittings '!A:A),"")</f>
        <v/>
      </c>
      <c r="B265" s="304"/>
      <c r="C265" s="360"/>
      <c r="D265" s="304"/>
      <c r="E265" s="1335"/>
      <c r="F265" s="360"/>
      <c r="G265" s="1324"/>
      <c r="H265" s="304"/>
      <c r="I265" s="1074"/>
      <c r="J265" s="218"/>
      <c r="K265" s="1562"/>
      <c r="L265" s="304"/>
      <c r="M265" s="1287"/>
    </row>
    <row r="266" spans="1:13" s="1075" customFormat="1" ht="15.75" hidden="1">
      <c r="A266" s="304" t="str">
        <f>IF(J266&gt;0,COUNT($J$4:J266)+MAX('MI Fittings'!A:A,'CS Press Fittings'!A:A,'Steel Nipples'!A:A,'Steel Cut Lengths'!A:A,'Pipe Hangers'!A:A,'Brass Nipples '!A:A,'Brass Fittings '!A:A),"")</f>
        <v/>
      </c>
      <c r="B266" s="304"/>
      <c r="C266" s="360"/>
      <c r="D266" s="304"/>
      <c r="E266" s="1335"/>
      <c r="F266" s="360"/>
      <c r="G266" s="1324"/>
      <c r="H266" s="304"/>
      <c r="I266" s="1074"/>
      <c r="J266" s="218"/>
      <c r="K266" s="1562"/>
      <c r="L266" s="304"/>
      <c r="M266" s="1287"/>
    </row>
    <row r="267" spans="1:13" s="1075" customFormat="1" ht="15.75" hidden="1">
      <c r="A267" s="304" t="str">
        <f>IF(J267&gt;0,COUNT($J$4:J267)+MAX('MI Fittings'!A:A,'CS Press Fittings'!A:A,'Steel Nipples'!A:A,'Steel Cut Lengths'!A:A,'Pipe Hangers'!A:A,'Brass Nipples '!A:A,'Brass Fittings '!A:A),"")</f>
        <v/>
      </c>
      <c r="B267" s="304"/>
      <c r="C267" s="360"/>
      <c r="D267" s="304"/>
      <c r="E267" s="1335"/>
      <c r="F267" s="360"/>
      <c r="G267" s="1324"/>
      <c r="H267" s="304"/>
      <c r="I267" s="1074"/>
      <c r="J267" s="218"/>
      <c r="K267" s="1562"/>
      <c r="L267" s="304"/>
      <c r="M267" s="1287"/>
    </row>
    <row r="268" spans="1:13" s="1075" customFormat="1" ht="15.75" hidden="1">
      <c r="A268" s="304" t="str">
        <f>IF(J268&gt;0,COUNT($J$4:J268)+MAX('MI Fittings'!A:A,'CS Press Fittings'!A:A,'Steel Nipples'!A:A,'Steel Cut Lengths'!A:A,'Pipe Hangers'!A:A,'Brass Nipples '!A:A,'Brass Fittings '!A:A),"")</f>
        <v/>
      </c>
      <c r="B268" s="304"/>
      <c r="C268" s="360"/>
      <c r="D268" s="304"/>
      <c r="E268" s="1335"/>
      <c r="F268" s="360"/>
      <c r="G268" s="1324"/>
      <c r="H268" s="304"/>
      <c r="I268" s="1074"/>
      <c r="J268" s="218"/>
      <c r="K268" s="1562"/>
      <c r="L268" s="304"/>
      <c r="M268" s="1287"/>
    </row>
    <row r="269" spans="1:13" s="1075" customFormat="1" ht="15.75" hidden="1">
      <c r="A269" s="304" t="str">
        <f>IF(J269&gt;0,COUNT($J$4:J269)+MAX('MI Fittings'!A:A,'CS Press Fittings'!A:A,'Steel Nipples'!A:A,'Steel Cut Lengths'!A:A,'Pipe Hangers'!A:A,'Brass Nipples '!A:A,'Brass Fittings '!A:A),"")</f>
        <v/>
      </c>
      <c r="B269" s="304"/>
      <c r="C269" s="360"/>
      <c r="D269" s="304"/>
      <c r="E269" s="1335"/>
      <c r="F269" s="360"/>
      <c r="G269" s="1324"/>
      <c r="H269" s="304"/>
      <c r="I269" s="1074"/>
      <c r="J269" s="218"/>
      <c r="K269" s="1562"/>
      <c r="L269" s="304"/>
      <c r="M269" s="1287"/>
    </row>
    <row r="270" spans="1:13" s="1075" customFormat="1" ht="15.75" hidden="1">
      <c r="A270" s="304" t="str">
        <f>IF(J270&gt;0,COUNT($J$4:J270)+MAX('MI Fittings'!A:A,'CS Press Fittings'!A:A,'Steel Nipples'!A:A,'Steel Cut Lengths'!A:A,'Pipe Hangers'!A:A,'Brass Nipples '!A:A,'Brass Fittings '!A:A),"")</f>
        <v/>
      </c>
      <c r="B270" s="304"/>
      <c r="C270" s="360"/>
      <c r="D270" s="304"/>
      <c r="E270" s="1335"/>
      <c r="F270" s="360"/>
      <c r="G270" s="1324"/>
      <c r="H270" s="304"/>
      <c r="I270" s="1074"/>
      <c r="J270" s="218"/>
      <c r="K270" s="1562"/>
      <c r="L270" s="304"/>
      <c r="M270" s="1287"/>
    </row>
    <row r="271" spans="1:13" s="1075" customFormat="1" ht="15.75" hidden="1">
      <c r="A271" s="304" t="str">
        <f>IF(J271&gt;0,COUNT($J$4:J271)+MAX('MI Fittings'!A:A,'CS Press Fittings'!A:A,'Steel Nipples'!A:A,'Steel Cut Lengths'!A:A,'Pipe Hangers'!A:A,'Brass Nipples '!A:A,'Brass Fittings '!A:A),"")</f>
        <v/>
      </c>
      <c r="B271" s="304"/>
      <c r="C271" s="360"/>
      <c r="D271" s="304"/>
      <c r="E271" s="1335"/>
      <c r="F271" s="360"/>
      <c r="G271" s="1324"/>
      <c r="H271" s="304"/>
      <c r="I271" s="1074"/>
      <c r="J271" s="218"/>
      <c r="K271" s="1562"/>
      <c r="L271" s="304"/>
      <c r="M271" s="1287"/>
    </row>
    <row r="272" spans="1:13" s="1075" customFormat="1" ht="15.75" hidden="1">
      <c r="A272" s="304" t="str">
        <f>IF(J272&gt;0,COUNT($J$4:J272)+MAX('MI Fittings'!A:A,'CS Press Fittings'!A:A,'Steel Nipples'!A:A,'Steel Cut Lengths'!A:A,'Pipe Hangers'!A:A,'Brass Nipples '!A:A,'Brass Fittings '!A:A),"")</f>
        <v/>
      </c>
      <c r="B272" s="304"/>
      <c r="C272" s="360"/>
      <c r="D272" s="304"/>
      <c r="E272" s="1335"/>
      <c r="F272" s="360"/>
      <c r="G272" s="1324"/>
      <c r="H272" s="304"/>
      <c r="I272" s="1074"/>
      <c r="J272" s="218"/>
      <c r="K272" s="1562"/>
      <c r="L272" s="304"/>
      <c r="M272" s="1287"/>
    </row>
    <row r="273" spans="1:13" s="1075" customFormat="1" ht="15.75" hidden="1">
      <c r="A273" s="304" t="str">
        <f>IF(J273&gt;0,COUNT($J$4:J273)+MAX('MI Fittings'!A:A,'CS Press Fittings'!A:A,'Steel Nipples'!A:A,'Steel Cut Lengths'!A:A,'Pipe Hangers'!A:A,'Brass Nipples '!A:A,'Brass Fittings '!A:A),"")</f>
        <v/>
      </c>
      <c r="B273" s="304"/>
      <c r="C273" s="360"/>
      <c r="D273" s="304"/>
      <c r="E273" s="1335"/>
      <c r="F273" s="360"/>
      <c r="G273" s="1324"/>
      <c r="H273" s="304"/>
      <c r="I273" s="1074"/>
      <c r="J273" s="218"/>
      <c r="K273" s="1562"/>
      <c r="L273" s="304"/>
      <c r="M273" s="1287"/>
    </row>
    <row r="274" spans="1:13" s="1075" customFormat="1" ht="15.75" hidden="1">
      <c r="A274" s="304" t="str">
        <f>IF(J274&gt;0,COUNT($J$4:J274)+MAX('MI Fittings'!A:A,'CS Press Fittings'!A:A,'Steel Nipples'!A:A,'Steel Cut Lengths'!A:A,'Pipe Hangers'!A:A,'Brass Nipples '!A:A,'Brass Fittings '!A:A),"")</f>
        <v/>
      </c>
      <c r="B274" s="304"/>
      <c r="C274" s="360"/>
      <c r="D274" s="304"/>
      <c r="E274" s="1335"/>
      <c r="F274" s="360"/>
      <c r="G274" s="1324"/>
      <c r="H274" s="304"/>
      <c r="I274" s="1074"/>
      <c r="J274" s="218"/>
      <c r="K274" s="1562"/>
      <c r="L274" s="304"/>
      <c r="M274" s="1287"/>
    </row>
    <row r="275" spans="1:13" s="1075" customFormat="1" ht="15.75" hidden="1">
      <c r="A275" s="304" t="str">
        <f>IF(J275&gt;0,COUNT($J$4:J275)+MAX('MI Fittings'!A:A,'CS Press Fittings'!A:A,'Steel Nipples'!A:A,'Steel Cut Lengths'!A:A,'Pipe Hangers'!A:A,'Brass Nipples '!A:A,'Brass Fittings '!A:A),"")</f>
        <v/>
      </c>
      <c r="B275" s="304"/>
      <c r="C275" s="360"/>
      <c r="D275" s="304"/>
      <c r="E275" s="1335"/>
      <c r="F275" s="360"/>
      <c r="G275" s="1324"/>
      <c r="H275" s="304"/>
      <c r="I275" s="1074"/>
      <c r="J275" s="218"/>
      <c r="K275" s="1562"/>
      <c r="L275" s="304"/>
      <c r="M275" s="1287"/>
    </row>
    <row r="276" spans="1:13" s="1075" customFormat="1" ht="15.75" hidden="1">
      <c r="A276" s="304" t="str">
        <f>IF(J276&gt;0,COUNT($J$4:J276)+MAX('MI Fittings'!A:A,'CS Press Fittings'!A:A,'Steel Nipples'!A:A,'Steel Cut Lengths'!A:A,'Pipe Hangers'!A:A,'Brass Nipples '!A:A,'Brass Fittings '!A:A),"")</f>
        <v/>
      </c>
      <c r="B276" s="304"/>
      <c r="C276" s="360"/>
      <c r="D276" s="304"/>
      <c r="E276" s="1335"/>
      <c r="F276" s="360"/>
      <c r="G276" s="1324"/>
      <c r="H276" s="304"/>
      <c r="I276" s="1074"/>
      <c r="J276" s="218"/>
      <c r="K276" s="1562"/>
      <c r="L276" s="304"/>
      <c r="M276" s="1287"/>
    </row>
    <row r="277" spans="1:13" s="1075" customFormat="1" ht="15.75" hidden="1">
      <c r="A277" s="304" t="str">
        <f>IF(J277&gt;0,COUNT($J$4:J277)+MAX('MI Fittings'!A:A,'CS Press Fittings'!A:A,'Steel Nipples'!A:A,'Steel Cut Lengths'!A:A,'Pipe Hangers'!A:A,'Brass Nipples '!A:A,'Brass Fittings '!A:A),"")</f>
        <v/>
      </c>
      <c r="B277" s="304"/>
      <c r="C277" s="360"/>
      <c r="D277" s="304"/>
      <c r="E277" s="1335"/>
      <c r="F277" s="360"/>
      <c r="G277" s="1324"/>
      <c r="H277" s="304"/>
      <c r="I277" s="1074"/>
      <c r="J277" s="218"/>
      <c r="K277" s="1562"/>
      <c r="L277" s="304"/>
      <c r="M277" s="1287"/>
    </row>
    <row r="278" spans="1:13" s="1075" customFormat="1" ht="15.75" hidden="1">
      <c r="A278" s="304" t="str">
        <f>IF(J278&gt;0,COUNT($J$4:J278)+MAX('MI Fittings'!A:A,'CS Press Fittings'!A:A,'Steel Nipples'!A:A,'Steel Cut Lengths'!A:A,'Pipe Hangers'!A:A,'Brass Nipples '!A:A,'Brass Fittings '!A:A),"")</f>
        <v/>
      </c>
      <c r="B278" s="304"/>
      <c r="C278" s="360"/>
      <c r="D278" s="304"/>
      <c r="E278" s="1335"/>
      <c r="F278" s="360"/>
      <c r="G278" s="1324"/>
      <c r="H278" s="304"/>
      <c r="I278" s="1074"/>
      <c r="J278" s="218"/>
      <c r="K278" s="1562"/>
      <c r="L278" s="304"/>
      <c r="M278" s="1287"/>
    </row>
    <row r="279" spans="1:13" s="1075" customFormat="1" ht="15.75" hidden="1">
      <c r="A279" s="304" t="str">
        <f>IF(J279&gt;0,COUNT($J$4:J279)+MAX('MI Fittings'!A:A,'CS Press Fittings'!A:A,'Steel Nipples'!A:A,'Steel Cut Lengths'!A:A,'Pipe Hangers'!A:A,'Brass Nipples '!A:A,'Brass Fittings '!A:A),"")</f>
        <v/>
      </c>
      <c r="B279" s="304"/>
      <c r="C279" s="360"/>
      <c r="D279" s="304"/>
      <c r="E279" s="1335"/>
      <c r="F279" s="360"/>
      <c r="G279" s="1324"/>
      <c r="H279" s="304"/>
      <c r="I279" s="1074"/>
      <c r="J279" s="218"/>
      <c r="K279" s="1562"/>
      <c r="L279" s="304"/>
      <c r="M279" s="1287"/>
    </row>
    <row r="280" spans="1:13" s="1075" customFormat="1" ht="15.75" hidden="1">
      <c r="A280" s="304" t="str">
        <f>IF(J280&gt;0,COUNT($J$4:J280)+MAX('MI Fittings'!A:A,'CS Press Fittings'!A:A,'Steel Nipples'!A:A,'Steel Cut Lengths'!A:A,'Pipe Hangers'!A:A,'Brass Nipples '!A:A,'Brass Fittings '!A:A),"")</f>
        <v/>
      </c>
      <c r="B280" s="304"/>
      <c r="C280" s="360"/>
      <c r="D280" s="304"/>
      <c r="E280" s="1335"/>
      <c r="F280" s="360"/>
      <c r="G280" s="1324"/>
      <c r="H280" s="304"/>
      <c r="I280" s="1074"/>
      <c r="J280" s="218"/>
      <c r="K280" s="1562"/>
      <c r="L280" s="304"/>
      <c r="M280" s="1287"/>
    </row>
    <row r="281" spans="1:13" s="1075" customFormat="1" ht="15.75" hidden="1">
      <c r="A281" s="304" t="str">
        <f>IF(J281&gt;0,COUNT($J$4:J281)+MAX('MI Fittings'!A:A,'CS Press Fittings'!A:A,'Steel Nipples'!A:A,'Steel Cut Lengths'!A:A,'Pipe Hangers'!A:A,'Brass Nipples '!A:A,'Brass Fittings '!A:A),"")</f>
        <v/>
      </c>
      <c r="B281" s="304"/>
      <c r="C281" s="360"/>
      <c r="D281" s="304"/>
      <c r="E281" s="1335"/>
      <c r="F281" s="360"/>
      <c r="G281" s="1324"/>
      <c r="H281" s="304"/>
      <c r="I281" s="1074"/>
      <c r="J281" s="218"/>
      <c r="K281" s="1562"/>
      <c r="L281" s="304"/>
      <c r="M281" s="1287"/>
    </row>
    <row r="282" spans="1:13" s="1075" customFormat="1" ht="15.75" hidden="1">
      <c r="A282" s="304" t="str">
        <f>IF(J282&gt;0,COUNT($J$4:J282)+MAX('MI Fittings'!A:A,'CS Press Fittings'!A:A,'Steel Nipples'!A:A,'Steel Cut Lengths'!A:A,'Pipe Hangers'!A:A,'Brass Nipples '!A:A,'Brass Fittings '!A:A),"")</f>
        <v/>
      </c>
      <c r="B282" s="304"/>
      <c r="C282" s="360"/>
      <c r="D282" s="304"/>
      <c r="E282" s="1335"/>
      <c r="F282" s="360"/>
      <c r="G282" s="1324"/>
      <c r="H282" s="304"/>
      <c r="I282" s="1074"/>
      <c r="J282" s="218"/>
      <c r="K282" s="1562"/>
      <c r="L282" s="304"/>
      <c r="M282" s="1287"/>
    </row>
    <row r="283" spans="1:13" s="1075" customFormat="1" ht="15.75" hidden="1">
      <c r="A283" s="304" t="str">
        <f>IF(J283&gt;0,COUNT($J$4:J283)+MAX('MI Fittings'!A:A,'CS Press Fittings'!A:A,'Steel Nipples'!A:A,'Steel Cut Lengths'!A:A,'Pipe Hangers'!A:A,'Brass Nipples '!A:A,'Brass Fittings '!A:A),"")</f>
        <v/>
      </c>
      <c r="B283" s="304"/>
      <c r="C283" s="360"/>
      <c r="D283" s="304"/>
      <c r="E283" s="1335"/>
      <c r="F283" s="360"/>
      <c r="G283" s="1324"/>
      <c r="H283" s="304"/>
      <c r="I283" s="1074"/>
      <c r="J283" s="218"/>
      <c r="K283" s="1562"/>
      <c r="L283" s="304"/>
      <c r="M283" s="1287"/>
    </row>
    <row r="284" spans="1:13" s="1075" customFormat="1" ht="15.75" hidden="1">
      <c r="A284" s="304" t="str">
        <f>IF(J284&gt;0,COUNT($J$4:J284)+MAX('MI Fittings'!A:A,'CS Press Fittings'!A:A,'Steel Nipples'!A:A,'Steel Cut Lengths'!A:A,'Pipe Hangers'!A:A,'Brass Nipples '!A:A,'Brass Fittings '!A:A),"")</f>
        <v/>
      </c>
      <c r="B284" s="304"/>
      <c r="C284" s="360"/>
      <c r="D284" s="304"/>
      <c r="E284" s="1335"/>
      <c r="F284" s="360"/>
      <c r="G284" s="1324"/>
      <c r="H284" s="304"/>
      <c r="I284" s="1074"/>
      <c r="J284" s="218"/>
      <c r="K284" s="1562"/>
      <c r="L284" s="304"/>
      <c r="M284" s="1287"/>
    </row>
    <row r="285" spans="1:13" s="1075" customFormat="1" ht="15.75" hidden="1">
      <c r="A285" s="304" t="str">
        <f>IF(J285&gt;0,COUNT($J$4:J285)+MAX('MI Fittings'!A:A,'CS Press Fittings'!A:A,'Steel Nipples'!A:A,'Steel Cut Lengths'!A:A,'Pipe Hangers'!A:A,'Brass Nipples '!A:A,'Brass Fittings '!A:A),"")</f>
        <v/>
      </c>
      <c r="B285" s="304"/>
      <c r="C285" s="360"/>
      <c r="D285" s="304"/>
      <c r="E285" s="1335"/>
      <c r="F285" s="360"/>
      <c r="G285" s="1324"/>
      <c r="H285" s="304"/>
      <c r="I285" s="1074"/>
      <c r="J285" s="218"/>
      <c r="K285" s="1562"/>
      <c r="L285" s="304"/>
      <c r="M285" s="1287"/>
    </row>
    <row r="286" spans="1:13" s="1075" customFormat="1" ht="15.75" hidden="1">
      <c r="A286" s="304" t="str">
        <f>IF(J286&gt;0,COUNT($J$4:J286)+MAX('MI Fittings'!A:A,'CS Press Fittings'!A:A,'Steel Nipples'!A:A,'Steel Cut Lengths'!A:A,'Pipe Hangers'!A:A,'Brass Nipples '!A:A,'Brass Fittings '!A:A),"")</f>
        <v/>
      </c>
      <c r="B286" s="304"/>
      <c r="C286" s="360"/>
      <c r="D286" s="304"/>
      <c r="E286" s="1335"/>
      <c r="F286" s="360"/>
      <c r="G286" s="1324"/>
      <c r="H286" s="304"/>
      <c r="I286" s="1074"/>
      <c r="J286" s="218"/>
      <c r="K286" s="1562"/>
      <c r="L286" s="304"/>
      <c r="M286" s="1287"/>
    </row>
    <row r="287" spans="1:13" s="1075" customFormat="1" ht="15.75" hidden="1">
      <c r="A287" s="304" t="str">
        <f>IF(J287&gt;0,COUNT($J$4:J287)+MAX('MI Fittings'!A:A,'CS Press Fittings'!A:A,'Steel Nipples'!A:A,'Steel Cut Lengths'!A:A,'Pipe Hangers'!A:A,'Brass Nipples '!A:A,'Brass Fittings '!A:A),"")</f>
        <v/>
      </c>
      <c r="B287" s="304"/>
      <c r="C287" s="360"/>
      <c r="D287" s="304"/>
      <c r="E287" s="1335"/>
      <c r="F287" s="360"/>
      <c r="G287" s="1324"/>
      <c r="H287" s="304"/>
      <c r="I287" s="1074"/>
      <c r="J287" s="218"/>
      <c r="K287" s="1562"/>
      <c r="L287" s="304"/>
      <c r="M287" s="1287"/>
    </row>
    <row r="288" spans="1:13" s="1075" customFormat="1" ht="15.75" hidden="1">
      <c r="A288" s="304" t="str">
        <f>IF(J288&gt;0,COUNT($J$4:J288)+MAX('MI Fittings'!A:A,'CS Press Fittings'!A:A,'Steel Nipples'!A:A,'Steel Cut Lengths'!A:A,'Pipe Hangers'!A:A,'Brass Nipples '!A:A,'Brass Fittings '!A:A),"")</f>
        <v/>
      </c>
      <c r="B288" s="304"/>
      <c r="C288" s="360"/>
      <c r="D288" s="304"/>
      <c r="E288" s="1335"/>
      <c r="F288" s="360"/>
      <c r="G288" s="1324"/>
      <c r="H288" s="304"/>
      <c r="I288" s="1074"/>
      <c r="J288" s="218"/>
      <c r="K288" s="1562"/>
      <c r="L288" s="304"/>
      <c r="M288" s="1287"/>
    </row>
    <row r="289" spans="1:13" s="1075" customFormat="1" ht="15.75" hidden="1">
      <c r="A289" s="304" t="str">
        <f>IF(J289&gt;0,COUNT($J$4:J289)+MAX('MI Fittings'!A:A,'CS Press Fittings'!A:A,'Steel Nipples'!A:A,'Steel Cut Lengths'!A:A,'Pipe Hangers'!A:A,'Brass Nipples '!A:A,'Brass Fittings '!A:A),"")</f>
        <v/>
      </c>
      <c r="B289" s="304"/>
      <c r="C289" s="360"/>
      <c r="D289" s="304"/>
      <c r="E289" s="1335"/>
      <c r="F289" s="360"/>
      <c r="G289" s="1324"/>
      <c r="H289" s="304"/>
      <c r="I289" s="1074"/>
      <c r="J289" s="218"/>
      <c r="K289" s="1562"/>
      <c r="L289" s="304"/>
      <c r="M289" s="1287"/>
    </row>
    <row r="290" spans="1:13" s="1075" customFormat="1" ht="15.75" hidden="1">
      <c r="A290" s="304" t="str">
        <f>IF(J290&gt;0,COUNT($J$4:J290)+MAX('MI Fittings'!A:A,'CS Press Fittings'!A:A,'Steel Nipples'!A:A,'Steel Cut Lengths'!A:A,'Pipe Hangers'!A:A,'Brass Nipples '!A:A,'Brass Fittings '!A:A),"")</f>
        <v/>
      </c>
      <c r="B290" s="304"/>
      <c r="C290" s="360"/>
      <c r="D290" s="304"/>
      <c r="E290" s="1335"/>
      <c r="F290" s="360"/>
      <c r="G290" s="1324"/>
      <c r="H290" s="304"/>
      <c r="I290" s="1074"/>
      <c r="J290" s="218"/>
      <c r="K290" s="1562"/>
      <c r="L290" s="304"/>
      <c r="M290" s="1287"/>
    </row>
    <row r="291" spans="1:13" s="1075" customFormat="1" ht="15.75" hidden="1">
      <c r="A291" s="304" t="str">
        <f>IF(J291&gt;0,COUNT($J$4:J291)+MAX('MI Fittings'!A:A,'CS Press Fittings'!A:A,'Steel Nipples'!A:A,'Steel Cut Lengths'!A:A,'Pipe Hangers'!A:A,'Brass Nipples '!A:A,'Brass Fittings '!A:A),"")</f>
        <v/>
      </c>
      <c r="B291" s="304"/>
      <c r="C291" s="360"/>
      <c r="D291" s="304"/>
      <c r="E291" s="1335"/>
      <c r="F291" s="360"/>
      <c r="G291" s="1324"/>
      <c r="H291" s="304"/>
      <c r="I291" s="1074"/>
      <c r="J291" s="218"/>
      <c r="K291" s="1562"/>
      <c r="L291" s="304"/>
      <c r="M291" s="1287"/>
    </row>
    <row r="292" spans="1:13" s="1075" customFormat="1" ht="15.75" hidden="1">
      <c r="A292" s="304" t="str">
        <f>IF(J292&gt;0,COUNT($J$4:J292)+MAX('MI Fittings'!A:A,'CS Press Fittings'!A:A,'Steel Nipples'!A:A,'Steel Cut Lengths'!A:A,'Pipe Hangers'!A:A,'Brass Nipples '!A:A,'Brass Fittings '!A:A),"")</f>
        <v/>
      </c>
      <c r="B292" s="304"/>
      <c r="C292" s="360"/>
      <c r="D292" s="304"/>
      <c r="E292" s="1335"/>
      <c r="F292" s="360"/>
      <c r="G292" s="1324"/>
      <c r="H292" s="304"/>
      <c r="I292" s="1074"/>
      <c r="J292" s="218"/>
      <c r="K292" s="1562"/>
      <c r="L292" s="304"/>
      <c r="M292" s="1287"/>
    </row>
    <row r="293" spans="1:13" s="1075" customFormat="1" ht="15.75" hidden="1">
      <c r="A293" s="304" t="str">
        <f>IF(J293&gt;0,COUNT($J$4:J293)+MAX('MI Fittings'!A:A,'CS Press Fittings'!A:A,'Steel Nipples'!A:A,'Steel Cut Lengths'!A:A,'Pipe Hangers'!A:A,'Brass Nipples '!A:A,'Brass Fittings '!A:A),"")</f>
        <v/>
      </c>
      <c r="B293" s="304"/>
      <c r="C293" s="360"/>
      <c r="D293" s="304"/>
      <c r="E293" s="1335"/>
      <c r="F293" s="360"/>
      <c r="G293" s="1324"/>
      <c r="H293" s="304"/>
      <c r="I293" s="1074"/>
      <c r="J293" s="218"/>
      <c r="K293" s="1562"/>
      <c r="L293" s="304"/>
      <c r="M293" s="1287"/>
    </row>
    <row r="294" spans="1:13" s="1075" customFormat="1" ht="15.75" hidden="1">
      <c r="A294" s="304" t="str">
        <f>IF(J294&gt;0,COUNT($J$4:J294)+MAX('MI Fittings'!A:A,'CS Press Fittings'!A:A,'Steel Nipples'!A:A,'Steel Cut Lengths'!A:A,'Pipe Hangers'!A:A,'Brass Nipples '!A:A,'Brass Fittings '!A:A),"")</f>
        <v/>
      </c>
      <c r="B294" s="304"/>
      <c r="C294" s="360"/>
      <c r="D294" s="304"/>
      <c r="E294" s="1335"/>
      <c r="F294" s="360"/>
      <c r="G294" s="1324"/>
      <c r="H294" s="304"/>
      <c r="I294" s="1074"/>
      <c r="J294" s="218"/>
      <c r="K294" s="1562"/>
      <c r="L294" s="304"/>
      <c r="M294" s="1287"/>
    </row>
    <row r="295" spans="1:13" s="1075" customFormat="1" ht="15.75" hidden="1">
      <c r="A295" s="304" t="str">
        <f>IF(J295&gt;0,COUNT($J$4:J295)+MAX('MI Fittings'!A:A,'CS Press Fittings'!A:A,'Steel Nipples'!A:A,'Steel Cut Lengths'!A:A,'Pipe Hangers'!A:A,'Brass Nipples '!A:A,'Brass Fittings '!A:A),"")</f>
        <v/>
      </c>
      <c r="B295" s="304"/>
      <c r="C295" s="360"/>
      <c r="D295" s="304"/>
      <c r="E295" s="1335"/>
      <c r="F295" s="360"/>
      <c r="G295" s="1324"/>
      <c r="H295" s="304"/>
      <c r="I295" s="1074"/>
      <c r="J295" s="218"/>
      <c r="K295" s="1562"/>
      <c r="L295" s="304"/>
      <c r="M295" s="1287"/>
    </row>
    <row r="296" spans="1:13" s="1075" customFormat="1" ht="15.75" hidden="1">
      <c r="A296" s="304" t="str">
        <f>IF(J296&gt;0,COUNT($J$4:J296)+MAX('MI Fittings'!A:A,'CS Press Fittings'!A:A,'Steel Nipples'!A:A,'Steel Cut Lengths'!A:A,'Pipe Hangers'!A:A,'Brass Nipples '!A:A,'Brass Fittings '!A:A),"")</f>
        <v/>
      </c>
      <c r="B296" s="304"/>
      <c r="C296" s="360"/>
      <c r="D296" s="304"/>
      <c r="E296" s="1335"/>
      <c r="F296" s="360"/>
      <c r="G296" s="1324"/>
      <c r="H296" s="304"/>
      <c r="I296" s="1074"/>
      <c r="J296" s="218"/>
      <c r="K296" s="1562"/>
      <c r="L296" s="304"/>
      <c r="M296" s="1287"/>
    </row>
    <row r="297" spans="1:13" s="1075" customFormat="1" ht="15.75" hidden="1">
      <c r="A297" s="304" t="str">
        <f>IF(J297&gt;0,COUNT($J$4:J297)+MAX('MI Fittings'!A:A,'CS Press Fittings'!A:A,'Steel Nipples'!A:A,'Steel Cut Lengths'!A:A,'Pipe Hangers'!A:A,'Brass Nipples '!A:A,'Brass Fittings '!A:A),"")</f>
        <v/>
      </c>
      <c r="B297" s="304"/>
      <c r="C297" s="360"/>
      <c r="D297" s="304"/>
      <c r="E297" s="1335"/>
      <c r="F297" s="360"/>
      <c r="G297" s="1324"/>
      <c r="H297" s="304"/>
      <c r="I297" s="1074"/>
      <c r="J297" s="218"/>
      <c r="K297" s="1562"/>
      <c r="L297" s="304"/>
      <c r="M297" s="1287"/>
    </row>
    <row r="298" spans="1:13" s="1075" customFormat="1" ht="15.75" hidden="1">
      <c r="A298" s="304" t="str">
        <f>IF(J298&gt;0,COUNT($J$4:J298)+MAX('MI Fittings'!A:A,'CS Press Fittings'!A:A,'Steel Nipples'!A:A,'Steel Cut Lengths'!A:A,'Pipe Hangers'!A:A,'Brass Nipples '!A:A,'Brass Fittings '!A:A),"")</f>
        <v/>
      </c>
      <c r="B298" s="304"/>
      <c r="C298" s="360"/>
      <c r="D298" s="304"/>
      <c r="E298" s="1335"/>
      <c r="F298" s="360"/>
      <c r="G298" s="1324"/>
      <c r="H298" s="304"/>
      <c r="I298" s="1074"/>
      <c r="J298" s="218"/>
      <c r="K298" s="1562"/>
      <c r="L298" s="304"/>
      <c r="M298" s="1287"/>
    </row>
    <row r="299" spans="1:13" s="1075" customFormat="1" ht="15.75" hidden="1">
      <c r="A299" s="304" t="str">
        <f>IF(J299&gt;0,COUNT($J$4:J299)+MAX('MI Fittings'!A:A,'CS Press Fittings'!A:A,'Steel Nipples'!A:A,'Steel Cut Lengths'!A:A,'Pipe Hangers'!A:A,'Brass Nipples '!A:A,'Brass Fittings '!A:A),"")</f>
        <v/>
      </c>
      <c r="B299" s="304"/>
      <c r="C299" s="360"/>
      <c r="D299" s="304"/>
      <c r="E299" s="1335"/>
      <c r="F299" s="360"/>
      <c r="G299" s="1324"/>
      <c r="H299" s="304"/>
      <c r="I299" s="1074"/>
      <c r="J299" s="218"/>
      <c r="K299" s="1562"/>
      <c r="L299" s="304"/>
      <c r="M299" s="1287"/>
    </row>
    <row r="300" spans="1:13" s="1075" customFormat="1" ht="15.75" hidden="1">
      <c r="A300" s="304" t="str">
        <f>IF(J300&gt;0,COUNT($J$4:J300)+MAX('MI Fittings'!A:A,'CS Press Fittings'!A:A,'Steel Nipples'!A:A,'Steel Cut Lengths'!A:A,'Pipe Hangers'!A:A,'Brass Nipples '!A:A,'Brass Fittings '!A:A),"")</f>
        <v/>
      </c>
      <c r="B300" s="304"/>
      <c r="C300" s="360"/>
      <c r="D300" s="304"/>
      <c r="E300" s="1335"/>
      <c r="F300" s="360"/>
      <c r="G300" s="1324"/>
      <c r="H300" s="304"/>
      <c r="I300" s="1074"/>
      <c r="J300" s="218"/>
      <c r="K300" s="1562"/>
      <c r="L300" s="304"/>
      <c r="M300" s="1287"/>
    </row>
    <row r="301" spans="1:13" s="1075" customFormat="1" ht="15.75" hidden="1">
      <c r="A301" s="304" t="str">
        <f>IF(J301&gt;0,COUNT($J$4:J301)+MAX('MI Fittings'!A:A,'CS Press Fittings'!A:A,'Steel Nipples'!A:A,'Steel Cut Lengths'!A:A,'Pipe Hangers'!A:A,'Brass Nipples '!A:A,'Brass Fittings '!A:A),"")</f>
        <v/>
      </c>
      <c r="B301" s="304"/>
      <c r="C301" s="360"/>
      <c r="D301" s="304"/>
      <c r="E301" s="1335"/>
      <c r="F301" s="360"/>
      <c r="G301" s="1324"/>
      <c r="H301" s="304"/>
      <c r="I301" s="1074"/>
      <c r="J301" s="218"/>
      <c r="K301" s="1562"/>
      <c r="L301" s="304"/>
      <c r="M301" s="1287"/>
    </row>
    <row r="302" spans="1:13" s="1075" customFormat="1" ht="15.75" hidden="1">
      <c r="A302" s="304" t="str">
        <f>IF(J302&gt;0,COUNT($J$4:J302)+MAX('MI Fittings'!A:A,'CS Press Fittings'!A:A,'Steel Nipples'!A:A,'Steel Cut Lengths'!A:A,'Pipe Hangers'!A:A,'Brass Nipples '!A:A,'Brass Fittings '!A:A),"")</f>
        <v/>
      </c>
      <c r="B302" s="304"/>
      <c r="C302" s="360"/>
      <c r="D302" s="304"/>
      <c r="E302" s="1335"/>
      <c r="F302" s="360"/>
      <c r="G302" s="1324"/>
      <c r="H302" s="304"/>
      <c r="I302" s="1074"/>
      <c r="J302" s="218"/>
      <c r="K302" s="1562"/>
      <c r="L302" s="304"/>
      <c r="M302" s="1287"/>
    </row>
    <row r="303" spans="1:13" s="1075" customFormat="1" ht="15.75" hidden="1">
      <c r="A303" s="304" t="str">
        <f>IF(J303&gt;0,COUNT($J$4:J303)+MAX('MI Fittings'!A:A,'CS Press Fittings'!A:A,'Steel Nipples'!A:A,'Steel Cut Lengths'!A:A,'Pipe Hangers'!A:A,'Brass Nipples '!A:A,'Brass Fittings '!A:A),"")</f>
        <v/>
      </c>
      <c r="B303" s="304"/>
      <c r="C303" s="360"/>
      <c r="D303" s="304"/>
      <c r="E303" s="1335"/>
      <c r="F303" s="360"/>
      <c r="G303" s="1324"/>
      <c r="H303" s="304"/>
      <c r="I303" s="1074"/>
      <c r="J303" s="218"/>
      <c r="K303" s="1562"/>
      <c r="L303" s="304"/>
      <c r="M303" s="1287"/>
    </row>
    <row r="304" spans="1:13" s="1075" customFormat="1" ht="15.75" hidden="1">
      <c r="A304" s="304" t="str">
        <f>IF(J304&gt;0,COUNT($J$4:J304)+MAX('MI Fittings'!A:A,'CS Press Fittings'!A:A,'Steel Nipples'!A:A,'Steel Cut Lengths'!A:A,'Pipe Hangers'!A:A,'Brass Nipples '!A:A,'Brass Fittings '!A:A),"")</f>
        <v/>
      </c>
      <c r="B304" s="304"/>
      <c r="C304" s="360"/>
      <c r="D304" s="304"/>
      <c r="E304" s="1335"/>
      <c r="F304" s="360"/>
      <c r="G304" s="1324"/>
      <c r="H304" s="304"/>
      <c r="I304" s="1074"/>
      <c r="J304" s="218"/>
      <c r="K304" s="1562"/>
      <c r="L304" s="304"/>
      <c r="M304" s="1287"/>
    </row>
    <row r="305" spans="1:13" s="1075" customFormat="1" ht="15.75" hidden="1">
      <c r="A305" s="304" t="str">
        <f>IF(J305&gt;0,COUNT($J$4:J305)+MAX('MI Fittings'!A:A,'CS Press Fittings'!A:A,'Steel Nipples'!A:A,'Steel Cut Lengths'!A:A,'Pipe Hangers'!A:A,'Brass Nipples '!A:A,'Brass Fittings '!A:A),"")</f>
        <v/>
      </c>
      <c r="B305" s="304"/>
      <c r="C305" s="360"/>
      <c r="D305" s="304"/>
      <c r="E305" s="1335"/>
      <c r="F305" s="360"/>
      <c r="G305" s="1324"/>
      <c r="H305" s="304"/>
      <c r="I305" s="1074"/>
      <c r="J305" s="218"/>
      <c r="K305" s="1562"/>
      <c r="L305" s="304"/>
      <c r="M305" s="1287"/>
    </row>
    <row r="306" spans="1:13" s="1075" customFormat="1" ht="15.75" hidden="1">
      <c r="A306" s="304" t="str">
        <f>IF(J306&gt;0,COUNT($J$4:J306)+MAX('MI Fittings'!A:A,'CS Press Fittings'!A:A,'Steel Nipples'!A:A,'Steel Cut Lengths'!A:A,'Pipe Hangers'!A:A,'Brass Nipples '!A:A,'Brass Fittings '!A:A),"")</f>
        <v/>
      </c>
      <c r="B306" s="304"/>
      <c r="C306" s="360"/>
      <c r="D306" s="304"/>
      <c r="E306" s="1335"/>
      <c r="F306" s="360"/>
      <c r="G306" s="1324"/>
      <c r="H306" s="304"/>
      <c r="I306" s="1074"/>
      <c r="J306" s="218"/>
      <c r="K306" s="1562"/>
      <c r="L306" s="304"/>
      <c r="M306" s="1287"/>
    </row>
    <row r="307" spans="1:13" s="1075" customFormat="1" ht="15.75" hidden="1">
      <c r="A307" s="304" t="str">
        <f>IF(J307&gt;0,COUNT($J$4:J307)+MAX('MI Fittings'!A:A,'CS Press Fittings'!A:A,'Steel Nipples'!A:A,'Steel Cut Lengths'!A:A,'Pipe Hangers'!A:A,'Brass Nipples '!A:A,'Brass Fittings '!A:A),"")</f>
        <v/>
      </c>
      <c r="B307" s="304"/>
      <c r="C307" s="360"/>
      <c r="D307" s="304"/>
      <c r="E307" s="1335"/>
      <c r="F307" s="360"/>
      <c r="G307" s="1324"/>
      <c r="H307" s="304"/>
      <c r="I307" s="1074"/>
      <c r="J307" s="218"/>
      <c r="K307" s="1562"/>
      <c r="L307" s="304"/>
      <c r="M307" s="1287"/>
    </row>
    <row r="308" spans="1:13" s="1075" customFormat="1" ht="15.75" hidden="1">
      <c r="A308" s="304" t="str">
        <f>IF(J308&gt;0,COUNT($J$4:J308)+MAX('MI Fittings'!A:A,'CS Press Fittings'!A:A,'Steel Nipples'!A:A,'Steel Cut Lengths'!A:A,'Pipe Hangers'!A:A,'Brass Nipples '!A:A,'Brass Fittings '!A:A),"")</f>
        <v/>
      </c>
      <c r="B308" s="304"/>
      <c r="C308" s="360"/>
      <c r="D308" s="304"/>
      <c r="E308" s="1335"/>
      <c r="F308" s="360"/>
      <c r="G308" s="1324"/>
      <c r="H308" s="304"/>
      <c r="I308" s="1074"/>
      <c r="J308" s="218"/>
      <c r="K308" s="1562"/>
      <c r="L308" s="304"/>
      <c r="M308" s="1287"/>
    </row>
    <row r="309" spans="1:13" s="1075" customFormat="1" ht="15.75" hidden="1">
      <c r="A309" s="304" t="str">
        <f>IF(J309&gt;0,COUNT($J$4:J309)+MAX('MI Fittings'!A:A,'CS Press Fittings'!A:A,'Steel Nipples'!A:A,'Steel Cut Lengths'!A:A,'Pipe Hangers'!A:A,'Brass Nipples '!A:A,'Brass Fittings '!A:A),"")</f>
        <v/>
      </c>
      <c r="B309" s="304"/>
      <c r="C309" s="360"/>
      <c r="D309" s="304"/>
      <c r="E309" s="1335"/>
      <c r="F309" s="360"/>
      <c r="G309" s="1324"/>
      <c r="H309" s="304"/>
      <c r="I309" s="1074"/>
      <c r="J309" s="218"/>
      <c r="K309" s="1562"/>
      <c r="L309" s="304"/>
      <c r="M309" s="1287"/>
    </row>
    <row r="310" spans="1:13" s="1075" customFormat="1" ht="15.75" hidden="1">
      <c r="A310" s="304" t="str">
        <f>IF(J310&gt;0,COUNT($J$4:J310)+MAX('MI Fittings'!A:A,'CS Press Fittings'!A:A,'Steel Nipples'!A:A,'Steel Cut Lengths'!A:A,'Pipe Hangers'!A:A,'Brass Nipples '!A:A,'Brass Fittings '!A:A),"")</f>
        <v/>
      </c>
      <c r="B310" s="304"/>
      <c r="C310" s="360"/>
      <c r="D310" s="304"/>
      <c r="E310" s="1335"/>
      <c r="F310" s="360"/>
      <c r="G310" s="1324"/>
      <c r="H310" s="304"/>
      <c r="I310" s="1074"/>
      <c r="J310" s="218"/>
      <c r="K310" s="1562"/>
      <c r="L310" s="304"/>
      <c r="M310" s="1287"/>
    </row>
    <row r="311" spans="1:13" s="1075" customFormat="1" ht="15.75" hidden="1">
      <c r="A311" s="304" t="str">
        <f>IF(J311&gt;0,COUNT($J$4:J311)+MAX('MI Fittings'!A:A,'CS Press Fittings'!A:A,'Steel Nipples'!A:A,'Steel Cut Lengths'!A:A,'Pipe Hangers'!A:A,'Brass Nipples '!A:A,'Brass Fittings '!A:A),"")</f>
        <v/>
      </c>
      <c r="B311" s="304"/>
      <c r="C311" s="360"/>
      <c r="D311" s="304"/>
      <c r="E311" s="1335"/>
      <c r="F311" s="360"/>
      <c r="G311" s="1324"/>
      <c r="H311" s="304"/>
      <c r="I311" s="1074"/>
      <c r="J311" s="218"/>
      <c r="K311" s="1562"/>
      <c r="L311" s="304"/>
      <c r="M311" s="1287"/>
    </row>
    <row r="312" spans="1:13" s="1075" customFormat="1" ht="15.75" hidden="1">
      <c r="A312" s="304" t="str">
        <f>IF(J312&gt;0,COUNT($J$4:J312)+MAX('MI Fittings'!A:A,'CS Press Fittings'!A:A,'Steel Nipples'!A:A,'Steel Cut Lengths'!A:A,'Pipe Hangers'!A:A,'Brass Nipples '!A:A,'Brass Fittings '!A:A),"")</f>
        <v/>
      </c>
      <c r="B312" s="304"/>
      <c r="C312" s="360"/>
      <c r="D312" s="304"/>
      <c r="E312" s="1335"/>
      <c r="F312" s="360"/>
      <c r="G312" s="1324"/>
      <c r="H312" s="304"/>
      <c r="I312" s="1074"/>
      <c r="J312" s="218"/>
      <c r="K312" s="1562"/>
      <c r="L312" s="304"/>
      <c r="M312" s="1287"/>
    </row>
    <row r="313" spans="1:13" s="1075" customFormat="1" ht="15.75" hidden="1">
      <c r="A313" s="304" t="str">
        <f>IF(J313&gt;0,COUNT($J$4:J313)+MAX('MI Fittings'!A:A,'CS Press Fittings'!A:A,'Steel Nipples'!A:A,'Steel Cut Lengths'!A:A,'Pipe Hangers'!A:A,'Brass Nipples '!A:A,'Brass Fittings '!A:A),"")</f>
        <v/>
      </c>
      <c r="B313" s="304"/>
      <c r="C313" s="360"/>
      <c r="D313" s="304"/>
      <c r="E313" s="1335"/>
      <c r="F313" s="360"/>
      <c r="G313" s="1324"/>
      <c r="H313" s="304"/>
      <c r="I313" s="1074"/>
      <c r="J313" s="218"/>
      <c r="K313" s="1562"/>
      <c r="L313" s="304"/>
      <c r="M313" s="1287"/>
    </row>
    <row r="314" spans="1:13" s="1075" customFormat="1" ht="15.75" hidden="1">
      <c r="A314" s="304" t="str">
        <f>IF(J314&gt;0,COUNT($J$4:J314)+MAX('MI Fittings'!A:A,'CS Press Fittings'!A:A,'Steel Nipples'!A:A,'Steel Cut Lengths'!A:A,'Pipe Hangers'!A:A,'Brass Nipples '!A:A,'Brass Fittings '!A:A),"")</f>
        <v/>
      </c>
      <c r="B314" s="304"/>
      <c r="C314" s="360"/>
      <c r="D314" s="304"/>
      <c r="E314" s="1335"/>
      <c r="F314" s="360"/>
      <c r="G314" s="1324"/>
      <c r="H314" s="304"/>
      <c r="I314" s="1074"/>
      <c r="J314" s="218"/>
      <c r="K314" s="1562"/>
      <c r="L314" s="304"/>
      <c r="M314" s="1287"/>
    </row>
    <row r="315" spans="1:13" s="1075" customFormat="1" ht="15.75" hidden="1">
      <c r="A315" s="304" t="str">
        <f>IF(J315&gt;0,COUNT($J$4:J315)+MAX('MI Fittings'!A:A,'CS Press Fittings'!A:A,'Steel Nipples'!A:A,'Steel Cut Lengths'!A:A,'Pipe Hangers'!A:A,'Brass Nipples '!A:A,'Brass Fittings '!A:A),"")</f>
        <v/>
      </c>
      <c r="B315" s="304"/>
      <c r="C315" s="360"/>
      <c r="D315" s="304"/>
      <c r="E315" s="1335"/>
      <c r="F315" s="360"/>
      <c r="G315" s="1324"/>
      <c r="H315" s="304"/>
      <c r="I315" s="1074"/>
      <c r="J315" s="218"/>
      <c r="K315" s="1562"/>
      <c r="L315" s="304"/>
      <c r="M315" s="1287"/>
    </row>
    <row r="316" spans="1:13" s="1075" customFormat="1" ht="15.75" hidden="1">
      <c r="A316" s="304" t="str">
        <f>IF(J316&gt;0,COUNT($J$4:J316)+MAX('MI Fittings'!A:A,'CS Press Fittings'!A:A,'Steel Nipples'!A:A,'Steel Cut Lengths'!A:A,'Pipe Hangers'!A:A,'Brass Nipples '!A:A,'Brass Fittings '!A:A),"")</f>
        <v/>
      </c>
      <c r="B316" s="304"/>
      <c r="C316" s="360"/>
      <c r="D316" s="304"/>
      <c r="E316" s="1335"/>
      <c r="F316" s="360"/>
      <c r="G316" s="1324"/>
      <c r="H316" s="304"/>
      <c r="I316" s="1074"/>
      <c r="J316" s="218"/>
      <c r="K316" s="1562"/>
      <c r="L316" s="304"/>
      <c r="M316" s="1287"/>
    </row>
    <row r="317" spans="1:13" s="1075" customFormat="1" ht="15.75" hidden="1">
      <c r="A317" s="304" t="str">
        <f>IF(J317&gt;0,COUNT($J$4:J317)+MAX('MI Fittings'!A:A,'CS Press Fittings'!A:A,'Steel Nipples'!A:A,'Steel Cut Lengths'!A:A,'Pipe Hangers'!A:A,'Brass Nipples '!A:A,'Brass Fittings '!A:A),"")</f>
        <v/>
      </c>
      <c r="B317" s="304"/>
      <c r="C317" s="360"/>
      <c r="D317" s="304"/>
      <c r="E317" s="1335"/>
      <c r="F317" s="360"/>
      <c r="G317" s="1324"/>
      <c r="H317" s="304"/>
      <c r="I317" s="1074"/>
      <c r="J317" s="218"/>
      <c r="K317" s="1562"/>
      <c r="L317" s="304"/>
      <c r="M317" s="1287"/>
    </row>
    <row r="318" spans="1:13" s="1075" customFormat="1" ht="15.75" hidden="1">
      <c r="A318" s="304" t="str">
        <f>IF(J318&gt;0,COUNT($J$4:J318)+MAX('MI Fittings'!A:A,'CS Press Fittings'!A:A,'Steel Nipples'!A:A,'Steel Cut Lengths'!A:A,'Pipe Hangers'!A:A,'Brass Nipples '!A:A,'Brass Fittings '!A:A),"")</f>
        <v/>
      </c>
      <c r="B318" s="304"/>
      <c r="C318" s="360"/>
      <c r="D318" s="304"/>
      <c r="E318" s="1335"/>
      <c r="F318" s="360"/>
      <c r="G318" s="1324"/>
      <c r="H318" s="304"/>
      <c r="I318" s="1074"/>
      <c r="J318" s="218"/>
      <c r="K318" s="1562"/>
      <c r="L318" s="304"/>
      <c r="M318" s="1287"/>
    </row>
    <row r="319" spans="1:13" s="1075" customFormat="1" ht="15.75" hidden="1">
      <c r="A319" s="304" t="str">
        <f>IF(J319&gt;0,COUNT($J$4:J319)+MAX('MI Fittings'!A:A,'CS Press Fittings'!A:A,'Steel Nipples'!A:A,'Steel Cut Lengths'!A:A,'Pipe Hangers'!A:A,'Brass Nipples '!A:A,'Brass Fittings '!A:A),"")</f>
        <v/>
      </c>
      <c r="B319" s="304"/>
      <c r="C319" s="360"/>
      <c r="D319" s="304"/>
      <c r="E319" s="1335"/>
      <c r="F319" s="360"/>
      <c r="G319" s="1324"/>
      <c r="H319" s="304"/>
      <c r="I319" s="1074"/>
      <c r="J319" s="218"/>
      <c r="K319" s="1562"/>
      <c r="L319" s="304"/>
      <c r="M319" s="1287"/>
    </row>
    <row r="320" spans="1:13" s="1075" customFormat="1" ht="15.75" hidden="1">
      <c r="A320" s="304" t="str">
        <f>IF(J320&gt;0,COUNT($J$4:J320)+MAX('MI Fittings'!A:A,'CS Press Fittings'!A:A,'Steel Nipples'!A:A,'Steel Cut Lengths'!A:A,'Pipe Hangers'!A:A,'Brass Nipples '!A:A,'Brass Fittings '!A:A),"")</f>
        <v/>
      </c>
      <c r="B320" s="304"/>
      <c r="C320" s="360"/>
      <c r="D320" s="304"/>
      <c r="E320" s="1335"/>
      <c r="F320" s="360"/>
      <c r="G320" s="1324"/>
      <c r="H320" s="304"/>
      <c r="I320" s="1074"/>
      <c r="J320" s="218"/>
      <c r="K320" s="1562"/>
      <c r="L320" s="304"/>
      <c r="M320" s="1287"/>
    </row>
    <row r="321" spans="1:13" s="1075" customFormat="1" ht="15.75" hidden="1">
      <c r="A321" s="304" t="str">
        <f>IF(J321&gt;0,COUNT($J$4:J321)+MAX('MI Fittings'!A:A,'CS Press Fittings'!A:A,'Steel Nipples'!A:A,'Steel Cut Lengths'!A:A,'Pipe Hangers'!A:A,'Brass Nipples '!A:A,'Brass Fittings '!A:A),"")</f>
        <v/>
      </c>
      <c r="B321" s="304"/>
      <c r="C321" s="360"/>
      <c r="D321" s="304"/>
      <c r="E321" s="1335"/>
      <c r="F321" s="360"/>
      <c r="G321" s="1324"/>
      <c r="H321" s="304"/>
      <c r="I321" s="1074"/>
      <c r="J321" s="218"/>
      <c r="K321" s="1562"/>
      <c r="L321" s="304"/>
      <c r="M321" s="1287"/>
    </row>
    <row r="322" spans="1:13" s="1075" customFormat="1" ht="15.75" hidden="1">
      <c r="A322" s="304" t="str">
        <f>IF(J322&gt;0,COUNT($J$4:J322)+MAX('MI Fittings'!A:A,'CS Press Fittings'!A:A,'Steel Nipples'!A:A,'Steel Cut Lengths'!A:A,'Pipe Hangers'!A:A,'Brass Nipples '!A:A,'Brass Fittings '!A:A),"")</f>
        <v/>
      </c>
      <c r="B322" s="304"/>
      <c r="C322" s="360"/>
      <c r="D322" s="304"/>
      <c r="E322" s="1335"/>
      <c r="F322" s="360"/>
      <c r="G322" s="1324"/>
      <c r="H322" s="304"/>
      <c r="I322" s="1074"/>
      <c r="J322" s="218"/>
      <c r="K322" s="1562"/>
      <c r="L322" s="304"/>
      <c r="M322" s="1287"/>
    </row>
    <row r="323" spans="1:13" s="1075" customFormat="1" ht="15.75" hidden="1">
      <c r="A323" s="304" t="str">
        <f>IF(J323&gt;0,COUNT($J$4:J323)+MAX('MI Fittings'!A:A,'CS Press Fittings'!A:A,'Steel Nipples'!A:A,'Steel Cut Lengths'!A:A,'Pipe Hangers'!A:A,'Brass Nipples '!A:A,'Brass Fittings '!A:A),"")</f>
        <v/>
      </c>
      <c r="B323" s="304"/>
      <c r="C323" s="360"/>
      <c r="D323" s="304"/>
      <c r="E323" s="1335"/>
      <c r="F323" s="360"/>
      <c r="G323" s="1324"/>
      <c r="H323" s="304"/>
      <c r="I323" s="1074"/>
      <c r="J323" s="218"/>
      <c r="K323" s="1562"/>
      <c r="L323" s="304"/>
      <c r="M323" s="1287"/>
    </row>
    <row r="324" spans="1:13" s="1075" customFormat="1" ht="15.75" hidden="1">
      <c r="A324" s="304" t="str">
        <f>IF(J324&gt;0,COUNT($J$4:J324)+MAX('MI Fittings'!A:A,'CS Press Fittings'!A:A,'Steel Nipples'!A:A,'Steel Cut Lengths'!A:A,'Pipe Hangers'!A:A,'Brass Nipples '!A:A,'Brass Fittings '!A:A),"")</f>
        <v/>
      </c>
      <c r="B324" s="304"/>
      <c r="C324" s="360"/>
      <c r="D324" s="304"/>
      <c r="E324" s="1335"/>
      <c r="F324" s="360"/>
      <c r="G324" s="1324"/>
      <c r="H324" s="304"/>
      <c r="I324" s="1074"/>
      <c r="J324" s="218"/>
      <c r="K324" s="1562"/>
      <c r="L324" s="304"/>
      <c r="M324" s="1287"/>
    </row>
    <row r="325" spans="1:13" s="1075" customFormat="1" ht="15.75" hidden="1">
      <c r="A325" s="304" t="str">
        <f>IF(J325&gt;0,COUNT($J$4:J325)+MAX('MI Fittings'!A:A,'CS Press Fittings'!A:A,'Steel Nipples'!A:A,'Steel Cut Lengths'!A:A,'Pipe Hangers'!A:A,'Brass Nipples '!A:A,'Brass Fittings '!A:A),"")</f>
        <v/>
      </c>
      <c r="B325" s="304"/>
      <c r="C325" s="360"/>
      <c r="D325" s="304"/>
      <c r="E325" s="1335"/>
      <c r="F325" s="360"/>
      <c r="G325" s="1324"/>
      <c r="H325" s="304"/>
      <c r="I325" s="1074"/>
      <c r="J325" s="218"/>
      <c r="K325" s="1562"/>
      <c r="L325" s="304"/>
      <c r="M325" s="1287"/>
    </row>
    <row r="326" spans="1:13" s="1075" customFormat="1" ht="15.75" hidden="1">
      <c r="A326" s="304" t="str">
        <f>IF(J326&gt;0,COUNT($J$4:J326)+MAX('MI Fittings'!A:A,'CS Press Fittings'!A:A,'Steel Nipples'!A:A,'Steel Cut Lengths'!A:A,'Pipe Hangers'!A:A,'Brass Nipples '!A:A,'Brass Fittings '!A:A),"")</f>
        <v/>
      </c>
      <c r="B326" s="304"/>
      <c r="C326" s="360"/>
      <c r="D326" s="304"/>
      <c r="E326" s="1335"/>
      <c r="F326" s="360"/>
      <c r="G326" s="1324"/>
      <c r="H326" s="304"/>
      <c r="I326" s="1074"/>
      <c r="J326" s="218"/>
      <c r="K326" s="1562"/>
      <c r="L326" s="304"/>
      <c r="M326" s="1287"/>
    </row>
    <row r="327" spans="1:13" s="1075" customFormat="1" ht="15.75" hidden="1">
      <c r="A327" s="304" t="str">
        <f>IF(J327&gt;0,COUNT($J$4:J327)+MAX('MI Fittings'!A:A,'CS Press Fittings'!A:A,'Steel Nipples'!A:A,'Steel Cut Lengths'!A:A,'Pipe Hangers'!A:A,'Brass Nipples '!A:A,'Brass Fittings '!A:A),"")</f>
        <v/>
      </c>
      <c r="B327" s="304"/>
      <c r="C327" s="360"/>
      <c r="D327" s="304"/>
      <c r="E327" s="1335"/>
      <c r="F327" s="360"/>
      <c r="G327" s="1324"/>
      <c r="H327" s="304"/>
      <c r="I327" s="1074"/>
      <c r="J327" s="218"/>
      <c r="K327" s="1562"/>
      <c r="L327" s="304"/>
      <c r="M327" s="1287"/>
    </row>
    <row r="328" spans="1:13" s="1075" customFormat="1" ht="15.75" hidden="1">
      <c r="A328" s="304" t="str">
        <f>IF(J328&gt;0,COUNT($J$4:J328)+MAX('MI Fittings'!A:A,'CS Press Fittings'!A:A,'Steel Nipples'!A:A,'Steel Cut Lengths'!A:A,'Pipe Hangers'!A:A,'Brass Nipples '!A:A,'Brass Fittings '!A:A),"")</f>
        <v/>
      </c>
      <c r="B328" s="304"/>
      <c r="C328" s="360"/>
      <c r="D328" s="304"/>
      <c r="E328" s="1335"/>
      <c r="F328" s="360"/>
      <c r="G328" s="1324"/>
      <c r="H328" s="304"/>
      <c r="I328" s="1074"/>
      <c r="J328" s="218"/>
      <c r="K328" s="1562"/>
      <c r="L328" s="304"/>
      <c r="M328" s="1287"/>
    </row>
    <row r="329" spans="1:13" s="1075" customFormat="1" ht="15.75" hidden="1">
      <c r="A329" s="304" t="str">
        <f>IF(J329&gt;0,COUNT($J$4:J329)+MAX('MI Fittings'!A:A,'CS Press Fittings'!A:A,'Steel Nipples'!A:A,'Steel Cut Lengths'!A:A,'Pipe Hangers'!A:A,'Brass Nipples '!A:A,'Brass Fittings '!A:A),"")</f>
        <v/>
      </c>
      <c r="B329" s="304"/>
      <c r="C329" s="360"/>
      <c r="D329" s="304"/>
      <c r="E329" s="1335"/>
      <c r="F329" s="360"/>
      <c r="G329" s="1324"/>
      <c r="H329" s="304"/>
      <c r="I329" s="1074"/>
      <c r="J329" s="218"/>
      <c r="K329" s="1562"/>
      <c r="L329" s="304"/>
      <c r="M329" s="1287"/>
    </row>
    <row r="330" spans="1:13" s="1075" customFormat="1" ht="15.75" hidden="1">
      <c r="A330" s="304" t="str">
        <f>IF(J330&gt;0,COUNT($J$4:J330)+MAX('MI Fittings'!A:A,'CS Press Fittings'!A:A,'Steel Nipples'!A:A,'Steel Cut Lengths'!A:A,'Pipe Hangers'!A:A,'Brass Nipples '!A:A,'Brass Fittings '!A:A),"")</f>
        <v/>
      </c>
      <c r="B330" s="304"/>
      <c r="C330" s="360"/>
      <c r="D330" s="304"/>
      <c r="E330" s="1335"/>
      <c r="F330" s="360"/>
      <c r="G330" s="1324"/>
      <c r="H330" s="304"/>
      <c r="I330" s="1074"/>
      <c r="J330" s="218"/>
      <c r="K330" s="1562"/>
      <c r="L330" s="304"/>
      <c r="M330" s="1287"/>
    </row>
    <row r="331" spans="1:13" s="1075" customFormat="1" ht="15.75" hidden="1">
      <c r="A331" s="304" t="str">
        <f>IF(J331&gt;0,COUNT($J$4:J331)+MAX('MI Fittings'!A:A,'CS Press Fittings'!A:A,'Steel Nipples'!A:A,'Steel Cut Lengths'!A:A,'Pipe Hangers'!A:A,'Brass Nipples '!A:A,'Brass Fittings '!A:A),"")</f>
        <v/>
      </c>
      <c r="B331" s="304"/>
      <c r="C331" s="360"/>
      <c r="D331" s="304"/>
      <c r="E331" s="1335"/>
      <c r="F331" s="360"/>
      <c r="G331" s="1324"/>
      <c r="H331" s="304"/>
      <c r="I331" s="1074"/>
      <c r="J331" s="218"/>
      <c r="K331" s="1562"/>
      <c r="L331" s="304"/>
      <c r="M331" s="1287"/>
    </row>
    <row r="332" spans="1:13" s="1075" customFormat="1" ht="15.75" hidden="1">
      <c r="A332" s="304" t="str">
        <f>IF(J332&gt;0,COUNT($J$4:J332)+MAX('MI Fittings'!A:A,'CS Press Fittings'!A:A,'Steel Nipples'!A:A,'Steel Cut Lengths'!A:A,'Pipe Hangers'!A:A,'Brass Nipples '!A:A,'Brass Fittings '!A:A),"")</f>
        <v/>
      </c>
      <c r="B332" s="304"/>
      <c r="C332" s="360"/>
      <c r="D332" s="304"/>
      <c r="E332" s="1335"/>
      <c r="F332" s="360"/>
      <c r="G332" s="1324"/>
      <c r="H332" s="304"/>
      <c r="I332" s="1074"/>
      <c r="J332" s="218"/>
      <c r="K332" s="1562"/>
      <c r="L332" s="304"/>
      <c r="M332" s="1287"/>
    </row>
    <row r="333" spans="1:13" s="1075" customFormat="1" ht="15.75" hidden="1">
      <c r="A333" s="304" t="str">
        <f>IF(J333&gt;0,COUNT($J$4:J333)+MAX('MI Fittings'!A:A,'CS Press Fittings'!A:A,'Steel Nipples'!A:A,'Steel Cut Lengths'!A:A,'Pipe Hangers'!A:A,'Brass Nipples '!A:A,'Brass Fittings '!A:A),"")</f>
        <v/>
      </c>
      <c r="B333" s="304"/>
      <c r="C333" s="360"/>
      <c r="D333" s="304"/>
      <c r="E333" s="1335"/>
      <c r="F333" s="360"/>
      <c r="G333" s="1324"/>
      <c r="H333" s="304"/>
      <c r="I333" s="1074"/>
      <c r="J333" s="218"/>
      <c r="K333" s="1562"/>
      <c r="L333" s="304"/>
      <c r="M333" s="1287"/>
    </row>
    <row r="334" spans="1:13" s="1075" customFormat="1" ht="15.75" hidden="1">
      <c r="A334" s="304" t="str">
        <f>IF(J334&gt;0,COUNT($J$4:J334)+MAX('MI Fittings'!A:A,'CS Press Fittings'!A:A,'Steel Nipples'!A:A,'Steel Cut Lengths'!A:A,'Pipe Hangers'!A:A,'Brass Nipples '!A:A,'Brass Fittings '!A:A),"")</f>
        <v/>
      </c>
      <c r="B334" s="304"/>
      <c r="C334" s="360"/>
      <c r="D334" s="304"/>
      <c r="E334" s="1335"/>
      <c r="F334" s="360"/>
      <c r="G334" s="1324"/>
      <c r="H334" s="304"/>
      <c r="I334" s="1074"/>
      <c r="J334" s="218"/>
      <c r="K334" s="1562"/>
      <c r="L334" s="304"/>
      <c r="M334" s="1287"/>
    </row>
    <row r="335" spans="1:13" s="1075" customFormat="1" ht="15.75" hidden="1">
      <c r="A335" s="304" t="str">
        <f>IF(J335&gt;0,COUNT($J$4:J335)+MAX('MI Fittings'!A:A,'CS Press Fittings'!A:A,'Steel Nipples'!A:A,'Steel Cut Lengths'!A:A,'Pipe Hangers'!A:A,'Brass Nipples '!A:A,'Brass Fittings '!A:A),"")</f>
        <v/>
      </c>
      <c r="B335" s="304"/>
      <c r="C335" s="360"/>
      <c r="D335" s="304"/>
      <c r="E335" s="1335"/>
      <c r="F335" s="360"/>
      <c r="G335" s="1324"/>
      <c r="H335" s="304"/>
      <c r="I335" s="1074"/>
      <c r="J335" s="218"/>
      <c r="K335" s="1562"/>
      <c r="L335" s="304"/>
      <c r="M335" s="1287"/>
    </row>
    <row r="336" spans="1:13" s="1075" customFormat="1" ht="15.75" hidden="1">
      <c r="A336" s="304" t="str">
        <f>IF(J336&gt;0,COUNT($J$4:J336)+MAX('MI Fittings'!A:A,'CS Press Fittings'!A:A,'Steel Nipples'!A:A,'Steel Cut Lengths'!A:A,'Pipe Hangers'!A:A,'Brass Nipples '!A:A,'Brass Fittings '!A:A),"")</f>
        <v/>
      </c>
      <c r="B336" s="304"/>
      <c r="C336" s="360"/>
      <c r="D336" s="304"/>
      <c r="E336" s="1335"/>
      <c r="F336" s="360"/>
      <c r="G336" s="1324"/>
      <c r="H336" s="304"/>
      <c r="I336" s="1074"/>
      <c r="J336" s="218"/>
      <c r="K336" s="1562"/>
      <c r="L336" s="304"/>
      <c r="M336" s="1287"/>
    </row>
    <row r="337" spans="1:13" s="1075" customFormat="1" ht="15.75" hidden="1">
      <c r="A337" s="304" t="str">
        <f>IF(J337&gt;0,COUNT($J$4:J337)+MAX('MI Fittings'!A:A,'CS Press Fittings'!A:A,'Steel Nipples'!A:A,'Steel Cut Lengths'!A:A,'Pipe Hangers'!A:A,'Brass Nipples '!A:A,'Brass Fittings '!A:A),"")</f>
        <v/>
      </c>
      <c r="B337" s="304"/>
      <c r="C337" s="360"/>
      <c r="D337" s="304"/>
      <c r="E337" s="1335"/>
      <c r="F337" s="360"/>
      <c r="G337" s="1324"/>
      <c r="H337" s="304"/>
      <c r="I337" s="1074"/>
      <c r="J337" s="218"/>
      <c r="K337" s="1562"/>
      <c r="L337" s="304"/>
      <c r="M337" s="1287"/>
    </row>
    <row r="338" spans="1:13" s="1075" customFormat="1" ht="15.75" hidden="1">
      <c r="A338" s="304" t="str">
        <f>IF(J338&gt;0,COUNT($J$4:J338)+MAX('MI Fittings'!A:A,'CS Press Fittings'!A:A,'Steel Nipples'!A:A,'Steel Cut Lengths'!A:A,'Pipe Hangers'!A:A,'Brass Nipples '!A:A,'Brass Fittings '!A:A),"")</f>
        <v/>
      </c>
      <c r="B338" s="304"/>
      <c r="C338" s="360"/>
      <c r="D338" s="304"/>
      <c r="E338" s="1335"/>
      <c r="F338" s="360"/>
      <c r="G338" s="1324"/>
      <c r="H338" s="304"/>
      <c r="I338" s="1074"/>
      <c r="J338" s="218"/>
      <c r="K338" s="1562"/>
      <c r="L338" s="304"/>
      <c r="M338" s="1287"/>
    </row>
    <row r="339" spans="1:13" s="1075" customFormat="1" ht="15.75" hidden="1">
      <c r="A339" s="304" t="str">
        <f>IF(J339&gt;0,COUNT($J$4:J339)+MAX('MI Fittings'!A:A,'CS Press Fittings'!A:A,'Steel Nipples'!A:A,'Steel Cut Lengths'!A:A,'Pipe Hangers'!A:A,'Brass Nipples '!A:A,'Brass Fittings '!A:A),"")</f>
        <v/>
      </c>
      <c r="B339" s="304"/>
      <c r="C339" s="360"/>
      <c r="D339" s="304"/>
      <c r="E339" s="1335"/>
      <c r="F339" s="360"/>
      <c r="G339" s="1324"/>
      <c r="H339" s="304"/>
      <c r="I339" s="1074"/>
      <c r="J339" s="218"/>
      <c r="K339" s="1562"/>
      <c r="L339" s="304"/>
      <c r="M339" s="1287"/>
    </row>
    <row r="340" spans="1:13" s="1075" customFormat="1" ht="15.75" hidden="1">
      <c r="A340" s="304" t="str">
        <f>IF(J340&gt;0,COUNT($J$4:J340)+MAX('MI Fittings'!A:A,'CS Press Fittings'!A:A,'Steel Nipples'!A:A,'Steel Cut Lengths'!A:A,'Pipe Hangers'!A:A,'Brass Nipples '!A:A,'Brass Fittings '!A:A),"")</f>
        <v/>
      </c>
      <c r="B340" s="304"/>
      <c r="C340" s="360"/>
      <c r="D340" s="304"/>
      <c r="E340" s="1335"/>
      <c r="F340" s="360"/>
      <c r="G340" s="1324"/>
      <c r="H340" s="304"/>
      <c r="I340" s="1074"/>
      <c r="J340" s="218"/>
      <c r="K340" s="1562"/>
      <c r="L340" s="304"/>
      <c r="M340" s="1287"/>
    </row>
    <row r="341" spans="1:13" s="1075" customFormat="1" ht="15.75" hidden="1">
      <c r="A341" s="304" t="str">
        <f>IF(J341&gt;0,COUNT($J$4:J341)+MAX('MI Fittings'!A:A,'CS Press Fittings'!A:A,'Steel Nipples'!A:A,'Steel Cut Lengths'!A:A,'Pipe Hangers'!A:A,'Brass Nipples '!A:A,'Brass Fittings '!A:A),"")</f>
        <v/>
      </c>
      <c r="B341" s="304"/>
      <c r="C341" s="360"/>
      <c r="D341" s="304"/>
      <c r="E341" s="1335"/>
      <c r="F341" s="360"/>
      <c r="G341" s="1324"/>
      <c r="H341" s="304"/>
      <c r="I341" s="1074"/>
      <c r="J341" s="218"/>
      <c r="K341" s="1562"/>
      <c r="L341" s="304"/>
      <c r="M341" s="1287"/>
    </row>
    <row r="342" spans="1:13" s="1075" customFormat="1" ht="15.75" hidden="1">
      <c r="A342" s="304" t="str">
        <f>IF(J342&gt;0,COUNT($J$4:J342)+MAX('MI Fittings'!A:A,'CS Press Fittings'!A:A,'Steel Nipples'!A:A,'Steel Cut Lengths'!A:A,'Pipe Hangers'!A:A,'Brass Nipples '!A:A,'Brass Fittings '!A:A),"")</f>
        <v/>
      </c>
      <c r="B342" s="304"/>
      <c r="C342" s="360"/>
      <c r="D342" s="304"/>
      <c r="E342" s="1335"/>
      <c r="F342" s="360"/>
      <c r="G342" s="1324"/>
      <c r="H342" s="304"/>
      <c r="I342" s="1074"/>
      <c r="J342" s="218"/>
      <c r="K342" s="1562"/>
      <c r="L342" s="304"/>
      <c r="M342" s="1287"/>
    </row>
    <row r="343" spans="1:13" s="1075" customFormat="1" ht="15.75" hidden="1">
      <c r="A343" s="304" t="str">
        <f>IF(J343&gt;0,COUNT($J$4:J343)+MAX('MI Fittings'!A:A,'CS Press Fittings'!A:A,'Steel Nipples'!A:A,'Steel Cut Lengths'!A:A,'Pipe Hangers'!A:A,'Brass Nipples '!A:A,'Brass Fittings '!A:A),"")</f>
        <v/>
      </c>
      <c r="B343" s="304"/>
      <c r="C343" s="360"/>
      <c r="D343" s="304"/>
      <c r="E343" s="1335"/>
      <c r="F343" s="360"/>
      <c r="G343" s="1324"/>
      <c r="H343" s="304"/>
      <c r="I343" s="1074"/>
      <c r="J343" s="218"/>
      <c r="K343" s="1562"/>
      <c r="L343" s="304"/>
      <c r="M343" s="1287"/>
    </row>
    <row r="344" spans="1:13" s="1075" customFormat="1" ht="15.75" hidden="1">
      <c r="A344" s="304" t="str">
        <f>IF(J344&gt;0,COUNT($J$4:J344)+MAX('MI Fittings'!A:A,'CS Press Fittings'!A:A,'Steel Nipples'!A:A,'Steel Cut Lengths'!A:A,'Pipe Hangers'!A:A,'Brass Nipples '!A:A,'Brass Fittings '!A:A),"")</f>
        <v/>
      </c>
      <c r="B344" s="304"/>
      <c r="C344" s="360"/>
      <c r="D344" s="304"/>
      <c r="E344" s="1335"/>
      <c r="F344" s="360"/>
      <c r="G344" s="1324"/>
      <c r="H344" s="304"/>
      <c r="I344" s="1074"/>
      <c r="J344" s="218"/>
      <c r="K344" s="1562"/>
      <c r="L344" s="304"/>
      <c r="M344" s="1287"/>
    </row>
    <row r="345" spans="1:13" s="1075" customFormat="1" ht="15.75" hidden="1">
      <c r="A345" s="304" t="str">
        <f>IF(J345&gt;0,COUNT($J$4:J345)+MAX('MI Fittings'!A:A,'CS Press Fittings'!A:A,'Steel Nipples'!A:A,'Steel Cut Lengths'!A:A,'Pipe Hangers'!A:A,'Brass Nipples '!A:A,'Brass Fittings '!A:A),"")</f>
        <v/>
      </c>
      <c r="B345" s="304"/>
      <c r="C345" s="360"/>
      <c r="D345" s="304"/>
      <c r="E345" s="1335"/>
      <c r="F345" s="360"/>
      <c r="G345" s="1324"/>
      <c r="H345" s="304"/>
      <c r="I345" s="1074"/>
      <c r="J345" s="218"/>
      <c r="K345" s="1562"/>
      <c r="L345" s="304"/>
      <c r="M345" s="1287"/>
    </row>
    <row r="346" spans="1:13" s="1075" customFormat="1" ht="15.75" hidden="1">
      <c r="A346" s="304" t="str">
        <f>IF(J346&gt;0,COUNT($J$4:J346)+MAX('MI Fittings'!A:A,'CS Press Fittings'!A:A,'Steel Nipples'!A:A,'Steel Cut Lengths'!A:A,'Pipe Hangers'!A:A,'Brass Nipples '!A:A,'Brass Fittings '!A:A),"")</f>
        <v/>
      </c>
      <c r="B346" s="304"/>
      <c r="C346" s="360"/>
      <c r="D346" s="304"/>
      <c r="E346" s="1335"/>
      <c r="F346" s="360"/>
      <c r="G346" s="1324"/>
      <c r="H346" s="304"/>
      <c r="I346" s="1074"/>
      <c r="J346" s="218"/>
      <c r="K346" s="1562"/>
      <c r="L346" s="304"/>
      <c r="M346" s="1287"/>
    </row>
    <row r="347" spans="1:13" s="1075" customFormat="1" ht="15.75" hidden="1">
      <c r="A347" s="304" t="str">
        <f>IF(J347&gt;0,COUNT($J$4:J347)+MAX('MI Fittings'!A:A,'CS Press Fittings'!A:A,'Steel Nipples'!A:A,'Steel Cut Lengths'!A:A,'Pipe Hangers'!A:A,'Brass Nipples '!A:A,'Brass Fittings '!A:A),"")</f>
        <v/>
      </c>
      <c r="B347" s="304"/>
      <c r="C347" s="360"/>
      <c r="D347" s="304"/>
      <c r="E347" s="1335"/>
      <c r="F347" s="360"/>
      <c r="G347" s="1324"/>
      <c r="H347" s="304"/>
      <c r="I347" s="1074"/>
      <c r="J347" s="218"/>
      <c r="K347" s="1562"/>
      <c r="L347" s="304"/>
      <c r="M347" s="1287"/>
    </row>
    <row r="348" spans="1:13" s="1075" customFormat="1" ht="15.75" hidden="1">
      <c r="A348" s="304" t="str">
        <f>IF(J348&gt;0,COUNT($J$4:J348)+MAX('MI Fittings'!A:A,'CS Press Fittings'!A:A,'Steel Nipples'!A:A,'Steel Cut Lengths'!A:A,'Pipe Hangers'!A:A,'Brass Nipples '!A:A,'Brass Fittings '!A:A),"")</f>
        <v/>
      </c>
      <c r="B348" s="304"/>
      <c r="C348" s="360"/>
      <c r="D348" s="304"/>
      <c r="E348" s="1335"/>
      <c r="F348" s="360"/>
      <c r="G348" s="1324"/>
      <c r="H348" s="304"/>
      <c r="I348" s="1074"/>
      <c r="J348" s="218"/>
      <c r="K348" s="1562"/>
      <c r="L348" s="304"/>
      <c r="M348" s="1287"/>
    </row>
    <row r="349" spans="1:13" s="1075" customFormat="1" ht="15.75" hidden="1">
      <c r="A349" s="304" t="str">
        <f>IF(J349&gt;0,COUNT($J$4:J349)+MAX('MI Fittings'!A:A,'CS Press Fittings'!A:A,'Steel Nipples'!A:A,'Steel Cut Lengths'!A:A,'Pipe Hangers'!A:A,'Brass Nipples '!A:A,'Brass Fittings '!A:A),"")</f>
        <v/>
      </c>
      <c r="B349" s="304"/>
      <c r="C349" s="360"/>
      <c r="D349" s="304"/>
      <c r="E349" s="1335"/>
      <c r="F349" s="360"/>
      <c r="G349" s="1324"/>
      <c r="H349" s="304"/>
      <c r="I349" s="1074"/>
      <c r="J349" s="218"/>
      <c r="K349" s="1562"/>
      <c r="L349" s="304"/>
      <c r="M349" s="1287"/>
    </row>
    <row r="350" spans="1:13" s="1075" customFormat="1" ht="15.75" hidden="1">
      <c r="A350" s="304" t="str">
        <f>IF(J350&gt;0,COUNT($J$4:J350)+MAX('MI Fittings'!A:A,'CS Press Fittings'!A:A,'Steel Nipples'!A:A,'Steel Cut Lengths'!A:A,'Pipe Hangers'!A:A,'Brass Nipples '!A:A,'Brass Fittings '!A:A),"")</f>
        <v/>
      </c>
      <c r="B350" s="304"/>
      <c r="C350" s="360"/>
      <c r="D350" s="304"/>
      <c r="E350" s="1335"/>
      <c r="F350" s="360"/>
      <c r="G350" s="1324"/>
      <c r="H350" s="304"/>
      <c r="I350" s="1074"/>
      <c r="J350" s="218"/>
      <c r="K350" s="1562"/>
      <c r="L350" s="304"/>
      <c r="M350" s="1287"/>
    </row>
    <row r="351" spans="1:13" s="1075" customFormat="1" ht="15.75" hidden="1">
      <c r="A351" s="304" t="str">
        <f>IF(J351&gt;0,COUNT($J$4:J351)+MAX('MI Fittings'!A:A,'CS Press Fittings'!A:A,'Steel Nipples'!A:A,'Steel Cut Lengths'!A:A,'Pipe Hangers'!A:A,'Brass Nipples '!A:A,'Brass Fittings '!A:A),"")</f>
        <v/>
      </c>
      <c r="B351" s="304"/>
      <c r="C351" s="360"/>
      <c r="D351" s="304"/>
      <c r="E351" s="1335"/>
      <c r="F351" s="360"/>
      <c r="G351" s="1324"/>
      <c r="H351" s="304"/>
      <c r="I351" s="1074"/>
      <c r="J351" s="218"/>
      <c r="K351" s="1562"/>
      <c r="L351" s="304"/>
      <c r="M351" s="1287"/>
    </row>
    <row r="352" spans="1:13" s="1075" customFormat="1" ht="15.75" hidden="1">
      <c r="A352" s="304" t="str">
        <f>IF(J352&gt;0,COUNT($J$4:J352)+MAX('MI Fittings'!A:A,'CS Press Fittings'!A:A,'Steel Nipples'!A:A,'Steel Cut Lengths'!A:A,'Pipe Hangers'!A:A,'Brass Nipples '!A:A,'Brass Fittings '!A:A),"")</f>
        <v/>
      </c>
      <c r="B352" s="304"/>
      <c r="C352" s="360"/>
      <c r="D352" s="304"/>
      <c r="E352" s="1335"/>
      <c r="F352" s="360"/>
      <c r="G352" s="1324"/>
      <c r="H352" s="304"/>
      <c r="I352" s="1074"/>
      <c r="J352" s="218"/>
      <c r="K352" s="1562"/>
      <c r="L352" s="304"/>
      <c r="M352" s="1287"/>
    </row>
    <row r="353" spans="1:13" s="1075" customFormat="1" ht="15.75" hidden="1">
      <c r="A353" s="304" t="str">
        <f>IF(J353&gt;0,COUNT($J$4:J353)+MAX('MI Fittings'!A:A,'CS Press Fittings'!A:A,'Steel Nipples'!A:A,'Steel Cut Lengths'!A:A,'Pipe Hangers'!A:A,'Brass Nipples '!A:A,'Brass Fittings '!A:A),"")</f>
        <v/>
      </c>
      <c r="B353" s="304"/>
      <c r="C353" s="360"/>
      <c r="D353" s="304"/>
      <c r="E353" s="1335"/>
      <c r="F353" s="360"/>
      <c r="G353" s="1324"/>
      <c r="H353" s="304"/>
      <c r="I353" s="1074"/>
      <c r="J353" s="218"/>
      <c r="K353" s="1562"/>
      <c r="L353" s="304"/>
      <c r="M353" s="1287"/>
    </row>
    <row r="354" spans="1:13" s="1075" customFormat="1" ht="15.75" hidden="1">
      <c r="A354" s="304" t="str">
        <f>IF(J354&gt;0,COUNT($J$4:J354)+MAX('MI Fittings'!A:A,'CS Press Fittings'!A:A,'Steel Nipples'!A:A,'Steel Cut Lengths'!A:A,'Pipe Hangers'!A:A,'Brass Nipples '!A:A,'Brass Fittings '!A:A),"")</f>
        <v/>
      </c>
      <c r="B354" s="304"/>
      <c r="C354" s="360"/>
      <c r="D354" s="304"/>
      <c r="E354" s="1335"/>
      <c r="F354" s="360"/>
      <c r="G354" s="1324"/>
      <c r="H354" s="304"/>
      <c r="I354" s="1074"/>
      <c r="J354" s="218"/>
      <c r="K354" s="1562"/>
      <c r="L354" s="304"/>
      <c r="M354" s="1287"/>
    </row>
    <row r="355" spans="1:13" s="1075" customFormat="1" ht="15.75" hidden="1">
      <c r="A355" s="304" t="str">
        <f>IF(J355&gt;0,COUNT($J$4:J355)+MAX('MI Fittings'!A:A,'CS Press Fittings'!A:A,'Steel Nipples'!A:A,'Steel Cut Lengths'!A:A,'Pipe Hangers'!A:A,'Brass Nipples '!A:A,'Brass Fittings '!A:A),"")</f>
        <v/>
      </c>
      <c r="B355" s="304"/>
      <c r="C355" s="360"/>
      <c r="D355" s="304"/>
      <c r="E355" s="1335"/>
      <c r="F355" s="360"/>
      <c r="G355" s="1324"/>
      <c r="H355" s="304"/>
      <c r="I355" s="1074"/>
      <c r="J355" s="218"/>
      <c r="K355" s="1562"/>
      <c r="L355" s="304"/>
      <c r="M355" s="1287"/>
    </row>
    <row r="356" spans="1:13" s="1075" customFormat="1" ht="15.75" hidden="1">
      <c r="A356" s="304" t="str">
        <f>IF(J356&gt;0,COUNT($J$4:J356)+MAX('MI Fittings'!A:A,'CS Press Fittings'!A:A,'Steel Nipples'!A:A,'Steel Cut Lengths'!A:A,'Pipe Hangers'!A:A,'Brass Nipples '!A:A,'Brass Fittings '!A:A),"")</f>
        <v/>
      </c>
      <c r="B356" s="304"/>
      <c r="C356" s="360"/>
      <c r="D356" s="304"/>
      <c r="E356" s="1335"/>
      <c r="F356" s="360"/>
      <c r="G356" s="1324"/>
      <c r="H356" s="304"/>
      <c r="I356" s="1074"/>
      <c r="J356" s="218"/>
      <c r="K356" s="1562"/>
      <c r="L356" s="304"/>
      <c r="M356" s="1287"/>
    </row>
    <row r="357" spans="1:13" s="1075" customFormat="1" ht="15.75" hidden="1">
      <c r="A357" s="304" t="str">
        <f>IF(J357&gt;0,COUNT($J$4:J357)+MAX('MI Fittings'!A:A,'CS Press Fittings'!A:A,'Steel Nipples'!A:A,'Steel Cut Lengths'!A:A,'Pipe Hangers'!A:A,'Brass Nipples '!A:A,'Brass Fittings '!A:A),"")</f>
        <v/>
      </c>
      <c r="B357" s="304"/>
      <c r="C357" s="360"/>
      <c r="D357" s="304"/>
      <c r="E357" s="1335"/>
      <c r="F357" s="360"/>
      <c r="G357" s="1324"/>
      <c r="H357" s="304"/>
      <c r="I357" s="1074"/>
      <c r="J357" s="218"/>
      <c r="K357" s="1562"/>
      <c r="L357" s="304"/>
      <c r="M357" s="1287"/>
    </row>
    <row r="358" spans="1:13" s="1075" customFormat="1" ht="15.75" hidden="1">
      <c r="A358" s="304" t="str">
        <f>IF(J358&gt;0,COUNT($J$4:J358)+MAX('MI Fittings'!A:A,'CS Press Fittings'!A:A,'Steel Nipples'!A:A,'Steel Cut Lengths'!A:A,'Pipe Hangers'!A:A,'Brass Nipples '!A:A,'Brass Fittings '!A:A),"")</f>
        <v/>
      </c>
      <c r="B358" s="304"/>
      <c r="C358" s="360"/>
      <c r="D358" s="304"/>
      <c r="E358" s="1335"/>
      <c r="F358" s="360"/>
      <c r="G358" s="1324"/>
      <c r="H358" s="304"/>
      <c r="I358" s="1074"/>
      <c r="J358" s="218"/>
      <c r="K358" s="1562"/>
      <c r="L358" s="304"/>
      <c r="M358" s="1287"/>
    </row>
    <row r="359" spans="1:13" s="1075" customFormat="1" ht="15.75" hidden="1">
      <c r="A359" s="304" t="str">
        <f>IF(J359&gt;0,COUNT($J$4:J359)+MAX('MI Fittings'!A:A,'CS Press Fittings'!A:A,'Steel Nipples'!A:A,'Steel Cut Lengths'!A:A,'Pipe Hangers'!A:A,'Brass Nipples '!A:A,'Brass Fittings '!A:A),"")</f>
        <v/>
      </c>
      <c r="B359" s="304"/>
      <c r="C359" s="360"/>
      <c r="D359" s="304"/>
      <c r="E359" s="1335"/>
      <c r="F359" s="360"/>
      <c r="G359" s="1324"/>
      <c r="H359" s="304"/>
      <c r="I359" s="1074"/>
      <c r="J359" s="218"/>
      <c r="K359" s="1562"/>
      <c r="L359" s="304"/>
      <c r="M359" s="1287"/>
    </row>
    <row r="360" spans="1:13" s="1075" customFormat="1" ht="15.75" hidden="1">
      <c r="A360" s="304" t="str">
        <f>IF(J360&gt;0,COUNT($J$4:J360)+MAX('MI Fittings'!A:A,'CS Press Fittings'!A:A,'Steel Nipples'!A:A,'Steel Cut Lengths'!A:A,'Pipe Hangers'!A:A,'Brass Nipples '!A:A,'Brass Fittings '!A:A),"")</f>
        <v/>
      </c>
      <c r="B360" s="304"/>
      <c r="C360" s="360"/>
      <c r="D360" s="304"/>
      <c r="E360" s="1335"/>
      <c r="F360" s="360"/>
      <c r="G360" s="1324"/>
      <c r="H360" s="304"/>
      <c r="I360" s="1074"/>
      <c r="J360" s="218"/>
      <c r="K360" s="1562"/>
      <c r="L360" s="304"/>
      <c r="M360" s="1287"/>
    </row>
    <row r="361" spans="1:13" s="1075" customFormat="1" ht="15.75" hidden="1">
      <c r="A361" s="304" t="str">
        <f>IF(J361&gt;0,COUNT($J$4:J361)+MAX('MI Fittings'!A:A,'CS Press Fittings'!A:A,'Steel Nipples'!A:A,'Steel Cut Lengths'!A:A,'Pipe Hangers'!A:A,'Brass Nipples '!A:A,'Brass Fittings '!A:A),"")</f>
        <v/>
      </c>
      <c r="B361" s="304"/>
      <c r="C361" s="360"/>
      <c r="D361" s="304"/>
      <c r="E361" s="1335"/>
      <c r="F361" s="360"/>
      <c r="G361" s="1324"/>
      <c r="H361" s="304"/>
      <c r="I361" s="1074"/>
      <c r="J361" s="218"/>
      <c r="K361" s="1562"/>
      <c r="L361" s="304"/>
      <c r="M361" s="1287"/>
    </row>
    <row r="362" spans="1:13" s="1075" customFormat="1" ht="15.75" hidden="1">
      <c r="A362" s="304" t="str">
        <f>IF(J362&gt;0,COUNT($J$4:J362)+MAX('MI Fittings'!A:A,'CS Press Fittings'!A:A,'Steel Nipples'!A:A,'Steel Cut Lengths'!A:A,'Pipe Hangers'!A:A,'Brass Nipples '!A:A,'Brass Fittings '!A:A),"")</f>
        <v/>
      </c>
      <c r="B362" s="304"/>
      <c r="C362" s="360"/>
      <c r="D362" s="304"/>
      <c r="E362" s="1335"/>
      <c r="F362" s="360"/>
      <c r="G362" s="1324"/>
      <c r="H362" s="304"/>
      <c r="I362" s="1074"/>
      <c r="J362" s="218"/>
      <c r="K362" s="1562"/>
      <c r="L362" s="304"/>
      <c r="M362" s="1287"/>
    </row>
    <row r="363" spans="1:13" s="1075" customFormat="1" ht="15.75" hidden="1">
      <c r="A363" s="304" t="str">
        <f>IF(J363&gt;0,COUNT($J$4:J363)+MAX('MI Fittings'!A:A,'CS Press Fittings'!A:A,'Steel Nipples'!A:A,'Steel Cut Lengths'!A:A,'Pipe Hangers'!A:A,'Brass Nipples '!A:A,'Brass Fittings '!A:A),"")</f>
        <v/>
      </c>
      <c r="B363" s="304"/>
      <c r="C363" s="360"/>
      <c r="D363" s="304"/>
      <c r="E363" s="1335"/>
      <c r="F363" s="360"/>
      <c r="G363" s="1324"/>
      <c r="H363" s="304"/>
      <c r="I363" s="1074"/>
      <c r="J363" s="218"/>
      <c r="K363" s="1562"/>
      <c r="L363" s="304"/>
      <c r="M363" s="1287"/>
    </row>
    <row r="364" spans="1:13" s="1075" customFormat="1" ht="15.75" hidden="1">
      <c r="A364" s="304" t="str">
        <f>IF(J364&gt;0,COUNT($J$4:J364)+MAX('MI Fittings'!A:A,'CS Press Fittings'!A:A,'Steel Nipples'!A:A,'Steel Cut Lengths'!A:A,'Pipe Hangers'!A:A,'Brass Nipples '!A:A,'Brass Fittings '!A:A),"")</f>
        <v/>
      </c>
      <c r="B364" s="304"/>
      <c r="C364" s="360"/>
      <c r="D364" s="304"/>
      <c r="E364" s="1335"/>
      <c r="F364" s="360"/>
      <c r="G364" s="1324"/>
      <c r="H364" s="304"/>
      <c r="I364" s="1074"/>
      <c r="J364" s="218"/>
      <c r="K364" s="1562"/>
      <c r="L364" s="304"/>
      <c r="M364" s="1287"/>
    </row>
    <row r="365" spans="1:13" s="1075" customFormat="1" ht="15.75" hidden="1">
      <c r="A365" s="304" t="str">
        <f>IF(J365&gt;0,COUNT($J$4:J365)+MAX('MI Fittings'!A:A,'CS Press Fittings'!A:A,'Steel Nipples'!A:A,'Steel Cut Lengths'!A:A,'Pipe Hangers'!A:A,'Brass Nipples '!A:A,'Brass Fittings '!A:A),"")</f>
        <v/>
      </c>
      <c r="B365" s="304"/>
      <c r="C365" s="360"/>
      <c r="D365" s="304"/>
      <c r="E365" s="1335"/>
      <c r="F365" s="360"/>
      <c r="G365" s="1324"/>
      <c r="H365" s="304"/>
      <c r="I365" s="1074"/>
      <c r="J365" s="218"/>
      <c r="K365" s="1562"/>
      <c r="L365" s="304"/>
      <c r="M365" s="1287"/>
    </row>
    <row r="366" spans="1:13" s="1075" customFormat="1" ht="15.75" hidden="1">
      <c r="A366" s="304" t="str">
        <f>IF(J366&gt;0,COUNT($J$4:J366)+MAX('MI Fittings'!A:A,'CS Press Fittings'!A:A,'Steel Nipples'!A:A,'Steel Cut Lengths'!A:A,'Pipe Hangers'!A:A,'Brass Nipples '!A:A,'Brass Fittings '!A:A),"")</f>
        <v/>
      </c>
      <c r="B366" s="304"/>
      <c r="C366" s="360"/>
      <c r="D366" s="304"/>
      <c r="E366" s="1335"/>
      <c r="F366" s="360"/>
      <c r="G366" s="1324"/>
      <c r="H366" s="304"/>
      <c r="I366" s="1074"/>
      <c r="J366" s="218"/>
      <c r="K366" s="1562"/>
      <c r="L366" s="304"/>
      <c r="M366" s="1287"/>
    </row>
    <row r="367" spans="1:13" s="1075" customFormat="1" ht="15.75" hidden="1">
      <c r="A367" s="304" t="str">
        <f>IF(J367&gt;0,COUNT($J$4:J367)+MAX('MI Fittings'!A:A,'CS Press Fittings'!A:A,'Steel Nipples'!A:A,'Steel Cut Lengths'!A:A,'Pipe Hangers'!A:A,'Brass Nipples '!A:A,'Brass Fittings '!A:A),"")</f>
        <v/>
      </c>
      <c r="B367" s="304"/>
      <c r="C367" s="360"/>
      <c r="D367" s="304"/>
      <c r="E367" s="1335"/>
      <c r="F367" s="360"/>
      <c r="G367" s="1324"/>
      <c r="H367" s="304"/>
      <c r="I367" s="1074"/>
      <c r="J367" s="218"/>
      <c r="K367" s="1562"/>
      <c r="L367" s="304"/>
      <c r="M367" s="1287"/>
    </row>
    <row r="368" spans="1:13" s="1075" customFormat="1" ht="15.75" hidden="1">
      <c r="A368" s="304" t="str">
        <f>IF(J368&gt;0,COUNT($J$4:J368)+MAX('MI Fittings'!A:A,'CS Press Fittings'!A:A,'Steel Nipples'!A:A,'Steel Cut Lengths'!A:A,'Pipe Hangers'!A:A,'Brass Nipples '!A:A,'Brass Fittings '!A:A),"")</f>
        <v/>
      </c>
      <c r="B368" s="304"/>
      <c r="C368" s="360"/>
      <c r="D368" s="304"/>
      <c r="E368" s="1335"/>
      <c r="F368" s="360"/>
      <c r="G368" s="1324"/>
      <c r="H368" s="304"/>
      <c r="I368" s="1074"/>
      <c r="J368" s="218"/>
      <c r="K368" s="1562"/>
      <c r="L368" s="304"/>
      <c r="M368" s="1287"/>
    </row>
    <row r="369" spans="1:13" s="1075" customFormat="1" ht="15.75" hidden="1">
      <c r="A369" s="304" t="str">
        <f>IF(J369&gt;0,COUNT($J$4:J369)+MAX('MI Fittings'!A:A,'CS Press Fittings'!A:A,'Steel Nipples'!A:A,'Steel Cut Lengths'!A:A,'Pipe Hangers'!A:A,'Brass Nipples '!A:A,'Brass Fittings '!A:A),"")</f>
        <v/>
      </c>
      <c r="B369" s="304"/>
      <c r="C369" s="360"/>
      <c r="D369" s="304"/>
      <c r="E369" s="1335"/>
      <c r="F369" s="360"/>
      <c r="G369" s="1324"/>
      <c r="H369" s="304"/>
      <c r="I369" s="1074"/>
      <c r="J369" s="218"/>
      <c r="K369" s="1562"/>
      <c r="L369" s="304"/>
      <c r="M369" s="1287"/>
    </row>
    <row r="370" spans="1:13" s="1075" customFormat="1" ht="15.75" hidden="1">
      <c r="A370" s="304" t="str">
        <f>IF(J370&gt;0,COUNT($J$4:J370)+MAX('MI Fittings'!A:A,'CS Press Fittings'!A:A,'Steel Nipples'!A:A,'Steel Cut Lengths'!A:A,'Pipe Hangers'!A:A,'Brass Nipples '!A:A,'Brass Fittings '!A:A),"")</f>
        <v/>
      </c>
      <c r="B370" s="304"/>
      <c r="C370" s="360"/>
      <c r="D370" s="304"/>
      <c r="E370" s="1335"/>
      <c r="F370" s="360"/>
      <c r="G370" s="1324"/>
      <c r="H370" s="304"/>
      <c r="I370" s="1074"/>
      <c r="J370" s="218"/>
      <c r="K370" s="1562"/>
      <c r="L370" s="304"/>
      <c r="M370" s="1287"/>
    </row>
    <row r="371" spans="1:13" s="1075" customFormat="1" ht="15.75" hidden="1">
      <c r="A371" s="304" t="str">
        <f>IF(J371&gt;0,COUNT($J$4:J371)+MAX('MI Fittings'!A:A,'CS Press Fittings'!A:A,'Steel Nipples'!A:A,'Steel Cut Lengths'!A:A,'Pipe Hangers'!A:A,'Brass Nipples '!A:A,'Brass Fittings '!A:A),"")</f>
        <v/>
      </c>
      <c r="B371" s="304"/>
      <c r="C371" s="360"/>
      <c r="D371" s="304"/>
      <c r="E371" s="1335"/>
      <c r="F371" s="360"/>
      <c r="G371" s="1324"/>
      <c r="H371" s="304"/>
      <c r="I371" s="1074"/>
      <c r="J371" s="218"/>
      <c r="K371" s="1562"/>
      <c r="L371" s="304"/>
      <c r="M371" s="1287"/>
    </row>
    <row r="372" spans="1:13" s="1075" customFormat="1" ht="15.75" hidden="1">
      <c r="A372" s="304" t="str">
        <f>IF(J372&gt;0,COUNT($J$4:J372)+MAX('MI Fittings'!A:A,'CS Press Fittings'!A:A,'Steel Nipples'!A:A,'Steel Cut Lengths'!A:A,'Pipe Hangers'!A:A,'Brass Nipples '!A:A,'Brass Fittings '!A:A),"")</f>
        <v/>
      </c>
      <c r="B372" s="304"/>
      <c r="C372" s="360"/>
      <c r="D372" s="304"/>
      <c r="E372" s="1335"/>
      <c r="F372" s="360"/>
      <c r="G372" s="1324"/>
      <c r="H372" s="304"/>
      <c r="I372" s="1074"/>
      <c r="J372" s="218"/>
      <c r="K372" s="1562"/>
      <c r="L372" s="304"/>
      <c r="M372" s="1287"/>
    </row>
    <row r="373" spans="1:13" s="1075" customFormat="1" ht="15.75" hidden="1">
      <c r="A373" s="304" t="str">
        <f>IF(J373&gt;0,COUNT($J$4:J373)+MAX('MI Fittings'!A:A,'CS Press Fittings'!A:A,'Steel Nipples'!A:A,'Steel Cut Lengths'!A:A,'Pipe Hangers'!A:A,'Brass Nipples '!A:A,'Brass Fittings '!A:A),"")</f>
        <v/>
      </c>
      <c r="B373" s="304"/>
      <c r="C373" s="360"/>
      <c r="D373" s="304"/>
      <c r="E373" s="1335"/>
      <c r="F373" s="360"/>
      <c r="G373" s="1324"/>
      <c r="H373" s="304"/>
      <c r="I373" s="1074"/>
      <c r="J373" s="218"/>
      <c r="K373" s="1562"/>
      <c r="L373" s="304"/>
      <c r="M373" s="1287"/>
    </row>
    <row r="374" spans="1:13" s="1075" customFormat="1" ht="15.75" hidden="1">
      <c r="A374" s="304" t="str">
        <f>IF(J374&gt;0,COUNT($J$4:J374)+MAX('MI Fittings'!A:A,'CS Press Fittings'!A:A,'Steel Nipples'!A:A,'Steel Cut Lengths'!A:A,'Pipe Hangers'!A:A,'Brass Nipples '!A:A,'Brass Fittings '!A:A),"")</f>
        <v/>
      </c>
      <c r="B374" s="304"/>
      <c r="C374" s="360"/>
      <c r="D374" s="304"/>
      <c r="E374" s="1335"/>
      <c r="F374" s="360"/>
      <c r="G374" s="1324"/>
      <c r="H374" s="304"/>
      <c r="I374" s="1074"/>
      <c r="J374" s="218"/>
      <c r="K374" s="1562"/>
      <c r="L374" s="304"/>
      <c r="M374" s="1287"/>
    </row>
    <row r="375" spans="1:13" s="1075" customFormat="1" ht="15.75" hidden="1">
      <c r="A375" s="304" t="str">
        <f>IF(J375&gt;0,COUNT($J$4:J375)+MAX('MI Fittings'!A:A,'CS Press Fittings'!A:A,'Steel Nipples'!A:A,'Steel Cut Lengths'!A:A,'Pipe Hangers'!A:A,'Brass Nipples '!A:A,'Brass Fittings '!A:A),"")</f>
        <v/>
      </c>
      <c r="B375" s="304"/>
      <c r="C375" s="360"/>
      <c r="D375" s="304"/>
      <c r="E375" s="1335"/>
      <c r="F375" s="360"/>
      <c r="G375" s="1324"/>
      <c r="H375" s="304"/>
      <c r="I375" s="1074"/>
      <c r="J375" s="218"/>
      <c r="K375" s="1562"/>
      <c r="L375" s="304"/>
      <c r="M375" s="1287"/>
    </row>
    <row r="376" spans="1:13" s="1075" customFormat="1" ht="15.75" hidden="1">
      <c r="A376" s="304" t="str">
        <f>IF(J376&gt;0,COUNT($J$4:J376)+MAX('MI Fittings'!A:A,'CS Press Fittings'!A:A,'Steel Nipples'!A:A,'Steel Cut Lengths'!A:A,'Pipe Hangers'!A:A,'Brass Nipples '!A:A,'Brass Fittings '!A:A),"")</f>
        <v/>
      </c>
      <c r="B376" s="304"/>
      <c r="C376" s="360"/>
      <c r="D376" s="304"/>
      <c r="E376" s="1335"/>
      <c r="F376" s="360"/>
      <c r="G376" s="1324"/>
      <c r="H376" s="304"/>
      <c r="I376" s="1074"/>
      <c r="J376" s="218"/>
      <c r="K376" s="1562"/>
      <c r="L376" s="304"/>
      <c r="M376" s="1287"/>
    </row>
    <row r="377" spans="1:13" s="1075" customFormat="1" ht="15.75" hidden="1">
      <c r="A377" s="304" t="str">
        <f>IF(J377&gt;0,COUNT($J$4:J377)+MAX('MI Fittings'!A:A,'CS Press Fittings'!A:A,'Steel Nipples'!A:A,'Steel Cut Lengths'!A:A,'Pipe Hangers'!A:A,'Brass Nipples '!A:A,'Brass Fittings '!A:A),"")</f>
        <v/>
      </c>
      <c r="B377" s="304"/>
      <c r="C377" s="360"/>
      <c r="D377" s="304"/>
      <c r="E377" s="1335"/>
      <c r="F377" s="360"/>
      <c r="G377" s="1324"/>
      <c r="H377" s="304"/>
      <c r="I377" s="1074"/>
      <c r="J377" s="218"/>
      <c r="K377" s="1562"/>
      <c r="L377" s="304"/>
      <c r="M377" s="1287"/>
    </row>
    <row r="378" spans="1:13" s="1075" customFormat="1" ht="15.75" hidden="1">
      <c r="A378" s="304" t="str">
        <f>IF(J378&gt;0,COUNT($J$4:J378)+MAX('MI Fittings'!A:A,'CS Press Fittings'!A:A,'Steel Nipples'!A:A,'Steel Cut Lengths'!A:A,'Pipe Hangers'!A:A,'Brass Nipples '!A:A,'Brass Fittings '!A:A),"")</f>
        <v/>
      </c>
      <c r="B378" s="304"/>
      <c r="C378" s="360"/>
      <c r="D378" s="304"/>
      <c r="E378" s="1335"/>
      <c r="F378" s="360"/>
      <c r="G378" s="1324"/>
      <c r="H378" s="304"/>
      <c r="I378" s="1074"/>
      <c r="J378" s="218"/>
      <c r="K378" s="1562"/>
      <c r="L378" s="304"/>
      <c r="M378" s="1287"/>
    </row>
    <row r="379" spans="1:13" s="1075" customFormat="1" ht="15.75" hidden="1">
      <c r="A379" s="304" t="str">
        <f>IF(J379&gt;0,COUNT($J$4:J379)+MAX('MI Fittings'!A:A,'CS Press Fittings'!A:A,'Steel Nipples'!A:A,'Steel Cut Lengths'!A:A,'Pipe Hangers'!A:A,'Brass Nipples '!A:A,'Brass Fittings '!A:A),"")</f>
        <v/>
      </c>
      <c r="B379" s="304"/>
      <c r="C379" s="360"/>
      <c r="D379" s="304"/>
      <c r="E379" s="1335"/>
      <c r="F379" s="360"/>
      <c r="G379" s="1324"/>
      <c r="H379" s="304"/>
      <c r="I379" s="1074"/>
      <c r="J379" s="218"/>
      <c r="K379" s="1562"/>
      <c r="L379" s="304"/>
      <c r="M379" s="1287"/>
    </row>
    <row r="380" spans="1:13" s="1075" customFormat="1" ht="15.75" hidden="1">
      <c r="A380" s="304" t="str">
        <f>IF(J380&gt;0,COUNT($J$4:J380)+MAX('MI Fittings'!A:A,'CS Press Fittings'!A:A,'Steel Nipples'!A:A,'Steel Cut Lengths'!A:A,'Pipe Hangers'!A:A,'Brass Nipples '!A:A,'Brass Fittings '!A:A),"")</f>
        <v/>
      </c>
      <c r="B380" s="304"/>
      <c r="C380" s="360"/>
      <c r="D380" s="304"/>
      <c r="E380" s="1335"/>
      <c r="F380" s="360"/>
      <c r="G380" s="1324"/>
      <c r="H380" s="304"/>
      <c r="I380" s="1074"/>
      <c r="J380" s="218"/>
      <c r="K380" s="1562"/>
      <c r="L380" s="304"/>
      <c r="M380" s="1287"/>
    </row>
    <row r="381" spans="1:13" s="1075" customFormat="1" ht="15.75" hidden="1">
      <c r="A381" s="304" t="str">
        <f>IF(J381&gt;0,COUNT($J$4:J381)+MAX('MI Fittings'!A:A,'CS Press Fittings'!A:A,'Steel Nipples'!A:A,'Steel Cut Lengths'!A:A,'Pipe Hangers'!A:A,'Brass Nipples '!A:A,'Brass Fittings '!A:A),"")</f>
        <v/>
      </c>
      <c r="B381" s="304"/>
      <c r="C381" s="360"/>
      <c r="D381" s="304"/>
      <c r="E381" s="1335"/>
      <c r="F381" s="360"/>
      <c r="G381" s="1324"/>
      <c r="H381" s="304"/>
      <c r="I381" s="1074"/>
      <c r="J381" s="218"/>
      <c r="K381" s="1562"/>
      <c r="L381" s="304"/>
      <c r="M381" s="1287"/>
    </row>
    <row r="382" spans="1:13" s="1075" customFormat="1" ht="15.75" hidden="1">
      <c r="A382" s="304" t="str">
        <f>IF(J382&gt;0,COUNT($J$4:J382)+MAX('MI Fittings'!A:A,'CS Press Fittings'!A:A,'Steel Nipples'!A:A,'Steel Cut Lengths'!A:A,'Pipe Hangers'!A:A,'Brass Nipples '!A:A,'Brass Fittings '!A:A),"")</f>
        <v/>
      </c>
      <c r="B382" s="304"/>
      <c r="C382" s="360"/>
      <c r="D382" s="304"/>
      <c r="E382" s="1335"/>
      <c r="F382" s="360"/>
      <c r="G382" s="1324"/>
      <c r="H382" s="304"/>
      <c r="I382" s="1074"/>
      <c r="J382" s="218"/>
      <c r="K382" s="1562"/>
      <c r="L382" s="304"/>
      <c r="M382" s="1287"/>
    </row>
    <row r="383" spans="1:13" s="1075" customFormat="1" ht="15.75" hidden="1">
      <c r="A383" s="304" t="str">
        <f>IF(J383&gt;0,COUNT($J$4:J383)+MAX('MI Fittings'!A:A,'CS Press Fittings'!A:A,'Steel Nipples'!A:A,'Steel Cut Lengths'!A:A,'Pipe Hangers'!A:A,'Brass Nipples '!A:A,'Brass Fittings '!A:A),"")</f>
        <v/>
      </c>
      <c r="B383" s="304"/>
      <c r="C383" s="360"/>
      <c r="D383" s="304"/>
      <c r="E383" s="1335"/>
      <c r="F383" s="360"/>
      <c r="G383" s="1324"/>
      <c r="H383" s="304"/>
      <c r="I383" s="1074"/>
      <c r="J383" s="218"/>
      <c r="K383" s="1562"/>
      <c r="L383" s="304"/>
      <c r="M383" s="1287"/>
    </row>
    <row r="384" spans="1:13" s="1075" customFormat="1" ht="15.75" hidden="1">
      <c r="A384" s="304" t="str">
        <f>IF(J384&gt;0,COUNT($J$4:J384)+MAX('MI Fittings'!A:A,'CS Press Fittings'!A:A,'Steel Nipples'!A:A,'Steel Cut Lengths'!A:A,'Pipe Hangers'!A:A,'Brass Nipples '!A:A,'Brass Fittings '!A:A),"")</f>
        <v/>
      </c>
      <c r="B384" s="304"/>
      <c r="C384" s="360"/>
      <c r="D384" s="304"/>
      <c r="E384" s="1335"/>
      <c r="F384" s="360"/>
      <c r="G384" s="1324"/>
      <c r="H384" s="304"/>
      <c r="I384" s="1074"/>
      <c r="J384" s="218"/>
      <c r="K384" s="1562"/>
      <c r="L384" s="304"/>
      <c r="M384" s="1287"/>
    </row>
    <row r="385" spans="1:13" s="1075" customFormat="1" ht="15.75" hidden="1">
      <c r="A385" s="304" t="str">
        <f>IF(J385&gt;0,COUNT($J$4:J385)+MAX('MI Fittings'!A:A,'CS Press Fittings'!A:A,'Steel Nipples'!A:A,'Steel Cut Lengths'!A:A,'Pipe Hangers'!A:A,'Brass Nipples '!A:A,'Brass Fittings '!A:A),"")</f>
        <v/>
      </c>
      <c r="B385" s="304"/>
      <c r="C385" s="360"/>
      <c r="D385" s="304"/>
      <c r="E385" s="1335"/>
      <c r="F385" s="360"/>
      <c r="G385" s="1324"/>
      <c r="H385" s="304"/>
      <c r="I385" s="1074"/>
      <c r="J385" s="218"/>
      <c r="K385" s="1562"/>
      <c r="L385" s="304"/>
      <c r="M385" s="1287"/>
    </row>
    <row r="386" spans="1:13" s="1075" customFormat="1" ht="15.75" hidden="1">
      <c r="A386" s="304" t="str">
        <f>IF(J386&gt;0,COUNT($J$4:J386)+MAX('MI Fittings'!A:A,'CS Press Fittings'!A:A,'Steel Nipples'!A:A,'Steel Cut Lengths'!A:A,'Pipe Hangers'!A:A,'Brass Nipples '!A:A,'Brass Fittings '!A:A),"")</f>
        <v/>
      </c>
      <c r="B386" s="304"/>
      <c r="C386" s="360"/>
      <c r="D386" s="304"/>
      <c r="E386" s="1335"/>
      <c r="F386" s="360"/>
      <c r="G386" s="1324"/>
      <c r="H386" s="304"/>
      <c r="I386" s="1074"/>
      <c r="J386" s="218"/>
      <c r="K386" s="1562"/>
      <c r="L386" s="304"/>
      <c r="M386" s="1287"/>
    </row>
    <row r="387" spans="1:13" s="1075" customFormat="1" ht="15.75" hidden="1">
      <c r="A387" s="304" t="str">
        <f>IF(J387&gt;0,COUNT($J$4:J387)+MAX('MI Fittings'!A:A,'CS Press Fittings'!A:A,'Steel Nipples'!A:A,'Steel Cut Lengths'!A:A,'Pipe Hangers'!A:A,'Brass Nipples '!A:A,'Brass Fittings '!A:A),"")</f>
        <v/>
      </c>
      <c r="B387" s="304"/>
      <c r="C387" s="360"/>
      <c r="D387" s="304"/>
      <c r="E387" s="1335"/>
      <c r="F387" s="360"/>
      <c r="G387" s="1324"/>
      <c r="H387" s="304"/>
      <c r="I387" s="1074"/>
      <c r="J387" s="218"/>
      <c r="K387" s="1562"/>
      <c r="L387" s="304"/>
      <c r="M387" s="1287"/>
    </row>
    <row r="388" spans="1:13" s="1075" customFormat="1" ht="15.75" hidden="1">
      <c r="A388" s="304" t="str">
        <f>IF(J388&gt;0,COUNT($J$4:J388)+MAX('MI Fittings'!A:A,'CS Press Fittings'!A:A,'Steel Nipples'!A:A,'Steel Cut Lengths'!A:A,'Pipe Hangers'!A:A,'Brass Nipples '!A:A,'Brass Fittings '!A:A),"")</f>
        <v/>
      </c>
      <c r="B388" s="304"/>
      <c r="C388" s="360"/>
      <c r="D388" s="304"/>
      <c r="E388" s="1335"/>
      <c r="F388" s="360"/>
      <c r="G388" s="1324"/>
      <c r="H388" s="304"/>
      <c r="I388" s="1074"/>
      <c r="J388" s="218"/>
      <c r="K388" s="1562"/>
      <c r="L388" s="304"/>
      <c r="M388" s="1287"/>
    </row>
    <row r="389" spans="1:13" s="1075" customFormat="1" ht="15.75" hidden="1">
      <c r="A389" s="304" t="str">
        <f>IF(J389&gt;0,COUNT($J$4:J389)+MAX('MI Fittings'!A:A,'CS Press Fittings'!A:A,'Steel Nipples'!A:A,'Steel Cut Lengths'!A:A,'Pipe Hangers'!A:A,'Brass Nipples '!A:A,'Brass Fittings '!A:A),"")</f>
        <v/>
      </c>
      <c r="B389" s="304"/>
      <c r="C389" s="360"/>
      <c r="D389" s="304"/>
      <c r="E389" s="1335"/>
      <c r="F389" s="360"/>
      <c r="G389" s="1324"/>
      <c r="H389" s="304"/>
      <c r="I389" s="1074"/>
      <c r="J389" s="218"/>
      <c r="K389" s="1562"/>
      <c r="L389" s="304"/>
      <c r="M389" s="1287"/>
    </row>
    <row r="390" spans="1:13" s="1075" customFormat="1" ht="15.75" hidden="1">
      <c r="A390" s="304" t="str">
        <f>IF(J390&gt;0,COUNT($J$4:J390)+MAX('MI Fittings'!A:A,'CS Press Fittings'!A:A,'Steel Nipples'!A:A,'Steel Cut Lengths'!A:A,'Pipe Hangers'!A:A,'Brass Nipples '!A:A,'Brass Fittings '!A:A),"")</f>
        <v/>
      </c>
      <c r="B390" s="304"/>
      <c r="C390" s="360"/>
      <c r="D390" s="304"/>
      <c r="E390" s="1335"/>
      <c r="F390" s="360"/>
      <c r="G390" s="1324"/>
      <c r="H390" s="304"/>
      <c r="I390" s="1074"/>
      <c r="J390" s="218"/>
      <c r="K390" s="1562"/>
      <c r="L390" s="304"/>
      <c r="M390" s="1287"/>
    </row>
    <row r="391" spans="1:13" s="1075" customFormat="1" ht="15.75" hidden="1">
      <c r="A391" s="304" t="str">
        <f>IF(J391&gt;0,COUNT($J$4:J391)+MAX('MI Fittings'!A:A,'CS Press Fittings'!A:A,'Steel Nipples'!A:A,'Steel Cut Lengths'!A:A,'Pipe Hangers'!A:A,'Brass Nipples '!A:A,'Brass Fittings '!A:A),"")</f>
        <v/>
      </c>
      <c r="B391" s="304"/>
      <c r="C391" s="360"/>
      <c r="D391" s="304"/>
      <c r="E391" s="1335"/>
      <c r="F391" s="360"/>
      <c r="G391" s="1324"/>
      <c r="H391" s="304"/>
      <c r="I391" s="1074"/>
      <c r="J391" s="218"/>
      <c r="K391" s="1562"/>
      <c r="L391" s="304"/>
      <c r="M391" s="1287"/>
    </row>
    <row r="392" spans="1:13" s="1075" customFormat="1" ht="15.75" hidden="1">
      <c r="A392" s="304" t="str">
        <f>IF(J392&gt;0,COUNT($J$4:J392)+MAX('MI Fittings'!A:A,'CS Press Fittings'!A:A,'Steel Nipples'!A:A,'Steel Cut Lengths'!A:A,'Pipe Hangers'!A:A,'Brass Nipples '!A:A,'Brass Fittings '!A:A),"")</f>
        <v/>
      </c>
      <c r="B392" s="304"/>
      <c r="C392" s="360"/>
      <c r="D392" s="304"/>
      <c r="E392" s="1335"/>
      <c r="F392" s="360"/>
      <c r="G392" s="1324"/>
      <c r="H392" s="304"/>
      <c r="I392" s="1074"/>
      <c r="J392" s="218"/>
      <c r="K392" s="1562"/>
      <c r="L392" s="304"/>
      <c r="M392" s="1287"/>
    </row>
    <row r="393" spans="1:13" s="1075" customFormat="1" ht="15.75" hidden="1">
      <c r="A393" s="304" t="str">
        <f>IF(J393&gt;0,COUNT($J$4:J393)+MAX('MI Fittings'!A:A,'CS Press Fittings'!A:A,'Steel Nipples'!A:A,'Steel Cut Lengths'!A:A,'Pipe Hangers'!A:A,'Brass Nipples '!A:A,'Brass Fittings '!A:A),"")</f>
        <v/>
      </c>
      <c r="B393" s="304"/>
      <c r="C393" s="360"/>
      <c r="D393" s="304"/>
      <c r="E393" s="1335"/>
      <c r="F393" s="360"/>
      <c r="G393" s="1324"/>
      <c r="H393" s="304"/>
      <c r="I393" s="1074"/>
      <c r="J393" s="218"/>
      <c r="K393" s="1562"/>
      <c r="L393" s="304"/>
      <c r="M393" s="1287"/>
    </row>
    <row r="394" spans="1:13" s="1075" customFormat="1" ht="15.75" hidden="1">
      <c r="A394" s="304" t="str">
        <f>IF(J394&gt;0,COUNT($J$4:J394)+MAX('MI Fittings'!A:A,'CS Press Fittings'!A:A,'Steel Nipples'!A:A,'Steel Cut Lengths'!A:A,'Pipe Hangers'!A:A,'Brass Nipples '!A:A,'Brass Fittings '!A:A),"")</f>
        <v/>
      </c>
      <c r="B394" s="304"/>
      <c r="C394" s="360"/>
      <c r="D394" s="304"/>
      <c r="E394" s="1335"/>
      <c r="F394" s="360"/>
      <c r="G394" s="1324"/>
      <c r="H394" s="304"/>
      <c r="I394" s="1074"/>
      <c r="J394" s="218"/>
      <c r="K394" s="1562"/>
      <c r="L394" s="304"/>
      <c r="M394" s="1287"/>
    </row>
    <row r="395" spans="1:13" s="1075" customFormat="1" ht="15.75" hidden="1">
      <c r="A395" s="304" t="str">
        <f>IF(J395&gt;0,COUNT($J$4:J395)+MAX('MI Fittings'!A:A,'CS Press Fittings'!A:A,'Steel Nipples'!A:A,'Steel Cut Lengths'!A:A,'Pipe Hangers'!A:A,'Brass Nipples '!A:A,'Brass Fittings '!A:A),"")</f>
        <v/>
      </c>
      <c r="B395" s="304"/>
      <c r="C395" s="360"/>
      <c r="D395" s="304"/>
      <c r="E395" s="1335"/>
      <c r="F395" s="360"/>
      <c r="G395" s="1324"/>
      <c r="H395" s="304"/>
      <c r="I395" s="1074"/>
      <c r="J395" s="218"/>
      <c r="K395" s="1562"/>
      <c r="L395" s="304"/>
      <c r="M395" s="1287"/>
    </row>
    <row r="396" spans="1:13" s="1075" customFormat="1" ht="15.75" hidden="1">
      <c r="A396" s="304" t="str">
        <f>IF(J396&gt;0,COUNT($J$4:J396)+MAX('MI Fittings'!A:A,'CS Press Fittings'!A:A,'Steel Nipples'!A:A,'Steel Cut Lengths'!A:A,'Pipe Hangers'!A:A,'Brass Nipples '!A:A,'Brass Fittings '!A:A),"")</f>
        <v/>
      </c>
      <c r="B396" s="304"/>
      <c r="C396" s="360"/>
      <c r="D396" s="304"/>
      <c r="E396" s="1335"/>
      <c r="F396" s="360"/>
      <c r="G396" s="1324"/>
      <c r="H396" s="304"/>
      <c r="I396" s="1074"/>
      <c r="J396" s="218"/>
      <c r="K396" s="1562"/>
      <c r="L396" s="304"/>
      <c r="M396" s="1287"/>
    </row>
    <row r="397" spans="1:13" s="1075" customFormat="1" ht="15.75" hidden="1">
      <c r="A397" s="304" t="str">
        <f>IF(J397&gt;0,COUNT($J$4:J397)+MAX('MI Fittings'!A:A,'CS Press Fittings'!A:A,'Steel Nipples'!A:A,'Steel Cut Lengths'!A:A,'Pipe Hangers'!A:A,'Brass Nipples '!A:A,'Brass Fittings '!A:A),"")</f>
        <v/>
      </c>
      <c r="B397" s="304"/>
      <c r="C397" s="360"/>
      <c r="D397" s="304"/>
      <c r="E397" s="1335"/>
      <c r="F397" s="360"/>
      <c r="G397" s="1324"/>
      <c r="H397" s="304"/>
      <c r="I397" s="1074"/>
      <c r="J397" s="218"/>
      <c r="K397" s="1562"/>
      <c r="L397" s="304"/>
      <c r="M397" s="1287"/>
    </row>
    <row r="398" spans="1:13" s="1075" customFormat="1" ht="15.75" hidden="1">
      <c r="A398" s="304" t="str">
        <f>IF(J398&gt;0,COUNT($J$4:J398)+MAX('MI Fittings'!A:A,'CS Press Fittings'!A:A,'Steel Nipples'!A:A,'Steel Cut Lengths'!A:A,'Pipe Hangers'!A:A,'Brass Nipples '!A:A,'Brass Fittings '!A:A),"")</f>
        <v/>
      </c>
      <c r="B398" s="304"/>
      <c r="C398" s="360"/>
      <c r="D398" s="304"/>
      <c r="E398" s="1335"/>
      <c r="F398" s="360"/>
      <c r="G398" s="1324"/>
      <c r="H398" s="304"/>
      <c r="I398" s="1074"/>
      <c r="J398" s="218"/>
      <c r="K398" s="1562"/>
      <c r="L398" s="304"/>
      <c r="M398" s="1287"/>
    </row>
    <row r="399" spans="1:13" s="1075" customFormat="1" ht="15.75" hidden="1">
      <c r="A399" s="304" t="str">
        <f>IF(J399&gt;0,COUNT($J$4:J399)+MAX('MI Fittings'!A:A,'CS Press Fittings'!A:A,'Steel Nipples'!A:A,'Steel Cut Lengths'!A:A,'Pipe Hangers'!A:A,'Brass Nipples '!A:A,'Brass Fittings '!A:A),"")</f>
        <v/>
      </c>
      <c r="B399" s="304"/>
      <c r="C399" s="360"/>
      <c r="D399" s="304"/>
      <c r="E399" s="1335"/>
      <c r="F399" s="360"/>
      <c r="G399" s="1324"/>
      <c r="H399" s="304"/>
      <c r="I399" s="1074"/>
      <c r="J399" s="218"/>
      <c r="K399" s="1562"/>
      <c r="L399" s="304"/>
      <c r="M399" s="1287"/>
    </row>
    <row r="400" spans="1:13" s="1075" customFormat="1" ht="15.75" hidden="1">
      <c r="A400" s="304" t="str">
        <f>IF(J400&gt;0,COUNT($J$4:J400)+MAX('MI Fittings'!A:A,'CS Press Fittings'!A:A,'Steel Nipples'!A:A,'Steel Cut Lengths'!A:A,'Pipe Hangers'!A:A,'Brass Nipples '!A:A,'Brass Fittings '!A:A),"")</f>
        <v/>
      </c>
      <c r="B400" s="304"/>
      <c r="C400" s="360"/>
      <c r="D400" s="304"/>
      <c r="E400" s="1335"/>
      <c r="F400" s="360"/>
      <c r="G400" s="1324"/>
      <c r="H400" s="304"/>
      <c r="I400" s="1074"/>
      <c r="J400" s="218"/>
      <c r="K400" s="1562"/>
      <c r="L400" s="304"/>
      <c r="M400" s="1287"/>
    </row>
    <row r="401" spans="1:13" s="1075" customFormat="1" ht="15.75" hidden="1">
      <c r="A401" s="304" t="str">
        <f>IF(J401&gt;0,COUNT($J$4:J401)+MAX('MI Fittings'!A:A,'CS Press Fittings'!A:A,'Steel Nipples'!A:A,'Steel Cut Lengths'!A:A,'Pipe Hangers'!A:A,'Brass Nipples '!A:A,'Brass Fittings '!A:A),"")</f>
        <v/>
      </c>
      <c r="B401" s="304"/>
      <c r="C401" s="360"/>
      <c r="D401" s="304"/>
      <c r="E401" s="1335"/>
      <c r="F401" s="360"/>
      <c r="G401" s="1324"/>
      <c r="H401" s="304"/>
      <c r="I401" s="1074"/>
      <c r="J401" s="218"/>
      <c r="K401" s="1562"/>
      <c r="L401" s="304"/>
      <c r="M401" s="1287"/>
    </row>
    <row r="402" spans="1:13" s="1075" customFormat="1" ht="15.75" hidden="1">
      <c r="A402" s="304" t="str">
        <f>IF(J402&gt;0,COUNT($J$4:J402)+MAX('MI Fittings'!A:A,'CS Press Fittings'!A:A,'Steel Nipples'!A:A,'Steel Cut Lengths'!A:A,'Pipe Hangers'!A:A,'Brass Nipples '!A:A,'Brass Fittings '!A:A),"")</f>
        <v/>
      </c>
      <c r="B402" s="304"/>
      <c r="C402" s="360"/>
      <c r="D402" s="304"/>
      <c r="E402" s="1335"/>
      <c r="F402" s="360"/>
      <c r="G402" s="1324"/>
      <c r="H402" s="304"/>
      <c r="I402" s="1074"/>
      <c r="J402" s="218"/>
      <c r="K402" s="1562"/>
      <c r="L402" s="304"/>
      <c r="M402" s="1287"/>
    </row>
    <row r="403" spans="1:13" s="1075" customFormat="1" ht="15.75" hidden="1">
      <c r="A403" s="304" t="str">
        <f>IF(J403&gt;0,COUNT($J$4:J403)+MAX('MI Fittings'!A:A,'CS Press Fittings'!A:A,'Steel Nipples'!A:A,'Steel Cut Lengths'!A:A,'Pipe Hangers'!A:A,'Brass Nipples '!A:A,'Brass Fittings '!A:A),"")</f>
        <v/>
      </c>
      <c r="B403" s="304"/>
      <c r="C403" s="360"/>
      <c r="D403" s="304"/>
      <c r="E403" s="1335"/>
      <c r="F403" s="360"/>
      <c r="G403" s="1324"/>
      <c r="H403" s="304"/>
      <c r="I403" s="1074"/>
      <c r="J403" s="218"/>
      <c r="K403" s="1562"/>
      <c r="L403" s="304"/>
      <c r="M403" s="1287"/>
    </row>
    <row r="404" spans="1:13" s="1075" customFormat="1" ht="15.75" hidden="1">
      <c r="A404" s="304" t="str">
        <f>IF(J404&gt;0,COUNT($J$4:J404)+MAX('MI Fittings'!A:A,'CS Press Fittings'!A:A,'Steel Nipples'!A:A,'Steel Cut Lengths'!A:A,'Pipe Hangers'!A:A,'Brass Nipples '!A:A,'Brass Fittings '!A:A),"")</f>
        <v/>
      </c>
      <c r="B404" s="304"/>
      <c r="C404" s="360"/>
      <c r="D404" s="304"/>
      <c r="E404" s="1335"/>
      <c r="F404" s="360"/>
      <c r="G404" s="1324"/>
      <c r="H404" s="304"/>
      <c r="I404" s="1074"/>
      <c r="J404" s="218"/>
      <c r="K404" s="1562"/>
      <c r="L404" s="304"/>
      <c r="M404" s="1287"/>
    </row>
    <row r="405" spans="1:13" s="1075" customFormat="1" ht="15.75" hidden="1">
      <c r="A405" s="304" t="str">
        <f>IF(J405&gt;0,COUNT($J$4:J405)+MAX('MI Fittings'!A:A,'CS Press Fittings'!A:A,'Steel Nipples'!A:A,'Steel Cut Lengths'!A:A,'Pipe Hangers'!A:A,'Brass Nipples '!A:A,'Brass Fittings '!A:A),"")</f>
        <v/>
      </c>
      <c r="B405" s="304"/>
      <c r="C405" s="360"/>
      <c r="D405" s="304"/>
      <c r="E405" s="1335"/>
      <c r="F405" s="360"/>
      <c r="G405" s="1324"/>
      <c r="H405" s="304"/>
      <c r="I405" s="1074"/>
      <c r="J405" s="218"/>
      <c r="K405" s="1562"/>
      <c r="L405" s="304"/>
      <c r="M405" s="1287"/>
    </row>
    <row r="406" spans="1:13" s="1075" customFormat="1" ht="15.75" hidden="1">
      <c r="A406" s="304" t="str">
        <f>IF(J406&gt;0,COUNT($J$4:J406)+MAX('MI Fittings'!A:A,'CS Press Fittings'!A:A,'Steel Nipples'!A:A,'Steel Cut Lengths'!A:A,'Pipe Hangers'!A:A,'Brass Nipples '!A:A,'Brass Fittings '!A:A),"")</f>
        <v/>
      </c>
      <c r="B406" s="304"/>
      <c r="C406" s="360"/>
      <c r="D406" s="304"/>
      <c r="E406" s="1335"/>
      <c r="F406" s="360"/>
      <c r="G406" s="1324"/>
      <c r="H406" s="304"/>
      <c r="I406" s="1074"/>
      <c r="J406" s="218"/>
      <c r="K406" s="1562"/>
      <c r="L406" s="304"/>
      <c r="M406" s="1287"/>
    </row>
    <row r="407" spans="1:13" s="1075" customFormat="1" ht="15.75" hidden="1">
      <c r="A407" s="304" t="str">
        <f>IF(J407&gt;0,COUNT($J$4:J407)+MAX('MI Fittings'!A:A,'CS Press Fittings'!A:A,'Steel Nipples'!A:A,'Steel Cut Lengths'!A:A,'Pipe Hangers'!A:A,'Brass Nipples '!A:A,'Brass Fittings '!A:A),"")</f>
        <v/>
      </c>
      <c r="B407" s="304"/>
      <c r="C407" s="360"/>
      <c r="D407" s="304"/>
      <c r="E407" s="1335"/>
      <c r="F407" s="360"/>
      <c r="G407" s="1324"/>
      <c r="H407" s="304"/>
      <c r="I407" s="1074"/>
      <c r="J407" s="218"/>
      <c r="K407" s="1562"/>
      <c r="L407" s="304"/>
      <c r="M407" s="1287"/>
    </row>
    <row r="408" spans="1:13" s="1075" customFormat="1" ht="15.75" hidden="1">
      <c r="A408" s="304" t="str">
        <f>IF(J408&gt;0,COUNT($J$4:J408)+MAX('MI Fittings'!A:A,'CS Press Fittings'!A:A,'Steel Nipples'!A:A,'Steel Cut Lengths'!A:A,'Pipe Hangers'!A:A,'Brass Nipples '!A:A,'Brass Fittings '!A:A),"")</f>
        <v/>
      </c>
      <c r="B408" s="304"/>
      <c r="C408" s="360"/>
      <c r="D408" s="304"/>
      <c r="E408" s="1335"/>
      <c r="F408" s="360"/>
      <c r="G408" s="1324"/>
      <c r="H408" s="304"/>
      <c r="I408" s="1074"/>
      <c r="J408" s="218"/>
      <c r="K408" s="1562"/>
      <c r="L408" s="304"/>
      <c r="M408" s="1287"/>
    </row>
    <row r="409" spans="1:13" s="1075" customFormat="1" ht="15.75" hidden="1">
      <c r="A409" s="304" t="str">
        <f>IF(J409&gt;0,COUNT($J$4:J409)+MAX('MI Fittings'!A:A,'CS Press Fittings'!A:A,'Steel Nipples'!A:A,'Steel Cut Lengths'!A:A,'Pipe Hangers'!A:A,'Brass Nipples '!A:A,'Brass Fittings '!A:A),"")</f>
        <v/>
      </c>
      <c r="B409" s="304"/>
      <c r="C409" s="360"/>
      <c r="D409" s="304"/>
      <c r="E409" s="1335"/>
      <c r="F409" s="360"/>
      <c r="G409" s="1324"/>
      <c r="H409" s="304"/>
      <c r="I409" s="1074"/>
      <c r="J409" s="218"/>
      <c r="K409" s="1562"/>
      <c r="L409" s="304"/>
      <c r="M409" s="1287"/>
    </row>
    <row r="410" spans="1:13" s="1075" customFormat="1" ht="15.75" hidden="1">
      <c r="A410" s="304" t="str">
        <f>IF(J410&gt;0,COUNT($J$4:J410)+MAX('MI Fittings'!A:A,'CS Press Fittings'!A:A,'Steel Nipples'!A:A,'Steel Cut Lengths'!A:A,'Pipe Hangers'!A:A,'Brass Nipples '!A:A,'Brass Fittings '!A:A),"")</f>
        <v/>
      </c>
      <c r="B410" s="304"/>
      <c r="C410" s="360"/>
      <c r="D410" s="304"/>
      <c r="E410" s="1335"/>
      <c r="F410" s="360"/>
      <c r="G410" s="1324"/>
      <c r="H410" s="304"/>
      <c r="I410" s="1074"/>
      <c r="J410" s="218"/>
      <c r="K410" s="1562"/>
      <c r="L410" s="304"/>
      <c r="M410" s="1287"/>
    </row>
    <row r="411" spans="1:13" s="1075" customFormat="1" ht="15.75" hidden="1">
      <c r="A411" s="304" t="str">
        <f>IF(J411&gt;0,COUNT($J$4:J411)+MAX('MI Fittings'!A:A,'CS Press Fittings'!A:A,'Steel Nipples'!A:A,'Steel Cut Lengths'!A:A,'Pipe Hangers'!A:A,'Brass Nipples '!A:A,'Brass Fittings '!A:A),"")</f>
        <v/>
      </c>
      <c r="B411" s="304"/>
      <c r="C411" s="360"/>
      <c r="D411" s="304"/>
      <c r="E411" s="1335"/>
      <c r="F411" s="360"/>
      <c r="G411" s="1324"/>
      <c r="H411" s="304"/>
      <c r="I411" s="1074"/>
      <c r="J411" s="218"/>
      <c r="K411" s="1562"/>
      <c r="L411" s="304"/>
      <c r="M411" s="1287"/>
    </row>
    <row r="412" spans="1:13" s="1075" customFormat="1" ht="15.75" hidden="1">
      <c r="A412" s="304" t="str">
        <f>IF(J412&gt;0,COUNT($J$4:J412)+MAX('MI Fittings'!A:A,'CS Press Fittings'!A:A,'Steel Nipples'!A:A,'Steel Cut Lengths'!A:A,'Pipe Hangers'!A:A,'Brass Nipples '!A:A,'Brass Fittings '!A:A),"")</f>
        <v/>
      </c>
      <c r="B412" s="304"/>
      <c r="C412" s="360"/>
      <c r="D412" s="304"/>
      <c r="E412" s="1335"/>
      <c r="F412" s="360"/>
      <c r="G412" s="1324"/>
      <c r="H412" s="304"/>
      <c r="I412" s="1074"/>
      <c r="J412" s="218"/>
      <c r="K412" s="1562"/>
      <c r="L412" s="304"/>
      <c r="M412" s="1287"/>
    </row>
    <row r="413" spans="1:13" s="1075" customFormat="1" ht="15.75" hidden="1">
      <c r="A413" s="304" t="str">
        <f>IF(J413&gt;0,COUNT($J$4:J413)+MAX('MI Fittings'!A:A,'CS Press Fittings'!A:A,'Steel Nipples'!A:A,'Steel Cut Lengths'!A:A,'Pipe Hangers'!A:A,'Brass Nipples '!A:A,'Brass Fittings '!A:A),"")</f>
        <v/>
      </c>
      <c r="B413" s="304"/>
      <c r="C413" s="360"/>
      <c r="D413" s="304"/>
      <c r="E413" s="1335"/>
      <c r="F413" s="360"/>
      <c r="G413" s="1324"/>
      <c r="H413" s="304"/>
      <c r="I413" s="1074"/>
      <c r="J413" s="218"/>
      <c r="K413" s="1562"/>
      <c r="L413" s="304"/>
      <c r="M413" s="1287"/>
    </row>
    <row r="414" spans="1:13" s="1075" customFormat="1" ht="15.75" hidden="1">
      <c r="A414" s="304" t="str">
        <f>IF(J414&gt;0,COUNT($J$4:J414)+MAX('MI Fittings'!A:A,'CS Press Fittings'!A:A,'Steel Nipples'!A:A,'Steel Cut Lengths'!A:A,'Pipe Hangers'!A:A,'Brass Nipples '!A:A,'Brass Fittings '!A:A),"")</f>
        <v/>
      </c>
      <c r="B414" s="304"/>
      <c r="C414" s="360"/>
      <c r="D414" s="304"/>
      <c r="E414" s="1335"/>
      <c r="F414" s="360"/>
      <c r="G414" s="1324"/>
      <c r="H414" s="304"/>
      <c r="I414" s="1074"/>
      <c r="J414" s="218"/>
      <c r="K414" s="1562"/>
      <c r="L414" s="304"/>
      <c r="M414" s="1287"/>
    </row>
    <row r="415" spans="1:13" s="1075" customFormat="1" ht="15.75" hidden="1">
      <c r="A415" s="304" t="str">
        <f>IF(J415&gt;0,COUNT($J$4:J415)+MAX('MI Fittings'!A:A,'CS Press Fittings'!A:A,'Steel Nipples'!A:A,'Steel Cut Lengths'!A:A,'Pipe Hangers'!A:A,'Brass Nipples '!A:A,'Brass Fittings '!A:A),"")</f>
        <v/>
      </c>
      <c r="B415" s="304"/>
      <c r="C415" s="360"/>
      <c r="D415" s="304"/>
      <c r="E415" s="1335"/>
      <c r="F415" s="360"/>
      <c r="G415" s="1324"/>
      <c r="H415" s="304"/>
      <c r="I415" s="1074"/>
      <c r="J415" s="218"/>
      <c r="K415" s="1562"/>
      <c r="L415" s="304"/>
      <c r="M415" s="1287"/>
    </row>
    <row r="416" spans="1:13" s="1075" customFormat="1" ht="15.75" hidden="1">
      <c r="A416" s="304" t="str">
        <f>IF(J416&gt;0,COUNT($J$4:J416)+MAX('MI Fittings'!A:A,'CS Press Fittings'!A:A,'Steel Nipples'!A:A,'Steel Cut Lengths'!A:A,'Pipe Hangers'!A:A,'Brass Nipples '!A:A,'Brass Fittings '!A:A),"")</f>
        <v/>
      </c>
      <c r="B416" s="304"/>
      <c r="C416" s="360"/>
      <c r="D416" s="304"/>
      <c r="E416" s="1335"/>
      <c r="F416" s="360"/>
      <c r="G416" s="1324"/>
      <c r="H416" s="304"/>
      <c r="I416" s="1074"/>
      <c r="J416" s="218"/>
      <c r="K416" s="1562"/>
      <c r="L416" s="304"/>
      <c r="M416" s="1287"/>
    </row>
    <row r="417" spans="1:13" s="1075" customFormat="1" ht="15.75" hidden="1">
      <c r="A417" s="304"/>
      <c r="B417" s="304"/>
      <c r="C417" s="360"/>
      <c r="D417" s="304"/>
      <c r="E417" s="1335"/>
      <c r="F417" s="360"/>
      <c r="G417" s="1324"/>
      <c r="H417" s="304"/>
      <c r="I417" s="1074"/>
      <c r="J417" s="218"/>
      <c r="K417" s="1562"/>
      <c r="L417" s="304"/>
      <c r="M417" s="1287"/>
    </row>
    <row r="418" spans="1:13" s="1075" customFormat="1" ht="15.75" hidden="1">
      <c r="A418" s="304"/>
      <c r="B418" s="304"/>
      <c r="C418" s="360"/>
      <c r="D418" s="304"/>
      <c r="E418" s="1335"/>
      <c r="F418" s="360"/>
      <c r="G418" s="1324"/>
      <c r="H418" s="304"/>
      <c r="I418" s="1074"/>
      <c r="J418" s="218"/>
      <c r="K418" s="1562"/>
      <c r="L418" s="304"/>
      <c r="M418" s="1287"/>
    </row>
    <row r="419" spans="1:13" s="1075" customFormat="1" ht="15.75" hidden="1">
      <c r="A419" s="304"/>
      <c r="B419" s="304"/>
      <c r="C419" s="360"/>
      <c r="D419" s="304"/>
      <c r="E419" s="1335"/>
      <c r="F419" s="360"/>
      <c r="G419" s="1324"/>
      <c r="H419" s="304"/>
      <c r="I419" s="1074"/>
      <c r="J419" s="218"/>
      <c r="K419" s="1562"/>
      <c r="L419" s="304"/>
      <c r="M419" s="1287"/>
    </row>
    <row r="420" spans="1:13" s="1075" customFormat="1" ht="15.75" hidden="1">
      <c r="A420" s="304"/>
      <c r="B420" s="304"/>
      <c r="C420" s="360"/>
      <c r="D420" s="304"/>
      <c r="E420" s="1335"/>
      <c r="F420" s="360"/>
      <c r="G420" s="1324"/>
      <c r="H420" s="304"/>
      <c r="I420" s="1074"/>
      <c r="J420" s="218"/>
      <c r="K420" s="1562"/>
      <c r="L420" s="304"/>
      <c r="M420" s="1287"/>
    </row>
    <row r="421" spans="1:13" s="1075" customFormat="1" ht="15.75" hidden="1">
      <c r="A421" s="304"/>
      <c r="B421" s="304"/>
      <c r="C421" s="360"/>
      <c r="D421" s="304"/>
      <c r="E421" s="1335"/>
      <c r="F421" s="360"/>
      <c r="G421" s="1324"/>
      <c r="H421" s="304"/>
      <c r="I421" s="1074"/>
      <c r="J421" s="218"/>
      <c r="K421" s="1562"/>
      <c r="L421" s="304"/>
      <c r="M421" s="1287"/>
    </row>
    <row r="422" spans="1:13" s="1075" customFormat="1" ht="15.75" hidden="1">
      <c r="A422" s="304"/>
      <c r="B422" s="304"/>
      <c r="C422" s="360"/>
      <c r="D422" s="304"/>
      <c r="E422" s="1335"/>
      <c r="F422" s="360"/>
      <c r="G422" s="1324"/>
      <c r="H422" s="304"/>
      <c r="I422" s="1074"/>
      <c r="J422" s="218"/>
      <c r="K422" s="1562"/>
      <c r="L422" s="304"/>
      <c r="M422" s="1287"/>
    </row>
    <row r="423" spans="1:13" s="1075" customFormat="1" ht="15.75" hidden="1">
      <c r="A423" s="304"/>
      <c r="B423" s="304"/>
      <c r="C423" s="360"/>
      <c r="D423" s="304"/>
      <c r="E423" s="1335"/>
      <c r="F423" s="360"/>
      <c r="G423" s="1324"/>
      <c r="H423" s="304"/>
      <c r="I423" s="1074"/>
      <c r="J423" s="218"/>
      <c r="K423" s="1562"/>
      <c r="L423" s="304"/>
      <c r="M423" s="1287"/>
    </row>
    <row r="424" spans="1:13" s="1075" customFormat="1" ht="15.75" hidden="1">
      <c r="A424" s="304"/>
      <c r="B424" s="304"/>
      <c r="C424" s="360"/>
      <c r="D424" s="304"/>
      <c r="E424" s="1335"/>
      <c r="F424" s="360"/>
      <c r="G424" s="1324"/>
      <c r="H424" s="304"/>
      <c r="I424" s="1074"/>
      <c r="J424" s="218"/>
      <c r="K424" s="1562"/>
      <c r="L424" s="304"/>
      <c r="M424" s="1287"/>
    </row>
    <row r="425" spans="1:13" s="1075" customFormat="1" ht="15.75" hidden="1">
      <c r="A425" s="304"/>
      <c r="B425" s="304"/>
      <c r="C425" s="360"/>
      <c r="D425" s="304"/>
      <c r="E425" s="1335"/>
      <c r="F425" s="360"/>
      <c r="G425" s="1324"/>
      <c r="H425" s="304"/>
      <c r="I425" s="1074"/>
      <c r="J425" s="218"/>
      <c r="K425" s="1562"/>
      <c r="L425" s="304"/>
      <c r="M425" s="1287"/>
    </row>
    <row r="426" spans="1:13" s="1075" customFormat="1" ht="15.75" hidden="1">
      <c r="A426" s="304"/>
      <c r="B426" s="304"/>
      <c r="C426" s="360"/>
      <c r="D426" s="304"/>
      <c r="E426" s="1335"/>
      <c r="F426" s="360"/>
      <c r="G426" s="1324"/>
      <c r="H426" s="304"/>
      <c r="I426" s="1074"/>
      <c r="J426" s="218"/>
      <c r="K426" s="1562"/>
      <c r="L426" s="304"/>
      <c r="M426" s="1287"/>
    </row>
    <row r="427" spans="1:13" s="1075" customFormat="1" ht="15.75" hidden="1">
      <c r="A427" s="304"/>
      <c r="B427" s="304"/>
      <c r="C427" s="360"/>
      <c r="D427" s="304"/>
      <c r="E427" s="1335"/>
      <c r="F427" s="360"/>
      <c r="G427" s="1324"/>
      <c r="H427" s="304"/>
      <c r="I427" s="1074"/>
      <c r="J427" s="218"/>
      <c r="K427" s="1562"/>
      <c r="L427" s="304"/>
      <c r="M427" s="1287"/>
    </row>
    <row r="428" spans="1:13" s="1075" customFormat="1" ht="15.75" hidden="1">
      <c r="A428" s="304"/>
      <c r="B428" s="304"/>
      <c r="C428" s="360"/>
      <c r="D428" s="304"/>
      <c r="E428" s="1335"/>
      <c r="F428" s="360"/>
      <c r="G428" s="1324"/>
      <c r="H428" s="304"/>
      <c r="I428" s="1074"/>
      <c r="J428" s="218"/>
      <c r="K428" s="1562"/>
      <c r="L428" s="304"/>
      <c r="M428" s="1287"/>
    </row>
    <row r="429" spans="1:13" s="1075" customFormat="1" ht="15.75" hidden="1">
      <c r="A429" s="304"/>
      <c r="B429" s="304"/>
      <c r="C429" s="360"/>
      <c r="D429" s="304"/>
      <c r="E429" s="1335"/>
      <c r="F429" s="360"/>
      <c r="G429" s="1324"/>
      <c r="H429" s="304"/>
      <c r="I429" s="1074"/>
      <c r="J429" s="218"/>
      <c r="K429" s="1562"/>
      <c r="L429" s="304"/>
      <c r="M429" s="1287"/>
    </row>
    <row r="430" spans="1:13" s="1075" customFormat="1" ht="15.75" hidden="1">
      <c r="A430" s="304"/>
      <c r="B430" s="304"/>
      <c r="C430" s="360"/>
      <c r="D430" s="304"/>
      <c r="E430" s="1335"/>
      <c r="F430" s="360"/>
      <c r="G430" s="1324"/>
      <c r="H430" s="304"/>
      <c r="I430" s="1074"/>
      <c r="J430" s="218"/>
      <c r="K430" s="1562"/>
      <c r="L430" s="304"/>
      <c r="M430" s="1287"/>
    </row>
    <row r="431" spans="1:13" s="1075" customFormat="1" ht="15.75" hidden="1">
      <c r="A431" s="304"/>
      <c r="B431" s="304"/>
      <c r="C431" s="360"/>
      <c r="D431" s="304"/>
      <c r="E431" s="1335"/>
      <c r="F431" s="360"/>
      <c r="G431" s="1324"/>
      <c r="H431" s="304"/>
      <c r="I431" s="1074"/>
      <c r="J431" s="218"/>
      <c r="K431" s="1562"/>
      <c r="L431" s="304"/>
      <c r="M431" s="1287"/>
    </row>
    <row r="432" spans="1:13" s="1075" customFormat="1" ht="15.75" hidden="1">
      <c r="A432" s="304"/>
      <c r="B432" s="304"/>
      <c r="C432" s="360"/>
      <c r="D432" s="304"/>
      <c r="E432" s="1335"/>
      <c r="F432" s="360"/>
      <c r="G432" s="1324"/>
      <c r="H432" s="304"/>
      <c r="I432" s="1074"/>
      <c r="J432" s="218"/>
      <c r="K432" s="1562"/>
      <c r="L432" s="304"/>
      <c r="M432" s="1287"/>
    </row>
    <row r="433" spans="1:13" s="1075" customFormat="1" ht="15.75" hidden="1">
      <c r="A433" s="304"/>
      <c r="B433" s="304"/>
      <c r="C433" s="360"/>
      <c r="D433" s="304"/>
      <c r="E433" s="1335"/>
      <c r="F433" s="360"/>
      <c r="G433" s="1324"/>
      <c r="H433" s="304"/>
      <c r="I433" s="1074"/>
      <c r="J433" s="218"/>
      <c r="K433" s="1562"/>
      <c r="L433" s="304"/>
      <c r="M433" s="1287"/>
    </row>
    <row r="434" spans="1:13" s="1075" customFormat="1" ht="15.75" hidden="1">
      <c r="A434" s="304"/>
      <c r="B434" s="304"/>
      <c r="C434" s="360"/>
      <c r="D434" s="304"/>
      <c r="E434" s="1335"/>
      <c r="F434" s="360"/>
      <c r="G434" s="1324"/>
      <c r="H434" s="304"/>
      <c r="I434" s="1074"/>
      <c r="J434" s="218"/>
      <c r="K434" s="1562"/>
      <c r="L434" s="304"/>
      <c r="M434" s="1287"/>
    </row>
    <row r="435" spans="1:13" s="1075" customFormat="1" ht="15.75" hidden="1">
      <c r="A435" s="304"/>
      <c r="B435" s="304"/>
      <c r="C435" s="360"/>
      <c r="D435" s="304"/>
      <c r="E435" s="1335"/>
      <c r="F435" s="360"/>
      <c r="G435" s="1324"/>
      <c r="H435" s="304"/>
      <c r="I435" s="1074"/>
      <c r="J435" s="218"/>
      <c r="K435" s="1562"/>
      <c r="L435" s="304"/>
      <c r="M435" s="1287"/>
    </row>
    <row r="436" spans="1:13" s="1075" customFormat="1" ht="15.75" hidden="1">
      <c r="A436" s="304"/>
      <c r="B436" s="304"/>
      <c r="C436" s="360"/>
      <c r="D436" s="304"/>
      <c r="E436" s="1335"/>
      <c r="F436" s="360"/>
      <c r="G436" s="1324"/>
      <c r="H436" s="304"/>
      <c r="I436" s="1074"/>
      <c r="J436" s="218"/>
      <c r="K436" s="1562"/>
      <c r="L436" s="304"/>
      <c r="M436" s="1287"/>
    </row>
    <row r="437" spans="1:13" s="1075" customFormat="1" ht="15.75" hidden="1">
      <c r="A437" s="304"/>
      <c r="B437" s="304"/>
      <c r="C437" s="360"/>
      <c r="D437" s="304"/>
      <c r="E437" s="1335"/>
      <c r="F437" s="360"/>
      <c r="G437" s="1324"/>
      <c r="H437" s="304"/>
      <c r="I437" s="1074"/>
      <c r="J437" s="218"/>
      <c r="K437" s="1562"/>
      <c r="L437" s="304"/>
      <c r="M437" s="1287"/>
    </row>
    <row r="438" spans="1:13" s="1075" customFormat="1" ht="15.75" hidden="1">
      <c r="A438" s="304"/>
      <c r="B438" s="304"/>
      <c r="C438" s="360"/>
      <c r="D438" s="304"/>
      <c r="E438" s="1335"/>
      <c r="F438" s="360"/>
      <c r="G438" s="1324"/>
      <c r="H438" s="304"/>
      <c r="I438" s="1074"/>
      <c r="J438" s="218"/>
      <c r="K438" s="1562"/>
      <c r="L438" s="304"/>
      <c r="M438" s="1287"/>
    </row>
    <row r="439" spans="1:13" s="1075" customFormat="1" ht="15.75" hidden="1">
      <c r="A439" s="304"/>
      <c r="B439" s="304"/>
      <c r="C439" s="360"/>
      <c r="D439" s="304"/>
      <c r="E439" s="1335"/>
      <c r="F439" s="360"/>
      <c r="G439" s="1324"/>
      <c r="H439" s="304"/>
      <c r="I439" s="1074"/>
      <c r="J439" s="218"/>
      <c r="K439" s="1562"/>
      <c r="L439" s="304"/>
      <c r="M439" s="1287"/>
    </row>
    <row r="440" spans="1:13" s="1075" customFormat="1" ht="15.75" hidden="1">
      <c r="A440" s="304"/>
      <c r="B440" s="304"/>
      <c r="C440" s="360"/>
      <c r="D440" s="304"/>
      <c r="E440" s="1335"/>
      <c r="F440" s="360"/>
      <c r="G440" s="1324"/>
      <c r="H440" s="304"/>
      <c r="I440" s="1074"/>
      <c r="J440" s="218"/>
      <c r="K440" s="1562"/>
      <c r="L440" s="304"/>
      <c r="M440" s="1287"/>
    </row>
    <row r="441" spans="1:13" s="1075" customFormat="1" ht="15.75" hidden="1">
      <c r="A441" s="304"/>
      <c r="B441" s="304"/>
      <c r="C441" s="360"/>
      <c r="D441" s="304"/>
      <c r="E441" s="1335"/>
      <c r="F441" s="360"/>
      <c r="G441" s="1324"/>
      <c r="H441" s="304"/>
      <c r="I441" s="1074"/>
      <c r="J441" s="218"/>
      <c r="K441" s="1562"/>
      <c r="L441" s="304"/>
      <c r="M441" s="1287"/>
    </row>
    <row r="442" spans="1:13" s="1075" customFormat="1" ht="15.75" hidden="1">
      <c r="A442" s="304"/>
      <c r="B442" s="304"/>
      <c r="C442" s="360"/>
      <c r="D442" s="304"/>
      <c r="E442" s="1335"/>
      <c r="F442" s="360"/>
      <c r="G442" s="1324"/>
      <c r="H442" s="304"/>
      <c r="I442" s="1074"/>
      <c r="J442" s="218"/>
      <c r="K442" s="1562"/>
      <c r="L442" s="304"/>
      <c r="M442" s="1287"/>
    </row>
    <row r="443" spans="1:13" s="1075" customFormat="1" ht="15.75" hidden="1">
      <c r="A443" s="304"/>
      <c r="B443" s="304"/>
      <c r="C443" s="360"/>
      <c r="D443" s="304"/>
      <c r="E443" s="1335"/>
      <c r="F443" s="360"/>
      <c r="G443" s="1324"/>
      <c r="H443" s="304"/>
      <c r="I443" s="1074"/>
      <c r="J443" s="218"/>
      <c r="K443" s="1562"/>
      <c r="L443" s="304"/>
      <c r="M443" s="1287"/>
    </row>
    <row r="444" spans="1:13" s="1075" customFormat="1" ht="15.75" hidden="1">
      <c r="A444" s="304"/>
      <c r="B444" s="304"/>
      <c r="C444" s="360"/>
      <c r="D444" s="304"/>
      <c r="E444" s="1335"/>
      <c r="F444" s="360"/>
      <c r="G444" s="1324"/>
      <c r="H444" s="304"/>
      <c r="I444" s="1074"/>
      <c r="J444" s="218"/>
      <c r="K444" s="1562"/>
      <c r="L444" s="304"/>
      <c r="M444" s="1287"/>
    </row>
    <row r="445" spans="1:13" s="1075" customFormat="1" ht="15.75" hidden="1">
      <c r="A445" s="304"/>
      <c r="B445" s="304"/>
      <c r="C445" s="360"/>
      <c r="D445" s="304"/>
      <c r="E445" s="1335"/>
      <c r="F445" s="360"/>
      <c r="G445" s="1324"/>
      <c r="H445" s="304"/>
      <c r="I445" s="1074"/>
      <c r="J445" s="218"/>
      <c r="K445" s="1562"/>
      <c r="L445" s="304"/>
      <c r="M445" s="1287"/>
    </row>
    <row r="446" spans="1:13" s="1075" customFormat="1" ht="15.75" hidden="1">
      <c r="A446" s="304"/>
      <c r="B446" s="304"/>
      <c r="C446" s="360"/>
      <c r="D446" s="304"/>
      <c r="E446" s="1335"/>
      <c r="F446" s="360"/>
      <c r="G446" s="1324"/>
      <c r="H446" s="304"/>
      <c r="I446" s="1074"/>
      <c r="J446" s="218"/>
      <c r="K446" s="1562"/>
      <c r="L446" s="304"/>
      <c r="M446" s="1287"/>
    </row>
    <row r="447" spans="1:13" s="1075" customFormat="1" ht="15.75" hidden="1">
      <c r="A447" s="304"/>
      <c r="B447" s="304"/>
      <c r="C447" s="360"/>
      <c r="D447" s="304"/>
      <c r="E447" s="1335"/>
      <c r="F447" s="360"/>
      <c r="G447" s="1324"/>
      <c r="H447" s="304"/>
      <c r="I447" s="1074"/>
      <c r="J447" s="218"/>
      <c r="K447" s="1562"/>
      <c r="L447" s="304"/>
      <c r="M447" s="1287"/>
    </row>
    <row r="448" spans="1:13" s="1075" customFormat="1" ht="15.75" hidden="1">
      <c r="A448" s="304"/>
      <c r="B448" s="304"/>
      <c r="C448" s="360"/>
      <c r="D448" s="304"/>
      <c r="E448" s="1335"/>
      <c r="F448" s="360"/>
      <c r="G448" s="1324"/>
      <c r="H448" s="304"/>
      <c r="I448" s="1074"/>
      <c r="J448" s="218"/>
      <c r="K448" s="1562"/>
      <c r="L448" s="304"/>
      <c r="M448" s="1287"/>
    </row>
    <row r="449" spans="1:13" s="1075" customFormat="1" ht="15.75" hidden="1">
      <c r="A449" s="304"/>
      <c r="B449" s="304"/>
      <c r="C449" s="360"/>
      <c r="D449" s="304"/>
      <c r="E449" s="1335"/>
      <c r="F449" s="360"/>
      <c r="G449" s="1324"/>
      <c r="H449" s="304"/>
      <c r="I449" s="1074"/>
      <c r="J449" s="218"/>
      <c r="K449" s="1562"/>
      <c r="L449" s="304"/>
      <c r="M449" s="1287"/>
    </row>
    <row r="450" spans="1:13" s="1075" customFormat="1" ht="15.75" hidden="1">
      <c r="A450" s="304"/>
      <c r="B450" s="304"/>
      <c r="C450" s="360"/>
      <c r="D450" s="304"/>
      <c r="E450" s="1335"/>
      <c r="F450" s="360"/>
      <c r="G450" s="1324"/>
      <c r="H450" s="304"/>
      <c r="I450" s="1074"/>
      <c r="J450" s="218"/>
      <c r="K450" s="1562"/>
      <c r="L450" s="304"/>
      <c r="M450" s="1287"/>
    </row>
    <row r="451" spans="1:13" s="1075" customFormat="1" ht="15.75" hidden="1">
      <c r="A451" s="304"/>
      <c r="B451" s="304"/>
      <c r="C451" s="360"/>
      <c r="D451" s="304"/>
      <c r="E451" s="1335"/>
      <c r="F451" s="360"/>
      <c r="G451" s="1324"/>
      <c r="H451" s="304"/>
      <c r="I451" s="1074"/>
      <c r="J451" s="218"/>
      <c r="K451" s="1562"/>
      <c r="L451" s="304"/>
      <c r="M451" s="1287"/>
    </row>
    <row r="452" spans="1:13" s="1075" customFormat="1" ht="15.75" hidden="1">
      <c r="A452" s="304"/>
      <c r="B452" s="304"/>
      <c r="C452" s="360"/>
      <c r="D452" s="304"/>
      <c r="E452" s="1335"/>
      <c r="F452" s="360"/>
      <c r="G452" s="1324"/>
      <c r="H452" s="304"/>
      <c r="I452" s="1074"/>
      <c r="J452" s="218"/>
      <c r="K452" s="1562"/>
      <c r="L452" s="304"/>
      <c r="M452" s="1287"/>
    </row>
    <row r="453" spans="1:13" s="1075" customFormat="1" ht="15.75" hidden="1">
      <c r="A453" s="304"/>
      <c r="B453" s="304"/>
      <c r="C453" s="360"/>
      <c r="D453" s="304"/>
      <c r="E453" s="1335"/>
      <c r="F453" s="360"/>
      <c r="G453" s="1324"/>
      <c r="H453" s="304"/>
      <c r="I453" s="1074"/>
      <c r="J453" s="218"/>
      <c r="K453" s="1562"/>
      <c r="L453" s="304"/>
      <c r="M453" s="1287"/>
    </row>
    <row r="454" spans="1:13" s="1075" customFormat="1" ht="15.75" hidden="1">
      <c r="A454" s="304"/>
      <c r="B454" s="304"/>
      <c r="C454" s="360"/>
      <c r="D454" s="304"/>
      <c r="E454" s="1335"/>
      <c r="F454" s="360"/>
      <c r="G454" s="1324"/>
      <c r="H454" s="304"/>
      <c r="I454" s="1074"/>
      <c r="J454" s="218"/>
      <c r="K454" s="1562"/>
      <c r="L454" s="304"/>
      <c r="M454" s="1287"/>
    </row>
    <row r="455" spans="1:13" s="1075" customFormat="1" ht="15.75" hidden="1">
      <c r="A455" s="304"/>
      <c r="B455" s="304"/>
      <c r="C455" s="360"/>
      <c r="D455" s="304"/>
      <c r="E455" s="1335"/>
      <c r="F455" s="360"/>
      <c r="G455" s="1324"/>
      <c r="H455" s="304"/>
      <c r="I455" s="1074"/>
      <c r="J455" s="218"/>
      <c r="K455" s="1562"/>
      <c r="L455" s="304"/>
      <c r="M455" s="1287"/>
    </row>
    <row r="456" spans="1:13" s="1075" customFormat="1" ht="15.75" hidden="1">
      <c r="A456" s="304"/>
      <c r="B456" s="304"/>
      <c r="C456" s="360"/>
      <c r="D456" s="304"/>
      <c r="E456" s="1335"/>
      <c r="F456" s="360"/>
      <c r="G456" s="1324"/>
      <c r="H456" s="304"/>
      <c r="I456" s="1074"/>
      <c r="J456" s="218"/>
      <c r="K456" s="1562"/>
      <c r="L456" s="304"/>
      <c r="M456" s="1287"/>
    </row>
    <row r="457" spans="1:13" s="1075" customFormat="1" ht="15.75" hidden="1">
      <c r="A457" s="304"/>
      <c r="B457" s="304"/>
      <c r="C457" s="360"/>
      <c r="D457" s="304"/>
      <c r="E457" s="1335"/>
      <c r="F457" s="360"/>
      <c r="G457" s="1324"/>
      <c r="H457" s="304"/>
      <c r="I457" s="1074"/>
      <c r="J457" s="218"/>
      <c r="K457" s="1562"/>
      <c r="L457" s="304"/>
      <c r="M457" s="1287"/>
    </row>
    <row r="458" spans="1:13" s="1075" customFormat="1" ht="15.75" hidden="1">
      <c r="A458" s="304"/>
      <c r="B458" s="304"/>
      <c r="C458" s="360"/>
      <c r="D458" s="304"/>
      <c r="E458" s="1335"/>
      <c r="F458" s="360"/>
      <c r="G458" s="1324"/>
      <c r="H458" s="304"/>
      <c r="I458" s="1074"/>
      <c r="J458" s="218"/>
      <c r="K458" s="1562"/>
      <c r="L458" s="304"/>
      <c r="M458" s="1287"/>
    </row>
    <row r="459" spans="1:13" s="1075" customFormat="1" ht="15.75" hidden="1">
      <c r="A459" s="304"/>
      <c r="B459" s="304"/>
      <c r="C459" s="360"/>
      <c r="D459" s="304"/>
      <c r="E459" s="1335"/>
      <c r="F459" s="360"/>
      <c r="G459" s="1324"/>
      <c r="H459" s="304"/>
      <c r="I459" s="1074"/>
      <c r="J459" s="218"/>
      <c r="K459" s="1562"/>
      <c r="L459" s="304"/>
      <c r="M459" s="1287"/>
    </row>
    <row r="460" spans="1:13" s="1075" customFormat="1" ht="15.75" hidden="1">
      <c r="A460" s="304"/>
      <c r="B460" s="304"/>
      <c r="C460" s="360"/>
      <c r="D460" s="304"/>
      <c r="E460" s="1335"/>
      <c r="F460" s="360"/>
      <c r="G460" s="1324"/>
      <c r="H460" s="304"/>
      <c r="I460" s="1074"/>
      <c r="J460" s="218"/>
      <c r="K460" s="1562"/>
      <c r="L460" s="304"/>
      <c r="M460" s="1287"/>
    </row>
    <row r="461" spans="1:13" s="1075" customFormat="1" ht="15.75" hidden="1">
      <c r="A461" s="304"/>
      <c r="B461" s="304"/>
      <c r="C461" s="360"/>
      <c r="D461" s="304"/>
      <c r="E461" s="1335"/>
      <c r="F461" s="360"/>
      <c r="G461" s="1324"/>
      <c r="H461" s="304"/>
      <c r="I461" s="1074"/>
      <c r="J461" s="218"/>
      <c r="K461" s="1562"/>
      <c r="L461" s="304"/>
      <c r="M461" s="1287"/>
    </row>
    <row r="462" spans="1:13" s="1075" customFormat="1" ht="15.75" hidden="1">
      <c r="A462" s="304"/>
      <c r="B462" s="304"/>
      <c r="C462" s="360"/>
      <c r="D462" s="304"/>
      <c r="E462" s="1335"/>
      <c r="F462" s="360"/>
      <c r="G462" s="1324"/>
      <c r="H462" s="304"/>
      <c r="I462" s="1074"/>
      <c r="J462" s="218"/>
      <c r="K462" s="1562"/>
      <c r="L462" s="304"/>
      <c r="M462" s="1287"/>
    </row>
    <row r="463" spans="1:13" s="1075" customFormat="1" ht="15.75" hidden="1">
      <c r="A463" s="304"/>
      <c r="B463" s="304"/>
      <c r="C463" s="360"/>
      <c r="D463" s="304"/>
      <c r="E463" s="1335"/>
      <c r="F463" s="360"/>
      <c r="G463" s="1324"/>
      <c r="H463" s="304"/>
      <c r="I463" s="1074"/>
      <c r="J463" s="218"/>
      <c r="K463" s="1562"/>
      <c r="L463" s="304"/>
      <c r="M463" s="1287"/>
    </row>
    <row r="464" spans="1:13" s="1075" customFormat="1" ht="15.75" hidden="1">
      <c r="A464" s="304"/>
      <c r="B464" s="304"/>
      <c r="C464" s="360"/>
      <c r="D464" s="304"/>
      <c r="E464" s="1335"/>
      <c r="F464" s="360"/>
      <c r="G464" s="1324"/>
      <c r="H464" s="304"/>
      <c r="I464" s="1074"/>
      <c r="J464" s="218"/>
      <c r="K464" s="1562"/>
      <c r="L464" s="304"/>
      <c r="M464" s="1287"/>
    </row>
    <row r="465" spans="1:13" s="1075" customFormat="1" ht="15.75" hidden="1">
      <c r="A465" s="304"/>
      <c r="B465" s="304"/>
      <c r="C465" s="360"/>
      <c r="D465" s="304"/>
      <c r="E465" s="1335"/>
      <c r="F465" s="360"/>
      <c r="G465" s="1324"/>
      <c r="H465" s="304"/>
      <c r="I465" s="1074"/>
      <c r="J465" s="218"/>
      <c r="K465" s="1562"/>
      <c r="L465" s="304"/>
      <c r="M465" s="1287"/>
    </row>
    <row r="466" spans="1:13" s="1075" customFormat="1" ht="15.75" hidden="1">
      <c r="A466" s="304"/>
      <c r="B466" s="304"/>
      <c r="C466" s="360"/>
      <c r="D466" s="304"/>
      <c r="E466" s="1335"/>
      <c r="F466" s="360"/>
      <c r="G466" s="1324"/>
      <c r="H466" s="304"/>
      <c r="I466" s="1074"/>
      <c r="J466" s="218"/>
      <c r="K466" s="1562"/>
      <c r="L466" s="304"/>
      <c r="M466" s="1287"/>
    </row>
    <row r="467" spans="1:13" s="1075" customFormat="1" ht="15.75" hidden="1">
      <c r="A467" s="304"/>
      <c r="B467" s="304"/>
      <c r="C467" s="360"/>
      <c r="D467" s="304"/>
      <c r="E467" s="1335"/>
      <c r="F467" s="360"/>
      <c r="G467" s="1324"/>
      <c r="H467" s="304"/>
      <c r="I467" s="1074"/>
      <c r="J467" s="218"/>
      <c r="K467" s="1562"/>
      <c r="L467" s="304"/>
      <c r="M467" s="1287"/>
    </row>
    <row r="468" spans="1:13" s="1075" customFormat="1" ht="15.75" hidden="1">
      <c r="A468" s="304"/>
      <c r="B468" s="304"/>
      <c r="C468" s="360"/>
      <c r="D468" s="304"/>
      <c r="E468" s="1335"/>
      <c r="F468" s="360"/>
      <c r="G468" s="1324"/>
      <c r="H468" s="304"/>
      <c r="I468" s="1074"/>
      <c r="J468" s="218"/>
      <c r="K468" s="1562"/>
      <c r="L468" s="304"/>
      <c r="M468" s="1287"/>
    </row>
    <row r="469" spans="1:13" s="1075" customFormat="1" ht="15.75" hidden="1">
      <c r="A469" s="304"/>
      <c r="B469" s="304"/>
      <c r="C469" s="360"/>
      <c r="D469" s="304"/>
      <c r="E469" s="1335"/>
      <c r="F469" s="360"/>
      <c r="G469" s="1324"/>
      <c r="H469" s="304"/>
      <c r="I469" s="1074"/>
      <c r="J469" s="218"/>
      <c r="K469" s="1562"/>
      <c r="L469" s="304"/>
      <c r="M469" s="1287"/>
    </row>
    <row r="470" spans="1:13" s="1075" customFormat="1" ht="15.75" hidden="1">
      <c r="A470" s="304"/>
      <c r="B470" s="304"/>
      <c r="C470" s="360"/>
      <c r="D470" s="304"/>
      <c r="E470" s="1335"/>
      <c r="F470" s="360"/>
      <c r="G470" s="1324"/>
      <c r="H470" s="304"/>
      <c r="I470" s="1074"/>
      <c r="J470" s="218"/>
      <c r="K470" s="1562"/>
      <c r="L470" s="304"/>
      <c r="M470" s="1287"/>
    </row>
    <row r="471" spans="1:13" s="1075" customFormat="1" ht="15.75" hidden="1">
      <c r="A471" s="304"/>
      <c r="B471" s="304"/>
      <c r="C471" s="360"/>
      <c r="D471" s="304"/>
      <c r="E471" s="1335"/>
      <c r="F471" s="360"/>
      <c r="G471" s="1324"/>
      <c r="H471" s="304"/>
      <c r="I471" s="1074"/>
      <c r="J471" s="218"/>
      <c r="K471" s="1562"/>
      <c r="L471" s="304"/>
      <c r="M471" s="1287"/>
    </row>
    <row r="472" spans="1:13" s="1075" customFormat="1" ht="15.75" hidden="1">
      <c r="A472" s="304"/>
      <c r="B472" s="304"/>
      <c r="C472" s="360"/>
      <c r="D472" s="304"/>
      <c r="E472" s="1335"/>
      <c r="F472" s="360"/>
      <c r="G472" s="1324"/>
      <c r="H472" s="304"/>
      <c r="I472" s="1074"/>
      <c r="J472" s="218"/>
      <c r="K472" s="1562"/>
      <c r="L472" s="304"/>
      <c r="M472" s="1287"/>
    </row>
    <row r="473" spans="1:13" s="1075" customFormat="1" ht="15.75" hidden="1">
      <c r="A473" s="304"/>
      <c r="B473" s="304"/>
      <c r="C473" s="360"/>
      <c r="D473" s="304"/>
      <c r="E473" s="1335"/>
      <c r="F473" s="360"/>
      <c r="G473" s="1324"/>
      <c r="H473" s="304"/>
      <c r="I473" s="1074"/>
      <c r="J473" s="218"/>
      <c r="K473" s="1562"/>
      <c r="L473" s="304"/>
      <c r="M473" s="1287"/>
    </row>
    <row r="474" spans="1:13" s="1075" customFormat="1" ht="15.75" hidden="1">
      <c r="A474" s="304"/>
      <c r="B474" s="304"/>
      <c r="C474" s="360"/>
      <c r="D474" s="304"/>
      <c r="E474" s="1335"/>
      <c r="F474" s="360"/>
      <c r="G474" s="1324"/>
      <c r="H474" s="304"/>
      <c r="I474" s="1074"/>
      <c r="J474" s="218"/>
      <c r="K474" s="1562"/>
      <c r="L474" s="304"/>
      <c r="M474" s="1287"/>
    </row>
    <row r="475" spans="1:13" s="1075" customFormat="1" ht="15.75" hidden="1">
      <c r="A475" s="304"/>
      <c r="B475" s="304"/>
      <c r="C475" s="360"/>
      <c r="D475" s="304"/>
      <c r="E475" s="1335"/>
      <c r="F475" s="360"/>
      <c r="G475" s="1324"/>
      <c r="H475" s="304"/>
      <c r="I475" s="1074"/>
      <c r="J475" s="218"/>
      <c r="K475" s="1562"/>
      <c r="L475" s="304"/>
      <c r="M475" s="1287"/>
    </row>
    <row r="476" spans="1:13" s="1075" customFormat="1" ht="15.75" hidden="1">
      <c r="A476" s="304"/>
      <c r="B476" s="304"/>
      <c r="C476" s="360"/>
      <c r="D476" s="304"/>
      <c r="E476" s="1335"/>
      <c r="F476" s="360"/>
      <c r="G476" s="1324"/>
      <c r="H476" s="304"/>
      <c r="I476" s="1074"/>
      <c r="J476" s="218"/>
      <c r="K476" s="1562"/>
      <c r="L476" s="304"/>
      <c r="M476" s="1287"/>
    </row>
    <row r="477" spans="1:13" s="1075" customFormat="1" ht="15.75" hidden="1">
      <c r="A477" s="304"/>
      <c r="B477" s="304"/>
      <c r="C477" s="360"/>
      <c r="D477" s="304"/>
      <c r="E477" s="1335"/>
      <c r="F477" s="360"/>
      <c r="G477" s="1324"/>
      <c r="H477" s="304"/>
      <c r="I477" s="1074"/>
      <c r="J477" s="218"/>
      <c r="K477" s="1562"/>
      <c r="L477" s="304"/>
      <c r="M477" s="1287"/>
    </row>
    <row r="478" spans="1:13" s="1075" customFormat="1" ht="15.75" hidden="1">
      <c r="A478" s="304"/>
      <c r="B478" s="304"/>
      <c r="C478" s="360"/>
      <c r="D478" s="304"/>
      <c r="E478" s="1335"/>
      <c r="F478" s="360"/>
      <c r="G478" s="1324"/>
      <c r="H478" s="304"/>
      <c r="I478" s="1074"/>
      <c r="J478" s="218"/>
      <c r="K478" s="1562"/>
      <c r="L478" s="304"/>
      <c r="M478" s="1287"/>
    </row>
    <row r="479" spans="1:13" s="1075" customFormat="1" ht="15.75" hidden="1">
      <c r="A479" s="304"/>
      <c r="B479" s="304"/>
      <c r="C479" s="360"/>
      <c r="D479" s="304"/>
      <c r="E479" s="1335"/>
      <c r="F479" s="360"/>
      <c r="G479" s="1324"/>
      <c r="H479" s="304"/>
      <c r="I479" s="1074"/>
      <c r="J479" s="218"/>
      <c r="K479" s="1562"/>
      <c r="L479" s="304"/>
      <c r="M479" s="1287"/>
    </row>
    <row r="480" spans="1:13" s="1075" customFormat="1" ht="15.75" hidden="1">
      <c r="A480" s="304"/>
      <c r="B480" s="304"/>
      <c r="C480" s="360"/>
      <c r="D480" s="304"/>
      <c r="E480" s="1335"/>
      <c r="F480" s="360"/>
      <c r="G480" s="1324"/>
      <c r="H480" s="304"/>
      <c r="I480" s="1074"/>
      <c r="J480" s="218"/>
      <c r="K480" s="1562"/>
      <c r="L480" s="304"/>
      <c r="M480" s="1287"/>
    </row>
    <row r="481" spans="1:13" s="1075" customFormat="1" ht="15.75" hidden="1">
      <c r="A481" s="304"/>
      <c r="B481" s="304"/>
      <c r="C481" s="360"/>
      <c r="D481" s="304"/>
      <c r="E481" s="1335"/>
      <c r="F481" s="360"/>
      <c r="G481" s="1324"/>
      <c r="H481" s="304"/>
      <c r="I481" s="1074"/>
      <c r="J481" s="218"/>
      <c r="K481" s="1562"/>
      <c r="L481" s="304"/>
      <c r="M481" s="1287"/>
    </row>
    <row r="482" spans="1:13" s="1075" customFormat="1" ht="15.75" hidden="1">
      <c r="A482" s="304"/>
      <c r="B482" s="304"/>
      <c r="C482" s="360"/>
      <c r="D482" s="304"/>
      <c r="E482" s="1335"/>
      <c r="F482" s="360"/>
      <c r="G482" s="1324"/>
      <c r="H482" s="304"/>
      <c r="I482" s="1074"/>
      <c r="J482" s="218"/>
      <c r="K482" s="1562"/>
      <c r="L482" s="304"/>
      <c r="M482" s="1287"/>
    </row>
    <row r="483" spans="1:13" s="1075" customFormat="1" ht="15.75" hidden="1">
      <c r="A483" s="304"/>
      <c r="B483" s="304"/>
      <c r="C483" s="360"/>
      <c r="D483" s="304"/>
      <c r="E483" s="1335"/>
      <c r="F483" s="360"/>
      <c r="G483" s="1324"/>
      <c r="H483" s="304"/>
      <c r="I483" s="1074"/>
      <c r="J483" s="218"/>
      <c r="K483" s="1562"/>
      <c r="L483" s="304"/>
      <c r="M483" s="1287"/>
    </row>
    <row r="484" spans="1:13" s="1075" customFormat="1" ht="15.75" hidden="1">
      <c r="A484" s="304"/>
      <c r="B484" s="304"/>
      <c r="C484" s="360"/>
      <c r="D484" s="304"/>
      <c r="E484" s="1335"/>
      <c r="F484" s="360"/>
      <c r="G484" s="1324"/>
      <c r="H484" s="304"/>
      <c r="I484" s="1074"/>
      <c r="J484" s="218"/>
      <c r="K484" s="1562"/>
      <c r="L484" s="304"/>
      <c r="M484" s="1287"/>
    </row>
    <row r="485" spans="1:13" s="1075" customFormat="1" ht="15.75" hidden="1">
      <c r="A485" s="304"/>
      <c r="B485" s="304"/>
      <c r="C485" s="360"/>
      <c r="D485" s="304"/>
      <c r="E485" s="1335"/>
      <c r="F485" s="360"/>
      <c r="G485" s="1324"/>
      <c r="H485" s="304"/>
      <c r="I485" s="1074"/>
      <c r="J485" s="218"/>
      <c r="K485" s="1562"/>
      <c r="L485" s="304"/>
      <c r="M485" s="1287"/>
    </row>
    <row r="486" spans="1:13" s="1075" customFormat="1" ht="15.75" hidden="1">
      <c r="A486" s="304"/>
      <c r="B486" s="304"/>
      <c r="C486" s="360"/>
      <c r="D486" s="304"/>
      <c r="E486" s="1335"/>
      <c r="F486" s="360"/>
      <c r="G486" s="1324"/>
      <c r="H486" s="304"/>
      <c r="I486" s="1074"/>
      <c r="J486" s="218"/>
      <c r="K486" s="1562"/>
      <c r="L486" s="304"/>
      <c r="M486" s="1287"/>
    </row>
    <row r="487" spans="1:13" s="1075" customFormat="1" ht="15.75" hidden="1">
      <c r="A487" s="304"/>
      <c r="B487" s="304"/>
      <c r="C487" s="360"/>
      <c r="D487" s="304"/>
      <c r="E487" s="1335"/>
      <c r="F487" s="360"/>
      <c r="G487" s="1324"/>
      <c r="H487" s="304"/>
      <c r="I487" s="1074"/>
      <c r="J487" s="218"/>
      <c r="K487" s="1562"/>
      <c r="L487" s="304"/>
      <c r="M487" s="1287"/>
    </row>
    <row r="488" spans="1:13" s="1075" customFormat="1" ht="15.75" hidden="1">
      <c r="A488" s="304"/>
      <c r="B488" s="304"/>
      <c r="C488" s="360"/>
      <c r="D488" s="304"/>
      <c r="E488" s="1335"/>
      <c r="F488" s="360"/>
      <c r="G488" s="1324"/>
      <c r="H488" s="304"/>
      <c r="I488" s="1074"/>
      <c r="J488" s="218"/>
      <c r="K488" s="1562"/>
      <c r="L488" s="304"/>
      <c r="M488" s="1287"/>
    </row>
    <row r="489" spans="1:13" s="1075" customFormat="1" ht="15.75" hidden="1">
      <c r="A489" s="304"/>
      <c r="B489" s="304"/>
      <c r="C489" s="360"/>
      <c r="D489" s="304"/>
      <c r="E489" s="1335"/>
      <c r="F489" s="360"/>
      <c r="G489" s="1324"/>
      <c r="H489" s="304"/>
      <c r="I489" s="1074"/>
      <c r="J489" s="218"/>
      <c r="K489" s="1562"/>
      <c r="L489" s="304"/>
      <c r="M489" s="1287"/>
    </row>
    <row r="490" spans="1:13" s="1075" customFormat="1" ht="15.75" hidden="1">
      <c r="A490" s="304"/>
      <c r="B490" s="304"/>
      <c r="C490" s="360"/>
      <c r="D490" s="304"/>
      <c r="E490" s="1335"/>
      <c r="F490" s="360"/>
      <c r="G490" s="1324"/>
      <c r="H490" s="304"/>
      <c r="I490" s="1074"/>
      <c r="J490" s="218"/>
      <c r="K490" s="1562"/>
      <c r="L490" s="304"/>
      <c r="M490" s="1287"/>
    </row>
    <row r="491" spans="1:13" s="1075" customFormat="1" ht="15.75" hidden="1">
      <c r="A491" s="304"/>
      <c r="B491" s="304"/>
      <c r="C491" s="360"/>
      <c r="D491" s="304"/>
      <c r="E491" s="1335"/>
      <c r="F491" s="360"/>
      <c r="G491" s="1324"/>
      <c r="H491" s="304"/>
      <c r="I491" s="1074"/>
      <c r="J491" s="218"/>
      <c r="K491" s="1562"/>
      <c r="L491" s="304"/>
      <c r="M491" s="1287"/>
    </row>
    <row r="492" spans="1:13" s="1075" customFormat="1" ht="15.75" hidden="1">
      <c r="A492" s="304"/>
      <c r="B492" s="304"/>
      <c r="C492" s="360"/>
      <c r="D492" s="304"/>
      <c r="E492" s="1335"/>
      <c r="F492" s="360"/>
      <c r="G492" s="1324"/>
      <c r="H492" s="304"/>
      <c r="I492" s="1074"/>
      <c r="J492" s="218"/>
      <c r="K492" s="1562"/>
      <c r="L492" s="304"/>
      <c r="M492" s="1287"/>
    </row>
    <row r="493" spans="1:13" s="1075" customFormat="1" ht="15.75" hidden="1">
      <c r="A493" s="304"/>
      <c r="B493" s="304"/>
      <c r="C493" s="360"/>
      <c r="D493" s="304"/>
      <c r="E493" s="1335"/>
      <c r="F493" s="360"/>
      <c r="G493" s="1324"/>
      <c r="H493" s="304"/>
      <c r="I493" s="1074"/>
      <c r="J493" s="218"/>
      <c r="K493" s="1562"/>
      <c r="L493" s="304"/>
      <c r="M493" s="1287"/>
    </row>
    <row r="494" spans="1:13" s="1075" customFormat="1" ht="15.75" hidden="1">
      <c r="A494" s="304"/>
      <c r="B494" s="304"/>
      <c r="C494" s="360"/>
      <c r="D494" s="304"/>
      <c r="E494" s="1335"/>
      <c r="F494" s="360"/>
      <c r="G494" s="1324"/>
      <c r="H494" s="304"/>
      <c r="I494" s="1074"/>
      <c r="J494" s="218"/>
      <c r="K494" s="1562"/>
      <c r="L494" s="304"/>
      <c r="M494" s="1287"/>
    </row>
    <row r="495" spans="1:13" s="1075" customFormat="1" ht="15.75" hidden="1">
      <c r="A495" s="304"/>
      <c r="B495" s="304"/>
      <c r="C495" s="360"/>
      <c r="D495" s="304"/>
      <c r="E495" s="1335"/>
      <c r="F495" s="360"/>
      <c r="G495" s="1324"/>
      <c r="H495" s="304"/>
      <c r="I495" s="1074"/>
      <c r="J495" s="218"/>
      <c r="K495" s="1562"/>
      <c r="L495" s="304"/>
      <c r="M495" s="1287"/>
    </row>
    <row r="496" spans="1:13" s="1075" customFormat="1" ht="15.75" hidden="1">
      <c r="A496" s="304"/>
      <c r="B496" s="304"/>
      <c r="C496" s="360"/>
      <c r="D496" s="304"/>
      <c r="E496" s="1335"/>
      <c r="F496" s="360"/>
      <c r="G496" s="1324"/>
      <c r="H496" s="304"/>
      <c r="I496" s="1074"/>
      <c r="J496" s="218"/>
      <c r="K496" s="1562"/>
      <c r="L496" s="304"/>
      <c r="M496" s="1287"/>
    </row>
    <row r="497" spans="1:13" s="1075" customFormat="1" ht="15.75" hidden="1">
      <c r="A497" s="304"/>
      <c r="B497" s="304"/>
      <c r="C497" s="360"/>
      <c r="D497" s="304"/>
      <c r="E497" s="1335"/>
      <c r="F497" s="360"/>
      <c r="G497" s="1324"/>
      <c r="H497" s="304"/>
      <c r="I497" s="1074"/>
      <c r="J497" s="218"/>
      <c r="K497" s="1562"/>
      <c r="L497" s="304"/>
      <c r="M497" s="1287"/>
    </row>
    <row r="498" spans="1:13" s="1075" customFormat="1" ht="15.75" hidden="1">
      <c r="A498" s="304"/>
      <c r="B498" s="304"/>
      <c r="C498" s="360"/>
      <c r="D498" s="304"/>
      <c r="E498" s="1335"/>
      <c r="F498" s="360"/>
      <c r="G498" s="1324"/>
      <c r="H498" s="304"/>
      <c r="I498" s="1074"/>
      <c r="J498" s="218"/>
      <c r="K498" s="1562"/>
      <c r="L498" s="304"/>
      <c r="M498" s="1287"/>
    </row>
    <row r="499" spans="1:13" s="1075" customFormat="1" ht="15.75" hidden="1">
      <c r="A499" s="304"/>
      <c r="B499" s="304"/>
      <c r="C499" s="360"/>
      <c r="D499" s="304"/>
      <c r="E499" s="1335"/>
      <c r="F499" s="360"/>
      <c r="G499" s="1324"/>
      <c r="H499" s="304"/>
      <c r="I499" s="1074"/>
      <c r="J499" s="218"/>
      <c r="K499" s="1562"/>
      <c r="L499" s="304"/>
      <c r="M499" s="1287"/>
    </row>
    <row r="500" spans="1:13" s="1075" customFormat="1" ht="15.75" hidden="1">
      <c r="A500" s="304"/>
      <c r="B500" s="304"/>
      <c r="C500" s="360"/>
      <c r="D500" s="304"/>
      <c r="E500" s="1335"/>
      <c r="F500" s="360"/>
      <c r="G500" s="1324"/>
      <c r="H500" s="304"/>
      <c r="I500" s="1074"/>
      <c r="J500" s="218"/>
      <c r="K500" s="1562"/>
      <c r="L500" s="304"/>
      <c r="M500" s="1287"/>
    </row>
    <row r="501" spans="1:13" s="1075" customFormat="1" ht="15.75" hidden="1">
      <c r="A501" s="304"/>
      <c r="B501" s="304"/>
      <c r="C501" s="360"/>
      <c r="D501" s="304"/>
      <c r="E501" s="1335"/>
      <c r="F501" s="360"/>
      <c r="G501" s="1324"/>
      <c r="H501" s="304"/>
      <c r="I501" s="1074"/>
      <c r="J501" s="218"/>
      <c r="K501" s="1562"/>
      <c r="L501" s="304"/>
      <c r="M501" s="1287"/>
    </row>
    <row r="502" spans="1:13" s="1075" customFormat="1" ht="15.75" hidden="1">
      <c r="A502" s="304"/>
      <c r="B502" s="304"/>
      <c r="C502" s="360"/>
      <c r="D502" s="304"/>
      <c r="E502" s="1335"/>
      <c r="F502" s="360"/>
      <c r="G502" s="1324"/>
      <c r="H502" s="304"/>
      <c r="I502" s="1074"/>
      <c r="J502" s="218"/>
      <c r="K502" s="1562"/>
      <c r="L502" s="304"/>
      <c r="M502" s="1287"/>
    </row>
    <row r="503" spans="1:13" s="1075" customFormat="1" ht="15.75" hidden="1">
      <c r="A503" s="304"/>
      <c r="B503" s="304"/>
      <c r="C503" s="360"/>
      <c r="D503" s="304"/>
      <c r="E503" s="1335"/>
      <c r="F503" s="360"/>
      <c r="G503" s="1324"/>
      <c r="H503" s="304"/>
      <c r="I503" s="1074"/>
      <c r="J503" s="218"/>
      <c r="K503" s="1562"/>
      <c r="L503" s="304"/>
      <c r="M503" s="1287"/>
    </row>
    <row r="504" spans="1:13" s="1075" customFormat="1" ht="15.75" hidden="1">
      <c r="A504" s="304"/>
      <c r="B504" s="304"/>
      <c r="C504" s="360"/>
      <c r="D504" s="304"/>
      <c r="E504" s="1335"/>
      <c r="F504" s="360"/>
      <c r="G504" s="1324"/>
      <c r="H504" s="304"/>
      <c r="I504" s="1074"/>
      <c r="J504" s="218"/>
      <c r="K504" s="1562"/>
      <c r="L504" s="304"/>
      <c r="M504" s="1287"/>
    </row>
    <row r="505" spans="1:13" s="1075" customFormat="1" ht="15.75" hidden="1">
      <c r="A505" s="304"/>
      <c r="B505" s="304"/>
      <c r="C505" s="360"/>
      <c r="D505" s="304"/>
      <c r="E505" s="1335"/>
      <c r="F505" s="360"/>
      <c r="G505" s="1324"/>
      <c r="H505" s="304"/>
      <c r="I505" s="1074"/>
      <c r="J505" s="218"/>
      <c r="K505" s="1562"/>
      <c r="L505" s="304"/>
      <c r="M505" s="1287"/>
    </row>
    <row r="506" spans="1:13" s="1075" customFormat="1" ht="15.75" hidden="1">
      <c r="A506" s="304"/>
      <c r="B506" s="304"/>
      <c r="C506" s="360"/>
      <c r="D506" s="304"/>
      <c r="E506" s="1335"/>
      <c r="F506" s="360"/>
      <c r="G506" s="1324"/>
      <c r="H506" s="304"/>
      <c r="I506" s="1074"/>
      <c r="J506" s="218"/>
      <c r="K506" s="1562"/>
      <c r="L506" s="304"/>
      <c r="M506" s="1287"/>
    </row>
    <row r="507" spans="1:13" s="1075" customFormat="1" ht="15.75" hidden="1">
      <c r="A507" s="304"/>
      <c r="B507" s="304"/>
      <c r="C507" s="360"/>
      <c r="D507" s="304"/>
      <c r="E507" s="1335"/>
      <c r="F507" s="360"/>
      <c r="G507" s="1324"/>
      <c r="H507" s="304"/>
      <c r="I507" s="1074"/>
      <c r="J507" s="218"/>
      <c r="K507" s="1562"/>
      <c r="L507" s="304"/>
      <c r="M507" s="1287"/>
    </row>
    <row r="508" spans="1:13" s="1075" customFormat="1" ht="15.75" hidden="1">
      <c r="A508" s="304"/>
      <c r="B508" s="304"/>
      <c r="C508" s="360"/>
      <c r="D508" s="304"/>
      <c r="E508" s="1335"/>
      <c r="F508" s="360"/>
      <c r="G508" s="1324"/>
      <c r="H508" s="304"/>
      <c r="I508" s="1074"/>
      <c r="J508" s="218"/>
      <c r="K508" s="1562"/>
      <c r="L508" s="304"/>
      <c r="M508" s="1287"/>
    </row>
    <row r="509" spans="1:13" s="1075" customFormat="1" ht="15.75" hidden="1">
      <c r="A509" s="304"/>
      <c r="B509" s="304"/>
      <c r="C509" s="360"/>
      <c r="D509" s="304"/>
      <c r="E509" s="1335"/>
      <c r="F509" s="360"/>
      <c r="G509" s="1324"/>
      <c r="H509" s="304"/>
      <c r="I509" s="1074"/>
      <c r="J509" s="218"/>
      <c r="K509" s="1562"/>
      <c r="L509" s="304"/>
      <c r="M509" s="1287"/>
    </row>
    <row r="510" spans="1:13" s="1075" customFormat="1" ht="15.75" hidden="1">
      <c r="A510" s="304"/>
      <c r="B510" s="304"/>
      <c r="C510" s="360"/>
      <c r="D510" s="304"/>
      <c r="E510" s="1335"/>
      <c r="F510" s="360"/>
      <c r="G510" s="1324"/>
      <c r="H510" s="304"/>
      <c r="I510" s="1074"/>
      <c r="J510" s="218"/>
      <c r="K510" s="1562"/>
      <c r="L510" s="304"/>
      <c r="M510" s="1287"/>
    </row>
    <row r="511" spans="1:13" s="1075" customFormat="1" ht="15.75" hidden="1">
      <c r="A511" s="304"/>
      <c r="B511" s="304"/>
      <c r="C511" s="360"/>
      <c r="D511" s="304"/>
      <c r="E511" s="1335"/>
      <c r="F511" s="360"/>
      <c r="G511" s="1324"/>
      <c r="H511" s="304"/>
      <c r="I511" s="1074"/>
      <c r="J511" s="218"/>
      <c r="K511" s="1562"/>
      <c r="L511" s="304"/>
      <c r="M511" s="1287"/>
    </row>
    <row r="512" spans="1:13" s="1075" customFormat="1" ht="15.75" hidden="1">
      <c r="A512" s="304"/>
      <c r="B512" s="304"/>
      <c r="C512" s="360"/>
      <c r="D512" s="304"/>
      <c r="E512" s="1335"/>
      <c r="F512" s="360"/>
      <c r="G512" s="1324"/>
      <c r="H512" s="304"/>
      <c r="I512" s="1074"/>
      <c r="J512" s="218"/>
      <c r="K512" s="1562"/>
      <c r="L512" s="304"/>
      <c r="M512" s="1287"/>
    </row>
    <row r="513" spans="1:13" s="1075" customFormat="1" ht="15.75" hidden="1">
      <c r="A513" s="304"/>
      <c r="B513" s="304"/>
      <c r="C513" s="360"/>
      <c r="D513" s="304"/>
      <c r="E513" s="1335"/>
      <c r="F513" s="360"/>
      <c r="G513" s="1324"/>
      <c r="H513" s="304"/>
      <c r="I513" s="1074"/>
      <c r="J513" s="218"/>
      <c r="K513" s="1562"/>
      <c r="L513" s="304"/>
      <c r="M513" s="1287"/>
    </row>
    <row r="514" spans="1:13" s="1075" customFormat="1" ht="15.75" hidden="1">
      <c r="A514" s="304"/>
      <c r="B514" s="304"/>
      <c r="C514" s="360"/>
      <c r="D514" s="304"/>
      <c r="E514" s="1335"/>
      <c r="F514" s="360"/>
      <c r="G514" s="1324"/>
      <c r="H514" s="304"/>
      <c r="I514" s="1074"/>
      <c r="J514" s="218"/>
      <c r="K514" s="1562"/>
      <c r="L514" s="304"/>
      <c r="M514" s="1287"/>
    </row>
    <row r="515" spans="1:13" s="1075" customFormat="1" ht="15.75" hidden="1">
      <c r="A515" s="304"/>
      <c r="B515" s="304"/>
      <c r="C515" s="360"/>
      <c r="D515" s="304"/>
      <c r="E515" s="1335"/>
      <c r="F515" s="360"/>
      <c r="G515" s="1324"/>
      <c r="H515" s="304"/>
      <c r="I515" s="1074"/>
      <c r="J515" s="218"/>
      <c r="K515" s="1562"/>
      <c r="L515" s="304"/>
      <c r="M515" s="1287"/>
    </row>
    <row r="516" spans="1:13" s="1075" customFormat="1" ht="15.75" hidden="1">
      <c r="A516" s="304"/>
      <c r="B516" s="304"/>
      <c r="C516" s="360"/>
      <c r="D516" s="304"/>
      <c r="E516" s="1335"/>
      <c r="F516" s="360"/>
      <c r="G516" s="1324"/>
      <c r="H516" s="304"/>
      <c r="I516" s="1074"/>
      <c r="J516" s="218"/>
      <c r="K516" s="1562"/>
      <c r="L516" s="304"/>
      <c r="M516" s="1287"/>
    </row>
    <row r="517" spans="1:13" s="1075" customFormat="1" ht="15.75" hidden="1">
      <c r="A517" s="304"/>
      <c r="B517" s="304"/>
      <c r="C517" s="360"/>
      <c r="D517" s="304"/>
      <c r="E517" s="1335"/>
      <c r="F517" s="360"/>
      <c r="G517" s="1324"/>
      <c r="H517" s="304"/>
      <c r="I517" s="1074"/>
      <c r="J517" s="218"/>
      <c r="K517" s="1562"/>
      <c r="L517" s="304"/>
      <c r="M517" s="1287"/>
    </row>
    <row r="518" spans="1:13" s="1075" customFormat="1" ht="15.75" hidden="1">
      <c r="A518" s="304"/>
      <c r="B518" s="304"/>
      <c r="C518" s="360"/>
      <c r="D518" s="304"/>
      <c r="E518" s="1335"/>
      <c r="F518" s="360"/>
      <c r="G518" s="1324"/>
      <c r="H518" s="304"/>
      <c r="I518" s="1074"/>
      <c r="J518" s="218"/>
      <c r="K518" s="1562"/>
      <c r="L518" s="304"/>
      <c r="M518" s="1287"/>
    </row>
    <row r="519" spans="1:13" s="1075" customFormat="1" ht="15.75" hidden="1">
      <c r="A519" s="304"/>
      <c r="B519" s="304"/>
      <c r="C519" s="360"/>
      <c r="D519" s="304"/>
      <c r="E519" s="1335"/>
      <c r="F519" s="360"/>
      <c r="G519" s="1324"/>
      <c r="H519" s="304"/>
      <c r="I519" s="1074"/>
      <c r="J519" s="218"/>
      <c r="K519" s="1562"/>
      <c r="L519" s="304"/>
      <c r="M519" s="1287"/>
    </row>
    <row r="520" spans="1:13" s="1075" customFormat="1" ht="15.75" hidden="1">
      <c r="A520" s="304"/>
      <c r="B520" s="304"/>
      <c r="C520" s="360"/>
      <c r="D520" s="304"/>
      <c r="E520" s="1335"/>
      <c r="F520" s="360"/>
      <c r="G520" s="1324"/>
      <c r="H520" s="304"/>
      <c r="I520" s="1074"/>
      <c r="J520" s="218"/>
      <c r="K520" s="1562"/>
      <c r="L520" s="304"/>
      <c r="M520" s="1287"/>
    </row>
    <row r="521" spans="1:13" s="1075" customFormat="1" ht="15.75" hidden="1">
      <c r="A521" s="304"/>
      <c r="B521" s="304"/>
      <c r="C521" s="360"/>
      <c r="D521" s="304"/>
      <c r="E521" s="1335"/>
      <c r="F521" s="360"/>
      <c r="G521" s="1324"/>
      <c r="H521" s="304"/>
      <c r="I521" s="1074"/>
      <c r="J521" s="218"/>
      <c r="K521" s="1562"/>
      <c r="L521" s="304"/>
      <c r="M521" s="1287"/>
    </row>
    <row r="522" spans="1:13" s="1075" customFormat="1" ht="15.75" hidden="1">
      <c r="A522" s="304"/>
      <c r="B522" s="304"/>
      <c r="C522" s="360"/>
      <c r="D522" s="304"/>
      <c r="E522" s="1335"/>
      <c r="F522" s="360"/>
      <c r="G522" s="1324"/>
      <c r="H522" s="304"/>
      <c r="I522" s="1074"/>
      <c r="J522" s="218"/>
      <c r="K522" s="1562"/>
      <c r="L522" s="304"/>
      <c r="M522" s="1287"/>
    </row>
    <row r="523" spans="1:13" s="1075" customFormat="1" ht="15.75" hidden="1">
      <c r="A523" s="304"/>
      <c r="B523" s="304"/>
      <c r="C523" s="360"/>
      <c r="D523" s="304"/>
      <c r="E523" s="1335"/>
      <c r="F523" s="360"/>
      <c r="G523" s="1324"/>
      <c r="H523" s="304"/>
      <c r="I523" s="1074"/>
      <c r="J523" s="218"/>
      <c r="K523" s="1562"/>
      <c r="L523" s="304"/>
      <c r="M523" s="1287"/>
    </row>
    <row r="524" spans="1:13" s="1075" customFormat="1" ht="15.75" hidden="1">
      <c r="A524" s="304"/>
      <c r="B524" s="304"/>
      <c r="C524" s="360"/>
      <c r="D524" s="304"/>
      <c r="E524" s="1335"/>
      <c r="F524" s="360"/>
      <c r="G524" s="1324"/>
      <c r="H524" s="304"/>
      <c r="I524" s="1074"/>
      <c r="J524" s="218"/>
      <c r="K524" s="1562"/>
      <c r="L524" s="304"/>
      <c r="M524" s="1287"/>
    </row>
    <row r="525" spans="1:13" s="1075" customFormat="1" ht="15.75" hidden="1">
      <c r="A525" s="304"/>
      <c r="B525" s="304"/>
      <c r="C525" s="360"/>
      <c r="D525" s="304"/>
      <c r="E525" s="1335"/>
      <c r="F525" s="360"/>
      <c r="G525" s="1324"/>
      <c r="H525" s="304"/>
      <c r="I525" s="1074"/>
      <c r="J525" s="218"/>
      <c r="K525" s="1562"/>
      <c r="L525" s="304"/>
      <c r="M525" s="1287"/>
    </row>
    <row r="526" spans="1:13" s="1075" customFormat="1" ht="15.75" hidden="1">
      <c r="A526" s="304"/>
      <c r="B526" s="304"/>
      <c r="C526" s="360"/>
      <c r="D526" s="304"/>
      <c r="E526" s="1335"/>
      <c r="F526" s="360"/>
      <c r="G526" s="1324"/>
      <c r="H526" s="304"/>
      <c r="I526" s="1074"/>
      <c r="J526" s="218"/>
      <c r="K526" s="1562"/>
      <c r="L526" s="304"/>
      <c r="M526" s="1287"/>
    </row>
    <row r="527" spans="1:13" s="1075" customFormat="1" ht="15.75" hidden="1">
      <c r="A527" s="304"/>
      <c r="B527" s="304"/>
      <c r="C527" s="360"/>
      <c r="D527" s="304"/>
      <c r="E527" s="1335"/>
      <c r="F527" s="360"/>
      <c r="G527" s="1324"/>
      <c r="H527" s="304"/>
      <c r="I527" s="1074"/>
      <c r="J527" s="218"/>
      <c r="K527" s="1562"/>
      <c r="L527" s="304"/>
      <c r="M527" s="1287"/>
    </row>
    <row r="528" spans="1:13" s="1075" customFormat="1" ht="15.75" hidden="1">
      <c r="A528" s="304"/>
      <c r="B528" s="304"/>
      <c r="C528" s="360"/>
      <c r="D528" s="304"/>
      <c r="E528" s="1335"/>
      <c r="F528" s="360"/>
      <c r="G528" s="1324"/>
      <c r="H528" s="304"/>
      <c r="I528" s="1074"/>
      <c r="J528" s="218"/>
      <c r="K528" s="1562"/>
      <c r="L528" s="304"/>
      <c r="M528" s="1287"/>
    </row>
    <row r="529" spans="1:13" s="1075" customFormat="1" ht="15.75" hidden="1">
      <c r="A529" s="304"/>
      <c r="B529" s="304"/>
      <c r="C529" s="360"/>
      <c r="D529" s="304"/>
      <c r="E529" s="1335"/>
      <c r="F529" s="360"/>
      <c r="G529" s="1324"/>
      <c r="H529" s="304"/>
      <c r="I529" s="1074"/>
      <c r="J529" s="218"/>
      <c r="K529" s="1562"/>
      <c r="L529" s="304"/>
      <c r="M529" s="1287"/>
    </row>
    <row r="530" spans="1:13" s="1075" customFormat="1" ht="15.75" hidden="1">
      <c r="A530" s="304"/>
      <c r="B530" s="304"/>
      <c r="C530" s="360"/>
      <c r="D530" s="304"/>
      <c r="E530" s="1335"/>
      <c r="F530" s="360"/>
      <c r="G530" s="1324"/>
      <c r="H530" s="304"/>
      <c r="I530" s="1074"/>
      <c r="J530" s="218"/>
      <c r="K530" s="1562"/>
      <c r="L530" s="304"/>
      <c r="M530" s="1287"/>
    </row>
    <row r="531" spans="1:13" s="1075" customFormat="1" ht="15.75" hidden="1">
      <c r="A531" s="304"/>
      <c r="B531" s="304"/>
      <c r="C531" s="360"/>
      <c r="D531" s="304"/>
      <c r="E531" s="1335"/>
      <c r="F531" s="360"/>
      <c r="G531" s="1324"/>
      <c r="H531" s="304"/>
      <c r="I531" s="1074"/>
      <c r="J531" s="218"/>
      <c r="K531" s="1562"/>
      <c r="L531" s="304"/>
      <c r="M531" s="1287"/>
    </row>
    <row r="532" spans="1:13" s="1075" customFormat="1" ht="15.75" hidden="1">
      <c r="A532" s="304"/>
      <c r="B532" s="304"/>
      <c r="C532" s="360"/>
      <c r="D532" s="304"/>
      <c r="E532" s="1335"/>
      <c r="F532" s="360"/>
      <c r="G532" s="1324"/>
      <c r="H532" s="304"/>
      <c r="I532" s="1074"/>
      <c r="J532" s="218"/>
      <c r="K532" s="1562"/>
      <c r="L532" s="304"/>
      <c r="M532" s="1287"/>
    </row>
    <row r="533" spans="1:13" s="1075" customFormat="1" ht="15.75" hidden="1">
      <c r="A533" s="304"/>
      <c r="B533" s="304"/>
      <c r="C533" s="360"/>
      <c r="D533" s="304"/>
      <c r="E533" s="1335"/>
      <c r="F533" s="360"/>
      <c r="G533" s="1324"/>
      <c r="H533" s="304"/>
      <c r="I533" s="1074"/>
      <c r="J533" s="218"/>
      <c r="K533" s="1562"/>
      <c r="L533" s="304"/>
      <c r="M533" s="1287"/>
    </row>
    <row r="534" spans="1:13" s="1075" customFormat="1" ht="15.75" hidden="1">
      <c r="A534" s="304"/>
      <c r="B534" s="304"/>
      <c r="C534" s="360"/>
      <c r="D534" s="304"/>
      <c r="E534" s="1335"/>
      <c r="F534" s="360"/>
      <c r="G534" s="1324"/>
      <c r="H534" s="304"/>
      <c r="I534" s="1074"/>
      <c r="J534" s="218"/>
      <c r="K534" s="1562"/>
      <c r="L534" s="304"/>
      <c r="M534" s="1287"/>
    </row>
    <row r="535" spans="1:13" s="1075" customFormat="1" ht="15.75" hidden="1">
      <c r="A535" s="304"/>
      <c r="B535" s="304"/>
      <c r="C535" s="360"/>
      <c r="D535" s="304"/>
      <c r="E535" s="1335"/>
      <c r="F535" s="360"/>
      <c r="G535" s="1324"/>
      <c r="H535" s="304"/>
      <c r="I535" s="1074"/>
      <c r="J535" s="218"/>
      <c r="K535" s="1562"/>
      <c r="L535" s="304"/>
      <c r="M535" s="1287"/>
    </row>
    <row r="536" spans="1:13" s="1075" customFormat="1" ht="15.75" hidden="1">
      <c r="A536" s="304"/>
      <c r="B536" s="304"/>
      <c r="C536" s="360"/>
      <c r="D536" s="304"/>
      <c r="E536" s="1335"/>
      <c r="F536" s="360"/>
      <c r="G536" s="1324"/>
      <c r="H536" s="304"/>
      <c r="I536" s="1074"/>
      <c r="J536" s="218"/>
      <c r="K536" s="1562"/>
      <c r="L536" s="304"/>
      <c r="M536" s="1287"/>
    </row>
    <row r="537" spans="1:13" s="1075" customFormat="1" ht="15.75" hidden="1">
      <c r="A537" s="304"/>
      <c r="B537" s="304"/>
      <c r="C537" s="360"/>
      <c r="D537" s="304"/>
      <c r="E537" s="1335"/>
      <c r="F537" s="360"/>
      <c r="G537" s="1324"/>
      <c r="H537" s="304"/>
      <c r="I537" s="1074"/>
      <c r="J537" s="218"/>
      <c r="K537" s="1562"/>
      <c r="L537" s="304"/>
      <c r="M537" s="1287"/>
    </row>
    <row r="538" spans="1:13" s="1075" customFormat="1" ht="15.75" hidden="1">
      <c r="A538" s="304"/>
      <c r="B538" s="304"/>
      <c r="C538" s="360"/>
      <c r="D538" s="304"/>
      <c r="E538" s="1335"/>
      <c r="F538" s="360"/>
      <c r="G538" s="1324"/>
      <c r="H538" s="304"/>
      <c r="I538" s="1074"/>
      <c r="J538" s="218"/>
      <c r="K538" s="1562"/>
      <c r="L538" s="304"/>
      <c r="M538" s="1287"/>
    </row>
    <row r="539" spans="1:13" s="1075" customFormat="1" ht="15.75" hidden="1">
      <c r="A539" s="304"/>
      <c r="B539" s="304"/>
      <c r="C539" s="360"/>
      <c r="D539" s="304"/>
      <c r="E539" s="1335"/>
      <c r="F539" s="360"/>
      <c r="G539" s="1324"/>
      <c r="H539" s="304"/>
      <c r="I539" s="1074"/>
      <c r="J539" s="218"/>
      <c r="K539" s="1562"/>
      <c r="L539" s="304"/>
      <c r="M539" s="1287"/>
    </row>
    <row r="540" spans="1:13" s="1075" customFormat="1" ht="15.75" hidden="1">
      <c r="A540" s="304"/>
      <c r="B540" s="304"/>
      <c r="C540" s="360"/>
      <c r="D540" s="304"/>
      <c r="E540" s="1335"/>
      <c r="F540" s="360"/>
      <c r="G540" s="1324"/>
      <c r="H540" s="304"/>
      <c r="I540" s="1074"/>
      <c r="J540" s="218"/>
      <c r="K540" s="1562"/>
      <c r="L540" s="304"/>
      <c r="M540" s="1287"/>
    </row>
    <row r="541" spans="1:13" s="1075" customFormat="1" ht="15.75" hidden="1">
      <c r="A541" s="304"/>
      <c r="B541" s="304"/>
      <c r="C541" s="360"/>
      <c r="D541" s="304"/>
      <c r="E541" s="1335"/>
      <c r="F541" s="360"/>
      <c r="G541" s="1324"/>
      <c r="H541" s="304"/>
      <c r="I541" s="1074"/>
      <c r="J541" s="218"/>
      <c r="K541" s="1562"/>
      <c r="L541" s="304"/>
      <c r="M541" s="1287"/>
    </row>
    <row r="542" spans="1:13" s="1075" customFormat="1" ht="15.75" hidden="1">
      <c r="A542" s="304"/>
      <c r="B542" s="304"/>
      <c r="C542" s="360"/>
      <c r="D542" s="304"/>
      <c r="E542" s="1335"/>
      <c r="F542" s="360"/>
      <c r="G542" s="1324"/>
      <c r="H542" s="304"/>
      <c r="I542" s="1074"/>
      <c r="J542" s="218"/>
      <c r="K542" s="1562"/>
      <c r="L542" s="304"/>
      <c r="M542" s="1287"/>
    </row>
    <row r="543" spans="1:13" s="1075" customFormat="1" ht="15.75" hidden="1">
      <c r="A543" s="304"/>
      <c r="B543" s="304"/>
      <c r="C543" s="360"/>
      <c r="D543" s="304"/>
      <c r="E543" s="1335"/>
      <c r="F543" s="360"/>
      <c r="G543" s="1324"/>
      <c r="H543" s="304"/>
      <c r="I543" s="1074"/>
      <c r="J543" s="218"/>
      <c r="K543" s="1562"/>
      <c r="L543" s="304"/>
      <c r="M543" s="1287"/>
    </row>
    <row r="544" spans="1:13" s="1075" customFormat="1" ht="15.75" hidden="1">
      <c r="A544" s="304"/>
      <c r="B544" s="304"/>
      <c r="C544" s="360"/>
      <c r="D544" s="304"/>
      <c r="E544" s="1335"/>
      <c r="F544" s="360"/>
      <c r="G544" s="1324"/>
      <c r="H544" s="304"/>
      <c r="I544" s="1074"/>
      <c r="J544" s="218"/>
      <c r="K544" s="1562"/>
      <c r="L544" s="304"/>
      <c r="M544" s="1287"/>
    </row>
    <row r="545" spans="1:13" s="1075" customFormat="1" ht="15.75" hidden="1">
      <c r="A545" s="304"/>
      <c r="B545" s="304"/>
      <c r="C545" s="360"/>
      <c r="D545" s="304"/>
      <c r="E545" s="1335"/>
      <c r="F545" s="360"/>
      <c r="G545" s="1324"/>
      <c r="H545" s="304"/>
      <c r="I545" s="1074"/>
      <c r="J545" s="218"/>
      <c r="K545" s="1562"/>
      <c r="L545" s="304"/>
      <c r="M545" s="1287"/>
    </row>
    <row r="546" spans="1:13" s="1075" customFormat="1" ht="15.75" hidden="1">
      <c r="A546" s="304"/>
      <c r="B546" s="304"/>
      <c r="C546" s="360"/>
      <c r="D546" s="304"/>
      <c r="E546" s="1335"/>
      <c r="F546" s="360"/>
      <c r="G546" s="1324"/>
      <c r="H546" s="304"/>
      <c r="I546" s="1074"/>
      <c r="J546" s="218"/>
      <c r="K546" s="1562"/>
      <c r="L546" s="304"/>
      <c r="M546" s="1287"/>
    </row>
    <row r="547" spans="1:13" s="1075" customFormat="1" ht="15.75" hidden="1">
      <c r="A547" s="304"/>
      <c r="B547" s="304"/>
      <c r="C547" s="360"/>
      <c r="D547" s="304"/>
      <c r="E547" s="1335"/>
      <c r="F547" s="360"/>
      <c r="G547" s="1324"/>
      <c r="H547" s="304"/>
      <c r="I547" s="1074"/>
      <c r="J547" s="218"/>
      <c r="K547" s="1562"/>
      <c r="L547" s="304"/>
      <c r="M547" s="1287"/>
    </row>
    <row r="548" spans="1:13" s="1075" customFormat="1" ht="15.75" hidden="1">
      <c r="A548" s="304"/>
      <c r="B548" s="304"/>
      <c r="C548" s="360"/>
      <c r="D548" s="304"/>
      <c r="E548" s="1335"/>
      <c r="F548" s="360"/>
      <c r="G548" s="1324"/>
      <c r="H548" s="304"/>
      <c r="I548" s="1074"/>
      <c r="J548" s="218"/>
      <c r="K548" s="1562"/>
      <c r="L548" s="304"/>
      <c r="M548" s="1287"/>
    </row>
    <row r="549" spans="1:13" s="1075" customFormat="1" ht="15.75" hidden="1">
      <c r="A549" s="304"/>
      <c r="B549" s="304"/>
      <c r="C549" s="360"/>
      <c r="D549" s="304"/>
      <c r="E549" s="1335"/>
      <c r="F549" s="360"/>
      <c r="G549" s="1324"/>
      <c r="H549" s="304"/>
      <c r="I549" s="1074"/>
      <c r="J549" s="218"/>
      <c r="K549" s="1562"/>
      <c r="L549" s="304"/>
      <c r="M549" s="1287"/>
    </row>
    <row r="550" spans="1:13" s="1075" customFormat="1" ht="15.75" hidden="1">
      <c r="A550" s="304"/>
      <c r="B550" s="304"/>
      <c r="C550" s="360"/>
      <c r="D550" s="304"/>
      <c r="E550" s="1335"/>
      <c r="F550" s="360"/>
      <c r="G550" s="1324"/>
      <c r="H550" s="304"/>
      <c r="I550" s="1074"/>
      <c r="J550" s="218"/>
      <c r="K550" s="1562"/>
      <c r="L550" s="304"/>
      <c r="M550" s="1287"/>
    </row>
    <row r="551" spans="1:13" s="1075" customFormat="1" ht="15.75" hidden="1">
      <c r="A551" s="304"/>
      <c r="B551" s="304"/>
      <c r="C551" s="360"/>
      <c r="D551" s="304"/>
      <c r="E551" s="1335"/>
      <c r="F551" s="360"/>
      <c r="G551" s="1324"/>
      <c r="H551" s="304"/>
      <c r="I551" s="1074"/>
      <c r="J551" s="218"/>
      <c r="K551" s="1562"/>
      <c r="L551" s="304"/>
      <c r="M551" s="1287"/>
    </row>
    <row r="552" spans="1:13" s="1075" customFormat="1" ht="15.75" hidden="1">
      <c r="A552" s="304"/>
      <c r="B552" s="304"/>
      <c r="C552" s="360"/>
      <c r="D552" s="304"/>
      <c r="E552" s="1335"/>
      <c r="F552" s="360"/>
      <c r="G552" s="1324"/>
      <c r="H552" s="304"/>
      <c r="I552" s="1074"/>
      <c r="J552" s="218"/>
      <c r="K552" s="1562"/>
      <c r="L552" s="304"/>
      <c r="M552" s="1287"/>
    </row>
    <row r="553" spans="1:13" s="1075" customFormat="1" ht="15.75" hidden="1">
      <c r="A553" s="304"/>
      <c r="B553" s="304"/>
      <c r="C553" s="360"/>
      <c r="D553" s="304"/>
      <c r="E553" s="1335"/>
      <c r="F553" s="360"/>
      <c r="G553" s="1324"/>
      <c r="H553" s="304"/>
      <c r="I553" s="1074"/>
      <c r="J553" s="218"/>
      <c r="K553" s="1562"/>
      <c r="L553" s="304"/>
      <c r="M553" s="1287"/>
    </row>
    <row r="554" spans="1:13" s="1075" customFormat="1" ht="15.75" hidden="1">
      <c r="A554" s="304"/>
      <c r="B554" s="304"/>
      <c r="C554" s="360"/>
      <c r="D554" s="304"/>
      <c r="E554" s="1335"/>
      <c r="F554" s="360"/>
      <c r="G554" s="1324"/>
      <c r="H554" s="304"/>
      <c r="I554" s="1074"/>
      <c r="J554" s="218"/>
      <c r="K554" s="1562"/>
      <c r="L554" s="304"/>
      <c r="M554" s="1287"/>
    </row>
    <row r="555" spans="1:13" s="1075" customFormat="1" ht="15.75" hidden="1">
      <c r="A555" s="304"/>
      <c r="B555" s="304"/>
      <c r="C555" s="360"/>
      <c r="D555" s="304"/>
      <c r="E555" s="1335"/>
      <c r="F555" s="360"/>
      <c r="G555" s="1324"/>
      <c r="H555" s="304"/>
      <c r="I555" s="1074"/>
      <c r="J555" s="218"/>
      <c r="K555" s="1562"/>
      <c r="L555" s="304"/>
      <c r="M555" s="1287"/>
    </row>
    <row r="556" spans="1:13" s="1075" customFormat="1" ht="15.75" hidden="1">
      <c r="A556" s="304"/>
      <c r="B556" s="304"/>
      <c r="C556" s="360"/>
      <c r="D556" s="304"/>
      <c r="E556" s="1335"/>
      <c r="F556" s="360"/>
      <c r="G556" s="1324"/>
      <c r="H556" s="304"/>
      <c r="I556" s="1074"/>
      <c r="J556" s="218"/>
      <c r="K556" s="1562"/>
      <c r="L556" s="304"/>
      <c r="M556" s="1287"/>
    </row>
    <row r="557" spans="1:13" s="1075" customFormat="1" ht="15.75" hidden="1">
      <c r="A557" s="304"/>
      <c r="B557" s="304"/>
      <c r="C557" s="360"/>
      <c r="D557" s="304"/>
      <c r="E557" s="1335"/>
      <c r="F557" s="360"/>
      <c r="G557" s="1324"/>
      <c r="H557" s="304"/>
      <c r="I557" s="1074"/>
      <c r="J557" s="218"/>
      <c r="K557" s="1562"/>
      <c r="L557" s="304"/>
      <c r="M557" s="1287"/>
    </row>
    <row r="558" spans="1:13" s="1075" customFormat="1" ht="15.75" hidden="1">
      <c r="A558" s="304"/>
      <c r="B558" s="304"/>
      <c r="C558" s="360"/>
      <c r="D558" s="304"/>
      <c r="E558" s="1335"/>
      <c r="F558" s="360"/>
      <c r="G558" s="1324"/>
      <c r="H558" s="304"/>
      <c r="I558" s="1074"/>
      <c r="J558" s="218"/>
      <c r="K558" s="1562"/>
      <c r="L558" s="304"/>
      <c r="M558" s="1287"/>
    </row>
    <row r="559" spans="1:13" s="1075" customFormat="1" ht="15.75" hidden="1">
      <c r="A559" s="304"/>
      <c r="B559" s="304"/>
      <c r="C559" s="360"/>
      <c r="D559" s="304"/>
      <c r="E559" s="1335"/>
      <c r="F559" s="360"/>
      <c r="G559" s="1324"/>
      <c r="H559" s="304"/>
      <c r="I559" s="1074"/>
      <c r="J559" s="218"/>
      <c r="K559" s="1562"/>
      <c r="L559" s="304"/>
      <c r="M559" s="1287"/>
    </row>
    <row r="560" spans="1:13" s="1075" customFormat="1" ht="15.75" hidden="1">
      <c r="A560" s="304"/>
      <c r="B560" s="304"/>
      <c r="C560" s="360"/>
      <c r="D560" s="304"/>
      <c r="E560" s="1335"/>
      <c r="F560" s="360"/>
      <c r="G560" s="1324"/>
      <c r="H560" s="304"/>
      <c r="I560" s="1074"/>
      <c r="J560" s="218"/>
      <c r="K560" s="1562"/>
      <c r="L560" s="304"/>
      <c r="M560" s="1287"/>
    </row>
    <row r="561" spans="1:13" s="1075" customFormat="1" ht="15.75" hidden="1">
      <c r="A561" s="304"/>
      <c r="B561" s="304"/>
      <c r="C561" s="360"/>
      <c r="D561" s="304"/>
      <c r="E561" s="1335"/>
      <c r="F561" s="360"/>
      <c r="G561" s="1324"/>
      <c r="H561" s="304"/>
      <c r="I561" s="1074"/>
      <c r="J561" s="218"/>
      <c r="K561" s="1562"/>
      <c r="L561" s="304"/>
      <c r="M561" s="1287"/>
    </row>
    <row r="562" spans="1:13" s="1075" customFormat="1" ht="15.75" hidden="1">
      <c r="A562" s="304"/>
      <c r="B562" s="304"/>
      <c r="C562" s="360"/>
      <c r="D562" s="304"/>
      <c r="E562" s="1335"/>
      <c r="F562" s="360"/>
      <c r="G562" s="1324"/>
      <c r="H562" s="304"/>
      <c r="I562" s="1074"/>
      <c r="J562" s="218"/>
      <c r="K562" s="1562"/>
      <c r="L562" s="304"/>
      <c r="M562" s="1287"/>
    </row>
    <row r="563" spans="1:13" s="1075" customFormat="1" ht="15.75" hidden="1">
      <c r="A563" s="304"/>
      <c r="B563" s="304"/>
      <c r="C563" s="360"/>
      <c r="D563" s="304"/>
      <c r="E563" s="1335"/>
      <c r="F563" s="360"/>
      <c r="G563" s="1324"/>
      <c r="H563" s="304"/>
      <c r="I563" s="1074"/>
      <c r="J563" s="218"/>
      <c r="K563" s="1562"/>
      <c r="L563" s="304"/>
      <c r="M563" s="1287"/>
    </row>
  </sheetData>
  <sheetProtection algorithmName="SHA-512" hashValue="QErKw34GFxEQkNCPjy4bTwLT7fZXxAW1a/KBOuU10FPqQKloq1RCTRbLQHtef6UrHmAF/FavYyMYY1EPXOeH1g==" saltValue="/Dm1nPSJlSIwLgInT6yC3Q==" spinCount="100000" sheet="1" objects="1" scenarios="1" formatColumns="0" autoFilter="0"/>
  <protectedRanges>
    <protectedRange sqref="G44:G52" name="Range2_1"/>
    <protectedRange sqref="J5:J81" name="Range1"/>
    <protectedRange sqref="G53:G81 G5:G43" name="Range2"/>
  </protectedRanges>
  <autoFilter ref="J3:J82" xr:uid="{4F2F79EB-8DDA-4D54-954E-3CBED912A757}"/>
  <mergeCells count="14">
    <mergeCell ref="B22:B27"/>
    <mergeCell ref="K1:K2"/>
    <mergeCell ref="B2:C2"/>
    <mergeCell ref="B5:B6"/>
    <mergeCell ref="B7:B8"/>
    <mergeCell ref="B10:B18"/>
    <mergeCell ref="B71:B72"/>
    <mergeCell ref="B74:B79"/>
    <mergeCell ref="B32:B34"/>
    <mergeCell ref="B36:B38"/>
    <mergeCell ref="B40:B42"/>
    <mergeCell ref="B44:B52"/>
    <mergeCell ref="B54:B59"/>
    <mergeCell ref="B61:B66"/>
  </mergeCells>
  <conditionalFormatting sqref="C1:C2">
    <cfRule type="duplicateValues" dxfId="29" priority="1"/>
  </conditionalFormatting>
  <hyperlinks>
    <hyperlink ref="K1" location="'Lead Sheet'!A1" display="CLICK TO RETURN TO LEAD SHEET" xr:uid="{8ED976DA-74EB-4C85-BE81-4545E7919047}"/>
  </hyperlinks>
  <pageMargins left="0.25" right="0.25" top="0.75" bottom="0.75" header="0.3" footer="0.3"/>
  <pageSetup scale="78" orientation="portrait" r:id="rId1"/>
  <headerFooter>
    <oddHeader>&amp;LVALVES
Subject to change without prior notice&amp;RVALVES
 Page &amp;P of &amp;N</oddHead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996782-4730-4B50-8413-43D78A3ADAAA}">
  <sheetPr codeName="Sheet9">
    <tabColor rgb="FF00B0F0"/>
    <pageSetUpPr fitToPage="1"/>
  </sheetPr>
  <dimension ref="A1:N451"/>
  <sheetViews>
    <sheetView showGridLines="0" zoomScaleNormal="100" zoomScalePageLayoutView="125" workbookViewId="0">
      <pane xSplit="11" ySplit="3" topLeftCell="L4" activePane="bottomRight" state="frozen"/>
      <selection activeCell="J6" sqref="J6"/>
      <selection pane="topRight" activeCell="J6" sqref="J6"/>
      <selection pane="bottomLeft" activeCell="J6" sqref="J6"/>
      <selection pane="bottomRigh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9.85546875" style="1288" customWidth="1"/>
    <col min="6" max="6" width="11.42578125" style="366" bestFit="1" customWidth="1"/>
    <col min="7" max="7" width="9.85546875" style="1336" customWidth="1"/>
    <col min="8" max="9" width="9.85546875" style="50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326"/>
      <c r="E1" s="1270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4" ht="16.5" thickBot="1">
      <c r="B2" s="1886" t="s">
        <v>4034</v>
      </c>
      <c r="C2" s="1887"/>
      <c r="D2" s="331"/>
      <c r="E2" s="1271"/>
      <c r="F2" s="290">
        <f>'Lead Sheet'!B11</f>
        <v>0</v>
      </c>
      <c r="G2" s="1348"/>
      <c r="H2" s="609"/>
      <c r="I2" s="333"/>
      <c r="J2" s="662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5174</v>
      </c>
      <c r="E3" s="1272" t="s">
        <v>3751</v>
      </c>
      <c r="F3" s="291" t="s">
        <v>0</v>
      </c>
      <c r="G3" s="1272" t="s">
        <v>3752</v>
      </c>
      <c r="H3" s="338" t="s">
        <v>5175</v>
      </c>
      <c r="I3" s="339" t="s">
        <v>5177</v>
      </c>
      <c r="J3" s="339" t="s">
        <v>5178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 s="606" customFormat="1" ht="29.25" customHeight="1">
      <c r="A4" s="304" t="str">
        <f>IF(J4&gt;0,COUNT($J$4:J4)+MAX('MI Fittings'!A:A,'CS Press Fittings'!A:A,'Steel Nipples'!A:A,'Steel Cut Lengths'!A:A,'Pipe Hangers'!A:A,'Brass Nipples '!A:A,'Brass Fittings '!A:A,Valves!A:A),"")</f>
        <v/>
      </c>
      <c r="B4" s="610"/>
      <c r="C4" s="611"/>
      <c r="D4" s="612" t="s">
        <v>6556</v>
      </c>
      <c r="E4" s="1273"/>
      <c r="F4" s="611"/>
      <c r="G4" s="1273"/>
      <c r="H4" s="611"/>
      <c r="I4" s="611"/>
      <c r="J4" s="205"/>
      <c r="K4" s="1462"/>
      <c r="L4" s="463"/>
      <c r="M4" s="1393"/>
    </row>
    <row r="5" spans="1:14" s="464" customFormat="1">
      <c r="A5" s="304" t="str">
        <f>IF(J5&gt;0,COUNT($J$4:J5)+MAX('MI Fittings'!A:A,'CS Press Fittings'!A:A,'Steel Nipples'!A:A,'Steel Cut Lengths'!A:A,'Pipe Hangers'!A:A,'Brass Nipples '!A:A,'Brass Fittings '!A:A,Valves!A:A),"")</f>
        <v/>
      </c>
      <c r="B5" s="613"/>
      <c r="C5" s="614"/>
      <c r="D5" s="615" t="s">
        <v>6557</v>
      </c>
      <c r="E5" s="1274"/>
      <c r="F5" s="617"/>
      <c r="G5" s="1454"/>
      <c r="H5" s="618"/>
      <c r="I5" s="618"/>
      <c r="J5" s="206"/>
      <c r="K5" s="1463"/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'!A:A,Valves!A:A),"")</f>
        <v/>
      </c>
      <c r="B6" s="619"/>
      <c r="C6" s="387" t="s">
        <v>3753</v>
      </c>
      <c r="D6" s="620" t="s">
        <v>5179</v>
      </c>
      <c r="E6" s="1275">
        <v>4.8899999999999997</v>
      </c>
      <c r="F6" s="295">
        <f>$F$2</f>
        <v>0</v>
      </c>
      <c r="G6" s="1354">
        <f>IFERROR(E6*F6,"-")</f>
        <v>0</v>
      </c>
      <c r="H6" s="506">
        <v>1000</v>
      </c>
      <c r="I6" s="506">
        <f>J6*H6</f>
        <v>0</v>
      </c>
      <c r="J6" s="141"/>
      <c r="K6" s="1385">
        <f>IFERROR(G6*I6,0)</f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'!A:A,Valves!A:A),"")</f>
        <v/>
      </c>
      <c r="B7" s="400"/>
      <c r="C7" s="387" t="s">
        <v>3754</v>
      </c>
      <c r="D7" s="620" t="s">
        <v>5180</v>
      </c>
      <c r="E7" s="1275">
        <v>9.18</v>
      </c>
      <c r="F7" s="295">
        <f>$F$2</f>
        <v>0</v>
      </c>
      <c r="G7" s="1354">
        <f>IFERROR(E7*F7,"-")</f>
        <v>0</v>
      </c>
      <c r="H7" s="506">
        <v>500</v>
      </c>
      <c r="I7" s="506">
        <f>J7*H7</f>
        <v>0</v>
      </c>
      <c r="J7" s="141"/>
      <c r="K7" s="1385">
        <f>IFERROR(G7*I7,0)</f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'!A:A,Valves!A:A),"")</f>
        <v/>
      </c>
      <c r="B8" s="400"/>
      <c r="C8" s="391" t="s">
        <v>3755</v>
      </c>
      <c r="D8" s="621" t="s">
        <v>5181</v>
      </c>
      <c r="E8" s="1276">
        <v>14.33</v>
      </c>
      <c r="F8" s="296">
        <f>$F$2</f>
        <v>0</v>
      </c>
      <c r="G8" s="1355">
        <f>IFERROR(E8*F8,"-")</f>
        <v>0</v>
      </c>
      <c r="H8" s="508">
        <v>200</v>
      </c>
      <c r="I8" s="508">
        <f>J8*H8</f>
        <v>0</v>
      </c>
      <c r="J8" s="145"/>
      <c r="K8" s="1389">
        <f>IFERROR(G8*I8,0)</f>
        <v>0</v>
      </c>
      <c r="L8" s="304"/>
      <c r="M8" s="1287"/>
    </row>
    <row r="9" spans="1:14">
      <c r="A9" s="304" t="str">
        <f>IF(J9&gt;0,COUNT($J$4:J9)+MAX('MI Fittings'!A:A,'CS Press Fittings'!A:A,'Steel Nipples'!A:A,'Steel Cut Lengths'!A:A,'Pipe Hangers'!A:A,'Brass Nipples '!A:A,'Brass Fittings '!A:A,Valves!A:A),"")</f>
        <v/>
      </c>
      <c r="B9" s="306"/>
      <c r="C9" s="622"/>
      <c r="D9" s="623"/>
      <c r="E9" s="1277" t="s">
        <v>563</v>
      </c>
      <c r="F9" s="299"/>
      <c r="G9" s="1455"/>
      <c r="H9" s="624"/>
      <c r="I9" s="624"/>
      <c r="J9" s="113"/>
      <c r="K9" s="1387"/>
      <c r="L9" s="304"/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'!A:A,Valves!A:A),"")</f>
        <v/>
      </c>
      <c r="B10" s="400"/>
      <c r="C10" s="384" t="s">
        <v>3756</v>
      </c>
      <c r="D10" s="625" t="s">
        <v>5182</v>
      </c>
      <c r="E10" s="1278">
        <v>4.8899999999999997</v>
      </c>
      <c r="F10" s="294">
        <f>$F$2</f>
        <v>0</v>
      </c>
      <c r="G10" s="1353">
        <f>IFERROR(E10*F10,"-")</f>
        <v>0</v>
      </c>
      <c r="H10" s="504">
        <v>1000</v>
      </c>
      <c r="I10" s="504">
        <f>J10*H10</f>
        <v>0</v>
      </c>
      <c r="J10" s="140"/>
      <c r="K10" s="1383">
        <f>IFERROR(G10*I10,0)</f>
        <v>0</v>
      </c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'!A:A,Valves!A:A),"")</f>
        <v/>
      </c>
      <c r="B11" s="400"/>
      <c r="C11" s="387" t="s">
        <v>3757</v>
      </c>
      <c r="D11" s="620" t="s">
        <v>5183</v>
      </c>
      <c r="E11" s="1275">
        <v>9.18</v>
      </c>
      <c r="F11" s="295">
        <f>$F$2</f>
        <v>0</v>
      </c>
      <c r="G11" s="1354">
        <f>IFERROR(E11*F11,"-")</f>
        <v>0</v>
      </c>
      <c r="H11" s="506">
        <v>500</v>
      </c>
      <c r="I11" s="506">
        <f>J11*H11</f>
        <v>0</v>
      </c>
      <c r="J11" s="141"/>
      <c r="K11" s="1385">
        <f>IFERROR(G11*I11,0)</f>
        <v>0</v>
      </c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'!A:A,Valves!A:A),"")</f>
        <v/>
      </c>
      <c r="B12" s="400"/>
      <c r="C12" s="391" t="s">
        <v>3758</v>
      </c>
      <c r="D12" s="621" t="s">
        <v>5184</v>
      </c>
      <c r="E12" s="1276">
        <v>14.33</v>
      </c>
      <c r="F12" s="296">
        <f>$F$2</f>
        <v>0</v>
      </c>
      <c r="G12" s="1355">
        <f>IFERROR(E12*F12,"-")</f>
        <v>0</v>
      </c>
      <c r="H12" s="508">
        <v>200</v>
      </c>
      <c r="I12" s="508">
        <f>J12*H12</f>
        <v>0</v>
      </c>
      <c r="J12" s="145"/>
      <c r="K12" s="1389">
        <f>IFERROR(G12*I12,0)</f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'!A:A,Valves!A:A),"")</f>
        <v/>
      </c>
      <c r="B13" s="306"/>
      <c r="C13" s="622"/>
      <c r="D13" s="623"/>
      <c r="E13" s="1277" t="s">
        <v>563</v>
      </c>
      <c r="F13" s="299"/>
      <c r="G13" s="1455"/>
      <c r="H13" s="624"/>
      <c r="I13" s="624"/>
      <c r="J13" s="113"/>
      <c r="K13" s="1387"/>
      <c r="L13" s="304"/>
      <c r="M13" s="1287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'!A:A,Valves!A:A),"")</f>
        <v/>
      </c>
      <c r="B14" s="400"/>
      <c r="C14" s="384" t="s">
        <v>3759</v>
      </c>
      <c r="D14" s="625" t="s">
        <v>5185</v>
      </c>
      <c r="E14" s="1278">
        <v>4.8899999999999997</v>
      </c>
      <c r="F14" s="294">
        <f>$F$2</f>
        <v>0</v>
      </c>
      <c r="G14" s="1353">
        <f>IFERROR(E14*F14,"-")</f>
        <v>0</v>
      </c>
      <c r="H14" s="504">
        <v>1000</v>
      </c>
      <c r="I14" s="504">
        <f>J14*H14</f>
        <v>0</v>
      </c>
      <c r="J14" s="140"/>
      <c r="K14" s="1383">
        <f>IFERROR(G14*I14,0)</f>
        <v>0</v>
      </c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'!A:A,Valves!A:A),"")</f>
        <v/>
      </c>
      <c r="B15" s="400"/>
      <c r="C15" s="387" t="s">
        <v>3760</v>
      </c>
      <c r="D15" s="620" t="s">
        <v>5186</v>
      </c>
      <c r="E15" s="1275">
        <v>9.18</v>
      </c>
      <c r="F15" s="295">
        <f>$F$2</f>
        <v>0</v>
      </c>
      <c r="G15" s="1354">
        <f>IFERROR(E15*F15,"-")</f>
        <v>0</v>
      </c>
      <c r="H15" s="506">
        <v>500</v>
      </c>
      <c r="I15" s="506">
        <f>J15*H15</f>
        <v>0</v>
      </c>
      <c r="J15" s="141"/>
      <c r="K15" s="1385">
        <f>IFERROR(G15*I15,0)</f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'!A:A,Valves!A:A),"")</f>
        <v/>
      </c>
      <c r="B16" s="400"/>
      <c r="C16" s="391" t="s">
        <v>3761</v>
      </c>
      <c r="D16" s="621" t="s">
        <v>5187</v>
      </c>
      <c r="E16" s="1276">
        <v>14.33</v>
      </c>
      <c r="F16" s="296">
        <f>$F$2</f>
        <v>0</v>
      </c>
      <c r="G16" s="1355">
        <f>IFERROR(E16*F16,"-")</f>
        <v>0</v>
      </c>
      <c r="H16" s="508">
        <v>200</v>
      </c>
      <c r="I16" s="508">
        <f>J16*H16</f>
        <v>0</v>
      </c>
      <c r="J16" s="145"/>
      <c r="K16" s="1389">
        <f>IFERROR(G16*I16,0)</f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'!A:A,Valves!A:A),"")</f>
        <v/>
      </c>
      <c r="B17" s="306"/>
      <c r="C17" s="622"/>
      <c r="D17" s="623"/>
      <c r="E17" s="1277" t="s">
        <v>563</v>
      </c>
      <c r="F17" s="299"/>
      <c r="G17" s="1455"/>
      <c r="H17" s="624"/>
      <c r="I17" s="624"/>
      <c r="J17" s="113"/>
      <c r="K17" s="1387"/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'!A:A,Valves!A:A),"")</f>
        <v/>
      </c>
      <c r="B18" s="400"/>
      <c r="C18" s="384" t="s">
        <v>3762</v>
      </c>
      <c r="D18" s="625" t="s">
        <v>5188</v>
      </c>
      <c r="E18" s="1278">
        <v>7.18</v>
      </c>
      <c r="F18" s="294">
        <f>$F$2</f>
        <v>0</v>
      </c>
      <c r="G18" s="1353">
        <f>IFERROR(E18*F18,"-")</f>
        <v>0</v>
      </c>
      <c r="H18" s="504">
        <v>1000</v>
      </c>
      <c r="I18" s="504">
        <f>J18*H18</f>
        <v>0</v>
      </c>
      <c r="J18" s="140"/>
      <c r="K18" s="1383">
        <f>IFERROR(G18*I18,0)</f>
        <v>0</v>
      </c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'!A:A,Valves!A:A),"")</f>
        <v/>
      </c>
      <c r="B19" s="400"/>
      <c r="C19" s="387" t="s">
        <v>3763</v>
      </c>
      <c r="D19" s="620" t="s">
        <v>5189</v>
      </c>
      <c r="E19" s="1275">
        <v>10.29</v>
      </c>
      <c r="F19" s="295">
        <f>$F$2</f>
        <v>0</v>
      </c>
      <c r="G19" s="1354">
        <f>IFERROR(E19*F19,"-")</f>
        <v>0</v>
      </c>
      <c r="H19" s="506">
        <v>500</v>
      </c>
      <c r="I19" s="506">
        <f>J19*H19</f>
        <v>0</v>
      </c>
      <c r="J19" s="141"/>
      <c r="K19" s="1385">
        <f>IFERROR(G19*I19,0)</f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'!A:A,Valves!A:A),"")</f>
        <v/>
      </c>
      <c r="B20" s="400"/>
      <c r="C20" s="391" t="s">
        <v>3764</v>
      </c>
      <c r="D20" s="621" t="s">
        <v>5190</v>
      </c>
      <c r="E20" s="1276">
        <v>18.87</v>
      </c>
      <c r="F20" s="296">
        <f>$F$2</f>
        <v>0</v>
      </c>
      <c r="G20" s="1355">
        <f>IFERROR(E20*F20,"-")</f>
        <v>0</v>
      </c>
      <c r="H20" s="508">
        <v>200</v>
      </c>
      <c r="I20" s="508">
        <f>J20*H20</f>
        <v>0</v>
      </c>
      <c r="J20" s="145"/>
      <c r="K20" s="1389">
        <f>IFERROR(G20*I20,0)</f>
        <v>0</v>
      </c>
      <c r="L20" s="304"/>
      <c r="M20" s="1287"/>
    </row>
    <row r="21" spans="1:13">
      <c r="A21" s="304" t="str">
        <f>IF(J21&gt;0,COUNT($J$4:J21)+MAX('MI Fittings'!A:A,'CS Press Fittings'!A:A,'Steel Nipples'!A:A,'Steel Cut Lengths'!A:A,'Pipe Hangers'!A:A,'Brass Nipples '!A:A,'Brass Fittings '!A:A,Valves!A:A),"")</f>
        <v/>
      </c>
      <c r="B21" s="626"/>
      <c r="C21" s="627"/>
      <c r="D21" s="522" t="s">
        <v>6558</v>
      </c>
      <c r="E21" s="1279" t="s">
        <v>563</v>
      </c>
      <c r="F21" s="628"/>
      <c r="G21" s="1456"/>
      <c r="H21" s="629"/>
      <c r="I21" s="629"/>
      <c r="J21" s="207"/>
      <c r="K21" s="1464"/>
      <c r="L21" s="304"/>
      <c r="M21" s="1287"/>
    </row>
    <row r="22" spans="1:13" s="464" customFormat="1">
      <c r="A22" s="304" t="str">
        <f>IF(J22&gt;0,COUNT($J$4:J22)+MAX('MI Fittings'!A:A,'CS Press Fittings'!A:A,'Steel Nipples'!A:A,'Steel Cut Lengths'!A:A,'Pipe Hangers'!A:A,'Brass Nipples '!A:A,'Brass Fittings '!A:A,Valves!A:A),"")</f>
        <v/>
      </c>
      <c r="B22" s="630"/>
      <c r="C22" s="631"/>
      <c r="D22" s="632" t="s">
        <v>6560</v>
      </c>
      <c r="E22" s="1280" t="s">
        <v>563</v>
      </c>
      <c r="F22" s="633"/>
      <c r="G22" s="1457"/>
      <c r="H22" s="634"/>
      <c r="I22" s="634"/>
      <c r="J22" s="209"/>
      <c r="K22" s="1465"/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'!A:A,Valves!A:A),"")</f>
        <v/>
      </c>
      <c r="B23" s="400"/>
      <c r="C23" s="384" t="s">
        <v>3765</v>
      </c>
      <c r="D23" s="625" t="s">
        <v>3766</v>
      </c>
      <c r="E23" s="1278">
        <v>4.4400000000000004</v>
      </c>
      <c r="F23" s="294">
        <f>$F$2</f>
        <v>0</v>
      </c>
      <c r="G23" s="1353">
        <f>IFERROR(E23*F23,"-")</f>
        <v>0</v>
      </c>
      <c r="H23" s="343">
        <v>100</v>
      </c>
      <c r="I23" s="504">
        <f>J23*H23</f>
        <v>0</v>
      </c>
      <c r="J23" s="144"/>
      <c r="K23" s="1383">
        <f>IFERROR(G23*I23,0)</f>
        <v>0</v>
      </c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'!A:A,Valves!A:A),"")</f>
        <v/>
      </c>
      <c r="B24" s="400"/>
      <c r="C24" s="387" t="s">
        <v>3767</v>
      </c>
      <c r="D24" s="620" t="s">
        <v>3768</v>
      </c>
      <c r="E24" s="1275">
        <v>4.4400000000000004</v>
      </c>
      <c r="F24" s="295">
        <f>$F$2</f>
        <v>0</v>
      </c>
      <c r="G24" s="1354">
        <f>IFERROR(E24*F24,"-")</f>
        <v>0</v>
      </c>
      <c r="H24" s="532">
        <v>250</v>
      </c>
      <c r="I24" s="506">
        <f>J24*H24</f>
        <v>0</v>
      </c>
      <c r="J24" s="142"/>
      <c r="K24" s="1385">
        <f>IFERROR(G24*I24,0)</f>
        <v>0</v>
      </c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'!A:A,Valves!A:A),"")</f>
        <v/>
      </c>
      <c r="B25" s="400"/>
      <c r="C25" s="387" t="s">
        <v>3769</v>
      </c>
      <c r="D25" s="620" t="s">
        <v>3770</v>
      </c>
      <c r="E25" s="1275">
        <v>4.4400000000000004</v>
      </c>
      <c r="F25" s="295">
        <f>$F$2</f>
        <v>0</v>
      </c>
      <c r="G25" s="1354">
        <f>IFERROR(E25*F25,"-")</f>
        <v>0</v>
      </c>
      <c r="H25" s="532">
        <v>300</v>
      </c>
      <c r="I25" s="506">
        <f>J25*H25</f>
        <v>0</v>
      </c>
      <c r="J25" s="142"/>
      <c r="K25" s="1385">
        <f>IFERROR(G25*I25,0)</f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'!A:A,Valves!A:A),"")</f>
        <v/>
      </c>
      <c r="B26" s="400"/>
      <c r="C26" s="391" t="s">
        <v>3771</v>
      </c>
      <c r="D26" s="621" t="s">
        <v>3772</v>
      </c>
      <c r="E26" s="1276">
        <v>4.4400000000000004</v>
      </c>
      <c r="F26" s="296">
        <f>$F$2</f>
        <v>0</v>
      </c>
      <c r="G26" s="1355">
        <f>IFERROR(E26*F26,"-")</f>
        <v>0</v>
      </c>
      <c r="H26" s="350">
        <v>500</v>
      </c>
      <c r="I26" s="508">
        <f>J26*H26</f>
        <v>0</v>
      </c>
      <c r="J26" s="143"/>
      <c r="K26" s="1389">
        <f>IFERROR(G26*I26,0)</f>
        <v>0</v>
      </c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'!A:A,Valves!A:A),"")</f>
        <v/>
      </c>
      <c r="B27" s="400"/>
      <c r="C27" s="405"/>
      <c r="D27" s="623"/>
      <c r="E27" s="1277" t="s">
        <v>563</v>
      </c>
      <c r="F27" s="299"/>
      <c r="G27" s="1455"/>
      <c r="H27" s="635"/>
      <c r="I27" s="624"/>
      <c r="J27" s="112"/>
      <c r="K27" s="1387"/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'!A:A,Valves!A:A),"")</f>
        <v/>
      </c>
      <c r="B28" s="400"/>
      <c r="C28" s="384" t="s">
        <v>3773</v>
      </c>
      <c r="D28" s="625" t="s">
        <v>3774</v>
      </c>
      <c r="E28" s="1278">
        <v>8.33</v>
      </c>
      <c r="F28" s="294">
        <f>$F$2</f>
        <v>0</v>
      </c>
      <c r="G28" s="1353">
        <f>IFERROR(E28*F28,"-")</f>
        <v>0</v>
      </c>
      <c r="H28" s="343">
        <v>100</v>
      </c>
      <c r="I28" s="504">
        <f>J28*H28</f>
        <v>0</v>
      </c>
      <c r="J28" s="144"/>
      <c r="K28" s="1383">
        <f>IFERROR(G28*I28,0)</f>
        <v>0</v>
      </c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'!A:A,Valves!A:A),"")</f>
        <v/>
      </c>
      <c r="B29" s="400"/>
      <c r="C29" s="387" t="s">
        <v>3775</v>
      </c>
      <c r="D29" s="620" t="s">
        <v>3776</v>
      </c>
      <c r="E29" s="1275">
        <v>8.33</v>
      </c>
      <c r="F29" s="295">
        <f>$F$2</f>
        <v>0</v>
      </c>
      <c r="G29" s="1354">
        <f>IFERROR(E29*F29,"-")</f>
        <v>0</v>
      </c>
      <c r="H29" s="532">
        <v>250</v>
      </c>
      <c r="I29" s="506">
        <f>J29*H29</f>
        <v>0</v>
      </c>
      <c r="J29" s="142"/>
      <c r="K29" s="1385">
        <f>IFERROR(G29*I29,0)</f>
        <v>0</v>
      </c>
      <c r="L29" s="304"/>
      <c r="M29" s="1287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'!A:A,Valves!A:A),"")</f>
        <v/>
      </c>
      <c r="B30" s="400"/>
      <c r="C30" s="391" t="s">
        <v>3777</v>
      </c>
      <c r="D30" s="621" t="s">
        <v>3778</v>
      </c>
      <c r="E30" s="1276">
        <v>8.33</v>
      </c>
      <c r="F30" s="296">
        <f>$F$2</f>
        <v>0</v>
      </c>
      <c r="G30" s="1355">
        <f>IFERROR(E30*F30,"-")</f>
        <v>0</v>
      </c>
      <c r="H30" s="350">
        <v>300</v>
      </c>
      <c r="I30" s="508">
        <f>J30*H30</f>
        <v>0</v>
      </c>
      <c r="J30" s="143"/>
      <c r="K30" s="1389">
        <f>IFERROR(G30*I30,0)</f>
        <v>0</v>
      </c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'!A:A,Valves!A:A),"")</f>
        <v/>
      </c>
      <c r="B31" s="400"/>
      <c r="C31" s="405"/>
      <c r="D31" s="623"/>
      <c r="E31" s="1277" t="s">
        <v>563</v>
      </c>
      <c r="F31" s="299"/>
      <c r="G31" s="1455"/>
      <c r="H31" s="635"/>
      <c r="I31" s="624"/>
      <c r="J31" s="112"/>
      <c r="K31" s="1387"/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'!A:A,Valves!A:A),"")</f>
        <v/>
      </c>
      <c r="B32" s="400"/>
      <c r="C32" s="384" t="s">
        <v>3779</v>
      </c>
      <c r="D32" s="625" t="s">
        <v>3780</v>
      </c>
      <c r="E32" s="1278">
        <v>13.02</v>
      </c>
      <c r="F32" s="294">
        <f>$F$2</f>
        <v>0</v>
      </c>
      <c r="G32" s="1353">
        <f>IFERROR(E32*F32,"-")</f>
        <v>0</v>
      </c>
      <c r="H32" s="343">
        <v>100</v>
      </c>
      <c r="I32" s="504">
        <f>J32*H32</f>
        <v>0</v>
      </c>
      <c r="J32" s="144"/>
      <c r="K32" s="1383">
        <f>IFERROR(G32*I32,0)</f>
        <v>0</v>
      </c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'!A:A,Valves!A:A),"")</f>
        <v/>
      </c>
      <c r="B33" s="400"/>
      <c r="C33" s="387" t="s">
        <v>3781</v>
      </c>
      <c r="D33" s="620" t="s">
        <v>6555</v>
      </c>
      <c r="E33" s="1275">
        <v>13.02</v>
      </c>
      <c r="F33" s="295">
        <f>$F$2</f>
        <v>0</v>
      </c>
      <c r="G33" s="1354">
        <f>IFERROR(E33*F33,"-")</f>
        <v>0</v>
      </c>
      <c r="H33" s="532">
        <v>250</v>
      </c>
      <c r="I33" s="506">
        <f>J33*H33</f>
        <v>0</v>
      </c>
      <c r="J33" s="142"/>
      <c r="K33" s="1385">
        <f>IFERROR(G33*I33,0)</f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'!A:A,Valves!A:A),"")</f>
        <v/>
      </c>
      <c r="B34" s="400"/>
      <c r="C34" s="391" t="s">
        <v>3782</v>
      </c>
      <c r="D34" s="621" t="s">
        <v>10416</v>
      </c>
      <c r="E34" s="1276">
        <v>13.02</v>
      </c>
      <c r="F34" s="296">
        <f>$F$2</f>
        <v>0</v>
      </c>
      <c r="G34" s="1355">
        <f>IFERROR(E34*F34,"-")</f>
        <v>0</v>
      </c>
      <c r="H34" s="350">
        <v>300</v>
      </c>
      <c r="I34" s="508">
        <f>J34*H34</f>
        <v>0</v>
      </c>
      <c r="J34" s="143"/>
      <c r="K34" s="1389">
        <f>IFERROR(G34*I34,0)</f>
        <v>0</v>
      </c>
      <c r="L34" s="304"/>
      <c r="M34" s="1287"/>
    </row>
    <row r="35" spans="1:13" s="464" customFormat="1">
      <c r="A35" s="304" t="str">
        <f>IF(J35&gt;0,COUNT($J$4:J35)+MAX('MI Fittings'!A:A,'CS Press Fittings'!A:A,'Steel Nipples'!A:A,'Steel Cut Lengths'!A:A,'Pipe Hangers'!A:A,'Brass Nipples '!A:A,'Brass Fittings '!A:A,Valves!A:A),"")</f>
        <v/>
      </c>
      <c r="B35" s="636"/>
      <c r="C35" s="637"/>
      <c r="D35" s="638" t="s">
        <v>6561</v>
      </c>
      <c r="E35" s="1281" t="s">
        <v>563</v>
      </c>
      <c r="F35" s="639"/>
      <c r="G35" s="1458"/>
      <c r="H35" s="640"/>
      <c r="I35" s="640"/>
      <c r="J35" s="148"/>
      <c r="K35" s="1466"/>
      <c r="L35" s="304"/>
      <c r="M35" s="1287"/>
    </row>
    <row r="36" spans="1:13">
      <c r="A36" s="304" t="str">
        <f>IF(J36&gt;0,COUNT($J$4:J36)+MAX('MI Fittings'!A:A,'CS Press Fittings'!A:A,'Steel Nipples'!A:A,'Steel Cut Lengths'!A:A,'Pipe Hangers'!A:A,'Brass Nipples '!A:A,'Brass Fittings '!A:A,Valves!A:A),"")</f>
        <v/>
      </c>
      <c r="B36" s="400"/>
      <c r="C36" s="384" t="s">
        <v>3783</v>
      </c>
      <c r="D36" s="625" t="s">
        <v>3784</v>
      </c>
      <c r="E36" s="1278">
        <v>4.4400000000000004</v>
      </c>
      <c r="F36" s="294">
        <f>$F$2</f>
        <v>0</v>
      </c>
      <c r="G36" s="1353">
        <f>IFERROR(E36*F36,"-")</f>
        <v>0</v>
      </c>
      <c r="H36" s="343">
        <v>100</v>
      </c>
      <c r="I36" s="504">
        <f>J36*H36</f>
        <v>0</v>
      </c>
      <c r="J36" s="144"/>
      <c r="K36" s="1383">
        <f>IFERROR(G36*I36,0)</f>
        <v>0</v>
      </c>
      <c r="L36" s="304"/>
      <c r="M36" s="1287"/>
    </row>
    <row r="37" spans="1:13">
      <c r="A37" s="304" t="str">
        <f>IF(J37&gt;0,COUNT($J$4:J37)+MAX('MI Fittings'!A:A,'CS Press Fittings'!A:A,'Steel Nipples'!A:A,'Steel Cut Lengths'!A:A,'Pipe Hangers'!A:A,'Brass Nipples '!A:A,'Brass Fittings '!A:A,Valves!A:A),"")</f>
        <v/>
      </c>
      <c r="B37" s="400"/>
      <c r="C37" s="387" t="s">
        <v>3785</v>
      </c>
      <c r="D37" s="620" t="s">
        <v>3786</v>
      </c>
      <c r="E37" s="1275">
        <v>10.81</v>
      </c>
      <c r="F37" s="295">
        <f>$F$2</f>
        <v>0</v>
      </c>
      <c r="G37" s="1354">
        <f>IFERROR(E37*F37,"-")</f>
        <v>0</v>
      </c>
      <c r="H37" s="532">
        <v>250</v>
      </c>
      <c r="I37" s="506">
        <f>J37*H37</f>
        <v>0</v>
      </c>
      <c r="J37" s="142"/>
      <c r="K37" s="1385">
        <f>IFERROR(G37*I37,0)</f>
        <v>0</v>
      </c>
      <c r="L37" s="304"/>
      <c r="M37" s="1287"/>
    </row>
    <row r="38" spans="1:13">
      <c r="A38" s="304" t="str">
        <f>IF(J38&gt;0,COUNT($J$4:J38)+MAX('MI Fittings'!A:A,'CS Press Fittings'!A:A,'Steel Nipples'!A:A,'Steel Cut Lengths'!A:A,'Pipe Hangers'!A:A,'Brass Nipples '!A:A,'Brass Fittings '!A:A,Valves!A:A),"")</f>
        <v/>
      </c>
      <c r="B38" s="400"/>
      <c r="C38" s="387" t="s">
        <v>3787</v>
      </c>
      <c r="D38" s="620" t="s">
        <v>3788</v>
      </c>
      <c r="E38" s="1275">
        <v>4.4400000000000004</v>
      </c>
      <c r="F38" s="295">
        <f>$F$2</f>
        <v>0</v>
      </c>
      <c r="G38" s="1354">
        <f>IFERROR(E38*F38,"-")</f>
        <v>0</v>
      </c>
      <c r="H38" s="532">
        <v>300</v>
      </c>
      <c r="I38" s="506">
        <f>J38*H38</f>
        <v>0</v>
      </c>
      <c r="J38" s="142"/>
      <c r="K38" s="1385">
        <f>IFERROR(G38*I38,0)</f>
        <v>0</v>
      </c>
      <c r="L38" s="304"/>
      <c r="M38" s="1287"/>
    </row>
    <row r="39" spans="1:13">
      <c r="A39" s="304" t="str">
        <f>IF(J39&gt;0,COUNT($J$4:J39)+MAX('MI Fittings'!A:A,'CS Press Fittings'!A:A,'Steel Nipples'!A:A,'Steel Cut Lengths'!A:A,'Pipe Hangers'!A:A,'Brass Nipples '!A:A,'Brass Fittings '!A:A,Valves!A:A),"")</f>
        <v/>
      </c>
      <c r="B39" s="400"/>
      <c r="C39" s="391" t="s">
        <v>3789</v>
      </c>
      <c r="D39" s="621" t="s">
        <v>3790</v>
      </c>
      <c r="E39" s="1276">
        <v>4.4400000000000004</v>
      </c>
      <c r="F39" s="296">
        <f>$F$2</f>
        <v>0</v>
      </c>
      <c r="G39" s="1355">
        <f>IFERROR(E39*F39,"-")</f>
        <v>0</v>
      </c>
      <c r="H39" s="350">
        <v>500</v>
      </c>
      <c r="I39" s="508">
        <f>J39*H39</f>
        <v>0</v>
      </c>
      <c r="J39" s="143"/>
      <c r="K39" s="1389">
        <f>IFERROR(G39*I39,0)</f>
        <v>0</v>
      </c>
      <c r="L39" s="304"/>
      <c r="M39" s="1287"/>
    </row>
    <row r="40" spans="1:13">
      <c r="A40" s="304" t="str">
        <f>IF(J40&gt;0,COUNT($J$4:J40)+MAX('MI Fittings'!A:A,'CS Press Fittings'!A:A,'Steel Nipples'!A:A,'Steel Cut Lengths'!A:A,'Pipe Hangers'!A:A,'Brass Nipples '!A:A,'Brass Fittings '!A:A,Valves!A:A),"")</f>
        <v/>
      </c>
      <c r="B40" s="400"/>
      <c r="C40" s="405"/>
      <c r="D40" s="623"/>
      <c r="E40" s="1277" t="s">
        <v>563</v>
      </c>
      <c r="F40" s="299"/>
      <c r="G40" s="1455"/>
      <c r="H40" s="635"/>
      <c r="I40" s="624"/>
      <c r="J40" s="112"/>
      <c r="K40" s="1387"/>
      <c r="L40" s="304"/>
      <c r="M40" s="1287"/>
    </row>
    <row r="41" spans="1:13">
      <c r="A41" s="304" t="str">
        <f>IF(J41&gt;0,COUNT($J$4:J41)+MAX('MI Fittings'!A:A,'CS Press Fittings'!A:A,'Steel Nipples'!A:A,'Steel Cut Lengths'!A:A,'Pipe Hangers'!A:A,'Brass Nipples '!A:A,'Brass Fittings '!A:A,Valves!A:A),"")</f>
        <v/>
      </c>
      <c r="B41" s="400"/>
      <c r="C41" s="384" t="s">
        <v>3791</v>
      </c>
      <c r="D41" s="625" t="s">
        <v>3792</v>
      </c>
      <c r="E41" s="1278">
        <v>8.33</v>
      </c>
      <c r="F41" s="294">
        <f>$F$2</f>
        <v>0</v>
      </c>
      <c r="G41" s="1353">
        <f>IFERROR(E41*F41,"-")</f>
        <v>0</v>
      </c>
      <c r="H41" s="343">
        <v>100</v>
      </c>
      <c r="I41" s="504">
        <f>J41*H41</f>
        <v>0</v>
      </c>
      <c r="J41" s="144"/>
      <c r="K41" s="1383">
        <f>IFERROR(G41*I41,0)</f>
        <v>0</v>
      </c>
      <c r="L41" s="304"/>
      <c r="M41" s="1287"/>
    </row>
    <row r="42" spans="1:13">
      <c r="A42" s="304" t="str">
        <f>IF(J42&gt;0,COUNT($J$4:J42)+MAX('MI Fittings'!A:A,'CS Press Fittings'!A:A,'Steel Nipples'!A:A,'Steel Cut Lengths'!A:A,'Pipe Hangers'!A:A,'Brass Nipples '!A:A,'Brass Fittings '!A:A,Valves!A:A),"")</f>
        <v/>
      </c>
      <c r="B42" s="400"/>
      <c r="C42" s="387" t="s">
        <v>3793</v>
      </c>
      <c r="D42" s="620" t="s">
        <v>3794</v>
      </c>
      <c r="E42" s="1275">
        <v>10.81</v>
      </c>
      <c r="F42" s="295">
        <f>$F$2</f>
        <v>0</v>
      </c>
      <c r="G42" s="1354">
        <f>IFERROR(E42*F42,"-")</f>
        <v>0</v>
      </c>
      <c r="H42" s="532">
        <v>250</v>
      </c>
      <c r="I42" s="506">
        <f>J42*H42</f>
        <v>0</v>
      </c>
      <c r="J42" s="142"/>
      <c r="K42" s="1385">
        <f>IFERROR(G42*I42,0)</f>
        <v>0</v>
      </c>
      <c r="L42" s="304"/>
      <c r="M42" s="1287"/>
    </row>
    <row r="43" spans="1:13">
      <c r="A43" s="304" t="str">
        <f>IF(J43&gt;0,COUNT($J$4:J43)+MAX('MI Fittings'!A:A,'CS Press Fittings'!A:A,'Steel Nipples'!A:A,'Steel Cut Lengths'!A:A,'Pipe Hangers'!A:A,'Brass Nipples '!A:A,'Brass Fittings '!A:A,Valves!A:A),"")</f>
        <v/>
      </c>
      <c r="B43" s="400"/>
      <c r="C43" s="391" t="s">
        <v>3795</v>
      </c>
      <c r="D43" s="621" t="s">
        <v>3796</v>
      </c>
      <c r="E43" s="1276">
        <v>8.33</v>
      </c>
      <c r="F43" s="296">
        <f>$F$2</f>
        <v>0</v>
      </c>
      <c r="G43" s="1355">
        <f>IFERROR(E43*F43,"-")</f>
        <v>0</v>
      </c>
      <c r="H43" s="350">
        <v>300</v>
      </c>
      <c r="I43" s="508">
        <f>J43*H43</f>
        <v>0</v>
      </c>
      <c r="J43" s="143"/>
      <c r="K43" s="1389">
        <f>IFERROR(G43*I43,0)</f>
        <v>0</v>
      </c>
      <c r="L43" s="304"/>
      <c r="M43" s="1287"/>
    </row>
    <row r="44" spans="1:13">
      <c r="A44" s="304" t="str">
        <f>IF(J44&gt;0,COUNT($J$4:J44)+MAX('MI Fittings'!A:A,'CS Press Fittings'!A:A,'Steel Nipples'!A:A,'Steel Cut Lengths'!A:A,'Pipe Hangers'!A:A,'Brass Nipples '!A:A,'Brass Fittings '!A:A,Valves!A:A),"")</f>
        <v/>
      </c>
      <c r="B44" s="400"/>
      <c r="C44" s="405"/>
      <c r="D44" s="623"/>
      <c r="E44" s="1277" t="s">
        <v>563</v>
      </c>
      <c r="F44" s="299"/>
      <c r="G44" s="1455"/>
      <c r="H44" s="635"/>
      <c r="I44" s="624"/>
      <c r="J44" s="112"/>
      <c r="K44" s="1387"/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'!A:A,Valves!A:A),"")</f>
        <v/>
      </c>
      <c r="B45" s="400"/>
      <c r="C45" s="384" t="s">
        <v>3797</v>
      </c>
      <c r="D45" s="625" t="s">
        <v>3798</v>
      </c>
      <c r="E45" s="1278">
        <v>13.02</v>
      </c>
      <c r="F45" s="294">
        <f>$F$2</f>
        <v>0</v>
      </c>
      <c r="G45" s="1353">
        <f>IFERROR(E45*F45,"-")</f>
        <v>0</v>
      </c>
      <c r="H45" s="343">
        <v>100</v>
      </c>
      <c r="I45" s="504">
        <f>J45*H45</f>
        <v>0</v>
      </c>
      <c r="J45" s="144"/>
      <c r="K45" s="1383">
        <f>IFERROR(G45*I45,0)</f>
        <v>0</v>
      </c>
      <c r="L45" s="304"/>
      <c r="M45" s="1287"/>
    </row>
    <row r="46" spans="1:13">
      <c r="A46" s="304" t="str">
        <f>IF(J46&gt;0,COUNT($J$4:J46)+MAX('MI Fittings'!A:A,'CS Press Fittings'!A:A,'Steel Nipples'!A:A,'Steel Cut Lengths'!A:A,'Pipe Hangers'!A:A,'Brass Nipples '!A:A,'Brass Fittings '!A:A,Valves!A:A),"")</f>
        <v/>
      </c>
      <c r="B46" s="400"/>
      <c r="C46" s="391" t="s">
        <v>3799</v>
      </c>
      <c r="D46" s="621" t="s">
        <v>10417</v>
      </c>
      <c r="E46" s="1276">
        <v>13.02</v>
      </c>
      <c r="F46" s="296">
        <f>$F$2</f>
        <v>0</v>
      </c>
      <c r="G46" s="1355">
        <f>IFERROR(E46*F46,"-")</f>
        <v>0</v>
      </c>
      <c r="H46" s="350">
        <v>300</v>
      </c>
      <c r="I46" s="508">
        <f>J46*H46</f>
        <v>0</v>
      </c>
      <c r="J46" s="143"/>
      <c r="K46" s="1389">
        <f>IFERROR(G46*I46,0)</f>
        <v>0</v>
      </c>
      <c r="L46" s="304"/>
      <c r="M46" s="1287"/>
    </row>
    <row r="47" spans="1:13" s="464" customFormat="1">
      <c r="A47" s="304" t="str">
        <f>IF(J47&gt;0,COUNT($J$4:J47)+MAX('MI Fittings'!A:A,'CS Press Fittings'!A:A,'Steel Nipples'!A:A,'Steel Cut Lengths'!A:A,'Pipe Hangers'!A:A,'Brass Nipples '!A:A,'Brass Fittings '!A:A,Valves!A:A),"")</f>
        <v/>
      </c>
      <c r="B47" s="641"/>
      <c r="C47" s="642"/>
      <c r="D47" s="643" t="s">
        <v>6562</v>
      </c>
      <c r="E47" s="1282" t="s">
        <v>563</v>
      </c>
      <c r="F47" s="644"/>
      <c r="G47" s="1459"/>
      <c r="H47" s="645"/>
      <c r="I47" s="645"/>
      <c r="J47" s="147"/>
      <c r="K47" s="1467"/>
      <c r="L47" s="304"/>
      <c r="M47" s="1287"/>
    </row>
    <row r="48" spans="1:13">
      <c r="A48" s="304" t="str">
        <f>IF(J48&gt;0,COUNT($J$4:J48)+MAX('MI Fittings'!A:A,'CS Press Fittings'!A:A,'Steel Nipples'!A:A,'Steel Cut Lengths'!A:A,'Pipe Hangers'!A:A,'Brass Nipples '!A:A,'Brass Fittings '!A:A,Valves!A:A),"")</f>
        <v/>
      </c>
      <c r="B48" s="400"/>
      <c r="C48" s="384" t="s">
        <v>3800</v>
      </c>
      <c r="D48" s="625" t="s">
        <v>3801</v>
      </c>
      <c r="E48" s="1278">
        <v>4.4400000000000004</v>
      </c>
      <c r="F48" s="294">
        <f>$F$2</f>
        <v>0</v>
      </c>
      <c r="G48" s="1353">
        <f>IFERROR(E48*F48,"-")</f>
        <v>0</v>
      </c>
      <c r="H48" s="343">
        <v>100</v>
      </c>
      <c r="I48" s="504">
        <f>J48*H48</f>
        <v>0</v>
      </c>
      <c r="J48" s="144"/>
      <c r="K48" s="1383">
        <f>IFERROR(G48*I48,0)</f>
        <v>0</v>
      </c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'!A:A,Valves!A:A),"")</f>
        <v/>
      </c>
      <c r="B49" s="400"/>
      <c r="C49" s="391" t="s">
        <v>3802</v>
      </c>
      <c r="D49" s="621" t="s">
        <v>3803</v>
      </c>
      <c r="E49" s="1276">
        <v>4.4400000000000004</v>
      </c>
      <c r="F49" s="296">
        <f>$F$2</f>
        <v>0</v>
      </c>
      <c r="G49" s="1355">
        <f>IFERROR(E49*F49,"-")</f>
        <v>0</v>
      </c>
      <c r="H49" s="350">
        <v>300</v>
      </c>
      <c r="I49" s="508">
        <f>J49*H49</f>
        <v>0</v>
      </c>
      <c r="J49" s="143"/>
      <c r="K49" s="1389">
        <f>IFERROR(G49*I49,0)</f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'!A:A,Valves!A:A),"")</f>
        <v/>
      </c>
      <c r="B50" s="400"/>
      <c r="C50" s="405"/>
      <c r="D50" s="623"/>
      <c r="E50" s="1277" t="s">
        <v>563</v>
      </c>
      <c r="F50" s="299"/>
      <c r="G50" s="1455"/>
      <c r="H50" s="635"/>
      <c r="I50" s="624"/>
      <c r="J50" s="112"/>
      <c r="K50" s="1387"/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'!A:A,Valves!A:A),"")</f>
        <v/>
      </c>
      <c r="B51" s="400"/>
      <c r="C51" s="384" t="s">
        <v>3804</v>
      </c>
      <c r="D51" s="625" t="s">
        <v>3805</v>
      </c>
      <c r="E51" s="1278">
        <v>8.33</v>
      </c>
      <c r="F51" s="294">
        <f>$F$2</f>
        <v>0</v>
      </c>
      <c r="G51" s="1353">
        <f>IFERROR(E51*F51,"-")</f>
        <v>0</v>
      </c>
      <c r="H51" s="343">
        <v>100</v>
      </c>
      <c r="I51" s="504">
        <f>J51*H51</f>
        <v>0</v>
      </c>
      <c r="J51" s="144"/>
      <c r="K51" s="1383">
        <f>IFERROR(G51*I51,0)</f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'!A:A,Valves!A:A),"")</f>
        <v/>
      </c>
      <c r="B52" s="400"/>
      <c r="C52" s="391" t="s">
        <v>3806</v>
      </c>
      <c r="D52" s="621" t="s">
        <v>3807</v>
      </c>
      <c r="E52" s="1276">
        <v>8.33</v>
      </c>
      <c r="F52" s="296">
        <f>$F$2</f>
        <v>0</v>
      </c>
      <c r="G52" s="1355">
        <f>IFERROR(E52*F52,"-")</f>
        <v>0</v>
      </c>
      <c r="H52" s="350">
        <v>300</v>
      </c>
      <c r="I52" s="508">
        <f>J52*H52</f>
        <v>0</v>
      </c>
      <c r="J52" s="143"/>
      <c r="K52" s="1389">
        <f>IFERROR(G52*I52,0)</f>
        <v>0</v>
      </c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'!A:A,Valves!A:A),"")</f>
        <v/>
      </c>
      <c r="B53" s="400"/>
      <c r="C53" s="405"/>
      <c r="D53" s="623"/>
      <c r="E53" s="1277" t="s">
        <v>563</v>
      </c>
      <c r="F53" s="299"/>
      <c r="G53" s="1455"/>
      <c r="H53" s="635"/>
      <c r="I53" s="624"/>
      <c r="J53" s="112"/>
      <c r="K53" s="1387"/>
      <c r="L53" s="304"/>
      <c r="M53" s="1287"/>
    </row>
    <row r="54" spans="1:13">
      <c r="A54" s="304" t="str">
        <f>IF(J54&gt;0,COUNT($J$4:J54)+MAX('MI Fittings'!A:A,'CS Press Fittings'!A:A,'Steel Nipples'!A:A,'Steel Cut Lengths'!A:A,'Pipe Hangers'!A:A,'Brass Nipples '!A:A,'Brass Fittings '!A:A,Valves!A:A),"")</f>
        <v/>
      </c>
      <c r="B54" s="400"/>
      <c r="C54" s="384" t="s">
        <v>3808</v>
      </c>
      <c r="D54" s="625" t="s">
        <v>3809</v>
      </c>
      <c r="E54" s="1278">
        <v>13.02</v>
      </c>
      <c r="F54" s="294">
        <f>$F$2</f>
        <v>0</v>
      </c>
      <c r="G54" s="1353">
        <f>IFERROR(E54*F54,"-")</f>
        <v>0</v>
      </c>
      <c r="H54" s="343">
        <v>100</v>
      </c>
      <c r="I54" s="504">
        <f>J54*H54</f>
        <v>0</v>
      </c>
      <c r="J54" s="144"/>
      <c r="K54" s="1383">
        <f>IFERROR(G54*I54,0)</f>
        <v>0</v>
      </c>
      <c r="L54" s="304"/>
      <c r="M54" s="1287"/>
    </row>
    <row r="55" spans="1:13">
      <c r="A55" s="304" t="str">
        <f>IF(J55&gt;0,COUNT($J$4:J55)+MAX('MI Fittings'!A:A,'CS Press Fittings'!A:A,'Steel Nipples'!A:A,'Steel Cut Lengths'!A:A,'Pipe Hangers'!A:A,'Brass Nipples '!A:A,'Brass Fittings '!A:A,Valves!A:A),"")</f>
        <v/>
      </c>
      <c r="B55" s="400"/>
      <c r="C55" s="391" t="s">
        <v>3810</v>
      </c>
      <c r="D55" s="625" t="s">
        <v>6564</v>
      </c>
      <c r="E55" s="1276">
        <v>13.02</v>
      </c>
      <c r="F55" s="296">
        <f>$F$2</f>
        <v>0</v>
      </c>
      <c r="G55" s="1355">
        <f>IFERROR(E55*F55,"-")</f>
        <v>0</v>
      </c>
      <c r="H55" s="350">
        <v>300</v>
      </c>
      <c r="I55" s="508">
        <f>J55*H55</f>
        <v>0</v>
      </c>
      <c r="J55" s="143"/>
      <c r="K55" s="1389">
        <f>IFERROR(G55*I55,0)</f>
        <v>0</v>
      </c>
      <c r="L55" s="304"/>
      <c r="M55" s="1287"/>
    </row>
    <row r="56" spans="1:13" s="464" customFormat="1">
      <c r="A56" s="304" t="str">
        <f>IF(J56&gt;0,COUNT($J$4:J56)+MAX('MI Fittings'!A:A,'CS Press Fittings'!A:A,'Steel Nipples'!A:A,'Steel Cut Lengths'!A:A,'Pipe Hangers'!A:A,'Brass Nipples '!A:A,'Brass Fittings '!A:A,Valves!A:A),"")</f>
        <v/>
      </c>
      <c r="B56" s="646"/>
      <c r="C56" s="647"/>
      <c r="D56" s="648" t="s">
        <v>6559</v>
      </c>
      <c r="E56" s="1283" t="s">
        <v>563</v>
      </c>
      <c r="F56" s="649"/>
      <c r="G56" s="1460"/>
      <c r="H56" s="650"/>
      <c r="I56" s="650"/>
      <c r="J56" s="146"/>
      <c r="K56" s="1468"/>
      <c r="L56" s="304"/>
      <c r="M56" s="1287"/>
    </row>
    <row r="57" spans="1:13">
      <c r="A57" s="304" t="str">
        <f>IF(J57&gt;0,COUNT($J$4:J57)+MAX('MI Fittings'!A:A,'CS Press Fittings'!A:A,'Steel Nipples'!A:A,'Steel Cut Lengths'!A:A,'Pipe Hangers'!A:A,'Brass Nipples '!A:A,'Brass Fittings '!A:A,Valves!A:A),"")</f>
        <v/>
      </c>
      <c r="B57" s="400"/>
      <c r="C57" s="384" t="s">
        <v>3811</v>
      </c>
      <c r="D57" s="625" t="s">
        <v>3812</v>
      </c>
      <c r="E57" s="1278">
        <v>6.52</v>
      </c>
      <c r="F57" s="294">
        <f>$F$2</f>
        <v>0</v>
      </c>
      <c r="G57" s="1353">
        <f>IFERROR(E57*F57,"-")</f>
        <v>0</v>
      </c>
      <c r="H57" s="343">
        <v>100</v>
      </c>
      <c r="I57" s="504">
        <f>J57*H57</f>
        <v>0</v>
      </c>
      <c r="J57" s="144"/>
      <c r="K57" s="1383">
        <f>IFERROR(G57*I57,0)</f>
        <v>0</v>
      </c>
      <c r="L57" s="304"/>
      <c r="M57" s="1287"/>
    </row>
    <row r="58" spans="1:13">
      <c r="A58" s="304" t="str">
        <f>IF(J58&gt;0,COUNT($J$4:J58)+MAX('MI Fittings'!A:A,'CS Press Fittings'!A:A,'Steel Nipples'!A:A,'Steel Cut Lengths'!A:A,'Pipe Hangers'!A:A,'Brass Nipples '!A:A,'Brass Fittings '!A:A,Valves!A:A),"")</f>
        <v/>
      </c>
      <c r="B58" s="400"/>
      <c r="C58" s="391" t="s">
        <v>3813</v>
      </c>
      <c r="D58" s="621" t="s">
        <v>3814</v>
      </c>
      <c r="E58" s="1276">
        <v>6.52</v>
      </c>
      <c r="F58" s="296">
        <f>$F$2</f>
        <v>0</v>
      </c>
      <c r="G58" s="1355">
        <f>IFERROR(E58*F58,"-")</f>
        <v>0</v>
      </c>
      <c r="H58" s="350">
        <v>300</v>
      </c>
      <c r="I58" s="508">
        <f>J58*H58</f>
        <v>0</v>
      </c>
      <c r="J58" s="143"/>
      <c r="K58" s="1389">
        <f>IFERROR(G58*I58,0)</f>
        <v>0</v>
      </c>
      <c r="L58" s="304"/>
      <c r="M58" s="1287"/>
    </row>
    <row r="59" spans="1:13">
      <c r="A59" s="304" t="str">
        <f>IF(J59&gt;0,COUNT($J$4:J59)+MAX('MI Fittings'!A:A,'CS Press Fittings'!A:A,'Steel Nipples'!A:A,'Steel Cut Lengths'!A:A,'Pipe Hangers'!A:A,'Brass Nipples '!A:A,'Brass Fittings '!A:A,Valves!A:A),"")</f>
        <v/>
      </c>
      <c r="B59" s="400"/>
      <c r="C59" s="405"/>
      <c r="D59" s="623"/>
      <c r="E59" s="1277" t="s">
        <v>563</v>
      </c>
      <c r="F59" s="299"/>
      <c r="G59" s="1455"/>
      <c r="H59" s="635"/>
      <c r="I59" s="624"/>
      <c r="J59" s="112"/>
      <c r="K59" s="1387"/>
      <c r="L59" s="304"/>
      <c r="M59" s="1287"/>
    </row>
    <row r="60" spans="1:13">
      <c r="A60" s="304" t="str">
        <f>IF(J60&gt;0,COUNT($J$4:J60)+MAX('MI Fittings'!A:A,'CS Press Fittings'!A:A,'Steel Nipples'!A:A,'Steel Cut Lengths'!A:A,'Pipe Hangers'!A:A,'Brass Nipples '!A:A,'Brass Fittings '!A:A,Valves!A:A),"")</f>
        <v/>
      </c>
      <c r="B60" s="400"/>
      <c r="C60" s="384" t="s">
        <v>3815</v>
      </c>
      <c r="D60" s="625" t="s">
        <v>3816</v>
      </c>
      <c r="E60" s="1278">
        <v>6.52</v>
      </c>
      <c r="F60" s="294">
        <f t="shared" ref="F60:F79" si="0">$F$2</f>
        <v>0</v>
      </c>
      <c r="G60" s="1353">
        <f t="shared" ref="G60:G79" si="1">IFERROR(E60*F60,"-")</f>
        <v>0</v>
      </c>
      <c r="H60" s="343">
        <v>100</v>
      </c>
      <c r="I60" s="504">
        <f t="shared" ref="I60:I79" si="2">J60*H60</f>
        <v>0</v>
      </c>
      <c r="J60" s="144"/>
      <c r="K60" s="1383">
        <f t="shared" ref="K60:K79" si="3">IFERROR(G60*I60,0)</f>
        <v>0</v>
      </c>
      <c r="L60" s="304"/>
      <c r="M60" s="1287"/>
    </row>
    <row r="61" spans="1:13">
      <c r="A61" s="304" t="str">
        <f>IF(J61&gt;0,COUNT($J$4:J61)+MAX('MI Fittings'!A:A,'CS Press Fittings'!A:A,'Steel Nipples'!A:A,'Steel Cut Lengths'!A:A,'Pipe Hangers'!A:A,'Brass Nipples '!A:A,'Brass Fittings '!A:A,Valves!A:A),"")</f>
        <v/>
      </c>
      <c r="B61" s="400"/>
      <c r="C61" s="387" t="s">
        <v>3817</v>
      </c>
      <c r="D61" s="620" t="s">
        <v>3818</v>
      </c>
      <c r="E61" s="1275">
        <v>6.52</v>
      </c>
      <c r="F61" s="295">
        <f t="shared" si="0"/>
        <v>0</v>
      </c>
      <c r="G61" s="1354">
        <f t="shared" si="1"/>
        <v>0</v>
      </c>
      <c r="H61" s="532">
        <v>250</v>
      </c>
      <c r="I61" s="506">
        <f t="shared" si="2"/>
        <v>0</v>
      </c>
      <c r="J61" s="142"/>
      <c r="K61" s="1385">
        <f t="shared" si="3"/>
        <v>0</v>
      </c>
      <c r="L61" s="304"/>
      <c r="M61" s="1287"/>
    </row>
    <row r="62" spans="1:13">
      <c r="A62" s="304" t="str">
        <f>IF(J62&gt;0,COUNT($J$4:J62)+MAX('MI Fittings'!A:A,'CS Press Fittings'!A:A,'Steel Nipples'!A:A,'Steel Cut Lengths'!A:A,'Pipe Hangers'!A:A,'Brass Nipples '!A:A,'Brass Fittings '!A:A,Valves!A:A),"")</f>
        <v/>
      </c>
      <c r="B62" s="400"/>
      <c r="C62" s="387" t="s">
        <v>3819</v>
      </c>
      <c r="D62" s="620" t="s">
        <v>3820</v>
      </c>
      <c r="E62" s="1275">
        <v>6.52</v>
      </c>
      <c r="F62" s="295">
        <f t="shared" si="0"/>
        <v>0</v>
      </c>
      <c r="G62" s="1354">
        <f t="shared" si="1"/>
        <v>0</v>
      </c>
      <c r="H62" s="532">
        <v>300</v>
      </c>
      <c r="I62" s="506">
        <f t="shared" si="2"/>
        <v>0</v>
      </c>
      <c r="J62" s="142"/>
      <c r="K62" s="1385">
        <f t="shared" si="3"/>
        <v>0</v>
      </c>
      <c r="L62" s="304"/>
      <c r="M62" s="1287"/>
    </row>
    <row r="63" spans="1:13">
      <c r="A63" s="304" t="str">
        <f>IF(J63&gt;0,COUNT($J$4:J63)+MAX('MI Fittings'!A:A,'CS Press Fittings'!A:A,'Steel Nipples'!A:A,'Steel Cut Lengths'!A:A,'Pipe Hangers'!A:A,'Brass Nipples '!A:A,'Brass Fittings '!A:A,Valves!A:A),"")</f>
        <v/>
      </c>
      <c r="B63" s="400"/>
      <c r="C63" s="387" t="s">
        <v>3821</v>
      </c>
      <c r="D63" s="620" t="s">
        <v>3822</v>
      </c>
      <c r="E63" s="1275">
        <v>6.52</v>
      </c>
      <c r="F63" s="295">
        <f t="shared" si="0"/>
        <v>0</v>
      </c>
      <c r="G63" s="1354">
        <f t="shared" si="1"/>
        <v>0</v>
      </c>
      <c r="H63" s="532">
        <v>500</v>
      </c>
      <c r="I63" s="506">
        <f t="shared" si="2"/>
        <v>0</v>
      </c>
      <c r="J63" s="142"/>
      <c r="K63" s="1385">
        <f t="shared" si="3"/>
        <v>0</v>
      </c>
      <c r="L63" s="304"/>
      <c r="M63" s="1287"/>
    </row>
    <row r="64" spans="1:13">
      <c r="A64" s="304" t="str">
        <f>IF(J64&gt;0,COUNT($J$4:J64)+MAX('MI Fittings'!A:A,'CS Press Fittings'!A:A,'Steel Nipples'!A:A,'Steel Cut Lengths'!A:A,'Pipe Hangers'!A:A,'Brass Nipples '!A:A,'Brass Fittings '!A:A,Valves!A:A),"")</f>
        <v/>
      </c>
      <c r="B64" s="400"/>
      <c r="C64" s="387" t="s">
        <v>3823</v>
      </c>
      <c r="D64" s="620" t="s">
        <v>3824</v>
      </c>
      <c r="E64" s="1275">
        <v>6.52</v>
      </c>
      <c r="F64" s="295">
        <f t="shared" si="0"/>
        <v>0</v>
      </c>
      <c r="G64" s="1354">
        <f t="shared" si="1"/>
        <v>0</v>
      </c>
      <c r="H64" s="532">
        <v>600</v>
      </c>
      <c r="I64" s="506">
        <f t="shared" si="2"/>
        <v>0</v>
      </c>
      <c r="J64" s="142"/>
      <c r="K64" s="1385">
        <f t="shared" si="3"/>
        <v>0</v>
      </c>
      <c r="L64" s="304"/>
      <c r="M64" s="1287"/>
    </row>
    <row r="65" spans="1:13">
      <c r="A65" s="304" t="str">
        <f>IF(J65&gt;0,COUNT($J$4:J65)+MAX('MI Fittings'!A:A,'CS Press Fittings'!A:A,'Steel Nipples'!A:A,'Steel Cut Lengths'!A:A,'Pipe Hangers'!A:A,'Brass Nipples '!A:A,'Brass Fittings '!A:A,Valves!A:A),"")</f>
        <v/>
      </c>
      <c r="B65" s="400"/>
      <c r="C65" s="391" t="s">
        <v>3825</v>
      </c>
      <c r="D65" s="621" t="s">
        <v>3826</v>
      </c>
      <c r="E65" s="1276">
        <v>6.52</v>
      </c>
      <c r="F65" s="296">
        <f t="shared" si="0"/>
        <v>0</v>
      </c>
      <c r="G65" s="1355">
        <f t="shared" si="1"/>
        <v>0</v>
      </c>
      <c r="H65" s="350">
        <v>1000</v>
      </c>
      <c r="I65" s="508">
        <f t="shared" si="2"/>
        <v>0</v>
      </c>
      <c r="J65" s="143"/>
      <c r="K65" s="1389">
        <f t="shared" si="3"/>
        <v>0</v>
      </c>
      <c r="L65" s="304"/>
      <c r="M65" s="1287"/>
    </row>
    <row r="66" spans="1:13">
      <c r="A66" s="304" t="str">
        <f>IF(J66&gt;0,COUNT($J$4:J66)+MAX('MI Fittings'!A:A,'CS Press Fittings'!A:A,'Steel Nipples'!A:A,'Steel Cut Lengths'!A:A,'Pipe Hangers'!A:A,'Brass Nipples '!A:A,'Brass Fittings '!A:A,Valves!A:A),"")</f>
        <v/>
      </c>
      <c r="B66" s="400"/>
      <c r="C66" s="405"/>
      <c r="D66" s="623"/>
      <c r="E66" s="1277" t="s">
        <v>563</v>
      </c>
      <c r="F66" s="299"/>
      <c r="G66" s="1455"/>
      <c r="H66" s="635"/>
      <c r="I66" s="624"/>
      <c r="J66" s="112"/>
      <c r="K66" s="1387"/>
      <c r="L66" s="304"/>
      <c r="M66" s="1287"/>
    </row>
    <row r="67" spans="1:13">
      <c r="A67" s="304" t="str">
        <f>IF(J67&gt;0,COUNT($J$4:J67)+MAX('MI Fittings'!A:A,'CS Press Fittings'!A:A,'Steel Nipples'!A:A,'Steel Cut Lengths'!A:A,'Pipe Hangers'!A:A,'Brass Nipples '!A:A,'Brass Fittings '!A:A,Valves!A:A),"")</f>
        <v/>
      </c>
      <c r="B67" s="400"/>
      <c r="C67" s="384" t="s">
        <v>3827</v>
      </c>
      <c r="D67" s="625" t="s">
        <v>3828</v>
      </c>
      <c r="E67" s="1278">
        <v>8.61</v>
      </c>
      <c r="F67" s="294">
        <f t="shared" si="0"/>
        <v>0</v>
      </c>
      <c r="G67" s="1353">
        <f t="shared" si="1"/>
        <v>0</v>
      </c>
      <c r="H67" s="343">
        <v>300</v>
      </c>
      <c r="I67" s="504">
        <f t="shared" si="2"/>
        <v>0</v>
      </c>
      <c r="J67" s="144"/>
      <c r="K67" s="1383">
        <f t="shared" si="3"/>
        <v>0</v>
      </c>
      <c r="L67" s="304"/>
      <c r="M67" s="1287"/>
    </row>
    <row r="68" spans="1:13">
      <c r="A68" s="304" t="str">
        <f>IF(J68&gt;0,COUNT($J$4:J68)+MAX('MI Fittings'!A:A,'CS Press Fittings'!A:A,'Steel Nipples'!A:A,'Steel Cut Lengths'!A:A,'Pipe Hangers'!A:A,'Brass Nipples '!A:A,'Brass Fittings '!A:A,Valves!A:A),"")</f>
        <v/>
      </c>
      <c r="B68" s="400"/>
      <c r="C68" s="387" t="s">
        <v>3829</v>
      </c>
      <c r="D68" s="620" t="s">
        <v>3830</v>
      </c>
      <c r="E68" s="1275">
        <v>8.61</v>
      </c>
      <c r="F68" s="295">
        <f t="shared" si="0"/>
        <v>0</v>
      </c>
      <c r="G68" s="1354">
        <f t="shared" si="1"/>
        <v>0</v>
      </c>
      <c r="H68" s="532">
        <v>500</v>
      </c>
      <c r="I68" s="506">
        <f t="shared" si="2"/>
        <v>0</v>
      </c>
      <c r="J68" s="142"/>
      <c r="K68" s="1385">
        <f t="shared" si="3"/>
        <v>0</v>
      </c>
      <c r="L68" s="304"/>
      <c r="M68" s="1287"/>
    </row>
    <row r="69" spans="1:13">
      <c r="A69" s="304" t="str">
        <f>IF(J69&gt;0,COUNT($J$4:J69)+MAX('MI Fittings'!A:A,'CS Press Fittings'!A:A,'Steel Nipples'!A:A,'Steel Cut Lengths'!A:A,'Pipe Hangers'!A:A,'Brass Nipples '!A:A,'Brass Fittings '!A:A,Valves!A:A),"")</f>
        <v/>
      </c>
      <c r="B69" s="400"/>
      <c r="C69" s="391" t="s">
        <v>3831</v>
      </c>
      <c r="D69" s="621" t="s">
        <v>3832</v>
      </c>
      <c r="E69" s="1276">
        <v>8.61</v>
      </c>
      <c r="F69" s="296">
        <f t="shared" si="0"/>
        <v>0</v>
      </c>
      <c r="G69" s="1355">
        <f t="shared" si="1"/>
        <v>0</v>
      </c>
      <c r="H69" s="350">
        <v>1000</v>
      </c>
      <c r="I69" s="508">
        <f t="shared" si="2"/>
        <v>0</v>
      </c>
      <c r="J69" s="143"/>
      <c r="K69" s="1389">
        <f t="shared" si="3"/>
        <v>0</v>
      </c>
      <c r="L69" s="304"/>
      <c r="M69" s="1287"/>
    </row>
    <row r="70" spans="1:13">
      <c r="A70" s="304" t="str">
        <f>IF(J70&gt;0,COUNT($J$4:J70)+MAX('MI Fittings'!A:A,'CS Press Fittings'!A:A,'Steel Nipples'!A:A,'Steel Cut Lengths'!A:A,'Pipe Hangers'!A:A,'Brass Nipples '!A:A,'Brass Fittings '!A:A,Valves!A:A),"")</f>
        <v/>
      </c>
      <c r="B70" s="400"/>
      <c r="C70" s="405"/>
      <c r="D70" s="623"/>
      <c r="E70" s="1277" t="s">
        <v>563</v>
      </c>
      <c r="F70" s="299"/>
      <c r="G70" s="1455"/>
      <c r="H70" s="635"/>
      <c r="I70" s="624"/>
      <c r="J70" s="112"/>
      <c r="K70" s="1387"/>
      <c r="L70" s="304"/>
      <c r="M70" s="1287"/>
    </row>
    <row r="71" spans="1:13">
      <c r="A71" s="304" t="str">
        <f>IF(J71&gt;0,COUNT($J$4:J71)+MAX('MI Fittings'!A:A,'CS Press Fittings'!A:A,'Steel Nipples'!A:A,'Steel Cut Lengths'!A:A,'Pipe Hangers'!A:A,'Brass Nipples '!A:A,'Brass Fittings '!A:A,Valves!A:A),"")</f>
        <v/>
      </c>
      <c r="B71" s="400"/>
      <c r="C71" s="384" t="s">
        <v>3833</v>
      </c>
      <c r="D71" s="625" t="s">
        <v>3834</v>
      </c>
      <c r="E71" s="1278">
        <v>9.3800000000000008</v>
      </c>
      <c r="F71" s="294">
        <f t="shared" si="0"/>
        <v>0</v>
      </c>
      <c r="G71" s="1353">
        <f t="shared" si="1"/>
        <v>0</v>
      </c>
      <c r="H71" s="343">
        <v>100</v>
      </c>
      <c r="I71" s="504">
        <f t="shared" si="2"/>
        <v>0</v>
      </c>
      <c r="J71" s="144"/>
      <c r="K71" s="1383">
        <f t="shared" si="3"/>
        <v>0</v>
      </c>
      <c r="L71" s="304"/>
      <c r="M71" s="1287"/>
    </row>
    <row r="72" spans="1:13">
      <c r="A72" s="304" t="str">
        <f>IF(J72&gt;0,COUNT($J$4:J72)+MAX('MI Fittings'!A:A,'CS Press Fittings'!A:A,'Steel Nipples'!A:A,'Steel Cut Lengths'!A:A,'Pipe Hangers'!A:A,'Brass Nipples '!A:A,'Brass Fittings '!A:A,Valves!A:A),"")</f>
        <v/>
      </c>
      <c r="B72" s="400"/>
      <c r="C72" s="387" t="s">
        <v>3835</v>
      </c>
      <c r="D72" s="620" t="s">
        <v>3836</v>
      </c>
      <c r="E72" s="1275">
        <v>9.3800000000000008</v>
      </c>
      <c r="F72" s="295">
        <f t="shared" si="0"/>
        <v>0</v>
      </c>
      <c r="G72" s="1354">
        <f t="shared" si="1"/>
        <v>0</v>
      </c>
      <c r="H72" s="532">
        <v>250</v>
      </c>
      <c r="I72" s="506">
        <f t="shared" si="2"/>
        <v>0</v>
      </c>
      <c r="J72" s="142"/>
      <c r="K72" s="1385">
        <f t="shared" si="3"/>
        <v>0</v>
      </c>
      <c r="L72" s="304"/>
      <c r="M72" s="1287"/>
    </row>
    <row r="73" spans="1:13">
      <c r="A73" s="304" t="str">
        <f>IF(J73&gt;0,COUNT($J$4:J73)+MAX('MI Fittings'!A:A,'CS Press Fittings'!A:A,'Steel Nipples'!A:A,'Steel Cut Lengths'!A:A,'Pipe Hangers'!A:A,'Brass Nipples '!A:A,'Brass Fittings '!A:A,Valves!A:A),"")</f>
        <v/>
      </c>
      <c r="B73" s="400"/>
      <c r="C73" s="387" t="s">
        <v>3837</v>
      </c>
      <c r="D73" s="620" t="s">
        <v>3838</v>
      </c>
      <c r="E73" s="1275">
        <v>9.3800000000000008</v>
      </c>
      <c r="F73" s="295">
        <f t="shared" si="0"/>
        <v>0</v>
      </c>
      <c r="G73" s="1354">
        <f t="shared" si="1"/>
        <v>0</v>
      </c>
      <c r="H73" s="532">
        <v>300</v>
      </c>
      <c r="I73" s="506">
        <f t="shared" si="2"/>
        <v>0</v>
      </c>
      <c r="J73" s="142"/>
      <c r="K73" s="1385">
        <f t="shared" si="3"/>
        <v>0</v>
      </c>
      <c r="L73" s="304"/>
      <c r="M73" s="1287"/>
    </row>
    <row r="74" spans="1:13">
      <c r="A74" s="304" t="str">
        <f>IF(J74&gt;0,COUNT($J$4:J74)+MAX('MI Fittings'!A:A,'CS Press Fittings'!A:A,'Steel Nipples'!A:A,'Steel Cut Lengths'!A:A,'Pipe Hangers'!A:A,'Brass Nipples '!A:A,'Brass Fittings '!A:A,Valves!A:A),"")</f>
        <v/>
      </c>
      <c r="B74" s="400"/>
      <c r="C74" s="387" t="s">
        <v>3839</v>
      </c>
      <c r="D74" s="620" t="s">
        <v>3840</v>
      </c>
      <c r="E74" s="1275">
        <v>9.3800000000000008</v>
      </c>
      <c r="F74" s="295">
        <f t="shared" si="0"/>
        <v>0</v>
      </c>
      <c r="G74" s="1354">
        <f t="shared" si="1"/>
        <v>0</v>
      </c>
      <c r="H74" s="532">
        <v>500</v>
      </c>
      <c r="I74" s="506">
        <f t="shared" si="2"/>
        <v>0</v>
      </c>
      <c r="J74" s="142"/>
      <c r="K74" s="1385">
        <f t="shared" si="3"/>
        <v>0</v>
      </c>
      <c r="L74" s="304"/>
      <c r="M74" s="1287"/>
    </row>
    <row r="75" spans="1:13">
      <c r="A75" s="304" t="str">
        <f>IF(J75&gt;0,COUNT($J$4:J75)+MAX('MI Fittings'!A:A,'CS Press Fittings'!A:A,'Steel Nipples'!A:A,'Steel Cut Lengths'!A:A,'Pipe Hangers'!A:A,'Brass Nipples '!A:A,'Brass Fittings '!A:A,Valves!A:A),"")</f>
        <v/>
      </c>
      <c r="B75" s="400"/>
      <c r="C75" s="391" t="s">
        <v>3841</v>
      </c>
      <c r="D75" s="621" t="s">
        <v>3842</v>
      </c>
      <c r="E75" s="1276">
        <v>9.3800000000000008</v>
      </c>
      <c r="F75" s="296">
        <f t="shared" si="0"/>
        <v>0</v>
      </c>
      <c r="G75" s="1355">
        <f t="shared" si="1"/>
        <v>0</v>
      </c>
      <c r="H75" s="350">
        <v>1000</v>
      </c>
      <c r="I75" s="508">
        <f t="shared" si="2"/>
        <v>0</v>
      </c>
      <c r="J75" s="143"/>
      <c r="K75" s="1389">
        <f t="shared" si="3"/>
        <v>0</v>
      </c>
      <c r="L75" s="304"/>
      <c r="M75" s="1287"/>
    </row>
    <row r="76" spans="1:13">
      <c r="A76" s="304" t="str">
        <f>IF(J76&gt;0,COUNT($J$4:J76)+MAX('MI Fittings'!A:A,'CS Press Fittings'!A:A,'Steel Nipples'!A:A,'Steel Cut Lengths'!A:A,'Pipe Hangers'!A:A,'Brass Nipples '!A:A,'Brass Fittings '!A:A,Valves!A:A),"")</f>
        <v/>
      </c>
      <c r="B76" s="400"/>
      <c r="C76" s="405"/>
      <c r="D76" s="623"/>
      <c r="E76" s="1277" t="s">
        <v>563</v>
      </c>
      <c r="F76" s="299"/>
      <c r="G76" s="1455"/>
      <c r="H76" s="635"/>
      <c r="I76" s="624"/>
      <c r="J76" s="112"/>
      <c r="K76" s="1387"/>
      <c r="L76" s="304"/>
      <c r="M76" s="1287"/>
    </row>
    <row r="77" spans="1:13">
      <c r="A77" s="304" t="str">
        <f>IF(J77&gt;0,COUNT($J$4:J77)+MAX('MI Fittings'!A:A,'CS Press Fittings'!A:A,'Steel Nipples'!A:A,'Steel Cut Lengths'!A:A,'Pipe Hangers'!A:A,'Brass Nipples '!A:A,'Brass Fittings '!A:A,Valves!A:A),"")</f>
        <v/>
      </c>
      <c r="B77" s="400"/>
      <c r="C77" s="384" t="s">
        <v>3843</v>
      </c>
      <c r="D77" s="625" t="s">
        <v>3844</v>
      </c>
      <c r="E77" s="1278">
        <v>17.190000000000001</v>
      </c>
      <c r="F77" s="294">
        <f t="shared" si="0"/>
        <v>0</v>
      </c>
      <c r="G77" s="1353">
        <f t="shared" si="1"/>
        <v>0</v>
      </c>
      <c r="H77" s="343">
        <v>100</v>
      </c>
      <c r="I77" s="504">
        <f t="shared" si="2"/>
        <v>0</v>
      </c>
      <c r="J77" s="144"/>
      <c r="K77" s="1383">
        <f t="shared" si="3"/>
        <v>0</v>
      </c>
      <c r="L77" s="304"/>
      <c r="M77" s="1287"/>
    </row>
    <row r="78" spans="1:13">
      <c r="A78" s="304" t="str">
        <f>IF(J78&gt;0,COUNT($J$4:J78)+MAX('MI Fittings'!A:A,'CS Press Fittings'!A:A,'Steel Nipples'!A:A,'Steel Cut Lengths'!A:A,'Pipe Hangers'!A:A,'Brass Nipples '!A:A,'Brass Fittings '!A:A,Valves!A:A),"")</f>
        <v/>
      </c>
      <c r="B78" s="400"/>
      <c r="C78" s="387" t="s">
        <v>3845</v>
      </c>
      <c r="D78" s="620" t="s">
        <v>3846</v>
      </c>
      <c r="E78" s="1275">
        <v>17.190000000000001</v>
      </c>
      <c r="F78" s="295">
        <f t="shared" si="0"/>
        <v>0</v>
      </c>
      <c r="G78" s="1354">
        <f t="shared" si="1"/>
        <v>0</v>
      </c>
      <c r="H78" s="532">
        <v>300</v>
      </c>
      <c r="I78" s="506">
        <f t="shared" si="2"/>
        <v>0</v>
      </c>
      <c r="J78" s="142"/>
      <c r="K78" s="1385">
        <f t="shared" si="3"/>
        <v>0</v>
      </c>
      <c r="L78" s="304"/>
      <c r="M78" s="1287"/>
    </row>
    <row r="79" spans="1:13">
      <c r="A79" s="304" t="str">
        <f>IF(J79&gt;0,COUNT($J$4:J79)+MAX('MI Fittings'!A:A,'CS Press Fittings'!A:A,'Steel Nipples'!A:A,'Steel Cut Lengths'!A:A,'Pipe Hangers'!A:A,'Brass Nipples '!A:A,'Brass Fittings '!A:A,Valves!A:A),"")</f>
        <v/>
      </c>
      <c r="B79" s="400"/>
      <c r="C79" s="391" t="s">
        <v>3847</v>
      </c>
      <c r="D79" s="621" t="s">
        <v>6563</v>
      </c>
      <c r="E79" s="1276">
        <v>17.190000000000001</v>
      </c>
      <c r="F79" s="296">
        <f t="shared" si="0"/>
        <v>0</v>
      </c>
      <c r="G79" s="1355">
        <f t="shared" si="1"/>
        <v>0</v>
      </c>
      <c r="H79" s="350">
        <v>500</v>
      </c>
      <c r="I79" s="508">
        <f t="shared" si="2"/>
        <v>0</v>
      </c>
      <c r="J79" s="143"/>
      <c r="K79" s="1389">
        <f t="shared" si="3"/>
        <v>0</v>
      </c>
      <c r="L79" s="304"/>
      <c r="M79" s="1287"/>
    </row>
    <row r="80" spans="1:13" ht="29.25" customHeight="1">
      <c r="A80" s="304" t="str">
        <f>IF(J80&gt;0,COUNT($J$4:J80)+MAX('MI Fittings'!A:A,'CS Press Fittings'!A:A,'Steel Nipples'!A:A,'Steel Cut Lengths'!A:A,'Pipe Hangers'!A:A,'Brass Nipples '!A:A,'Brass Fittings '!A:A,Valves!A:A),"")</f>
        <v/>
      </c>
      <c r="B80" s="651"/>
      <c r="C80" s="652"/>
      <c r="D80" s="653" t="s">
        <v>6554</v>
      </c>
      <c r="E80" s="1284" t="s">
        <v>563</v>
      </c>
      <c r="F80" s="652"/>
      <c r="G80" s="1284"/>
      <c r="H80" s="652"/>
      <c r="I80" s="652"/>
      <c r="J80" s="204"/>
      <c r="K80" s="1469"/>
      <c r="L80" s="304"/>
      <c r="M80" s="1287"/>
    </row>
    <row r="81" spans="1:13" s="464" customFormat="1">
      <c r="A81" s="304" t="str">
        <f>IF(J81&gt;0,COUNT($J$4:J81)+MAX('MI Fittings'!A:A,'CS Press Fittings'!A:A,'Steel Nipples'!A:A,'Steel Cut Lengths'!A:A,'Pipe Hangers'!A:A,'Brass Nipples '!A:A,'Brass Fittings '!A:A,Valves!A:A),"")</f>
        <v/>
      </c>
      <c r="B81" s="654"/>
      <c r="C81" s="655"/>
      <c r="D81" s="656" t="s">
        <v>6557</v>
      </c>
      <c r="E81" s="1285" t="s">
        <v>563</v>
      </c>
      <c r="F81" s="657"/>
      <c r="G81" s="1461"/>
      <c r="H81" s="658"/>
      <c r="I81" s="658"/>
      <c r="J81" s="208"/>
      <c r="K81" s="1470"/>
      <c r="L81" s="304"/>
      <c r="M81" s="1287"/>
    </row>
    <row r="82" spans="1:13">
      <c r="A82" s="304" t="str">
        <f>IF(J82&gt;0,COUNT($J$4:J82)+MAX('MI Fittings'!A:A,'CS Press Fittings'!A:A,'Steel Nipples'!A:A,'Steel Cut Lengths'!A:A,'Pipe Hangers'!A:A,'Brass Nipples '!A:A,'Brass Fittings '!A:A,Valves!A:A),"")</f>
        <v/>
      </c>
      <c r="B82" s="400"/>
      <c r="C82" s="384" t="s">
        <v>3848</v>
      </c>
      <c r="D82" s="625" t="s">
        <v>5191</v>
      </c>
      <c r="E82" s="1278">
        <v>6.36</v>
      </c>
      <c r="F82" s="294">
        <f t="shared" ref="F82:F92" si="4">$F$2</f>
        <v>0</v>
      </c>
      <c r="G82" s="1353">
        <f t="shared" ref="G82:G92" si="5">IFERROR(E82*F82,"-")</f>
        <v>0</v>
      </c>
      <c r="H82" s="504">
        <v>1000</v>
      </c>
      <c r="I82" s="504">
        <f t="shared" ref="I82:I92" si="6">J82*H82</f>
        <v>0</v>
      </c>
      <c r="J82" s="144"/>
      <c r="K82" s="1383">
        <f t="shared" ref="K82:K92" si="7">IFERROR(G82*I82,0)</f>
        <v>0</v>
      </c>
      <c r="L82" s="304"/>
      <c r="M82" s="1287"/>
    </row>
    <row r="83" spans="1:13">
      <c r="A83" s="304" t="str">
        <f>IF(J83&gt;0,COUNT($J$4:J83)+MAX('MI Fittings'!A:A,'CS Press Fittings'!A:A,'Steel Nipples'!A:A,'Steel Cut Lengths'!A:A,'Pipe Hangers'!A:A,'Brass Nipples '!A:A,'Brass Fittings '!A:A,Valves!A:A),"")</f>
        <v/>
      </c>
      <c r="B83" s="400"/>
      <c r="C83" s="387" t="s">
        <v>3849</v>
      </c>
      <c r="D83" s="620" t="s">
        <v>5192</v>
      </c>
      <c r="E83" s="1275">
        <v>11.92</v>
      </c>
      <c r="F83" s="295">
        <f t="shared" si="4"/>
        <v>0</v>
      </c>
      <c r="G83" s="1354">
        <f t="shared" si="5"/>
        <v>0</v>
      </c>
      <c r="H83" s="506">
        <v>500</v>
      </c>
      <c r="I83" s="506">
        <f t="shared" si="6"/>
        <v>0</v>
      </c>
      <c r="J83" s="142"/>
      <c r="K83" s="1385">
        <f t="shared" si="7"/>
        <v>0</v>
      </c>
      <c r="L83" s="304"/>
      <c r="M83" s="1287"/>
    </row>
    <row r="84" spans="1:13">
      <c r="A84" s="304" t="str">
        <f>IF(J84&gt;0,COUNT($J$4:J84)+MAX('MI Fittings'!A:A,'CS Press Fittings'!A:A,'Steel Nipples'!A:A,'Steel Cut Lengths'!A:A,'Pipe Hangers'!A:A,'Brass Nipples '!A:A,'Brass Fittings '!A:A,Valves!A:A),"")</f>
        <v/>
      </c>
      <c r="B84" s="400"/>
      <c r="C84" s="391" t="s">
        <v>3850</v>
      </c>
      <c r="D84" s="621" t="s">
        <v>5197</v>
      </c>
      <c r="E84" s="1276">
        <v>18.62</v>
      </c>
      <c r="F84" s="296">
        <f t="shared" si="4"/>
        <v>0</v>
      </c>
      <c r="G84" s="1355">
        <f t="shared" si="5"/>
        <v>0</v>
      </c>
      <c r="H84" s="508">
        <v>300</v>
      </c>
      <c r="I84" s="508">
        <f t="shared" si="6"/>
        <v>0</v>
      </c>
      <c r="J84" s="143"/>
      <c r="K84" s="1389">
        <f t="shared" si="7"/>
        <v>0</v>
      </c>
      <c r="L84" s="304"/>
      <c r="M84" s="1287"/>
    </row>
    <row r="85" spans="1:13">
      <c r="A85" s="304" t="str">
        <f>IF(J85&gt;0,COUNT($J$4:J85)+MAX('MI Fittings'!A:A,'CS Press Fittings'!A:A,'Steel Nipples'!A:A,'Steel Cut Lengths'!A:A,'Pipe Hangers'!A:A,'Brass Nipples '!A:A,'Brass Fittings '!A:A,Valves!A:A),"")</f>
        <v/>
      </c>
      <c r="B85" s="306"/>
      <c r="C85" s="622"/>
      <c r="D85" s="623"/>
      <c r="E85" s="1277" t="s">
        <v>563</v>
      </c>
      <c r="F85" s="299"/>
      <c r="G85" s="1455"/>
      <c r="H85" s="624"/>
      <c r="I85" s="624"/>
      <c r="J85" s="112"/>
      <c r="K85" s="1387"/>
      <c r="L85" s="304"/>
      <c r="M85" s="1287"/>
    </row>
    <row r="86" spans="1:13">
      <c r="A86" s="304" t="str">
        <f>IF(J86&gt;0,COUNT($J$4:J86)+MAX('MI Fittings'!A:A,'CS Press Fittings'!A:A,'Steel Nipples'!A:A,'Steel Cut Lengths'!A:A,'Pipe Hangers'!A:A,'Brass Nipples '!A:A,'Brass Fittings '!A:A,Valves!A:A),"")</f>
        <v/>
      </c>
      <c r="B86" s="400"/>
      <c r="C86" s="384" t="s">
        <v>3851</v>
      </c>
      <c r="D86" s="625" t="s">
        <v>5193</v>
      </c>
      <c r="E86" s="1278">
        <v>6.36</v>
      </c>
      <c r="F86" s="294">
        <f t="shared" si="4"/>
        <v>0</v>
      </c>
      <c r="G86" s="1353">
        <f t="shared" si="5"/>
        <v>0</v>
      </c>
      <c r="H86" s="504">
        <v>1000</v>
      </c>
      <c r="I86" s="504">
        <f t="shared" si="6"/>
        <v>0</v>
      </c>
      <c r="J86" s="144"/>
      <c r="K86" s="1383">
        <f t="shared" si="7"/>
        <v>0</v>
      </c>
      <c r="L86" s="304"/>
      <c r="M86" s="1287"/>
    </row>
    <row r="87" spans="1:13">
      <c r="A87" s="304" t="str">
        <f>IF(J87&gt;0,COUNT($J$4:J87)+MAX('MI Fittings'!A:A,'CS Press Fittings'!A:A,'Steel Nipples'!A:A,'Steel Cut Lengths'!A:A,'Pipe Hangers'!A:A,'Brass Nipples '!A:A,'Brass Fittings '!A:A,Valves!A:A),"")</f>
        <v/>
      </c>
      <c r="B87" s="400"/>
      <c r="C87" s="387" t="s">
        <v>3852</v>
      </c>
      <c r="D87" s="620" t="s">
        <v>5194</v>
      </c>
      <c r="E87" s="1275">
        <v>11.92</v>
      </c>
      <c r="F87" s="295">
        <f t="shared" si="4"/>
        <v>0</v>
      </c>
      <c r="G87" s="1354">
        <f t="shared" si="5"/>
        <v>0</v>
      </c>
      <c r="H87" s="506">
        <v>500</v>
      </c>
      <c r="I87" s="506">
        <f t="shared" si="6"/>
        <v>0</v>
      </c>
      <c r="J87" s="142"/>
      <c r="K87" s="1385">
        <f t="shared" si="7"/>
        <v>0</v>
      </c>
      <c r="L87" s="304"/>
      <c r="M87" s="1287"/>
    </row>
    <row r="88" spans="1:13">
      <c r="A88" s="304" t="str">
        <f>IF(J88&gt;0,COUNT($J$4:J88)+MAX('MI Fittings'!A:A,'CS Press Fittings'!A:A,'Steel Nipples'!A:A,'Steel Cut Lengths'!A:A,'Pipe Hangers'!A:A,'Brass Nipples '!A:A,'Brass Fittings '!A:A,Valves!A:A),"")</f>
        <v/>
      </c>
      <c r="B88" s="400"/>
      <c r="C88" s="391" t="s">
        <v>3853</v>
      </c>
      <c r="D88" s="621" t="s">
        <v>5198</v>
      </c>
      <c r="E88" s="1276">
        <v>18.62</v>
      </c>
      <c r="F88" s="296">
        <f t="shared" si="4"/>
        <v>0</v>
      </c>
      <c r="G88" s="1355">
        <f t="shared" si="5"/>
        <v>0</v>
      </c>
      <c r="H88" s="508">
        <v>300</v>
      </c>
      <c r="I88" s="508">
        <f t="shared" si="6"/>
        <v>0</v>
      </c>
      <c r="J88" s="143"/>
      <c r="K88" s="1389">
        <f t="shared" si="7"/>
        <v>0</v>
      </c>
      <c r="L88" s="304"/>
      <c r="M88" s="1287"/>
    </row>
    <row r="89" spans="1:13">
      <c r="A89" s="304" t="str">
        <f>IF(J89&gt;0,COUNT($J$4:J89)+MAX('MI Fittings'!A:A,'CS Press Fittings'!A:A,'Steel Nipples'!A:A,'Steel Cut Lengths'!A:A,'Pipe Hangers'!A:A,'Brass Nipples '!A:A,'Brass Fittings '!A:A,Valves!A:A),"")</f>
        <v/>
      </c>
      <c r="B89" s="306"/>
      <c r="C89" s="622"/>
      <c r="D89" s="623"/>
      <c r="E89" s="1277" t="s">
        <v>563</v>
      </c>
      <c r="F89" s="299"/>
      <c r="G89" s="1455"/>
      <c r="H89" s="624"/>
      <c r="I89" s="624"/>
      <c r="J89" s="112"/>
      <c r="K89" s="1387"/>
      <c r="L89" s="304"/>
      <c r="M89" s="1287"/>
    </row>
    <row r="90" spans="1:13">
      <c r="A90" s="304" t="str">
        <f>IF(J90&gt;0,COUNT($J$4:J90)+MAX('MI Fittings'!A:A,'CS Press Fittings'!A:A,'Steel Nipples'!A:A,'Steel Cut Lengths'!A:A,'Pipe Hangers'!A:A,'Brass Nipples '!A:A,'Brass Fittings '!A:A,Valves!A:A),"")</f>
        <v/>
      </c>
      <c r="B90" s="400"/>
      <c r="C90" s="384" t="s">
        <v>3854</v>
      </c>
      <c r="D90" s="625" t="s">
        <v>5195</v>
      </c>
      <c r="E90" s="1278">
        <v>9.31</v>
      </c>
      <c r="F90" s="294">
        <f t="shared" si="4"/>
        <v>0</v>
      </c>
      <c r="G90" s="1353">
        <f t="shared" si="5"/>
        <v>0</v>
      </c>
      <c r="H90" s="504">
        <v>1000</v>
      </c>
      <c r="I90" s="504">
        <f t="shared" si="6"/>
        <v>0</v>
      </c>
      <c r="J90" s="144"/>
      <c r="K90" s="1383">
        <f t="shared" si="7"/>
        <v>0</v>
      </c>
      <c r="L90" s="304"/>
      <c r="M90" s="1287"/>
    </row>
    <row r="91" spans="1:13">
      <c r="A91" s="304" t="str">
        <f>IF(J91&gt;0,COUNT($J$4:J91)+MAX('MI Fittings'!A:A,'CS Press Fittings'!A:A,'Steel Nipples'!A:A,'Steel Cut Lengths'!A:A,'Pipe Hangers'!A:A,'Brass Nipples '!A:A,'Brass Fittings '!A:A,Valves!A:A),"")</f>
        <v/>
      </c>
      <c r="B91" s="400"/>
      <c r="C91" s="387" t="s">
        <v>3855</v>
      </c>
      <c r="D91" s="620" t="s">
        <v>5196</v>
      </c>
      <c r="E91" s="1275">
        <v>13.35</v>
      </c>
      <c r="F91" s="295">
        <f t="shared" si="4"/>
        <v>0</v>
      </c>
      <c r="G91" s="1354">
        <f t="shared" si="5"/>
        <v>0</v>
      </c>
      <c r="H91" s="506">
        <v>500</v>
      </c>
      <c r="I91" s="506">
        <f t="shared" si="6"/>
        <v>0</v>
      </c>
      <c r="J91" s="142"/>
      <c r="K91" s="1385">
        <f t="shared" si="7"/>
        <v>0</v>
      </c>
      <c r="L91" s="304"/>
      <c r="M91" s="1287"/>
    </row>
    <row r="92" spans="1:13">
      <c r="A92" s="304" t="str">
        <f>IF(J92&gt;0,COUNT($J$4:J92)+MAX('MI Fittings'!A:A,'CS Press Fittings'!A:A,'Steel Nipples'!A:A,'Steel Cut Lengths'!A:A,'Pipe Hangers'!A:A,'Brass Nipples '!A:A,'Brass Fittings '!A:A,Valves!A:A),"")</f>
        <v/>
      </c>
      <c r="B92" s="400"/>
      <c r="C92" s="391" t="s">
        <v>3856</v>
      </c>
      <c r="D92" s="621" t="s">
        <v>5199</v>
      </c>
      <c r="E92" s="1276">
        <v>24.52</v>
      </c>
      <c r="F92" s="296">
        <f t="shared" si="4"/>
        <v>0</v>
      </c>
      <c r="G92" s="1355">
        <f t="shared" si="5"/>
        <v>0</v>
      </c>
      <c r="H92" s="508">
        <v>300</v>
      </c>
      <c r="I92" s="508">
        <f t="shared" si="6"/>
        <v>0</v>
      </c>
      <c r="J92" s="143"/>
      <c r="K92" s="1389">
        <f t="shared" si="7"/>
        <v>0</v>
      </c>
      <c r="L92" s="304"/>
      <c r="M92" s="1287"/>
    </row>
    <row r="93" spans="1:13">
      <c r="A93" s="304" t="str">
        <f>IF(J93&gt;0,COUNT($J$4:J93)+MAX('MI Fittings'!A:A,'CS Press Fittings'!A:A,'Steel Nipples'!A:A,'Steel Cut Lengths'!A:A,'Pipe Hangers'!A:A,'Brass Nipples '!A:A,'Brass Fittings '!A:A,Valves!A:A),"")</f>
        <v/>
      </c>
      <c r="B93" s="626"/>
      <c r="C93" s="627"/>
      <c r="D93" s="522" t="s">
        <v>6558</v>
      </c>
      <c r="E93" s="1279" t="s">
        <v>563</v>
      </c>
      <c r="F93" s="628"/>
      <c r="G93" s="1456"/>
      <c r="H93" s="629"/>
      <c r="I93" s="629"/>
      <c r="J93" s="207"/>
      <c r="K93" s="1464"/>
      <c r="L93" s="304"/>
      <c r="M93" s="1287"/>
    </row>
    <row r="94" spans="1:13" s="464" customFormat="1">
      <c r="A94" s="304" t="str">
        <f>IF(J94&gt;0,COUNT($J$4:J94)+MAX('MI Fittings'!A:A,'CS Press Fittings'!A:A,'Steel Nipples'!A:A,'Steel Cut Lengths'!A:A,'Pipe Hangers'!A:A,'Brass Nipples '!A:A,'Brass Fittings '!A:A,Valves!A:A),"")</f>
        <v/>
      </c>
      <c r="B94" s="630"/>
      <c r="C94" s="631"/>
      <c r="D94" s="632" t="s">
        <v>6560</v>
      </c>
      <c r="E94" s="1280" t="s">
        <v>563</v>
      </c>
      <c r="F94" s="633"/>
      <c r="G94" s="1457"/>
      <c r="H94" s="634"/>
      <c r="I94" s="634"/>
      <c r="J94" s="209"/>
      <c r="K94" s="1465"/>
      <c r="L94" s="304"/>
      <c r="M94" s="1287"/>
    </row>
    <row r="95" spans="1:13">
      <c r="A95" s="304" t="str">
        <f>IF(J95&gt;0,COUNT($J$4:J95)+MAX('MI Fittings'!A:A,'CS Press Fittings'!A:A,'Steel Nipples'!A:A,'Steel Cut Lengths'!A:A,'Pipe Hangers'!A:A,'Brass Nipples '!A:A,'Brass Fittings '!A:A,Valves!A:A),"")</f>
        <v/>
      </c>
      <c r="B95" s="400"/>
      <c r="C95" s="384" t="s">
        <v>3857</v>
      </c>
      <c r="D95" s="625" t="s">
        <v>3858</v>
      </c>
      <c r="E95" s="1278">
        <v>5.77</v>
      </c>
      <c r="F95" s="294">
        <f t="shared" ref="F95:F103" si="8">$F$2</f>
        <v>0</v>
      </c>
      <c r="G95" s="1353">
        <f t="shared" ref="G95:G103" si="9">IFERROR(E95*F95,"-")</f>
        <v>0</v>
      </c>
      <c r="H95" s="343">
        <v>100</v>
      </c>
      <c r="I95" s="504">
        <f t="shared" ref="I95:I103" si="10">J95*H95</f>
        <v>0</v>
      </c>
      <c r="J95" s="144"/>
      <c r="K95" s="1383">
        <f t="shared" ref="K95:K103" si="11">IFERROR(G95*I95,0)</f>
        <v>0</v>
      </c>
      <c r="L95" s="304"/>
      <c r="M95" s="1287"/>
    </row>
    <row r="96" spans="1:13">
      <c r="A96" s="304" t="str">
        <f>IF(J96&gt;0,COUNT($J$4:J96)+MAX('MI Fittings'!A:A,'CS Press Fittings'!A:A,'Steel Nipples'!A:A,'Steel Cut Lengths'!A:A,'Pipe Hangers'!A:A,'Brass Nipples '!A:A,'Brass Fittings '!A:A,Valves!A:A),"")</f>
        <v/>
      </c>
      <c r="B96" s="400"/>
      <c r="C96" s="387" t="s">
        <v>3859</v>
      </c>
      <c r="D96" s="620" t="s">
        <v>3860</v>
      </c>
      <c r="E96" s="1275">
        <v>5.77</v>
      </c>
      <c r="F96" s="295">
        <f t="shared" si="8"/>
        <v>0</v>
      </c>
      <c r="G96" s="1354">
        <f t="shared" si="9"/>
        <v>0</v>
      </c>
      <c r="H96" s="532">
        <v>300</v>
      </c>
      <c r="I96" s="506">
        <f t="shared" si="10"/>
        <v>0</v>
      </c>
      <c r="J96" s="142"/>
      <c r="K96" s="1385">
        <f t="shared" si="11"/>
        <v>0</v>
      </c>
      <c r="L96" s="304"/>
      <c r="M96" s="1287"/>
    </row>
    <row r="97" spans="1:13">
      <c r="A97" s="304" t="str">
        <f>IF(J97&gt;0,COUNT($J$4:J97)+MAX('MI Fittings'!A:A,'CS Press Fittings'!A:A,'Steel Nipples'!A:A,'Steel Cut Lengths'!A:A,'Pipe Hangers'!A:A,'Brass Nipples '!A:A,'Brass Fittings '!A:A,Valves!A:A),"")</f>
        <v/>
      </c>
      <c r="B97" s="400"/>
      <c r="C97" s="391" t="s">
        <v>3861</v>
      </c>
      <c r="D97" s="621" t="s">
        <v>3862</v>
      </c>
      <c r="E97" s="1276">
        <v>5.77</v>
      </c>
      <c r="F97" s="296">
        <f t="shared" si="8"/>
        <v>0</v>
      </c>
      <c r="G97" s="1355">
        <f t="shared" si="9"/>
        <v>0</v>
      </c>
      <c r="H97" s="350">
        <v>500</v>
      </c>
      <c r="I97" s="508">
        <f t="shared" si="10"/>
        <v>0</v>
      </c>
      <c r="J97" s="143"/>
      <c r="K97" s="1389">
        <f t="shared" si="11"/>
        <v>0</v>
      </c>
      <c r="L97" s="304"/>
      <c r="M97" s="1287"/>
    </row>
    <row r="98" spans="1:13">
      <c r="A98" s="304" t="str">
        <f>IF(J98&gt;0,COUNT($J$4:J98)+MAX('MI Fittings'!A:A,'CS Press Fittings'!A:A,'Steel Nipples'!A:A,'Steel Cut Lengths'!A:A,'Pipe Hangers'!A:A,'Brass Nipples '!A:A,'Brass Fittings '!A:A,Valves!A:A),"")</f>
        <v/>
      </c>
      <c r="B98" s="400"/>
      <c r="C98" s="405"/>
      <c r="D98" s="623"/>
      <c r="E98" s="1277" t="s">
        <v>563</v>
      </c>
      <c r="F98" s="299"/>
      <c r="G98" s="1455"/>
      <c r="H98" s="635"/>
      <c r="I98" s="624"/>
      <c r="J98" s="112"/>
      <c r="K98" s="1387"/>
      <c r="L98" s="304"/>
      <c r="M98" s="1287"/>
    </row>
    <row r="99" spans="1:13">
      <c r="A99" s="304" t="str">
        <f>IF(J99&gt;0,COUNT($J$4:J99)+MAX('MI Fittings'!A:A,'CS Press Fittings'!A:A,'Steel Nipples'!A:A,'Steel Cut Lengths'!A:A,'Pipe Hangers'!A:A,'Brass Nipples '!A:A,'Brass Fittings '!A:A,Valves!A:A),"")</f>
        <v/>
      </c>
      <c r="B99" s="400"/>
      <c r="C99" s="384" t="s">
        <v>3863</v>
      </c>
      <c r="D99" s="625" t="s">
        <v>3864</v>
      </c>
      <c r="E99" s="1278">
        <v>10.81</v>
      </c>
      <c r="F99" s="294">
        <f t="shared" si="8"/>
        <v>0</v>
      </c>
      <c r="G99" s="1353">
        <f t="shared" si="9"/>
        <v>0</v>
      </c>
      <c r="H99" s="343">
        <v>100</v>
      </c>
      <c r="I99" s="504">
        <f t="shared" si="10"/>
        <v>0</v>
      </c>
      <c r="J99" s="144"/>
      <c r="K99" s="1383">
        <f t="shared" si="11"/>
        <v>0</v>
      </c>
      <c r="L99" s="304"/>
      <c r="M99" s="1287"/>
    </row>
    <row r="100" spans="1:13">
      <c r="A100" s="304" t="str">
        <f>IF(J100&gt;0,COUNT($J$4:J100)+MAX('MI Fittings'!A:A,'CS Press Fittings'!A:A,'Steel Nipples'!A:A,'Steel Cut Lengths'!A:A,'Pipe Hangers'!A:A,'Brass Nipples '!A:A,'Brass Fittings '!A:A,Valves!A:A),"")</f>
        <v/>
      </c>
      <c r="B100" s="400"/>
      <c r="C100" s="391" t="s">
        <v>3865</v>
      </c>
      <c r="D100" s="621" t="s">
        <v>3866</v>
      </c>
      <c r="E100" s="1276">
        <v>10.81</v>
      </c>
      <c r="F100" s="296">
        <f t="shared" si="8"/>
        <v>0</v>
      </c>
      <c r="G100" s="1355">
        <f t="shared" si="9"/>
        <v>0</v>
      </c>
      <c r="H100" s="350">
        <v>300</v>
      </c>
      <c r="I100" s="508">
        <f t="shared" si="10"/>
        <v>0</v>
      </c>
      <c r="J100" s="143"/>
      <c r="K100" s="1389">
        <f t="shared" si="11"/>
        <v>0</v>
      </c>
      <c r="L100" s="304"/>
      <c r="M100" s="1287"/>
    </row>
    <row r="101" spans="1:13">
      <c r="A101" s="304" t="str">
        <f>IF(J101&gt;0,COUNT($J$4:J101)+MAX('MI Fittings'!A:A,'CS Press Fittings'!A:A,'Steel Nipples'!A:A,'Steel Cut Lengths'!A:A,'Pipe Hangers'!A:A,'Brass Nipples '!A:A,'Brass Fittings '!A:A,Valves!A:A),"")</f>
        <v/>
      </c>
      <c r="B101" s="400"/>
      <c r="C101" s="405"/>
      <c r="D101" s="623"/>
      <c r="E101" s="1277" t="s">
        <v>563</v>
      </c>
      <c r="F101" s="299"/>
      <c r="G101" s="1455"/>
      <c r="H101" s="635"/>
      <c r="I101" s="624"/>
      <c r="J101" s="112"/>
      <c r="K101" s="1387"/>
      <c r="L101" s="304"/>
      <c r="M101" s="1287"/>
    </row>
    <row r="102" spans="1:13">
      <c r="A102" s="304" t="str">
        <f>IF(J102&gt;0,COUNT($J$4:J102)+MAX('MI Fittings'!A:A,'CS Press Fittings'!A:A,'Steel Nipples'!A:A,'Steel Cut Lengths'!A:A,'Pipe Hangers'!A:A,'Brass Nipples '!A:A,'Brass Fittings '!A:A,Valves!A:A),"")</f>
        <v/>
      </c>
      <c r="B102" s="400"/>
      <c r="C102" s="384" t="s">
        <v>3867</v>
      </c>
      <c r="D102" s="625" t="s">
        <v>3868</v>
      </c>
      <c r="E102" s="1278">
        <v>16.91</v>
      </c>
      <c r="F102" s="294">
        <f t="shared" si="8"/>
        <v>0</v>
      </c>
      <c r="G102" s="1353">
        <f t="shared" si="9"/>
        <v>0</v>
      </c>
      <c r="H102" s="343">
        <v>100</v>
      </c>
      <c r="I102" s="504">
        <f t="shared" si="10"/>
        <v>0</v>
      </c>
      <c r="J102" s="144"/>
      <c r="K102" s="1383">
        <f t="shared" si="11"/>
        <v>0</v>
      </c>
      <c r="L102" s="304"/>
      <c r="M102" s="1287"/>
    </row>
    <row r="103" spans="1:13">
      <c r="A103" s="304" t="str">
        <f>IF(J103&gt;0,COUNT($J$4:J103)+MAX('MI Fittings'!A:A,'CS Press Fittings'!A:A,'Steel Nipples'!A:A,'Steel Cut Lengths'!A:A,'Pipe Hangers'!A:A,'Brass Nipples '!A:A,'Brass Fittings '!A:A,Valves!A:A),"")</f>
        <v/>
      </c>
      <c r="B103" s="400"/>
      <c r="C103" s="391" t="s">
        <v>3869</v>
      </c>
      <c r="D103" s="621" t="s">
        <v>10418</v>
      </c>
      <c r="E103" s="1276">
        <v>16.91</v>
      </c>
      <c r="F103" s="296">
        <f t="shared" si="8"/>
        <v>0</v>
      </c>
      <c r="G103" s="1355">
        <f t="shared" si="9"/>
        <v>0</v>
      </c>
      <c r="H103" s="350">
        <v>300</v>
      </c>
      <c r="I103" s="508">
        <f t="shared" si="10"/>
        <v>0</v>
      </c>
      <c r="J103" s="143"/>
      <c r="K103" s="1389">
        <f t="shared" si="11"/>
        <v>0</v>
      </c>
      <c r="L103" s="304"/>
      <c r="M103" s="1287"/>
    </row>
    <row r="104" spans="1:13" s="464" customFormat="1">
      <c r="A104" s="304" t="str">
        <f>IF(J104&gt;0,COUNT($J$4:J104)+MAX('MI Fittings'!A:A,'CS Press Fittings'!A:A,'Steel Nipples'!A:A,'Steel Cut Lengths'!A:A,'Pipe Hangers'!A:A,'Brass Nipples '!A:A,'Brass Fittings '!A:A,Valves!A:A),"")</f>
        <v/>
      </c>
      <c r="B104" s="636"/>
      <c r="C104" s="637"/>
      <c r="D104" s="638" t="s">
        <v>6561</v>
      </c>
      <c r="E104" s="1281" t="s">
        <v>563</v>
      </c>
      <c r="F104" s="639"/>
      <c r="G104" s="1458"/>
      <c r="H104" s="640"/>
      <c r="I104" s="640"/>
      <c r="J104" s="148"/>
      <c r="K104" s="1466"/>
      <c r="L104" s="304"/>
      <c r="M104" s="1287"/>
    </row>
    <row r="105" spans="1:13">
      <c r="A105" s="304" t="str">
        <f>IF(J105&gt;0,COUNT($J$4:J105)+MAX('MI Fittings'!A:A,'CS Press Fittings'!A:A,'Steel Nipples'!A:A,'Steel Cut Lengths'!A:A,'Pipe Hangers'!A:A,'Brass Nipples '!A:A,'Brass Fittings '!A:A,Valves!A:A),"")</f>
        <v/>
      </c>
      <c r="B105" s="400"/>
      <c r="C105" s="384" t="s">
        <v>3870</v>
      </c>
      <c r="D105" s="625" t="s">
        <v>3871</v>
      </c>
      <c r="E105" s="1278">
        <v>5.77</v>
      </c>
      <c r="F105" s="294">
        <f t="shared" ref="F105:F113" si="12">$F$2</f>
        <v>0</v>
      </c>
      <c r="G105" s="1353">
        <f t="shared" ref="G105:G113" si="13">IFERROR(E105*F105,"-")</f>
        <v>0</v>
      </c>
      <c r="H105" s="343">
        <v>100</v>
      </c>
      <c r="I105" s="504">
        <f t="shared" ref="I105:I113" si="14">J105*H105</f>
        <v>0</v>
      </c>
      <c r="J105" s="144"/>
      <c r="K105" s="1383">
        <f t="shared" ref="K105:K113" si="15">IFERROR(G105*I105,0)</f>
        <v>0</v>
      </c>
      <c r="L105" s="304"/>
      <c r="M105" s="1287"/>
    </row>
    <row r="106" spans="1:13">
      <c r="A106" s="304" t="str">
        <f>IF(J106&gt;0,COUNT($J$4:J106)+MAX('MI Fittings'!A:A,'CS Press Fittings'!A:A,'Steel Nipples'!A:A,'Steel Cut Lengths'!A:A,'Pipe Hangers'!A:A,'Brass Nipples '!A:A,'Brass Fittings '!A:A,Valves!A:A),"")</f>
        <v/>
      </c>
      <c r="B106" s="400"/>
      <c r="C106" s="387" t="s">
        <v>3872</v>
      </c>
      <c r="D106" s="620" t="s">
        <v>3873</v>
      </c>
      <c r="E106" s="1275">
        <v>5.77</v>
      </c>
      <c r="F106" s="295">
        <f t="shared" si="12"/>
        <v>0</v>
      </c>
      <c r="G106" s="1354">
        <f t="shared" si="13"/>
        <v>0</v>
      </c>
      <c r="H106" s="532">
        <v>300</v>
      </c>
      <c r="I106" s="506">
        <f t="shared" si="14"/>
        <v>0</v>
      </c>
      <c r="J106" s="142"/>
      <c r="K106" s="1385">
        <f t="shared" si="15"/>
        <v>0</v>
      </c>
      <c r="L106" s="304"/>
      <c r="M106" s="1287"/>
    </row>
    <row r="107" spans="1:13">
      <c r="A107" s="304" t="str">
        <f>IF(J107&gt;0,COUNT($J$4:J107)+MAX('MI Fittings'!A:A,'CS Press Fittings'!A:A,'Steel Nipples'!A:A,'Steel Cut Lengths'!A:A,'Pipe Hangers'!A:A,'Brass Nipples '!A:A,'Brass Fittings '!A:A,Valves!A:A),"")</f>
        <v/>
      </c>
      <c r="B107" s="400"/>
      <c r="C107" s="391" t="s">
        <v>3874</v>
      </c>
      <c r="D107" s="621" t="s">
        <v>3875</v>
      </c>
      <c r="E107" s="1276">
        <v>5.77</v>
      </c>
      <c r="F107" s="296">
        <f t="shared" si="12"/>
        <v>0</v>
      </c>
      <c r="G107" s="1355">
        <f t="shared" si="13"/>
        <v>0</v>
      </c>
      <c r="H107" s="350">
        <v>500</v>
      </c>
      <c r="I107" s="508">
        <f t="shared" si="14"/>
        <v>0</v>
      </c>
      <c r="J107" s="143"/>
      <c r="K107" s="1389">
        <f t="shared" si="15"/>
        <v>0</v>
      </c>
      <c r="L107" s="304"/>
      <c r="M107" s="1287"/>
    </row>
    <row r="108" spans="1:13">
      <c r="A108" s="304" t="str">
        <f>IF(J108&gt;0,COUNT($J$4:J108)+MAX('MI Fittings'!A:A,'CS Press Fittings'!A:A,'Steel Nipples'!A:A,'Steel Cut Lengths'!A:A,'Pipe Hangers'!A:A,'Brass Nipples '!A:A,'Brass Fittings '!A:A,Valves!A:A),"")</f>
        <v/>
      </c>
      <c r="B108" s="400"/>
      <c r="C108" s="405"/>
      <c r="D108" s="623"/>
      <c r="E108" s="1277" t="s">
        <v>563</v>
      </c>
      <c r="F108" s="299"/>
      <c r="G108" s="1455"/>
      <c r="H108" s="635"/>
      <c r="I108" s="624"/>
      <c r="J108" s="112"/>
      <c r="K108" s="1387"/>
      <c r="L108" s="304"/>
      <c r="M108" s="1287"/>
    </row>
    <row r="109" spans="1:13">
      <c r="A109" s="304" t="str">
        <f>IF(J109&gt;0,COUNT($J$4:J109)+MAX('MI Fittings'!A:A,'CS Press Fittings'!A:A,'Steel Nipples'!A:A,'Steel Cut Lengths'!A:A,'Pipe Hangers'!A:A,'Brass Nipples '!A:A,'Brass Fittings '!A:A,Valves!A:A),"")</f>
        <v/>
      </c>
      <c r="B109" s="400"/>
      <c r="C109" s="384" t="s">
        <v>3876</v>
      </c>
      <c r="D109" s="625" t="s">
        <v>3877</v>
      </c>
      <c r="E109" s="1278">
        <v>10.81</v>
      </c>
      <c r="F109" s="294">
        <f t="shared" si="12"/>
        <v>0</v>
      </c>
      <c r="G109" s="1353">
        <f t="shared" si="13"/>
        <v>0</v>
      </c>
      <c r="H109" s="343">
        <v>100</v>
      </c>
      <c r="I109" s="504">
        <f t="shared" si="14"/>
        <v>0</v>
      </c>
      <c r="J109" s="144"/>
      <c r="K109" s="1383">
        <f t="shared" si="15"/>
        <v>0</v>
      </c>
      <c r="L109" s="304"/>
      <c r="M109" s="1287"/>
    </row>
    <row r="110" spans="1:13">
      <c r="A110" s="304" t="str">
        <f>IF(J110&gt;0,COUNT($J$4:J110)+MAX('MI Fittings'!A:A,'CS Press Fittings'!A:A,'Steel Nipples'!A:A,'Steel Cut Lengths'!A:A,'Pipe Hangers'!A:A,'Brass Nipples '!A:A,'Brass Fittings '!A:A,Valves!A:A),"")</f>
        <v/>
      </c>
      <c r="B110" s="400"/>
      <c r="C110" s="391" t="s">
        <v>3878</v>
      </c>
      <c r="D110" s="621" t="s">
        <v>3879</v>
      </c>
      <c r="E110" s="1276">
        <v>10.81</v>
      </c>
      <c r="F110" s="296">
        <f t="shared" si="12"/>
        <v>0</v>
      </c>
      <c r="G110" s="1355">
        <f t="shared" si="13"/>
        <v>0</v>
      </c>
      <c r="H110" s="350">
        <v>300</v>
      </c>
      <c r="I110" s="508">
        <f t="shared" si="14"/>
        <v>0</v>
      </c>
      <c r="J110" s="143"/>
      <c r="K110" s="1389">
        <f t="shared" si="15"/>
        <v>0</v>
      </c>
      <c r="L110" s="304"/>
      <c r="M110" s="1287"/>
    </row>
    <row r="111" spans="1:13">
      <c r="A111" s="304" t="str">
        <f>IF(J111&gt;0,COUNT($J$4:J111)+MAX('MI Fittings'!A:A,'CS Press Fittings'!A:A,'Steel Nipples'!A:A,'Steel Cut Lengths'!A:A,'Pipe Hangers'!A:A,'Brass Nipples '!A:A,'Brass Fittings '!A:A,Valves!A:A),"")</f>
        <v/>
      </c>
      <c r="B111" s="400"/>
      <c r="C111" s="405"/>
      <c r="D111" s="623"/>
      <c r="E111" s="1277" t="s">
        <v>563</v>
      </c>
      <c r="F111" s="299"/>
      <c r="G111" s="1455"/>
      <c r="H111" s="635"/>
      <c r="I111" s="624"/>
      <c r="J111" s="112"/>
      <c r="K111" s="1387"/>
      <c r="L111" s="304"/>
      <c r="M111" s="1287"/>
    </row>
    <row r="112" spans="1:13">
      <c r="A112" s="304" t="str">
        <f>IF(J112&gt;0,COUNT($J$4:J112)+MAX('MI Fittings'!A:A,'CS Press Fittings'!A:A,'Steel Nipples'!A:A,'Steel Cut Lengths'!A:A,'Pipe Hangers'!A:A,'Brass Nipples '!A:A,'Brass Fittings '!A:A,Valves!A:A),"")</f>
        <v/>
      </c>
      <c r="B112" s="400"/>
      <c r="C112" s="384" t="s">
        <v>3880</v>
      </c>
      <c r="D112" s="625" t="s">
        <v>3881</v>
      </c>
      <c r="E112" s="1278">
        <v>16.91</v>
      </c>
      <c r="F112" s="294">
        <f t="shared" si="12"/>
        <v>0</v>
      </c>
      <c r="G112" s="1353">
        <f t="shared" si="13"/>
        <v>0</v>
      </c>
      <c r="H112" s="343">
        <v>100</v>
      </c>
      <c r="I112" s="504">
        <f t="shared" si="14"/>
        <v>0</v>
      </c>
      <c r="J112" s="144"/>
      <c r="K112" s="1383">
        <f t="shared" si="15"/>
        <v>0</v>
      </c>
      <c r="L112" s="304"/>
      <c r="M112" s="1287"/>
    </row>
    <row r="113" spans="1:13">
      <c r="A113" s="304" t="str">
        <f>IF(J113&gt;0,COUNT($J$4:J113)+MAX('MI Fittings'!A:A,'CS Press Fittings'!A:A,'Steel Nipples'!A:A,'Steel Cut Lengths'!A:A,'Pipe Hangers'!A:A,'Brass Nipples '!A:A,'Brass Fittings '!A:A,Valves!A:A),"")</f>
        <v/>
      </c>
      <c r="B113" s="400"/>
      <c r="C113" s="391" t="s">
        <v>3882</v>
      </c>
      <c r="D113" s="621" t="s">
        <v>10419</v>
      </c>
      <c r="E113" s="1276">
        <v>16.91</v>
      </c>
      <c r="F113" s="296">
        <f t="shared" si="12"/>
        <v>0</v>
      </c>
      <c r="G113" s="1355">
        <f t="shared" si="13"/>
        <v>0</v>
      </c>
      <c r="H113" s="350">
        <v>300</v>
      </c>
      <c r="I113" s="508">
        <f t="shared" si="14"/>
        <v>0</v>
      </c>
      <c r="J113" s="143"/>
      <c r="K113" s="1389">
        <f t="shared" si="15"/>
        <v>0</v>
      </c>
      <c r="L113" s="304"/>
      <c r="M113" s="1287"/>
    </row>
    <row r="114" spans="1:13" s="464" customFormat="1">
      <c r="A114" s="304" t="str">
        <f>IF(J114&gt;0,COUNT($J$4:J114)+MAX('MI Fittings'!A:A,'CS Press Fittings'!A:A,'Steel Nipples'!A:A,'Steel Cut Lengths'!A:A,'Pipe Hangers'!A:A,'Brass Nipples '!A:A,'Brass Fittings '!A:A,Valves!A:A),"")</f>
        <v/>
      </c>
      <c r="B114" s="646"/>
      <c r="C114" s="647"/>
      <c r="D114" s="648" t="s">
        <v>6559</v>
      </c>
      <c r="E114" s="1283" t="s">
        <v>563</v>
      </c>
      <c r="F114" s="649"/>
      <c r="G114" s="1460"/>
      <c r="H114" s="650"/>
      <c r="I114" s="650"/>
      <c r="J114" s="146"/>
      <c r="K114" s="1468"/>
      <c r="L114" s="304"/>
      <c r="M114" s="1287"/>
    </row>
    <row r="115" spans="1:13">
      <c r="A115" s="304" t="str">
        <f>IF(J115&gt;0,COUNT($J$4:J115)+MAX('MI Fittings'!A:A,'CS Press Fittings'!A:A,'Steel Nipples'!A:A,'Steel Cut Lengths'!A:A,'Pipe Hangers'!A:A,'Brass Nipples '!A:A,'Brass Fittings '!A:A,Valves!A:A),"")</f>
        <v/>
      </c>
      <c r="B115" s="400"/>
      <c r="C115" s="401" t="s">
        <v>3883</v>
      </c>
      <c r="D115" s="659" t="s">
        <v>3884</v>
      </c>
      <c r="E115" s="1286">
        <v>8.4600000000000009</v>
      </c>
      <c r="F115" s="298">
        <f t="shared" ref="F115:F132" si="16">$F$2</f>
        <v>0</v>
      </c>
      <c r="G115" s="1422">
        <f t="shared" ref="G115:G132" si="17">IFERROR(E115*F115,"-")</f>
        <v>0</v>
      </c>
      <c r="H115" s="660">
        <v>300</v>
      </c>
      <c r="I115" s="333">
        <f t="shared" ref="I115:I132" si="18">J115*H115</f>
        <v>0</v>
      </c>
      <c r="J115" s="149"/>
      <c r="K115" s="1384">
        <f t="shared" ref="K115:K132" si="19">IFERROR(G115*I115,0)</f>
        <v>0</v>
      </c>
      <c r="L115" s="304"/>
      <c r="M115" s="1287"/>
    </row>
    <row r="116" spans="1:13">
      <c r="A116" s="304" t="str">
        <f>IF(J116&gt;0,COUNT($J$4:J116)+MAX('MI Fittings'!A:A,'CS Press Fittings'!A:A,'Steel Nipples'!A:A,'Steel Cut Lengths'!A:A,'Pipe Hangers'!A:A,'Brass Nipples '!A:A,'Brass Fittings '!A:A,Valves!A:A),"")</f>
        <v/>
      </c>
      <c r="B116" s="400"/>
      <c r="C116" s="405"/>
      <c r="D116" s="623"/>
      <c r="E116" s="1277" t="s">
        <v>563</v>
      </c>
      <c r="F116" s="299"/>
      <c r="G116" s="1455"/>
      <c r="H116" s="635"/>
      <c r="I116" s="624"/>
      <c r="J116" s="112"/>
      <c r="K116" s="1387"/>
      <c r="L116" s="304"/>
      <c r="M116" s="1287"/>
    </row>
    <row r="117" spans="1:13">
      <c r="A117" s="304" t="str">
        <f>IF(J117&gt;0,COUNT($J$4:J117)+MAX('MI Fittings'!A:A,'CS Press Fittings'!A:A,'Steel Nipples'!A:A,'Steel Cut Lengths'!A:A,'Pipe Hangers'!A:A,'Brass Nipples '!A:A,'Brass Fittings '!A:A,Valves!A:A),"")</f>
        <v/>
      </c>
      <c r="B117" s="400"/>
      <c r="C117" s="384" t="s">
        <v>3885</v>
      </c>
      <c r="D117" s="625" t="s">
        <v>3886</v>
      </c>
      <c r="E117" s="1278">
        <v>8.4600000000000009</v>
      </c>
      <c r="F117" s="294">
        <f t="shared" si="16"/>
        <v>0</v>
      </c>
      <c r="G117" s="1353">
        <f t="shared" si="17"/>
        <v>0</v>
      </c>
      <c r="H117" s="343">
        <v>100</v>
      </c>
      <c r="I117" s="504">
        <f t="shared" si="18"/>
        <v>0</v>
      </c>
      <c r="J117" s="144"/>
      <c r="K117" s="1383">
        <f t="shared" si="19"/>
        <v>0</v>
      </c>
      <c r="L117" s="304"/>
      <c r="M117" s="1287"/>
    </row>
    <row r="118" spans="1:13">
      <c r="A118" s="304" t="str">
        <f>IF(J118&gt;0,COUNT($J$4:J118)+MAX('MI Fittings'!A:A,'CS Press Fittings'!A:A,'Steel Nipples'!A:A,'Steel Cut Lengths'!A:A,'Pipe Hangers'!A:A,'Brass Nipples '!A:A,'Brass Fittings '!A:A,Valves!A:A),"")</f>
        <v/>
      </c>
      <c r="B118" s="400"/>
      <c r="C118" s="387" t="s">
        <v>3887</v>
      </c>
      <c r="D118" s="620" t="s">
        <v>3888</v>
      </c>
      <c r="E118" s="1275">
        <v>8.4600000000000009</v>
      </c>
      <c r="F118" s="295">
        <f t="shared" si="16"/>
        <v>0</v>
      </c>
      <c r="G118" s="1354">
        <f t="shared" si="17"/>
        <v>0</v>
      </c>
      <c r="H118" s="532">
        <v>300</v>
      </c>
      <c r="I118" s="506">
        <f t="shared" si="18"/>
        <v>0</v>
      </c>
      <c r="J118" s="142"/>
      <c r="K118" s="1385">
        <f t="shared" si="19"/>
        <v>0</v>
      </c>
      <c r="L118" s="304"/>
      <c r="M118" s="1287"/>
    </row>
    <row r="119" spans="1:13">
      <c r="A119" s="304" t="str">
        <f>IF(J119&gt;0,COUNT($J$4:J119)+MAX('MI Fittings'!A:A,'CS Press Fittings'!A:A,'Steel Nipples'!A:A,'Steel Cut Lengths'!A:A,'Pipe Hangers'!A:A,'Brass Nipples '!A:A,'Brass Fittings '!A:A,Valves!A:A),"")</f>
        <v/>
      </c>
      <c r="B119" s="400"/>
      <c r="C119" s="387" t="s">
        <v>3889</v>
      </c>
      <c r="D119" s="620" t="s">
        <v>3890</v>
      </c>
      <c r="E119" s="1275">
        <v>8.4600000000000009</v>
      </c>
      <c r="F119" s="295">
        <f t="shared" si="16"/>
        <v>0</v>
      </c>
      <c r="G119" s="1354">
        <f t="shared" si="17"/>
        <v>0</v>
      </c>
      <c r="H119" s="532">
        <v>500</v>
      </c>
      <c r="I119" s="506">
        <f t="shared" si="18"/>
        <v>0</v>
      </c>
      <c r="J119" s="142"/>
      <c r="K119" s="1385">
        <f t="shared" si="19"/>
        <v>0</v>
      </c>
      <c r="L119" s="304"/>
      <c r="M119" s="1287"/>
    </row>
    <row r="120" spans="1:13">
      <c r="A120" s="304" t="str">
        <f>IF(J120&gt;0,COUNT($J$4:J120)+MAX('MI Fittings'!A:A,'CS Press Fittings'!A:A,'Steel Nipples'!A:A,'Steel Cut Lengths'!A:A,'Pipe Hangers'!A:A,'Brass Nipples '!A:A,'Brass Fittings '!A:A,Valves!A:A),"")</f>
        <v/>
      </c>
      <c r="B120" s="400"/>
      <c r="C120" s="391" t="s">
        <v>3891</v>
      </c>
      <c r="D120" s="621" t="s">
        <v>3892</v>
      </c>
      <c r="E120" s="1276">
        <v>8.4600000000000009</v>
      </c>
      <c r="F120" s="296">
        <f t="shared" si="16"/>
        <v>0</v>
      </c>
      <c r="G120" s="1355">
        <f t="shared" si="17"/>
        <v>0</v>
      </c>
      <c r="H120" s="350">
        <v>1000</v>
      </c>
      <c r="I120" s="508">
        <f t="shared" si="18"/>
        <v>0</v>
      </c>
      <c r="J120" s="143"/>
      <c r="K120" s="1389">
        <f t="shared" si="19"/>
        <v>0</v>
      </c>
      <c r="L120" s="304"/>
      <c r="M120" s="1287"/>
    </row>
    <row r="121" spans="1:13">
      <c r="A121" s="304" t="str">
        <f>IF(J121&gt;0,COUNT($J$4:J121)+MAX('MI Fittings'!A:A,'CS Press Fittings'!A:A,'Steel Nipples'!A:A,'Steel Cut Lengths'!A:A,'Pipe Hangers'!A:A,'Brass Nipples '!A:A,'Brass Fittings '!A:A,Valves!A:A),"")</f>
        <v/>
      </c>
      <c r="B121" s="400"/>
      <c r="C121" s="405"/>
      <c r="D121" s="623"/>
      <c r="E121" s="1277" t="s">
        <v>563</v>
      </c>
      <c r="F121" s="299"/>
      <c r="G121" s="1455"/>
      <c r="H121" s="635"/>
      <c r="I121" s="624"/>
      <c r="J121" s="112"/>
      <c r="K121" s="1387"/>
      <c r="L121" s="304"/>
      <c r="M121" s="1287"/>
    </row>
    <row r="122" spans="1:13">
      <c r="A122" s="304" t="str">
        <f>IF(J122&gt;0,COUNT($J$4:J122)+MAX('MI Fittings'!A:A,'CS Press Fittings'!A:A,'Steel Nipples'!A:A,'Steel Cut Lengths'!A:A,'Pipe Hangers'!A:A,'Brass Nipples '!A:A,'Brass Fittings '!A:A,Valves!A:A),"")</f>
        <v/>
      </c>
      <c r="B122" s="400"/>
      <c r="C122" s="384" t="s">
        <v>3893</v>
      </c>
      <c r="D122" s="625" t="s">
        <v>3894</v>
      </c>
      <c r="E122" s="1278">
        <v>11.17</v>
      </c>
      <c r="F122" s="294">
        <f t="shared" si="16"/>
        <v>0</v>
      </c>
      <c r="G122" s="1353">
        <f t="shared" si="17"/>
        <v>0</v>
      </c>
      <c r="H122" s="343">
        <v>300</v>
      </c>
      <c r="I122" s="504">
        <f t="shared" si="18"/>
        <v>0</v>
      </c>
      <c r="J122" s="144"/>
      <c r="K122" s="1383">
        <f t="shared" si="19"/>
        <v>0</v>
      </c>
      <c r="L122" s="304"/>
      <c r="M122" s="1287"/>
    </row>
    <row r="123" spans="1:13">
      <c r="A123" s="304" t="str">
        <f>IF(J123&gt;0,COUNT($J$4:J123)+MAX('MI Fittings'!A:A,'CS Press Fittings'!A:A,'Steel Nipples'!A:A,'Steel Cut Lengths'!A:A,'Pipe Hangers'!A:A,'Brass Nipples '!A:A,'Brass Fittings '!A:A,Valves!A:A),"")</f>
        <v/>
      </c>
      <c r="B123" s="400"/>
      <c r="C123" s="387" t="s">
        <v>3895</v>
      </c>
      <c r="D123" s="620" t="s">
        <v>3896</v>
      </c>
      <c r="E123" s="1275">
        <v>11.17</v>
      </c>
      <c r="F123" s="295">
        <f t="shared" si="16"/>
        <v>0</v>
      </c>
      <c r="G123" s="1354">
        <f t="shared" si="17"/>
        <v>0</v>
      </c>
      <c r="H123" s="532">
        <v>500</v>
      </c>
      <c r="I123" s="506">
        <f t="shared" si="18"/>
        <v>0</v>
      </c>
      <c r="J123" s="142"/>
      <c r="K123" s="1385">
        <f t="shared" si="19"/>
        <v>0</v>
      </c>
      <c r="L123" s="304"/>
      <c r="M123" s="1287"/>
    </row>
    <row r="124" spans="1:13">
      <c r="A124" s="304" t="str">
        <f>IF(J124&gt;0,COUNT($J$4:J124)+MAX('MI Fittings'!A:A,'CS Press Fittings'!A:A,'Steel Nipples'!A:A,'Steel Cut Lengths'!A:A,'Pipe Hangers'!A:A,'Brass Nipples '!A:A,'Brass Fittings '!A:A,Valves!A:A),"")</f>
        <v/>
      </c>
      <c r="B124" s="400"/>
      <c r="C124" s="391" t="s">
        <v>3897</v>
      </c>
      <c r="D124" s="621" t="s">
        <v>3898</v>
      </c>
      <c r="E124" s="1276">
        <v>11.17</v>
      </c>
      <c r="F124" s="296">
        <f t="shared" si="16"/>
        <v>0</v>
      </c>
      <c r="G124" s="1355">
        <f t="shared" si="17"/>
        <v>0</v>
      </c>
      <c r="H124" s="350">
        <v>1000</v>
      </c>
      <c r="I124" s="508">
        <f t="shared" si="18"/>
        <v>0</v>
      </c>
      <c r="J124" s="143"/>
      <c r="K124" s="1389">
        <f t="shared" si="19"/>
        <v>0</v>
      </c>
      <c r="L124" s="304"/>
      <c r="M124" s="1287"/>
    </row>
    <row r="125" spans="1:13">
      <c r="A125" s="304" t="str">
        <f>IF(J125&gt;0,COUNT($J$4:J125)+MAX('MI Fittings'!A:A,'CS Press Fittings'!A:A,'Steel Nipples'!A:A,'Steel Cut Lengths'!A:A,'Pipe Hangers'!A:A,'Brass Nipples '!A:A,'Brass Fittings '!A:A,Valves!A:A),"")</f>
        <v/>
      </c>
      <c r="B125" s="400"/>
      <c r="C125" s="405"/>
      <c r="D125" s="623"/>
      <c r="E125" s="1277" t="s">
        <v>563</v>
      </c>
      <c r="F125" s="299"/>
      <c r="G125" s="1455"/>
      <c r="H125" s="635"/>
      <c r="I125" s="624"/>
      <c r="J125" s="112"/>
      <c r="K125" s="1387"/>
      <c r="L125" s="304"/>
      <c r="M125" s="1287"/>
    </row>
    <row r="126" spans="1:13">
      <c r="A126" s="304" t="str">
        <f>IF(J126&gt;0,COUNT($J$4:J126)+MAX('MI Fittings'!A:A,'CS Press Fittings'!A:A,'Steel Nipples'!A:A,'Steel Cut Lengths'!A:A,'Pipe Hangers'!A:A,'Brass Nipples '!A:A,'Brass Fittings '!A:A,Valves!A:A),"")</f>
        <v/>
      </c>
      <c r="B126" s="400"/>
      <c r="C126" s="384" t="s">
        <v>3899</v>
      </c>
      <c r="D126" s="625" t="s">
        <v>3900</v>
      </c>
      <c r="E126" s="1278">
        <v>12.17</v>
      </c>
      <c r="F126" s="294">
        <f t="shared" si="16"/>
        <v>0</v>
      </c>
      <c r="G126" s="1353">
        <f t="shared" si="17"/>
        <v>0</v>
      </c>
      <c r="H126" s="343">
        <v>100</v>
      </c>
      <c r="I126" s="504">
        <f t="shared" si="18"/>
        <v>0</v>
      </c>
      <c r="J126" s="144"/>
      <c r="K126" s="1383">
        <f t="shared" si="19"/>
        <v>0</v>
      </c>
      <c r="L126" s="304"/>
      <c r="M126" s="1287"/>
    </row>
    <row r="127" spans="1:13">
      <c r="A127" s="304" t="str">
        <f>IF(J127&gt;0,COUNT($J$4:J127)+MAX('MI Fittings'!A:A,'CS Press Fittings'!A:A,'Steel Nipples'!A:A,'Steel Cut Lengths'!A:A,'Pipe Hangers'!A:A,'Brass Nipples '!A:A,'Brass Fittings '!A:A,Valves!A:A),"")</f>
        <v/>
      </c>
      <c r="B127" s="400"/>
      <c r="C127" s="387" t="s">
        <v>3901</v>
      </c>
      <c r="D127" s="620" t="s">
        <v>3902</v>
      </c>
      <c r="E127" s="1275">
        <v>12.17</v>
      </c>
      <c r="F127" s="295">
        <f t="shared" si="16"/>
        <v>0</v>
      </c>
      <c r="G127" s="1354">
        <f t="shared" si="17"/>
        <v>0</v>
      </c>
      <c r="H127" s="532">
        <v>300</v>
      </c>
      <c r="I127" s="506">
        <f t="shared" si="18"/>
        <v>0</v>
      </c>
      <c r="J127" s="142"/>
      <c r="K127" s="1385">
        <f t="shared" si="19"/>
        <v>0</v>
      </c>
      <c r="L127" s="304"/>
      <c r="M127" s="1287"/>
    </row>
    <row r="128" spans="1:13">
      <c r="A128" s="304" t="str">
        <f>IF(J128&gt;0,COUNT($J$4:J128)+MAX('MI Fittings'!A:A,'CS Press Fittings'!A:A,'Steel Nipples'!A:A,'Steel Cut Lengths'!A:A,'Pipe Hangers'!A:A,'Brass Nipples '!A:A,'Brass Fittings '!A:A,Valves!A:A),"")</f>
        <v/>
      </c>
      <c r="B128" s="400"/>
      <c r="C128" s="387" t="s">
        <v>3903</v>
      </c>
      <c r="D128" s="620" t="s">
        <v>3904</v>
      </c>
      <c r="E128" s="1275">
        <v>12.17</v>
      </c>
      <c r="F128" s="295">
        <f t="shared" si="16"/>
        <v>0</v>
      </c>
      <c r="G128" s="1354">
        <f t="shared" si="17"/>
        <v>0</v>
      </c>
      <c r="H128" s="532">
        <v>500</v>
      </c>
      <c r="I128" s="506">
        <f t="shared" si="18"/>
        <v>0</v>
      </c>
      <c r="J128" s="142"/>
      <c r="K128" s="1385">
        <f t="shared" si="19"/>
        <v>0</v>
      </c>
      <c r="L128" s="304"/>
      <c r="M128" s="1287"/>
    </row>
    <row r="129" spans="1:13">
      <c r="A129" s="304" t="str">
        <f>IF(J129&gt;0,COUNT($J$4:J129)+MAX('MI Fittings'!A:A,'CS Press Fittings'!A:A,'Steel Nipples'!A:A,'Steel Cut Lengths'!A:A,'Pipe Hangers'!A:A,'Brass Nipples '!A:A,'Brass Fittings '!A:A,Valves!A:A),"")</f>
        <v/>
      </c>
      <c r="B129" s="400"/>
      <c r="C129" s="391" t="s">
        <v>3905</v>
      </c>
      <c r="D129" s="621" t="s">
        <v>3906</v>
      </c>
      <c r="E129" s="1276">
        <v>12.17</v>
      </c>
      <c r="F129" s="296">
        <f t="shared" si="16"/>
        <v>0</v>
      </c>
      <c r="G129" s="1355">
        <f t="shared" si="17"/>
        <v>0</v>
      </c>
      <c r="H129" s="350">
        <v>1000</v>
      </c>
      <c r="I129" s="508">
        <f t="shared" si="18"/>
        <v>0</v>
      </c>
      <c r="J129" s="143"/>
      <c r="K129" s="1389">
        <f t="shared" si="19"/>
        <v>0</v>
      </c>
      <c r="L129" s="304"/>
      <c r="M129" s="1287"/>
    </row>
    <row r="130" spans="1:13">
      <c r="A130" s="304" t="str">
        <f>IF(J130&gt;0,COUNT($J$4:J130)+MAX('MI Fittings'!A:A,'CS Press Fittings'!A:A,'Steel Nipples'!A:A,'Steel Cut Lengths'!A:A,'Pipe Hangers'!A:A,'Brass Nipples '!A:A,'Brass Fittings '!A:A,Valves!A:A),"")</f>
        <v/>
      </c>
      <c r="B130" s="400"/>
      <c r="C130" s="405"/>
      <c r="D130" s="623"/>
      <c r="E130" s="1277" t="s">
        <v>563</v>
      </c>
      <c r="F130" s="299"/>
      <c r="G130" s="1455"/>
      <c r="H130" s="635"/>
      <c r="I130" s="624"/>
      <c r="J130" s="112"/>
      <c r="K130" s="1387"/>
      <c r="L130" s="304"/>
      <c r="M130" s="1287"/>
    </row>
    <row r="131" spans="1:13">
      <c r="A131" s="304" t="str">
        <f>IF(J131&gt;0,COUNT($J$4:J131)+MAX('MI Fittings'!A:A,'CS Press Fittings'!A:A,'Steel Nipples'!A:A,'Steel Cut Lengths'!A:A,'Pipe Hangers'!A:A,'Brass Nipples '!A:A,'Brass Fittings '!A:A,Valves!A:A),"")</f>
        <v/>
      </c>
      <c r="B131" s="400"/>
      <c r="C131" s="384" t="s">
        <v>3907</v>
      </c>
      <c r="D131" s="625" t="s">
        <v>3908</v>
      </c>
      <c r="E131" s="1278">
        <v>22.31</v>
      </c>
      <c r="F131" s="294">
        <f t="shared" si="16"/>
        <v>0</v>
      </c>
      <c r="G131" s="1353">
        <f t="shared" si="17"/>
        <v>0</v>
      </c>
      <c r="H131" s="343">
        <v>100</v>
      </c>
      <c r="I131" s="504">
        <f t="shared" si="18"/>
        <v>0</v>
      </c>
      <c r="J131" s="144"/>
      <c r="K131" s="1383">
        <f t="shared" si="19"/>
        <v>0</v>
      </c>
      <c r="L131" s="304"/>
      <c r="M131" s="1287"/>
    </row>
    <row r="132" spans="1:13">
      <c r="A132" s="304" t="str">
        <f>IF(J132&gt;0,COUNT($J$4:J132)+MAX('MI Fittings'!A:A,'CS Press Fittings'!A:A,'Steel Nipples'!A:A,'Steel Cut Lengths'!A:A,'Pipe Hangers'!A:A,'Brass Nipples '!A:A,'Brass Fittings '!A:A,Valves!A:A),"")</f>
        <v/>
      </c>
      <c r="B132" s="457"/>
      <c r="C132" s="387" t="s">
        <v>3909</v>
      </c>
      <c r="D132" s="620" t="s">
        <v>3910</v>
      </c>
      <c r="E132" s="1275">
        <v>22.31</v>
      </c>
      <c r="F132" s="295">
        <f t="shared" si="16"/>
        <v>0</v>
      </c>
      <c r="G132" s="1354">
        <f t="shared" si="17"/>
        <v>0</v>
      </c>
      <c r="H132" s="532">
        <v>300</v>
      </c>
      <c r="I132" s="506">
        <f t="shared" si="18"/>
        <v>0</v>
      </c>
      <c r="J132" s="142"/>
      <c r="K132" s="1385">
        <f t="shared" si="19"/>
        <v>0</v>
      </c>
      <c r="L132" s="304"/>
      <c r="M132" s="1287"/>
    </row>
    <row r="133" spans="1:13">
      <c r="A133" s="304" t="str">
        <f>IF(J133&gt;0,COUNT($J$4:J133)+MAX('MI Fittings'!A:A,'CS Press Fittings'!A:A,'Steel Nipples'!A:A,'Steel Cut Lengths'!A:A,'Pipe Hangers'!A:A,'Brass Nipples '!A:A,'Brass Fittings '!A:A,Valves!A:A),"")</f>
        <v/>
      </c>
      <c r="B133" s="304"/>
      <c r="C133" s="360"/>
      <c r="D133" s="361"/>
      <c r="E133" s="1287"/>
      <c r="F133" s="317"/>
      <c r="G133" s="1335"/>
      <c r="H133" s="52"/>
      <c r="I133" s="52"/>
      <c r="J133" s="121"/>
      <c r="K133" s="1287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'!A:A,Valves!A:A),"")</f>
        <v/>
      </c>
      <c r="B134" s="304"/>
      <c r="C134" s="360"/>
      <c r="D134" s="361"/>
      <c r="E134" s="1287"/>
      <c r="F134" s="317"/>
      <c r="G134" s="1335"/>
      <c r="H134" s="52"/>
      <c r="I134" s="52"/>
      <c r="J134" s="121"/>
      <c r="K134" s="1287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'!A:A,Valves!A:A),"")</f>
        <v/>
      </c>
      <c r="B135" s="304"/>
      <c r="C135" s="360"/>
      <c r="D135" s="361"/>
      <c r="E135" s="1287"/>
      <c r="F135" s="317"/>
      <c r="G135" s="1335"/>
      <c r="H135" s="52"/>
      <c r="I135" s="52"/>
      <c r="J135" s="121"/>
      <c r="K135" s="1287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'!A:A,Valves!A:A),"")</f>
        <v/>
      </c>
      <c r="B136" s="304"/>
      <c r="C136" s="360"/>
      <c r="D136" s="361"/>
      <c r="E136" s="1287"/>
      <c r="F136" s="317"/>
      <c r="G136" s="1335"/>
      <c r="H136" s="52"/>
      <c r="I136" s="52"/>
      <c r="J136" s="121"/>
      <c r="K136" s="1287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'!A:A,Valves!A:A),"")</f>
        <v/>
      </c>
      <c r="B137" s="304"/>
      <c r="C137" s="360"/>
      <c r="D137" s="361"/>
      <c r="E137" s="1287"/>
      <c r="F137" s="317"/>
      <c r="G137" s="1335"/>
      <c r="H137" s="52"/>
      <c r="I137" s="52"/>
      <c r="J137" s="121"/>
      <c r="K137" s="1287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'!A:A,Valves!A:A),"")</f>
        <v/>
      </c>
      <c r="B138" s="304"/>
      <c r="C138" s="360"/>
      <c r="D138" s="361"/>
      <c r="E138" s="1287"/>
      <c r="F138" s="317"/>
      <c r="G138" s="1335"/>
      <c r="H138" s="52"/>
      <c r="I138" s="52"/>
      <c r="J138" s="121"/>
      <c r="K138" s="1287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'!A:A,Valves!A:A),"")</f>
        <v/>
      </c>
      <c r="B139" s="304"/>
      <c r="C139" s="360"/>
      <c r="D139" s="361"/>
      <c r="E139" s="1287"/>
      <c r="F139" s="317"/>
      <c r="G139" s="1335"/>
      <c r="H139" s="52"/>
      <c r="I139" s="52"/>
      <c r="J139" s="121"/>
      <c r="K139" s="1287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'!A:A,Valves!A:A),"")</f>
        <v/>
      </c>
      <c r="B140" s="304"/>
      <c r="C140" s="360"/>
      <c r="D140" s="361"/>
      <c r="E140" s="1287"/>
      <c r="F140" s="317"/>
      <c r="G140" s="1335"/>
      <c r="H140" s="52"/>
      <c r="I140" s="52"/>
      <c r="J140" s="121"/>
      <c r="K140" s="1287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'!A:A,Valves!A:A),"")</f>
        <v/>
      </c>
      <c r="B141" s="304"/>
      <c r="C141" s="360"/>
      <c r="D141" s="361"/>
      <c r="E141" s="1287"/>
      <c r="F141" s="317"/>
      <c r="G141" s="1335"/>
      <c r="H141" s="52"/>
      <c r="I141" s="52"/>
      <c r="J141" s="121"/>
      <c r="K141" s="1287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'!A:A,Valves!A:A),"")</f>
        <v/>
      </c>
      <c r="B142" s="304"/>
      <c r="C142" s="360"/>
      <c r="D142" s="361"/>
      <c r="E142" s="1287"/>
      <c r="F142" s="317"/>
      <c r="G142" s="1335"/>
      <c r="H142" s="52"/>
      <c r="I142" s="52"/>
      <c r="J142" s="121"/>
      <c r="K142" s="1287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'!A:A,Valves!A:A),"")</f>
        <v/>
      </c>
      <c r="B143" s="304"/>
      <c r="C143" s="360"/>
      <c r="D143" s="361"/>
      <c r="E143" s="1287"/>
      <c r="F143" s="317"/>
      <c r="G143" s="1335"/>
      <c r="H143" s="52"/>
      <c r="I143" s="52"/>
      <c r="J143" s="121"/>
      <c r="K143" s="1287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'!A:A,Valves!A:A),"")</f>
        <v/>
      </c>
      <c r="B144" s="304"/>
      <c r="C144" s="360"/>
      <c r="D144" s="361"/>
      <c r="E144" s="1287"/>
      <c r="F144" s="317"/>
      <c r="G144" s="1335"/>
      <c r="H144" s="52"/>
      <c r="I144" s="52"/>
      <c r="J144" s="121"/>
      <c r="K144" s="1287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'!A:A,Valves!A:A),"")</f>
        <v/>
      </c>
      <c r="B145" s="304"/>
      <c r="C145" s="360"/>
      <c r="D145" s="361"/>
      <c r="E145" s="1287"/>
      <c r="F145" s="317"/>
      <c r="G145" s="1335"/>
      <c r="H145" s="52"/>
      <c r="I145" s="52"/>
      <c r="J145" s="121"/>
      <c r="K145" s="1287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'!A:A,Valves!A:A),"")</f>
        <v/>
      </c>
      <c r="B146" s="304"/>
      <c r="C146" s="360"/>
      <c r="D146" s="361"/>
      <c r="E146" s="1287"/>
      <c r="F146" s="317"/>
      <c r="G146" s="1335"/>
      <c r="H146" s="52"/>
      <c r="I146" s="52"/>
      <c r="J146" s="121"/>
      <c r="K146" s="1287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'!A:A,Valves!A:A),"")</f>
        <v/>
      </c>
      <c r="B147" s="304"/>
      <c r="C147" s="360"/>
      <c r="D147" s="361"/>
      <c r="E147" s="1287"/>
      <c r="F147" s="317"/>
      <c r="G147" s="1335"/>
      <c r="H147" s="52"/>
      <c r="I147" s="52"/>
      <c r="J147" s="121"/>
      <c r="K147" s="1287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'!A:A,Valves!A:A),"")</f>
        <v/>
      </c>
      <c r="B148" s="304"/>
      <c r="C148" s="360"/>
      <c r="D148" s="361"/>
      <c r="E148" s="1287"/>
      <c r="F148" s="317"/>
      <c r="G148" s="1335"/>
      <c r="H148" s="52"/>
      <c r="I148" s="52"/>
      <c r="J148" s="121"/>
      <c r="K148" s="1287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'!A:A,Valves!A:A),"")</f>
        <v/>
      </c>
      <c r="B149" s="304"/>
      <c r="C149" s="360"/>
      <c r="D149" s="361"/>
      <c r="E149" s="1287"/>
      <c r="F149" s="317"/>
      <c r="G149" s="1335"/>
      <c r="H149" s="52"/>
      <c r="I149" s="52"/>
      <c r="J149" s="121"/>
      <c r="K149" s="1287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'!A:A,Valves!A:A),"")</f>
        <v/>
      </c>
      <c r="B150" s="304"/>
      <c r="C150" s="360"/>
      <c r="D150" s="361"/>
      <c r="E150" s="1287"/>
      <c r="F150" s="317"/>
      <c r="G150" s="1335"/>
      <c r="H150" s="52"/>
      <c r="I150" s="52"/>
      <c r="J150" s="121"/>
      <c r="K150" s="1287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'!A:A,Valves!A:A),"")</f>
        <v/>
      </c>
      <c r="B151" s="304"/>
      <c r="C151" s="360"/>
      <c r="D151" s="361"/>
      <c r="E151" s="1287"/>
      <c r="F151" s="317"/>
      <c r="G151" s="1335"/>
      <c r="H151" s="52"/>
      <c r="I151" s="52"/>
      <c r="J151" s="121"/>
      <c r="K151" s="1287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'!A:A,Valves!A:A),"")</f>
        <v/>
      </c>
      <c r="B152" s="304"/>
      <c r="C152" s="360"/>
      <c r="D152" s="361"/>
      <c r="E152" s="1287"/>
      <c r="F152" s="317"/>
      <c r="G152" s="1335"/>
      <c r="H152" s="52"/>
      <c r="I152" s="52"/>
      <c r="J152" s="121"/>
      <c r="K152" s="1287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'!A:A,Valves!A:A),"")</f>
        <v/>
      </c>
      <c r="B153" s="304"/>
      <c r="C153" s="360"/>
      <c r="D153" s="361"/>
      <c r="E153" s="1287"/>
      <c r="F153" s="317"/>
      <c r="G153" s="1335"/>
      <c r="H153" s="52"/>
      <c r="I153" s="52"/>
      <c r="J153" s="121"/>
      <c r="K153" s="1287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'!A:A,Valves!A:A),"")</f>
        <v/>
      </c>
      <c r="B154" s="304"/>
      <c r="C154" s="360"/>
      <c r="D154" s="361"/>
      <c r="E154" s="1287"/>
      <c r="F154" s="317"/>
      <c r="G154" s="1335"/>
      <c r="H154" s="52"/>
      <c r="I154" s="52"/>
      <c r="J154" s="121"/>
      <c r="K154" s="1287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'!A:A,Valves!A:A),"")</f>
        <v/>
      </c>
      <c r="B155" s="304"/>
      <c r="C155" s="360"/>
      <c r="D155" s="361"/>
      <c r="E155" s="1287"/>
      <c r="F155" s="317"/>
      <c r="G155" s="1335"/>
      <c r="H155" s="52"/>
      <c r="I155" s="52"/>
      <c r="J155" s="121"/>
      <c r="K155" s="1287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'!A:A,Valves!A:A),"")</f>
        <v/>
      </c>
      <c r="B156" s="304"/>
      <c r="C156" s="360"/>
      <c r="D156" s="361"/>
      <c r="E156" s="1287"/>
      <c r="F156" s="317"/>
      <c r="G156" s="1335"/>
      <c r="H156" s="52"/>
      <c r="I156" s="52"/>
      <c r="J156" s="121"/>
      <c r="K156" s="1287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'!A:A,Valves!A:A),"")</f>
        <v/>
      </c>
      <c r="B157" s="304"/>
      <c r="C157" s="360"/>
      <c r="D157" s="361"/>
      <c r="E157" s="1287"/>
      <c r="F157" s="317"/>
      <c r="G157" s="1335"/>
      <c r="H157" s="52"/>
      <c r="I157" s="52"/>
      <c r="J157" s="121"/>
      <c r="K157" s="1287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'!A:A,Valves!A:A),"")</f>
        <v/>
      </c>
      <c r="B158" s="304"/>
      <c r="C158" s="360"/>
      <c r="D158" s="361"/>
      <c r="E158" s="1287"/>
      <c r="F158" s="317"/>
      <c r="G158" s="1335"/>
      <c r="H158" s="52"/>
      <c r="I158" s="52"/>
      <c r="J158" s="121"/>
      <c r="K158" s="1287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'!A:A,Valves!A:A),"")</f>
        <v/>
      </c>
      <c r="B159" s="304"/>
      <c r="C159" s="360"/>
      <c r="D159" s="361"/>
      <c r="E159" s="1287"/>
      <c r="F159" s="317"/>
      <c r="G159" s="1335"/>
      <c r="H159" s="52"/>
      <c r="I159" s="52"/>
      <c r="J159" s="121"/>
      <c r="K159" s="1287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'!A:A,Valves!A:A),"")</f>
        <v/>
      </c>
      <c r="B160" s="304"/>
      <c r="C160" s="360"/>
      <c r="D160" s="361"/>
      <c r="E160" s="1287"/>
      <c r="F160" s="317"/>
      <c r="G160" s="1335"/>
      <c r="H160" s="52"/>
      <c r="I160" s="52"/>
      <c r="J160" s="121"/>
      <c r="K160" s="1287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'!A:A,Valves!A:A),"")</f>
        <v/>
      </c>
      <c r="B161" s="304"/>
      <c r="C161" s="360"/>
      <c r="D161" s="361"/>
      <c r="E161" s="1287"/>
      <c r="F161" s="317"/>
      <c r="G161" s="1335"/>
      <c r="H161" s="52"/>
      <c r="I161" s="52"/>
      <c r="J161" s="121"/>
      <c r="K161" s="1287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'!A:A,Valves!A:A),"")</f>
        <v/>
      </c>
      <c r="B162" s="304"/>
      <c r="C162" s="360"/>
      <c r="D162" s="361"/>
      <c r="E162" s="1287"/>
      <c r="F162" s="317"/>
      <c r="G162" s="1335"/>
      <c r="H162" s="52"/>
      <c r="I162" s="52"/>
      <c r="J162" s="121"/>
      <c r="K162" s="1287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'!A:A,Valves!A:A),"")</f>
        <v/>
      </c>
      <c r="B163" s="304"/>
      <c r="C163" s="360"/>
      <c r="D163" s="361"/>
      <c r="E163" s="1287"/>
      <c r="F163" s="317"/>
      <c r="G163" s="1335"/>
      <c r="H163" s="52"/>
      <c r="I163" s="52"/>
      <c r="J163" s="121"/>
      <c r="K163" s="1287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'!A:A,Valves!A:A),"")</f>
        <v/>
      </c>
      <c r="B164" s="304"/>
      <c r="C164" s="360"/>
      <c r="D164" s="361"/>
      <c r="E164" s="1287"/>
      <c r="F164" s="317"/>
      <c r="G164" s="1335"/>
      <c r="H164" s="52"/>
      <c r="I164" s="52"/>
      <c r="J164" s="121"/>
      <c r="K164" s="1287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'!A:A,Valves!A:A),"")</f>
        <v/>
      </c>
      <c r="B165" s="304"/>
      <c r="C165" s="360"/>
      <c r="D165" s="361"/>
      <c r="E165" s="1287"/>
      <c r="F165" s="317"/>
      <c r="G165" s="1335"/>
      <c r="H165" s="52"/>
      <c r="I165" s="52"/>
      <c r="J165" s="121"/>
      <c r="K165" s="1287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'!A:A,Valves!A:A),"")</f>
        <v/>
      </c>
      <c r="B166" s="304"/>
      <c r="C166" s="360"/>
      <c r="D166" s="361"/>
      <c r="E166" s="1287"/>
      <c r="F166" s="317"/>
      <c r="G166" s="1335"/>
      <c r="H166" s="52"/>
      <c r="I166" s="52"/>
      <c r="J166" s="121"/>
      <c r="K166" s="1287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'!A:A,Valves!A:A),"")</f>
        <v/>
      </c>
      <c r="B167" s="304"/>
      <c r="C167" s="360"/>
      <c r="D167" s="361"/>
      <c r="E167" s="1287"/>
      <c r="F167" s="317"/>
      <c r="G167" s="1335"/>
      <c r="H167" s="52"/>
      <c r="I167" s="52"/>
      <c r="J167" s="121"/>
      <c r="K167" s="1287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'!A:A,Valves!A:A),"")</f>
        <v/>
      </c>
      <c r="B168" s="304"/>
      <c r="C168" s="360"/>
      <c r="D168" s="361"/>
      <c r="E168" s="1287"/>
      <c r="F168" s="317"/>
      <c r="G168" s="1335"/>
      <c r="H168" s="52"/>
      <c r="I168" s="52"/>
      <c r="J168" s="121"/>
      <c r="K168" s="1287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'!A:A,Valves!A:A),"")</f>
        <v/>
      </c>
      <c r="B169" s="304"/>
      <c r="C169" s="360"/>
      <c r="D169" s="361"/>
      <c r="E169" s="1287"/>
      <c r="F169" s="317"/>
      <c r="G169" s="1335"/>
      <c r="H169" s="52"/>
      <c r="I169" s="52"/>
      <c r="J169" s="121"/>
      <c r="K169" s="1287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'!A:A,Valves!A:A),"")</f>
        <v/>
      </c>
      <c r="B170" s="304"/>
      <c r="C170" s="360"/>
      <c r="D170" s="361"/>
      <c r="E170" s="1287"/>
      <c r="F170" s="317"/>
      <c r="G170" s="1335"/>
      <c r="H170" s="52"/>
      <c r="I170" s="52"/>
      <c r="J170" s="121"/>
      <c r="K170" s="1287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'!A:A,Valves!A:A),"")</f>
        <v/>
      </c>
      <c r="B171" s="304"/>
      <c r="C171" s="360"/>
      <c r="D171" s="361"/>
      <c r="E171" s="1287"/>
      <c r="F171" s="317"/>
      <c r="G171" s="1335"/>
      <c r="H171" s="52"/>
      <c r="I171" s="52"/>
      <c r="J171" s="121"/>
      <c r="K171" s="1287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'!A:A,Valves!A:A),"")</f>
        <v/>
      </c>
      <c r="B172" s="304"/>
      <c r="C172" s="360"/>
      <c r="D172" s="361"/>
      <c r="E172" s="1287"/>
      <c r="F172" s="317"/>
      <c r="G172" s="1335"/>
      <c r="H172" s="52"/>
      <c r="I172" s="52"/>
      <c r="J172" s="121"/>
      <c r="K172" s="1287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'!A:A,Valves!A:A),"")</f>
        <v/>
      </c>
      <c r="B173" s="304"/>
      <c r="C173" s="360"/>
      <c r="D173" s="361"/>
      <c r="E173" s="1287"/>
      <c r="F173" s="317"/>
      <c r="G173" s="1335"/>
      <c r="H173" s="52"/>
      <c r="I173" s="52"/>
      <c r="J173" s="121"/>
      <c r="K173" s="1287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'!A:A,Valves!A:A),"")</f>
        <v/>
      </c>
      <c r="B174" s="304"/>
      <c r="C174" s="360"/>
      <c r="D174" s="361"/>
      <c r="E174" s="1287"/>
      <c r="F174" s="317"/>
      <c r="G174" s="1335"/>
      <c r="H174" s="52"/>
      <c r="I174" s="52"/>
      <c r="J174" s="121"/>
      <c r="K174" s="1287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'!A:A,Valves!A:A),"")</f>
        <v/>
      </c>
      <c r="B175" s="304"/>
      <c r="C175" s="360"/>
      <c r="D175" s="361"/>
      <c r="E175" s="1287"/>
      <c r="F175" s="317"/>
      <c r="G175" s="1335"/>
      <c r="H175" s="52"/>
      <c r="I175" s="52"/>
      <c r="J175" s="121"/>
      <c r="K175" s="1287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'!A:A,Valves!A:A),"")</f>
        <v/>
      </c>
      <c r="B176" s="304"/>
      <c r="C176" s="360"/>
      <c r="D176" s="361"/>
      <c r="E176" s="1287"/>
      <c r="F176" s="317"/>
      <c r="G176" s="1335"/>
      <c r="H176" s="52"/>
      <c r="I176" s="52"/>
      <c r="J176" s="121"/>
      <c r="K176" s="1287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'!A:A,Valves!A:A),"")</f>
        <v/>
      </c>
      <c r="B177" s="304"/>
      <c r="C177" s="360"/>
      <c r="D177" s="361"/>
      <c r="E177" s="1287"/>
      <c r="F177" s="317"/>
      <c r="G177" s="1335"/>
      <c r="H177" s="52"/>
      <c r="I177" s="52"/>
      <c r="J177" s="121"/>
      <c r="K177" s="1287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'!A:A,Valves!A:A),"")</f>
        <v/>
      </c>
      <c r="B178" s="304"/>
      <c r="C178" s="360"/>
      <c r="D178" s="361"/>
      <c r="E178" s="1287"/>
      <c r="F178" s="317"/>
      <c r="G178" s="1335"/>
      <c r="H178" s="52"/>
      <c r="I178" s="52"/>
      <c r="J178" s="121"/>
      <c r="K178" s="1287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'!A:A,Valves!A:A),"")</f>
        <v/>
      </c>
      <c r="B179" s="304"/>
      <c r="C179" s="360"/>
      <c r="D179" s="361"/>
      <c r="E179" s="1287"/>
      <c r="F179" s="317"/>
      <c r="G179" s="1335"/>
      <c r="H179" s="52"/>
      <c r="I179" s="52"/>
      <c r="J179" s="121"/>
      <c r="K179" s="1287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'!A:A,Valves!A:A),"")</f>
        <v/>
      </c>
      <c r="B180" s="304"/>
      <c r="C180" s="360"/>
      <c r="D180" s="361"/>
      <c r="E180" s="1287"/>
      <c r="F180" s="317"/>
      <c r="G180" s="1335"/>
      <c r="H180" s="52"/>
      <c r="I180" s="52"/>
      <c r="J180" s="121"/>
      <c r="K180" s="1287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'!A:A,Valves!A:A),"")</f>
        <v/>
      </c>
      <c r="B181" s="304"/>
      <c r="C181" s="360"/>
      <c r="D181" s="361"/>
      <c r="E181" s="1287"/>
      <c r="F181" s="317"/>
      <c r="G181" s="1335"/>
      <c r="H181" s="52"/>
      <c r="I181" s="52"/>
      <c r="J181" s="121"/>
      <c r="K181" s="1287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'!A:A,Valves!A:A),"")</f>
        <v/>
      </c>
      <c r="B182" s="304"/>
      <c r="C182" s="360"/>
      <c r="D182" s="361"/>
      <c r="E182" s="1287"/>
      <c r="F182" s="317"/>
      <c r="G182" s="1335"/>
      <c r="H182" s="52"/>
      <c r="I182" s="52"/>
      <c r="J182" s="121"/>
      <c r="K182" s="1287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'!A:A,Valves!A:A),"")</f>
        <v/>
      </c>
      <c r="B183" s="304"/>
      <c r="C183" s="360"/>
      <c r="D183" s="361"/>
      <c r="E183" s="1287"/>
      <c r="F183" s="317"/>
      <c r="G183" s="1335"/>
      <c r="H183" s="52"/>
      <c r="I183" s="52"/>
      <c r="J183" s="121"/>
      <c r="K183" s="1287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'!A:A,Valves!A:A),"")</f>
        <v/>
      </c>
      <c r="B184" s="304"/>
      <c r="C184" s="360"/>
      <c r="D184" s="361"/>
      <c r="E184" s="1287"/>
      <c r="F184" s="317"/>
      <c r="G184" s="1335"/>
      <c r="H184" s="52"/>
      <c r="I184" s="52"/>
      <c r="J184" s="121"/>
      <c r="K184" s="1287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'!A:A,Valves!A:A),"")</f>
        <v/>
      </c>
      <c r="B185" s="304"/>
      <c r="C185" s="360"/>
      <c r="D185" s="361"/>
      <c r="E185" s="1287"/>
      <c r="F185" s="317"/>
      <c r="G185" s="1335"/>
      <c r="H185" s="52"/>
      <c r="I185" s="52"/>
      <c r="J185" s="121"/>
      <c r="K185" s="1287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'!A:A,Valves!A:A),"")</f>
        <v/>
      </c>
      <c r="B186" s="304"/>
      <c r="C186" s="360"/>
      <c r="D186" s="361"/>
      <c r="E186" s="1287"/>
      <c r="F186" s="317"/>
      <c r="G186" s="1335"/>
      <c r="H186" s="52"/>
      <c r="I186" s="52"/>
      <c r="J186" s="121"/>
      <c r="K186" s="1287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'!A:A,Valves!A:A),"")</f>
        <v/>
      </c>
      <c r="B187" s="304"/>
      <c r="C187" s="360"/>
      <c r="D187" s="361"/>
      <c r="E187" s="1287"/>
      <c r="F187" s="317"/>
      <c r="G187" s="1335"/>
      <c r="H187" s="52"/>
      <c r="I187" s="52"/>
      <c r="J187" s="121"/>
      <c r="K187" s="1287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'!A:A,Valves!A:A),"")</f>
        <v/>
      </c>
      <c r="B188" s="304"/>
      <c r="C188" s="360"/>
      <c r="D188" s="361"/>
      <c r="E188" s="1287"/>
      <c r="F188" s="317"/>
      <c r="G188" s="1335"/>
      <c r="H188" s="52"/>
      <c r="I188" s="52"/>
      <c r="J188" s="121"/>
      <c r="K188" s="1287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'!A:A,Valves!A:A),"")</f>
        <v/>
      </c>
      <c r="B189" s="304"/>
      <c r="C189" s="360"/>
      <c r="D189" s="361"/>
      <c r="E189" s="1287"/>
      <c r="F189" s="317"/>
      <c r="G189" s="1335"/>
      <c r="H189" s="52"/>
      <c r="I189" s="52"/>
      <c r="J189" s="121"/>
      <c r="K189" s="1287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'!A:A,Valves!A:A),"")</f>
        <v/>
      </c>
      <c r="B190" s="304"/>
      <c r="C190" s="360"/>
      <c r="D190" s="361"/>
      <c r="E190" s="1287"/>
      <c r="F190" s="317"/>
      <c r="G190" s="1335"/>
      <c r="H190" s="52"/>
      <c r="I190" s="52"/>
      <c r="J190" s="121"/>
      <c r="K190" s="1287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'!A:A,Valves!A:A),"")</f>
        <v/>
      </c>
      <c r="B191" s="304"/>
      <c r="C191" s="360"/>
      <c r="D191" s="361"/>
      <c r="E191" s="1287"/>
      <c r="F191" s="317"/>
      <c r="G191" s="1335"/>
      <c r="H191" s="52"/>
      <c r="I191" s="52"/>
      <c r="J191" s="121"/>
      <c r="K191" s="1287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'!A:A,Valves!A:A),"")</f>
        <v/>
      </c>
      <c r="B192" s="304"/>
      <c r="C192" s="360"/>
      <c r="D192" s="361"/>
      <c r="E192" s="1287"/>
      <c r="F192" s="317"/>
      <c r="G192" s="1335"/>
      <c r="H192" s="52"/>
      <c r="I192" s="52"/>
      <c r="J192" s="121"/>
      <c r="K192" s="1287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'!A:A,Valves!A:A),"")</f>
        <v/>
      </c>
      <c r="B193" s="304"/>
      <c r="C193" s="360"/>
      <c r="D193" s="361"/>
      <c r="E193" s="1287"/>
      <c r="F193" s="317"/>
      <c r="G193" s="1335"/>
      <c r="H193" s="52"/>
      <c r="I193" s="52"/>
      <c r="J193" s="121"/>
      <c r="K193" s="1287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'!A:A,Valves!A:A),"")</f>
        <v/>
      </c>
      <c r="B194" s="304"/>
      <c r="C194" s="360"/>
      <c r="D194" s="361"/>
      <c r="E194" s="1287"/>
      <c r="F194" s="317"/>
      <c r="G194" s="1335"/>
      <c r="H194" s="52"/>
      <c r="I194" s="52"/>
      <c r="J194" s="121"/>
      <c r="K194" s="1287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'!A:A,Valves!A:A),"")</f>
        <v/>
      </c>
      <c r="B195" s="304"/>
      <c r="C195" s="360"/>
      <c r="D195" s="361"/>
      <c r="E195" s="1287"/>
      <c r="F195" s="317"/>
      <c r="G195" s="1335"/>
      <c r="H195" s="52"/>
      <c r="I195" s="52"/>
      <c r="J195" s="121"/>
      <c r="K195" s="1287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'!A:A,Valves!A:A),"")</f>
        <v/>
      </c>
      <c r="B196" s="304"/>
      <c r="C196" s="360"/>
      <c r="D196" s="361"/>
      <c r="E196" s="1287"/>
      <c r="F196" s="317"/>
      <c r="G196" s="1335"/>
      <c r="H196" s="52"/>
      <c r="I196" s="52"/>
      <c r="J196" s="121"/>
      <c r="K196" s="1287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'!A:A,Valves!A:A),"")</f>
        <v/>
      </c>
      <c r="B197" s="304"/>
      <c r="C197" s="360"/>
      <c r="D197" s="361"/>
      <c r="E197" s="1287"/>
      <c r="F197" s="317"/>
      <c r="G197" s="1335"/>
      <c r="H197" s="52"/>
      <c r="I197" s="52"/>
      <c r="J197" s="121"/>
      <c r="K197" s="1287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'!A:A,Valves!A:A),"")</f>
        <v/>
      </c>
      <c r="B198" s="304"/>
      <c r="C198" s="360"/>
      <c r="D198" s="361"/>
      <c r="E198" s="1287"/>
      <c r="F198" s="317"/>
      <c r="G198" s="1335"/>
      <c r="H198" s="52"/>
      <c r="I198" s="52"/>
      <c r="J198" s="121"/>
      <c r="K198" s="1287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'!A:A,Valves!A:A),"")</f>
        <v/>
      </c>
      <c r="B199" s="304"/>
      <c r="C199" s="360"/>
      <c r="D199" s="361"/>
      <c r="E199" s="1287"/>
      <c r="F199" s="317"/>
      <c r="G199" s="1335"/>
      <c r="H199" s="52"/>
      <c r="I199" s="52"/>
      <c r="J199" s="121"/>
      <c r="K199" s="1287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'!A:A,Valves!A:A),"")</f>
        <v/>
      </c>
      <c r="B200" s="304"/>
      <c r="C200" s="360"/>
      <c r="D200" s="361"/>
      <c r="E200" s="1287"/>
      <c r="F200" s="317"/>
      <c r="G200" s="1335"/>
      <c r="H200" s="52"/>
      <c r="I200" s="52"/>
      <c r="J200" s="121"/>
      <c r="K200" s="1287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'!A:A,Valves!A:A),"")</f>
        <v/>
      </c>
      <c r="B201" s="304"/>
      <c r="C201" s="360"/>
      <c r="D201" s="361"/>
      <c r="E201" s="1287"/>
      <c r="F201" s="317"/>
      <c r="G201" s="1335"/>
      <c r="H201" s="52"/>
      <c r="I201" s="52"/>
      <c r="J201" s="121"/>
      <c r="K201" s="1287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'!A:A,Valves!A:A),"")</f>
        <v/>
      </c>
      <c r="B202" s="304"/>
      <c r="C202" s="360"/>
      <c r="D202" s="361"/>
      <c r="E202" s="1287"/>
      <c r="F202" s="317"/>
      <c r="G202" s="1335"/>
      <c r="H202" s="52"/>
      <c r="I202" s="52"/>
      <c r="J202" s="121"/>
      <c r="K202" s="1287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'!A:A,Valves!A:A),"")</f>
        <v/>
      </c>
      <c r="B203" s="304"/>
      <c r="C203" s="360"/>
      <c r="D203" s="361"/>
      <c r="E203" s="1287"/>
      <c r="F203" s="317"/>
      <c r="G203" s="1335"/>
      <c r="H203" s="52"/>
      <c r="I203" s="52"/>
      <c r="J203" s="121"/>
      <c r="K203" s="1287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'!A:A,Valves!A:A),"")</f>
        <v/>
      </c>
      <c r="B204" s="304"/>
      <c r="C204" s="360"/>
      <c r="D204" s="361"/>
      <c r="E204" s="1287"/>
      <c r="F204" s="317"/>
      <c r="G204" s="1335"/>
      <c r="H204" s="52"/>
      <c r="I204" s="52"/>
      <c r="J204" s="121"/>
      <c r="K204" s="1287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'!A:A,Valves!A:A),"")</f>
        <v/>
      </c>
      <c r="B205" s="304"/>
      <c r="C205" s="360"/>
      <c r="D205" s="361"/>
      <c r="E205" s="1287"/>
      <c r="F205" s="317"/>
      <c r="G205" s="1335"/>
      <c r="H205" s="52"/>
      <c r="I205" s="52"/>
      <c r="J205" s="121"/>
      <c r="K205" s="1287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'!A:A,Valves!A:A),"")</f>
        <v/>
      </c>
      <c r="B206" s="304"/>
      <c r="C206" s="360"/>
      <c r="D206" s="361"/>
      <c r="E206" s="1287"/>
      <c r="F206" s="317"/>
      <c r="G206" s="1335"/>
      <c r="H206" s="52"/>
      <c r="I206" s="52"/>
      <c r="J206" s="121"/>
      <c r="K206" s="1287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'!A:A,Valves!A:A),"")</f>
        <v/>
      </c>
      <c r="B207" s="304"/>
      <c r="C207" s="360"/>
      <c r="D207" s="361"/>
      <c r="E207" s="1287"/>
      <c r="F207" s="317"/>
      <c r="G207" s="1335"/>
      <c r="H207" s="52"/>
      <c r="I207" s="52"/>
      <c r="J207" s="121"/>
      <c r="K207" s="1287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'!A:A,Valves!A:A),"")</f>
        <v/>
      </c>
      <c r="B208" s="304"/>
      <c r="C208" s="360"/>
      <c r="D208" s="361"/>
      <c r="E208" s="1287"/>
      <c r="F208" s="317"/>
      <c r="G208" s="1335"/>
      <c r="H208" s="52"/>
      <c r="I208" s="52"/>
      <c r="J208" s="121"/>
      <c r="K208" s="1287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'!A:A,Valves!A:A),"")</f>
        <v/>
      </c>
      <c r="B209" s="304"/>
      <c r="C209" s="360"/>
      <c r="D209" s="361"/>
      <c r="E209" s="1287"/>
      <c r="F209" s="317"/>
      <c r="G209" s="1335"/>
      <c r="H209" s="52"/>
      <c r="I209" s="52"/>
      <c r="J209" s="121"/>
      <c r="K209" s="1287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'!A:A,Valves!A:A),"")</f>
        <v/>
      </c>
      <c r="B210" s="304"/>
      <c r="C210" s="360"/>
      <c r="D210" s="361"/>
      <c r="E210" s="1287"/>
      <c r="F210" s="317"/>
      <c r="G210" s="1335"/>
      <c r="H210" s="52"/>
      <c r="I210" s="52"/>
      <c r="J210" s="121"/>
      <c r="K210" s="1287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'!A:A,Valves!A:A),"")</f>
        <v/>
      </c>
      <c r="B211" s="304"/>
      <c r="C211" s="360"/>
      <c r="D211" s="361"/>
      <c r="E211" s="1287"/>
      <c r="F211" s="317"/>
      <c r="G211" s="1335"/>
      <c r="H211" s="52"/>
      <c r="I211" s="52"/>
      <c r="J211" s="121"/>
      <c r="K211" s="1287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'!A:A,Valves!A:A),"")</f>
        <v/>
      </c>
      <c r="B212" s="304"/>
      <c r="C212" s="360"/>
      <c r="D212" s="361"/>
      <c r="E212" s="1287"/>
      <c r="F212" s="317"/>
      <c r="G212" s="1335"/>
      <c r="H212" s="52"/>
      <c r="I212" s="52"/>
      <c r="J212" s="121"/>
      <c r="K212" s="1287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'!A:A,Valves!A:A),"")</f>
        <v/>
      </c>
      <c r="B213" s="304"/>
      <c r="C213" s="360"/>
      <c r="D213" s="361"/>
      <c r="E213" s="1287"/>
      <c r="F213" s="317"/>
      <c r="G213" s="1335"/>
      <c r="H213" s="52"/>
      <c r="I213" s="52"/>
      <c r="J213" s="121"/>
      <c r="K213" s="1287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'!A:A,Valves!A:A),"")</f>
        <v/>
      </c>
      <c r="B214" s="304"/>
      <c r="C214" s="360"/>
      <c r="D214" s="361"/>
      <c r="E214" s="1287"/>
      <c r="F214" s="317"/>
      <c r="G214" s="1335"/>
      <c r="H214" s="52"/>
      <c r="I214" s="52"/>
      <c r="J214" s="121"/>
      <c r="K214" s="1287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'!A:A,Valves!A:A),"")</f>
        <v/>
      </c>
      <c r="B215" s="304"/>
      <c r="C215" s="360"/>
      <c r="D215" s="361"/>
      <c r="E215" s="1287"/>
      <c r="F215" s="317"/>
      <c r="G215" s="1335"/>
      <c r="H215" s="52"/>
      <c r="I215" s="52"/>
      <c r="J215" s="121"/>
      <c r="K215" s="1287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'!A:A,Valves!A:A),"")</f>
        <v/>
      </c>
      <c r="B216" s="304"/>
      <c r="C216" s="360"/>
      <c r="D216" s="361"/>
      <c r="E216" s="1287"/>
      <c r="F216" s="317"/>
      <c r="G216" s="1335"/>
      <c r="H216" s="52"/>
      <c r="I216" s="52"/>
      <c r="J216" s="121"/>
      <c r="K216" s="1287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'!A:A,Valves!A:A),"")</f>
        <v/>
      </c>
      <c r="B217" s="304"/>
      <c r="C217" s="360"/>
      <c r="D217" s="361"/>
      <c r="E217" s="1287"/>
      <c r="F217" s="317"/>
      <c r="G217" s="1335"/>
      <c r="H217" s="52"/>
      <c r="I217" s="52"/>
      <c r="J217" s="121"/>
      <c r="K217" s="1287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'!A:A,Valves!A:A),"")</f>
        <v/>
      </c>
      <c r="B218" s="304"/>
      <c r="C218" s="360"/>
      <c r="D218" s="361"/>
      <c r="E218" s="1287"/>
      <c r="F218" s="317"/>
      <c r="G218" s="1335"/>
      <c r="H218" s="52"/>
      <c r="I218" s="52"/>
      <c r="J218" s="121"/>
      <c r="K218" s="1287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'!A:A,Valves!A:A),"")</f>
        <v/>
      </c>
      <c r="B219" s="304"/>
      <c r="C219" s="360"/>
      <c r="D219" s="361"/>
      <c r="E219" s="1287"/>
      <c r="F219" s="317"/>
      <c r="G219" s="1335"/>
      <c r="H219" s="52"/>
      <c r="I219" s="52"/>
      <c r="J219" s="121"/>
      <c r="K219" s="1287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'!A:A,Valves!A:A),"")</f>
        <v/>
      </c>
      <c r="B220" s="304"/>
      <c r="C220" s="360"/>
      <c r="D220" s="361"/>
      <c r="E220" s="1287"/>
      <c r="F220" s="317"/>
      <c r="G220" s="1335"/>
      <c r="H220" s="52"/>
      <c r="I220" s="52"/>
      <c r="J220" s="121"/>
      <c r="K220" s="1287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'!A:A,Valves!A:A),"")</f>
        <v/>
      </c>
      <c r="B221" s="304"/>
      <c r="C221" s="360"/>
      <c r="D221" s="361"/>
      <c r="E221" s="1287"/>
      <c r="F221" s="317"/>
      <c r="G221" s="1335"/>
      <c r="H221" s="52"/>
      <c r="I221" s="52"/>
      <c r="J221" s="121"/>
      <c r="K221" s="1287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'!A:A,Valves!A:A),"")</f>
        <v/>
      </c>
      <c r="B222" s="304"/>
      <c r="C222" s="360"/>
      <c r="D222" s="361"/>
      <c r="E222" s="1287"/>
      <c r="F222" s="317"/>
      <c r="G222" s="1335"/>
      <c r="H222" s="52"/>
      <c r="I222" s="52"/>
      <c r="J222" s="121"/>
      <c r="K222" s="1287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'!A:A,Valves!A:A),"")</f>
        <v/>
      </c>
      <c r="B223" s="304"/>
      <c r="C223" s="360"/>
      <c r="D223" s="361"/>
      <c r="E223" s="1287"/>
      <c r="F223" s="317"/>
      <c r="G223" s="1335"/>
      <c r="H223" s="52"/>
      <c r="I223" s="52"/>
      <c r="J223" s="121"/>
      <c r="K223" s="1287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'!A:A,Valves!A:A),"")</f>
        <v/>
      </c>
      <c r="B224" s="304"/>
      <c r="C224" s="360"/>
      <c r="D224" s="361"/>
      <c r="E224" s="1287"/>
      <c r="F224" s="317"/>
      <c r="G224" s="1335"/>
      <c r="H224" s="52"/>
      <c r="I224" s="52"/>
      <c r="J224" s="121"/>
      <c r="K224" s="1287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'!A:A,Valves!A:A),"")</f>
        <v/>
      </c>
      <c r="B225" s="304"/>
      <c r="C225" s="360"/>
      <c r="D225" s="361"/>
      <c r="E225" s="1287"/>
      <c r="F225" s="317"/>
      <c r="G225" s="1335"/>
      <c r="H225" s="52"/>
      <c r="I225" s="52"/>
      <c r="J225" s="121"/>
      <c r="K225" s="1287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'!A:A,Valves!A:A),"")</f>
        <v/>
      </c>
      <c r="B226" s="304"/>
      <c r="C226" s="360"/>
      <c r="D226" s="361"/>
      <c r="E226" s="1287"/>
      <c r="F226" s="317"/>
      <c r="G226" s="1335"/>
      <c r="H226" s="52"/>
      <c r="I226" s="52"/>
      <c r="J226" s="121"/>
      <c r="K226" s="1287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'!A:A,Valves!A:A),"")</f>
        <v/>
      </c>
      <c r="B227" s="304"/>
      <c r="C227" s="360"/>
      <c r="D227" s="361"/>
      <c r="E227" s="1287"/>
      <c r="F227" s="317"/>
      <c r="G227" s="1335"/>
      <c r="H227" s="52"/>
      <c r="I227" s="52"/>
      <c r="J227" s="121"/>
      <c r="K227" s="1287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'!A:A,Valves!A:A),"")</f>
        <v/>
      </c>
      <c r="B228" s="304"/>
      <c r="C228" s="360"/>
      <c r="D228" s="361"/>
      <c r="E228" s="1287"/>
      <c r="F228" s="317"/>
      <c r="G228" s="1335"/>
      <c r="H228" s="52"/>
      <c r="I228" s="52"/>
      <c r="J228" s="121"/>
      <c r="K228" s="1287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'!A:A,Valves!A:A),"")</f>
        <v/>
      </c>
      <c r="B229" s="304"/>
      <c r="C229" s="360"/>
      <c r="D229" s="361"/>
      <c r="E229" s="1287"/>
      <c r="F229" s="317"/>
      <c r="G229" s="1335"/>
      <c r="H229" s="52"/>
      <c r="I229" s="52"/>
      <c r="J229" s="121"/>
      <c r="K229" s="1287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'!A:A,Valves!A:A),"")</f>
        <v/>
      </c>
      <c r="B230" s="304"/>
      <c r="C230" s="360"/>
      <c r="D230" s="361"/>
      <c r="E230" s="1287"/>
      <c r="F230" s="317"/>
      <c r="G230" s="1335"/>
      <c r="H230" s="52"/>
      <c r="I230" s="52"/>
      <c r="J230" s="121"/>
      <c r="K230" s="1287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'!A:A,Valves!A:A),"")</f>
        <v/>
      </c>
      <c r="B231" s="304"/>
      <c r="C231" s="360"/>
      <c r="D231" s="361"/>
      <c r="E231" s="1287"/>
      <c r="F231" s="317"/>
      <c r="G231" s="1335"/>
      <c r="H231" s="52"/>
      <c r="I231" s="52"/>
      <c r="J231" s="121"/>
      <c r="K231" s="1287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'!A:A,Valves!A:A),"")</f>
        <v/>
      </c>
      <c r="B232" s="304"/>
      <c r="C232" s="360"/>
      <c r="D232" s="361"/>
      <c r="E232" s="1287"/>
      <c r="F232" s="317"/>
      <c r="G232" s="1335"/>
      <c r="H232" s="52"/>
      <c r="I232" s="52"/>
      <c r="J232" s="121"/>
      <c r="K232" s="1287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'!A:A,Valves!A:A),"")</f>
        <v/>
      </c>
      <c r="B233" s="304"/>
      <c r="C233" s="360"/>
      <c r="D233" s="361"/>
      <c r="E233" s="1287"/>
      <c r="F233" s="317"/>
      <c r="G233" s="1335"/>
      <c r="H233" s="52"/>
      <c r="I233" s="52"/>
      <c r="J233" s="121"/>
      <c r="K233" s="1287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'!A:A,Valves!A:A),"")</f>
        <v/>
      </c>
      <c r="B234" s="304"/>
      <c r="C234" s="360"/>
      <c r="D234" s="361"/>
      <c r="E234" s="1287"/>
      <c r="F234" s="317"/>
      <c r="G234" s="1335"/>
      <c r="H234" s="52"/>
      <c r="I234" s="52"/>
      <c r="J234" s="121"/>
      <c r="K234" s="1287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'!A:A,Valves!A:A),"")</f>
        <v/>
      </c>
      <c r="B235" s="304"/>
      <c r="C235" s="360"/>
      <c r="D235" s="361"/>
      <c r="E235" s="1287"/>
      <c r="F235" s="317"/>
      <c r="G235" s="1335"/>
      <c r="H235" s="52"/>
      <c r="I235" s="52"/>
      <c r="J235" s="121"/>
      <c r="K235" s="1287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'!A:A,Valves!A:A),"")</f>
        <v/>
      </c>
      <c r="B236" s="304"/>
      <c r="C236" s="360"/>
      <c r="D236" s="361"/>
      <c r="E236" s="1287"/>
      <c r="F236" s="317"/>
      <c r="G236" s="1335"/>
      <c r="H236" s="52"/>
      <c r="I236" s="52"/>
      <c r="J236" s="121"/>
      <c r="K236" s="1287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'!A:A,Valves!A:A),"")</f>
        <v/>
      </c>
      <c r="B237" s="304"/>
      <c r="C237" s="360"/>
      <c r="D237" s="361"/>
      <c r="E237" s="1287"/>
      <c r="F237" s="317"/>
      <c r="G237" s="1335"/>
      <c r="H237" s="52"/>
      <c r="I237" s="52"/>
      <c r="J237" s="121"/>
      <c r="K237" s="1287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'!A:A,Valves!A:A),"")</f>
        <v/>
      </c>
      <c r="B238" s="304"/>
      <c r="C238" s="360"/>
      <c r="D238" s="361"/>
      <c r="E238" s="1287"/>
      <c r="F238" s="317"/>
      <c r="G238" s="1335"/>
      <c r="H238" s="52"/>
      <c r="I238" s="52"/>
      <c r="J238" s="121"/>
      <c r="K238" s="1287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'!A:A,Valves!A:A),"")</f>
        <v/>
      </c>
      <c r="B239" s="304"/>
      <c r="C239" s="360"/>
      <c r="D239" s="361"/>
      <c r="E239" s="1287"/>
      <c r="F239" s="317"/>
      <c r="G239" s="1335"/>
      <c r="H239" s="52"/>
      <c r="I239" s="52"/>
      <c r="J239" s="121"/>
      <c r="K239" s="1287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'!A:A,Valves!A:A),"")</f>
        <v/>
      </c>
      <c r="B240" s="304"/>
      <c r="C240" s="360"/>
      <c r="D240" s="361"/>
      <c r="E240" s="1287"/>
      <c r="F240" s="317"/>
      <c r="G240" s="1335"/>
      <c r="H240" s="52"/>
      <c r="I240" s="52"/>
      <c r="J240" s="121"/>
      <c r="K240" s="1287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'!A:A,Valves!A:A),"")</f>
        <v/>
      </c>
      <c r="B241" s="304"/>
      <c r="C241" s="360"/>
      <c r="D241" s="361"/>
      <c r="E241" s="1287"/>
      <c r="F241" s="317"/>
      <c r="G241" s="1335"/>
      <c r="H241" s="52"/>
      <c r="I241" s="52"/>
      <c r="J241" s="121"/>
      <c r="K241" s="1287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'!A:A,Valves!A:A),"")</f>
        <v/>
      </c>
      <c r="B242" s="304"/>
      <c r="C242" s="360"/>
      <c r="D242" s="361"/>
      <c r="E242" s="1287"/>
      <c r="F242" s="317"/>
      <c r="G242" s="1335"/>
      <c r="H242" s="52"/>
      <c r="I242" s="52"/>
      <c r="J242" s="121"/>
      <c r="K242" s="1287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'!A:A,Valves!A:A),"")</f>
        <v/>
      </c>
      <c r="B243" s="304"/>
      <c r="C243" s="360"/>
      <c r="D243" s="361"/>
      <c r="E243" s="1287"/>
      <c r="F243" s="317"/>
      <c r="G243" s="1335"/>
      <c r="H243" s="52"/>
      <c r="I243" s="52"/>
      <c r="J243" s="121"/>
      <c r="K243" s="1287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'!A:A,Valves!A:A),"")</f>
        <v/>
      </c>
      <c r="B244" s="304"/>
      <c r="C244" s="360"/>
      <c r="D244" s="361"/>
      <c r="E244" s="1287"/>
      <c r="F244" s="317"/>
      <c r="G244" s="1335"/>
      <c r="H244" s="52"/>
      <c r="I244" s="52"/>
      <c r="J244" s="121"/>
      <c r="K244" s="1287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'!A:A,Valves!A:A),"")</f>
        <v/>
      </c>
      <c r="B245" s="304"/>
      <c r="C245" s="360"/>
      <c r="D245" s="361"/>
      <c r="E245" s="1287"/>
      <c r="F245" s="317"/>
      <c r="G245" s="1335"/>
      <c r="H245" s="52"/>
      <c r="I245" s="52"/>
      <c r="J245" s="121"/>
      <c r="K245" s="1287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'!A:A,Valves!A:A),"")</f>
        <v/>
      </c>
      <c r="B246" s="304"/>
      <c r="C246" s="360"/>
      <c r="D246" s="361"/>
      <c r="E246" s="1287"/>
      <c r="F246" s="317"/>
      <c r="G246" s="1335"/>
      <c r="H246" s="52"/>
      <c r="I246" s="52"/>
      <c r="J246" s="121"/>
      <c r="K246" s="1287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'!A:A,Valves!A:A),"")</f>
        <v/>
      </c>
      <c r="B247" s="304"/>
      <c r="C247" s="360"/>
      <c r="D247" s="361"/>
      <c r="E247" s="1287"/>
      <c r="F247" s="317"/>
      <c r="G247" s="1335"/>
      <c r="H247" s="52"/>
      <c r="I247" s="52"/>
      <c r="J247" s="121"/>
      <c r="K247" s="1287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'!A:A,Valves!A:A),"")</f>
        <v/>
      </c>
      <c r="B248" s="304"/>
      <c r="C248" s="360"/>
      <c r="D248" s="361"/>
      <c r="E248" s="1287"/>
      <c r="F248" s="317"/>
      <c r="G248" s="1335"/>
      <c r="H248" s="52"/>
      <c r="I248" s="52"/>
      <c r="J248" s="121"/>
      <c r="K248" s="1287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'!A:A,Valves!A:A),"")</f>
        <v/>
      </c>
      <c r="B249" s="304"/>
      <c r="C249" s="360"/>
      <c r="D249" s="361"/>
      <c r="E249" s="1287"/>
      <c r="F249" s="317"/>
      <c r="G249" s="1335"/>
      <c r="H249" s="52"/>
      <c r="I249" s="52"/>
      <c r="J249" s="121"/>
      <c r="K249" s="1287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'!A:A,Valves!A:A),"")</f>
        <v/>
      </c>
      <c r="B250" s="304"/>
      <c r="C250" s="360"/>
      <c r="D250" s="361"/>
      <c r="E250" s="1287"/>
      <c r="F250" s="317"/>
      <c r="G250" s="1335"/>
      <c r="H250" s="52"/>
      <c r="I250" s="52"/>
      <c r="J250" s="121"/>
      <c r="K250" s="1287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'!A:A,Valves!A:A),"")</f>
        <v/>
      </c>
      <c r="B251" s="304"/>
      <c r="C251" s="360"/>
      <c r="D251" s="361"/>
      <c r="E251" s="1287"/>
      <c r="F251" s="317"/>
      <c r="G251" s="1335"/>
      <c r="H251" s="52"/>
      <c r="I251" s="52"/>
      <c r="J251" s="121"/>
      <c r="K251" s="1287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'!A:A,Valves!A:A),"")</f>
        <v/>
      </c>
      <c r="B252" s="304"/>
      <c r="C252" s="360"/>
      <c r="D252" s="361"/>
      <c r="E252" s="1287"/>
      <c r="F252" s="317"/>
      <c r="G252" s="1335"/>
      <c r="H252" s="52"/>
      <c r="I252" s="52"/>
      <c r="J252" s="121"/>
      <c r="K252" s="1287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'!A:A,Valves!A:A),"")</f>
        <v/>
      </c>
      <c r="B253" s="304"/>
      <c r="C253" s="360"/>
      <c r="D253" s="361"/>
      <c r="E253" s="1287"/>
      <c r="F253" s="317"/>
      <c r="G253" s="1335"/>
      <c r="H253" s="52"/>
      <c r="I253" s="52"/>
      <c r="J253" s="121"/>
      <c r="K253" s="1287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'!A:A,Valves!A:A),"")</f>
        <v/>
      </c>
      <c r="B254" s="304"/>
      <c r="C254" s="360"/>
      <c r="D254" s="361"/>
      <c r="E254" s="1287"/>
      <c r="F254" s="317"/>
      <c r="G254" s="1335"/>
      <c r="H254" s="52"/>
      <c r="I254" s="52"/>
      <c r="J254" s="121"/>
      <c r="K254" s="1287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'!A:A,Valves!A:A),"")</f>
        <v/>
      </c>
      <c r="B255" s="304"/>
      <c r="C255" s="360"/>
      <c r="D255" s="361"/>
      <c r="E255" s="1287"/>
      <c r="F255" s="317"/>
      <c r="G255" s="1335"/>
      <c r="H255" s="52"/>
      <c r="I255" s="52"/>
      <c r="J255" s="121"/>
      <c r="K255" s="1287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'!A:A,Valves!A:A),"")</f>
        <v/>
      </c>
      <c r="B256" s="304"/>
      <c r="C256" s="360"/>
      <c r="D256" s="361"/>
      <c r="E256" s="1287"/>
      <c r="F256" s="317"/>
      <c r="G256" s="1335"/>
      <c r="H256" s="52"/>
      <c r="I256" s="52"/>
      <c r="J256" s="121"/>
      <c r="K256" s="1287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'!A:A,Valves!A:A),"")</f>
        <v/>
      </c>
      <c r="B257" s="304"/>
      <c r="C257" s="360"/>
      <c r="D257" s="361"/>
      <c r="E257" s="1287"/>
      <c r="F257" s="317"/>
      <c r="G257" s="1335"/>
      <c r="H257" s="52"/>
      <c r="I257" s="52"/>
      <c r="J257" s="121"/>
      <c r="K257" s="1287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'!A:A,Valves!A:A),"")</f>
        <v/>
      </c>
      <c r="B258" s="304"/>
      <c r="C258" s="360"/>
      <c r="D258" s="361"/>
      <c r="E258" s="1287"/>
      <c r="F258" s="317"/>
      <c r="G258" s="1335"/>
      <c r="H258" s="52"/>
      <c r="I258" s="52"/>
      <c r="J258" s="121"/>
      <c r="K258" s="1287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'!A:A,Valves!A:A),"")</f>
        <v/>
      </c>
      <c r="B259" s="304"/>
      <c r="C259" s="360"/>
      <c r="D259" s="361"/>
      <c r="E259" s="1287"/>
      <c r="F259" s="317"/>
      <c r="G259" s="1335"/>
      <c r="H259" s="52"/>
      <c r="I259" s="52"/>
      <c r="J259" s="121"/>
      <c r="K259" s="1287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'!A:A,Valves!A:A),"")</f>
        <v/>
      </c>
      <c r="B260" s="304"/>
      <c r="C260" s="360"/>
      <c r="D260" s="361"/>
      <c r="E260" s="1287"/>
      <c r="F260" s="317"/>
      <c r="G260" s="1335"/>
      <c r="H260" s="52"/>
      <c r="I260" s="52"/>
      <c r="J260" s="121"/>
      <c r="K260" s="1287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'!A:A,Valves!A:A),"")</f>
        <v/>
      </c>
      <c r="B261" s="304"/>
      <c r="C261" s="360"/>
      <c r="D261" s="361"/>
      <c r="E261" s="1287"/>
      <c r="F261" s="317"/>
      <c r="G261" s="1335"/>
      <c r="H261" s="52"/>
      <c r="I261" s="52"/>
      <c r="J261" s="121"/>
      <c r="K261" s="1287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'!A:A,Valves!A:A),"")</f>
        <v/>
      </c>
      <c r="B262" s="304"/>
      <c r="C262" s="360"/>
      <c r="D262" s="361"/>
      <c r="E262" s="1287"/>
      <c r="F262" s="317"/>
      <c r="G262" s="1335"/>
      <c r="H262" s="52"/>
      <c r="I262" s="52"/>
      <c r="J262" s="121"/>
      <c r="K262" s="1287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'!A:A,Valves!A:A),"")</f>
        <v/>
      </c>
      <c r="B263" s="304"/>
      <c r="C263" s="360"/>
      <c r="D263" s="361"/>
      <c r="E263" s="1287"/>
      <c r="F263" s="317"/>
      <c r="G263" s="1335"/>
      <c r="H263" s="52"/>
      <c r="I263" s="52"/>
      <c r="J263" s="121"/>
      <c r="K263" s="1287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'!A:A,Valves!A:A),"")</f>
        <v/>
      </c>
      <c r="B264" s="304"/>
      <c r="C264" s="360"/>
      <c r="D264" s="361"/>
      <c r="E264" s="1287"/>
      <c r="F264" s="317"/>
      <c r="G264" s="1335"/>
      <c r="H264" s="52"/>
      <c r="I264" s="52"/>
      <c r="J264" s="121"/>
      <c r="K264" s="1287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'!A:A,Valves!A:A),"")</f>
        <v/>
      </c>
      <c r="B265" s="304"/>
      <c r="C265" s="360"/>
      <c r="D265" s="361"/>
      <c r="E265" s="1287"/>
      <c r="F265" s="317"/>
      <c r="G265" s="1335"/>
      <c r="H265" s="52"/>
      <c r="I265" s="52"/>
      <c r="J265" s="121"/>
      <c r="K265" s="1287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'!A:A,Valves!A:A),"")</f>
        <v/>
      </c>
      <c r="B266" s="304"/>
      <c r="C266" s="360"/>
      <c r="D266" s="361"/>
      <c r="E266" s="1287"/>
      <c r="F266" s="317"/>
      <c r="G266" s="1335"/>
      <c r="H266" s="52"/>
      <c r="I266" s="52"/>
      <c r="J266" s="121"/>
      <c r="K266" s="1287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'!A:A,Valves!A:A),"")</f>
        <v/>
      </c>
      <c r="B267" s="304"/>
      <c r="C267" s="360"/>
      <c r="D267" s="361"/>
      <c r="E267" s="1287"/>
      <c r="F267" s="317"/>
      <c r="G267" s="1335"/>
      <c r="H267" s="52"/>
      <c r="I267" s="52"/>
      <c r="J267" s="121"/>
      <c r="K267" s="1287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'!A:A,Valves!A:A),"")</f>
        <v/>
      </c>
      <c r="B268" s="304"/>
      <c r="C268" s="360"/>
      <c r="D268" s="361"/>
      <c r="E268" s="1287"/>
      <c r="F268" s="317"/>
      <c r="G268" s="1335"/>
      <c r="H268" s="52"/>
      <c r="I268" s="52"/>
      <c r="J268" s="121"/>
      <c r="K268" s="1287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'!A:A,Valves!A:A),"")</f>
        <v/>
      </c>
      <c r="B269" s="304"/>
      <c r="C269" s="360"/>
      <c r="D269" s="361"/>
      <c r="E269" s="1287"/>
      <c r="F269" s="317"/>
      <c r="G269" s="1335"/>
      <c r="H269" s="52"/>
      <c r="I269" s="52"/>
      <c r="J269" s="121"/>
      <c r="K269" s="1287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'!A:A,Valves!A:A),"")</f>
        <v/>
      </c>
      <c r="B270" s="304"/>
      <c r="C270" s="360"/>
      <c r="D270" s="361"/>
      <c r="E270" s="1287"/>
      <c r="F270" s="317"/>
      <c r="G270" s="1335"/>
      <c r="H270" s="52"/>
      <c r="I270" s="52"/>
      <c r="J270" s="121"/>
      <c r="K270" s="1287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'!A:A,Valves!A:A),"")</f>
        <v/>
      </c>
      <c r="B271" s="304"/>
      <c r="C271" s="360"/>
      <c r="D271" s="361"/>
      <c r="E271" s="1287"/>
      <c r="F271" s="317"/>
      <c r="G271" s="1335"/>
      <c r="H271" s="52"/>
      <c r="I271" s="52"/>
      <c r="J271" s="121"/>
      <c r="K271" s="1287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'!A:A,Valves!A:A),"")</f>
        <v/>
      </c>
      <c r="B272" s="304"/>
      <c r="C272" s="360"/>
      <c r="D272" s="361"/>
      <c r="E272" s="1287"/>
      <c r="F272" s="317"/>
      <c r="G272" s="1335"/>
      <c r="H272" s="52"/>
      <c r="I272" s="52"/>
      <c r="J272" s="121"/>
      <c r="K272" s="1287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'!A:A,Valves!A:A),"")</f>
        <v/>
      </c>
      <c r="B273" s="304"/>
      <c r="C273" s="360"/>
      <c r="D273" s="361"/>
      <c r="E273" s="1287"/>
      <c r="F273" s="317"/>
      <c r="G273" s="1335"/>
      <c r="H273" s="52"/>
      <c r="I273" s="52"/>
      <c r="J273" s="121"/>
      <c r="K273" s="1287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'!A:A,Valves!A:A),"")</f>
        <v/>
      </c>
      <c r="B274" s="304"/>
      <c r="C274" s="360"/>
      <c r="D274" s="361"/>
      <c r="E274" s="1287"/>
      <c r="F274" s="317"/>
      <c r="G274" s="1335"/>
      <c r="H274" s="52"/>
      <c r="I274" s="52"/>
      <c r="J274" s="121"/>
      <c r="K274" s="1287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'!A:A,Valves!A:A),"")</f>
        <v/>
      </c>
      <c r="B275" s="304"/>
      <c r="C275" s="360"/>
      <c r="D275" s="361"/>
      <c r="E275" s="1287"/>
      <c r="F275" s="317"/>
      <c r="G275" s="1335"/>
      <c r="H275" s="52"/>
      <c r="I275" s="52"/>
      <c r="J275" s="121"/>
      <c r="K275" s="1287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'!A:A,Valves!A:A),"")</f>
        <v/>
      </c>
      <c r="B276" s="304"/>
      <c r="C276" s="360"/>
      <c r="D276" s="361"/>
      <c r="E276" s="1287"/>
      <c r="F276" s="317"/>
      <c r="G276" s="1335"/>
      <c r="H276" s="52"/>
      <c r="I276" s="52"/>
      <c r="J276" s="121"/>
      <c r="K276" s="1287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'!A:A,Valves!A:A),"")</f>
        <v/>
      </c>
      <c r="B277" s="304"/>
      <c r="C277" s="360"/>
      <c r="D277" s="361"/>
      <c r="E277" s="1287"/>
      <c r="F277" s="317"/>
      <c r="G277" s="1335"/>
      <c r="H277" s="52"/>
      <c r="I277" s="52"/>
      <c r="J277" s="121"/>
      <c r="K277" s="1287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'!A:A,Valves!A:A),"")</f>
        <v/>
      </c>
      <c r="B278" s="304"/>
      <c r="C278" s="360"/>
      <c r="D278" s="361"/>
      <c r="E278" s="1287"/>
      <c r="F278" s="317"/>
      <c r="G278" s="1335"/>
      <c r="H278" s="52"/>
      <c r="I278" s="52"/>
      <c r="J278" s="121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'!A:A,Valves!A:A),"")</f>
        <v/>
      </c>
      <c r="B279" s="304"/>
      <c r="C279" s="360"/>
      <c r="D279" s="361"/>
      <c r="E279" s="1287"/>
      <c r="F279" s="317"/>
      <c r="G279" s="1335"/>
      <c r="H279" s="52"/>
      <c r="I279" s="52"/>
      <c r="J279" s="121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'!A:A,Valves!A:A),"")</f>
        <v/>
      </c>
      <c r="B280" s="304"/>
      <c r="C280" s="360"/>
      <c r="D280" s="361"/>
      <c r="E280" s="1287"/>
      <c r="F280" s="317"/>
      <c r="G280" s="1335"/>
      <c r="H280" s="52"/>
      <c r="I280" s="52"/>
      <c r="J280" s="121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'!A:A,Valves!A:A),"")</f>
        <v/>
      </c>
      <c r="B281" s="304"/>
      <c r="C281" s="360"/>
      <c r="D281" s="361"/>
      <c r="E281" s="1287"/>
      <c r="F281" s="317"/>
      <c r="G281" s="1335"/>
      <c r="H281" s="52"/>
      <c r="I281" s="52"/>
      <c r="J281" s="121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'!A:A,Valves!A:A),"")</f>
        <v/>
      </c>
      <c r="B282" s="304"/>
      <c r="C282" s="360"/>
      <c r="D282" s="361"/>
      <c r="E282" s="1287"/>
      <c r="F282" s="317"/>
      <c r="G282" s="1335"/>
      <c r="H282" s="52"/>
      <c r="I282" s="52"/>
      <c r="J282" s="121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'!A:A,Valves!A:A),"")</f>
        <v/>
      </c>
      <c r="B283" s="304"/>
      <c r="C283" s="360"/>
      <c r="D283" s="361"/>
      <c r="E283" s="1287"/>
      <c r="F283" s="317"/>
      <c r="G283" s="1335"/>
      <c r="H283" s="52"/>
      <c r="I283" s="52"/>
      <c r="J283" s="121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'!A:A,Valves!A:A),"")</f>
        <v/>
      </c>
      <c r="B284" s="304"/>
      <c r="C284" s="360"/>
      <c r="D284" s="361"/>
      <c r="E284" s="1287"/>
      <c r="F284" s="317"/>
      <c r="G284" s="1335"/>
      <c r="H284" s="52"/>
      <c r="I284" s="52"/>
      <c r="J284" s="121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'!A:A,Valves!A:A),"")</f>
        <v/>
      </c>
      <c r="B285" s="304"/>
      <c r="C285" s="360"/>
      <c r="D285" s="361"/>
      <c r="E285" s="1287"/>
      <c r="F285" s="317"/>
      <c r="G285" s="1335"/>
      <c r="H285" s="52"/>
      <c r="I285" s="52"/>
      <c r="J285" s="121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'!A:A,Valves!A:A),"")</f>
        <v/>
      </c>
      <c r="B286" s="304"/>
      <c r="C286" s="360"/>
      <c r="D286" s="361"/>
      <c r="E286" s="1287"/>
      <c r="F286" s="317"/>
      <c r="G286" s="1335"/>
      <c r="H286" s="52"/>
      <c r="I286" s="52"/>
      <c r="J286" s="121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'!A:A,Valves!A:A),"")</f>
        <v/>
      </c>
      <c r="B287" s="304"/>
      <c r="C287" s="360"/>
      <c r="D287" s="361"/>
      <c r="E287" s="1287"/>
      <c r="F287" s="317"/>
      <c r="G287" s="1335"/>
      <c r="H287" s="52"/>
      <c r="I287" s="52"/>
      <c r="J287" s="121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'!A:A,Valves!A:A),"")</f>
        <v/>
      </c>
      <c r="B288" s="304"/>
      <c r="C288" s="360"/>
      <c r="D288" s="361"/>
      <c r="E288" s="1287"/>
      <c r="F288" s="317"/>
      <c r="G288" s="1335"/>
      <c r="H288" s="52"/>
      <c r="I288" s="52"/>
      <c r="J288" s="121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'!A:A,Valves!A:A),"")</f>
        <v/>
      </c>
      <c r="B289" s="304"/>
      <c r="C289" s="360"/>
      <c r="D289" s="361"/>
      <c r="E289" s="1287"/>
      <c r="F289" s="317"/>
      <c r="G289" s="1335"/>
      <c r="H289" s="52"/>
      <c r="I289" s="52"/>
      <c r="J289" s="121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'!A:A,Valves!A:A),"")</f>
        <v/>
      </c>
      <c r="B290" s="304"/>
      <c r="C290" s="360"/>
      <c r="D290" s="361"/>
      <c r="E290" s="1287"/>
      <c r="F290" s="317"/>
      <c r="G290" s="1335"/>
      <c r="H290" s="52"/>
      <c r="I290" s="52"/>
      <c r="J290" s="121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'!A:A,Valves!A:A),"")</f>
        <v/>
      </c>
      <c r="B291" s="304"/>
      <c r="C291" s="360"/>
      <c r="D291" s="361"/>
      <c r="E291" s="1287"/>
      <c r="F291" s="317"/>
      <c r="G291" s="1335"/>
      <c r="H291" s="52"/>
      <c r="I291" s="52"/>
      <c r="J291" s="121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'!A:A,Valves!A:A),"")</f>
        <v/>
      </c>
      <c r="B292" s="304"/>
      <c r="C292" s="360"/>
      <c r="D292" s="361"/>
      <c r="E292" s="1287"/>
      <c r="F292" s="317"/>
      <c r="G292" s="1335"/>
      <c r="H292" s="52"/>
      <c r="I292" s="52"/>
      <c r="J292" s="121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'!A:A,Valves!A:A),"")</f>
        <v/>
      </c>
      <c r="B293" s="304"/>
      <c r="C293" s="360"/>
      <c r="D293" s="361"/>
      <c r="E293" s="1287"/>
      <c r="F293" s="317"/>
      <c r="G293" s="1335"/>
      <c r="H293" s="52"/>
      <c r="I293" s="52"/>
      <c r="J293" s="121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'!A:A,Valves!A:A),"")</f>
        <v/>
      </c>
      <c r="B294" s="304"/>
      <c r="C294" s="360"/>
      <c r="D294" s="361"/>
      <c r="E294" s="1287"/>
      <c r="F294" s="317"/>
      <c r="G294" s="1335"/>
      <c r="H294" s="52"/>
      <c r="I294" s="52"/>
      <c r="J294" s="121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'!A:A,Valves!A:A),"")</f>
        <v/>
      </c>
      <c r="B295" s="304"/>
      <c r="C295" s="360"/>
      <c r="D295" s="361"/>
      <c r="E295" s="1287"/>
      <c r="F295" s="317"/>
      <c r="G295" s="1335"/>
      <c r="H295" s="52"/>
      <c r="I295" s="52"/>
      <c r="J295" s="121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'!A:A,Valves!A:A),"")</f>
        <v/>
      </c>
      <c r="B296" s="304"/>
      <c r="C296" s="360"/>
      <c r="D296" s="361"/>
      <c r="E296" s="1287"/>
      <c r="F296" s="317"/>
      <c r="G296" s="1335"/>
      <c r="H296" s="52"/>
      <c r="I296" s="52"/>
      <c r="J296" s="121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'!A:A,Valves!A:A),"")</f>
        <v/>
      </c>
      <c r="B297" s="304"/>
      <c r="C297" s="360"/>
      <c r="D297" s="361"/>
      <c r="E297" s="1287"/>
      <c r="F297" s="317"/>
      <c r="G297" s="1335"/>
      <c r="H297" s="52"/>
      <c r="I297" s="52"/>
      <c r="J297" s="121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'!A:A,Valves!A:A),"")</f>
        <v/>
      </c>
      <c r="B298" s="304"/>
      <c r="C298" s="360"/>
      <c r="D298" s="361"/>
      <c r="E298" s="1287"/>
      <c r="F298" s="317"/>
      <c r="G298" s="1335"/>
      <c r="H298" s="52"/>
      <c r="I298" s="52"/>
      <c r="J298" s="121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'!A:A,Valves!A:A),"")</f>
        <v/>
      </c>
      <c r="B299" s="304"/>
      <c r="C299" s="360"/>
      <c r="D299" s="361"/>
      <c r="E299" s="1287"/>
      <c r="F299" s="317"/>
      <c r="G299" s="1335"/>
      <c r="H299" s="52"/>
      <c r="I299" s="52"/>
      <c r="J299" s="121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'!A:A,Valves!A:A),"")</f>
        <v/>
      </c>
      <c r="B300" s="304"/>
      <c r="C300" s="360"/>
      <c r="D300" s="361"/>
      <c r="E300" s="1287"/>
      <c r="F300" s="317"/>
      <c r="G300" s="1335"/>
      <c r="H300" s="52"/>
      <c r="I300" s="52"/>
      <c r="J300" s="121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'!A:A,Valves!A:A),"")</f>
        <v/>
      </c>
      <c r="B301" s="304"/>
      <c r="C301" s="360"/>
      <c r="D301" s="361"/>
      <c r="E301" s="1287"/>
      <c r="F301" s="317"/>
      <c r="G301" s="1335"/>
      <c r="H301" s="52"/>
      <c r="I301" s="52"/>
      <c r="J301" s="121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'!A:A,Valves!A:A),"")</f>
        <v/>
      </c>
      <c r="B302" s="304"/>
      <c r="C302" s="360"/>
      <c r="D302" s="361"/>
      <c r="E302" s="1287"/>
      <c r="F302" s="317"/>
      <c r="G302" s="1335"/>
      <c r="H302" s="52"/>
      <c r="I302" s="52"/>
      <c r="J302" s="121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'!A:A,Valves!A:A),"")</f>
        <v/>
      </c>
      <c r="B303" s="304"/>
      <c r="C303" s="360"/>
      <c r="D303" s="361"/>
      <c r="E303" s="1287"/>
      <c r="F303" s="317"/>
      <c r="G303" s="1335"/>
      <c r="H303" s="52"/>
      <c r="I303" s="52"/>
      <c r="J303" s="121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'!A:A,Valves!A:A),"")</f>
        <v/>
      </c>
      <c r="B304" s="304"/>
      <c r="C304" s="360"/>
      <c r="D304" s="361"/>
      <c r="E304" s="1287"/>
      <c r="F304" s="317"/>
      <c r="G304" s="1335"/>
      <c r="H304" s="52"/>
      <c r="I304" s="52"/>
      <c r="J304" s="121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'!A:A,Valves!A:A),"")</f>
        <v/>
      </c>
      <c r="B305" s="304"/>
      <c r="C305" s="360"/>
      <c r="D305" s="361"/>
      <c r="E305" s="1287"/>
      <c r="F305" s="317"/>
      <c r="G305" s="1335"/>
      <c r="H305" s="52"/>
      <c r="I305" s="52"/>
      <c r="J305" s="121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'!A:A,Valves!A:A),"")</f>
        <v/>
      </c>
      <c r="B306" s="304"/>
      <c r="C306" s="360"/>
      <c r="D306" s="361"/>
      <c r="E306" s="1287"/>
      <c r="F306" s="317"/>
      <c r="G306" s="1335"/>
      <c r="H306" s="52"/>
      <c r="I306" s="52"/>
      <c r="J306" s="121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'!A:A,Valves!A:A),"")</f>
        <v/>
      </c>
      <c r="B307" s="304"/>
      <c r="C307" s="360"/>
      <c r="D307" s="361"/>
      <c r="E307" s="1287"/>
      <c r="F307" s="317"/>
      <c r="G307" s="1335"/>
      <c r="H307" s="52"/>
      <c r="I307" s="52"/>
      <c r="J307" s="121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'!A:A,Valves!A:A),"")</f>
        <v/>
      </c>
      <c r="B308" s="304"/>
      <c r="C308" s="360"/>
      <c r="D308" s="361"/>
      <c r="E308" s="1287"/>
      <c r="F308" s="317"/>
      <c r="G308" s="1335"/>
      <c r="H308" s="52"/>
      <c r="I308" s="52"/>
      <c r="J308" s="121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'!A:A,Valves!A:A),"")</f>
        <v/>
      </c>
      <c r="B309" s="304"/>
      <c r="C309" s="360"/>
      <c r="D309" s="361"/>
      <c r="E309" s="1287"/>
      <c r="F309" s="317"/>
      <c r="G309" s="1335"/>
      <c r="H309" s="52"/>
      <c r="I309" s="52"/>
      <c r="J309" s="121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'!A:A,Valves!A:A),"")</f>
        <v/>
      </c>
      <c r="B310" s="304"/>
      <c r="C310" s="360"/>
      <c r="D310" s="361"/>
      <c r="E310" s="1287"/>
      <c r="F310" s="317"/>
      <c r="G310" s="1335"/>
      <c r="H310" s="52"/>
      <c r="I310" s="52"/>
      <c r="J310" s="121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'!A:A,Valves!A:A),"")</f>
        <v/>
      </c>
      <c r="B311" s="304"/>
      <c r="C311" s="360"/>
      <c r="D311" s="361"/>
      <c r="E311" s="1287"/>
      <c r="F311" s="317"/>
      <c r="G311" s="1335"/>
      <c r="H311" s="52"/>
      <c r="I311" s="52"/>
      <c r="J311" s="121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'!A:A,Valves!A:A),"")</f>
        <v/>
      </c>
      <c r="B312" s="304"/>
      <c r="C312" s="360"/>
      <c r="D312" s="361"/>
      <c r="E312" s="1287"/>
      <c r="F312" s="317"/>
      <c r="G312" s="1335"/>
      <c r="H312" s="52"/>
      <c r="I312" s="52"/>
      <c r="J312" s="121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'!A:A,Valves!A:A),"")</f>
        <v/>
      </c>
      <c r="B313" s="304"/>
      <c r="C313" s="360"/>
      <c r="D313" s="361"/>
      <c r="E313" s="1287"/>
      <c r="F313" s="317"/>
      <c r="G313" s="1335"/>
      <c r="H313" s="52"/>
      <c r="I313" s="52"/>
      <c r="J313" s="121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'!A:A,Valves!A:A),"")</f>
        <v/>
      </c>
      <c r="B314" s="304"/>
      <c r="C314" s="360"/>
      <c r="D314" s="361"/>
      <c r="E314" s="1287"/>
      <c r="F314" s="317"/>
      <c r="G314" s="1335"/>
      <c r="H314" s="52"/>
      <c r="I314" s="52"/>
      <c r="J314" s="121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'!A:A,Valves!A:A),"")</f>
        <v/>
      </c>
      <c r="B315" s="304"/>
      <c r="C315" s="360"/>
      <c r="D315" s="361"/>
      <c r="E315" s="1287"/>
      <c r="F315" s="317"/>
      <c r="G315" s="1335"/>
      <c r="H315" s="52"/>
      <c r="I315" s="52"/>
      <c r="J315" s="121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'!A:A,Valves!A:A),"")</f>
        <v/>
      </c>
      <c r="B316" s="304"/>
      <c r="C316" s="360"/>
      <c r="D316" s="361"/>
      <c r="E316" s="1287"/>
      <c r="F316" s="317"/>
      <c r="G316" s="1335"/>
      <c r="H316" s="52"/>
      <c r="I316" s="52"/>
      <c r="J316" s="121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'!A:A,Valves!A:A),"")</f>
        <v/>
      </c>
      <c r="B317" s="304"/>
      <c r="C317" s="360"/>
      <c r="D317" s="361"/>
      <c r="E317" s="1287"/>
      <c r="F317" s="317"/>
      <c r="G317" s="1335"/>
      <c r="H317" s="52"/>
      <c r="I317" s="52"/>
      <c r="J317" s="121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'!A:A,Valves!A:A),"")</f>
        <v/>
      </c>
      <c r="B318" s="304"/>
      <c r="C318" s="360"/>
      <c r="D318" s="361"/>
      <c r="E318" s="1287"/>
      <c r="F318" s="317"/>
      <c r="G318" s="1335"/>
      <c r="H318" s="52"/>
      <c r="I318" s="52"/>
      <c r="J318" s="121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'!A:A,Valves!A:A),"")</f>
        <v/>
      </c>
      <c r="B319" s="304"/>
      <c r="C319" s="360"/>
      <c r="D319" s="361"/>
      <c r="E319" s="1287"/>
      <c r="F319" s="317"/>
      <c r="G319" s="1335"/>
      <c r="H319" s="52"/>
      <c r="I319" s="52"/>
      <c r="J319" s="121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'!A:A,Valves!A:A),"")</f>
        <v/>
      </c>
      <c r="B320" s="304"/>
      <c r="C320" s="360"/>
      <c r="D320" s="361"/>
      <c r="E320" s="1287"/>
      <c r="F320" s="317"/>
      <c r="G320" s="1335"/>
      <c r="H320" s="52"/>
      <c r="I320" s="52"/>
      <c r="J320" s="121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'!A:A,Valves!A:A),"")</f>
        <v/>
      </c>
      <c r="B321" s="304"/>
      <c r="C321" s="360"/>
      <c r="D321" s="361"/>
      <c r="E321" s="1287"/>
      <c r="F321" s="317"/>
      <c r="G321" s="1335"/>
      <c r="H321" s="52"/>
      <c r="I321" s="52"/>
      <c r="J321" s="121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'!A:A,Valves!A:A),"")</f>
        <v/>
      </c>
      <c r="B322" s="304"/>
      <c r="C322" s="360"/>
      <c r="D322" s="361"/>
      <c r="E322" s="1287"/>
      <c r="F322" s="317"/>
      <c r="G322" s="1335"/>
      <c r="H322" s="52"/>
      <c r="I322" s="52"/>
      <c r="J322" s="121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'!A:A,Valves!A:A),"")</f>
        <v/>
      </c>
      <c r="B323" s="304"/>
      <c r="C323" s="360"/>
      <c r="D323" s="361"/>
      <c r="E323" s="1287"/>
      <c r="F323" s="317"/>
      <c r="G323" s="1335"/>
      <c r="H323" s="52"/>
      <c r="I323" s="52"/>
      <c r="J323" s="121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'!A:A,Valves!A:A),"")</f>
        <v/>
      </c>
      <c r="B324" s="304"/>
      <c r="C324" s="360"/>
      <c r="D324" s="361"/>
      <c r="E324" s="1287"/>
      <c r="F324" s="317"/>
      <c r="G324" s="1335"/>
      <c r="H324" s="52"/>
      <c r="I324" s="52"/>
      <c r="J324" s="121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'!A:A,Valves!A:A),"")</f>
        <v/>
      </c>
      <c r="B325" s="304"/>
      <c r="C325" s="360"/>
      <c r="D325" s="361"/>
      <c r="E325" s="1287"/>
      <c r="F325" s="317"/>
      <c r="G325" s="1335"/>
      <c r="H325" s="52"/>
      <c r="I325" s="52"/>
      <c r="J325" s="121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'!A:A,Valves!A:A),"")</f>
        <v/>
      </c>
      <c r="B326" s="304"/>
      <c r="C326" s="360"/>
      <c r="D326" s="361"/>
      <c r="E326" s="1287"/>
      <c r="F326" s="317"/>
      <c r="G326" s="1335"/>
      <c r="H326" s="52"/>
      <c r="I326" s="52"/>
      <c r="J326" s="121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'!A:A,Valves!A:A),"")</f>
        <v/>
      </c>
      <c r="B327" s="304"/>
      <c r="C327" s="360"/>
      <c r="D327" s="361"/>
      <c r="E327" s="1287"/>
      <c r="F327" s="317"/>
      <c r="G327" s="1335"/>
      <c r="H327" s="52"/>
      <c r="I327" s="52"/>
      <c r="J327" s="121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'!A:A,Valves!A:A),"")</f>
        <v/>
      </c>
      <c r="B328" s="304"/>
      <c r="C328" s="360"/>
      <c r="D328" s="361"/>
      <c r="E328" s="1287"/>
      <c r="F328" s="317"/>
      <c r="G328" s="1335"/>
      <c r="H328" s="52"/>
      <c r="I328" s="52"/>
      <c r="J328" s="121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'!A:A,Valves!A:A),"")</f>
        <v/>
      </c>
      <c r="B329" s="304"/>
      <c r="C329" s="360"/>
      <c r="D329" s="361"/>
      <c r="E329" s="1287"/>
      <c r="F329" s="317"/>
      <c r="G329" s="1335"/>
      <c r="H329" s="52"/>
      <c r="I329" s="52"/>
      <c r="J329" s="121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'!A:A,Valves!A:A),"")</f>
        <v/>
      </c>
      <c r="B330" s="304"/>
      <c r="C330" s="360"/>
      <c r="D330" s="361"/>
      <c r="E330" s="1287"/>
      <c r="F330" s="317"/>
      <c r="G330" s="1335"/>
      <c r="H330" s="52"/>
      <c r="I330" s="52"/>
      <c r="J330" s="121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'!A:A,Valves!A:A),"")</f>
        <v/>
      </c>
      <c r="B331" s="304"/>
      <c r="C331" s="360"/>
      <c r="D331" s="361"/>
      <c r="E331" s="1287"/>
      <c r="F331" s="317"/>
      <c r="G331" s="1335"/>
      <c r="H331" s="52"/>
      <c r="I331" s="52"/>
      <c r="J331" s="121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'!A:A,Valves!A:A),"")</f>
        <v/>
      </c>
      <c r="B332" s="304"/>
      <c r="C332" s="360"/>
      <c r="D332" s="361"/>
      <c r="E332" s="1287"/>
      <c r="F332" s="317"/>
      <c r="G332" s="1335"/>
      <c r="H332" s="52"/>
      <c r="I332" s="52"/>
      <c r="J332" s="121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'!A:A,Valves!A:A),"")</f>
        <v/>
      </c>
      <c r="B333" s="304"/>
      <c r="C333" s="360"/>
      <c r="D333" s="361"/>
      <c r="E333" s="1287"/>
      <c r="F333" s="317"/>
      <c r="G333" s="1335"/>
      <c r="H333" s="52"/>
      <c r="I333" s="52"/>
      <c r="J333" s="121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'!A:A,Valves!A:A),"")</f>
        <v/>
      </c>
      <c r="B334" s="304"/>
      <c r="C334" s="360"/>
      <c r="D334" s="361"/>
      <c r="E334" s="1287"/>
      <c r="F334" s="317"/>
      <c r="G334" s="1335"/>
      <c r="H334" s="52"/>
      <c r="I334" s="52"/>
      <c r="J334" s="121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'!A:A,Valves!A:A),"")</f>
        <v/>
      </c>
      <c r="B335" s="304"/>
      <c r="C335" s="360"/>
      <c r="D335" s="361"/>
      <c r="E335" s="1287"/>
      <c r="F335" s="317"/>
      <c r="G335" s="1335"/>
      <c r="H335" s="52"/>
      <c r="I335" s="52"/>
      <c r="J335" s="121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'!A:A,Valves!A:A),"")</f>
        <v/>
      </c>
      <c r="B336" s="304"/>
      <c r="C336" s="360"/>
      <c r="D336" s="361"/>
      <c r="E336" s="1287"/>
      <c r="F336" s="317"/>
      <c r="G336" s="1335"/>
      <c r="H336" s="52"/>
      <c r="I336" s="52"/>
      <c r="J336" s="121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'!A:A,Valves!A:A),"")</f>
        <v/>
      </c>
      <c r="B337" s="304"/>
      <c r="C337" s="360"/>
      <c r="D337" s="361"/>
      <c r="E337" s="1287"/>
      <c r="F337" s="317"/>
      <c r="G337" s="1335"/>
      <c r="H337" s="52"/>
      <c r="I337" s="52"/>
      <c r="J337" s="121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'!A:A,Valves!A:A),"")</f>
        <v/>
      </c>
      <c r="B338" s="304"/>
      <c r="C338" s="360"/>
      <c r="D338" s="361"/>
      <c r="E338" s="1287"/>
      <c r="F338" s="317"/>
      <c r="G338" s="1335"/>
      <c r="H338" s="52"/>
      <c r="I338" s="52"/>
      <c r="J338" s="121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'!A:A,Valves!A:A),"")</f>
        <v/>
      </c>
      <c r="B339" s="304"/>
      <c r="C339" s="360"/>
      <c r="D339" s="361"/>
      <c r="E339" s="1287"/>
      <c r="F339" s="317"/>
      <c r="G339" s="1335"/>
      <c r="H339" s="52"/>
      <c r="I339" s="52"/>
      <c r="J339" s="121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'!A:A,Valves!A:A),"")</f>
        <v/>
      </c>
      <c r="B340" s="304"/>
      <c r="C340" s="360"/>
      <c r="D340" s="361"/>
      <c r="E340" s="1287"/>
      <c r="F340" s="317"/>
      <c r="G340" s="1335"/>
      <c r="H340" s="52"/>
      <c r="I340" s="52"/>
      <c r="J340" s="121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'!A:A,Valves!A:A),"")</f>
        <v/>
      </c>
      <c r="B341" s="304"/>
      <c r="C341" s="360"/>
      <c r="D341" s="361"/>
      <c r="E341" s="1287"/>
      <c r="F341" s="317"/>
      <c r="G341" s="1335"/>
      <c r="H341" s="52"/>
      <c r="I341" s="52"/>
      <c r="J341" s="121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'!A:A,Valves!A:A),"")</f>
        <v/>
      </c>
      <c r="B342" s="304"/>
      <c r="C342" s="360"/>
      <c r="D342" s="361"/>
      <c r="E342" s="1287"/>
      <c r="F342" s="317"/>
      <c r="G342" s="1335"/>
      <c r="H342" s="52"/>
      <c r="I342" s="52"/>
      <c r="J342" s="121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'!A:A,Valves!A:A),"")</f>
        <v/>
      </c>
      <c r="B343" s="304"/>
      <c r="C343" s="360"/>
      <c r="D343" s="361"/>
      <c r="E343" s="1287"/>
      <c r="F343" s="317"/>
      <c r="G343" s="1335"/>
      <c r="H343" s="52"/>
      <c r="I343" s="52"/>
      <c r="J343" s="121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'!A:A,Valves!A:A),"")</f>
        <v/>
      </c>
      <c r="B344" s="304"/>
      <c r="C344" s="360"/>
      <c r="D344" s="361"/>
      <c r="E344" s="1287"/>
      <c r="F344" s="317"/>
      <c r="G344" s="1335"/>
      <c r="H344" s="52"/>
      <c r="I344" s="52"/>
      <c r="J344" s="121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'!A:A,Valves!A:A),"")</f>
        <v/>
      </c>
      <c r="B345" s="304"/>
      <c r="C345" s="360"/>
      <c r="D345" s="361"/>
      <c r="E345" s="1287"/>
      <c r="F345" s="317"/>
      <c r="G345" s="1335"/>
      <c r="H345" s="52"/>
      <c r="I345" s="52"/>
      <c r="J345" s="121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'!A:A,Valves!A:A),"")</f>
        <v/>
      </c>
      <c r="B346" s="304"/>
      <c r="C346" s="360"/>
      <c r="D346" s="361"/>
      <c r="E346" s="1287"/>
      <c r="F346" s="317"/>
      <c r="G346" s="1335"/>
      <c r="H346" s="52"/>
      <c r="I346" s="52"/>
      <c r="J346" s="121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'!A:A,Valves!A:A),"")</f>
        <v/>
      </c>
      <c r="B347" s="304"/>
      <c r="C347" s="360"/>
      <c r="D347" s="361"/>
      <c r="E347" s="1287"/>
      <c r="F347" s="317"/>
      <c r="G347" s="1335"/>
      <c r="H347" s="52"/>
      <c r="I347" s="52"/>
      <c r="J347" s="121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'!A:A,Valves!A:A),"")</f>
        <v/>
      </c>
      <c r="B348" s="304"/>
      <c r="C348" s="360"/>
      <c r="D348" s="361"/>
      <c r="E348" s="1287"/>
      <c r="F348" s="317"/>
      <c r="G348" s="1335"/>
      <c r="H348" s="52"/>
      <c r="I348" s="52"/>
      <c r="J348" s="121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'!A:A,Valves!A:A),"")</f>
        <v/>
      </c>
      <c r="B349" s="304"/>
      <c r="C349" s="360"/>
      <c r="D349" s="361"/>
      <c r="E349" s="1287"/>
      <c r="F349" s="317"/>
      <c r="G349" s="1335"/>
      <c r="H349" s="52"/>
      <c r="I349" s="52"/>
      <c r="J349" s="121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'!A:A,Valves!A:A),"")</f>
        <v/>
      </c>
      <c r="B350" s="304"/>
      <c r="C350" s="360"/>
      <c r="D350" s="361"/>
      <c r="E350" s="1287"/>
      <c r="F350" s="317"/>
      <c r="G350" s="1335"/>
      <c r="H350" s="52"/>
      <c r="I350" s="52"/>
      <c r="J350" s="121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'!A:A,Valves!A:A),"")</f>
        <v/>
      </c>
      <c r="B351" s="304"/>
      <c r="C351" s="360"/>
      <c r="D351" s="361"/>
      <c r="E351" s="1287"/>
      <c r="F351" s="317"/>
      <c r="G351" s="1335"/>
      <c r="H351" s="52"/>
      <c r="I351" s="52"/>
      <c r="J351" s="121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'!A:A,Valves!A:A),"")</f>
        <v/>
      </c>
      <c r="B352" s="304"/>
      <c r="C352" s="360"/>
      <c r="D352" s="361"/>
      <c r="E352" s="1287"/>
      <c r="F352" s="317"/>
      <c r="G352" s="1335"/>
      <c r="H352" s="52"/>
      <c r="I352" s="52"/>
      <c r="J352" s="121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'!A:A,Valves!A:A),"")</f>
        <v/>
      </c>
      <c r="B353" s="304"/>
      <c r="C353" s="360"/>
      <c r="D353" s="361"/>
      <c r="E353" s="1287"/>
      <c r="F353" s="317"/>
      <c r="G353" s="1335"/>
      <c r="H353" s="52"/>
      <c r="I353" s="52"/>
      <c r="J353" s="121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'!A:A,Valves!A:A),"")</f>
        <v/>
      </c>
      <c r="B354" s="304"/>
      <c r="C354" s="360"/>
      <c r="D354" s="361"/>
      <c r="E354" s="1287"/>
      <c r="F354" s="317"/>
      <c r="G354" s="1335"/>
      <c r="H354" s="52"/>
      <c r="I354" s="52"/>
      <c r="J354" s="121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'!A:A,Valves!A:A),"")</f>
        <v/>
      </c>
      <c r="B355" s="304"/>
      <c r="C355" s="360"/>
      <c r="D355" s="361"/>
      <c r="E355" s="1287"/>
      <c r="F355" s="317"/>
      <c r="G355" s="1335"/>
      <c r="H355" s="52"/>
      <c r="I355" s="52"/>
      <c r="J355" s="121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'!A:A,Valves!A:A),"")</f>
        <v/>
      </c>
      <c r="B356" s="304"/>
      <c r="C356" s="360"/>
      <c r="D356" s="361"/>
      <c r="E356" s="1287"/>
      <c r="F356" s="317"/>
      <c r="G356" s="1335"/>
      <c r="H356" s="52"/>
      <c r="I356" s="52"/>
      <c r="J356" s="121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'!A:A,Valves!A:A),"")</f>
        <v/>
      </c>
      <c r="B357" s="304"/>
      <c r="C357" s="360"/>
      <c r="D357" s="361"/>
      <c r="E357" s="1287"/>
      <c r="F357" s="317"/>
      <c r="G357" s="1335"/>
      <c r="H357" s="52"/>
      <c r="I357" s="52"/>
      <c r="J357" s="121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'!A:A,Valves!A:A),"")</f>
        <v/>
      </c>
      <c r="B358" s="304"/>
      <c r="C358" s="360"/>
      <c r="D358" s="361"/>
      <c r="E358" s="1287"/>
      <c r="F358" s="317"/>
      <c r="G358" s="1335"/>
      <c r="H358" s="52"/>
      <c r="I358" s="52"/>
      <c r="J358" s="121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'!A:A,Valves!A:A),"")</f>
        <v/>
      </c>
      <c r="B359" s="304"/>
      <c r="C359" s="360"/>
      <c r="D359" s="361"/>
      <c r="E359" s="1287"/>
      <c r="F359" s="317"/>
      <c r="G359" s="1335"/>
      <c r="H359" s="52"/>
      <c r="I359" s="52"/>
      <c r="J359" s="121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'!A:A,Valves!A:A),"")</f>
        <v/>
      </c>
      <c r="B360" s="304"/>
      <c r="C360" s="360"/>
      <c r="D360" s="361"/>
      <c r="E360" s="1287"/>
      <c r="F360" s="317"/>
      <c r="G360" s="1335"/>
      <c r="H360" s="52"/>
      <c r="I360" s="52"/>
      <c r="J360" s="121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'!A:A,Valves!A:A),"")</f>
        <v/>
      </c>
      <c r="B361" s="304"/>
      <c r="C361" s="360"/>
      <c r="D361" s="361"/>
      <c r="E361" s="1287"/>
      <c r="F361" s="317"/>
      <c r="G361" s="1335"/>
      <c r="H361" s="52"/>
      <c r="I361" s="52"/>
      <c r="J361" s="121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'!A:A,Valves!A:A),"")</f>
        <v/>
      </c>
      <c r="B362" s="304"/>
      <c r="C362" s="360"/>
      <c r="D362" s="361"/>
      <c r="E362" s="1287"/>
      <c r="F362" s="317"/>
      <c r="G362" s="1335"/>
      <c r="H362" s="52"/>
      <c r="I362" s="52"/>
      <c r="J362" s="121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'!A:A,Valves!A:A),"")</f>
        <v/>
      </c>
      <c r="B363" s="304"/>
      <c r="C363" s="360"/>
      <c r="D363" s="361"/>
      <c r="E363" s="1287"/>
      <c r="F363" s="317"/>
      <c r="G363" s="1335"/>
      <c r="H363" s="52"/>
      <c r="I363" s="52"/>
      <c r="J363" s="121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'!A:A,Valves!A:A),"")</f>
        <v/>
      </c>
      <c r="B364" s="304"/>
      <c r="C364" s="360"/>
      <c r="D364" s="361"/>
      <c r="E364" s="1287"/>
      <c r="F364" s="317"/>
      <c r="G364" s="1335"/>
      <c r="H364" s="52"/>
      <c r="I364" s="52"/>
      <c r="J364" s="121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'!A:A,Valves!A:A),"")</f>
        <v/>
      </c>
      <c r="B365" s="304"/>
      <c r="C365" s="360"/>
      <c r="D365" s="361"/>
      <c r="E365" s="1287"/>
      <c r="F365" s="317"/>
      <c r="G365" s="1335"/>
      <c r="H365" s="52"/>
      <c r="I365" s="52"/>
      <c r="J365" s="121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'!A:A,Valves!A:A),"")</f>
        <v/>
      </c>
      <c r="B366" s="304"/>
      <c r="C366" s="360"/>
      <c r="D366" s="361"/>
      <c r="E366" s="1287"/>
      <c r="F366" s="317"/>
      <c r="G366" s="1335"/>
      <c r="H366" s="52"/>
      <c r="I366" s="52"/>
      <c r="J366" s="121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'!A:A,Valves!A:A),"")</f>
        <v/>
      </c>
      <c r="B367" s="304"/>
      <c r="C367" s="360"/>
      <c r="D367" s="361"/>
      <c r="E367" s="1287"/>
      <c r="F367" s="317"/>
      <c r="G367" s="1335"/>
      <c r="H367" s="52"/>
      <c r="I367" s="52"/>
      <c r="J367" s="121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'!A:A,Valves!A:A),"")</f>
        <v/>
      </c>
      <c r="B368" s="304"/>
      <c r="C368" s="360"/>
      <c r="D368" s="361"/>
      <c r="E368" s="1287"/>
      <c r="F368" s="317"/>
      <c r="G368" s="1335"/>
      <c r="H368" s="52"/>
      <c r="I368" s="52"/>
      <c r="J368" s="121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'!A:A,Valves!A:A),"")</f>
        <v/>
      </c>
      <c r="B369" s="304"/>
      <c r="C369" s="360"/>
      <c r="D369" s="361"/>
      <c r="E369" s="1287"/>
      <c r="F369" s="317"/>
      <c r="G369" s="1335"/>
      <c r="H369" s="52"/>
      <c r="I369" s="52"/>
      <c r="J369" s="121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'!A:A,Valves!A:A),"")</f>
        <v/>
      </c>
      <c r="B370" s="304"/>
      <c r="C370" s="360"/>
      <c r="D370" s="361"/>
      <c r="E370" s="1287"/>
      <c r="F370" s="317"/>
      <c r="G370" s="1335"/>
      <c r="H370" s="52"/>
      <c r="I370" s="52"/>
      <c r="J370" s="121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'!A:A,Valves!A:A),"")</f>
        <v/>
      </c>
      <c r="B371" s="304"/>
      <c r="C371" s="360"/>
      <c r="D371" s="361"/>
      <c r="E371" s="1287"/>
      <c r="F371" s="317"/>
      <c r="G371" s="1335"/>
      <c r="H371" s="52"/>
      <c r="I371" s="52"/>
      <c r="J371" s="121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'!A:A,Valves!A:A),"")</f>
        <v/>
      </c>
      <c r="B372" s="304"/>
      <c r="C372" s="360"/>
      <c r="D372" s="361"/>
      <c r="E372" s="1287"/>
      <c r="F372" s="317"/>
      <c r="G372" s="1335"/>
      <c r="H372" s="52"/>
      <c r="I372" s="52"/>
      <c r="J372" s="121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'!A:A,Valves!A:A),"")</f>
        <v/>
      </c>
      <c r="B373" s="304"/>
      <c r="C373" s="360"/>
      <c r="D373" s="361"/>
      <c r="E373" s="1287"/>
      <c r="F373" s="317"/>
      <c r="G373" s="1335"/>
      <c r="H373" s="52"/>
      <c r="I373" s="52"/>
      <c r="J373" s="121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'!A:A,Valves!A:A),"")</f>
        <v/>
      </c>
      <c r="B374" s="304"/>
      <c r="C374" s="360"/>
      <c r="D374" s="361"/>
      <c r="E374" s="1287"/>
      <c r="F374" s="317"/>
      <c r="G374" s="1335"/>
      <c r="H374" s="52"/>
      <c r="I374" s="52"/>
      <c r="J374" s="121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'!A:A,Valves!A:A),"")</f>
        <v/>
      </c>
      <c r="B375" s="304"/>
      <c r="C375" s="360"/>
      <c r="D375" s="361"/>
      <c r="E375" s="1287"/>
      <c r="F375" s="317"/>
      <c r="G375" s="1335"/>
      <c r="H375" s="52"/>
      <c r="I375" s="52"/>
      <c r="J375" s="121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'!A:A,Valves!A:A),"")</f>
        <v/>
      </c>
      <c r="B376" s="304"/>
      <c r="C376" s="360"/>
      <c r="D376" s="361"/>
      <c r="E376" s="1287"/>
      <c r="F376" s="317"/>
      <c r="G376" s="1335"/>
      <c r="H376" s="52"/>
      <c r="I376" s="52"/>
      <c r="J376" s="121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'!A:A,Valves!A:A),"")</f>
        <v/>
      </c>
      <c r="B377" s="304"/>
      <c r="C377" s="360"/>
      <c r="D377" s="361"/>
      <c r="E377" s="1287"/>
      <c r="F377" s="317"/>
      <c r="G377" s="1335"/>
      <c r="H377" s="52"/>
      <c r="I377" s="52"/>
      <c r="J377" s="121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'!A:A,Valves!A:A),"")</f>
        <v/>
      </c>
      <c r="B378" s="304"/>
      <c r="C378" s="360"/>
      <c r="D378" s="361"/>
      <c r="E378" s="1287"/>
      <c r="F378" s="317"/>
      <c r="G378" s="1335"/>
      <c r="H378" s="52"/>
      <c r="I378" s="52"/>
      <c r="J378" s="121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'!A:A,Valves!A:A),"")</f>
        <v/>
      </c>
      <c r="B379" s="304"/>
      <c r="C379" s="360"/>
      <c r="D379" s="361"/>
      <c r="E379" s="1287"/>
      <c r="F379" s="317"/>
      <c r="G379" s="1335"/>
      <c r="H379" s="52"/>
      <c r="I379" s="52"/>
      <c r="J379" s="121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'!A:A,Valves!A:A),"")</f>
        <v/>
      </c>
      <c r="B380" s="304"/>
      <c r="C380" s="360"/>
      <c r="D380" s="361"/>
      <c r="E380" s="1287"/>
      <c r="F380" s="317"/>
      <c r="G380" s="1335"/>
      <c r="H380" s="52"/>
      <c r="I380" s="52"/>
      <c r="J380" s="121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'!A:A,Valves!A:A),"")</f>
        <v/>
      </c>
      <c r="B381" s="304"/>
      <c r="C381" s="360"/>
      <c r="D381" s="361"/>
      <c r="E381" s="1287"/>
      <c r="F381" s="317"/>
      <c r="G381" s="1335"/>
      <c r="H381" s="52"/>
      <c r="I381" s="52"/>
      <c r="J381" s="121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'!A:A,Valves!A:A),"")</f>
        <v/>
      </c>
      <c r="B382" s="304"/>
      <c r="C382" s="360"/>
      <c r="D382" s="361"/>
      <c r="E382" s="1287"/>
      <c r="F382" s="317"/>
      <c r="G382" s="1335"/>
      <c r="H382" s="52"/>
      <c r="I382" s="52"/>
      <c r="J382" s="121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'!A:A,Valves!A:A),"")</f>
        <v/>
      </c>
      <c r="B383" s="304"/>
      <c r="C383" s="360"/>
      <c r="D383" s="361"/>
      <c r="E383" s="1287"/>
      <c r="F383" s="317"/>
      <c r="G383" s="1335"/>
      <c r="H383" s="52"/>
      <c r="I383" s="52"/>
      <c r="J383" s="121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'!A:A,Valves!A:A),"")</f>
        <v/>
      </c>
      <c r="B384" s="304"/>
      <c r="C384" s="360"/>
      <c r="D384" s="361"/>
      <c r="E384" s="1287"/>
      <c r="F384" s="317"/>
      <c r="G384" s="1335"/>
      <c r="H384" s="52"/>
      <c r="I384" s="52"/>
      <c r="J384" s="121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'!A:A,Valves!A:A),"")</f>
        <v/>
      </c>
      <c r="B385" s="304"/>
      <c r="C385" s="360"/>
      <c r="D385" s="361"/>
      <c r="E385" s="1287"/>
      <c r="F385" s="317"/>
      <c r="G385" s="1335"/>
      <c r="H385" s="52"/>
      <c r="I385" s="52"/>
      <c r="J385" s="121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'!A:A,Valves!A:A),"")</f>
        <v/>
      </c>
      <c r="B386" s="304"/>
      <c r="C386" s="360"/>
      <c r="D386" s="361"/>
      <c r="E386" s="1287"/>
      <c r="F386" s="317"/>
      <c r="G386" s="1335"/>
      <c r="H386" s="52"/>
      <c r="I386" s="52"/>
      <c r="J386" s="121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'!A:A,Valves!A:A),"")</f>
        <v/>
      </c>
      <c r="B387" s="304"/>
      <c r="C387" s="360"/>
      <c r="D387" s="361"/>
      <c r="E387" s="1287"/>
      <c r="F387" s="317"/>
      <c r="G387" s="1335"/>
      <c r="H387" s="52"/>
      <c r="I387" s="52"/>
      <c r="J387" s="121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'!A:A,Valves!A:A),"")</f>
        <v/>
      </c>
      <c r="B388" s="304"/>
      <c r="C388" s="360"/>
      <c r="D388" s="361"/>
      <c r="E388" s="1287"/>
      <c r="F388" s="317"/>
      <c r="G388" s="1335"/>
      <c r="H388" s="52"/>
      <c r="I388" s="52"/>
      <c r="J388" s="121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'!A:A,Valves!A:A),"")</f>
        <v/>
      </c>
      <c r="B389" s="304"/>
      <c r="C389" s="360"/>
      <c r="D389" s="361"/>
      <c r="E389" s="1287"/>
      <c r="F389" s="317"/>
      <c r="G389" s="1335"/>
      <c r="H389" s="52"/>
      <c r="I389" s="52"/>
      <c r="J389" s="121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'!A:A,Valves!A:A),"")</f>
        <v/>
      </c>
      <c r="B390" s="304"/>
      <c r="C390" s="360"/>
      <c r="D390" s="361"/>
      <c r="E390" s="1287"/>
      <c r="F390" s="317"/>
      <c r="G390" s="1335"/>
      <c r="H390" s="52"/>
      <c r="I390" s="52"/>
      <c r="J390" s="121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'!A:A,Valves!A:A),"")</f>
        <v/>
      </c>
      <c r="B391" s="304"/>
      <c r="C391" s="360"/>
      <c r="D391" s="361"/>
      <c r="E391" s="1287"/>
      <c r="F391" s="317"/>
      <c r="G391" s="1335"/>
      <c r="H391" s="52"/>
      <c r="I391" s="52"/>
      <c r="J391" s="121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'!A:A,Valves!A:A),"")</f>
        <v/>
      </c>
      <c r="B392" s="304"/>
      <c r="C392" s="360"/>
      <c r="D392" s="361"/>
      <c r="E392" s="1287"/>
      <c r="F392" s="317"/>
      <c r="G392" s="1335"/>
      <c r="H392" s="52"/>
      <c r="I392" s="52"/>
      <c r="J392" s="121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'!A:A,Valves!A:A),"")</f>
        <v/>
      </c>
      <c r="B393" s="304"/>
      <c r="C393" s="360"/>
      <c r="D393" s="361"/>
      <c r="E393" s="1287"/>
      <c r="F393" s="317"/>
      <c r="G393" s="1335"/>
      <c r="H393" s="52"/>
      <c r="I393" s="52"/>
      <c r="J393" s="121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'!A:A,Valves!A:A),"")</f>
        <v/>
      </c>
      <c r="B394" s="304"/>
      <c r="C394" s="360"/>
      <c r="D394" s="361"/>
      <c r="E394" s="1287"/>
      <c r="F394" s="317"/>
      <c r="G394" s="1335"/>
      <c r="H394" s="52"/>
      <c r="I394" s="52"/>
      <c r="J394" s="121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'!A:A,Valves!A:A),"")</f>
        <v/>
      </c>
      <c r="B395" s="304"/>
      <c r="C395" s="360"/>
      <c r="D395" s="361"/>
      <c r="E395" s="1287"/>
      <c r="F395" s="317"/>
      <c r="G395" s="1335"/>
      <c r="H395" s="52"/>
      <c r="I395" s="52"/>
      <c r="J395" s="121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'!A:A,Valves!A:A),"")</f>
        <v/>
      </c>
      <c r="B396" s="304"/>
      <c r="C396" s="360"/>
      <c r="D396" s="361"/>
      <c r="E396" s="1287"/>
      <c r="F396" s="317"/>
      <c r="G396" s="1335"/>
      <c r="H396" s="52"/>
      <c r="I396" s="52"/>
      <c r="J396" s="121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'!A:A,Valves!A:A),"")</f>
        <v/>
      </c>
      <c r="B397" s="304"/>
      <c r="C397" s="360"/>
      <c r="D397" s="361"/>
      <c r="E397" s="1287"/>
      <c r="F397" s="317"/>
      <c r="G397" s="1335"/>
      <c r="H397" s="52"/>
      <c r="I397" s="52"/>
      <c r="J397" s="121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'!A:A,Valves!A:A),"")</f>
        <v/>
      </c>
      <c r="B398" s="304"/>
      <c r="C398" s="360"/>
      <c r="D398" s="361"/>
      <c r="E398" s="1287"/>
      <c r="F398" s="317"/>
      <c r="G398" s="1335"/>
      <c r="H398" s="52"/>
      <c r="I398" s="52"/>
      <c r="J398" s="121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'!A:A,Valves!A:A),"")</f>
        <v/>
      </c>
      <c r="B399" s="304"/>
      <c r="C399" s="360"/>
      <c r="D399" s="361"/>
      <c r="E399" s="1287"/>
      <c r="F399" s="317"/>
      <c r="G399" s="1335"/>
      <c r="H399" s="52"/>
      <c r="I399" s="52"/>
      <c r="J399" s="121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'!A:A,Valves!A:A),"")</f>
        <v/>
      </c>
      <c r="B400" s="304"/>
      <c r="C400" s="360"/>
      <c r="D400" s="361"/>
      <c r="E400" s="1287"/>
      <c r="F400" s="317"/>
      <c r="G400" s="1335"/>
      <c r="H400" s="52"/>
      <c r="I400" s="52"/>
      <c r="J400" s="121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'!A:A,Valves!A:A),"")</f>
        <v/>
      </c>
      <c r="B401" s="304"/>
      <c r="C401" s="360"/>
      <c r="D401" s="361"/>
      <c r="E401" s="1287"/>
      <c r="F401" s="317"/>
      <c r="G401" s="1335"/>
      <c r="H401" s="52"/>
      <c r="I401" s="52"/>
      <c r="J401" s="121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'!A:A,Valves!A:A),"")</f>
        <v/>
      </c>
      <c r="B402" s="304"/>
      <c r="C402" s="360"/>
      <c r="D402" s="361"/>
      <c r="E402" s="1287"/>
      <c r="F402" s="317"/>
      <c r="G402" s="1335"/>
      <c r="H402" s="52"/>
      <c r="I402" s="52"/>
      <c r="J402" s="121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'!A:A,Valves!A:A),"")</f>
        <v/>
      </c>
      <c r="B403" s="304"/>
      <c r="C403" s="360"/>
      <c r="D403" s="361"/>
      <c r="E403" s="1287"/>
      <c r="F403" s="317"/>
      <c r="G403" s="1335"/>
      <c r="H403" s="52"/>
      <c r="I403" s="52"/>
      <c r="J403" s="121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'!A:A,Valves!A:A),"")</f>
        <v/>
      </c>
      <c r="B404" s="304"/>
      <c r="C404" s="360"/>
      <c r="D404" s="361"/>
      <c r="E404" s="1287"/>
      <c r="F404" s="317"/>
      <c r="G404" s="1335"/>
      <c r="H404" s="52"/>
      <c r="I404" s="52"/>
      <c r="J404" s="121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'!A:A,Valves!A:A),"")</f>
        <v/>
      </c>
      <c r="B405" s="304"/>
      <c r="C405" s="360"/>
      <c r="D405" s="361"/>
      <c r="E405" s="1287"/>
      <c r="F405" s="317"/>
      <c r="G405" s="1335"/>
      <c r="H405" s="52"/>
      <c r="I405" s="52"/>
      <c r="J405" s="121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'!A:A,Valves!A:A),"")</f>
        <v/>
      </c>
      <c r="B406" s="304"/>
      <c r="C406" s="360"/>
      <c r="D406" s="361"/>
      <c r="E406" s="1287"/>
      <c r="F406" s="317"/>
      <c r="G406" s="1335"/>
      <c r="H406" s="52"/>
      <c r="I406" s="52"/>
      <c r="J406" s="121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'!A:A,Valves!A:A),"")</f>
        <v/>
      </c>
      <c r="B407" s="304"/>
      <c r="C407" s="360"/>
      <c r="D407" s="361"/>
      <c r="E407" s="1287"/>
      <c r="F407" s="317"/>
      <c r="G407" s="1335"/>
      <c r="H407" s="52"/>
      <c r="I407" s="52"/>
      <c r="J407" s="121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'!A:A,Valves!A:A),"")</f>
        <v/>
      </c>
      <c r="B408" s="304"/>
      <c r="C408" s="360"/>
      <c r="D408" s="361"/>
      <c r="E408" s="1287"/>
      <c r="F408" s="317"/>
      <c r="G408" s="1335"/>
      <c r="H408" s="52"/>
      <c r="I408" s="52"/>
      <c r="J408" s="121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'!A:A,Valves!A:A),"")</f>
        <v/>
      </c>
      <c r="B409" s="304"/>
      <c r="C409" s="360"/>
      <c r="D409" s="361"/>
      <c r="E409" s="1287"/>
      <c r="F409" s="317"/>
      <c r="G409" s="1335"/>
      <c r="H409" s="52"/>
      <c r="I409" s="52"/>
      <c r="J409" s="121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'!A:A,Valves!A:A),"")</f>
        <v/>
      </c>
      <c r="B410" s="304"/>
      <c r="C410" s="360"/>
      <c r="D410" s="361"/>
      <c r="E410" s="1287"/>
      <c r="F410" s="317"/>
      <c r="G410" s="1335"/>
      <c r="H410" s="52"/>
      <c r="I410" s="52"/>
      <c r="J410" s="121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'!A:A,Valves!A:A),"")</f>
        <v/>
      </c>
      <c r="B411" s="304"/>
      <c r="C411" s="360"/>
      <c r="D411" s="361"/>
      <c r="E411" s="1287"/>
      <c r="F411" s="317"/>
      <c r="G411" s="1335"/>
      <c r="H411" s="52"/>
      <c r="I411" s="52"/>
      <c r="J411" s="121"/>
      <c r="K411" s="1287"/>
      <c r="L411" s="304"/>
      <c r="M411" s="1287"/>
    </row>
    <row r="412" spans="1:13" hidden="1">
      <c r="B412" s="304"/>
      <c r="C412" s="360"/>
      <c r="D412" s="361"/>
      <c r="E412" s="1287"/>
      <c r="F412" s="317"/>
      <c r="G412" s="1335"/>
      <c r="H412" s="52"/>
      <c r="I412" s="52"/>
      <c r="J412" s="121"/>
      <c r="K412" s="1287"/>
      <c r="L412" s="304"/>
      <c r="M412" s="1287"/>
    </row>
    <row r="413" spans="1:13" hidden="1">
      <c r="B413" s="304"/>
      <c r="C413" s="360"/>
      <c r="D413" s="361"/>
      <c r="E413" s="1287"/>
      <c r="F413" s="317"/>
      <c r="G413" s="1335"/>
      <c r="H413" s="52"/>
      <c r="I413" s="52"/>
      <c r="J413" s="121"/>
      <c r="K413" s="1287"/>
      <c r="L413" s="304"/>
      <c r="M413" s="1287"/>
    </row>
    <row r="414" spans="1:13" hidden="1">
      <c r="B414" s="304"/>
      <c r="C414" s="360"/>
      <c r="D414" s="361"/>
      <c r="E414" s="1287"/>
      <c r="F414" s="317"/>
      <c r="G414" s="1335"/>
      <c r="H414" s="52"/>
      <c r="I414" s="52"/>
      <c r="J414" s="121"/>
      <c r="K414" s="1287"/>
      <c r="L414" s="304"/>
      <c r="M414" s="1287"/>
    </row>
    <row r="415" spans="1:13" hidden="1">
      <c r="B415" s="304"/>
      <c r="C415" s="360"/>
      <c r="D415" s="361"/>
      <c r="E415" s="1287"/>
      <c r="F415" s="317"/>
      <c r="G415" s="1335"/>
      <c r="H415" s="52"/>
      <c r="I415" s="52"/>
      <c r="J415" s="121"/>
      <c r="K415" s="1287"/>
      <c r="L415" s="304"/>
      <c r="M415" s="1287"/>
    </row>
    <row r="416" spans="1:13" hidden="1">
      <c r="B416" s="304"/>
      <c r="C416" s="360"/>
      <c r="D416" s="361"/>
      <c r="E416" s="1287"/>
      <c r="F416" s="317"/>
      <c r="G416" s="1335"/>
      <c r="H416" s="52"/>
      <c r="I416" s="52"/>
      <c r="J416" s="121"/>
      <c r="K416" s="1287"/>
      <c r="L416" s="304"/>
      <c r="M416" s="1287"/>
    </row>
    <row r="417" spans="2:13" hidden="1">
      <c r="B417" s="304"/>
      <c r="C417" s="360"/>
      <c r="D417" s="361"/>
      <c r="E417" s="1287"/>
      <c r="F417" s="317"/>
      <c r="G417" s="1335"/>
      <c r="H417" s="52"/>
      <c r="I417" s="52"/>
      <c r="J417" s="121"/>
      <c r="K417" s="1287"/>
      <c r="L417" s="304"/>
      <c r="M417" s="1287"/>
    </row>
    <row r="418" spans="2:13" hidden="1">
      <c r="B418" s="304"/>
      <c r="C418" s="360"/>
      <c r="D418" s="361"/>
      <c r="E418" s="1287"/>
      <c r="F418" s="317"/>
      <c r="G418" s="1335"/>
      <c r="H418" s="52"/>
      <c r="I418" s="52"/>
      <c r="J418" s="121"/>
      <c r="K418" s="1287"/>
      <c r="L418" s="304"/>
      <c r="M418" s="1287"/>
    </row>
    <row r="419" spans="2:13" hidden="1">
      <c r="B419" s="304"/>
      <c r="C419" s="360"/>
      <c r="D419" s="361"/>
      <c r="E419" s="1287"/>
      <c r="F419" s="317"/>
      <c r="G419" s="1335"/>
      <c r="H419" s="52"/>
      <c r="I419" s="52"/>
      <c r="J419" s="121"/>
      <c r="K419" s="1287"/>
      <c r="L419" s="304"/>
      <c r="M419" s="1287"/>
    </row>
    <row r="420" spans="2:13" hidden="1">
      <c r="B420" s="304"/>
      <c r="C420" s="360"/>
      <c r="D420" s="361"/>
      <c r="E420" s="1287"/>
      <c r="F420" s="317"/>
      <c r="G420" s="1335"/>
      <c r="H420" s="52"/>
      <c r="I420" s="52"/>
      <c r="J420" s="121"/>
      <c r="K420" s="1287"/>
      <c r="L420" s="304"/>
      <c r="M420" s="1287"/>
    </row>
    <row r="421" spans="2:13" hidden="1">
      <c r="B421" s="304"/>
      <c r="C421" s="360"/>
      <c r="D421" s="361"/>
      <c r="E421" s="1287"/>
      <c r="F421" s="317"/>
      <c r="G421" s="1335"/>
      <c r="H421" s="52"/>
      <c r="I421" s="52"/>
      <c r="J421" s="121"/>
      <c r="K421" s="1287"/>
      <c r="L421" s="304"/>
      <c r="M421" s="1287"/>
    </row>
    <row r="422" spans="2:13" hidden="1">
      <c r="B422" s="304"/>
      <c r="C422" s="360"/>
      <c r="D422" s="361"/>
      <c r="E422" s="1287"/>
      <c r="F422" s="317"/>
      <c r="G422" s="1335"/>
      <c r="H422" s="52"/>
      <c r="I422" s="52"/>
      <c r="J422" s="121"/>
      <c r="K422" s="1287"/>
      <c r="L422" s="304"/>
      <c r="M422" s="1287"/>
    </row>
    <row r="423" spans="2:13" hidden="1">
      <c r="B423" s="304"/>
      <c r="C423" s="360"/>
      <c r="D423" s="361"/>
      <c r="E423" s="1287"/>
      <c r="F423" s="317"/>
      <c r="G423" s="1335"/>
      <c r="H423" s="52"/>
      <c r="I423" s="52"/>
      <c r="J423" s="121"/>
      <c r="K423" s="1287"/>
      <c r="L423" s="304"/>
      <c r="M423" s="1287"/>
    </row>
    <row r="424" spans="2:13" hidden="1">
      <c r="B424" s="304"/>
      <c r="C424" s="360"/>
      <c r="D424" s="361"/>
      <c r="E424" s="1287"/>
      <c r="F424" s="317"/>
      <c r="G424" s="1335"/>
      <c r="H424" s="52"/>
      <c r="I424" s="52"/>
      <c r="J424" s="121"/>
      <c r="K424" s="1287"/>
      <c r="L424" s="304"/>
      <c r="M424" s="1287"/>
    </row>
    <row r="425" spans="2:13" hidden="1">
      <c r="B425" s="304"/>
      <c r="C425" s="360"/>
      <c r="D425" s="361"/>
      <c r="E425" s="1287"/>
      <c r="F425" s="317"/>
      <c r="G425" s="1335"/>
      <c r="H425" s="52"/>
      <c r="I425" s="52"/>
      <c r="J425" s="121"/>
      <c r="K425" s="1287"/>
      <c r="L425" s="304"/>
      <c r="M425" s="1287"/>
    </row>
    <row r="426" spans="2:13" hidden="1">
      <c r="B426" s="304"/>
      <c r="C426" s="360"/>
      <c r="D426" s="361"/>
      <c r="E426" s="1287"/>
      <c r="F426" s="317"/>
      <c r="G426" s="1335"/>
      <c r="H426" s="52"/>
      <c r="I426" s="52"/>
      <c r="J426" s="121"/>
      <c r="K426" s="1287"/>
      <c r="L426" s="304"/>
      <c r="M426" s="1287"/>
    </row>
    <row r="427" spans="2:13" hidden="1">
      <c r="B427" s="304"/>
      <c r="C427" s="360"/>
      <c r="D427" s="361"/>
      <c r="E427" s="1287"/>
      <c r="F427" s="317"/>
      <c r="G427" s="1335"/>
      <c r="H427" s="52"/>
      <c r="I427" s="52"/>
      <c r="J427" s="121"/>
      <c r="K427" s="1287"/>
      <c r="L427" s="304"/>
      <c r="M427" s="1287"/>
    </row>
    <row r="428" spans="2:13" hidden="1">
      <c r="B428" s="304"/>
      <c r="C428" s="360"/>
      <c r="D428" s="361"/>
      <c r="E428" s="1287"/>
      <c r="F428" s="317"/>
      <c r="G428" s="1335"/>
      <c r="H428" s="52"/>
      <c r="I428" s="52"/>
      <c r="J428" s="121"/>
      <c r="K428" s="1287"/>
      <c r="L428" s="304"/>
      <c r="M428" s="1287"/>
    </row>
    <row r="429" spans="2:13" hidden="1">
      <c r="B429" s="304"/>
      <c r="C429" s="360"/>
      <c r="D429" s="361"/>
      <c r="E429" s="1287"/>
      <c r="F429" s="317"/>
      <c r="G429" s="1335"/>
      <c r="H429" s="52"/>
      <c r="I429" s="52"/>
      <c r="J429" s="121"/>
      <c r="K429" s="1287"/>
      <c r="L429" s="304"/>
      <c r="M429" s="1287"/>
    </row>
    <row r="430" spans="2:13" hidden="1">
      <c r="B430" s="304"/>
      <c r="C430" s="360"/>
      <c r="D430" s="361"/>
      <c r="E430" s="1287"/>
      <c r="F430" s="317"/>
      <c r="G430" s="1335"/>
      <c r="H430" s="52"/>
      <c r="I430" s="52"/>
      <c r="J430" s="121"/>
      <c r="K430" s="1287"/>
      <c r="L430" s="304"/>
      <c r="M430" s="1287"/>
    </row>
    <row r="431" spans="2:13" hidden="1">
      <c r="B431" s="304"/>
      <c r="C431" s="360"/>
      <c r="D431" s="361"/>
      <c r="E431" s="1287"/>
      <c r="F431" s="317"/>
      <c r="G431" s="1335"/>
      <c r="H431" s="52"/>
      <c r="I431" s="52"/>
      <c r="J431" s="121"/>
      <c r="K431" s="1287"/>
      <c r="L431" s="304"/>
      <c r="M431" s="1287"/>
    </row>
    <row r="432" spans="2:13" hidden="1">
      <c r="B432" s="304"/>
      <c r="C432" s="360"/>
      <c r="D432" s="361"/>
      <c r="E432" s="1287"/>
      <c r="F432" s="317"/>
      <c r="G432" s="1335"/>
      <c r="H432" s="52"/>
      <c r="I432" s="52"/>
      <c r="J432" s="121"/>
      <c r="K432" s="1287"/>
      <c r="L432" s="304"/>
      <c r="M432" s="1287"/>
    </row>
    <row r="433" spans="2:13" hidden="1">
      <c r="B433" s="304"/>
      <c r="C433" s="360"/>
      <c r="D433" s="361"/>
      <c r="E433" s="1287"/>
      <c r="F433" s="317"/>
      <c r="G433" s="1335"/>
      <c r="H433" s="52"/>
      <c r="I433" s="52"/>
      <c r="J433" s="121"/>
      <c r="K433" s="1287"/>
      <c r="L433" s="304"/>
      <c r="M433" s="1287"/>
    </row>
    <row r="434" spans="2:13" hidden="1">
      <c r="B434" s="304"/>
      <c r="C434" s="360"/>
      <c r="D434" s="361"/>
      <c r="E434" s="1287"/>
      <c r="F434" s="317"/>
      <c r="G434" s="1335"/>
      <c r="H434" s="52"/>
      <c r="I434" s="52"/>
      <c r="J434" s="121"/>
      <c r="K434" s="1287"/>
      <c r="L434" s="304"/>
      <c r="M434" s="1287"/>
    </row>
    <row r="435" spans="2:13" hidden="1">
      <c r="B435" s="304"/>
      <c r="C435" s="360"/>
      <c r="D435" s="361"/>
      <c r="E435" s="1287"/>
      <c r="F435" s="317"/>
      <c r="G435" s="1335"/>
      <c r="H435" s="52"/>
      <c r="I435" s="52"/>
      <c r="J435" s="121"/>
      <c r="K435" s="1287"/>
      <c r="L435" s="304"/>
      <c r="M435" s="1287"/>
    </row>
    <row r="436" spans="2:13" hidden="1">
      <c r="B436" s="304"/>
      <c r="C436" s="360"/>
      <c r="D436" s="361"/>
      <c r="E436" s="1287"/>
      <c r="F436" s="317"/>
      <c r="G436" s="1335"/>
      <c r="H436" s="52"/>
      <c r="I436" s="52"/>
      <c r="J436" s="121"/>
      <c r="K436" s="1287"/>
      <c r="L436" s="304"/>
      <c r="M436" s="1287"/>
    </row>
    <row r="437" spans="2:13" hidden="1">
      <c r="B437" s="304"/>
      <c r="C437" s="360"/>
      <c r="D437" s="361"/>
      <c r="E437" s="1287"/>
      <c r="F437" s="317"/>
      <c r="G437" s="1335"/>
      <c r="H437" s="52"/>
      <c r="I437" s="52"/>
      <c r="J437" s="121"/>
      <c r="K437" s="1287"/>
      <c r="L437" s="304"/>
      <c r="M437" s="1287"/>
    </row>
    <row r="438" spans="2:13" hidden="1">
      <c r="B438" s="304"/>
      <c r="C438" s="360"/>
      <c r="D438" s="361"/>
      <c r="E438" s="1287"/>
      <c r="F438" s="317"/>
      <c r="G438" s="1335"/>
      <c r="H438" s="52"/>
      <c r="I438" s="52"/>
      <c r="J438" s="121"/>
      <c r="K438" s="1287"/>
      <c r="L438" s="304"/>
      <c r="M438" s="1287"/>
    </row>
    <row r="439" spans="2:13" hidden="1">
      <c r="B439" s="304"/>
      <c r="C439" s="360"/>
      <c r="D439" s="361"/>
      <c r="E439" s="1287"/>
      <c r="F439" s="317"/>
      <c r="G439" s="1335"/>
      <c r="H439" s="52"/>
      <c r="I439" s="52"/>
      <c r="J439" s="121"/>
      <c r="K439" s="1287"/>
      <c r="L439" s="304"/>
      <c r="M439" s="1287"/>
    </row>
    <row r="440" spans="2:13" hidden="1">
      <c r="B440" s="304"/>
      <c r="C440" s="360"/>
      <c r="D440" s="361"/>
      <c r="E440" s="1287"/>
      <c r="F440" s="317"/>
      <c r="G440" s="1335"/>
      <c r="H440" s="52"/>
      <c r="I440" s="52"/>
      <c r="J440" s="121"/>
      <c r="K440" s="1287"/>
      <c r="L440" s="304"/>
      <c r="M440" s="1287"/>
    </row>
    <row r="441" spans="2:13" hidden="1">
      <c r="B441" s="304"/>
      <c r="C441" s="360"/>
      <c r="D441" s="361"/>
      <c r="E441" s="1287"/>
      <c r="F441" s="317"/>
      <c r="G441" s="1335"/>
      <c r="H441" s="52"/>
      <c r="I441" s="52"/>
      <c r="J441" s="121"/>
      <c r="K441" s="1287"/>
      <c r="L441" s="304"/>
      <c r="M441" s="1287"/>
    </row>
    <row r="442" spans="2:13" hidden="1">
      <c r="B442" s="304"/>
      <c r="C442" s="360"/>
      <c r="D442" s="361"/>
      <c r="E442" s="1287"/>
      <c r="F442" s="317"/>
      <c r="G442" s="1335"/>
      <c r="H442" s="52"/>
      <c r="I442" s="52"/>
      <c r="J442" s="121"/>
      <c r="K442" s="1287"/>
      <c r="L442" s="304"/>
      <c r="M442" s="1287"/>
    </row>
    <row r="443" spans="2:13" hidden="1">
      <c r="B443" s="304"/>
      <c r="C443" s="360"/>
      <c r="D443" s="361"/>
      <c r="E443" s="1287"/>
      <c r="F443" s="317"/>
      <c r="G443" s="1335"/>
      <c r="H443" s="52"/>
      <c r="I443" s="52"/>
      <c r="J443" s="121"/>
      <c r="K443" s="1287"/>
      <c r="L443" s="304"/>
      <c r="M443" s="1287"/>
    </row>
    <row r="444" spans="2:13" hidden="1">
      <c r="B444" s="304"/>
      <c r="C444" s="360"/>
      <c r="D444" s="361"/>
      <c r="E444" s="1287"/>
      <c r="F444" s="317"/>
      <c r="G444" s="1335"/>
      <c r="H444" s="52"/>
      <c r="I444" s="52"/>
      <c r="J444" s="121"/>
      <c r="K444" s="1287"/>
      <c r="L444" s="304"/>
      <c r="M444" s="1287"/>
    </row>
    <row r="445" spans="2:13" hidden="1">
      <c r="B445" s="304"/>
      <c r="C445" s="360"/>
      <c r="D445" s="361"/>
      <c r="E445" s="1287"/>
      <c r="F445" s="317"/>
      <c r="G445" s="1335"/>
      <c r="H445" s="52"/>
      <c r="I445" s="52"/>
      <c r="J445" s="121"/>
      <c r="K445" s="1287"/>
      <c r="L445" s="304"/>
      <c r="M445" s="1287"/>
    </row>
    <row r="446" spans="2:13" hidden="1">
      <c r="B446" s="304"/>
      <c r="C446" s="360"/>
      <c r="D446" s="361"/>
      <c r="E446" s="1287"/>
      <c r="F446" s="317"/>
      <c r="G446" s="1335"/>
      <c r="H446" s="52"/>
      <c r="I446" s="52"/>
      <c r="J446" s="121"/>
      <c r="K446" s="1287"/>
      <c r="L446" s="304"/>
      <c r="M446" s="1287"/>
    </row>
    <row r="447" spans="2:13" hidden="1">
      <c r="B447" s="304"/>
      <c r="C447" s="360"/>
      <c r="D447" s="361"/>
      <c r="E447" s="1287"/>
      <c r="F447" s="317"/>
      <c r="G447" s="1335"/>
      <c r="H447" s="52"/>
      <c r="I447" s="52"/>
      <c r="J447" s="121"/>
      <c r="K447" s="1287"/>
      <c r="L447" s="304"/>
      <c r="M447" s="1287"/>
    </row>
    <row r="448" spans="2:13" hidden="1">
      <c r="B448" s="304"/>
      <c r="C448" s="360"/>
      <c r="D448" s="361"/>
      <c r="E448" s="1287"/>
      <c r="F448" s="317"/>
      <c r="G448" s="1335"/>
      <c r="H448" s="52"/>
      <c r="I448" s="52"/>
      <c r="J448" s="121"/>
      <c r="K448" s="1287"/>
      <c r="L448" s="304"/>
      <c r="M448" s="1287"/>
    </row>
    <row r="449" spans="2:13" hidden="1">
      <c r="B449" s="304"/>
      <c r="C449" s="360"/>
      <c r="D449" s="361"/>
      <c r="E449" s="1287"/>
      <c r="F449" s="317"/>
      <c r="G449" s="1335"/>
      <c r="H449" s="52"/>
      <c r="I449" s="52"/>
      <c r="J449" s="121"/>
      <c r="K449" s="1287"/>
      <c r="L449" s="304"/>
      <c r="M449" s="1287"/>
    </row>
    <row r="450" spans="2:13" hidden="1">
      <c r="B450" s="304"/>
      <c r="C450" s="360"/>
      <c r="D450" s="361"/>
      <c r="E450" s="1287"/>
      <c r="F450" s="317"/>
      <c r="G450" s="1335"/>
      <c r="H450" s="52"/>
      <c r="I450" s="52"/>
      <c r="J450" s="121"/>
      <c r="K450" s="1287"/>
      <c r="L450" s="304"/>
      <c r="M450" s="1287"/>
    </row>
    <row r="451" spans="2:13" hidden="1">
      <c r="B451" s="304"/>
      <c r="C451" s="360"/>
      <c r="D451" s="361"/>
      <c r="E451" s="1287"/>
      <c r="F451" s="317"/>
      <c r="G451" s="1335"/>
      <c r="H451" s="52"/>
      <c r="I451" s="52"/>
      <c r="J451" s="121"/>
      <c r="K451" s="1287"/>
      <c r="L451" s="304"/>
      <c r="M451" s="1287"/>
    </row>
  </sheetData>
  <sheetProtection algorithmName="SHA-512" hashValue="LfT0zNDaiV6p2cZxDLtmioJuIx9n2Yohp0B7esp3sQ1lWTFgBzlL3MRV/ZhwRlySc9msW0Pg4TBtlpCw3uxXpQ==" saltValue="JNg4oPO9pGjv2XI/K3PWHw==" spinCount="100000" sheet="1" objects="1" scenarios="1" formatColumns="0" autoFilter="0"/>
  <protectedRanges>
    <protectedRange sqref="J6:J132" name="Range1"/>
    <protectedRange sqref="G6:G132" name="Range2"/>
  </protectedRanges>
  <autoFilter ref="J3:J132" xr:uid="{FC996782-4730-4B50-8413-43D78A3ADAAA}"/>
  <mergeCells count="2">
    <mergeCell ref="K1:K2"/>
    <mergeCell ref="B2:C2"/>
  </mergeCells>
  <conditionalFormatting sqref="C1">
    <cfRule type="duplicateValues" dxfId="28" priority="4"/>
  </conditionalFormatting>
  <conditionalFormatting sqref="C2">
    <cfRule type="duplicateValues" dxfId="27" priority="5"/>
  </conditionalFormatting>
  <conditionalFormatting sqref="C22">
    <cfRule type="duplicateValues" dxfId="26" priority="14"/>
  </conditionalFormatting>
  <conditionalFormatting sqref="C35">
    <cfRule type="duplicateValues" dxfId="25" priority="13"/>
  </conditionalFormatting>
  <conditionalFormatting sqref="C47">
    <cfRule type="duplicateValues" dxfId="24" priority="12"/>
  </conditionalFormatting>
  <conditionalFormatting sqref="C56">
    <cfRule type="duplicateValues" dxfId="23" priority="11"/>
  </conditionalFormatting>
  <conditionalFormatting sqref="C81">
    <cfRule type="duplicateValues" dxfId="22" priority="10"/>
  </conditionalFormatting>
  <conditionalFormatting sqref="C94">
    <cfRule type="duplicateValues" dxfId="21" priority="3"/>
  </conditionalFormatting>
  <conditionalFormatting sqref="C104">
    <cfRule type="duplicateValues" dxfId="20" priority="2"/>
  </conditionalFormatting>
  <conditionalFormatting sqref="C114">
    <cfRule type="duplicateValues" dxfId="19" priority="1"/>
  </conditionalFormatting>
  <conditionalFormatting sqref="C115:C1048576 C105:C113 C95:C103 C23:C34 C3:C21 C36:C46 C48:C55 C57:C80 C82:C93">
    <cfRule type="duplicateValues" dxfId="18" priority="15"/>
  </conditionalFormatting>
  <hyperlinks>
    <hyperlink ref="K1" location="'Lead Sheet'!A1" display="CLICK TO RETURN TO LEAD SHEET" xr:uid="{FAF62FEF-3379-44E1-9C49-44CA0F091B64}"/>
  </hyperlinks>
  <pageMargins left="0.7" right="0.7" top="0.75" bottom="0.75" header="0.3" footer="0.3"/>
  <pageSetup scale="74" fitToHeight="0" orientation="portrait" r:id="rId1"/>
  <headerFooter>
    <oddHeader>&amp;LPEX TUBING
&amp;K00-041Subject to change without notice&amp;RPEX TUBING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ignoredErrors>
    <ignoredError sqref="I102:I103 I7:I8 I10:I12 I14:I16 I28:I30 I22:I26 I41:I43 I32:I39 I51:I52 I45:I49 I18:I20 I86:I88 I77:I84 I90:I92 I112:I113 I131:I132 I99:I100 I95:I97 I109:I110 I105:I107 I126:I129 I122:I124 I117:I120 I115 I71:I75 I67:I69 I60:I65 I54:I58" unlockedFormula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93EBA-7BF5-4119-A5EB-EEDB54CB3CF1}">
  <sheetPr codeName="Sheet10">
    <tabColor rgb="FF00B0F0"/>
    <pageSetUpPr fitToPage="1"/>
  </sheetPr>
  <dimension ref="A1:N430"/>
  <sheetViews>
    <sheetView zoomScaleNormal="100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9.85546875" style="1297" customWidth="1"/>
    <col min="6" max="6" width="11.42578125" style="366" bestFit="1" customWidth="1"/>
    <col min="7" max="7" width="9.85546875" style="1336" customWidth="1"/>
    <col min="8" max="8" width="9.85546875" style="367" customWidth="1"/>
    <col min="9" max="9" width="9.85546875" style="368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326"/>
      <c r="E1" s="1270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4" ht="16.5" thickBot="1">
      <c r="B2" s="1886" t="s">
        <v>4035</v>
      </c>
      <c r="C2" s="1887"/>
      <c r="D2" s="331"/>
      <c r="E2" s="1271"/>
      <c r="F2" s="290">
        <f>'Lead Sheet'!B12</f>
        <v>0</v>
      </c>
      <c r="G2" s="1348"/>
      <c r="H2" s="609"/>
      <c r="I2" s="333"/>
      <c r="J2" s="662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10415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 ht="30.75" customHeight="1">
      <c r="A4" s="304" t="str">
        <f>IF(J4&gt;0,COUNT($J$4:J4)+MAX('MI Fittings'!A:A,'CS Press Fittings'!A:A,'Steel Nipples'!A:A,'Steel Cut Lengths'!A:A,'Pipe Hangers'!A:A,'Brass Nipples '!A:A,'Brass Fittings '!A:A,Valves!A:A,'PEX Tubing'!A:A),"")</f>
        <v/>
      </c>
      <c r="B4" s="498"/>
      <c r="C4" s="499"/>
      <c r="D4" s="664" t="s">
        <v>6566</v>
      </c>
      <c r="E4" s="1471"/>
      <c r="F4" s="313"/>
      <c r="G4" s="1471"/>
      <c r="H4" s="665"/>
      <c r="I4" s="665"/>
      <c r="J4" s="212"/>
      <c r="K4" s="1417"/>
      <c r="L4" s="304"/>
      <c r="M4" s="1287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Tubing'!A:A),"")</f>
        <v/>
      </c>
      <c r="B5" s="513"/>
      <c r="C5" s="472"/>
      <c r="D5" s="473" t="s">
        <v>9159</v>
      </c>
      <c r="E5" s="1289" t="s">
        <v>563</v>
      </c>
      <c r="F5" s="309"/>
      <c r="G5" s="1289"/>
      <c r="H5" s="474"/>
      <c r="I5" s="474"/>
      <c r="J5" s="203"/>
      <c r="K5" s="1404"/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Tubing'!A:A),"")</f>
        <v/>
      </c>
      <c r="B6" s="400"/>
      <c r="C6" s="384" t="s">
        <v>2221</v>
      </c>
      <c r="D6" s="666" t="s">
        <v>12425</v>
      </c>
      <c r="E6" s="1278">
        <v>2.2400000000000002</v>
      </c>
      <c r="F6" s="294">
        <f t="shared" ref="F6:F12" si="0">$F$2</f>
        <v>0</v>
      </c>
      <c r="G6" s="1278">
        <f t="shared" ref="G6:G12" si="1">IFERROR(E6*F6,"-")</f>
        <v>0</v>
      </c>
      <c r="H6" s="386">
        <v>50</v>
      </c>
      <c r="I6" s="386">
        <v>700</v>
      </c>
      <c r="J6" s="98"/>
      <c r="K6" s="1383">
        <f t="shared" ref="K6:K12" si="2">IFERROR(G6*J6,0)</f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Tubing'!A:A),"")</f>
        <v/>
      </c>
      <c r="B7" s="400"/>
      <c r="C7" s="387" t="s">
        <v>2222</v>
      </c>
      <c r="D7" s="667" t="s">
        <v>12426</v>
      </c>
      <c r="E7" s="1275">
        <v>2.38</v>
      </c>
      <c r="F7" s="295">
        <f t="shared" si="0"/>
        <v>0</v>
      </c>
      <c r="G7" s="1275">
        <f t="shared" si="1"/>
        <v>0</v>
      </c>
      <c r="H7" s="390">
        <v>50</v>
      </c>
      <c r="I7" s="390">
        <v>500</v>
      </c>
      <c r="J7" s="99"/>
      <c r="K7" s="1385">
        <f t="shared" si="2"/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Tubing'!A:A),"")</f>
        <v/>
      </c>
      <c r="B8" s="400"/>
      <c r="C8" s="387" t="s">
        <v>2223</v>
      </c>
      <c r="D8" s="667" t="s">
        <v>12427</v>
      </c>
      <c r="E8" s="1275">
        <v>3.9</v>
      </c>
      <c r="F8" s="295">
        <f t="shared" si="0"/>
        <v>0</v>
      </c>
      <c r="G8" s="1275">
        <f t="shared" si="1"/>
        <v>0</v>
      </c>
      <c r="H8" s="390">
        <v>50</v>
      </c>
      <c r="I8" s="434">
        <v>250</v>
      </c>
      <c r="J8" s="102"/>
      <c r="K8" s="1385">
        <f t="shared" si="2"/>
        <v>0</v>
      </c>
      <c r="L8" s="304"/>
      <c r="M8" s="1287"/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Tubing'!A:A),"")</f>
        <v/>
      </c>
      <c r="B9" s="400"/>
      <c r="C9" s="391" t="s">
        <v>2225</v>
      </c>
      <c r="D9" s="668" t="s">
        <v>12428</v>
      </c>
      <c r="E9" s="1276">
        <v>6.61</v>
      </c>
      <c r="F9" s="296">
        <f t="shared" si="0"/>
        <v>0</v>
      </c>
      <c r="G9" s="1276">
        <f>IFERROR(E9*F9,"-")</f>
        <v>0</v>
      </c>
      <c r="H9" s="393">
        <v>25</v>
      </c>
      <c r="I9" s="393">
        <v>250</v>
      </c>
      <c r="J9" s="106"/>
      <c r="K9" s="1389">
        <f>IFERROR(G9*J9,0)</f>
        <v>0</v>
      </c>
      <c r="L9" s="304"/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Tubing'!A:A),"")</f>
        <v/>
      </c>
      <c r="B10" s="400"/>
      <c r="C10" s="405"/>
      <c r="D10" s="669"/>
      <c r="E10" s="1277" t="s">
        <v>563</v>
      </c>
      <c r="F10" s="299"/>
      <c r="G10" s="1277"/>
      <c r="H10" s="356"/>
      <c r="I10" s="356"/>
      <c r="J10" s="150"/>
      <c r="K10" s="1387"/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Tubing'!A:A),"")</f>
        <v/>
      </c>
      <c r="B11" s="400"/>
      <c r="C11" s="384" t="s">
        <v>2224</v>
      </c>
      <c r="D11" s="666" t="s">
        <v>12429</v>
      </c>
      <c r="E11" s="1278">
        <v>3.56</v>
      </c>
      <c r="F11" s="294">
        <f t="shared" si="0"/>
        <v>0</v>
      </c>
      <c r="G11" s="1278">
        <f t="shared" si="1"/>
        <v>0</v>
      </c>
      <c r="H11" s="386">
        <v>50</v>
      </c>
      <c r="I11" s="386">
        <v>500</v>
      </c>
      <c r="J11" s="98"/>
      <c r="K11" s="1383">
        <f t="shared" si="2"/>
        <v>0</v>
      </c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Tubing'!A:A),"")</f>
        <v/>
      </c>
      <c r="B12" s="400"/>
      <c r="C12" s="391" t="s">
        <v>2226</v>
      </c>
      <c r="D12" s="668" t="s">
        <v>12430</v>
      </c>
      <c r="E12" s="1276">
        <v>5.83</v>
      </c>
      <c r="F12" s="296">
        <f t="shared" si="0"/>
        <v>0</v>
      </c>
      <c r="G12" s="1276">
        <f t="shared" si="1"/>
        <v>0</v>
      </c>
      <c r="H12" s="393">
        <v>25</v>
      </c>
      <c r="I12" s="393">
        <v>250</v>
      </c>
      <c r="J12" s="106"/>
      <c r="K12" s="1389">
        <f t="shared" si="2"/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Tubing'!A:A),"")</f>
        <v/>
      </c>
      <c r="B13" s="513"/>
      <c r="C13" s="472"/>
      <c r="D13" s="473" t="s">
        <v>8652</v>
      </c>
      <c r="E13" s="1289" t="s">
        <v>563</v>
      </c>
      <c r="F13" s="309"/>
      <c r="G13" s="1289"/>
      <c r="H13" s="474"/>
      <c r="I13" s="474"/>
      <c r="J13" s="203"/>
      <c r="K13" s="1404"/>
      <c r="L13" s="463"/>
      <c r="M13" s="1393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Tubing'!A:A),"")</f>
        <v/>
      </c>
      <c r="B14" s="400"/>
      <c r="C14" s="387" t="s">
        <v>2210</v>
      </c>
      <c r="D14" s="667" t="s">
        <v>10348</v>
      </c>
      <c r="E14" s="1275">
        <v>5.94</v>
      </c>
      <c r="F14" s="295">
        <f t="shared" ref="F14:F21" si="3">$F$2</f>
        <v>0</v>
      </c>
      <c r="G14" s="1275">
        <f>IFERROR(E14*F14,"-")</f>
        <v>0</v>
      </c>
      <c r="H14" s="390">
        <v>50</v>
      </c>
      <c r="I14" s="390">
        <v>250</v>
      </c>
      <c r="J14" s="99"/>
      <c r="K14" s="1385">
        <f>IFERROR(G14*J14,0)</f>
        <v>0</v>
      </c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Tubing'!A:A),"")</f>
        <v/>
      </c>
      <c r="B15" s="400"/>
      <c r="C15" s="387" t="s">
        <v>2212</v>
      </c>
      <c r="D15" s="667" t="s">
        <v>10349</v>
      </c>
      <c r="E15" s="1275">
        <v>9.32</v>
      </c>
      <c r="F15" s="295">
        <f t="shared" si="3"/>
        <v>0</v>
      </c>
      <c r="G15" s="1275">
        <f>IFERROR(E15*F15,"-")</f>
        <v>0</v>
      </c>
      <c r="H15" s="390">
        <v>50</v>
      </c>
      <c r="I15" s="390">
        <v>200</v>
      </c>
      <c r="J15" s="99"/>
      <c r="K15" s="1385">
        <f>IFERROR(G15*J15,0)</f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Tubing'!A:A),"")</f>
        <v/>
      </c>
      <c r="B16" s="400"/>
      <c r="C16" s="391" t="s">
        <v>2214</v>
      </c>
      <c r="D16" s="668" t="s">
        <v>10350</v>
      </c>
      <c r="E16" s="1276">
        <v>17.420000000000002</v>
      </c>
      <c r="F16" s="296">
        <f t="shared" si="3"/>
        <v>0</v>
      </c>
      <c r="G16" s="1276">
        <f>IFERROR(E16*F16,"-")</f>
        <v>0</v>
      </c>
      <c r="H16" s="393">
        <v>25</v>
      </c>
      <c r="I16" s="393">
        <v>250</v>
      </c>
      <c r="J16" s="100"/>
      <c r="K16" s="1389">
        <f>IFERROR(G16*J16,0)</f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Tubing'!A:A),"")</f>
        <v/>
      </c>
      <c r="B17" s="400"/>
      <c r="C17" s="405"/>
      <c r="D17" s="669"/>
      <c r="E17" s="1277" t="s">
        <v>563</v>
      </c>
      <c r="F17" s="299"/>
      <c r="G17" s="1277"/>
      <c r="H17" s="356"/>
      <c r="I17" s="356"/>
      <c r="J17" s="150"/>
      <c r="K17" s="1387"/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Tubing'!A:A),"")</f>
        <v/>
      </c>
      <c r="B18" s="400"/>
      <c r="C18" s="384" t="s">
        <v>2209</v>
      </c>
      <c r="D18" s="670" t="s">
        <v>10351</v>
      </c>
      <c r="E18" s="1278">
        <v>5.83</v>
      </c>
      <c r="F18" s="294">
        <f t="shared" si="3"/>
        <v>0</v>
      </c>
      <c r="G18" s="1278">
        <f>IFERROR(E18*F18,"-")</f>
        <v>0</v>
      </c>
      <c r="H18" s="386">
        <v>50</v>
      </c>
      <c r="I18" s="386">
        <v>600</v>
      </c>
      <c r="J18" s="98"/>
      <c r="K18" s="1383">
        <f>IFERROR(G18*J18,0)</f>
        <v>0</v>
      </c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'!A:A,Valves!A:A,'PEX Tubing'!A:A),"")</f>
        <v/>
      </c>
      <c r="B19" s="400"/>
      <c r="C19" s="387" t="s">
        <v>2211</v>
      </c>
      <c r="D19" s="671" t="s">
        <v>10352</v>
      </c>
      <c r="E19" s="1275">
        <v>8.81</v>
      </c>
      <c r="F19" s="295">
        <f t="shared" si="3"/>
        <v>0</v>
      </c>
      <c r="G19" s="1275">
        <f>IFERROR(E19*F19,"-")</f>
        <v>0</v>
      </c>
      <c r="H19" s="390">
        <v>50</v>
      </c>
      <c r="I19" s="390">
        <v>150</v>
      </c>
      <c r="J19" s="99"/>
      <c r="K19" s="1385">
        <f>IFERROR(G19*J19,0)</f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'!A:A,Valves!A:A,'PEX Tubing'!A:A),"")</f>
        <v/>
      </c>
      <c r="B20" s="400"/>
      <c r="C20" s="387" t="s">
        <v>2213</v>
      </c>
      <c r="D20" s="667" t="s">
        <v>10353</v>
      </c>
      <c r="E20" s="1275">
        <v>6.95</v>
      </c>
      <c r="F20" s="295">
        <f t="shared" si="3"/>
        <v>0</v>
      </c>
      <c r="G20" s="1275">
        <f>IFERROR(E20*F20,"-")</f>
        <v>0</v>
      </c>
      <c r="H20" s="390">
        <v>50</v>
      </c>
      <c r="I20" s="390">
        <v>200</v>
      </c>
      <c r="J20" s="99"/>
      <c r="K20" s="1385">
        <f>IFERROR(G20*J20,0)</f>
        <v>0</v>
      </c>
      <c r="L20" s="304"/>
      <c r="M20" s="1287"/>
    </row>
    <row r="21" spans="1:13">
      <c r="A21" s="304" t="str">
        <f>IF(J21&gt;0,COUNT($J$4:J21)+MAX('MI Fittings'!A:A,'CS Press Fittings'!A:A,'Steel Nipples'!A:A,'Steel Cut Lengths'!A:A,'Pipe Hangers'!A:A,'Brass Nipples '!A:A,'Brass Fittings '!A:A,Valves!A:A,'PEX Tubing'!A:A),"")</f>
        <v/>
      </c>
      <c r="B21" s="400"/>
      <c r="C21" s="391" t="s">
        <v>2215</v>
      </c>
      <c r="D21" s="668" t="s">
        <v>10354</v>
      </c>
      <c r="E21" s="1276">
        <v>14.3</v>
      </c>
      <c r="F21" s="296">
        <f t="shared" si="3"/>
        <v>0</v>
      </c>
      <c r="G21" s="1276">
        <f>IFERROR(E21*F21,"-")</f>
        <v>0</v>
      </c>
      <c r="H21" s="393">
        <v>25</v>
      </c>
      <c r="I21" s="393">
        <v>250</v>
      </c>
      <c r="J21" s="100"/>
      <c r="K21" s="1389">
        <f>IFERROR(G21*J21,0)</f>
        <v>0</v>
      </c>
      <c r="L21" s="304"/>
      <c r="M21" s="1287"/>
    </row>
    <row r="22" spans="1:13">
      <c r="A22" s="304" t="str">
        <f>IF(J22&gt;0,COUNT($J$4:J22)+MAX('MI Fittings'!A:A,'CS Press Fittings'!A:A,'Steel Nipples'!A:A,'Steel Cut Lengths'!A:A,'Pipe Hangers'!A:A,'Brass Nipples '!A:A,'Brass Fittings '!A:A,Valves!A:A,'PEX Tubing'!A:A),"")</f>
        <v/>
      </c>
      <c r="B22" s="672"/>
      <c r="C22" s="472"/>
      <c r="D22" s="473" t="s">
        <v>8649</v>
      </c>
      <c r="E22" s="1289" t="s">
        <v>563</v>
      </c>
      <c r="F22" s="309"/>
      <c r="G22" s="1289"/>
      <c r="H22" s="474"/>
      <c r="I22" s="474"/>
      <c r="J22" s="203"/>
      <c r="K22" s="1404"/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'!A:A,Valves!A:A,'PEX Tubing'!A:A),"")</f>
        <v/>
      </c>
      <c r="B23" s="431"/>
      <c r="C23" s="341" t="s">
        <v>2216</v>
      </c>
      <c r="D23" s="666" t="s">
        <v>10355</v>
      </c>
      <c r="E23" s="1278">
        <v>7.5</v>
      </c>
      <c r="F23" s="294">
        <f>$F$2</f>
        <v>0</v>
      </c>
      <c r="G23" s="1278">
        <f t="shared" ref="G23:G28" si="4">IFERROR(E23*F23,"-")</f>
        <v>0</v>
      </c>
      <c r="H23" s="386">
        <v>50</v>
      </c>
      <c r="I23" s="386">
        <v>250</v>
      </c>
      <c r="J23" s="98"/>
      <c r="K23" s="1383">
        <f t="shared" ref="K23:K28" si="5">IFERROR(G23*J23,0)</f>
        <v>0</v>
      </c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'!A:A,Valves!A:A,'PEX Tubing'!A:A),"")</f>
        <v/>
      </c>
      <c r="B24" s="340"/>
      <c r="C24" s="341" t="s">
        <v>2218</v>
      </c>
      <c r="D24" s="667" t="s">
        <v>10356</v>
      </c>
      <c r="E24" s="1275">
        <v>10.130000000000001</v>
      </c>
      <c r="F24" s="295">
        <f>$F$2</f>
        <v>0</v>
      </c>
      <c r="G24" s="1275">
        <f>IFERROR(E24*F24,"-")</f>
        <v>0</v>
      </c>
      <c r="H24" s="390">
        <v>50</v>
      </c>
      <c r="I24" s="434">
        <v>150</v>
      </c>
      <c r="J24" s="102"/>
      <c r="K24" s="1385">
        <f>IFERROR(G24*J24,0)</f>
        <v>0</v>
      </c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'!A:A,Valves!A:A,'PEX Tubing'!A:A),"")</f>
        <v/>
      </c>
      <c r="B25" s="340"/>
      <c r="C25" s="673" t="s">
        <v>2220</v>
      </c>
      <c r="D25" s="668" t="s">
        <v>10357</v>
      </c>
      <c r="E25" s="1276">
        <v>18.63</v>
      </c>
      <c r="F25" s="296">
        <f>$F$2</f>
        <v>0</v>
      </c>
      <c r="G25" s="1276">
        <f>IFERROR(E25*F25,"-")</f>
        <v>0</v>
      </c>
      <c r="H25" s="393">
        <v>25</v>
      </c>
      <c r="I25" s="393">
        <v>150</v>
      </c>
      <c r="J25" s="106"/>
      <c r="K25" s="1389">
        <f>IFERROR(G25*J25,0)</f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'!A:A,Valves!A:A,'PEX Tubing'!A:A),"")</f>
        <v/>
      </c>
      <c r="B26" s="340"/>
      <c r="C26" s="622"/>
      <c r="D26" s="669"/>
      <c r="E26" s="1277" t="s">
        <v>563</v>
      </c>
      <c r="F26" s="299"/>
      <c r="G26" s="1277"/>
      <c r="H26" s="356"/>
      <c r="I26" s="356"/>
      <c r="J26" s="150"/>
      <c r="K26" s="1387"/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'!A:A,Valves!A:A,'PEX Tubing'!A:A),"")</f>
        <v/>
      </c>
      <c r="B27" s="340"/>
      <c r="C27" s="341" t="s">
        <v>2217</v>
      </c>
      <c r="D27" s="666" t="s">
        <v>10358</v>
      </c>
      <c r="E27" s="1278">
        <v>10.119999999999999</v>
      </c>
      <c r="F27" s="294">
        <f>$F$2</f>
        <v>0</v>
      </c>
      <c r="G27" s="1278">
        <f t="shared" si="4"/>
        <v>0</v>
      </c>
      <c r="H27" s="386">
        <v>25</v>
      </c>
      <c r="I27" s="386">
        <v>150</v>
      </c>
      <c r="J27" s="102"/>
      <c r="K27" s="1383">
        <f t="shared" si="5"/>
        <v>0</v>
      </c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'!A:A,Valves!A:A,'PEX Tubing'!A:A),"")</f>
        <v/>
      </c>
      <c r="B28" s="359"/>
      <c r="C28" s="341" t="s">
        <v>2219</v>
      </c>
      <c r="D28" s="667" t="s">
        <v>10359</v>
      </c>
      <c r="E28" s="1275">
        <v>9.59</v>
      </c>
      <c r="F28" s="295">
        <f>$F$2</f>
        <v>0</v>
      </c>
      <c r="G28" s="1275">
        <f t="shared" si="4"/>
        <v>0</v>
      </c>
      <c r="H28" s="390">
        <v>50</v>
      </c>
      <c r="I28" s="390">
        <v>150</v>
      </c>
      <c r="J28" s="99"/>
      <c r="K28" s="1385">
        <f t="shared" si="5"/>
        <v>0</v>
      </c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'!A:A,Valves!A:A,'PEX Tubing'!A:A),"")</f>
        <v/>
      </c>
      <c r="B29" s="556"/>
      <c r="C29" s="472"/>
      <c r="D29" s="473" t="s">
        <v>5204</v>
      </c>
      <c r="E29" s="1289" t="s">
        <v>563</v>
      </c>
      <c r="F29" s="309"/>
      <c r="G29" s="1289"/>
      <c r="H29" s="474"/>
      <c r="I29" s="474"/>
      <c r="J29" s="203"/>
      <c r="K29" s="1404"/>
      <c r="L29" s="304"/>
      <c r="M29" s="1287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'!A:A,Valves!A:A,'PEX Tubing'!A:A),"")</f>
        <v/>
      </c>
      <c r="B30" s="400"/>
      <c r="C30" s="384" t="s">
        <v>2231</v>
      </c>
      <c r="D30" s="674" t="s">
        <v>10360</v>
      </c>
      <c r="E30" s="1278">
        <v>3.54</v>
      </c>
      <c r="F30" s="294">
        <f t="shared" ref="F30:F35" si="6">$F$2</f>
        <v>0</v>
      </c>
      <c r="G30" s="1278">
        <f>IFERROR(E30*F30,"-")</f>
        <v>0</v>
      </c>
      <c r="H30" s="386">
        <v>50</v>
      </c>
      <c r="I30" s="386">
        <v>500</v>
      </c>
      <c r="J30" s="102"/>
      <c r="K30" s="1383">
        <f>IFERROR(G30*J30,0)</f>
        <v>0</v>
      </c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'!A:A,Valves!A:A,'PEX Tubing'!A:A),"")</f>
        <v/>
      </c>
      <c r="B31" s="400"/>
      <c r="C31" s="387" t="s">
        <v>2232</v>
      </c>
      <c r="D31" s="667" t="s">
        <v>10361</v>
      </c>
      <c r="E31" s="1275">
        <v>3.54</v>
      </c>
      <c r="F31" s="295">
        <f t="shared" si="6"/>
        <v>0</v>
      </c>
      <c r="G31" s="1275">
        <f>IFERROR(E31*F31,"-")</f>
        <v>0</v>
      </c>
      <c r="H31" s="390">
        <v>50</v>
      </c>
      <c r="I31" s="390">
        <v>500</v>
      </c>
      <c r="J31" s="102"/>
      <c r="K31" s="1385">
        <f>IFERROR(G31*J31,0)</f>
        <v>0</v>
      </c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'!A:A,Valves!A:A,'PEX Tubing'!A:A),"")</f>
        <v/>
      </c>
      <c r="B32" s="400"/>
      <c r="C32" s="387" t="s">
        <v>2233</v>
      </c>
      <c r="D32" s="675" t="s">
        <v>10362</v>
      </c>
      <c r="E32" s="1275">
        <v>6.3</v>
      </c>
      <c r="F32" s="295">
        <f t="shared" si="6"/>
        <v>0</v>
      </c>
      <c r="G32" s="1275">
        <f>IFERROR(E32*F32,"-")</f>
        <v>0</v>
      </c>
      <c r="H32" s="390">
        <v>50</v>
      </c>
      <c r="I32" s="390">
        <v>200</v>
      </c>
      <c r="J32" s="99"/>
      <c r="K32" s="1385">
        <f>IFERROR(G32*J32,0)</f>
        <v>0</v>
      </c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'!A:A,Valves!A:A,'PEX Tubing'!A:A),"")</f>
        <v/>
      </c>
      <c r="B33" s="400"/>
      <c r="C33" s="391" t="s">
        <v>2235</v>
      </c>
      <c r="D33" s="668" t="s">
        <v>10363</v>
      </c>
      <c r="E33" s="1276">
        <v>11.52</v>
      </c>
      <c r="F33" s="296">
        <f t="shared" si="6"/>
        <v>0</v>
      </c>
      <c r="G33" s="1276">
        <f>IFERROR(E33*F33,"-")</f>
        <v>0</v>
      </c>
      <c r="H33" s="393">
        <v>50</v>
      </c>
      <c r="I33" s="393">
        <v>200</v>
      </c>
      <c r="J33" s="100"/>
      <c r="K33" s="1389">
        <f>IFERROR(G33*J33,0)</f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'!A:A,Valves!A:A,'PEX Tubing'!A:A),"")</f>
        <v/>
      </c>
      <c r="B34" s="400"/>
      <c r="C34" s="405"/>
      <c r="D34" s="669"/>
      <c r="E34" s="1277" t="s">
        <v>563</v>
      </c>
      <c r="F34" s="299"/>
      <c r="G34" s="1277"/>
      <c r="H34" s="356"/>
      <c r="I34" s="356"/>
      <c r="J34" s="150"/>
      <c r="K34" s="1387"/>
      <c r="L34" s="304"/>
      <c r="M34" s="1287"/>
    </row>
    <row r="35" spans="1:13">
      <c r="A35" s="304" t="str">
        <f>IF(J35&gt;0,COUNT($J$4:J35)+MAX('MI Fittings'!A:A,'CS Press Fittings'!A:A,'Steel Nipples'!A:A,'Steel Cut Lengths'!A:A,'Pipe Hangers'!A:A,'Brass Nipples '!A:A,'Brass Fittings '!A:A,Valves!A:A,'PEX Tubing'!A:A),"")</f>
        <v/>
      </c>
      <c r="B35" s="400"/>
      <c r="C35" s="384" t="s">
        <v>2234</v>
      </c>
      <c r="D35" s="666" t="s">
        <v>10364</v>
      </c>
      <c r="E35" s="1278">
        <v>6.15</v>
      </c>
      <c r="F35" s="294">
        <f t="shared" si="6"/>
        <v>0</v>
      </c>
      <c r="G35" s="1278">
        <f>IFERROR(E35*F35,"-")</f>
        <v>0</v>
      </c>
      <c r="H35" s="386">
        <v>50</v>
      </c>
      <c r="I35" s="386">
        <v>200</v>
      </c>
      <c r="J35" s="98"/>
      <c r="K35" s="1383">
        <f>IFERROR(G35*J35,0)</f>
        <v>0</v>
      </c>
      <c r="L35" s="304"/>
      <c r="M35" s="1287"/>
    </row>
    <row r="36" spans="1:13">
      <c r="A36" s="304" t="str">
        <f>IF(J36&gt;0,COUNT($J$4:J36)+MAX('MI Fittings'!A:A,'CS Press Fittings'!A:A,'Steel Nipples'!A:A,'Steel Cut Lengths'!A:A,'Pipe Hangers'!A:A,'Brass Nipples '!A:A,'Brass Fittings '!A:A,Valves!A:A,'PEX Tubing'!A:A),"")</f>
        <v/>
      </c>
      <c r="B36" s="513"/>
      <c r="C36" s="472"/>
      <c r="D36" s="473" t="s">
        <v>10365</v>
      </c>
      <c r="E36" s="1289" t="s">
        <v>563</v>
      </c>
      <c r="F36" s="309"/>
      <c r="G36" s="1289"/>
      <c r="H36" s="474"/>
      <c r="I36" s="474"/>
      <c r="J36" s="203"/>
      <c r="K36" s="1404"/>
      <c r="L36" s="304"/>
      <c r="M36" s="1287"/>
    </row>
    <row r="37" spans="1:13">
      <c r="A37" s="304" t="str">
        <f>IF(J37&gt;0,COUNT($J$4:J37)+MAX('MI Fittings'!A:A,'CS Press Fittings'!A:A,'Steel Nipples'!A:A,'Steel Cut Lengths'!A:A,'Pipe Hangers'!A:A,'Brass Nipples '!A:A,'Brass Fittings '!A:A,Valves!A:A,'PEX Tubing'!A:A),"")</f>
        <v/>
      </c>
      <c r="B37" s="400"/>
      <c r="C37" s="384" t="s">
        <v>2227</v>
      </c>
      <c r="D37" s="666" t="s">
        <v>10366</v>
      </c>
      <c r="E37" s="1278">
        <v>9</v>
      </c>
      <c r="F37" s="294">
        <f>$F$2</f>
        <v>0</v>
      </c>
      <c r="G37" s="1278">
        <f>IFERROR(E37*F37,"-")</f>
        <v>0</v>
      </c>
      <c r="H37" s="386">
        <v>25</v>
      </c>
      <c r="I37" s="386">
        <v>200</v>
      </c>
      <c r="J37" s="98"/>
      <c r="K37" s="1383">
        <f>IFERROR(G37*J37,0)</f>
        <v>0</v>
      </c>
      <c r="L37" s="304"/>
      <c r="M37" s="1287"/>
    </row>
    <row r="38" spans="1:13">
      <c r="A38" s="304" t="str">
        <f>IF(J38&gt;0,COUNT($J$4:J38)+MAX('MI Fittings'!A:A,'CS Press Fittings'!A:A,'Steel Nipples'!A:A,'Steel Cut Lengths'!A:A,'Pipe Hangers'!A:A,'Brass Nipples '!A:A,'Brass Fittings '!A:A,Valves!A:A,'PEX Tubing'!A:A),"")</f>
        <v/>
      </c>
      <c r="B38" s="400"/>
      <c r="C38" s="391" t="s">
        <v>2229</v>
      </c>
      <c r="D38" s="668" t="s">
        <v>10367</v>
      </c>
      <c r="E38" s="1276">
        <v>15.72</v>
      </c>
      <c r="F38" s="296">
        <f>$F$2</f>
        <v>0</v>
      </c>
      <c r="G38" s="1276">
        <f>IFERROR(E38*F38,"-")</f>
        <v>0</v>
      </c>
      <c r="H38" s="393">
        <v>25</v>
      </c>
      <c r="I38" s="437">
        <v>100</v>
      </c>
      <c r="J38" s="106"/>
      <c r="K38" s="1389">
        <f>IFERROR(G38*J38,0)</f>
        <v>0</v>
      </c>
      <c r="L38" s="304"/>
      <c r="M38" s="1287"/>
    </row>
    <row r="39" spans="1:13">
      <c r="A39" s="304" t="str">
        <f>IF(J39&gt;0,COUNT($J$4:J39)+MAX('MI Fittings'!A:A,'CS Press Fittings'!A:A,'Steel Nipples'!A:A,'Steel Cut Lengths'!A:A,'Pipe Hangers'!A:A,'Brass Nipples '!A:A,'Brass Fittings '!A:A,Valves!A:A,'PEX Tubing'!A:A),"")</f>
        <v/>
      </c>
      <c r="B39" s="400"/>
      <c r="C39" s="405"/>
      <c r="D39" s="669"/>
      <c r="E39" s="1277" t="s">
        <v>563</v>
      </c>
      <c r="F39" s="299"/>
      <c r="G39" s="1277"/>
      <c r="H39" s="356"/>
      <c r="I39" s="356"/>
      <c r="J39" s="150"/>
      <c r="K39" s="1387"/>
      <c r="L39" s="304"/>
      <c r="M39" s="1287"/>
    </row>
    <row r="40" spans="1:13">
      <c r="A40" s="304" t="str">
        <f>IF(J40&gt;0,COUNT($J$4:J40)+MAX('MI Fittings'!A:A,'CS Press Fittings'!A:A,'Steel Nipples'!A:A,'Steel Cut Lengths'!A:A,'Pipe Hangers'!A:A,'Brass Nipples '!A:A,'Brass Fittings '!A:A,Valves!A:A,'PEX Tubing'!A:A),"")</f>
        <v/>
      </c>
      <c r="B40" s="400"/>
      <c r="C40" s="384" t="s">
        <v>2228</v>
      </c>
      <c r="D40" s="666" t="s">
        <v>10368</v>
      </c>
      <c r="E40" s="1278">
        <v>14.55</v>
      </c>
      <c r="F40" s="294">
        <f>$F$2</f>
        <v>0</v>
      </c>
      <c r="G40" s="1278">
        <f>IFERROR(E40*F40,"-")</f>
        <v>0</v>
      </c>
      <c r="H40" s="386">
        <v>25</v>
      </c>
      <c r="I40" s="386">
        <v>100</v>
      </c>
      <c r="J40" s="102"/>
      <c r="K40" s="1383">
        <f>IFERROR(G40*J40,0)</f>
        <v>0</v>
      </c>
      <c r="L40" s="304"/>
      <c r="M40" s="1287"/>
    </row>
    <row r="41" spans="1:13">
      <c r="A41" s="304" t="str">
        <f>IF(J41&gt;0,COUNT($J$4:J41)+MAX('MI Fittings'!A:A,'CS Press Fittings'!A:A,'Steel Nipples'!A:A,'Steel Cut Lengths'!A:A,'Pipe Hangers'!A:A,'Brass Nipples '!A:A,'Brass Fittings '!A:A,Valves!A:A,'PEX Tubing'!A:A),"")</f>
        <v/>
      </c>
      <c r="B41" s="400"/>
      <c r="C41" s="391" t="s">
        <v>2230</v>
      </c>
      <c r="D41" s="668" t="s">
        <v>10369</v>
      </c>
      <c r="E41" s="1276">
        <v>22.93</v>
      </c>
      <c r="F41" s="296">
        <f>$F$2</f>
        <v>0</v>
      </c>
      <c r="G41" s="1276">
        <f>IFERROR(E41*F41,"-")</f>
        <v>0</v>
      </c>
      <c r="H41" s="393">
        <v>25</v>
      </c>
      <c r="I41" s="393">
        <v>100</v>
      </c>
      <c r="J41" s="100"/>
      <c r="K41" s="1389">
        <f>IFERROR(G41*J41,0)</f>
        <v>0</v>
      </c>
      <c r="L41" s="304"/>
      <c r="M41" s="1287"/>
    </row>
    <row r="42" spans="1:13">
      <c r="A42" s="304" t="str">
        <f>IF(J42&gt;0,COUNT($J$4:J42)+MAX('MI Fittings'!A:A,'CS Press Fittings'!A:A,'Steel Nipples'!A:A,'Steel Cut Lengths'!A:A,'Pipe Hangers'!A:A,'Brass Nipples '!A:A,'Brass Fittings '!A:A,Valves!A:A,'PEX Tubing'!A:A),"")</f>
        <v/>
      </c>
      <c r="B42" s="513"/>
      <c r="C42" s="472"/>
      <c r="D42" s="473" t="s">
        <v>9158</v>
      </c>
      <c r="E42" s="1289" t="s">
        <v>563</v>
      </c>
      <c r="F42" s="309"/>
      <c r="G42" s="1289"/>
      <c r="H42" s="474"/>
      <c r="I42" s="474"/>
      <c r="J42" s="203"/>
      <c r="K42" s="1404"/>
      <c r="L42" s="304"/>
      <c r="M42" s="1287"/>
    </row>
    <row r="43" spans="1:13">
      <c r="A43" s="304" t="str">
        <f>IF(J43&gt;0,COUNT($J$4:J43)+MAX('MI Fittings'!A:A,'CS Press Fittings'!A:A,'Steel Nipples'!A:A,'Steel Cut Lengths'!A:A,'Pipe Hangers'!A:A,'Brass Nipples '!A:A,'Brass Fittings '!A:A,Valves!A:A,'PEX Tubing'!A:A),"")</f>
        <v/>
      </c>
      <c r="B43" s="400"/>
      <c r="C43" s="384" t="s">
        <v>2236</v>
      </c>
      <c r="D43" s="666" t="s">
        <v>10370</v>
      </c>
      <c r="E43" s="1278">
        <v>15.2</v>
      </c>
      <c r="F43" s="294">
        <f>$F$2</f>
        <v>0</v>
      </c>
      <c r="G43" s="1278">
        <f>IFERROR(E43*F43,"-")</f>
        <v>0</v>
      </c>
      <c r="H43" s="386">
        <v>25</v>
      </c>
      <c r="I43" s="386">
        <v>150</v>
      </c>
      <c r="J43" s="98"/>
      <c r="K43" s="1383">
        <f>IFERROR(G43*J43,0)</f>
        <v>0</v>
      </c>
      <c r="L43" s="304"/>
      <c r="M43" s="1287"/>
    </row>
    <row r="44" spans="1:13">
      <c r="A44" s="304" t="str">
        <f>IF(J44&gt;0,COUNT($J$4:J44)+MAX('MI Fittings'!A:A,'CS Press Fittings'!A:A,'Steel Nipples'!A:A,'Steel Cut Lengths'!A:A,'Pipe Hangers'!A:A,'Brass Nipples '!A:A,'Brass Fittings '!A:A,Valves!A:A,'PEX Tubing'!A:A),"")</f>
        <v/>
      </c>
      <c r="B44" s="400"/>
      <c r="C44" s="391" t="s">
        <v>2237</v>
      </c>
      <c r="D44" s="668" t="s">
        <v>10371</v>
      </c>
      <c r="E44" s="1276">
        <v>23.01</v>
      </c>
      <c r="F44" s="296">
        <f>$F$2</f>
        <v>0</v>
      </c>
      <c r="G44" s="1276">
        <f>IFERROR(E44*F44,"-")</f>
        <v>0</v>
      </c>
      <c r="H44" s="393">
        <v>25</v>
      </c>
      <c r="I44" s="393">
        <v>100</v>
      </c>
      <c r="J44" s="100"/>
      <c r="K44" s="1389">
        <f>IFERROR(G44*J44,0)</f>
        <v>0</v>
      </c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'!A:A,Valves!A:A,'PEX Tubing'!A:A),"")</f>
        <v/>
      </c>
      <c r="B45" s="400"/>
      <c r="C45" s="405"/>
      <c r="D45" s="669"/>
      <c r="E45" s="1277" t="s">
        <v>563</v>
      </c>
      <c r="F45" s="299"/>
      <c r="G45" s="1277"/>
      <c r="H45" s="356"/>
      <c r="I45" s="356"/>
      <c r="J45" s="150"/>
      <c r="K45" s="1387"/>
      <c r="L45" s="304"/>
      <c r="M45" s="1287"/>
    </row>
    <row r="46" spans="1:13" ht="31.5">
      <c r="A46" s="304" t="str">
        <f>IF(J46&gt;0,COUNT($J$4:J46)+MAX('MI Fittings'!A:A,'CS Press Fittings'!A:A,'Steel Nipples'!A:A,'Steel Cut Lengths'!A:A,'Pipe Hangers'!A:A,'Brass Nipples '!A:A,'Brass Fittings '!A:A,Valves!A:A,'PEX Tubing'!A:A),"")</f>
        <v/>
      </c>
      <c r="B46" s="400"/>
      <c r="C46" s="689" t="s">
        <v>2238</v>
      </c>
      <c r="D46" s="1622" t="s">
        <v>10372</v>
      </c>
      <c r="E46" s="1286">
        <v>17.190000000000001</v>
      </c>
      <c r="F46" s="298">
        <f>$F$2</f>
        <v>0</v>
      </c>
      <c r="G46" s="1286">
        <f>IFERROR(E46*F46,"-")</f>
        <v>0</v>
      </c>
      <c r="H46" s="404">
        <v>25</v>
      </c>
      <c r="I46" s="677">
        <v>100</v>
      </c>
      <c r="J46" s="106"/>
      <c r="K46" s="1384">
        <f>IFERROR(G46*J46,0)</f>
        <v>0</v>
      </c>
      <c r="L46" s="304"/>
      <c r="M46" s="1287"/>
    </row>
    <row r="47" spans="1:13">
      <c r="A47" s="304" t="str">
        <f>IF(J47&gt;0,COUNT($J$4:J47)+MAX('MI Fittings'!A:A,'CS Press Fittings'!A:A,'Steel Nipples'!A:A,'Steel Cut Lengths'!A:A,'Pipe Hangers'!A:A,'Brass Nipples '!A:A,'Brass Fittings '!A:A,Valves!A:A,'PEX Tubing'!A:A),"")</f>
        <v/>
      </c>
      <c r="B47" s="672"/>
      <c r="C47" s="472"/>
      <c r="D47" s="473" t="s">
        <v>5209</v>
      </c>
      <c r="E47" s="1289" t="s">
        <v>563</v>
      </c>
      <c r="F47" s="309"/>
      <c r="G47" s="1289"/>
      <c r="H47" s="474"/>
      <c r="I47" s="474"/>
      <c r="J47" s="203"/>
      <c r="K47" s="1404"/>
      <c r="L47" s="304"/>
      <c r="M47" s="1287"/>
    </row>
    <row r="48" spans="1:13">
      <c r="A48" s="304" t="str">
        <f>IF(J48&gt;0,COUNT($J$4:J48)+MAX('MI Fittings'!A:A,'CS Press Fittings'!A:A,'Steel Nipples'!A:A,'Steel Cut Lengths'!A:A,'Pipe Hangers'!A:A,'Brass Nipples '!A:A,'Brass Fittings '!A:A,Valves!A:A,'PEX Tubing'!A:A),"")</f>
        <v/>
      </c>
      <c r="B48" s="431"/>
      <c r="C48" s="341" t="s">
        <v>2261</v>
      </c>
      <c r="D48" s="678" t="s">
        <v>10373</v>
      </c>
      <c r="E48" s="1278">
        <v>4.7</v>
      </c>
      <c r="F48" s="294">
        <f t="shared" ref="F48:F92" si="7">$F$2</f>
        <v>0</v>
      </c>
      <c r="G48" s="1278">
        <f>IFERROR(E48*F48,"-")</f>
        <v>0</v>
      </c>
      <c r="H48" s="386">
        <v>100</v>
      </c>
      <c r="I48" s="386">
        <v>300</v>
      </c>
      <c r="J48" s="98"/>
      <c r="K48" s="1383">
        <f>IFERROR(G48*J48,0)</f>
        <v>0</v>
      </c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'!A:A,Valves!A:A,'PEX Tubing'!A:A),"")</f>
        <v/>
      </c>
      <c r="B49" s="340"/>
      <c r="C49" s="344" t="s">
        <v>2262</v>
      </c>
      <c r="D49" s="675" t="s">
        <v>10374</v>
      </c>
      <c r="E49" s="1275">
        <v>4.42</v>
      </c>
      <c r="F49" s="295">
        <f t="shared" si="7"/>
        <v>0</v>
      </c>
      <c r="G49" s="1275">
        <f>IFERROR(E49*F49,"-")</f>
        <v>0</v>
      </c>
      <c r="H49" s="390">
        <v>50</v>
      </c>
      <c r="I49" s="390">
        <v>500</v>
      </c>
      <c r="J49" s="99"/>
      <c r="K49" s="1385">
        <f>IFERROR(G49*J49,0)</f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'!A:A,Valves!A:A,'PEX Tubing'!A:A),"")</f>
        <v/>
      </c>
      <c r="B50" s="340"/>
      <c r="C50" s="344" t="s">
        <v>2265</v>
      </c>
      <c r="D50" s="667" t="s">
        <v>10375</v>
      </c>
      <c r="E50" s="1275">
        <v>7.96</v>
      </c>
      <c r="F50" s="295">
        <f t="shared" si="7"/>
        <v>0</v>
      </c>
      <c r="G50" s="1275">
        <f>IFERROR(E50*F50,"-")</f>
        <v>0</v>
      </c>
      <c r="H50" s="390">
        <v>25</v>
      </c>
      <c r="I50" s="390">
        <v>250</v>
      </c>
      <c r="J50" s="99"/>
      <c r="K50" s="1385">
        <f>IFERROR(G50*J50,0)</f>
        <v>0</v>
      </c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'!A:A,Valves!A:A,'PEX Tubing'!A:A),"")</f>
        <v/>
      </c>
      <c r="B51" s="340"/>
      <c r="C51" s="348" t="s">
        <v>2270</v>
      </c>
      <c r="D51" s="679" t="s">
        <v>10376</v>
      </c>
      <c r="E51" s="1276">
        <v>14.55</v>
      </c>
      <c r="F51" s="296">
        <f t="shared" si="7"/>
        <v>0</v>
      </c>
      <c r="G51" s="1276">
        <f>IFERROR(E51*F51,"-")</f>
        <v>0</v>
      </c>
      <c r="H51" s="393">
        <v>10</v>
      </c>
      <c r="I51" s="393">
        <v>100</v>
      </c>
      <c r="J51" s="100"/>
      <c r="K51" s="1389">
        <f>IFERROR(G51*J51,0)</f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'!A:A,Valves!A:A,'PEX Tubing'!A:A),"")</f>
        <v/>
      </c>
      <c r="B52" s="340"/>
      <c r="C52" s="622"/>
      <c r="D52" s="680"/>
      <c r="E52" s="1277" t="s">
        <v>563</v>
      </c>
      <c r="F52" s="299"/>
      <c r="G52" s="1277"/>
      <c r="H52" s="356"/>
      <c r="I52" s="356"/>
      <c r="J52" s="150"/>
      <c r="K52" s="1387"/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'!A:A,Valves!A:A,'PEX Tubing'!A:A),"")</f>
        <v/>
      </c>
      <c r="B53" s="340"/>
      <c r="C53" s="341" t="s">
        <v>2263</v>
      </c>
      <c r="D53" s="674" t="s">
        <v>10377</v>
      </c>
      <c r="E53" s="1278">
        <v>7.02</v>
      </c>
      <c r="F53" s="294">
        <f t="shared" si="7"/>
        <v>0</v>
      </c>
      <c r="G53" s="1278">
        <f>IFERROR(E53*F53,"-")</f>
        <v>0</v>
      </c>
      <c r="H53" s="386">
        <v>25</v>
      </c>
      <c r="I53" s="386">
        <v>300</v>
      </c>
      <c r="J53" s="98"/>
      <c r="K53" s="1383">
        <f>IFERROR(G53*J53,0)</f>
        <v>0</v>
      </c>
      <c r="L53" s="304"/>
      <c r="M53" s="1287"/>
    </row>
    <row r="54" spans="1:13">
      <c r="A54" s="304" t="str">
        <f>IF(J54&gt;0,COUNT($J$4:J54)+MAX('MI Fittings'!A:A,'CS Press Fittings'!A:A,'Steel Nipples'!A:A,'Steel Cut Lengths'!A:A,'Pipe Hangers'!A:A,'Brass Nipples '!A:A,'Brass Fittings '!A:A,Valves!A:A,'PEX Tubing'!A:A),"")</f>
        <v/>
      </c>
      <c r="B54" s="340"/>
      <c r="C54" s="348" t="s">
        <v>2264</v>
      </c>
      <c r="D54" s="668" t="s">
        <v>10378</v>
      </c>
      <c r="E54" s="1276">
        <v>6.86</v>
      </c>
      <c r="F54" s="296">
        <f t="shared" si="7"/>
        <v>0</v>
      </c>
      <c r="G54" s="1276">
        <f>IFERROR(E54*F54,"-")</f>
        <v>0</v>
      </c>
      <c r="H54" s="393">
        <v>100</v>
      </c>
      <c r="I54" s="393">
        <v>300</v>
      </c>
      <c r="J54" s="100"/>
      <c r="K54" s="1389">
        <f>IFERROR(G54*J54,0)</f>
        <v>0</v>
      </c>
      <c r="L54" s="304"/>
      <c r="M54" s="1287"/>
    </row>
    <row r="55" spans="1:13">
      <c r="A55" s="304" t="str">
        <f>IF(J55&gt;0,COUNT($J$4:J55)+MAX('MI Fittings'!A:A,'CS Press Fittings'!A:A,'Steel Nipples'!A:A,'Steel Cut Lengths'!A:A,'Pipe Hangers'!A:A,'Brass Nipples '!A:A,'Brass Fittings '!A:A,Valves!A:A,'PEX Tubing'!A:A),"")</f>
        <v/>
      </c>
      <c r="B55" s="340"/>
      <c r="C55" s="622"/>
      <c r="D55" s="669"/>
      <c r="E55" s="1277" t="s">
        <v>563</v>
      </c>
      <c r="F55" s="299"/>
      <c r="G55" s="1277"/>
      <c r="H55" s="356"/>
      <c r="I55" s="356"/>
      <c r="J55" s="150"/>
      <c r="K55" s="1387"/>
      <c r="L55" s="304"/>
      <c r="M55" s="1287"/>
    </row>
    <row r="56" spans="1:13">
      <c r="A56" s="304" t="str">
        <f>IF(J56&gt;0,COUNT($J$4:J56)+MAX('MI Fittings'!A:A,'CS Press Fittings'!A:A,'Steel Nipples'!A:A,'Steel Cut Lengths'!A:A,'Pipe Hangers'!A:A,'Brass Nipples '!A:A,'Brass Fittings '!A:A,Valves!A:A,'PEX Tubing'!A:A),"")</f>
        <v/>
      </c>
      <c r="B56" s="340"/>
      <c r="C56" s="344" t="s">
        <v>2269</v>
      </c>
      <c r="D56" s="675" t="s">
        <v>10379</v>
      </c>
      <c r="E56" s="1275">
        <v>6.36</v>
      </c>
      <c r="F56" s="295">
        <f t="shared" si="7"/>
        <v>0</v>
      </c>
      <c r="G56" s="1275">
        <f>IFERROR(E56*F56,"-")</f>
        <v>0</v>
      </c>
      <c r="H56" s="390">
        <v>50</v>
      </c>
      <c r="I56" s="390">
        <v>300</v>
      </c>
      <c r="J56" s="99"/>
      <c r="K56" s="1385">
        <f>IFERROR(G56*J56,0)</f>
        <v>0</v>
      </c>
      <c r="L56" s="304"/>
      <c r="M56" s="1287"/>
    </row>
    <row r="57" spans="1:13">
      <c r="A57" s="304" t="str">
        <f>IF(J57&gt;0,COUNT($J$4:J57)+MAX('MI Fittings'!A:A,'CS Press Fittings'!A:A,'Steel Nipples'!A:A,'Steel Cut Lengths'!A:A,'Pipe Hangers'!A:A,'Brass Nipples '!A:A,'Brass Fittings '!A:A,Valves!A:A,'PEX Tubing'!A:A),"")</f>
        <v/>
      </c>
      <c r="B57" s="340"/>
      <c r="C57" s="344" t="s">
        <v>2268</v>
      </c>
      <c r="D57" s="667" t="s">
        <v>10380</v>
      </c>
      <c r="E57" s="1275">
        <v>7.73</v>
      </c>
      <c r="F57" s="295">
        <f t="shared" si="7"/>
        <v>0</v>
      </c>
      <c r="G57" s="1275">
        <f>IFERROR(E57*F57,"-")</f>
        <v>0</v>
      </c>
      <c r="H57" s="390">
        <v>25</v>
      </c>
      <c r="I57" s="390">
        <v>250</v>
      </c>
      <c r="J57" s="99"/>
      <c r="K57" s="1385">
        <f>IFERROR(G57*J57,0)</f>
        <v>0</v>
      </c>
      <c r="L57" s="304"/>
      <c r="M57" s="1287"/>
    </row>
    <row r="58" spans="1:13">
      <c r="A58" s="304" t="str">
        <f>IF(J58&gt;0,COUNT($J$4:J58)+MAX('MI Fittings'!A:A,'CS Press Fittings'!A:A,'Steel Nipples'!A:A,'Steel Cut Lengths'!A:A,'Pipe Hangers'!A:A,'Brass Nipples '!A:A,'Brass Fittings '!A:A,Valves!A:A,'PEX Tubing'!A:A),"")</f>
        <v/>
      </c>
      <c r="B58" s="340"/>
      <c r="C58" s="344" t="s">
        <v>2267</v>
      </c>
      <c r="D58" s="667" t="s">
        <v>10381</v>
      </c>
      <c r="E58" s="1275">
        <v>6.72</v>
      </c>
      <c r="F58" s="295">
        <f t="shared" si="7"/>
        <v>0</v>
      </c>
      <c r="G58" s="1275">
        <f>IFERROR(E58*F58,"-")</f>
        <v>0</v>
      </c>
      <c r="H58" s="390">
        <v>25</v>
      </c>
      <c r="I58" s="390">
        <v>150</v>
      </c>
      <c r="J58" s="99"/>
      <c r="K58" s="1385">
        <f>IFERROR(G58*J58,0)</f>
        <v>0</v>
      </c>
      <c r="L58" s="304"/>
      <c r="M58" s="1287"/>
    </row>
    <row r="59" spans="1:13">
      <c r="A59" s="304" t="str">
        <f>IF(J59&gt;0,COUNT($J$4:J59)+MAX('MI Fittings'!A:A,'CS Press Fittings'!A:A,'Steel Nipples'!A:A,'Steel Cut Lengths'!A:A,'Pipe Hangers'!A:A,'Brass Nipples '!A:A,'Brass Fittings '!A:A,Valves!A:A,'PEX Tubing'!A:A),"")</f>
        <v/>
      </c>
      <c r="B59" s="340"/>
      <c r="C59" s="341" t="s">
        <v>2266</v>
      </c>
      <c r="D59" s="666" t="s">
        <v>10382</v>
      </c>
      <c r="E59" s="1278">
        <v>12.99</v>
      </c>
      <c r="F59" s="294">
        <f t="shared" si="7"/>
        <v>0</v>
      </c>
      <c r="G59" s="1278">
        <f>IFERROR(E59*F59,"-")</f>
        <v>0</v>
      </c>
      <c r="H59" s="386">
        <v>10</v>
      </c>
      <c r="I59" s="386">
        <v>150</v>
      </c>
      <c r="J59" s="98"/>
      <c r="K59" s="1383">
        <f>IFERROR(G59*J59,0)</f>
        <v>0</v>
      </c>
      <c r="L59" s="304"/>
      <c r="M59" s="1287"/>
    </row>
    <row r="60" spans="1:13">
      <c r="A60" s="304" t="str">
        <f>IF(J60&gt;0,COUNT($J$4:J60)+MAX('MI Fittings'!A:A,'CS Press Fittings'!A:A,'Steel Nipples'!A:A,'Steel Cut Lengths'!A:A,'Pipe Hangers'!A:A,'Brass Nipples '!A:A,'Brass Fittings '!A:A,Valves!A:A,'PEX Tubing'!A:A),"")</f>
        <v/>
      </c>
      <c r="B60" s="340"/>
      <c r="C60" s="622"/>
      <c r="D60" s="680"/>
      <c r="E60" s="1277" t="s">
        <v>563</v>
      </c>
      <c r="F60" s="299"/>
      <c r="G60" s="1277"/>
      <c r="H60" s="356"/>
      <c r="I60" s="356"/>
      <c r="J60" s="150"/>
      <c r="K60" s="1387"/>
      <c r="L60" s="304"/>
      <c r="M60" s="1287"/>
    </row>
    <row r="61" spans="1:13">
      <c r="A61" s="304" t="str">
        <f>IF(J61&gt;0,COUNT($J$4:J61)+MAX('MI Fittings'!A:A,'CS Press Fittings'!A:A,'Steel Nipples'!A:A,'Steel Cut Lengths'!A:A,'Pipe Hangers'!A:A,'Brass Nipples '!A:A,'Brass Fittings '!A:A,Valves!A:A,'PEX Tubing'!A:A),"")</f>
        <v/>
      </c>
      <c r="B61" s="340"/>
      <c r="C61" s="344" t="s">
        <v>2275</v>
      </c>
      <c r="D61" s="667" t="s">
        <v>10383</v>
      </c>
      <c r="E61" s="1275">
        <v>12.99</v>
      </c>
      <c r="F61" s="295">
        <f t="shared" si="7"/>
        <v>0</v>
      </c>
      <c r="G61" s="1275">
        <f>IFERROR(E61*F61,"-")</f>
        <v>0</v>
      </c>
      <c r="H61" s="390">
        <v>10</v>
      </c>
      <c r="I61" s="390">
        <v>150</v>
      </c>
      <c r="J61" s="99"/>
      <c r="K61" s="1385">
        <f>IFERROR(G61*J61,0)</f>
        <v>0</v>
      </c>
      <c r="L61" s="304"/>
      <c r="M61" s="1287"/>
    </row>
    <row r="62" spans="1:13">
      <c r="A62" s="304" t="str">
        <f>IF(J62&gt;0,COUNT($J$4:J62)+MAX('MI Fittings'!A:A,'CS Press Fittings'!A:A,'Steel Nipples'!A:A,'Steel Cut Lengths'!A:A,'Pipe Hangers'!A:A,'Brass Nipples '!A:A,'Brass Fittings '!A:A,Valves!A:A,'PEX Tubing'!A:A),"")</f>
        <v/>
      </c>
      <c r="B62" s="340"/>
      <c r="C62" s="344" t="s">
        <v>2274</v>
      </c>
      <c r="D62" s="667" t="s">
        <v>10384</v>
      </c>
      <c r="E62" s="1275">
        <v>14.55</v>
      </c>
      <c r="F62" s="295">
        <f t="shared" si="7"/>
        <v>0</v>
      </c>
      <c r="G62" s="1275">
        <f>IFERROR(E62*F62,"-")</f>
        <v>0</v>
      </c>
      <c r="H62" s="390">
        <v>10</v>
      </c>
      <c r="I62" s="390">
        <v>150</v>
      </c>
      <c r="J62" s="99"/>
      <c r="K62" s="1385">
        <f>IFERROR(G62*J62,0)</f>
        <v>0</v>
      </c>
      <c r="L62" s="304"/>
      <c r="M62" s="1287"/>
    </row>
    <row r="63" spans="1:13">
      <c r="A63" s="304" t="str">
        <f>IF(J63&gt;0,COUNT($J$4:J63)+MAX('MI Fittings'!A:A,'CS Press Fittings'!A:A,'Steel Nipples'!A:A,'Steel Cut Lengths'!A:A,'Pipe Hangers'!A:A,'Brass Nipples '!A:A,'Brass Fittings '!A:A,Valves!A:A,'PEX Tubing'!A:A),"")</f>
        <v/>
      </c>
      <c r="B63" s="340"/>
      <c r="C63" s="344" t="s">
        <v>2273</v>
      </c>
      <c r="D63" s="667" t="s">
        <v>10385</v>
      </c>
      <c r="E63" s="1275">
        <v>13.53</v>
      </c>
      <c r="F63" s="295">
        <f t="shared" si="7"/>
        <v>0</v>
      </c>
      <c r="G63" s="1275">
        <f>IFERROR(E63*F63,"-")</f>
        <v>0</v>
      </c>
      <c r="H63" s="390">
        <v>10</v>
      </c>
      <c r="I63" s="390">
        <v>100</v>
      </c>
      <c r="J63" s="99"/>
      <c r="K63" s="1385">
        <f>IFERROR(G63*J63,0)</f>
        <v>0</v>
      </c>
      <c r="L63" s="304"/>
      <c r="M63" s="1287"/>
    </row>
    <row r="64" spans="1:13">
      <c r="A64" s="304" t="str">
        <f>IF(J64&gt;0,COUNT($J$4:J64)+MAX('MI Fittings'!A:A,'CS Press Fittings'!A:A,'Steel Nipples'!A:A,'Steel Cut Lengths'!A:A,'Pipe Hangers'!A:A,'Brass Nipples '!A:A,'Brass Fittings '!A:A,Valves!A:A,'PEX Tubing'!A:A),"")</f>
        <v/>
      </c>
      <c r="B64" s="340"/>
      <c r="C64" s="344" t="s">
        <v>2272</v>
      </c>
      <c r="D64" s="675" t="s">
        <v>10386</v>
      </c>
      <c r="E64" s="1275">
        <v>13.98</v>
      </c>
      <c r="F64" s="295">
        <f t="shared" si="7"/>
        <v>0</v>
      </c>
      <c r="G64" s="1275">
        <f>IFERROR(E64*F64,"-")</f>
        <v>0</v>
      </c>
      <c r="H64" s="390">
        <v>10</v>
      </c>
      <c r="I64" s="390">
        <v>100</v>
      </c>
      <c r="J64" s="99"/>
      <c r="K64" s="1385">
        <f>IFERROR(G64*J64,0)</f>
        <v>0</v>
      </c>
      <c r="L64" s="304"/>
      <c r="M64" s="1287"/>
    </row>
    <row r="65" spans="1:13">
      <c r="A65" s="304" t="str">
        <f>IF(J65&gt;0,COUNT($J$4:J65)+MAX('MI Fittings'!A:A,'CS Press Fittings'!A:A,'Steel Nipples'!A:A,'Steel Cut Lengths'!A:A,'Pipe Hangers'!A:A,'Brass Nipples '!A:A,'Brass Fittings '!A:A,Valves!A:A,'PEX Tubing'!A:A),"")</f>
        <v/>
      </c>
      <c r="B65" s="359"/>
      <c r="C65" s="341" t="s">
        <v>2271</v>
      </c>
      <c r="D65" s="666" t="s">
        <v>10387</v>
      </c>
      <c r="E65" s="1278">
        <v>14.74</v>
      </c>
      <c r="F65" s="294">
        <f t="shared" si="7"/>
        <v>0</v>
      </c>
      <c r="G65" s="1278">
        <f>IFERROR(E65*F65,"-")</f>
        <v>0</v>
      </c>
      <c r="H65" s="386">
        <v>10</v>
      </c>
      <c r="I65" s="386">
        <v>100</v>
      </c>
      <c r="J65" s="98"/>
      <c r="K65" s="1383">
        <f>IFERROR(G65*J65,0)</f>
        <v>0</v>
      </c>
      <c r="L65" s="304"/>
      <c r="M65" s="1287"/>
    </row>
    <row r="66" spans="1:13">
      <c r="A66" s="304" t="str">
        <f>IF(J66&gt;0,COUNT($J$4:J66)+MAX('MI Fittings'!A:A,'CS Press Fittings'!A:A,'Steel Nipples'!A:A,'Steel Cut Lengths'!A:A,'Pipe Hangers'!A:A,'Brass Nipples '!A:A,'Brass Fittings '!A:A,Valves!A:A,'PEX Tubing'!A:A),"")</f>
        <v/>
      </c>
      <c r="B66" s="556"/>
      <c r="C66" s="472"/>
      <c r="D66" s="473" t="s">
        <v>6565</v>
      </c>
      <c r="E66" s="1289" t="s">
        <v>563</v>
      </c>
      <c r="F66" s="309"/>
      <c r="G66" s="1289"/>
      <c r="H66" s="474"/>
      <c r="I66" s="474"/>
      <c r="J66" s="203"/>
      <c r="K66" s="1404"/>
      <c r="L66" s="304"/>
      <c r="M66" s="1287"/>
    </row>
    <row r="67" spans="1:13">
      <c r="A67" s="304" t="str">
        <f>IF(J67&gt;0,COUNT($J$4:J67)+MAX('MI Fittings'!A:A,'CS Press Fittings'!A:A,'Steel Nipples'!A:A,'Steel Cut Lengths'!A:A,'Pipe Hangers'!A:A,'Brass Nipples '!A:A,'Brass Fittings '!A:A,Valves!A:A,'PEX Tubing'!A:A),"")</f>
        <v/>
      </c>
      <c r="B67" s="400"/>
      <c r="C67" s="384" t="s">
        <v>2248</v>
      </c>
      <c r="D67" s="666" t="s">
        <v>10388</v>
      </c>
      <c r="E67" s="1278">
        <v>1.26</v>
      </c>
      <c r="F67" s="294">
        <f t="shared" si="7"/>
        <v>0</v>
      </c>
      <c r="G67" s="1278">
        <f>IFERROR(E67*F67,"-")</f>
        <v>0</v>
      </c>
      <c r="H67" s="386">
        <v>100</v>
      </c>
      <c r="I67" s="386">
        <v>1300</v>
      </c>
      <c r="J67" s="98"/>
      <c r="K67" s="1383">
        <f>IFERROR(G67*J67,0)</f>
        <v>0</v>
      </c>
      <c r="L67" s="304"/>
      <c r="M67" s="1287"/>
    </row>
    <row r="68" spans="1:13">
      <c r="A68" s="304" t="str">
        <f>IF(J68&gt;0,COUNT($J$4:J68)+MAX('MI Fittings'!A:A,'CS Press Fittings'!A:A,'Steel Nipples'!A:A,'Steel Cut Lengths'!A:A,'Pipe Hangers'!A:A,'Brass Nipples '!A:A,'Brass Fittings '!A:A,Valves!A:A,'PEX Tubing'!A:A),"")</f>
        <v/>
      </c>
      <c r="B68" s="400"/>
      <c r="C68" s="387" t="s">
        <v>2249</v>
      </c>
      <c r="D68" s="667" t="s">
        <v>10389</v>
      </c>
      <c r="E68" s="1275">
        <v>2.1</v>
      </c>
      <c r="F68" s="295">
        <f t="shared" si="7"/>
        <v>0</v>
      </c>
      <c r="G68" s="1275">
        <f>IFERROR(E68*F68,"-")</f>
        <v>0</v>
      </c>
      <c r="H68" s="390">
        <v>50</v>
      </c>
      <c r="I68" s="390">
        <v>900</v>
      </c>
      <c r="J68" s="99"/>
      <c r="K68" s="1385">
        <f>IFERROR(G68*J68,0)</f>
        <v>0</v>
      </c>
      <c r="L68" s="304"/>
      <c r="M68" s="1287"/>
    </row>
    <row r="69" spans="1:13">
      <c r="A69" s="304" t="str">
        <f>IF(J69&gt;0,COUNT($J$4:J69)+MAX('MI Fittings'!A:A,'CS Press Fittings'!A:A,'Steel Nipples'!A:A,'Steel Cut Lengths'!A:A,'Pipe Hangers'!A:A,'Brass Nipples '!A:A,'Brass Fittings '!A:A,Valves!A:A,'PEX Tubing'!A:A),"")</f>
        <v/>
      </c>
      <c r="B69" s="400"/>
      <c r="C69" s="387" t="s">
        <v>2250</v>
      </c>
      <c r="D69" s="667" t="s">
        <v>10390</v>
      </c>
      <c r="E69" s="1275">
        <v>2.82</v>
      </c>
      <c r="F69" s="295">
        <f t="shared" si="7"/>
        <v>0</v>
      </c>
      <c r="G69" s="1275">
        <f>IFERROR(E69*F69,"-")</f>
        <v>0</v>
      </c>
      <c r="H69" s="390">
        <v>50</v>
      </c>
      <c r="I69" s="390">
        <v>500</v>
      </c>
      <c r="J69" s="99"/>
      <c r="K69" s="1385">
        <f>IFERROR(G69*J69,0)</f>
        <v>0</v>
      </c>
      <c r="L69" s="304"/>
      <c r="M69" s="1287"/>
    </row>
    <row r="70" spans="1:13">
      <c r="A70" s="304" t="str">
        <f>IF(J70&gt;0,COUNT($J$4:J70)+MAX('MI Fittings'!A:A,'CS Press Fittings'!A:A,'Steel Nipples'!A:A,'Steel Cut Lengths'!A:A,'Pipe Hangers'!A:A,'Brass Nipples '!A:A,'Brass Fittings '!A:A,Valves!A:A,'PEX Tubing'!A:A),"")</f>
        <v/>
      </c>
      <c r="B70" s="400"/>
      <c r="C70" s="391" t="s">
        <v>2251</v>
      </c>
      <c r="D70" s="668" t="s">
        <v>10391</v>
      </c>
      <c r="E70" s="1276">
        <v>6.36</v>
      </c>
      <c r="F70" s="296">
        <f t="shared" si="7"/>
        <v>0</v>
      </c>
      <c r="G70" s="1276">
        <f>IFERROR(E70*F70,"-")</f>
        <v>0</v>
      </c>
      <c r="H70" s="393">
        <v>50</v>
      </c>
      <c r="I70" s="393">
        <v>500</v>
      </c>
      <c r="J70" s="100"/>
      <c r="K70" s="1389">
        <f>IFERROR(G70*J70,0)</f>
        <v>0</v>
      </c>
      <c r="L70" s="304"/>
      <c r="M70" s="1287"/>
    </row>
    <row r="71" spans="1:13" ht="30.75" customHeight="1">
      <c r="A71" s="304" t="str">
        <f>IF(J71&gt;0,COUNT($J$4:J71)+MAX('MI Fittings'!A:A,'CS Press Fittings'!A:A,'Steel Nipples'!A:A,'Steel Cut Lengths'!A:A,'Pipe Hangers'!A:A,'Brass Nipples '!A:A,'Brass Fittings '!A:A,Valves!A:A,'PEX Tubing'!A:A),"")</f>
        <v/>
      </c>
      <c r="B71" s="651"/>
      <c r="C71" s="681"/>
      <c r="D71" s="682" t="s">
        <v>6567</v>
      </c>
      <c r="E71" s="1290" t="s">
        <v>563</v>
      </c>
      <c r="F71" s="683"/>
      <c r="G71" s="1290"/>
      <c r="H71" s="684"/>
      <c r="I71" s="684"/>
      <c r="J71" s="211"/>
      <c r="K71" s="1472"/>
      <c r="L71" s="304"/>
      <c r="M71" s="1287"/>
    </row>
    <row r="72" spans="1:13">
      <c r="A72" s="304" t="str">
        <f>IF(J72&gt;0,COUNT($J$4:J72)+MAX('MI Fittings'!A:A,'CS Press Fittings'!A:A,'Steel Nipples'!A:A,'Steel Cut Lengths'!A:A,'Pipe Hangers'!A:A,'Brass Nipples '!A:A,'Brass Fittings '!A:A,Valves!A:A,'PEX Tubing'!A:A),"")</f>
        <v/>
      </c>
      <c r="B72" s="556"/>
      <c r="C72" s="380"/>
      <c r="D72" s="381" t="s">
        <v>10392</v>
      </c>
      <c r="E72" s="1291" t="s">
        <v>563</v>
      </c>
      <c r="F72" s="293"/>
      <c r="G72" s="1291"/>
      <c r="H72" s="383"/>
      <c r="I72" s="383"/>
      <c r="J72" s="188"/>
      <c r="K72" s="1382"/>
      <c r="L72" s="304"/>
      <c r="M72" s="1287"/>
    </row>
    <row r="73" spans="1:13">
      <c r="A73" s="304" t="str">
        <f>IF(J73&gt;0,COUNT($J$4:J73)+MAX('MI Fittings'!A:A,'CS Press Fittings'!A:A,'Steel Nipples'!A:A,'Steel Cut Lengths'!A:A,'Pipe Hangers'!A:A,'Brass Nipples '!A:A,'Brass Fittings '!A:A,Valves!A:A,'PEX Tubing'!A:A),"")</f>
        <v/>
      </c>
      <c r="B73" s="400"/>
      <c r="C73" s="387" t="s">
        <v>2253</v>
      </c>
      <c r="D73" s="671" t="s">
        <v>10393</v>
      </c>
      <c r="E73" s="1275">
        <v>3.54</v>
      </c>
      <c r="F73" s="295">
        <f t="shared" si="7"/>
        <v>0</v>
      </c>
      <c r="G73" s="1275">
        <f>IFERROR(E73*F73,"-")</f>
        <v>0</v>
      </c>
      <c r="H73" s="390">
        <v>50</v>
      </c>
      <c r="I73" s="390">
        <v>500</v>
      </c>
      <c r="J73" s="99"/>
      <c r="K73" s="1385">
        <f>IFERROR(G73*J73,0)</f>
        <v>0</v>
      </c>
      <c r="L73" s="304"/>
      <c r="M73" s="1287"/>
    </row>
    <row r="74" spans="1:13">
      <c r="A74" s="304" t="str">
        <f>IF(J74&gt;0,COUNT($J$4:J74)+MAX('MI Fittings'!A:A,'CS Press Fittings'!A:A,'Steel Nipples'!A:A,'Steel Cut Lengths'!A:A,'Pipe Hangers'!A:A,'Brass Nipples '!A:A,'Brass Fittings '!A:A,Valves!A:A,'PEX Tubing'!A:A),"")</f>
        <v/>
      </c>
      <c r="B74" s="400"/>
      <c r="C74" s="387" t="s">
        <v>2255</v>
      </c>
      <c r="D74" s="675" t="s">
        <v>10394</v>
      </c>
      <c r="E74" s="1275">
        <v>5.26</v>
      </c>
      <c r="F74" s="295">
        <f t="shared" si="7"/>
        <v>0</v>
      </c>
      <c r="G74" s="1275">
        <f>IFERROR(E74*F74,"-")</f>
        <v>0</v>
      </c>
      <c r="H74" s="390">
        <v>50</v>
      </c>
      <c r="I74" s="390">
        <v>250</v>
      </c>
      <c r="J74" s="99"/>
      <c r="K74" s="1385">
        <f>IFERROR(G74*J74,0)</f>
        <v>0</v>
      </c>
      <c r="L74" s="304"/>
      <c r="M74" s="1287"/>
    </row>
    <row r="75" spans="1:13">
      <c r="A75" s="304" t="str">
        <f>IF(J75&gt;0,COUNT($J$4:J75)+MAX('MI Fittings'!A:A,'CS Press Fittings'!A:A,'Steel Nipples'!A:A,'Steel Cut Lengths'!A:A,'Pipe Hangers'!A:A,'Brass Nipples '!A:A,'Brass Fittings '!A:A,Valves!A:A,'PEX Tubing'!A:A),"")</f>
        <v/>
      </c>
      <c r="B75" s="400"/>
      <c r="C75" s="391" t="s">
        <v>2257</v>
      </c>
      <c r="D75" s="679" t="s">
        <v>10395</v>
      </c>
      <c r="E75" s="1276">
        <v>10.17</v>
      </c>
      <c r="F75" s="296">
        <f t="shared" si="7"/>
        <v>0</v>
      </c>
      <c r="G75" s="1276">
        <f>IFERROR(E75*F75,"-")</f>
        <v>0</v>
      </c>
      <c r="H75" s="393">
        <v>50</v>
      </c>
      <c r="I75" s="393">
        <v>250</v>
      </c>
      <c r="J75" s="100"/>
      <c r="K75" s="1389">
        <f>IFERROR(G75*J75,0)</f>
        <v>0</v>
      </c>
      <c r="L75" s="304"/>
      <c r="M75" s="1287"/>
    </row>
    <row r="76" spans="1:13">
      <c r="A76" s="304" t="str">
        <f>IF(J76&gt;0,COUNT($J$4:J76)+MAX('MI Fittings'!A:A,'CS Press Fittings'!A:A,'Steel Nipples'!A:A,'Steel Cut Lengths'!A:A,'Pipe Hangers'!A:A,'Brass Nipples '!A:A,'Brass Fittings '!A:A,Valves!A:A,'PEX Tubing'!A:A),"")</f>
        <v/>
      </c>
      <c r="B76" s="400"/>
      <c r="C76" s="405"/>
      <c r="D76" s="685"/>
      <c r="E76" s="1277" t="s">
        <v>563</v>
      </c>
      <c r="F76" s="299"/>
      <c r="G76" s="1277"/>
      <c r="H76" s="356"/>
      <c r="I76" s="356"/>
      <c r="J76" s="150"/>
      <c r="K76" s="1387"/>
      <c r="L76" s="304"/>
      <c r="M76" s="1287"/>
    </row>
    <row r="77" spans="1:13">
      <c r="A77" s="304" t="str">
        <f>IF(J77&gt;0,COUNT($J$4:J77)+MAX('MI Fittings'!A:A,'CS Press Fittings'!A:A,'Steel Nipples'!A:A,'Steel Cut Lengths'!A:A,'Pipe Hangers'!A:A,'Brass Nipples '!A:A,'Brass Fittings '!A:A,Valves!A:A,'PEX Tubing'!A:A),"")</f>
        <v/>
      </c>
      <c r="B77" s="400"/>
      <c r="C77" s="384" t="s">
        <v>2252</v>
      </c>
      <c r="D77" s="666" t="s">
        <v>10396</v>
      </c>
      <c r="E77" s="1278">
        <v>2.76</v>
      </c>
      <c r="F77" s="294">
        <f t="shared" si="7"/>
        <v>0</v>
      </c>
      <c r="G77" s="1278">
        <f>IFERROR(E77*F77,"-")</f>
        <v>0</v>
      </c>
      <c r="H77" s="386">
        <v>50</v>
      </c>
      <c r="I77" s="386">
        <v>1000</v>
      </c>
      <c r="J77" s="98"/>
      <c r="K77" s="1383">
        <f>IFERROR(G77*J77,0)</f>
        <v>0</v>
      </c>
      <c r="L77" s="304"/>
      <c r="M77" s="1287"/>
    </row>
    <row r="78" spans="1:13">
      <c r="A78" s="304" t="str">
        <f>IF(J78&gt;0,COUNT($J$4:J78)+MAX('MI Fittings'!A:A,'CS Press Fittings'!A:A,'Steel Nipples'!A:A,'Steel Cut Lengths'!A:A,'Pipe Hangers'!A:A,'Brass Nipples '!A:A,'Brass Fittings '!A:A,Valves!A:A,'PEX Tubing'!A:A),"")</f>
        <v/>
      </c>
      <c r="B78" s="400"/>
      <c r="C78" s="387" t="s">
        <v>2254</v>
      </c>
      <c r="D78" s="675" t="s">
        <v>10397</v>
      </c>
      <c r="E78" s="1275">
        <v>5.18</v>
      </c>
      <c r="F78" s="295">
        <f t="shared" si="7"/>
        <v>0</v>
      </c>
      <c r="G78" s="1275">
        <f>IFERROR(E78*F78,"-")</f>
        <v>0</v>
      </c>
      <c r="H78" s="390">
        <v>50</v>
      </c>
      <c r="I78" s="390">
        <v>250</v>
      </c>
      <c r="J78" s="99"/>
      <c r="K78" s="1385">
        <f>IFERROR(G78*J78,0)</f>
        <v>0</v>
      </c>
      <c r="L78" s="304"/>
      <c r="M78" s="1287"/>
    </row>
    <row r="79" spans="1:13">
      <c r="A79" s="304" t="str">
        <f>IF(J79&gt;0,COUNT($J$4:J79)+MAX('MI Fittings'!A:A,'CS Press Fittings'!A:A,'Steel Nipples'!A:A,'Steel Cut Lengths'!A:A,'Pipe Hangers'!A:A,'Brass Nipples '!A:A,'Brass Fittings '!A:A,Valves!A:A,'PEX Tubing'!A:A),"")</f>
        <v/>
      </c>
      <c r="B79" s="400"/>
      <c r="C79" s="391" t="s">
        <v>2256</v>
      </c>
      <c r="D79" s="679" t="s">
        <v>10398</v>
      </c>
      <c r="E79" s="1276">
        <v>3.56</v>
      </c>
      <c r="F79" s="296">
        <f t="shared" si="7"/>
        <v>0</v>
      </c>
      <c r="G79" s="1276">
        <f>IFERROR(E79*F79,"-")</f>
        <v>0</v>
      </c>
      <c r="H79" s="393">
        <v>50</v>
      </c>
      <c r="I79" s="393">
        <v>250</v>
      </c>
      <c r="J79" s="100"/>
      <c r="K79" s="1389">
        <f>IFERROR(G79*J79,0)</f>
        <v>0</v>
      </c>
      <c r="L79" s="304"/>
      <c r="M79" s="1287"/>
    </row>
    <row r="80" spans="1:13">
      <c r="A80" s="304" t="str">
        <f>IF(J80&gt;0,COUNT($J$4:J80)+MAX('MI Fittings'!A:A,'CS Press Fittings'!A:A,'Steel Nipples'!A:A,'Steel Cut Lengths'!A:A,'Pipe Hangers'!A:A,'Brass Nipples '!A:A,'Brass Fittings '!A:A,Valves!A:A,'PEX Tubing'!A:A),"")</f>
        <v/>
      </c>
      <c r="B80" s="513"/>
      <c r="C80" s="472"/>
      <c r="D80" s="473" t="s">
        <v>10399</v>
      </c>
      <c r="E80" s="1289" t="s">
        <v>563</v>
      </c>
      <c r="F80" s="309"/>
      <c r="G80" s="1289"/>
      <c r="H80" s="474"/>
      <c r="I80" s="474"/>
      <c r="J80" s="203"/>
      <c r="K80" s="1404"/>
      <c r="L80" s="304"/>
      <c r="M80" s="1287"/>
    </row>
    <row r="81" spans="1:13">
      <c r="A81" s="304" t="str">
        <f>IF(J81&gt;0,COUNT($J$4:J81)+MAX('MI Fittings'!A:A,'CS Press Fittings'!A:A,'Steel Nipples'!A:A,'Steel Cut Lengths'!A:A,'Pipe Hangers'!A:A,'Brass Nipples '!A:A,'Brass Fittings '!A:A,Valves!A:A,'PEX Tubing'!A:A),"")</f>
        <v/>
      </c>
      <c r="B81" s="400"/>
      <c r="C81" s="387" t="s">
        <v>2243</v>
      </c>
      <c r="D81" s="666" t="s">
        <v>10400</v>
      </c>
      <c r="E81" s="1278">
        <v>3.17</v>
      </c>
      <c r="F81" s="294">
        <f t="shared" ref="F81:F87" si="8">$F$2</f>
        <v>0</v>
      </c>
      <c r="G81" s="1278">
        <f>IFERROR(E81*F81,"-")</f>
        <v>0</v>
      </c>
      <c r="H81" s="386">
        <v>50</v>
      </c>
      <c r="I81" s="386">
        <v>500</v>
      </c>
      <c r="J81" s="98"/>
      <c r="K81" s="1383">
        <f>IFERROR(G81*J81,0)</f>
        <v>0</v>
      </c>
      <c r="L81" s="304"/>
      <c r="M81" s="1287"/>
    </row>
    <row r="82" spans="1:13">
      <c r="A82" s="304" t="str">
        <f>IF(J82&gt;0,COUNT($J$4:J82)+MAX('MI Fittings'!A:A,'CS Press Fittings'!A:A,'Steel Nipples'!A:A,'Steel Cut Lengths'!A:A,'Pipe Hangers'!A:A,'Brass Nipples '!A:A,'Brass Fittings '!A:A,Valves!A:A,'PEX Tubing'!A:A),"")</f>
        <v/>
      </c>
      <c r="B82" s="400"/>
      <c r="C82" s="391" t="s">
        <v>2245</v>
      </c>
      <c r="D82" s="686" t="s">
        <v>10401</v>
      </c>
      <c r="E82" s="1275">
        <v>5.68</v>
      </c>
      <c r="F82" s="295">
        <f t="shared" si="8"/>
        <v>0</v>
      </c>
      <c r="G82" s="1275">
        <f>IFERROR(E82*F82,"-")</f>
        <v>0</v>
      </c>
      <c r="H82" s="390">
        <v>50</v>
      </c>
      <c r="I82" s="390">
        <v>250</v>
      </c>
      <c r="J82" s="99"/>
      <c r="K82" s="1385">
        <f>IFERROR(G82*J82,0)</f>
        <v>0</v>
      </c>
      <c r="L82" s="304"/>
      <c r="M82" s="1287"/>
    </row>
    <row r="83" spans="1:13">
      <c r="A83" s="304" t="str">
        <f>IF(J83&gt;0,COUNT($J$4:J83)+MAX('MI Fittings'!A:A,'CS Press Fittings'!A:A,'Steel Nipples'!A:A,'Steel Cut Lengths'!A:A,'Pipe Hangers'!A:A,'Brass Nipples '!A:A,'Brass Fittings '!A:A,Valves!A:A,'PEX Tubing'!A:A),"")</f>
        <v/>
      </c>
      <c r="B83" s="400"/>
      <c r="C83" s="391" t="s">
        <v>2247</v>
      </c>
      <c r="D83" s="668" t="s">
        <v>10402</v>
      </c>
      <c r="E83" s="1276">
        <v>10.73</v>
      </c>
      <c r="F83" s="296">
        <f t="shared" si="8"/>
        <v>0</v>
      </c>
      <c r="G83" s="1276">
        <f>IFERROR(E83*F83,"-")</f>
        <v>0</v>
      </c>
      <c r="H83" s="393">
        <v>25</v>
      </c>
      <c r="I83" s="393">
        <v>250</v>
      </c>
      <c r="J83" s="100"/>
      <c r="K83" s="1389">
        <f>IFERROR(G83*J83,0)</f>
        <v>0</v>
      </c>
      <c r="L83" s="304"/>
      <c r="M83" s="1287"/>
    </row>
    <row r="84" spans="1:13">
      <c r="A84" s="304" t="str">
        <f>IF(J84&gt;0,COUNT($J$4:J84)+MAX('MI Fittings'!A:A,'CS Press Fittings'!A:A,'Steel Nipples'!A:A,'Steel Cut Lengths'!A:A,'Pipe Hangers'!A:A,'Brass Nipples '!A:A,'Brass Fittings '!A:A,Valves!A:A,'PEX Tubing'!A:A),"")</f>
        <v/>
      </c>
      <c r="B84" s="400"/>
      <c r="C84" s="405"/>
      <c r="D84" s="669"/>
      <c r="E84" s="1277" t="s">
        <v>563</v>
      </c>
      <c r="F84" s="299"/>
      <c r="G84" s="1277"/>
      <c r="H84" s="356"/>
      <c r="I84" s="356"/>
      <c r="J84" s="150"/>
      <c r="K84" s="1387"/>
      <c r="L84" s="304"/>
      <c r="M84" s="1287"/>
    </row>
    <row r="85" spans="1:13">
      <c r="A85" s="304" t="str">
        <f>IF(J85&gt;0,COUNT($J$4:J85)+MAX('MI Fittings'!A:A,'CS Press Fittings'!A:A,'Steel Nipples'!A:A,'Steel Cut Lengths'!A:A,'Pipe Hangers'!A:A,'Brass Nipples '!A:A,'Brass Fittings '!A:A,Valves!A:A,'PEX Tubing'!A:A),"")</f>
        <v/>
      </c>
      <c r="B85" s="400"/>
      <c r="C85" s="384" t="s">
        <v>2242</v>
      </c>
      <c r="D85" s="666" t="s">
        <v>10403</v>
      </c>
      <c r="E85" s="1278">
        <v>2.82</v>
      </c>
      <c r="F85" s="294">
        <f t="shared" si="8"/>
        <v>0</v>
      </c>
      <c r="G85" s="1278">
        <f>IFERROR(E85*F85,"-")</f>
        <v>0</v>
      </c>
      <c r="H85" s="386">
        <v>50</v>
      </c>
      <c r="I85" s="386">
        <v>500</v>
      </c>
      <c r="J85" s="98"/>
      <c r="K85" s="1383">
        <f>IFERROR(G85*J85,0)</f>
        <v>0</v>
      </c>
      <c r="L85" s="304"/>
      <c r="M85" s="1287"/>
    </row>
    <row r="86" spans="1:13">
      <c r="A86" s="304" t="str">
        <f>IF(J86&gt;0,COUNT($J$4:J86)+MAX('MI Fittings'!A:A,'CS Press Fittings'!A:A,'Steel Nipples'!A:A,'Steel Cut Lengths'!A:A,'Pipe Hangers'!A:A,'Brass Nipples '!A:A,'Brass Fittings '!A:A,Valves!A:A,'PEX Tubing'!A:A),"")</f>
        <v/>
      </c>
      <c r="B86" s="400"/>
      <c r="C86" s="387" t="s">
        <v>2244</v>
      </c>
      <c r="D86" s="667" t="s">
        <v>10404</v>
      </c>
      <c r="E86" s="1275">
        <v>5.29</v>
      </c>
      <c r="F86" s="295">
        <f t="shared" si="8"/>
        <v>0</v>
      </c>
      <c r="G86" s="1275">
        <f>IFERROR(E86*F86,"-")</f>
        <v>0</v>
      </c>
      <c r="H86" s="390">
        <v>50</v>
      </c>
      <c r="I86" s="390">
        <v>250</v>
      </c>
      <c r="J86" s="99"/>
      <c r="K86" s="1385">
        <f>IFERROR(G86*J86,0)</f>
        <v>0</v>
      </c>
      <c r="L86" s="304"/>
      <c r="M86" s="1287"/>
    </row>
    <row r="87" spans="1:13">
      <c r="A87" s="304" t="str">
        <f>IF(J87&gt;0,COUNT($J$4:J87)+MAX('MI Fittings'!A:A,'CS Press Fittings'!A:A,'Steel Nipples'!A:A,'Steel Cut Lengths'!A:A,'Pipe Hangers'!A:A,'Brass Nipples '!A:A,'Brass Fittings '!A:A,Valves!A:A,'PEX Tubing'!A:A),"")</f>
        <v/>
      </c>
      <c r="B87" s="457"/>
      <c r="C87" s="387" t="s">
        <v>2246</v>
      </c>
      <c r="D87" s="667" t="s">
        <v>10405</v>
      </c>
      <c r="E87" s="1275">
        <v>5.0599999999999996</v>
      </c>
      <c r="F87" s="295">
        <f t="shared" si="8"/>
        <v>0</v>
      </c>
      <c r="G87" s="1275">
        <f>IFERROR(E87*F87,"-")</f>
        <v>0</v>
      </c>
      <c r="H87" s="390">
        <v>50</v>
      </c>
      <c r="I87" s="390">
        <v>250</v>
      </c>
      <c r="J87" s="99"/>
      <c r="K87" s="1385">
        <f>IFERROR(G87*J87,0)</f>
        <v>0</v>
      </c>
      <c r="L87" s="304"/>
      <c r="M87" s="1287"/>
    </row>
    <row r="88" spans="1:13">
      <c r="A88" s="304" t="str">
        <f>IF(J88&gt;0,COUNT($J$4:J88)+MAX('MI Fittings'!A:A,'CS Press Fittings'!A:A,'Steel Nipples'!A:A,'Steel Cut Lengths'!A:A,'Pipe Hangers'!A:A,'Brass Nipples '!A:A,'Brass Fittings '!A:A,Valves!A:A,'PEX Tubing'!A:A),"")</f>
        <v/>
      </c>
      <c r="B88" s="513"/>
      <c r="C88" s="472"/>
      <c r="D88" s="473" t="s">
        <v>10406</v>
      </c>
      <c r="E88" s="1289" t="s">
        <v>563</v>
      </c>
      <c r="F88" s="309"/>
      <c r="G88" s="1289"/>
      <c r="H88" s="474"/>
      <c r="I88" s="474"/>
      <c r="J88" s="203"/>
      <c r="K88" s="1404"/>
      <c r="L88" s="304"/>
      <c r="M88" s="1287"/>
    </row>
    <row r="89" spans="1:13">
      <c r="A89" s="304" t="str">
        <f>IF(J89&gt;0,COUNT($J$4:J89)+MAX('MI Fittings'!A:A,'CS Press Fittings'!A:A,'Steel Nipples'!A:A,'Steel Cut Lengths'!A:A,'Pipe Hangers'!A:A,'Brass Nipples '!A:A,'Brass Fittings '!A:A,Valves!A:A,'PEX Tubing'!A:A),"")</f>
        <v/>
      </c>
      <c r="B89" s="400"/>
      <c r="C89" s="384" t="s">
        <v>2258</v>
      </c>
      <c r="D89" s="666" t="s">
        <v>10407</v>
      </c>
      <c r="E89" s="1278">
        <v>5.34</v>
      </c>
      <c r="F89" s="294">
        <f t="shared" si="7"/>
        <v>0</v>
      </c>
      <c r="G89" s="1278">
        <f>IFERROR(E89*F89,"-")</f>
        <v>0</v>
      </c>
      <c r="H89" s="386">
        <v>25</v>
      </c>
      <c r="I89" s="386">
        <v>200</v>
      </c>
      <c r="J89" s="98"/>
      <c r="K89" s="1383">
        <f>IFERROR(G89*J89,0)</f>
        <v>0</v>
      </c>
      <c r="L89" s="304"/>
      <c r="M89" s="1287"/>
    </row>
    <row r="90" spans="1:13">
      <c r="A90" s="304" t="str">
        <f>IF(J90&gt;0,COUNT($J$4:J90)+MAX('MI Fittings'!A:A,'CS Press Fittings'!A:A,'Steel Nipples'!A:A,'Steel Cut Lengths'!A:A,'Pipe Hangers'!A:A,'Brass Nipples '!A:A,'Brass Fittings '!A:A,Valves!A:A,'PEX Tubing'!A:A),"")</f>
        <v/>
      </c>
      <c r="B90" s="400"/>
      <c r="C90" s="391" t="s">
        <v>2260</v>
      </c>
      <c r="D90" s="668" t="s">
        <v>10408</v>
      </c>
      <c r="E90" s="1276">
        <v>10.76</v>
      </c>
      <c r="F90" s="296">
        <f t="shared" si="7"/>
        <v>0</v>
      </c>
      <c r="G90" s="1276">
        <f>IFERROR(E90*F90,"-")</f>
        <v>0</v>
      </c>
      <c r="H90" s="393">
        <v>25</v>
      </c>
      <c r="I90" s="393">
        <v>100</v>
      </c>
      <c r="J90" s="100"/>
      <c r="K90" s="1389">
        <f>IFERROR(G90*J90,0)</f>
        <v>0</v>
      </c>
      <c r="L90" s="304"/>
      <c r="M90" s="1287"/>
    </row>
    <row r="91" spans="1:13">
      <c r="A91" s="304" t="str">
        <f>IF(J91&gt;0,COUNT($J$4:J91)+MAX('MI Fittings'!A:A,'CS Press Fittings'!A:A,'Steel Nipples'!A:A,'Steel Cut Lengths'!A:A,'Pipe Hangers'!A:A,'Brass Nipples '!A:A,'Brass Fittings '!A:A,Valves!A:A,'PEX Tubing'!A:A),"")</f>
        <v/>
      </c>
      <c r="B91" s="400"/>
      <c r="C91" s="405"/>
      <c r="D91" s="669"/>
      <c r="E91" s="1277" t="s">
        <v>563</v>
      </c>
      <c r="F91" s="299"/>
      <c r="G91" s="1277"/>
      <c r="H91" s="356"/>
      <c r="I91" s="356"/>
      <c r="J91" s="150"/>
      <c r="K91" s="1387"/>
      <c r="L91" s="304"/>
      <c r="M91" s="1287"/>
    </row>
    <row r="92" spans="1:13" ht="31.5">
      <c r="A92" s="304" t="str">
        <f>IF(J92&gt;0,COUNT($J$4:J92)+MAX('MI Fittings'!A:A,'CS Press Fittings'!A:A,'Steel Nipples'!A:A,'Steel Cut Lengths'!A:A,'Pipe Hangers'!A:A,'Brass Nipples '!A:A,'Brass Fittings '!A:A,Valves!A:A,'PEX Tubing'!A:A),"")</f>
        <v/>
      </c>
      <c r="B92" s="400"/>
      <c r="C92" s="567" t="s">
        <v>2259</v>
      </c>
      <c r="D92" s="1623" t="s">
        <v>10409</v>
      </c>
      <c r="E92" s="1278">
        <v>9.01</v>
      </c>
      <c r="F92" s="294">
        <f t="shared" si="7"/>
        <v>0</v>
      </c>
      <c r="G92" s="1278">
        <f>IFERROR(E92*F92,"-")</f>
        <v>0</v>
      </c>
      <c r="H92" s="386">
        <v>25</v>
      </c>
      <c r="I92" s="386">
        <v>150</v>
      </c>
      <c r="J92" s="98"/>
      <c r="K92" s="1383">
        <f>IFERROR(G92*J92,0)</f>
        <v>0</v>
      </c>
      <c r="L92" s="304"/>
      <c r="M92" s="1287"/>
    </row>
    <row r="93" spans="1:13">
      <c r="A93" s="304" t="str">
        <f>IF(J93&gt;0,COUNT($J$4:J93)+MAX('MI Fittings'!A:A,'CS Press Fittings'!A:A,'Steel Nipples'!A:A,'Steel Cut Lengths'!A:A,'Pipe Hangers'!A:A,'Brass Nipples '!A:A,'Brass Fittings '!A:A,Valves!A:A,'PEX Tubing'!A:A),"")</f>
        <v/>
      </c>
      <c r="B93" s="672"/>
      <c r="C93" s="472"/>
      <c r="D93" s="473" t="s">
        <v>10410</v>
      </c>
      <c r="E93" s="1289" t="s">
        <v>563</v>
      </c>
      <c r="F93" s="309"/>
      <c r="G93" s="1289"/>
      <c r="H93" s="474"/>
      <c r="I93" s="474"/>
      <c r="J93" s="203"/>
      <c r="K93" s="1404"/>
      <c r="L93" s="304"/>
      <c r="M93" s="1287"/>
    </row>
    <row r="94" spans="1:13">
      <c r="A94" s="304" t="str">
        <f>IF(J94&gt;0,COUNT($J$4:J94)+MAX('MI Fittings'!A:A,'CS Press Fittings'!A:A,'Steel Nipples'!A:A,'Steel Cut Lengths'!A:A,'Pipe Hangers'!A:A,'Brass Nipples '!A:A,'Brass Fittings '!A:A,Valves!A:A,'PEX Tubing'!A:A),"")</f>
        <v/>
      </c>
      <c r="B94" s="431"/>
      <c r="C94" s="344" t="s">
        <v>2239</v>
      </c>
      <c r="D94" s="667" t="s">
        <v>10411</v>
      </c>
      <c r="E94" s="1275">
        <v>5.81</v>
      </c>
      <c r="F94" s="295">
        <f>$F$2</f>
        <v>0</v>
      </c>
      <c r="G94" s="1275">
        <f>IFERROR(E94*F94,"-")</f>
        <v>0</v>
      </c>
      <c r="H94" s="390">
        <v>25</v>
      </c>
      <c r="I94" s="390">
        <v>100</v>
      </c>
      <c r="J94" s="104"/>
      <c r="K94" s="1385">
        <f>IFERROR(G94*J94,0)</f>
        <v>0</v>
      </c>
      <c r="L94" s="304"/>
      <c r="M94" s="1287"/>
    </row>
    <row r="95" spans="1:13">
      <c r="A95" s="304" t="str">
        <f>IF(J95&gt;0,COUNT($J$4:J95)+MAX('MI Fittings'!A:A,'CS Press Fittings'!A:A,'Steel Nipples'!A:A,'Steel Cut Lengths'!A:A,'Pipe Hangers'!A:A,'Brass Nipples '!A:A,'Brass Fittings '!A:A,Valves!A:A,'PEX Tubing'!A:A),"")</f>
        <v/>
      </c>
      <c r="B95" s="340"/>
      <c r="C95" s="348" t="s">
        <v>2241</v>
      </c>
      <c r="D95" s="668" t="s">
        <v>10412</v>
      </c>
      <c r="E95" s="1276">
        <v>11.17</v>
      </c>
      <c r="F95" s="296">
        <f>$F$2</f>
        <v>0</v>
      </c>
      <c r="G95" s="1276">
        <f>IFERROR(E95*F95,"-")</f>
        <v>0</v>
      </c>
      <c r="H95" s="393">
        <v>25</v>
      </c>
      <c r="I95" s="393">
        <v>100</v>
      </c>
      <c r="J95" s="100"/>
      <c r="K95" s="1389">
        <f>IFERROR(G95*J95,0)</f>
        <v>0</v>
      </c>
      <c r="L95" s="304"/>
      <c r="M95" s="1287"/>
    </row>
    <row r="96" spans="1:13">
      <c r="A96" s="304" t="str">
        <f>IF(J96&gt;0,COUNT($J$4:J96)+MAX('MI Fittings'!A:A,'CS Press Fittings'!A:A,'Steel Nipples'!A:A,'Steel Cut Lengths'!A:A,'Pipe Hangers'!A:A,'Brass Nipples '!A:A,'Brass Fittings '!A:A,Valves!A:A,'PEX Tubing'!A:A),"")</f>
        <v/>
      </c>
      <c r="B96" s="340"/>
      <c r="C96" s="622"/>
      <c r="D96" s="669"/>
      <c r="E96" s="1277" t="s">
        <v>563</v>
      </c>
      <c r="F96" s="299"/>
      <c r="G96" s="1277"/>
      <c r="H96" s="356"/>
      <c r="I96" s="356"/>
      <c r="J96" s="150"/>
      <c r="K96" s="1387"/>
      <c r="L96" s="304"/>
      <c r="M96" s="1287"/>
    </row>
    <row r="97" spans="1:13" ht="31.5">
      <c r="A97" s="304" t="str">
        <f>IF(J97&gt;0,COUNT($J$4:J97)+MAX('MI Fittings'!A:A,'CS Press Fittings'!A:A,'Steel Nipples'!A:A,'Steel Cut Lengths'!A:A,'Pipe Hangers'!A:A,'Brass Nipples '!A:A,'Brass Fittings '!A:A,Valves!A:A,'PEX Tubing'!A:A),"")</f>
        <v/>
      </c>
      <c r="B97" s="340"/>
      <c r="C97" s="928" t="s">
        <v>2240</v>
      </c>
      <c r="D97" s="1624" t="s">
        <v>10413</v>
      </c>
      <c r="E97" s="1278">
        <v>9.23</v>
      </c>
      <c r="F97" s="294">
        <f>$F$2</f>
        <v>0</v>
      </c>
      <c r="G97" s="1278">
        <f>IFERROR(E97*F97,"-")</f>
        <v>0</v>
      </c>
      <c r="H97" s="386">
        <v>25</v>
      </c>
      <c r="I97" s="687">
        <v>100</v>
      </c>
      <c r="J97" s="102"/>
      <c r="K97" s="1383">
        <f>IFERROR(G97*J97,0)</f>
        <v>0</v>
      </c>
      <c r="L97" s="304"/>
      <c r="M97" s="1287"/>
    </row>
    <row r="98" spans="1:13" ht="31.5">
      <c r="A98" s="304" t="str">
        <f>IF(J98&gt;0,COUNT($J$4:J98)+MAX('MI Fittings'!A:A,'CS Press Fittings'!A:A,'Steel Nipples'!A:A,'Steel Cut Lengths'!A:A,'Pipe Hangers'!A:A,'Brass Nipples '!A:A,'Brass Fittings '!A:A,Valves!A:A,'PEX Tubing'!A:A),"")</f>
        <v/>
      </c>
      <c r="B98" s="359"/>
      <c r="C98" s="944" t="s">
        <v>3941</v>
      </c>
      <c r="D98" s="1625" t="s">
        <v>10414</v>
      </c>
      <c r="E98" s="1275">
        <v>11.17</v>
      </c>
      <c r="F98" s="295">
        <f>$F$2</f>
        <v>0</v>
      </c>
      <c r="G98" s="1275">
        <f>IFERROR(E98*F98,"-")</f>
        <v>0</v>
      </c>
      <c r="H98" s="390">
        <v>25</v>
      </c>
      <c r="I98" s="390">
        <v>100</v>
      </c>
      <c r="J98" s="99"/>
      <c r="K98" s="1385">
        <f>IFERROR(G98*J98,0)</f>
        <v>0</v>
      </c>
      <c r="L98" s="304"/>
      <c r="M98" s="1287"/>
    </row>
    <row r="99" spans="1:13">
      <c r="A99" s="304" t="str">
        <f>IF(J99&gt;0,COUNT($J$4:J99)+MAX('MI Fittings'!A:A,'CS Press Fittings'!A:A,'Steel Nipples'!A:A,'Steel Cut Lengths'!A:A,'Pipe Hangers'!A:A,'Brass Nipples '!A:A,'Brass Fittings '!A:A,Valves!A:A,'PEX Tubing'!A:A),"")</f>
        <v/>
      </c>
      <c r="B99" s="304"/>
      <c r="C99" s="360"/>
      <c r="D99" s="361"/>
      <c r="E99" s="1296"/>
      <c r="F99" s="317"/>
      <c r="G99" s="1335"/>
      <c r="H99" s="318"/>
      <c r="I99" s="363"/>
      <c r="J99" s="121"/>
      <c r="K99" s="1287"/>
      <c r="L99" s="304"/>
      <c r="M99" s="1287"/>
    </row>
    <row r="100" spans="1:13" hidden="1">
      <c r="A100" s="304" t="str">
        <f>IF(J100&gt;0,COUNT($J$4:J100)+MAX('MI Fittings'!A:A,'CS Press Fittings'!A:A,'Steel Nipples'!A:A,'Steel Cut Lengths'!A:A,'Pipe Hangers'!A:A,'Brass Nipples '!A:A,'Brass Fittings '!A:A,Valves!A:A,'PEX Tubing'!A:A),"")</f>
        <v/>
      </c>
      <c r="B100" s="304"/>
      <c r="C100" s="360"/>
      <c r="D100" s="361"/>
      <c r="E100" s="1296"/>
      <c r="F100" s="317"/>
      <c r="G100" s="1335"/>
      <c r="H100" s="318"/>
      <c r="I100" s="363"/>
      <c r="J100" s="121"/>
      <c r="K100" s="1287"/>
      <c r="L100" s="304"/>
      <c r="M100" s="1287"/>
    </row>
    <row r="101" spans="1:13" hidden="1">
      <c r="A101" s="304" t="str">
        <f>IF(J101&gt;0,COUNT($J$4:J101)+MAX('MI Fittings'!A:A,'CS Press Fittings'!A:A,'Steel Nipples'!A:A,'Steel Cut Lengths'!A:A,'Pipe Hangers'!A:A,'Brass Nipples '!A:A,'Brass Fittings '!A:A,Valves!A:A,'PEX Tubing'!A:A),"")</f>
        <v/>
      </c>
      <c r="B101" s="304"/>
      <c r="C101" s="360"/>
      <c r="D101" s="361"/>
      <c r="E101" s="1296"/>
      <c r="F101" s="317"/>
      <c r="G101" s="1335"/>
      <c r="H101" s="318"/>
      <c r="I101" s="363"/>
      <c r="J101" s="121"/>
      <c r="K101" s="1287"/>
      <c r="L101" s="304"/>
      <c r="M101" s="1287"/>
    </row>
    <row r="102" spans="1:13" hidden="1">
      <c r="A102" s="304" t="str">
        <f>IF(J102&gt;0,COUNT($J$4:J102)+MAX('MI Fittings'!A:A,'CS Press Fittings'!A:A,'Steel Nipples'!A:A,'Steel Cut Lengths'!A:A,'Pipe Hangers'!A:A,'Brass Nipples '!A:A,'Brass Fittings '!A:A,Valves!A:A,'PEX Tubing'!A:A),"")</f>
        <v/>
      </c>
      <c r="B102" s="304"/>
      <c r="C102" s="360"/>
      <c r="D102" s="361"/>
      <c r="E102" s="1296"/>
      <c r="F102" s="317"/>
      <c r="G102" s="1335"/>
      <c r="H102" s="318"/>
      <c r="I102" s="363"/>
      <c r="J102" s="121"/>
      <c r="K102" s="1287"/>
      <c r="L102" s="304"/>
      <c r="M102" s="1287"/>
    </row>
    <row r="103" spans="1:13" hidden="1">
      <c r="A103" s="304" t="str">
        <f>IF(J103&gt;0,COUNT($J$4:J103)+MAX('MI Fittings'!A:A,'CS Press Fittings'!A:A,'Steel Nipples'!A:A,'Steel Cut Lengths'!A:A,'Pipe Hangers'!A:A,'Brass Nipples '!A:A,'Brass Fittings '!A:A,Valves!A:A,'PEX Tubing'!A:A),"")</f>
        <v/>
      </c>
      <c r="B103" s="304"/>
      <c r="C103" s="360"/>
      <c r="D103" s="361"/>
      <c r="E103" s="1296"/>
      <c r="F103" s="317"/>
      <c r="G103" s="1335"/>
      <c r="H103" s="318"/>
      <c r="I103" s="363"/>
      <c r="J103" s="121"/>
      <c r="K103" s="1287"/>
      <c r="L103" s="304"/>
      <c r="M103" s="1287"/>
    </row>
    <row r="104" spans="1:13" hidden="1">
      <c r="A104" s="304" t="str">
        <f>IF(J104&gt;0,COUNT($J$4:J104)+MAX('MI Fittings'!A:A,'CS Press Fittings'!A:A,'Steel Nipples'!A:A,'Steel Cut Lengths'!A:A,'Pipe Hangers'!A:A,'Brass Nipples '!A:A,'Brass Fittings '!A:A,Valves!A:A,'PEX Tubing'!A:A),"")</f>
        <v/>
      </c>
      <c r="B104" s="304"/>
      <c r="C104" s="360"/>
      <c r="D104" s="361"/>
      <c r="E104" s="1296"/>
      <c r="F104" s="317"/>
      <c r="G104" s="1335"/>
      <c r="H104" s="318"/>
      <c r="I104" s="363"/>
      <c r="J104" s="121"/>
      <c r="K104" s="1287"/>
      <c r="L104" s="304"/>
      <c r="M104" s="1287"/>
    </row>
    <row r="105" spans="1:13" hidden="1">
      <c r="A105" s="304" t="str">
        <f>IF(J105&gt;0,COUNT($J$4:J105)+MAX('MI Fittings'!A:A,'CS Press Fittings'!A:A,'Steel Nipples'!A:A,'Steel Cut Lengths'!A:A,'Pipe Hangers'!A:A,'Brass Nipples '!A:A,'Brass Fittings '!A:A,Valves!A:A,'PEX Tubing'!A:A),"")</f>
        <v/>
      </c>
      <c r="B105" s="304"/>
      <c r="C105" s="360"/>
      <c r="D105" s="361"/>
      <c r="E105" s="1296"/>
      <c r="F105" s="317"/>
      <c r="G105" s="1335"/>
      <c r="H105" s="318"/>
      <c r="I105" s="363"/>
      <c r="J105" s="121"/>
      <c r="K105" s="1287"/>
      <c r="L105" s="304"/>
      <c r="M105" s="1287"/>
    </row>
    <row r="106" spans="1:13" hidden="1">
      <c r="A106" s="304" t="str">
        <f>IF(J106&gt;0,COUNT($J$4:J106)+MAX('MI Fittings'!A:A,'CS Press Fittings'!A:A,'Steel Nipples'!A:A,'Steel Cut Lengths'!A:A,'Pipe Hangers'!A:A,'Brass Nipples '!A:A,'Brass Fittings '!A:A,Valves!A:A,'PEX Tubing'!A:A),"")</f>
        <v/>
      </c>
      <c r="B106" s="304"/>
      <c r="C106" s="360"/>
      <c r="D106" s="361"/>
      <c r="E106" s="1296"/>
      <c r="F106" s="317"/>
      <c r="G106" s="1335"/>
      <c r="H106" s="318"/>
      <c r="I106" s="363"/>
      <c r="J106" s="121"/>
      <c r="K106" s="1287"/>
      <c r="L106" s="304"/>
      <c r="M106" s="1287"/>
    </row>
    <row r="107" spans="1:13" hidden="1">
      <c r="A107" s="304" t="str">
        <f>IF(J107&gt;0,COUNT($J$4:J107)+MAX('MI Fittings'!A:A,'CS Press Fittings'!A:A,'Steel Nipples'!A:A,'Steel Cut Lengths'!A:A,'Pipe Hangers'!A:A,'Brass Nipples '!A:A,'Brass Fittings '!A:A,Valves!A:A,'PEX Tubing'!A:A),"")</f>
        <v/>
      </c>
      <c r="B107" s="304"/>
      <c r="C107" s="360"/>
      <c r="D107" s="361"/>
      <c r="E107" s="1296"/>
      <c r="F107" s="317"/>
      <c r="G107" s="1335"/>
      <c r="H107" s="318"/>
      <c r="I107" s="363"/>
      <c r="J107" s="121"/>
      <c r="K107" s="1287"/>
      <c r="L107" s="304"/>
      <c r="M107" s="1287"/>
    </row>
    <row r="108" spans="1:13" hidden="1">
      <c r="A108" s="304" t="str">
        <f>IF(J108&gt;0,COUNT($J$4:J108)+MAX('MI Fittings'!A:A,'CS Press Fittings'!A:A,'Steel Nipples'!A:A,'Steel Cut Lengths'!A:A,'Pipe Hangers'!A:A,'Brass Nipples '!A:A,'Brass Fittings '!A:A,Valves!A:A,'PEX Tubing'!A:A),"")</f>
        <v/>
      </c>
      <c r="B108" s="304"/>
      <c r="C108" s="360"/>
      <c r="D108" s="361"/>
      <c r="E108" s="1296"/>
      <c r="F108" s="317"/>
      <c r="G108" s="1335"/>
      <c r="H108" s="318"/>
      <c r="I108" s="363"/>
      <c r="J108" s="121"/>
      <c r="K108" s="1287"/>
      <c r="L108" s="304"/>
      <c r="M108" s="1287"/>
    </row>
    <row r="109" spans="1:13" hidden="1">
      <c r="A109" s="304" t="str">
        <f>IF(J109&gt;0,COUNT($J$4:J109)+MAX('MI Fittings'!A:A,'CS Press Fittings'!A:A,'Steel Nipples'!A:A,'Steel Cut Lengths'!A:A,'Pipe Hangers'!A:A,'Brass Nipples '!A:A,'Brass Fittings '!A:A,Valves!A:A,'PEX Tubing'!A:A),"")</f>
        <v/>
      </c>
      <c r="B109" s="304"/>
      <c r="C109" s="360"/>
      <c r="D109" s="361"/>
      <c r="E109" s="1296"/>
      <c r="F109" s="317"/>
      <c r="G109" s="1335"/>
      <c r="H109" s="318"/>
      <c r="I109" s="363"/>
      <c r="J109" s="121"/>
      <c r="K109" s="1287"/>
      <c r="L109" s="304"/>
      <c r="M109" s="1287"/>
    </row>
    <row r="110" spans="1:13" hidden="1">
      <c r="A110" s="304" t="str">
        <f>IF(J110&gt;0,COUNT($J$4:J110)+MAX('MI Fittings'!A:A,'CS Press Fittings'!A:A,'Steel Nipples'!A:A,'Steel Cut Lengths'!A:A,'Pipe Hangers'!A:A,'Brass Nipples '!A:A,'Brass Fittings '!A:A,Valves!A:A,'PEX Tubing'!A:A),"")</f>
        <v/>
      </c>
      <c r="B110" s="304"/>
      <c r="C110" s="360"/>
      <c r="D110" s="361"/>
      <c r="E110" s="1296"/>
      <c r="F110" s="317"/>
      <c r="G110" s="1335"/>
      <c r="H110" s="318"/>
      <c r="I110" s="363"/>
      <c r="J110" s="121"/>
      <c r="K110" s="1287"/>
      <c r="L110" s="304"/>
      <c r="M110" s="1287"/>
    </row>
    <row r="111" spans="1:13" hidden="1">
      <c r="A111" s="304" t="str">
        <f>IF(J111&gt;0,COUNT($J$4:J111)+MAX('MI Fittings'!A:A,'CS Press Fittings'!A:A,'Steel Nipples'!A:A,'Steel Cut Lengths'!A:A,'Pipe Hangers'!A:A,'Brass Nipples '!A:A,'Brass Fittings '!A:A,Valves!A:A,'PEX Tubing'!A:A),"")</f>
        <v/>
      </c>
      <c r="B111" s="304"/>
      <c r="C111" s="360"/>
      <c r="D111" s="361"/>
      <c r="E111" s="1296"/>
      <c r="F111" s="317"/>
      <c r="G111" s="1335"/>
      <c r="H111" s="318"/>
      <c r="I111" s="363"/>
      <c r="J111" s="121"/>
      <c r="K111" s="1287"/>
      <c r="L111" s="304"/>
      <c r="M111" s="1287"/>
    </row>
    <row r="112" spans="1:13" hidden="1">
      <c r="A112" s="304" t="str">
        <f>IF(J112&gt;0,COUNT($J$4:J112)+MAX('MI Fittings'!A:A,'CS Press Fittings'!A:A,'Steel Nipples'!A:A,'Steel Cut Lengths'!A:A,'Pipe Hangers'!A:A,'Brass Nipples '!A:A,'Brass Fittings '!A:A,Valves!A:A,'PEX Tubing'!A:A),"")</f>
        <v/>
      </c>
      <c r="B112" s="304"/>
      <c r="C112" s="360"/>
      <c r="D112" s="361"/>
      <c r="E112" s="1296"/>
      <c r="F112" s="317"/>
      <c r="G112" s="1335"/>
      <c r="H112" s="318"/>
      <c r="I112" s="363"/>
      <c r="J112" s="121"/>
      <c r="K112" s="1287"/>
      <c r="L112" s="304"/>
      <c r="M112" s="1287"/>
    </row>
    <row r="113" spans="1:13" hidden="1">
      <c r="A113" s="304" t="str">
        <f>IF(J113&gt;0,COUNT($J$4:J113)+MAX('MI Fittings'!A:A,'CS Press Fittings'!A:A,'Steel Nipples'!A:A,'Steel Cut Lengths'!A:A,'Pipe Hangers'!A:A,'Brass Nipples '!A:A,'Brass Fittings '!A:A,Valves!A:A,'PEX Tubing'!A:A),"")</f>
        <v/>
      </c>
      <c r="B113" s="304"/>
      <c r="C113" s="360"/>
      <c r="D113" s="361"/>
      <c r="E113" s="1296"/>
      <c r="F113" s="317"/>
      <c r="G113" s="1335"/>
      <c r="H113" s="318"/>
      <c r="I113" s="363"/>
      <c r="J113" s="121"/>
      <c r="K113" s="1287"/>
      <c r="L113" s="304"/>
      <c r="M113" s="1287"/>
    </row>
    <row r="114" spans="1:13" hidden="1">
      <c r="A114" s="304" t="str">
        <f>IF(J114&gt;0,COUNT($J$4:J114)+MAX('MI Fittings'!A:A,'CS Press Fittings'!A:A,'Steel Nipples'!A:A,'Steel Cut Lengths'!A:A,'Pipe Hangers'!A:A,'Brass Nipples '!A:A,'Brass Fittings '!A:A,Valves!A:A,'PEX Tubing'!A:A),"")</f>
        <v/>
      </c>
      <c r="B114" s="304"/>
      <c r="C114" s="360"/>
      <c r="D114" s="361"/>
      <c r="E114" s="1296"/>
      <c r="F114" s="317"/>
      <c r="G114" s="1335"/>
      <c r="H114" s="318"/>
      <c r="I114" s="363"/>
      <c r="J114" s="121"/>
      <c r="K114" s="1287"/>
      <c r="L114" s="304"/>
      <c r="M114" s="1287"/>
    </row>
    <row r="115" spans="1:13" hidden="1">
      <c r="A115" s="304" t="str">
        <f>IF(J115&gt;0,COUNT($J$4:J115)+MAX('MI Fittings'!A:A,'CS Press Fittings'!A:A,'Steel Nipples'!A:A,'Steel Cut Lengths'!A:A,'Pipe Hangers'!A:A,'Brass Nipples '!A:A,'Brass Fittings '!A:A,Valves!A:A,'PEX Tubing'!A:A),"")</f>
        <v/>
      </c>
      <c r="B115" s="304"/>
      <c r="C115" s="360"/>
      <c r="D115" s="361"/>
      <c r="E115" s="1296"/>
      <c r="F115" s="317"/>
      <c r="G115" s="1335"/>
      <c r="H115" s="318"/>
      <c r="I115" s="363"/>
      <c r="J115" s="121"/>
      <c r="K115" s="1287"/>
      <c r="L115" s="304"/>
      <c r="M115" s="1287"/>
    </row>
    <row r="116" spans="1:13" hidden="1">
      <c r="A116" s="304" t="str">
        <f>IF(J116&gt;0,COUNT($J$4:J116)+MAX('MI Fittings'!A:A,'CS Press Fittings'!A:A,'Steel Nipples'!A:A,'Steel Cut Lengths'!A:A,'Pipe Hangers'!A:A,'Brass Nipples '!A:A,'Brass Fittings '!A:A,Valves!A:A,'PEX Tubing'!A:A),"")</f>
        <v/>
      </c>
      <c r="B116" s="304"/>
      <c r="C116" s="360"/>
      <c r="D116" s="361"/>
      <c r="E116" s="1296"/>
      <c r="F116" s="317"/>
      <c r="G116" s="1335"/>
      <c r="H116" s="318"/>
      <c r="I116" s="363"/>
      <c r="J116" s="121"/>
      <c r="K116" s="1287"/>
      <c r="L116" s="304"/>
      <c r="M116" s="1287"/>
    </row>
    <row r="117" spans="1:13" hidden="1">
      <c r="A117" s="304" t="str">
        <f>IF(J117&gt;0,COUNT($J$4:J117)+MAX('MI Fittings'!A:A,'CS Press Fittings'!A:A,'Steel Nipples'!A:A,'Steel Cut Lengths'!A:A,'Pipe Hangers'!A:A,'Brass Nipples '!A:A,'Brass Fittings '!A:A,Valves!A:A,'PEX Tubing'!A:A),"")</f>
        <v/>
      </c>
      <c r="B117" s="304"/>
      <c r="C117" s="360"/>
      <c r="D117" s="361"/>
      <c r="E117" s="1296"/>
      <c r="F117" s="317"/>
      <c r="G117" s="1335"/>
      <c r="H117" s="318"/>
      <c r="I117" s="363"/>
      <c r="J117" s="121"/>
      <c r="K117" s="1287"/>
      <c r="L117" s="304"/>
      <c r="M117" s="1287"/>
    </row>
    <row r="118" spans="1:13" hidden="1">
      <c r="A118" s="304" t="str">
        <f>IF(J118&gt;0,COUNT($J$4:J118)+MAX('MI Fittings'!A:A,'CS Press Fittings'!A:A,'Steel Nipples'!A:A,'Steel Cut Lengths'!A:A,'Pipe Hangers'!A:A,'Brass Nipples '!A:A,'Brass Fittings '!A:A,Valves!A:A,'PEX Tubing'!A:A),"")</f>
        <v/>
      </c>
      <c r="B118" s="304"/>
      <c r="C118" s="360"/>
      <c r="D118" s="361"/>
      <c r="E118" s="1296"/>
      <c r="F118" s="317"/>
      <c r="G118" s="1335"/>
      <c r="H118" s="318"/>
      <c r="I118" s="363"/>
      <c r="J118" s="121"/>
      <c r="K118" s="1287"/>
      <c r="L118" s="304"/>
      <c r="M118" s="1287"/>
    </row>
    <row r="119" spans="1:13" hidden="1">
      <c r="A119" s="304" t="str">
        <f>IF(J119&gt;0,COUNT($J$4:J119)+MAX('MI Fittings'!A:A,'CS Press Fittings'!A:A,'Steel Nipples'!A:A,'Steel Cut Lengths'!A:A,'Pipe Hangers'!A:A,'Brass Nipples '!A:A,'Brass Fittings '!A:A,Valves!A:A,'PEX Tubing'!A:A),"")</f>
        <v/>
      </c>
      <c r="B119" s="304"/>
      <c r="C119" s="360"/>
      <c r="D119" s="361"/>
      <c r="E119" s="1296"/>
      <c r="F119" s="317"/>
      <c r="G119" s="1335"/>
      <c r="H119" s="318"/>
      <c r="I119" s="363"/>
      <c r="J119" s="121"/>
      <c r="K119" s="1287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Tubing'!A:A),"")</f>
        <v/>
      </c>
      <c r="B120" s="304"/>
      <c r="C120" s="360"/>
      <c r="D120" s="361"/>
      <c r="E120" s="1296"/>
      <c r="F120" s="317"/>
      <c r="G120" s="1335"/>
      <c r="H120" s="318"/>
      <c r="I120" s="363"/>
      <c r="J120" s="121"/>
      <c r="K120" s="1287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Tubing'!A:A),"")</f>
        <v/>
      </c>
      <c r="B121" s="304"/>
      <c r="C121" s="360"/>
      <c r="D121" s="361"/>
      <c r="E121" s="1296"/>
      <c r="F121" s="317"/>
      <c r="G121" s="1335"/>
      <c r="H121" s="318"/>
      <c r="I121" s="363"/>
      <c r="J121" s="121"/>
      <c r="K121" s="1287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Tubing'!A:A),"")</f>
        <v/>
      </c>
      <c r="B122" s="304"/>
      <c r="C122" s="360"/>
      <c r="D122" s="361"/>
      <c r="E122" s="1296"/>
      <c r="F122" s="317"/>
      <c r="G122" s="1335"/>
      <c r="H122" s="318"/>
      <c r="I122" s="363"/>
      <c r="J122" s="121"/>
      <c r="K122" s="1287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Tubing'!A:A),"")</f>
        <v/>
      </c>
      <c r="B123" s="304"/>
      <c r="C123" s="360"/>
      <c r="D123" s="361"/>
      <c r="E123" s="1296"/>
      <c r="F123" s="317"/>
      <c r="G123" s="1335"/>
      <c r="H123" s="318"/>
      <c r="I123" s="363"/>
      <c r="J123" s="121"/>
      <c r="K123" s="1287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Tubing'!A:A),"")</f>
        <v/>
      </c>
      <c r="B124" s="304"/>
      <c r="C124" s="360"/>
      <c r="D124" s="361"/>
      <c r="E124" s="1296"/>
      <c r="F124" s="317"/>
      <c r="G124" s="1335"/>
      <c r="H124" s="318"/>
      <c r="I124" s="363"/>
      <c r="J124" s="121"/>
      <c r="K124" s="1287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Tubing'!A:A),"")</f>
        <v/>
      </c>
      <c r="B125" s="304"/>
      <c r="C125" s="360"/>
      <c r="D125" s="361"/>
      <c r="E125" s="1296"/>
      <c r="F125" s="317"/>
      <c r="G125" s="1335"/>
      <c r="H125" s="318"/>
      <c r="I125" s="363"/>
      <c r="J125" s="121"/>
      <c r="K125" s="1287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Tubing'!A:A),"")</f>
        <v/>
      </c>
      <c r="B126" s="304"/>
      <c r="C126" s="360"/>
      <c r="D126" s="361"/>
      <c r="E126" s="1296"/>
      <c r="F126" s="317"/>
      <c r="G126" s="1335"/>
      <c r="H126" s="318"/>
      <c r="I126" s="363"/>
      <c r="J126" s="121"/>
      <c r="K126" s="1287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Tubing'!A:A),"")</f>
        <v/>
      </c>
      <c r="B127" s="304"/>
      <c r="C127" s="360"/>
      <c r="D127" s="361"/>
      <c r="E127" s="1296"/>
      <c r="F127" s="317"/>
      <c r="G127" s="1335"/>
      <c r="H127" s="318"/>
      <c r="I127" s="363"/>
      <c r="J127" s="121"/>
      <c r="K127" s="1287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Tubing'!A:A),"")</f>
        <v/>
      </c>
      <c r="B128" s="304"/>
      <c r="C128" s="360"/>
      <c r="D128" s="361"/>
      <c r="E128" s="1296"/>
      <c r="F128" s="317"/>
      <c r="G128" s="1335"/>
      <c r="H128" s="318"/>
      <c r="I128" s="363"/>
      <c r="J128" s="121"/>
      <c r="K128" s="1287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Tubing'!A:A),"")</f>
        <v/>
      </c>
      <c r="B129" s="304"/>
      <c r="C129" s="360"/>
      <c r="D129" s="361"/>
      <c r="E129" s="1296"/>
      <c r="F129" s="317"/>
      <c r="G129" s="1335"/>
      <c r="H129" s="318"/>
      <c r="I129" s="363"/>
      <c r="J129" s="121"/>
      <c r="K129" s="1287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Tubing'!A:A),"")</f>
        <v/>
      </c>
      <c r="B130" s="304"/>
      <c r="C130" s="360"/>
      <c r="D130" s="361"/>
      <c r="E130" s="1296"/>
      <c r="F130" s="317"/>
      <c r="G130" s="1335"/>
      <c r="H130" s="318"/>
      <c r="I130" s="363"/>
      <c r="J130" s="121"/>
      <c r="K130" s="1287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Tubing'!A:A),"")</f>
        <v/>
      </c>
      <c r="B131" s="304"/>
      <c r="C131" s="360"/>
      <c r="D131" s="361"/>
      <c r="E131" s="1296"/>
      <c r="F131" s="317"/>
      <c r="G131" s="1335"/>
      <c r="H131" s="318"/>
      <c r="I131" s="363"/>
      <c r="J131" s="121"/>
      <c r="K131" s="1287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Tubing'!A:A),"")</f>
        <v/>
      </c>
      <c r="B132" s="304"/>
      <c r="C132" s="360"/>
      <c r="D132" s="361"/>
      <c r="E132" s="1296"/>
      <c r="F132" s="317"/>
      <c r="G132" s="1335"/>
      <c r="H132" s="318"/>
      <c r="I132" s="363"/>
      <c r="J132" s="121"/>
      <c r="K132" s="1287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Tubing'!A:A),"")</f>
        <v/>
      </c>
      <c r="B133" s="304"/>
      <c r="C133" s="360"/>
      <c r="D133" s="361"/>
      <c r="E133" s="1296"/>
      <c r="F133" s="317"/>
      <c r="G133" s="1335"/>
      <c r="H133" s="318"/>
      <c r="I133" s="363"/>
      <c r="J133" s="121"/>
      <c r="K133" s="1287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Tubing'!A:A),"")</f>
        <v/>
      </c>
      <c r="B134" s="304"/>
      <c r="C134" s="360"/>
      <c r="D134" s="361"/>
      <c r="E134" s="1296"/>
      <c r="F134" s="317"/>
      <c r="G134" s="1335"/>
      <c r="H134" s="318"/>
      <c r="I134" s="363"/>
      <c r="J134" s="121"/>
      <c r="K134" s="1287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Tubing'!A:A),"")</f>
        <v/>
      </c>
      <c r="B135" s="304"/>
      <c r="C135" s="360"/>
      <c r="D135" s="361"/>
      <c r="E135" s="1296"/>
      <c r="F135" s="317"/>
      <c r="G135" s="1335"/>
      <c r="H135" s="318"/>
      <c r="I135" s="363"/>
      <c r="J135" s="121"/>
      <c r="K135" s="1287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Tubing'!A:A),"")</f>
        <v/>
      </c>
      <c r="B136" s="304"/>
      <c r="C136" s="360"/>
      <c r="D136" s="361"/>
      <c r="E136" s="1296"/>
      <c r="F136" s="317"/>
      <c r="G136" s="1335"/>
      <c r="H136" s="318"/>
      <c r="I136" s="363"/>
      <c r="J136" s="121"/>
      <c r="K136" s="1287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Tubing'!A:A),"")</f>
        <v/>
      </c>
      <c r="B137" s="304"/>
      <c r="C137" s="360"/>
      <c r="D137" s="361"/>
      <c r="E137" s="1296"/>
      <c r="F137" s="317"/>
      <c r="G137" s="1335"/>
      <c r="H137" s="318"/>
      <c r="I137" s="363"/>
      <c r="J137" s="121"/>
      <c r="K137" s="1287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Tubing'!A:A),"")</f>
        <v/>
      </c>
      <c r="B138" s="304"/>
      <c r="C138" s="360"/>
      <c r="D138" s="361"/>
      <c r="E138" s="1296"/>
      <c r="F138" s="317"/>
      <c r="G138" s="1335"/>
      <c r="H138" s="318"/>
      <c r="I138" s="363"/>
      <c r="J138" s="121"/>
      <c r="K138" s="1287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Tubing'!A:A),"")</f>
        <v/>
      </c>
      <c r="B139" s="304"/>
      <c r="C139" s="360"/>
      <c r="D139" s="361"/>
      <c r="E139" s="1296"/>
      <c r="F139" s="317"/>
      <c r="G139" s="1335"/>
      <c r="H139" s="318"/>
      <c r="I139" s="363"/>
      <c r="J139" s="121"/>
      <c r="K139" s="1287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Tubing'!A:A),"")</f>
        <v/>
      </c>
      <c r="B140" s="304"/>
      <c r="C140" s="360"/>
      <c r="D140" s="361"/>
      <c r="E140" s="1296"/>
      <c r="F140" s="317"/>
      <c r="G140" s="1335"/>
      <c r="H140" s="318"/>
      <c r="I140" s="363"/>
      <c r="J140" s="121"/>
      <c r="K140" s="1287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Tubing'!A:A),"")</f>
        <v/>
      </c>
      <c r="B141" s="304"/>
      <c r="C141" s="360"/>
      <c r="D141" s="361"/>
      <c r="E141" s="1296"/>
      <c r="F141" s="317"/>
      <c r="G141" s="1335"/>
      <c r="H141" s="318"/>
      <c r="I141" s="363"/>
      <c r="J141" s="121"/>
      <c r="K141" s="1287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Tubing'!A:A),"")</f>
        <v/>
      </c>
      <c r="B142" s="304"/>
      <c r="C142" s="360"/>
      <c r="D142" s="361"/>
      <c r="E142" s="1296"/>
      <c r="F142" s="317"/>
      <c r="G142" s="1335"/>
      <c r="H142" s="318"/>
      <c r="I142" s="363"/>
      <c r="J142" s="121"/>
      <c r="K142" s="1287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Tubing'!A:A),"")</f>
        <v/>
      </c>
      <c r="B143" s="304"/>
      <c r="C143" s="360"/>
      <c r="D143" s="361"/>
      <c r="E143" s="1296"/>
      <c r="F143" s="317"/>
      <c r="G143" s="1335"/>
      <c r="H143" s="318"/>
      <c r="I143" s="363"/>
      <c r="J143" s="121"/>
      <c r="K143" s="1287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Tubing'!A:A),"")</f>
        <v/>
      </c>
      <c r="B144" s="304"/>
      <c r="C144" s="360"/>
      <c r="D144" s="361"/>
      <c r="E144" s="1296"/>
      <c r="F144" s="317"/>
      <c r="G144" s="1335"/>
      <c r="H144" s="318"/>
      <c r="I144" s="363"/>
      <c r="J144" s="121"/>
      <c r="K144" s="1287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Tubing'!A:A),"")</f>
        <v/>
      </c>
      <c r="B145" s="304"/>
      <c r="C145" s="360"/>
      <c r="D145" s="361"/>
      <c r="E145" s="1296"/>
      <c r="F145" s="317"/>
      <c r="G145" s="1335"/>
      <c r="H145" s="318"/>
      <c r="I145" s="363"/>
      <c r="J145" s="121"/>
      <c r="K145" s="1287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Tubing'!A:A),"")</f>
        <v/>
      </c>
      <c r="B146" s="304"/>
      <c r="C146" s="360"/>
      <c r="D146" s="361"/>
      <c r="E146" s="1296"/>
      <c r="F146" s="317"/>
      <c r="G146" s="1335"/>
      <c r="H146" s="318"/>
      <c r="I146" s="363"/>
      <c r="J146" s="121"/>
      <c r="K146" s="1287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Tubing'!A:A),"")</f>
        <v/>
      </c>
      <c r="B147" s="304"/>
      <c r="C147" s="360"/>
      <c r="D147" s="361"/>
      <c r="E147" s="1296"/>
      <c r="F147" s="317"/>
      <c r="G147" s="1335"/>
      <c r="H147" s="318"/>
      <c r="I147" s="363"/>
      <c r="J147" s="121"/>
      <c r="K147" s="1287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Tubing'!A:A),"")</f>
        <v/>
      </c>
      <c r="B148" s="304"/>
      <c r="C148" s="360"/>
      <c r="D148" s="361"/>
      <c r="E148" s="1296"/>
      <c r="F148" s="317"/>
      <c r="G148" s="1335"/>
      <c r="H148" s="318"/>
      <c r="I148" s="363"/>
      <c r="J148" s="121"/>
      <c r="K148" s="1287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Tubing'!A:A),"")</f>
        <v/>
      </c>
      <c r="B149" s="304"/>
      <c r="C149" s="360"/>
      <c r="D149" s="361"/>
      <c r="E149" s="1296"/>
      <c r="F149" s="317"/>
      <c r="G149" s="1335"/>
      <c r="H149" s="318"/>
      <c r="I149" s="363"/>
      <c r="J149" s="121"/>
      <c r="K149" s="1287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Tubing'!A:A),"")</f>
        <v/>
      </c>
      <c r="B150" s="304"/>
      <c r="C150" s="360"/>
      <c r="D150" s="361"/>
      <c r="E150" s="1296"/>
      <c r="F150" s="317"/>
      <c r="G150" s="1335"/>
      <c r="H150" s="318"/>
      <c r="I150" s="363"/>
      <c r="J150" s="121"/>
      <c r="K150" s="1287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Tubing'!A:A),"")</f>
        <v/>
      </c>
      <c r="B151" s="304"/>
      <c r="C151" s="360"/>
      <c r="D151" s="361"/>
      <c r="E151" s="1296"/>
      <c r="F151" s="317"/>
      <c r="G151" s="1335"/>
      <c r="H151" s="318"/>
      <c r="I151" s="363"/>
      <c r="J151" s="121"/>
      <c r="K151" s="1287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Tubing'!A:A),"")</f>
        <v/>
      </c>
      <c r="B152" s="304"/>
      <c r="C152" s="360"/>
      <c r="D152" s="361"/>
      <c r="E152" s="1296"/>
      <c r="F152" s="317"/>
      <c r="G152" s="1335"/>
      <c r="H152" s="318"/>
      <c r="I152" s="363"/>
      <c r="J152" s="121"/>
      <c r="K152" s="1287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Tubing'!A:A),"")</f>
        <v/>
      </c>
      <c r="B153" s="304"/>
      <c r="C153" s="360"/>
      <c r="D153" s="361"/>
      <c r="E153" s="1296"/>
      <c r="F153" s="317"/>
      <c r="G153" s="1335"/>
      <c r="H153" s="318"/>
      <c r="I153" s="363"/>
      <c r="J153" s="121"/>
      <c r="K153" s="1287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Tubing'!A:A),"")</f>
        <v/>
      </c>
      <c r="B154" s="304"/>
      <c r="C154" s="360"/>
      <c r="D154" s="361"/>
      <c r="E154" s="1296"/>
      <c r="F154" s="317"/>
      <c r="G154" s="1335"/>
      <c r="H154" s="318"/>
      <c r="I154" s="363"/>
      <c r="J154" s="121"/>
      <c r="K154" s="1287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Tubing'!A:A),"")</f>
        <v/>
      </c>
      <c r="B155" s="304"/>
      <c r="C155" s="360"/>
      <c r="D155" s="361"/>
      <c r="E155" s="1296"/>
      <c r="F155" s="317"/>
      <c r="G155" s="1335"/>
      <c r="H155" s="318"/>
      <c r="I155" s="363"/>
      <c r="J155" s="121"/>
      <c r="K155" s="1287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Tubing'!A:A),"")</f>
        <v/>
      </c>
      <c r="B156" s="304"/>
      <c r="C156" s="360"/>
      <c r="D156" s="361"/>
      <c r="E156" s="1296"/>
      <c r="F156" s="317"/>
      <c r="G156" s="1335"/>
      <c r="H156" s="318"/>
      <c r="I156" s="363"/>
      <c r="J156" s="121"/>
      <c r="K156" s="1287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Tubing'!A:A),"")</f>
        <v/>
      </c>
      <c r="B157" s="304"/>
      <c r="C157" s="360"/>
      <c r="D157" s="361"/>
      <c r="E157" s="1296"/>
      <c r="F157" s="317"/>
      <c r="G157" s="1335"/>
      <c r="H157" s="318"/>
      <c r="I157" s="363"/>
      <c r="J157" s="121"/>
      <c r="K157" s="1287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Tubing'!A:A),"")</f>
        <v/>
      </c>
      <c r="B158" s="304"/>
      <c r="C158" s="360"/>
      <c r="D158" s="361"/>
      <c r="E158" s="1296"/>
      <c r="F158" s="317"/>
      <c r="G158" s="1335"/>
      <c r="H158" s="318"/>
      <c r="I158" s="363"/>
      <c r="J158" s="121"/>
      <c r="K158" s="1287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Tubing'!A:A),"")</f>
        <v/>
      </c>
      <c r="B159" s="304"/>
      <c r="C159" s="360"/>
      <c r="D159" s="361"/>
      <c r="E159" s="1296"/>
      <c r="F159" s="317"/>
      <c r="G159" s="1335"/>
      <c r="H159" s="318"/>
      <c r="I159" s="363"/>
      <c r="J159" s="121"/>
      <c r="K159" s="1287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Tubing'!A:A),"")</f>
        <v/>
      </c>
      <c r="B160" s="304"/>
      <c r="C160" s="360"/>
      <c r="D160" s="361"/>
      <c r="E160" s="1296"/>
      <c r="F160" s="317"/>
      <c r="G160" s="1335"/>
      <c r="H160" s="318"/>
      <c r="I160" s="363"/>
      <c r="J160" s="121"/>
      <c r="K160" s="1287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Tubing'!A:A),"")</f>
        <v/>
      </c>
      <c r="B161" s="304"/>
      <c r="C161" s="360"/>
      <c r="D161" s="361"/>
      <c r="E161" s="1296"/>
      <c r="F161" s="317"/>
      <c r="G161" s="1335"/>
      <c r="H161" s="318"/>
      <c r="I161" s="363"/>
      <c r="J161" s="121"/>
      <c r="K161" s="1287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Tubing'!A:A),"")</f>
        <v/>
      </c>
      <c r="B162" s="304"/>
      <c r="C162" s="360"/>
      <c r="D162" s="361"/>
      <c r="E162" s="1296"/>
      <c r="F162" s="317"/>
      <c r="G162" s="1335"/>
      <c r="H162" s="318"/>
      <c r="I162" s="363"/>
      <c r="J162" s="121"/>
      <c r="K162" s="1287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Tubing'!A:A),"")</f>
        <v/>
      </c>
      <c r="B163" s="304"/>
      <c r="C163" s="360"/>
      <c r="D163" s="361"/>
      <c r="E163" s="1296"/>
      <c r="F163" s="317"/>
      <c r="G163" s="1335"/>
      <c r="H163" s="318"/>
      <c r="I163" s="363"/>
      <c r="J163" s="121"/>
      <c r="K163" s="1287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Tubing'!A:A),"")</f>
        <v/>
      </c>
      <c r="B164" s="304"/>
      <c r="C164" s="360"/>
      <c r="D164" s="361"/>
      <c r="E164" s="1296"/>
      <c r="F164" s="317"/>
      <c r="G164" s="1335"/>
      <c r="H164" s="318"/>
      <c r="I164" s="363"/>
      <c r="J164" s="121"/>
      <c r="K164" s="1287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Tubing'!A:A),"")</f>
        <v/>
      </c>
      <c r="B165" s="304"/>
      <c r="C165" s="360"/>
      <c r="D165" s="361"/>
      <c r="E165" s="1296"/>
      <c r="F165" s="317"/>
      <c r="G165" s="1335"/>
      <c r="H165" s="318"/>
      <c r="I165" s="363"/>
      <c r="J165" s="121"/>
      <c r="K165" s="1287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Tubing'!A:A),"")</f>
        <v/>
      </c>
      <c r="B166" s="304"/>
      <c r="C166" s="360"/>
      <c r="D166" s="361"/>
      <c r="E166" s="1296"/>
      <c r="F166" s="317"/>
      <c r="G166" s="1335"/>
      <c r="H166" s="318"/>
      <c r="I166" s="363"/>
      <c r="J166" s="121"/>
      <c r="K166" s="1287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Tubing'!A:A),"")</f>
        <v/>
      </c>
      <c r="B167" s="304"/>
      <c r="C167" s="360"/>
      <c r="D167" s="361"/>
      <c r="E167" s="1296"/>
      <c r="F167" s="317"/>
      <c r="G167" s="1335"/>
      <c r="H167" s="318"/>
      <c r="I167" s="363"/>
      <c r="J167" s="121"/>
      <c r="K167" s="1287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Tubing'!A:A),"")</f>
        <v/>
      </c>
      <c r="B168" s="304"/>
      <c r="C168" s="360"/>
      <c r="D168" s="361"/>
      <c r="E168" s="1296"/>
      <c r="F168" s="317"/>
      <c r="G168" s="1335"/>
      <c r="H168" s="318"/>
      <c r="I168" s="363"/>
      <c r="J168" s="121"/>
      <c r="K168" s="1287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Tubing'!A:A),"")</f>
        <v/>
      </c>
      <c r="B169" s="304"/>
      <c r="C169" s="360"/>
      <c r="D169" s="361"/>
      <c r="E169" s="1296"/>
      <c r="F169" s="317"/>
      <c r="G169" s="1335"/>
      <c r="H169" s="318"/>
      <c r="I169" s="363"/>
      <c r="J169" s="121"/>
      <c r="K169" s="1287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Tubing'!A:A),"")</f>
        <v/>
      </c>
      <c r="B170" s="304"/>
      <c r="C170" s="360"/>
      <c r="D170" s="361"/>
      <c r="E170" s="1296"/>
      <c r="F170" s="317"/>
      <c r="G170" s="1335"/>
      <c r="H170" s="318"/>
      <c r="I170" s="363"/>
      <c r="J170" s="121"/>
      <c r="K170" s="1287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Tubing'!A:A),"")</f>
        <v/>
      </c>
      <c r="B171" s="304"/>
      <c r="C171" s="360"/>
      <c r="D171" s="361"/>
      <c r="E171" s="1296"/>
      <c r="F171" s="317"/>
      <c r="G171" s="1335"/>
      <c r="H171" s="318"/>
      <c r="I171" s="363"/>
      <c r="J171" s="121"/>
      <c r="K171" s="1287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Tubing'!A:A),"")</f>
        <v/>
      </c>
      <c r="B172" s="304"/>
      <c r="C172" s="360"/>
      <c r="D172" s="361"/>
      <c r="E172" s="1296"/>
      <c r="F172" s="317"/>
      <c r="G172" s="1335"/>
      <c r="H172" s="318"/>
      <c r="I172" s="363"/>
      <c r="J172" s="121"/>
      <c r="K172" s="1287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Tubing'!A:A),"")</f>
        <v/>
      </c>
      <c r="B173" s="304"/>
      <c r="C173" s="360"/>
      <c r="D173" s="361"/>
      <c r="E173" s="1296"/>
      <c r="F173" s="317"/>
      <c r="G173" s="1335"/>
      <c r="H173" s="318"/>
      <c r="I173" s="363"/>
      <c r="J173" s="121"/>
      <c r="K173" s="1287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Tubing'!A:A),"")</f>
        <v/>
      </c>
      <c r="B174" s="304"/>
      <c r="C174" s="360"/>
      <c r="D174" s="361"/>
      <c r="E174" s="1296"/>
      <c r="F174" s="317"/>
      <c r="G174" s="1335"/>
      <c r="H174" s="318"/>
      <c r="I174" s="363"/>
      <c r="J174" s="121"/>
      <c r="K174" s="1287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Tubing'!A:A),"")</f>
        <v/>
      </c>
      <c r="B175" s="304"/>
      <c r="C175" s="360"/>
      <c r="D175" s="361"/>
      <c r="E175" s="1296"/>
      <c r="F175" s="317"/>
      <c r="G175" s="1335"/>
      <c r="H175" s="318"/>
      <c r="I175" s="363"/>
      <c r="J175" s="121"/>
      <c r="K175" s="1287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Tubing'!A:A),"")</f>
        <v/>
      </c>
      <c r="B176" s="304"/>
      <c r="C176" s="360"/>
      <c r="D176" s="361"/>
      <c r="E176" s="1296"/>
      <c r="F176" s="317"/>
      <c r="G176" s="1335"/>
      <c r="H176" s="318"/>
      <c r="I176" s="363"/>
      <c r="J176" s="121"/>
      <c r="K176" s="1287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Tubing'!A:A),"")</f>
        <v/>
      </c>
      <c r="B177" s="304"/>
      <c r="C177" s="360"/>
      <c r="D177" s="361"/>
      <c r="E177" s="1296"/>
      <c r="F177" s="317"/>
      <c r="G177" s="1335"/>
      <c r="H177" s="318"/>
      <c r="I177" s="363"/>
      <c r="J177" s="121"/>
      <c r="K177" s="1287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Tubing'!A:A),"")</f>
        <v/>
      </c>
      <c r="B178" s="304"/>
      <c r="C178" s="360"/>
      <c r="D178" s="361"/>
      <c r="E178" s="1296"/>
      <c r="F178" s="317"/>
      <c r="G178" s="1335"/>
      <c r="H178" s="318"/>
      <c r="I178" s="363"/>
      <c r="J178" s="121"/>
      <c r="K178" s="1287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Tubing'!A:A),"")</f>
        <v/>
      </c>
      <c r="B179" s="304"/>
      <c r="C179" s="360"/>
      <c r="D179" s="361"/>
      <c r="E179" s="1296"/>
      <c r="F179" s="317"/>
      <c r="G179" s="1335"/>
      <c r="H179" s="318"/>
      <c r="I179" s="363"/>
      <c r="J179" s="121"/>
      <c r="K179" s="1287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Tubing'!A:A),"")</f>
        <v/>
      </c>
      <c r="B180" s="304"/>
      <c r="C180" s="360"/>
      <c r="D180" s="361"/>
      <c r="E180" s="1296"/>
      <c r="F180" s="317"/>
      <c r="G180" s="1335"/>
      <c r="H180" s="318"/>
      <c r="I180" s="363"/>
      <c r="J180" s="121"/>
      <c r="K180" s="1287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Tubing'!A:A),"")</f>
        <v/>
      </c>
      <c r="B181" s="304"/>
      <c r="C181" s="360"/>
      <c r="D181" s="361"/>
      <c r="E181" s="1296"/>
      <c r="F181" s="317"/>
      <c r="G181" s="1335"/>
      <c r="H181" s="318"/>
      <c r="I181" s="363"/>
      <c r="J181" s="121"/>
      <c r="K181" s="1287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Tubing'!A:A),"")</f>
        <v/>
      </c>
      <c r="B182" s="304"/>
      <c r="C182" s="360"/>
      <c r="D182" s="361"/>
      <c r="E182" s="1296"/>
      <c r="F182" s="317"/>
      <c r="G182" s="1335"/>
      <c r="H182" s="318"/>
      <c r="I182" s="363"/>
      <c r="J182" s="121"/>
      <c r="K182" s="1287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Tubing'!A:A),"")</f>
        <v/>
      </c>
      <c r="B183" s="304"/>
      <c r="C183" s="360"/>
      <c r="D183" s="361"/>
      <c r="E183" s="1296"/>
      <c r="F183" s="317"/>
      <c r="G183" s="1335"/>
      <c r="H183" s="318"/>
      <c r="I183" s="363"/>
      <c r="J183" s="121"/>
      <c r="K183" s="1287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Tubing'!A:A),"")</f>
        <v/>
      </c>
      <c r="B184" s="304"/>
      <c r="C184" s="360"/>
      <c r="D184" s="361"/>
      <c r="E184" s="1296"/>
      <c r="F184" s="317"/>
      <c r="G184" s="1335"/>
      <c r="H184" s="318"/>
      <c r="I184" s="363"/>
      <c r="J184" s="121"/>
      <c r="K184" s="1287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Tubing'!A:A),"")</f>
        <v/>
      </c>
      <c r="B185" s="304"/>
      <c r="C185" s="360"/>
      <c r="D185" s="361"/>
      <c r="E185" s="1296"/>
      <c r="F185" s="317"/>
      <c r="G185" s="1335"/>
      <c r="H185" s="318"/>
      <c r="I185" s="363"/>
      <c r="J185" s="121"/>
      <c r="K185" s="1287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Tubing'!A:A),"")</f>
        <v/>
      </c>
      <c r="B186" s="304"/>
      <c r="C186" s="360"/>
      <c r="D186" s="361"/>
      <c r="E186" s="1296"/>
      <c r="F186" s="317"/>
      <c r="G186" s="1335"/>
      <c r="H186" s="318"/>
      <c r="I186" s="363"/>
      <c r="J186" s="121"/>
      <c r="K186" s="1287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Tubing'!A:A),"")</f>
        <v/>
      </c>
      <c r="B187" s="304"/>
      <c r="C187" s="360"/>
      <c r="D187" s="361"/>
      <c r="E187" s="1296"/>
      <c r="F187" s="317"/>
      <c r="G187" s="1335"/>
      <c r="H187" s="318"/>
      <c r="I187" s="363"/>
      <c r="J187" s="121"/>
      <c r="K187" s="1287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Tubing'!A:A),"")</f>
        <v/>
      </c>
      <c r="B188" s="304"/>
      <c r="C188" s="360"/>
      <c r="D188" s="361"/>
      <c r="E188" s="1296"/>
      <c r="F188" s="317"/>
      <c r="G188" s="1335"/>
      <c r="H188" s="318"/>
      <c r="I188" s="363"/>
      <c r="J188" s="121"/>
      <c r="K188" s="1287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Tubing'!A:A),"")</f>
        <v/>
      </c>
      <c r="B189" s="304"/>
      <c r="C189" s="360"/>
      <c r="D189" s="361"/>
      <c r="E189" s="1296"/>
      <c r="F189" s="317"/>
      <c r="G189" s="1335"/>
      <c r="H189" s="318"/>
      <c r="I189" s="363"/>
      <c r="J189" s="121"/>
      <c r="K189" s="1287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Tubing'!A:A),"")</f>
        <v/>
      </c>
      <c r="B190" s="304"/>
      <c r="C190" s="360"/>
      <c r="D190" s="361"/>
      <c r="E190" s="1296"/>
      <c r="F190" s="317"/>
      <c r="G190" s="1335"/>
      <c r="H190" s="318"/>
      <c r="I190" s="363"/>
      <c r="J190" s="121"/>
      <c r="K190" s="1287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Tubing'!A:A),"")</f>
        <v/>
      </c>
      <c r="B191" s="304"/>
      <c r="C191" s="360"/>
      <c r="D191" s="361"/>
      <c r="E191" s="1296"/>
      <c r="F191" s="317"/>
      <c r="G191" s="1335"/>
      <c r="H191" s="318"/>
      <c r="I191" s="363"/>
      <c r="J191" s="121"/>
      <c r="K191" s="1287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Tubing'!A:A),"")</f>
        <v/>
      </c>
      <c r="B192" s="304"/>
      <c r="C192" s="360"/>
      <c r="D192" s="361"/>
      <c r="E192" s="1296"/>
      <c r="F192" s="317"/>
      <c r="G192" s="1335"/>
      <c r="H192" s="318"/>
      <c r="I192" s="363"/>
      <c r="J192" s="121"/>
      <c r="K192" s="1287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Tubing'!A:A),"")</f>
        <v/>
      </c>
      <c r="B193" s="304"/>
      <c r="C193" s="360"/>
      <c r="D193" s="361"/>
      <c r="E193" s="1296"/>
      <c r="F193" s="317"/>
      <c r="G193" s="1335"/>
      <c r="H193" s="318"/>
      <c r="I193" s="363"/>
      <c r="J193" s="121"/>
      <c r="K193" s="1287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Tubing'!A:A),"")</f>
        <v/>
      </c>
      <c r="B194" s="304"/>
      <c r="C194" s="360"/>
      <c r="D194" s="361"/>
      <c r="E194" s="1296"/>
      <c r="F194" s="317"/>
      <c r="G194" s="1335"/>
      <c r="H194" s="318"/>
      <c r="I194" s="363"/>
      <c r="J194" s="121"/>
      <c r="K194" s="1287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Tubing'!A:A),"")</f>
        <v/>
      </c>
      <c r="B195" s="304"/>
      <c r="C195" s="360"/>
      <c r="D195" s="361"/>
      <c r="E195" s="1296"/>
      <c r="F195" s="317"/>
      <c r="G195" s="1335"/>
      <c r="H195" s="318"/>
      <c r="I195" s="363"/>
      <c r="J195" s="121"/>
      <c r="K195" s="1287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Tubing'!A:A),"")</f>
        <v/>
      </c>
      <c r="B196" s="304"/>
      <c r="C196" s="360"/>
      <c r="D196" s="361"/>
      <c r="E196" s="1296"/>
      <c r="F196" s="317"/>
      <c r="G196" s="1335"/>
      <c r="H196" s="318"/>
      <c r="I196" s="363"/>
      <c r="J196" s="121"/>
      <c r="K196" s="1287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Tubing'!A:A),"")</f>
        <v/>
      </c>
      <c r="B197" s="304"/>
      <c r="C197" s="360"/>
      <c r="D197" s="361"/>
      <c r="E197" s="1296"/>
      <c r="F197" s="317"/>
      <c r="G197" s="1335"/>
      <c r="H197" s="318"/>
      <c r="I197" s="363"/>
      <c r="J197" s="121"/>
      <c r="K197" s="1287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Tubing'!A:A),"")</f>
        <v/>
      </c>
      <c r="B198" s="304"/>
      <c r="C198" s="360"/>
      <c r="D198" s="361"/>
      <c r="E198" s="1296"/>
      <c r="F198" s="317"/>
      <c r="G198" s="1335"/>
      <c r="H198" s="318"/>
      <c r="I198" s="363"/>
      <c r="J198" s="121"/>
      <c r="K198" s="1287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Tubing'!A:A),"")</f>
        <v/>
      </c>
      <c r="B199" s="304"/>
      <c r="C199" s="360"/>
      <c r="D199" s="361"/>
      <c r="E199" s="1296"/>
      <c r="F199" s="317"/>
      <c r="G199" s="1335"/>
      <c r="H199" s="318"/>
      <c r="I199" s="363"/>
      <c r="J199" s="121"/>
      <c r="K199" s="1287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Tubing'!A:A),"")</f>
        <v/>
      </c>
      <c r="B200" s="304"/>
      <c r="C200" s="360"/>
      <c r="D200" s="361"/>
      <c r="E200" s="1296"/>
      <c r="F200" s="317"/>
      <c r="G200" s="1335"/>
      <c r="H200" s="318"/>
      <c r="I200" s="363"/>
      <c r="J200" s="121"/>
      <c r="K200" s="1287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Tubing'!A:A),"")</f>
        <v/>
      </c>
      <c r="B201" s="304"/>
      <c r="C201" s="360"/>
      <c r="D201" s="361"/>
      <c r="E201" s="1296"/>
      <c r="F201" s="317"/>
      <c r="G201" s="1335"/>
      <c r="H201" s="318"/>
      <c r="I201" s="363"/>
      <c r="J201" s="121"/>
      <c r="K201" s="1287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Tubing'!A:A),"")</f>
        <v/>
      </c>
      <c r="B202" s="304"/>
      <c r="C202" s="360"/>
      <c r="D202" s="361"/>
      <c r="E202" s="1296"/>
      <c r="F202" s="317"/>
      <c r="G202" s="1335"/>
      <c r="H202" s="318"/>
      <c r="I202" s="363"/>
      <c r="J202" s="121"/>
      <c r="K202" s="1287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Tubing'!A:A),"")</f>
        <v/>
      </c>
      <c r="B203" s="304"/>
      <c r="C203" s="360"/>
      <c r="D203" s="361"/>
      <c r="E203" s="1296"/>
      <c r="F203" s="317"/>
      <c r="G203" s="1335"/>
      <c r="H203" s="318"/>
      <c r="I203" s="363"/>
      <c r="J203" s="121"/>
      <c r="K203" s="1287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Tubing'!A:A),"")</f>
        <v/>
      </c>
      <c r="B204" s="304"/>
      <c r="C204" s="360"/>
      <c r="D204" s="361"/>
      <c r="E204" s="1296"/>
      <c r="F204" s="317"/>
      <c r="G204" s="1335"/>
      <c r="H204" s="318"/>
      <c r="I204" s="363"/>
      <c r="J204" s="121"/>
      <c r="K204" s="1287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Tubing'!A:A),"")</f>
        <v/>
      </c>
      <c r="B205" s="304"/>
      <c r="C205" s="360"/>
      <c r="D205" s="361"/>
      <c r="E205" s="1296"/>
      <c r="F205" s="317"/>
      <c r="G205" s="1335"/>
      <c r="H205" s="318"/>
      <c r="I205" s="363"/>
      <c r="J205" s="121"/>
      <c r="K205" s="1287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Tubing'!A:A),"")</f>
        <v/>
      </c>
      <c r="B206" s="304"/>
      <c r="C206" s="360"/>
      <c r="D206" s="361"/>
      <c r="E206" s="1296"/>
      <c r="F206" s="317"/>
      <c r="G206" s="1335"/>
      <c r="H206" s="318"/>
      <c r="I206" s="363"/>
      <c r="J206" s="121"/>
      <c r="K206" s="1287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Tubing'!A:A),"")</f>
        <v/>
      </c>
      <c r="B207" s="304"/>
      <c r="C207" s="360"/>
      <c r="D207" s="361"/>
      <c r="E207" s="1296"/>
      <c r="F207" s="317"/>
      <c r="G207" s="1335"/>
      <c r="H207" s="318"/>
      <c r="I207" s="363"/>
      <c r="J207" s="121"/>
      <c r="K207" s="1287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Tubing'!A:A),"")</f>
        <v/>
      </c>
      <c r="B208" s="304"/>
      <c r="C208" s="360"/>
      <c r="D208" s="361"/>
      <c r="E208" s="1296"/>
      <c r="F208" s="317"/>
      <c r="G208" s="1335"/>
      <c r="H208" s="318"/>
      <c r="I208" s="363"/>
      <c r="J208" s="121"/>
      <c r="K208" s="1287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Tubing'!A:A),"")</f>
        <v/>
      </c>
      <c r="B209" s="304"/>
      <c r="C209" s="360"/>
      <c r="D209" s="361"/>
      <c r="E209" s="1296"/>
      <c r="F209" s="317"/>
      <c r="G209" s="1335"/>
      <c r="H209" s="318"/>
      <c r="I209" s="363"/>
      <c r="J209" s="121"/>
      <c r="K209" s="1287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Tubing'!A:A),"")</f>
        <v/>
      </c>
      <c r="B210" s="304"/>
      <c r="C210" s="360"/>
      <c r="D210" s="361"/>
      <c r="E210" s="1296"/>
      <c r="F210" s="317"/>
      <c r="G210" s="1335"/>
      <c r="H210" s="318"/>
      <c r="I210" s="363"/>
      <c r="J210" s="121"/>
      <c r="K210" s="1287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Tubing'!A:A),"")</f>
        <v/>
      </c>
      <c r="B211" s="304"/>
      <c r="C211" s="360"/>
      <c r="D211" s="361"/>
      <c r="E211" s="1296"/>
      <c r="F211" s="317"/>
      <c r="G211" s="1335"/>
      <c r="H211" s="318"/>
      <c r="I211" s="363"/>
      <c r="J211" s="121"/>
      <c r="K211" s="1287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Tubing'!A:A),"")</f>
        <v/>
      </c>
      <c r="B212" s="304"/>
      <c r="C212" s="360"/>
      <c r="D212" s="361"/>
      <c r="E212" s="1296"/>
      <c r="F212" s="317"/>
      <c r="G212" s="1335"/>
      <c r="H212" s="318"/>
      <c r="I212" s="363"/>
      <c r="J212" s="121"/>
      <c r="K212" s="1287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Tubing'!A:A),"")</f>
        <v/>
      </c>
      <c r="B213" s="304"/>
      <c r="C213" s="360"/>
      <c r="D213" s="361"/>
      <c r="E213" s="1296"/>
      <c r="F213" s="317"/>
      <c r="G213" s="1335"/>
      <c r="H213" s="318"/>
      <c r="I213" s="363"/>
      <c r="J213" s="121"/>
      <c r="K213" s="1287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Tubing'!A:A),"")</f>
        <v/>
      </c>
      <c r="B214" s="304"/>
      <c r="C214" s="360"/>
      <c r="D214" s="361"/>
      <c r="E214" s="1296"/>
      <c r="F214" s="317"/>
      <c r="G214" s="1335"/>
      <c r="H214" s="318"/>
      <c r="I214" s="363"/>
      <c r="J214" s="121"/>
      <c r="K214" s="1287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Tubing'!A:A),"")</f>
        <v/>
      </c>
      <c r="B215" s="304"/>
      <c r="C215" s="360"/>
      <c r="D215" s="361"/>
      <c r="E215" s="1296"/>
      <c r="F215" s="317"/>
      <c r="G215" s="1335"/>
      <c r="H215" s="318"/>
      <c r="I215" s="363"/>
      <c r="J215" s="121"/>
      <c r="K215" s="1287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Tubing'!A:A),"")</f>
        <v/>
      </c>
      <c r="B216" s="304"/>
      <c r="C216" s="360"/>
      <c r="D216" s="361"/>
      <c r="E216" s="1296"/>
      <c r="F216" s="317"/>
      <c r="G216" s="1335"/>
      <c r="H216" s="318"/>
      <c r="I216" s="363"/>
      <c r="J216" s="121"/>
      <c r="K216" s="1287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Tubing'!A:A),"")</f>
        <v/>
      </c>
      <c r="B217" s="304"/>
      <c r="C217" s="360"/>
      <c r="D217" s="361"/>
      <c r="E217" s="1296"/>
      <c r="F217" s="317"/>
      <c r="G217" s="1335"/>
      <c r="H217" s="318"/>
      <c r="I217" s="363"/>
      <c r="J217" s="121"/>
      <c r="K217" s="1287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Tubing'!A:A),"")</f>
        <v/>
      </c>
      <c r="B218" s="304"/>
      <c r="C218" s="360"/>
      <c r="D218" s="361"/>
      <c r="E218" s="1296"/>
      <c r="F218" s="317"/>
      <c r="G218" s="1335"/>
      <c r="H218" s="318"/>
      <c r="I218" s="363"/>
      <c r="J218" s="121"/>
      <c r="K218" s="1287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Tubing'!A:A),"")</f>
        <v/>
      </c>
      <c r="B219" s="304"/>
      <c r="C219" s="360"/>
      <c r="D219" s="361"/>
      <c r="E219" s="1296"/>
      <c r="F219" s="317"/>
      <c r="G219" s="1335"/>
      <c r="H219" s="318"/>
      <c r="I219" s="363"/>
      <c r="J219" s="121"/>
      <c r="K219" s="1287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Tubing'!A:A),"")</f>
        <v/>
      </c>
      <c r="B220" s="304"/>
      <c r="C220" s="360"/>
      <c r="D220" s="361"/>
      <c r="E220" s="1296"/>
      <c r="F220" s="317"/>
      <c r="G220" s="1335"/>
      <c r="H220" s="318"/>
      <c r="I220" s="363"/>
      <c r="J220" s="121"/>
      <c r="K220" s="1287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Tubing'!A:A),"")</f>
        <v/>
      </c>
      <c r="B221" s="304"/>
      <c r="C221" s="360"/>
      <c r="D221" s="361"/>
      <c r="E221" s="1296"/>
      <c r="F221" s="317"/>
      <c r="G221" s="1335"/>
      <c r="H221" s="318"/>
      <c r="I221" s="363"/>
      <c r="J221" s="121"/>
      <c r="K221" s="1287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Tubing'!A:A),"")</f>
        <v/>
      </c>
      <c r="B222" s="304"/>
      <c r="C222" s="360"/>
      <c r="D222" s="361"/>
      <c r="E222" s="1296"/>
      <c r="F222" s="317"/>
      <c r="G222" s="1335"/>
      <c r="H222" s="318"/>
      <c r="I222" s="363"/>
      <c r="J222" s="121"/>
      <c r="K222" s="1287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Tubing'!A:A),"")</f>
        <v/>
      </c>
      <c r="B223" s="304"/>
      <c r="C223" s="360"/>
      <c r="D223" s="361"/>
      <c r="E223" s="1296"/>
      <c r="F223" s="317"/>
      <c r="G223" s="1335"/>
      <c r="H223" s="318"/>
      <c r="I223" s="363"/>
      <c r="J223" s="121"/>
      <c r="K223" s="1287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Tubing'!A:A),"")</f>
        <v/>
      </c>
      <c r="B224" s="304"/>
      <c r="C224" s="360"/>
      <c r="D224" s="361"/>
      <c r="E224" s="1296"/>
      <c r="F224" s="317"/>
      <c r="G224" s="1335"/>
      <c r="H224" s="318"/>
      <c r="I224" s="363"/>
      <c r="J224" s="121"/>
      <c r="K224" s="1287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Tubing'!A:A),"")</f>
        <v/>
      </c>
      <c r="B225" s="304"/>
      <c r="C225" s="360"/>
      <c r="D225" s="361"/>
      <c r="E225" s="1296"/>
      <c r="F225" s="317"/>
      <c r="G225" s="1335"/>
      <c r="H225" s="318"/>
      <c r="I225" s="363"/>
      <c r="J225" s="121"/>
      <c r="K225" s="1287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Tubing'!A:A),"")</f>
        <v/>
      </c>
      <c r="B226" s="304"/>
      <c r="C226" s="360"/>
      <c r="D226" s="361"/>
      <c r="E226" s="1296"/>
      <c r="F226" s="317"/>
      <c r="G226" s="1335"/>
      <c r="H226" s="318"/>
      <c r="I226" s="363"/>
      <c r="J226" s="121"/>
      <c r="K226" s="1287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Tubing'!A:A),"")</f>
        <v/>
      </c>
      <c r="B227" s="304"/>
      <c r="C227" s="360"/>
      <c r="D227" s="361"/>
      <c r="E227" s="1296"/>
      <c r="F227" s="317"/>
      <c r="G227" s="1335"/>
      <c r="H227" s="318"/>
      <c r="I227" s="363"/>
      <c r="J227" s="121"/>
      <c r="K227" s="1287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Tubing'!A:A),"")</f>
        <v/>
      </c>
      <c r="B228" s="304"/>
      <c r="C228" s="360"/>
      <c r="D228" s="361"/>
      <c r="E228" s="1296"/>
      <c r="F228" s="317"/>
      <c r="G228" s="1335"/>
      <c r="H228" s="318"/>
      <c r="I228" s="363"/>
      <c r="J228" s="121"/>
      <c r="K228" s="1287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Tubing'!A:A),"")</f>
        <v/>
      </c>
      <c r="B229" s="304"/>
      <c r="C229" s="360"/>
      <c r="D229" s="361"/>
      <c r="E229" s="1296"/>
      <c r="F229" s="317"/>
      <c r="G229" s="1335"/>
      <c r="H229" s="318"/>
      <c r="I229" s="363"/>
      <c r="J229" s="121"/>
      <c r="K229" s="1287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Tubing'!A:A),"")</f>
        <v/>
      </c>
      <c r="B230" s="304"/>
      <c r="C230" s="360"/>
      <c r="D230" s="361"/>
      <c r="E230" s="1296"/>
      <c r="F230" s="317"/>
      <c r="G230" s="1335"/>
      <c r="H230" s="318"/>
      <c r="I230" s="363"/>
      <c r="J230" s="121"/>
      <c r="K230" s="1287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Tubing'!A:A),"")</f>
        <v/>
      </c>
      <c r="B231" s="304"/>
      <c r="C231" s="360"/>
      <c r="D231" s="361"/>
      <c r="E231" s="1296"/>
      <c r="F231" s="317"/>
      <c r="G231" s="1335"/>
      <c r="H231" s="318"/>
      <c r="I231" s="363"/>
      <c r="J231" s="121"/>
      <c r="K231" s="1287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Tubing'!A:A),"")</f>
        <v/>
      </c>
      <c r="B232" s="304"/>
      <c r="C232" s="360"/>
      <c r="D232" s="361"/>
      <c r="E232" s="1296"/>
      <c r="F232" s="317"/>
      <c r="G232" s="1335"/>
      <c r="H232" s="318"/>
      <c r="I232" s="363"/>
      <c r="J232" s="121"/>
      <c r="K232" s="1287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Tubing'!A:A),"")</f>
        <v/>
      </c>
      <c r="B233" s="304"/>
      <c r="C233" s="360"/>
      <c r="D233" s="361"/>
      <c r="E233" s="1296"/>
      <c r="F233" s="317"/>
      <c r="G233" s="1335"/>
      <c r="H233" s="318"/>
      <c r="I233" s="363"/>
      <c r="J233" s="121"/>
      <c r="K233" s="1287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Tubing'!A:A),"")</f>
        <v/>
      </c>
      <c r="B234" s="304"/>
      <c r="C234" s="360"/>
      <c r="D234" s="361"/>
      <c r="E234" s="1296"/>
      <c r="F234" s="317"/>
      <c r="G234" s="1335"/>
      <c r="H234" s="318"/>
      <c r="I234" s="363"/>
      <c r="J234" s="121"/>
      <c r="K234" s="1287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Tubing'!A:A),"")</f>
        <v/>
      </c>
      <c r="B235" s="304"/>
      <c r="C235" s="360"/>
      <c r="D235" s="361"/>
      <c r="E235" s="1296"/>
      <c r="F235" s="317"/>
      <c r="G235" s="1335"/>
      <c r="H235" s="318"/>
      <c r="I235" s="363"/>
      <c r="J235" s="121"/>
      <c r="K235" s="1287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Tubing'!A:A),"")</f>
        <v/>
      </c>
      <c r="B236" s="304"/>
      <c r="C236" s="360"/>
      <c r="D236" s="361"/>
      <c r="E236" s="1296"/>
      <c r="F236" s="317"/>
      <c r="G236" s="1335"/>
      <c r="H236" s="318"/>
      <c r="I236" s="363"/>
      <c r="J236" s="121"/>
      <c r="K236" s="1287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Tubing'!A:A),"")</f>
        <v/>
      </c>
      <c r="B237" s="304"/>
      <c r="C237" s="360"/>
      <c r="D237" s="361"/>
      <c r="E237" s="1296"/>
      <c r="F237" s="317"/>
      <c r="G237" s="1335"/>
      <c r="H237" s="318"/>
      <c r="I237" s="363"/>
      <c r="J237" s="121"/>
      <c r="K237" s="1287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Tubing'!A:A),"")</f>
        <v/>
      </c>
      <c r="B238" s="304"/>
      <c r="C238" s="360"/>
      <c r="D238" s="361"/>
      <c r="E238" s="1296"/>
      <c r="F238" s="317"/>
      <c r="G238" s="1335"/>
      <c r="H238" s="318"/>
      <c r="I238" s="363"/>
      <c r="J238" s="121"/>
      <c r="K238" s="1287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Tubing'!A:A),"")</f>
        <v/>
      </c>
      <c r="B239" s="304"/>
      <c r="C239" s="360"/>
      <c r="D239" s="361"/>
      <c r="E239" s="1296"/>
      <c r="F239" s="317"/>
      <c r="G239" s="1335"/>
      <c r="H239" s="318"/>
      <c r="I239" s="363"/>
      <c r="J239" s="121"/>
      <c r="K239" s="1287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Tubing'!A:A),"")</f>
        <v/>
      </c>
      <c r="B240" s="304"/>
      <c r="C240" s="360"/>
      <c r="D240" s="361"/>
      <c r="E240" s="1296"/>
      <c r="F240" s="317"/>
      <c r="G240" s="1335"/>
      <c r="H240" s="318"/>
      <c r="I240" s="363"/>
      <c r="J240" s="121"/>
      <c r="K240" s="1287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Tubing'!A:A),"")</f>
        <v/>
      </c>
      <c r="B241" s="304"/>
      <c r="C241" s="360"/>
      <c r="D241" s="361"/>
      <c r="E241" s="1296"/>
      <c r="F241" s="317"/>
      <c r="G241" s="1335"/>
      <c r="H241" s="318"/>
      <c r="I241" s="363"/>
      <c r="J241" s="121"/>
      <c r="K241" s="1287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Tubing'!A:A),"")</f>
        <v/>
      </c>
      <c r="B242" s="304"/>
      <c r="C242" s="360"/>
      <c r="D242" s="361"/>
      <c r="E242" s="1296"/>
      <c r="F242" s="317"/>
      <c r="G242" s="1335"/>
      <c r="H242" s="318"/>
      <c r="I242" s="363"/>
      <c r="J242" s="121"/>
      <c r="K242" s="1287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Tubing'!A:A),"")</f>
        <v/>
      </c>
      <c r="B243" s="304"/>
      <c r="C243" s="360"/>
      <c r="D243" s="361"/>
      <c r="E243" s="1296"/>
      <c r="F243" s="317"/>
      <c r="G243" s="1335"/>
      <c r="H243" s="318"/>
      <c r="I243" s="363"/>
      <c r="J243" s="121"/>
      <c r="K243" s="1287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Tubing'!A:A),"")</f>
        <v/>
      </c>
      <c r="B244" s="304"/>
      <c r="C244" s="360"/>
      <c r="D244" s="361"/>
      <c r="E244" s="1296"/>
      <c r="F244" s="317"/>
      <c r="G244" s="1335"/>
      <c r="H244" s="318"/>
      <c r="I244" s="363"/>
      <c r="J244" s="121"/>
      <c r="K244" s="1287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Tubing'!A:A),"")</f>
        <v/>
      </c>
      <c r="B245" s="304"/>
      <c r="C245" s="360"/>
      <c r="D245" s="361"/>
      <c r="E245" s="1296"/>
      <c r="F245" s="317"/>
      <c r="G245" s="1335"/>
      <c r="H245" s="318"/>
      <c r="I245" s="363"/>
      <c r="J245" s="121"/>
      <c r="K245" s="1287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Tubing'!A:A),"")</f>
        <v/>
      </c>
      <c r="B246" s="304"/>
      <c r="C246" s="360"/>
      <c r="D246" s="361"/>
      <c r="E246" s="1296"/>
      <c r="F246" s="317"/>
      <c r="G246" s="1335"/>
      <c r="H246" s="318"/>
      <c r="I246" s="363"/>
      <c r="J246" s="121"/>
      <c r="K246" s="1287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Tubing'!A:A),"")</f>
        <v/>
      </c>
      <c r="B247" s="304"/>
      <c r="C247" s="360"/>
      <c r="D247" s="361"/>
      <c r="E247" s="1296"/>
      <c r="F247" s="317"/>
      <c r="G247" s="1335"/>
      <c r="H247" s="318"/>
      <c r="I247" s="363"/>
      <c r="J247" s="121"/>
      <c r="K247" s="1287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Tubing'!A:A),"")</f>
        <v/>
      </c>
      <c r="B248" s="304"/>
      <c r="C248" s="360"/>
      <c r="D248" s="361"/>
      <c r="E248" s="1296"/>
      <c r="F248" s="317"/>
      <c r="G248" s="1335"/>
      <c r="H248" s="318"/>
      <c r="I248" s="363"/>
      <c r="J248" s="121"/>
      <c r="K248" s="1287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Tubing'!A:A),"")</f>
        <v/>
      </c>
      <c r="B249" s="304"/>
      <c r="C249" s="360"/>
      <c r="D249" s="361"/>
      <c r="E249" s="1296"/>
      <c r="F249" s="317"/>
      <c r="G249" s="1335"/>
      <c r="H249" s="318"/>
      <c r="I249" s="363"/>
      <c r="J249" s="121"/>
      <c r="K249" s="1287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Tubing'!A:A),"")</f>
        <v/>
      </c>
      <c r="B250" s="304"/>
      <c r="C250" s="360"/>
      <c r="D250" s="361"/>
      <c r="E250" s="1296"/>
      <c r="F250" s="317"/>
      <c r="G250" s="1335"/>
      <c r="H250" s="318"/>
      <c r="I250" s="363"/>
      <c r="J250" s="121"/>
      <c r="K250" s="1287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Tubing'!A:A),"")</f>
        <v/>
      </c>
      <c r="B251" s="304"/>
      <c r="C251" s="360"/>
      <c r="D251" s="361"/>
      <c r="E251" s="1296"/>
      <c r="F251" s="317"/>
      <c r="G251" s="1335"/>
      <c r="H251" s="318"/>
      <c r="I251" s="363"/>
      <c r="J251" s="121"/>
      <c r="K251" s="1287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Tubing'!A:A),"")</f>
        <v/>
      </c>
      <c r="B252" s="304"/>
      <c r="C252" s="360"/>
      <c r="D252" s="361"/>
      <c r="E252" s="1296"/>
      <c r="F252" s="317"/>
      <c r="G252" s="1335"/>
      <c r="H252" s="318"/>
      <c r="I252" s="363"/>
      <c r="J252" s="121"/>
      <c r="K252" s="1287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Tubing'!A:A),"")</f>
        <v/>
      </c>
      <c r="B253" s="304"/>
      <c r="C253" s="360"/>
      <c r="D253" s="361"/>
      <c r="E253" s="1296"/>
      <c r="F253" s="317"/>
      <c r="G253" s="1335"/>
      <c r="H253" s="318"/>
      <c r="I253" s="363"/>
      <c r="J253" s="121"/>
      <c r="K253" s="1287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Tubing'!A:A),"")</f>
        <v/>
      </c>
      <c r="B254" s="304"/>
      <c r="C254" s="360"/>
      <c r="D254" s="361"/>
      <c r="E254" s="1296"/>
      <c r="F254" s="317"/>
      <c r="G254" s="1335"/>
      <c r="H254" s="318"/>
      <c r="I254" s="363"/>
      <c r="J254" s="121"/>
      <c r="K254" s="1287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Tubing'!A:A),"")</f>
        <v/>
      </c>
      <c r="B255" s="304"/>
      <c r="C255" s="360"/>
      <c r="D255" s="361"/>
      <c r="E255" s="1296"/>
      <c r="F255" s="317"/>
      <c r="G255" s="1335"/>
      <c r="H255" s="318"/>
      <c r="I255" s="363"/>
      <c r="J255" s="121"/>
      <c r="K255" s="1287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Tubing'!A:A),"")</f>
        <v/>
      </c>
      <c r="B256" s="304"/>
      <c r="C256" s="360"/>
      <c r="D256" s="361"/>
      <c r="E256" s="1296"/>
      <c r="F256" s="317"/>
      <c r="G256" s="1335"/>
      <c r="H256" s="318"/>
      <c r="I256" s="363"/>
      <c r="J256" s="121"/>
      <c r="K256" s="1287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Tubing'!A:A),"")</f>
        <v/>
      </c>
      <c r="B257" s="304"/>
      <c r="C257" s="360"/>
      <c r="D257" s="361"/>
      <c r="E257" s="1296"/>
      <c r="F257" s="317"/>
      <c r="G257" s="1335"/>
      <c r="H257" s="318"/>
      <c r="I257" s="363"/>
      <c r="J257" s="121"/>
      <c r="K257" s="1287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Tubing'!A:A),"")</f>
        <v/>
      </c>
      <c r="B258" s="304"/>
      <c r="C258" s="360"/>
      <c r="D258" s="361"/>
      <c r="E258" s="1296"/>
      <c r="F258" s="317"/>
      <c r="G258" s="1335"/>
      <c r="H258" s="318"/>
      <c r="I258" s="363"/>
      <c r="J258" s="121"/>
      <c r="K258" s="1287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Tubing'!A:A),"")</f>
        <v/>
      </c>
      <c r="B259" s="304"/>
      <c r="C259" s="360"/>
      <c r="D259" s="361"/>
      <c r="E259" s="1296"/>
      <c r="F259" s="317"/>
      <c r="G259" s="1335"/>
      <c r="H259" s="318"/>
      <c r="I259" s="363"/>
      <c r="J259" s="121"/>
      <c r="K259" s="1287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Tubing'!A:A),"")</f>
        <v/>
      </c>
      <c r="B260" s="304"/>
      <c r="C260" s="360"/>
      <c r="D260" s="361"/>
      <c r="E260" s="1296"/>
      <c r="F260" s="317"/>
      <c r="G260" s="1335"/>
      <c r="H260" s="318"/>
      <c r="I260" s="363"/>
      <c r="J260" s="121"/>
      <c r="K260" s="1287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Tubing'!A:A),"")</f>
        <v/>
      </c>
      <c r="B261" s="304"/>
      <c r="C261" s="360"/>
      <c r="D261" s="361"/>
      <c r="E261" s="1296"/>
      <c r="F261" s="317"/>
      <c r="G261" s="1335"/>
      <c r="H261" s="318"/>
      <c r="I261" s="363"/>
      <c r="J261" s="121"/>
      <c r="K261" s="1287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Tubing'!A:A),"")</f>
        <v/>
      </c>
      <c r="B262" s="304"/>
      <c r="C262" s="360"/>
      <c r="D262" s="361"/>
      <c r="E262" s="1296"/>
      <c r="F262" s="317"/>
      <c r="G262" s="1335"/>
      <c r="H262" s="318"/>
      <c r="I262" s="363"/>
      <c r="J262" s="121"/>
      <c r="K262" s="1287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Tubing'!A:A),"")</f>
        <v/>
      </c>
      <c r="B263" s="304"/>
      <c r="C263" s="360"/>
      <c r="D263" s="361"/>
      <c r="E263" s="1296"/>
      <c r="F263" s="317"/>
      <c r="G263" s="1335"/>
      <c r="H263" s="318"/>
      <c r="I263" s="363"/>
      <c r="J263" s="121"/>
      <c r="K263" s="1287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Tubing'!A:A),"")</f>
        <v/>
      </c>
      <c r="B264" s="304"/>
      <c r="C264" s="360"/>
      <c r="D264" s="361"/>
      <c r="E264" s="1296"/>
      <c r="F264" s="317"/>
      <c r="G264" s="1335"/>
      <c r="H264" s="318"/>
      <c r="I264" s="363"/>
      <c r="J264" s="121"/>
      <c r="K264" s="1287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Tubing'!A:A),"")</f>
        <v/>
      </c>
      <c r="B265" s="304"/>
      <c r="C265" s="360"/>
      <c r="D265" s="361"/>
      <c r="E265" s="1296"/>
      <c r="F265" s="317"/>
      <c r="G265" s="1335"/>
      <c r="H265" s="318"/>
      <c r="I265" s="363"/>
      <c r="J265" s="121"/>
      <c r="K265" s="1287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Tubing'!A:A),"")</f>
        <v/>
      </c>
      <c r="B266" s="304"/>
      <c r="C266" s="360"/>
      <c r="D266" s="361"/>
      <c r="E266" s="1296"/>
      <c r="F266" s="317"/>
      <c r="G266" s="1335"/>
      <c r="H266" s="318"/>
      <c r="I266" s="363"/>
      <c r="J266" s="121"/>
      <c r="K266" s="1287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Tubing'!A:A),"")</f>
        <v/>
      </c>
      <c r="B267" s="304"/>
      <c r="C267" s="360"/>
      <c r="D267" s="361"/>
      <c r="E267" s="1296"/>
      <c r="F267" s="317"/>
      <c r="G267" s="1335"/>
      <c r="H267" s="318"/>
      <c r="I267" s="363"/>
      <c r="J267" s="121"/>
      <c r="K267" s="1287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Tubing'!A:A),"")</f>
        <v/>
      </c>
      <c r="B268" s="304"/>
      <c r="C268" s="360"/>
      <c r="D268" s="361"/>
      <c r="E268" s="1296"/>
      <c r="F268" s="317"/>
      <c r="G268" s="1335"/>
      <c r="H268" s="318"/>
      <c r="I268" s="363"/>
      <c r="J268" s="121"/>
      <c r="K268" s="1287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Tubing'!A:A),"")</f>
        <v/>
      </c>
      <c r="B269" s="304"/>
      <c r="C269" s="360"/>
      <c r="D269" s="361"/>
      <c r="E269" s="1296"/>
      <c r="F269" s="317"/>
      <c r="G269" s="1335"/>
      <c r="H269" s="318"/>
      <c r="I269" s="363"/>
      <c r="J269" s="121"/>
      <c r="K269" s="1287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Tubing'!A:A),"")</f>
        <v/>
      </c>
      <c r="B270" s="304"/>
      <c r="C270" s="360"/>
      <c r="D270" s="361"/>
      <c r="E270" s="1296"/>
      <c r="F270" s="317"/>
      <c r="G270" s="1335"/>
      <c r="H270" s="318"/>
      <c r="I270" s="363"/>
      <c r="J270" s="121"/>
      <c r="K270" s="1287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Tubing'!A:A),"")</f>
        <v/>
      </c>
      <c r="B271" s="304"/>
      <c r="C271" s="360"/>
      <c r="D271" s="361"/>
      <c r="E271" s="1296"/>
      <c r="F271" s="317"/>
      <c r="G271" s="1335"/>
      <c r="H271" s="318"/>
      <c r="I271" s="363"/>
      <c r="J271" s="121"/>
      <c r="K271" s="1287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Tubing'!A:A),"")</f>
        <v/>
      </c>
      <c r="B272" s="304"/>
      <c r="C272" s="360"/>
      <c r="D272" s="361"/>
      <c r="E272" s="1296"/>
      <c r="F272" s="317"/>
      <c r="G272" s="1335"/>
      <c r="H272" s="318"/>
      <c r="I272" s="363"/>
      <c r="J272" s="121"/>
      <c r="K272" s="1287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Tubing'!A:A),"")</f>
        <v/>
      </c>
      <c r="B273" s="304"/>
      <c r="C273" s="360"/>
      <c r="D273" s="361"/>
      <c r="E273" s="1296"/>
      <c r="F273" s="317"/>
      <c r="G273" s="1335"/>
      <c r="H273" s="318"/>
      <c r="I273" s="363"/>
      <c r="J273" s="121"/>
      <c r="K273" s="1287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Tubing'!A:A),"")</f>
        <v/>
      </c>
      <c r="B274" s="304"/>
      <c r="C274" s="360"/>
      <c r="D274" s="361"/>
      <c r="E274" s="1296"/>
      <c r="F274" s="317"/>
      <c r="G274" s="1335"/>
      <c r="H274" s="318"/>
      <c r="I274" s="363"/>
      <c r="J274" s="121"/>
      <c r="K274" s="1287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Tubing'!A:A),"")</f>
        <v/>
      </c>
      <c r="B275" s="304"/>
      <c r="C275" s="360"/>
      <c r="D275" s="361"/>
      <c r="E275" s="1296"/>
      <c r="F275" s="317"/>
      <c r="G275" s="1335"/>
      <c r="H275" s="318"/>
      <c r="I275" s="363"/>
      <c r="J275" s="121"/>
      <c r="K275" s="1287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Tubing'!A:A),"")</f>
        <v/>
      </c>
      <c r="B276" s="304"/>
      <c r="C276" s="360"/>
      <c r="D276" s="361"/>
      <c r="E276" s="1296"/>
      <c r="F276" s="317"/>
      <c r="G276" s="1335"/>
      <c r="H276" s="318"/>
      <c r="I276" s="363"/>
      <c r="J276" s="121"/>
      <c r="K276" s="1287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Tubing'!A:A),"")</f>
        <v/>
      </c>
      <c r="B277" s="304"/>
      <c r="C277" s="360"/>
      <c r="D277" s="361"/>
      <c r="E277" s="1296"/>
      <c r="F277" s="317"/>
      <c r="G277" s="1335"/>
      <c r="H277" s="318"/>
      <c r="I277" s="363"/>
      <c r="J277" s="121"/>
      <c r="K277" s="1287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Tubing'!A:A),"")</f>
        <v/>
      </c>
      <c r="B278" s="304"/>
      <c r="C278" s="360"/>
      <c r="D278" s="361"/>
      <c r="E278" s="1296"/>
      <c r="F278" s="317"/>
      <c r="G278" s="1335"/>
      <c r="H278" s="318"/>
      <c r="I278" s="363"/>
      <c r="J278" s="121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Tubing'!A:A),"")</f>
        <v/>
      </c>
      <c r="B279" s="304"/>
      <c r="C279" s="360"/>
      <c r="D279" s="361"/>
      <c r="E279" s="1296"/>
      <c r="F279" s="317"/>
      <c r="G279" s="1335"/>
      <c r="H279" s="318"/>
      <c r="I279" s="363"/>
      <c r="J279" s="121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Tubing'!A:A),"")</f>
        <v/>
      </c>
      <c r="B280" s="304"/>
      <c r="C280" s="360"/>
      <c r="D280" s="361"/>
      <c r="E280" s="1296"/>
      <c r="F280" s="317"/>
      <c r="G280" s="1335"/>
      <c r="H280" s="318"/>
      <c r="I280" s="363"/>
      <c r="J280" s="121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Tubing'!A:A),"")</f>
        <v/>
      </c>
      <c r="B281" s="304"/>
      <c r="C281" s="360"/>
      <c r="D281" s="361"/>
      <c r="E281" s="1296"/>
      <c r="F281" s="317"/>
      <c r="G281" s="1335"/>
      <c r="H281" s="318"/>
      <c r="I281" s="363"/>
      <c r="J281" s="121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Tubing'!A:A),"")</f>
        <v/>
      </c>
      <c r="B282" s="304"/>
      <c r="C282" s="360"/>
      <c r="D282" s="361"/>
      <c r="E282" s="1296"/>
      <c r="F282" s="317"/>
      <c r="G282" s="1335"/>
      <c r="H282" s="318"/>
      <c r="I282" s="363"/>
      <c r="J282" s="121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Tubing'!A:A),"")</f>
        <v/>
      </c>
      <c r="B283" s="304"/>
      <c r="C283" s="360"/>
      <c r="D283" s="361"/>
      <c r="E283" s="1296"/>
      <c r="F283" s="317"/>
      <c r="G283" s="1335"/>
      <c r="H283" s="318"/>
      <c r="I283" s="363"/>
      <c r="J283" s="121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Tubing'!A:A),"")</f>
        <v/>
      </c>
      <c r="B284" s="304"/>
      <c r="C284" s="360"/>
      <c r="D284" s="361"/>
      <c r="E284" s="1296"/>
      <c r="F284" s="317"/>
      <c r="G284" s="1335"/>
      <c r="H284" s="318"/>
      <c r="I284" s="363"/>
      <c r="J284" s="121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Tubing'!A:A),"")</f>
        <v/>
      </c>
      <c r="B285" s="304"/>
      <c r="C285" s="360"/>
      <c r="D285" s="361"/>
      <c r="E285" s="1296"/>
      <c r="F285" s="317"/>
      <c r="G285" s="1335"/>
      <c r="H285" s="318"/>
      <c r="I285" s="363"/>
      <c r="J285" s="121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Tubing'!A:A),"")</f>
        <v/>
      </c>
      <c r="B286" s="304"/>
      <c r="C286" s="360"/>
      <c r="D286" s="361"/>
      <c r="E286" s="1296"/>
      <c r="F286" s="317"/>
      <c r="G286" s="1335"/>
      <c r="H286" s="318"/>
      <c r="I286" s="363"/>
      <c r="J286" s="121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Tubing'!A:A),"")</f>
        <v/>
      </c>
      <c r="B287" s="304"/>
      <c r="C287" s="360"/>
      <c r="D287" s="361"/>
      <c r="E287" s="1296"/>
      <c r="F287" s="317"/>
      <c r="G287" s="1335"/>
      <c r="H287" s="318"/>
      <c r="I287" s="363"/>
      <c r="J287" s="121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Tubing'!A:A),"")</f>
        <v/>
      </c>
      <c r="B288" s="304"/>
      <c r="C288" s="360"/>
      <c r="D288" s="361"/>
      <c r="E288" s="1296"/>
      <c r="F288" s="317"/>
      <c r="G288" s="1335"/>
      <c r="H288" s="318"/>
      <c r="I288" s="363"/>
      <c r="J288" s="121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Tubing'!A:A),"")</f>
        <v/>
      </c>
      <c r="B289" s="304"/>
      <c r="C289" s="360"/>
      <c r="D289" s="361"/>
      <c r="E289" s="1296"/>
      <c r="F289" s="317"/>
      <c r="G289" s="1335"/>
      <c r="H289" s="318"/>
      <c r="I289" s="363"/>
      <c r="J289" s="121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Tubing'!A:A),"")</f>
        <v/>
      </c>
      <c r="B290" s="304"/>
      <c r="C290" s="360"/>
      <c r="D290" s="361"/>
      <c r="E290" s="1296"/>
      <c r="F290" s="317"/>
      <c r="G290" s="1335"/>
      <c r="H290" s="318"/>
      <c r="I290" s="363"/>
      <c r="J290" s="121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Tubing'!A:A),"")</f>
        <v/>
      </c>
      <c r="B291" s="304"/>
      <c r="C291" s="360"/>
      <c r="D291" s="361"/>
      <c r="E291" s="1296"/>
      <c r="F291" s="317"/>
      <c r="G291" s="1335"/>
      <c r="H291" s="318"/>
      <c r="I291" s="363"/>
      <c r="J291" s="121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Tubing'!A:A),"")</f>
        <v/>
      </c>
      <c r="B292" s="304"/>
      <c r="C292" s="360"/>
      <c r="D292" s="361"/>
      <c r="E292" s="1296"/>
      <c r="F292" s="317"/>
      <c r="G292" s="1335"/>
      <c r="H292" s="318"/>
      <c r="I292" s="363"/>
      <c r="J292" s="121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Tubing'!A:A),"")</f>
        <v/>
      </c>
      <c r="B293" s="304"/>
      <c r="C293" s="360"/>
      <c r="D293" s="361"/>
      <c r="E293" s="1296"/>
      <c r="F293" s="317"/>
      <c r="G293" s="1335"/>
      <c r="H293" s="318"/>
      <c r="I293" s="363"/>
      <c r="J293" s="121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Tubing'!A:A),"")</f>
        <v/>
      </c>
      <c r="B294" s="304"/>
      <c r="C294" s="360"/>
      <c r="D294" s="361"/>
      <c r="E294" s="1296"/>
      <c r="F294" s="317"/>
      <c r="G294" s="1335"/>
      <c r="H294" s="318"/>
      <c r="I294" s="363"/>
      <c r="J294" s="121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Tubing'!A:A),"")</f>
        <v/>
      </c>
      <c r="B295" s="304"/>
      <c r="C295" s="360"/>
      <c r="D295" s="361"/>
      <c r="E295" s="1296"/>
      <c r="F295" s="317"/>
      <c r="G295" s="1335"/>
      <c r="H295" s="318"/>
      <c r="I295" s="363"/>
      <c r="J295" s="121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Tubing'!A:A),"")</f>
        <v/>
      </c>
      <c r="B296" s="304"/>
      <c r="C296" s="360"/>
      <c r="D296" s="361"/>
      <c r="E296" s="1296"/>
      <c r="F296" s="317"/>
      <c r="G296" s="1335"/>
      <c r="H296" s="318"/>
      <c r="I296" s="363"/>
      <c r="J296" s="121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Tubing'!A:A),"")</f>
        <v/>
      </c>
      <c r="B297" s="304"/>
      <c r="C297" s="360"/>
      <c r="D297" s="361"/>
      <c r="E297" s="1296"/>
      <c r="F297" s="317"/>
      <c r="G297" s="1335"/>
      <c r="H297" s="318"/>
      <c r="I297" s="363"/>
      <c r="J297" s="121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Tubing'!A:A),"")</f>
        <v/>
      </c>
      <c r="B298" s="304"/>
      <c r="C298" s="360"/>
      <c r="D298" s="361"/>
      <c r="E298" s="1296"/>
      <c r="F298" s="317"/>
      <c r="G298" s="1335"/>
      <c r="H298" s="318"/>
      <c r="I298" s="363"/>
      <c r="J298" s="121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Tubing'!A:A),"")</f>
        <v/>
      </c>
      <c r="B299" s="304"/>
      <c r="C299" s="360"/>
      <c r="D299" s="361"/>
      <c r="E299" s="1296"/>
      <c r="F299" s="317"/>
      <c r="G299" s="1335"/>
      <c r="H299" s="318"/>
      <c r="I299" s="363"/>
      <c r="J299" s="121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Tubing'!A:A),"")</f>
        <v/>
      </c>
      <c r="B300" s="304"/>
      <c r="C300" s="360"/>
      <c r="D300" s="361"/>
      <c r="E300" s="1296"/>
      <c r="F300" s="317"/>
      <c r="G300" s="1335"/>
      <c r="H300" s="318"/>
      <c r="I300" s="363"/>
      <c r="J300" s="121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Tubing'!A:A),"")</f>
        <v/>
      </c>
      <c r="B301" s="304"/>
      <c r="C301" s="360"/>
      <c r="D301" s="361"/>
      <c r="E301" s="1296"/>
      <c r="F301" s="317"/>
      <c r="G301" s="1335"/>
      <c r="H301" s="318"/>
      <c r="I301" s="363"/>
      <c r="J301" s="121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Tubing'!A:A),"")</f>
        <v/>
      </c>
      <c r="B302" s="304"/>
      <c r="C302" s="360"/>
      <c r="D302" s="361"/>
      <c r="E302" s="1296"/>
      <c r="F302" s="317"/>
      <c r="G302" s="1335"/>
      <c r="H302" s="318"/>
      <c r="I302" s="363"/>
      <c r="J302" s="121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Tubing'!A:A),"")</f>
        <v/>
      </c>
      <c r="B303" s="304"/>
      <c r="C303" s="360"/>
      <c r="D303" s="361"/>
      <c r="E303" s="1296"/>
      <c r="F303" s="317"/>
      <c r="G303" s="1335"/>
      <c r="H303" s="318"/>
      <c r="I303" s="363"/>
      <c r="J303" s="121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Tubing'!A:A),"")</f>
        <v/>
      </c>
      <c r="B304" s="304"/>
      <c r="C304" s="360"/>
      <c r="D304" s="361"/>
      <c r="E304" s="1296"/>
      <c r="F304" s="317"/>
      <c r="G304" s="1335"/>
      <c r="H304" s="318"/>
      <c r="I304" s="363"/>
      <c r="J304" s="121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Tubing'!A:A),"")</f>
        <v/>
      </c>
      <c r="B305" s="304"/>
      <c r="C305" s="360"/>
      <c r="D305" s="361"/>
      <c r="E305" s="1296"/>
      <c r="F305" s="317"/>
      <c r="G305" s="1335"/>
      <c r="H305" s="318"/>
      <c r="I305" s="363"/>
      <c r="J305" s="121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Tubing'!A:A),"")</f>
        <v/>
      </c>
      <c r="B306" s="304"/>
      <c r="C306" s="360"/>
      <c r="D306" s="361"/>
      <c r="E306" s="1296"/>
      <c r="F306" s="317"/>
      <c r="G306" s="1335"/>
      <c r="H306" s="318"/>
      <c r="I306" s="363"/>
      <c r="J306" s="121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Tubing'!A:A),"")</f>
        <v/>
      </c>
      <c r="B307" s="304"/>
      <c r="C307" s="360"/>
      <c r="D307" s="361"/>
      <c r="E307" s="1296"/>
      <c r="F307" s="317"/>
      <c r="G307" s="1335"/>
      <c r="H307" s="318"/>
      <c r="I307" s="363"/>
      <c r="J307" s="121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Tubing'!A:A),"")</f>
        <v/>
      </c>
      <c r="B308" s="304"/>
      <c r="C308" s="360"/>
      <c r="D308" s="361"/>
      <c r="E308" s="1296"/>
      <c r="F308" s="317"/>
      <c r="G308" s="1335"/>
      <c r="H308" s="318"/>
      <c r="I308" s="363"/>
      <c r="J308" s="121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Tubing'!A:A),"")</f>
        <v/>
      </c>
      <c r="B309" s="304"/>
      <c r="C309" s="360"/>
      <c r="D309" s="361"/>
      <c r="E309" s="1296"/>
      <c r="F309" s="317"/>
      <c r="G309" s="1335"/>
      <c r="H309" s="318"/>
      <c r="I309" s="363"/>
      <c r="J309" s="121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Tubing'!A:A),"")</f>
        <v/>
      </c>
      <c r="B310" s="304"/>
      <c r="C310" s="360"/>
      <c r="D310" s="361"/>
      <c r="E310" s="1296"/>
      <c r="F310" s="317"/>
      <c r="G310" s="1335"/>
      <c r="H310" s="318"/>
      <c r="I310" s="363"/>
      <c r="J310" s="121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Tubing'!A:A),"")</f>
        <v/>
      </c>
      <c r="B311" s="304"/>
      <c r="C311" s="360"/>
      <c r="D311" s="361"/>
      <c r="E311" s="1296"/>
      <c r="F311" s="317"/>
      <c r="G311" s="1335"/>
      <c r="H311" s="318"/>
      <c r="I311" s="363"/>
      <c r="J311" s="121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Tubing'!A:A),"")</f>
        <v/>
      </c>
      <c r="B312" s="304"/>
      <c r="C312" s="360"/>
      <c r="D312" s="361"/>
      <c r="E312" s="1296"/>
      <c r="F312" s="317"/>
      <c r="G312" s="1335"/>
      <c r="H312" s="318"/>
      <c r="I312" s="363"/>
      <c r="J312" s="121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Tubing'!A:A),"")</f>
        <v/>
      </c>
      <c r="B313" s="304"/>
      <c r="C313" s="360"/>
      <c r="D313" s="361"/>
      <c r="E313" s="1296"/>
      <c r="F313" s="317"/>
      <c r="G313" s="1335"/>
      <c r="H313" s="318"/>
      <c r="I313" s="363"/>
      <c r="J313" s="121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Tubing'!A:A),"")</f>
        <v/>
      </c>
      <c r="B314" s="304"/>
      <c r="C314" s="360"/>
      <c r="D314" s="361"/>
      <c r="E314" s="1296"/>
      <c r="F314" s="317"/>
      <c r="G314" s="1335"/>
      <c r="H314" s="318"/>
      <c r="I314" s="363"/>
      <c r="J314" s="121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Tubing'!A:A),"")</f>
        <v/>
      </c>
      <c r="B315" s="304"/>
      <c r="C315" s="360"/>
      <c r="D315" s="361"/>
      <c r="E315" s="1296"/>
      <c r="F315" s="317"/>
      <c r="G315" s="1335"/>
      <c r="H315" s="318"/>
      <c r="I315" s="363"/>
      <c r="J315" s="121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Tubing'!A:A),"")</f>
        <v/>
      </c>
      <c r="B316" s="304"/>
      <c r="C316" s="360"/>
      <c r="D316" s="361"/>
      <c r="E316" s="1296"/>
      <c r="F316" s="317"/>
      <c r="G316" s="1335"/>
      <c r="H316" s="318"/>
      <c r="I316" s="363"/>
      <c r="J316" s="121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Tubing'!A:A),"")</f>
        <v/>
      </c>
      <c r="B317" s="304"/>
      <c r="C317" s="360"/>
      <c r="D317" s="361"/>
      <c r="E317" s="1296"/>
      <c r="F317" s="317"/>
      <c r="G317" s="1335"/>
      <c r="H317" s="318"/>
      <c r="I317" s="363"/>
      <c r="J317" s="121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Tubing'!A:A),"")</f>
        <v/>
      </c>
      <c r="B318" s="304"/>
      <c r="C318" s="360"/>
      <c r="D318" s="361"/>
      <c r="E318" s="1296"/>
      <c r="F318" s="317"/>
      <c r="G318" s="1335"/>
      <c r="H318" s="318"/>
      <c r="I318" s="363"/>
      <c r="J318" s="121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Tubing'!A:A),"")</f>
        <v/>
      </c>
      <c r="B319" s="304"/>
      <c r="C319" s="360"/>
      <c r="D319" s="361"/>
      <c r="E319" s="1296"/>
      <c r="F319" s="317"/>
      <c r="G319" s="1335"/>
      <c r="H319" s="318"/>
      <c r="I319" s="363"/>
      <c r="J319" s="121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Tubing'!A:A),"")</f>
        <v/>
      </c>
      <c r="B320" s="304"/>
      <c r="C320" s="360"/>
      <c r="D320" s="361"/>
      <c r="E320" s="1296"/>
      <c r="F320" s="317"/>
      <c r="G320" s="1335"/>
      <c r="H320" s="318"/>
      <c r="I320" s="363"/>
      <c r="J320" s="121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Tubing'!A:A),"")</f>
        <v/>
      </c>
      <c r="B321" s="304"/>
      <c r="C321" s="360"/>
      <c r="D321" s="361"/>
      <c r="E321" s="1296"/>
      <c r="F321" s="317"/>
      <c r="G321" s="1335"/>
      <c r="H321" s="318"/>
      <c r="I321" s="363"/>
      <c r="J321" s="121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Tubing'!A:A),"")</f>
        <v/>
      </c>
      <c r="B322" s="304"/>
      <c r="C322" s="360"/>
      <c r="D322" s="361"/>
      <c r="E322" s="1296"/>
      <c r="F322" s="317"/>
      <c r="G322" s="1335"/>
      <c r="H322" s="318"/>
      <c r="I322" s="363"/>
      <c r="J322" s="121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Tubing'!A:A),"")</f>
        <v/>
      </c>
      <c r="B323" s="304"/>
      <c r="C323" s="360"/>
      <c r="D323" s="361"/>
      <c r="E323" s="1296"/>
      <c r="F323" s="317"/>
      <c r="G323" s="1335"/>
      <c r="H323" s="318"/>
      <c r="I323" s="363"/>
      <c r="J323" s="121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Tubing'!A:A),"")</f>
        <v/>
      </c>
      <c r="B324" s="304"/>
      <c r="C324" s="360"/>
      <c r="D324" s="361"/>
      <c r="E324" s="1296"/>
      <c r="F324" s="317"/>
      <c r="G324" s="1335"/>
      <c r="H324" s="318"/>
      <c r="I324" s="363"/>
      <c r="J324" s="121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Tubing'!A:A),"")</f>
        <v/>
      </c>
      <c r="B325" s="304"/>
      <c r="C325" s="360"/>
      <c r="D325" s="361"/>
      <c r="E325" s="1296"/>
      <c r="F325" s="317"/>
      <c r="G325" s="1335"/>
      <c r="H325" s="318"/>
      <c r="I325" s="363"/>
      <c r="J325" s="121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Tubing'!A:A),"")</f>
        <v/>
      </c>
      <c r="B326" s="304"/>
      <c r="C326" s="360"/>
      <c r="D326" s="361"/>
      <c r="E326" s="1296"/>
      <c r="F326" s="317"/>
      <c r="G326" s="1335"/>
      <c r="H326" s="318"/>
      <c r="I326" s="363"/>
      <c r="J326" s="121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Tubing'!A:A),"")</f>
        <v/>
      </c>
      <c r="B327" s="304"/>
      <c r="C327" s="360"/>
      <c r="D327" s="361"/>
      <c r="E327" s="1296"/>
      <c r="F327" s="317"/>
      <c r="G327" s="1335"/>
      <c r="H327" s="318"/>
      <c r="I327" s="363"/>
      <c r="J327" s="121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Tubing'!A:A),"")</f>
        <v/>
      </c>
      <c r="B328" s="304"/>
      <c r="C328" s="360"/>
      <c r="D328" s="361"/>
      <c r="E328" s="1296"/>
      <c r="F328" s="317"/>
      <c r="G328" s="1335"/>
      <c r="H328" s="318"/>
      <c r="I328" s="363"/>
      <c r="J328" s="121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Tubing'!A:A),"")</f>
        <v/>
      </c>
      <c r="B329" s="304"/>
      <c r="C329" s="360"/>
      <c r="D329" s="361"/>
      <c r="E329" s="1296"/>
      <c r="F329" s="317"/>
      <c r="G329" s="1335"/>
      <c r="H329" s="318"/>
      <c r="I329" s="363"/>
      <c r="J329" s="121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Tubing'!A:A),"")</f>
        <v/>
      </c>
      <c r="B330" s="304"/>
      <c r="C330" s="360"/>
      <c r="D330" s="361"/>
      <c r="E330" s="1296"/>
      <c r="F330" s="317"/>
      <c r="G330" s="1335"/>
      <c r="H330" s="318"/>
      <c r="I330" s="363"/>
      <c r="J330" s="121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Tubing'!A:A),"")</f>
        <v/>
      </c>
      <c r="B331" s="304"/>
      <c r="C331" s="360"/>
      <c r="D331" s="361"/>
      <c r="E331" s="1296"/>
      <c r="F331" s="317"/>
      <c r="G331" s="1335"/>
      <c r="H331" s="318"/>
      <c r="I331" s="363"/>
      <c r="J331" s="121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Tubing'!A:A),"")</f>
        <v/>
      </c>
      <c r="B332" s="304"/>
      <c r="C332" s="360"/>
      <c r="D332" s="361"/>
      <c r="E332" s="1296"/>
      <c r="F332" s="317"/>
      <c r="G332" s="1335"/>
      <c r="H332" s="318"/>
      <c r="I332" s="363"/>
      <c r="J332" s="121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Tubing'!A:A),"")</f>
        <v/>
      </c>
      <c r="B333" s="304"/>
      <c r="C333" s="360"/>
      <c r="D333" s="361"/>
      <c r="E333" s="1296"/>
      <c r="F333" s="317"/>
      <c r="G333" s="1335"/>
      <c r="H333" s="318"/>
      <c r="I333" s="363"/>
      <c r="J333" s="121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Tubing'!A:A),"")</f>
        <v/>
      </c>
      <c r="B334" s="304"/>
      <c r="C334" s="360"/>
      <c r="D334" s="361"/>
      <c r="E334" s="1296"/>
      <c r="F334" s="317"/>
      <c r="G334" s="1335"/>
      <c r="H334" s="318"/>
      <c r="I334" s="363"/>
      <c r="J334" s="121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Tubing'!A:A),"")</f>
        <v/>
      </c>
      <c r="B335" s="304"/>
      <c r="C335" s="360"/>
      <c r="D335" s="361"/>
      <c r="E335" s="1296"/>
      <c r="F335" s="317"/>
      <c r="G335" s="1335"/>
      <c r="H335" s="318"/>
      <c r="I335" s="363"/>
      <c r="J335" s="121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Tubing'!A:A),"")</f>
        <v/>
      </c>
      <c r="B336" s="304"/>
      <c r="C336" s="360"/>
      <c r="D336" s="361"/>
      <c r="E336" s="1296"/>
      <c r="F336" s="317"/>
      <c r="G336" s="1335"/>
      <c r="H336" s="318"/>
      <c r="I336" s="363"/>
      <c r="J336" s="121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Tubing'!A:A),"")</f>
        <v/>
      </c>
      <c r="B337" s="304"/>
      <c r="C337" s="360"/>
      <c r="D337" s="361"/>
      <c r="E337" s="1296"/>
      <c r="F337" s="317"/>
      <c r="G337" s="1335"/>
      <c r="H337" s="318"/>
      <c r="I337" s="363"/>
      <c r="J337" s="121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Tubing'!A:A),"")</f>
        <v/>
      </c>
      <c r="B338" s="304"/>
      <c r="C338" s="360"/>
      <c r="D338" s="361"/>
      <c r="E338" s="1296"/>
      <c r="F338" s="317"/>
      <c r="G338" s="1335"/>
      <c r="H338" s="318"/>
      <c r="I338" s="363"/>
      <c r="J338" s="121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Tubing'!A:A),"")</f>
        <v/>
      </c>
      <c r="B339" s="304"/>
      <c r="C339" s="360"/>
      <c r="D339" s="361"/>
      <c r="E339" s="1296"/>
      <c r="F339" s="317"/>
      <c r="G339" s="1335"/>
      <c r="H339" s="318"/>
      <c r="I339" s="363"/>
      <c r="J339" s="121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Tubing'!A:A),"")</f>
        <v/>
      </c>
      <c r="B340" s="304"/>
      <c r="C340" s="360"/>
      <c r="D340" s="361"/>
      <c r="E340" s="1296"/>
      <c r="F340" s="317"/>
      <c r="G340" s="1335"/>
      <c r="H340" s="318"/>
      <c r="I340" s="363"/>
      <c r="J340" s="121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Tubing'!A:A),"")</f>
        <v/>
      </c>
      <c r="B341" s="304"/>
      <c r="C341" s="360"/>
      <c r="D341" s="361"/>
      <c r="E341" s="1296"/>
      <c r="F341" s="317"/>
      <c r="G341" s="1335"/>
      <c r="H341" s="318"/>
      <c r="I341" s="363"/>
      <c r="J341" s="121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Tubing'!A:A),"")</f>
        <v/>
      </c>
      <c r="B342" s="304"/>
      <c r="C342" s="360"/>
      <c r="D342" s="361"/>
      <c r="E342" s="1296"/>
      <c r="F342" s="317"/>
      <c r="G342" s="1335"/>
      <c r="H342" s="318"/>
      <c r="I342" s="363"/>
      <c r="J342" s="121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Tubing'!A:A),"")</f>
        <v/>
      </c>
      <c r="B343" s="304"/>
      <c r="C343" s="360"/>
      <c r="D343" s="361"/>
      <c r="E343" s="1296"/>
      <c r="F343" s="317"/>
      <c r="G343" s="1335"/>
      <c r="H343" s="318"/>
      <c r="I343" s="363"/>
      <c r="J343" s="121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Tubing'!A:A),"")</f>
        <v/>
      </c>
      <c r="B344" s="304"/>
      <c r="C344" s="360"/>
      <c r="D344" s="361"/>
      <c r="E344" s="1296"/>
      <c r="F344" s="317"/>
      <c r="G344" s="1335"/>
      <c r="H344" s="318"/>
      <c r="I344" s="363"/>
      <c r="J344" s="121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Tubing'!A:A),"")</f>
        <v/>
      </c>
      <c r="B345" s="304"/>
      <c r="C345" s="360"/>
      <c r="D345" s="361"/>
      <c r="E345" s="1296"/>
      <c r="F345" s="317"/>
      <c r="G345" s="1335"/>
      <c r="H345" s="318"/>
      <c r="I345" s="363"/>
      <c r="J345" s="121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Tubing'!A:A),"")</f>
        <v/>
      </c>
      <c r="B346" s="304"/>
      <c r="C346" s="360"/>
      <c r="D346" s="361"/>
      <c r="E346" s="1296"/>
      <c r="F346" s="317"/>
      <c r="G346" s="1335"/>
      <c r="H346" s="318"/>
      <c r="I346" s="363"/>
      <c r="J346" s="121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Tubing'!A:A),"")</f>
        <v/>
      </c>
      <c r="B347" s="304"/>
      <c r="C347" s="360"/>
      <c r="D347" s="361"/>
      <c r="E347" s="1296"/>
      <c r="F347" s="317"/>
      <c r="G347" s="1335"/>
      <c r="H347" s="318"/>
      <c r="I347" s="363"/>
      <c r="J347" s="121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Tubing'!A:A),"")</f>
        <v/>
      </c>
      <c r="B348" s="304"/>
      <c r="C348" s="360"/>
      <c r="D348" s="361"/>
      <c r="E348" s="1296"/>
      <c r="F348" s="317"/>
      <c r="G348" s="1335"/>
      <c r="H348" s="318"/>
      <c r="I348" s="363"/>
      <c r="J348" s="121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Tubing'!A:A),"")</f>
        <v/>
      </c>
      <c r="B349" s="304"/>
      <c r="C349" s="360"/>
      <c r="D349" s="361"/>
      <c r="E349" s="1296"/>
      <c r="F349" s="317"/>
      <c r="G349" s="1335"/>
      <c r="H349" s="318"/>
      <c r="I349" s="363"/>
      <c r="J349" s="121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Tubing'!A:A),"")</f>
        <v/>
      </c>
      <c r="B350" s="304"/>
      <c r="C350" s="360"/>
      <c r="D350" s="361"/>
      <c r="E350" s="1296"/>
      <c r="F350" s="317"/>
      <c r="G350" s="1335"/>
      <c r="H350" s="318"/>
      <c r="I350" s="363"/>
      <c r="J350" s="121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Tubing'!A:A),"")</f>
        <v/>
      </c>
      <c r="B351" s="304"/>
      <c r="C351" s="360"/>
      <c r="D351" s="361"/>
      <c r="E351" s="1296"/>
      <c r="F351" s="317"/>
      <c r="G351" s="1335"/>
      <c r="H351" s="318"/>
      <c r="I351" s="363"/>
      <c r="J351" s="121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Tubing'!A:A),"")</f>
        <v/>
      </c>
      <c r="B352" s="304"/>
      <c r="C352" s="360"/>
      <c r="D352" s="361"/>
      <c r="E352" s="1296"/>
      <c r="F352" s="317"/>
      <c r="G352" s="1335"/>
      <c r="H352" s="318"/>
      <c r="I352" s="363"/>
      <c r="J352" s="121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Tubing'!A:A),"")</f>
        <v/>
      </c>
      <c r="B353" s="304"/>
      <c r="C353" s="360"/>
      <c r="D353" s="361"/>
      <c r="E353" s="1296"/>
      <c r="F353" s="317"/>
      <c r="G353" s="1335"/>
      <c r="H353" s="318"/>
      <c r="I353" s="363"/>
      <c r="J353" s="121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Tubing'!A:A),"")</f>
        <v/>
      </c>
      <c r="B354" s="304"/>
      <c r="C354" s="360"/>
      <c r="D354" s="361"/>
      <c r="E354" s="1296"/>
      <c r="F354" s="317"/>
      <c r="G354" s="1335"/>
      <c r="H354" s="318"/>
      <c r="I354" s="363"/>
      <c r="J354" s="121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Tubing'!A:A),"")</f>
        <v/>
      </c>
      <c r="B355" s="304"/>
      <c r="C355" s="360"/>
      <c r="D355" s="361"/>
      <c r="E355" s="1296"/>
      <c r="F355" s="317"/>
      <c r="G355" s="1335"/>
      <c r="H355" s="318"/>
      <c r="I355" s="363"/>
      <c r="J355" s="121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Tubing'!A:A),"")</f>
        <v/>
      </c>
      <c r="B356" s="304"/>
      <c r="C356" s="360"/>
      <c r="D356" s="361"/>
      <c r="E356" s="1296"/>
      <c r="F356" s="317"/>
      <c r="G356" s="1335"/>
      <c r="H356" s="318"/>
      <c r="I356" s="363"/>
      <c r="J356" s="121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Tubing'!A:A),"")</f>
        <v/>
      </c>
      <c r="B357" s="304"/>
      <c r="C357" s="360"/>
      <c r="D357" s="361"/>
      <c r="E357" s="1296"/>
      <c r="F357" s="317"/>
      <c r="G357" s="1335"/>
      <c r="H357" s="318"/>
      <c r="I357" s="363"/>
      <c r="J357" s="121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Tubing'!A:A),"")</f>
        <v/>
      </c>
      <c r="B358" s="304"/>
      <c r="C358" s="360"/>
      <c r="D358" s="361"/>
      <c r="E358" s="1296"/>
      <c r="F358" s="317"/>
      <c r="G358" s="1335"/>
      <c r="H358" s="318"/>
      <c r="I358" s="363"/>
      <c r="J358" s="121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Tubing'!A:A),"")</f>
        <v/>
      </c>
      <c r="B359" s="304"/>
      <c r="C359" s="360"/>
      <c r="D359" s="361"/>
      <c r="E359" s="1296"/>
      <c r="F359" s="317"/>
      <c r="G359" s="1335"/>
      <c r="H359" s="318"/>
      <c r="I359" s="363"/>
      <c r="J359" s="121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Tubing'!A:A),"")</f>
        <v/>
      </c>
      <c r="B360" s="304"/>
      <c r="C360" s="360"/>
      <c r="D360" s="361"/>
      <c r="E360" s="1296"/>
      <c r="F360" s="317"/>
      <c r="G360" s="1335"/>
      <c r="H360" s="318"/>
      <c r="I360" s="363"/>
      <c r="J360" s="121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Tubing'!A:A),"")</f>
        <v/>
      </c>
      <c r="B361" s="304"/>
      <c r="C361" s="360"/>
      <c r="D361" s="361"/>
      <c r="E361" s="1296"/>
      <c r="F361" s="317"/>
      <c r="G361" s="1335"/>
      <c r="H361" s="318"/>
      <c r="I361" s="363"/>
      <c r="J361" s="121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Tubing'!A:A),"")</f>
        <v/>
      </c>
      <c r="B362" s="304"/>
      <c r="C362" s="360"/>
      <c r="D362" s="361"/>
      <c r="E362" s="1296"/>
      <c r="F362" s="317"/>
      <c r="G362" s="1335"/>
      <c r="H362" s="318"/>
      <c r="I362" s="363"/>
      <c r="J362" s="121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Tubing'!A:A),"")</f>
        <v/>
      </c>
      <c r="B363" s="304"/>
      <c r="C363" s="360"/>
      <c r="D363" s="361"/>
      <c r="E363" s="1296"/>
      <c r="F363" s="317"/>
      <c r="G363" s="1335"/>
      <c r="H363" s="318"/>
      <c r="I363" s="363"/>
      <c r="J363" s="121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Tubing'!A:A),"")</f>
        <v/>
      </c>
      <c r="B364" s="304"/>
      <c r="C364" s="360"/>
      <c r="D364" s="361"/>
      <c r="E364" s="1296"/>
      <c r="F364" s="317"/>
      <c r="G364" s="1335"/>
      <c r="H364" s="318"/>
      <c r="I364" s="363"/>
      <c r="J364" s="121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Tubing'!A:A),"")</f>
        <v/>
      </c>
      <c r="B365" s="304"/>
      <c r="C365" s="360"/>
      <c r="D365" s="361"/>
      <c r="E365" s="1296"/>
      <c r="F365" s="317"/>
      <c r="G365" s="1335"/>
      <c r="H365" s="318"/>
      <c r="I365" s="363"/>
      <c r="J365" s="121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Tubing'!A:A),"")</f>
        <v/>
      </c>
      <c r="B366" s="304"/>
      <c r="C366" s="360"/>
      <c r="D366" s="361"/>
      <c r="E366" s="1296"/>
      <c r="F366" s="317"/>
      <c r="G366" s="1335"/>
      <c r="H366" s="318"/>
      <c r="I366" s="363"/>
      <c r="J366" s="121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Tubing'!A:A),"")</f>
        <v/>
      </c>
      <c r="B367" s="304"/>
      <c r="C367" s="360"/>
      <c r="D367" s="361"/>
      <c r="E367" s="1296"/>
      <c r="F367" s="317"/>
      <c r="G367" s="1335"/>
      <c r="H367" s="318"/>
      <c r="I367" s="363"/>
      <c r="J367" s="121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Tubing'!A:A),"")</f>
        <v/>
      </c>
      <c r="B368" s="304"/>
      <c r="C368" s="360"/>
      <c r="D368" s="361"/>
      <c r="E368" s="1296"/>
      <c r="F368" s="317"/>
      <c r="G368" s="1335"/>
      <c r="H368" s="318"/>
      <c r="I368" s="363"/>
      <c r="J368" s="121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Tubing'!A:A),"")</f>
        <v/>
      </c>
      <c r="B369" s="304"/>
      <c r="C369" s="360"/>
      <c r="D369" s="361"/>
      <c r="E369" s="1296"/>
      <c r="F369" s="317"/>
      <c r="G369" s="1335"/>
      <c r="H369" s="318"/>
      <c r="I369" s="363"/>
      <c r="J369" s="121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Tubing'!A:A),"")</f>
        <v/>
      </c>
      <c r="B370" s="304"/>
      <c r="C370" s="360"/>
      <c r="D370" s="361"/>
      <c r="E370" s="1296"/>
      <c r="F370" s="317"/>
      <c r="G370" s="1335"/>
      <c r="H370" s="318"/>
      <c r="I370" s="363"/>
      <c r="J370" s="121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Tubing'!A:A),"")</f>
        <v/>
      </c>
      <c r="B371" s="304"/>
      <c r="C371" s="360"/>
      <c r="D371" s="361"/>
      <c r="E371" s="1296"/>
      <c r="F371" s="317"/>
      <c r="G371" s="1335"/>
      <c r="H371" s="318"/>
      <c r="I371" s="363"/>
      <c r="J371" s="121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Tubing'!A:A),"")</f>
        <v/>
      </c>
      <c r="B372" s="304"/>
      <c r="C372" s="360"/>
      <c r="D372" s="361"/>
      <c r="E372" s="1296"/>
      <c r="F372" s="317"/>
      <c r="G372" s="1335"/>
      <c r="H372" s="318"/>
      <c r="I372" s="363"/>
      <c r="J372" s="121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Tubing'!A:A),"")</f>
        <v/>
      </c>
      <c r="B373" s="304"/>
      <c r="C373" s="360"/>
      <c r="D373" s="361"/>
      <c r="E373" s="1296"/>
      <c r="F373" s="317"/>
      <c r="G373" s="1335"/>
      <c r="H373" s="318"/>
      <c r="I373" s="363"/>
      <c r="J373" s="121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Tubing'!A:A),"")</f>
        <v/>
      </c>
      <c r="B374" s="304"/>
      <c r="C374" s="360"/>
      <c r="D374" s="361"/>
      <c r="E374" s="1296"/>
      <c r="F374" s="317"/>
      <c r="G374" s="1335"/>
      <c r="H374" s="318"/>
      <c r="I374" s="363"/>
      <c r="J374" s="121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Tubing'!A:A),"")</f>
        <v/>
      </c>
      <c r="B375" s="304"/>
      <c r="C375" s="360"/>
      <c r="D375" s="361"/>
      <c r="E375" s="1296"/>
      <c r="F375" s="317"/>
      <c r="G375" s="1335"/>
      <c r="H375" s="318"/>
      <c r="I375" s="363"/>
      <c r="J375" s="121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Tubing'!A:A),"")</f>
        <v/>
      </c>
      <c r="B376" s="304"/>
      <c r="C376" s="360"/>
      <c r="D376" s="361"/>
      <c r="E376" s="1296"/>
      <c r="F376" s="317"/>
      <c r="G376" s="1335"/>
      <c r="H376" s="318"/>
      <c r="I376" s="363"/>
      <c r="J376" s="121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Tubing'!A:A),"")</f>
        <v/>
      </c>
      <c r="B377" s="304"/>
      <c r="C377" s="360"/>
      <c r="D377" s="361"/>
      <c r="E377" s="1296"/>
      <c r="F377" s="317"/>
      <c r="G377" s="1335"/>
      <c r="H377" s="318"/>
      <c r="I377" s="363"/>
      <c r="J377" s="121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Tubing'!A:A),"")</f>
        <v/>
      </c>
      <c r="B378" s="304"/>
      <c r="C378" s="360"/>
      <c r="D378" s="361"/>
      <c r="E378" s="1296"/>
      <c r="F378" s="317"/>
      <c r="G378" s="1335"/>
      <c r="H378" s="318"/>
      <c r="I378" s="363"/>
      <c r="J378" s="121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Tubing'!A:A),"")</f>
        <v/>
      </c>
      <c r="B379" s="304"/>
      <c r="C379" s="360"/>
      <c r="D379" s="361"/>
      <c r="E379" s="1296"/>
      <c r="F379" s="317"/>
      <c r="G379" s="1335"/>
      <c r="H379" s="318"/>
      <c r="I379" s="363"/>
      <c r="J379" s="121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Tubing'!A:A),"")</f>
        <v/>
      </c>
      <c r="B380" s="304"/>
      <c r="C380" s="360"/>
      <c r="D380" s="361"/>
      <c r="E380" s="1296"/>
      <c r="F380" s="317"/>
      <c r="G380" s="1335"/>
      <c r="H380" s="318"/>
      <c r="I380" s="363"/>
      <c r="J380" s="121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Tubing'!A:A),"")</f>
        <v/>
      </c>
      <c r="B381" s="304"/>
      <c r="C381" s="360"/>
      <c r="D381" s="361"/>
      <c r="E381" s="1296"/>
      <c r="F381" s="317"/>
      <c r="G381" s="1335"/>
      <c r="H381" s="318"/>
      <c r="I381" s="363"/>
      <c r="J381" s="121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Tubing'!A:A),"")</f>
        <v/>
      </c>
      <c r="B382" s="304"/>
      <c r="C382" s="360"/>
      <c r="D382" s="361"/>
      <c r="E382" s="1296"/>
      <c r="F382" s="317"/>
      <c r="G382" s="1335"/>
      <c r="H382" s="318"/>
      <c r="I382" s="363"/>
      <c r="J382" s="121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Tubing'!A:A),"")</f>
        <v/>
      </c>
      <c r="B383" s="304"/>
      <c r="C383" s="360"/>
      <c r="D383" s="361"/>
      <c r="E383" s="1296"/>
      <c r="F383" s="317"/>
      <c r="G383" s="1335"/>
      <c r="H383" s="318"/>
      <c r="I383" s="363"/>
      <c r="J383" s="121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Tubing'!A:A),"")</f>
        <v/>
      </c>
      <c r="B384" s="304"/>
      <c r="C384" s="360"/>
      <c r="D384" s="361"/>
      <c r="E384" s="1296"/>
      <c r="F384" s="317"/>
      <c r="G384" s="1335"/>
      <c r="H384" s="318"/>
      <c r="I384" s="363"/>
      <c r="J384" s="121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Tubing'!A:A),"")</f>
        <v/>
      </c>
      <c r="B385" s="304"/>
      <c r="C385" s="360"/>
      <c r="D385" s="361"/>
      <c r="E385" s="1296"/>
      <c r="F385" s="317"/>
      <c r="G385" s="1335"/>
      <c r="H385" s="318"/>
      <c r="I385" s="363"/>
      <c r="J385" s="121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Tubing'!A:A),"")</f>
        <v/>
      </c>
      <c r="B386" s="304"/>
      <c r="C386" s="360"/>
      <c r="D386" s="361"/>
      <c r="E386" s="1296"/>
      <c r="F386" s="317"/>
      <c r="G386" s="1335"/>
      <c r="H386" s="318"/>
      <c r="I386" s="363"/>
      <c r="J386" s="121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Tubing'!A:A),"")</f>
        <v/>
      </c>
      <c r="B387" s="304"/>
      <c r="C387" s="360"/>
      <c r="D387" s="361"/>
      <c r="E387" s="1296"/>
      <c r="F387" s="317"/>
      <c r="G387" s="1335"/>
      <c r="H387" s="318"/>
      <c r="I387" s="363"/>
      <c r="J387" s="121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Tubing'!A:A),"")</f>
        <v/>
      </c>
      <c r="B388" s="304"/>
      <c r="C388" s="360"/>
      <c r="D388" s="361"/>
      <c r="E388" s="1296"/>
      <c r="F388" s="317"/>
      <c r="G388" s="1335"/>
      <c r="H388" s="318"/>
      <c r="I388" s="363"/>
      <c r="J388" s="121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Tubing'!A:A),"")</f>
        <v/>
      </c>
      <c r="B389" s="304"/>
      <c r="C389" s="360"/>
      <c r="D389" s="361"/>
      <c r="E389" s="1296"/>
      <c r="F389" s="317"/>
      <c r="G389" s="1335"/>
      <c r="H389" s="318"/>
      <c r="I389" s="363"/>
      <c r="J389" s="121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Tubing'!A:A),"")</f>
        <v/>
      </c>
      <c r="B390" s="304"/>
      <c r="C390" s="360"/>
      <c r="D390" s="361"/>
      <c r="E390" s="1296"/>
      <c r="F390" s="317"/>
      <c r="G390" s="1335"/>
      <c r="H390" s="318"/>
      <c r="I390" s="363"/>
      <c r="J390" s="121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Tubing'!A:A),"")</f>
        <v/>
      </c>
      <c r="B391" s="304"/>
      <c r="C391" s="360"/>
      <c r="D391" s="361"/>
      <c r="E391" s="1296"/>
      <c r="F391" s="317"/>
      <c r="G391" s="1335"/>
      <c r="H391" s="318"/>
      <c r="I391" s="363"/>
      <c r="J391" s="121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Tubing'!A:A),"")</f>
        <v/>
      </c>
      <c r="B392" s="304"/>
      <c r="C392" s="360"/>
      <c r="D392" s="361"/>
      <c r="E392" s="1296"/>
      <c r="F392" s="317"/>
      <c r="G392" s="1335"/>
      <c r="H392" s="318"/>
      <c r="I392" s="363"/>
      <c r="J392" s="121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Tubing'!A:A),"")</f>
        <v/>
      </c>
      <c r="B393" s="304"/>
      <c r="C393" s="360"/>
      <c r="D393" s="361"/>
      <c r="E393" s="1296"/>
      <c r="F393" s="317"/>
      <c r="G393" s="1335"/>
      <c r="H393" s="318"/>
      <c r="I393" s="363"/>
      <c r="J393" s="121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Tubing'!A:A),"")</f>
        <v/>
      </c>
      <c r="B394" s="304"/>
      <c r="C394" s="360"/>
      <c r="D394" s="361"/>
      <c r="E394" s="1296"/>
      <c r="F394" s="317"/>
      <c r="G394" s="1335"/>
      <c r="H394" s="318"/>
      <c r="I394" s="363"/>
      <c r="J394" s="121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Tubing'!A:A),"")</f>
        <v/>
      </c>
      <c r="B395" s="304"/>
      <c r="C395" s="360"/>
      <c r="D395" s="361"/>
      <c r="E395" s="1296"/>
      <c r="F395" s="317"/>
      <c r="G395" s="1335"/>
      <c r="H395" s="318"/>
      <c r="I395" s="363"/>
      <c r="J395" s="121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Tubing'!A:A),"")</f>
        <v/>
      </c>
      <c r="B396" s="304"/>
      <c r="C396" s="360"/>
      <c r="D396" s="361"/>
      <c r="E396" s="1296"/>
      <c r="F396" s="317"/>
      <c r="G396" s="1335"/>
      <c r="H396" s="318"/>
      <c r="I396" s="363"/>
      <c r="J396" s="121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Tubing'!A:A),"")</f>
        <v/>
      </c>
      <c r="B397" s="304"/>
      <c r="C397" s="360"/>
      <c r="D397" s="361"/>
      <c r="E397" s="1296"/>
      <c r="F397" s="317"/>
      <c r="G397" s="1335"/>
      <c r="H397" s="318"/>
      <c r="I397" s="363"/>
      <c r="J397" s="121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Tubing'!A:A),"")</f>
        <v/>
      </c>
      <c r="B398" s="304"/>
      <c r="C398" s="360"/>
      <c r="D398" s="361"/>
      <c r="E398" s="1296"/>
      <c r="F398" s="317"/>
      <c r="G398" s="1335"/>
      <c r="H398" s="318"/>
      <c r="I398" s="363"/>
      <c r="J398" s="121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Tubing'!A:A),"")</f>
        <v/>
      </c>
      <c r="B399" s="304"/>
      <c r="C399" s="360"/>
      <c r="D399" s="361"/>
      <c r="E399" s="1296"/>
      <c r="F399" s="317"/>
      <c r="G399" s="1335"/>
      <c r="H399" s="318"/>
      <c r="I399" s="363"/>
      <c r="J399" s="121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Tubing'!A:A),"")</f>
        <v/>
      </c>
      <c r="B400" s="304"/>
      <c r="C400" s="360"/>
      <c r="D400" s="361"/>
      <c r="E400" s="1296"/>
      <c r="F400" s="317"/>
      <c r="G400" s="1335"/>
      <c r="H400" s="318"/>
      <c r="I400" s="363"/>
      <c r="J400" s="121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Tubing'!A:A),"")</f>
        <v/>
      </c>
      <c r="B401" s="304"/>
      <c r="C401" s="360"/>
      <c r="D401" s="361"/>
      <c r="E401" s="1296"/>
      <c r="F401" s="317"/>
      <c r="G401" s="1335"/>
      <c r="H401" s="318"/>
      <c r="I401" s="363"/>
      <c r="J401" s="121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Tubing'!A:A),"")</f>
        <v/>
      </c>
      <c r="B402" s="304"/>
      <c r="C402" s="360"/>
      <c r="D402" s="361"/>
      <c r="E402" s="1296"/>
      <c r="F402" s="317"/>
      <c r="G402" s="1335"/>
      <c r="H402" s="318"/>
      <c r="I402" s="363"/>
      <c r="J402" s="121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Tubing'!A:A),"")</f>
        <v/>
      </c>
      <c r="B403" s="304"/>
      <c r="C403" s="360"/>
      <c r="D403" s="361"/>
      <c r="E403" s="1296"/>
      <c r="F403" s="317"/>
      <c r="G403" s="1335"/>
      <c r="H403" s="318"/>
      <c r="I403" s="363"/>
      <c r="J403" s="121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Tubing'!A:A),"")</f>
        <v/>
      </c>
      <c r="B404" s="304"/>
      <c r="C404" s="360"/>
      <c r="D404" s="361"/>
      <c r="E404" s="1296"/>
      <c r="F404" s="317"/>
      <c r="G404" s="1335"/>
      <c r="H404" s="318"/>
      <c r="I404" s="363"/>
      <c r="J404" s="121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Tubing'!A:A),"")</f>
        <v/>
      </c>
      <c r="B405" s="304"/>
      <c r="C405" s="360"/>
      <c r="D405" s="361"/>
      <c r="E405" s="1296"/>
      <c r="F405" s="317"/>
      <c r="G405" s="1335"/>
      <c r="H405" s="318"/>
      <c r="I405" s="363"/>
      <c r="J405" s="121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Tubing'!A:A),"")</f>
        <v/>
      </c>
      <c r="B406" s="304"/>
      <c r="C406" s="360"/>
      <c r="D406" s="361"/>
      <c r="E406" s="1296"/>
      <c r="F406" s="317"/>
      <c r="G406" s="1335"/>
      <c r="H406" s="318"/>
      <c r="I406" s="363"/>
      <c r="J406" s="121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Tubing'!A:A),"")</f>
        <v/>
      </c>
      <c r="B407" s="304"/>
      <c r="C407" s="360"/>
      <c r="D407" s="361"/>
      <c r="E407" s="1296"/>
      <c r="F407" s="317"/>
      <c r="G407" s="1335"/>
      <c r="H407" s="318"/>
      <c r="I407" s="363"/>
      <c r="J407" s="121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Tubing'!A:A),"")</f>
        <v/>
      </c>
      <c r="B408" s="304"/>
      <c r="C408" s="360"/>
      <c r="D408" s="361"/>
      <c r="E408" s="1296"/>
      <c r="F408" s="317"/>
      <c r="G408" s="1335"/>
      <c r="H408" s="318"/>
      <c r="I408" s="363"/>
      <c r="J408" s="121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Tubing'!A:A),"")</f>
        <v/>
      </c>
      <c r="B409" s="304"/>
      <c r="C409" s="360"/>
      <c r="D409" s="361"/>
      <c r="E409" s="1296"/>
      <c r="F409" s="317"/>
      <c r="G409" s="1335"/>
      <c r="H409" s="318"/>
      <c r="I409" s="363"/>
      <c r="J409" s="121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Tubing'!A:A),"")</f>
        <v/>
      </c>
      <c r="B410" s="304"/>
      <c r="C410" s="360"/>
      <c r="D410" s="361"/>
      <c r="E410" s="1296"/>
      <c r="F410" s="317"/>
      <c r="G410" s="1335"/>
      <c r="H410" s="318"/>
      <c r="I410" s="363"/>
      <c r="J410" s="121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Tubing'!A:A),"")</f>
        <v/>
      </c>
      <c r="B411" s="304"/>
      <c r="C411" s="360"/>
      <c r="D411" s="361"/>
      <c r="E411" s="1296"/>
      <c r="F411" s="317"/>
      <c r="G411" s="1335"/>
      <c r="H411" s="318"/>
      <c r="I411" s="363"/>
      <c r="J411" s="121"/>
      <c r="K411" s="1287"/>
      <c r="L411" s="304"/>
      <c r="M411" s="1287"/>
    </row>
    <row r="412" spans="1:13" hidden="1">
      <c r="B412" s="304"/>
      <c r="C412" s="360"/>
      <c r="D412" s="361"/>
      <c r="E412" s="1296"/>
      <c r="F412" s="317"/>
      <c r="G412" s="1335"/>
      <c r="H412" s="318"/>
      <c r="I412" s="363"/>
      <c r="J412" s="121"/>
      <c r="K412" s="1287"/>
      <c r="L412" s="304"/>
      <c r="M412" s="1287"/>
    </row>
    <row r="413" spans="1:13" hidden="1">
      <c r="B413" s="304"/>
      <c r="C413" s="360"/>
      <c r="D413" s="361"/>
      <c r="E413" s="1296"/>
      <c r="F413" s="317"/>
      <c r="G413" s="1335"/>
      <c r="H413" s="318"/>
      <c r="I413" s="363"/>
      <c r="J413" s="121"/>
      <c r="K413" s="1287"/>
      <c r="L413" s="304"/>
      <c r="M413" s="1287"/>
    </row>
    <row r="414" spans="1:13" hidden="1">
      <c r="B414" s="304"/>
      <c r="C414" s="360"/>
      <c r="D414" s="361"/>
      <c r="E414" s="1296"/>
      <c r="F414" s="317"/>
      <c r="G414" s="1335"/>
      <c r="H414" s="318"/>
      <c r="I414" s="363"/>
      <c r="J414" s="121"/>
      <c r="K414" s="1287"/>
      <c r="L414" s="304"/>
      <c r="M414" s="1287"/>
    </row>
    <row r="415" spans="1:13" hidden="1">
      <c r="B415" s="304"/>
      <c r="C415" s="360"/>
      <c r="D415" s="361"/>
      <c r="E415" s="1296"/>
      <c r="F415" s="317"/>
      <c r="G415" s="1335"/>
      <c r="H415" s="318"/>
      <c r="I415" s="363"/>
      <c r="J415" s="121"/>
      <c r="K415" s="1287"/>
      <c r="L415" s="304"/>
      <c r="M415" s="1287"/>
    </row>
    <row r="416" spans="1:13" hidden="1">
      <c r="B416" s="304"/>
      <c r="C416" s="360"/>
      <c r="D416" s="361"/>
      <c r="E416" s="1296"/>
      <c r="F416" s="317"/>
      <c r="G416" s="1335"/>
      <c r="H416" s="318"/>
      <c r="I416" s="363"/>
      <c r="J416" s="121"/>
      <c r="K416" s="1287"/>
      <c r="L416" s="304"/>
      <c r="M416" s="1287"/>
    </row>
    <row r="417" spans="2:13" hidden="1">
      <c r="B417" s="304"/>
      <c r="C417" s="360"/>
      <c r="D417" s="361"/>
      <c r="E417" s="1296"/>
      <c r="F417" s="317"/>
      <c r="G417" s="1335"/>
      <c r="H417" s="318"/>
      <c r="I417" s="363"/>
      <c r="J417" s="121"/>
      <c r="K417" s="1287"/>
      <c r="L417" s="304"/>
      <c r="M417" s="1287"/>
    </row>
    <row r="418" spans="2:13" hidden="1">
      <c r="B418" s="304"/>
      <c r="C418" s="360"/>
      <c r="D418" s="361"/>
      <c r="E418" s="1296"/>
      <c r="F418" s="317"/>
      <c r="G418" s="1335"/>
      <c r="H418" s="318"/>
      <c r="I418" s="363"/>
      <c r="J418" s="121"/>
      <c r="K418" s="1287"/>
      <c r="L418" s="304"/>
      <c r="M418" s="1287"/>
    </row>
    <row r="419" spans="2:13" hidden="1">
      <c r="B419" s="304"/>
      <c r="C419" s="360"/>
      <c r="D419" s="361"/>
      <c r="E419" s="1296"/>
      <c r="F419" s="317"/>
      <c r="G419" s="1335"/>
      <c r="H419" s="318"/>
      <c r="I419" s="363"/>
      <c r="J419" s="121"/>
      <c r="K419" s="1287"/>
      <c r="L419" s="304"/>
      <c r="M419" s="1287"/>
    </row>
    <row r="420" spans="2:13" hidden="1">
      <c r="B420" s="304"/>
      <c r="C420" s="360"/>
      <c r="D420" s="361"/>
      <c r="E420" s="1296"/>
      <c r="F420" s="317"/>
      <c r="G420" s="1335"/>
      <c r="H420" s="318"/>
      <c r="I420" s="363"/>
      <c r="J420" s="121"/>
      <c r="K420" s="1287"/>
      <c r="L420" s="304"/>
      <c r="M420" s="1287"/>
    </row>
    <row r="421" spans="2:13" hidden="1">
      <c r="B421" s="304"/>
      <c r="C421" s="360"/>
      <c r="D421" s="361"/>
      <c r="E421" s="1296"/>
      <c r="F421" s="317"/>
      <c r="G421" s="1335"/>
      <c r="H421" s="318"/>
      <c r="I421" s="363"/>
      <c r="J421" s="121"/>
      <c r="K421" s="1287"/>
      <c r="L421" s="304"/>
      <c r="M421" s="1287"/>
    </row>
    <row r="422" spans="2:13" hidden="1">
      <c r="B422" s="304"/>
      <c r="C422" s="360"/>
      <c r="D422" s="361"/>
      <c r="E422" s="1296"/>
      <c r="F422" s="317"/>
      <c r="G422" s="1335"/>
      <c r="H422" s="318"/>
      <c r="I422" s="363"/>
      <c r="J422" s="121"/>
      <c r="K422" s="1287"/>
      <c r="L422" s="304"/>
      <c r="M422" s="1287"/>
    </row>
    <row r="423" spans="2:13" hidden="1">
      <c r="B423" s="304"/>
      <c r="C423" s="360"/>
      <c r="D423" s="361"/>
      <c r="E423" s="1296"/>
      <c r="F423" s="317"/>
      <c r="G423" s="1335"/>
      <c r="H423" s="318"/>
      <c r="I423" s="363"/>
      <c r="J423" s="121"/>
      <c r="K423" s="1287"/>
      <c r="L423" s="304"/>
      <c r="M423" s="1287"/>
    </row>
    <row r="424" spans="2:13" hidden="1">
      <c r="B424" s="304"/>
      <c r="C424" s="360"/>
      <c r="D424" s="361"/>
      <c r="E424" s="1296"/>
      <c r="F424" s="317"/>
      <c r="G424" s="1335"/>
      <c r="H424" s="318"/>
      <c r="I424" s="363"/>
      <c r="J424" s="121"/>
      <c r="K424" s="1287"/>
      <c r="L424" s="304"/>
      <c r="M424" s="1287"/>
    </row>
    <row r="425" spans="2:13" hidden="1">
      <c r="B425" s="304"/>
      <c r="C425" s="360"/>
      <c r="D425" s="361"/>
      <c r="E425" s="1296"/>
      <c r="F425" s="317"/>
      <c r="G425" s="1335"/>
      <c r="H425" s="318"/>
      <c r="I425" s="363"/>
      <c r="J425" s="121"/>
      <c r="K425" s="1287"/>
      <c r="L425" s="304"/>
      <c r="M425" s="1287"/>
    </row>
    <row r="426" spans="2:13" hidden="1">
      <c r="B426" s="304"/>
      <c r="C426" s="360"/>
      <c r="D426" s="361"/>
      <c r="E426" s="1296"/>
      <c r="F426" s="317"/>
      <c r="G426" s="1335"/>
      <c r="H426" s="318"/>
      <c r="I426" s="363"/>
      <c r="J426" s="121"/>
      <c r="K426" s="1287"/>
      <c r="L426" s="304"/>
      <c r="M426" s="1287"/>
    </row>
    <row r="427" spans="2:13" hidden="1">
      <c r="B427" s="304"/>
      <c r="C427" s="360"/>
      <c r="D427" s="361"/>
      <c r="E427" s="1296"/>
      <c r="F427" s="317"/>
      <c r="G427" s="1335"/>
      <c r="H427" s="318"/>
      <c r="I427" s="363"/>
      <c r="J427" s="121"/>
      <c r="K427" s="1287"/>
      <c r="L427" s="304"/>
      <c r="M427" s="1287"/>
    </row>
    <row r="428" spans="2:13" hidden="1">
      <c r="B428" s="304"/>
      <c r="C428" s="360"/>
      <c r="D428" s="361"/>
      <c r="E428" s="1296"/>
      <c r="F428" s="317"/>
      <c r="G428" s="1335"/>
      <c r="H428" s="318"/>
      <c r="I428" s="363"/>
      <c r="J428" s="121"/>
      <c r="K428" s="1287"/>
      <c r="L428" s="304"/>
      <c r="M428" s="1287"/>
    </row>
    <row r="429" spans="2:13" hidden="1">
      <c r="B429" s="304"/>
      <c r="C429" s="360"/>
      <c r="D429" s="361"/>
      <c r="E429" s="1296"/>
      <c r="F429" s="317"/>
      <c r="G429" s="1335"/>
      <c r="H429" s="318"/>
      <c r="I429" s="363"/>
      <c r="J429" s="121"/>
      <c r="K429" s="1287"/>
      <c r="L429" s="304"/>
      <c r="M429" s="1287"/>
    </row>
    <row r="430" spans="2:13" hidden="1">
      <c r="B430" s="304"/>
      <c r="C430" s="360"/>
      <c r="D430" s="361"/>
      <c r="E430" s="1296"/>
      <c r="F430" s="317"/>
      <c r="G430" s="1335"/>
      <c r="H430" s="318"/>
      <c r="I430" s="363"/>
      <c r="J430" s="121"/>
      <c r="K430" s="1287"/>
      <c r="L430" s="304"/>
      <c r="M430" s="1287"/>
    </row>
  </sheetData>
  <sheetProtection algorithmName="SHA-512" hashValue="2iG6jz7GioYvlqEy7YIzKbgGBIkGjMQ40YnCfnG6EKB/15vSlmzK/56DWAUa0NSCrR8skZEt2UAf6etQ4FpeqA==" saltValue="crwk+VPCXQfnybDcfzvFtQ==" spinCount="100000" sheet="1" objects="1" scenarios="1" formatColumns="0" autoFilter="0"/>
  <protectedRanges>
    <protectedRange sqref="J6:J98" name="Range1"/>
    <protectedRange sqref="G6:G98" name="Range2"/>
  </protectedRanges>
  <autoFilter ref="J3:J98" xr:uid="{6C493EBA-7BF5-4119-A5EB-EEDB54CB3CF1}"/>
  <mergeCells count="2">
    <mergeCell ref="K1:K2"/>
    <mergeCell ref="B2:C2"/>
  </mergeCells>
  <conditionalFormatting sqref="C1:C2">
    <cfRule type="duplicateValues" dxfId="17" priority="1"/>
  </conditionalFormatting>
  <hyperlinks>
    <hyperlink ref="K1" location="'Lead Sheet'!A1" display="CLICK TO RETURN TO LEAD SHEET" xr:uid="{0AE2CAD4-059B-4F5E-9FFF-F15EDDA69808}"/>
  </hyperlinks>
  <pageMargins left="0.7" right="0.7" top="0.75" bottom="0.75" header="0.3" footer="0.3"/>
  <pageSetup scale="51" fitToHeight="0" orientation="portrait" r:id="rId1"/>
  <headerFooter>
    <oddHeader>&amp;LPEX FITTINGS - BRASS
&amp;K00-033Subject to change without notice&amp;RPEX FITTINGS - BRASS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C832B5-2B2E-4353-82D4-64C0A81BE527}">
  <sheetPr codeName="Sheet33">
    <tabColor rgb="FF00B0F0"/>
    <pageSetUpPr fitToPage="1"/>
  </sheetPr>
  <dimension ref="A1:O414"/>
  <sheetViews>
    <sheetView zoomScaleNormal="100" workbookViewId="0">
      <pane xSplit="12" ySplit="3" topLeftCell="M4" activePane="bottomRight" state="frozen"/>
      <selection pane="topRight" activeCell="L1" sqref="L1"/>
      <selection pane="bottomLeft" activeCell="A4" sqref="A4"/>
      <selection pane="bottomRight" activeCell="F2" sqref="F2"/>
    </sheetView>
  </sheetViews>
  <sheetFormatPr defaultColWidth="0" defaultRowHeight="0" customHeight="1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54.85546875" style="364" customWidth="1"/>
    <col min="5" max="5" width="9.85546875" style="1866" customWidth="1"/>
    <col min="6" max="6" width="11.42578125" style="366" bestFit="1" customWidth="1"/>
    <col min="7" max="8" width="9.85546875" style="367" customWidth="1"/>
    <col min="9" max="9" width="9.85546875" style="368" customWidth="1"/>
    <col min="10" max="10" width="9.85546875" style="4" customWidth="1"/>
    <col min="11" max="11" width="11.7109375" style="365" customWidth="1"/>
    <col min="12" max="13" width="15.7109375" style="45" customWidth="1"/>
    <col min="14" max="14" width="8.85546875" style="45" customWidth="1"/>
    <col min="15" max="15" width="0" style="45" hidden="1" customWidth="1"/>
    <col min="16" max="16384" width="8.85546875" style="45" hidden="1"/>
  </cols>
  <sheetData>
    <row r="1" spans="1:14" ht="72.75" customHeight="1" thickBot="1">
      <c r="B1" s="324"/>
      <c r="C1" s="325"/>
      <c r="D1" s="326"/>
      <c r="E1" s="1709"/>
      <c r="F1" s="289"/>
      <c r="G1" s="1798"/>
      <c r="H1" s="607"/>
      <c r="I1" s="1649"/>
      <c r="J1" s="1650" t="s">
        <v>5176</v>
      </c>
      <c r="K1" s="1799"/>
      <c r="L1" s="304"/>
    </row>
    <row r="2" spans="1:14" ht="16.5" thickBot="1">
      <c r="B2" s="1886" t="s">
        <v>12463</v>
      </c>
      <c r="C2" s="1887"/>
      <c r="D2" s="331"/>
      <c r="E2" s="1710"/>
      <c r="F2" s="290">
        <f>'Lead Sheet'!B13</f>
        <v>0</v>
      </c>
      <c r="G2" s="1800"/>
      <c r="H2" s="609"/>
      <c r="I2" s="333"/>
      <c r="J2" s="662"/>
      <c r="K2" s="340"/>
      <c r="L2" s="304"/>
    </row>
    <row r="3" spans="1:14" s="307" customFormat="1" ht="48" thickBot="1">
      <c r="A3" s="305"/>
      <c r="B3" s="334"/>
      <c r="C3" s="335" t="s">
        <v>552</v>
      </c>
      <c r="D3" s="336" t="s">
        <v>12464</v>
      </c>
      <c r="E3" s="337" t="s">
        <v>553</v>
      </c>
      <c r="F3" s="291" t="s">
        <v>0</v>
      </c>
      <c r="G3" s="663" t="s">
        <v>12241</v>
      </c>
      <c r="H3" s="338" t="s">
        <v>3</v>
      </c>
      <c r="I3" s="339" t="s">
        <v>4</v>
      </c>
      <c r="J3" s="467" t="s">
        <v>2</v>
      </c>
      <c r="K3" s="1801" t="s">
        <v>424</v>
      </c>
      <c r="L3" s="461" t="s">
        <v>5638</v>
      </c>
      <c r="M3" s="1687">
        <f>SUM(K:K)</f>
        <v>0</v>
      </c>
      <c r="N3" s="464"/>
    </row>
    <row r="4" spans="1:14" ht="30.75" customHeight="1">
      <c r="A4" s="304" t="str">
        <f>IF(J4&gt;0,COUNT($J$4:J4)+MAX('MI Fittings'!A:A,'CS Press Fittings'!A:A,'Steel Nipples'!A:A,'Steel Cut Lengths'!A:A,'Pipe Hangers'!A:A,'Brass Nipples '!A:A,'Brass Fittings '!A:A,Valves!A:A,'PEX Tubing'!A:A,'PEX Fittings - Brass'!A:A),"")</f>
        <v/>
      </c>
      <c r="B4" s="498"/>
      <c r="C4" s="499"/>
      <c r="D4" s="664" t="s">
        <v>6566</v>
      </c>
      <c r="E4" s="1802"/>
      <c r="F4" s="313"/>
      <c r="G4" s="1802"/>
      <c r="H4" s="665"/>
      <c r="I4" s="665"/>
      <c r="J4" s="212"/>
      <c r="K4" s="1803"/>
      <c r="L4" s="304"/>
      <c r="M4" s="304"/>
    </row>
    <row r="5" spans="1:14" ht="15.75">
      <c r="A5" s="304" t="str">
        <f>IF(J5&gt;0,COUNT($J$4:J5)+MAX('MI Fittings'!A:A,'CS Press Fittings'!A:A,'Steel Nipples'!A:A,'Steel Cut Lengths'!A:A,'Pipe Hangers'!A:A,'Brass Nipples '!A:A,'Brass Fittings '!A:A,Valves!A:A,'PEX Tubing'!A:A,'PEX Fittings - Brass'!A:A),"")</f>
        <v/>
      </c>
      <c r="B5" s="513"/>
      <c r="C5" s="1693"/>
      <c r="D5" s="1694" t="s">
        <v>9159</v>
      </c>
      <c r="E5" s="1804" t="s">
        <v>563</v>
      </c>
      <c r="F5" s="1696"/>
      <c r="G5" s="1804"/>
      <c r="H5" s="1698"/>
      <c r="I5" s="1698"/>
      <c r="J5" s="1699"/>
      <c r="K5" s="1805"/>
      <c r="L5" s="304"/>
      <c r="M5" s="304"/>
    </row>
    <row r="6" spans="1:14" ht="15.75">
      <c r="A6" s="304" t="str">
        <f>IF(J6&gt;0,COUNT($J$4:J6)+MAX('MI Fittings'!A:A,'CS Press Fittings'!A:A,'Steel Nipples'!A:A,'Steel Cut Lengths'!A:A,'Pipe Hangers'!A:A,'Brass Nipples '!A:A,'Brass Fittings '!A:A,Valves!A:A,'PEX Tubing'!A:A,'PEX Fittings - Brass'!A:A),"")</f>
        <v/>
      </c>
      <c r="B6" s="400"/>
      <c r="C6" s="384" t="s">
        <v>12465</v>
      </c>
      <c r="D6" s="666" t="s">
        <v>12466</v>
      </c>
      <c r="E6" s="1688">
        <v>6.3065870305344243</v>
      </c>
      <c r="F6" s="294">
        <f t="shared" ref="F6:F12" si="0">$F$2</f>
        <v>0</v>
      </c>
      <c r="G6" s="1688">
        <f t="shared" ref="G6:G12" si="1">IFERROR(E6*F6,"-")</f>
        <v>0</v>
      </c>
      <c r="H6" s="386">
        <v>50</v>
      </c>
      <c r="I6" s="386">
        <v>500</v>
      </c>
      <c r="J6" s="98"/>
      <c r="K6" s="1806">
        <f t="shared" ref="K6:K12" si="2">IFERROR(G6*J6,0)</f>
        <v>0</v>
      </c>
      <c r="L6"/>
      <c r="M6" s="304"/>
    </row>
    <row r="7" spans="1:14" ht="15.75">
      <c r="A7" s="304" t="str">
        <f>IF(J7&gt;0,COUNT($J$4:J7)+MAX('MI Fittings'!A:A,'CS Press Fittings'!A:A,'Steel Nipples'!A:A,'Steel Cut Lengths'!A:A,'Pipe Hangers'!A:A,'Brass Nipples '!A:A,'Brass Fittings '!A:A,Valves!A:A,'PEX Tubing'!A:A,'PEX Fittings - Brass'!A:A),"")</f>
        <v/>
      </c>
      <c r="B7" s="400"/>
      <c r="C7" s="387" t="s">
        <v>12467</v>
      </c>
      <c r="D7" s="667" t="s">
        <v>12468</v>
      </c>
      <c r="E7" s="1691">
        <v>10.483220236620655</v>
      </c>
      <c r="F7" s="295">
        <f t="shared" si="0"/>
        <v>0</v>
      </c>
      <c r="G7" s="1691">
        <f t="shared" si="1"/>
        <v>0</v>
      </c>
      <c r="H7" s="386">
        <v>25</v>
      </c>
      <c r="I7" s="386">
        <v>400</v>
      </c>
      <c r="J7" s="99"/>
      <c r="K7" s="1807">
        <f t="shared" si="2"/>
        <v>0</v>
      </c>
      <c r="L7" s="304"/>
      <c r="M7" s="304"/>
    </row>
    <row r="8" spans="1:14" ht="15.75">
      <c r="A8" s="304" t="str">
        <f>IF(J8&gt;0,COUNT($J$4:J8)+MAX('MI Fittings'!A:A,'CS Press Fittings'!A:A,'Steel Nipples'!A:A,'Steel Cut Lengths'!A:A,'Pipe Hangers'!A:A,'Brass Nipples '!A:A,'Brass Fittings '!A:A,Valves!A:A,'PEX Tubing'!A:A,'PEX Fittings - Brass'!A:A),"")</f>
        <v/>
      </c>
      <c r="B8" s="400"/>
      <c r="C8" s="387" t="s">
        <v>12469</v>
      </c>
      <c r="D8" s="667" t="s">
        <v>12470</v>
      </c>
      <c r="E8" s="1691">
        <v>14.577187696386789</v>
      </c>
      <c r="F8" s="295">
        <f t="shared" si="0"/>
        <v>0</v>
      </c>
      <c r="G8" s="1691">
        <f t="shared" si="1"/>
        <v>0</v>
      </c>
      <c r="H8" s="386">
        <v>25</v>
      </c>
      <c r="I8" s="386">
        <v>300</v>
      </c>
      <c r="J8" s="102"/>
      <c r="K8" s="1807">
        <f t="shared" si="2"/>
        <v>0</v>
      </c>
      <c r="L8" s="304"/>
      <c r="M8" s="304"/>
    </row>
    <row r="9" spans="1:14" ht="15.75">
      <c r="A9" s="304" t="str">
        <f>IF(J9&gt;0,COUNT($J$4:J9)+MAX('MI Fittings'!A:A,'CS Press Fittings'!A:A,'Steel Nipples'!A:A,'Steel Cut Lengths'!A:A,'Pipe Hangers'!A:A,'Brass Nipples '!A:A,'Brass Fittings '!A:A,Valves!A:A,'PEX Tubing'!A:A,'PEX Fittings - Brass'!A:A),"")</f>
        <v/>
      </c>
      <c r="B9" s="400"/>
      <c r="C9" s="1730" t="s">
        <v>12471</v>
      </c>
      <c r="D9" s="1808" t="s">
        <v>12472</v>
      </c>
      <c r="E9" s="1691">
        <v>17.783196023161704</v>
      </c>
      <c r="F9" s="295">
        <f t="shared" si="0"/>
        <v>0</v>
      </c>
      <c r="G9" s="1691">
        <f>IFERROR(E9*F9,"-")</f>
        <v>0</v>
      </c>
      <c r="H9" s="386">
        <v>25</v>
      </c>
      <c r="I9" s="386">
        <v>250</v>
      </c>
      <c r="J9" s="104"/>
      <c r="K9" s="1807">
        <f>IFERROR(G9*J9,0)</f>
        <v>0</v>
      </c>
      <c r="L9" s="304"/>
      <c r="M9" s="304"/>
    </row>
    <row r="10" spans="1:14" ht="15.75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Brass'!A:A),"")</f>
        <v/>
      </c>
      <c r="B10" s="400"/>
      <c r="C10" s="1730" t="s">
        <v>12473</v>
      </c>
      <c r="D10" s="1808" t="s">
        <v>12474</v>
      </c>
      <c r="E10" s="1691">
        <v>35.700628634214659</v>
      </c>
      <c r="F10" s="295">
        <f t="shared" si="0"/>
        <v>0</v>
      </c>
      <c r="G10" s="1691">
        <f>IFERROR(E10*F10,"-")</f>
        <v>0</v>
      </c>
      <c r="H10" s="386">
        <v>25</v>
      </c>
      <c r="I10" s="386">
        <v>150</v>
      </c>
      <c r="J10" s="104"/>
      <c r="K10" s="1807">
        <f>IFERROR(G10*J10,0)</f>
        <v>0</v>
      </c>
      <c r="L10" s="304"/>
      <c r="M10" s="304"/>
    </row>
    <row r="11" spans="1:14" ht="15.75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Brass'!A:A),"")</f>
        <v/>
      </c>
      <c r="B11" s="400"/>
      <c r="C11" s="405"/>
      <c r="D11" s="1809"/>
      <c r="E11" s="1810"/>
      <c r="F11" s="1634"/>
      <c r="G11" s="1810"/>
      <c r="H11" s="1811"/>
      <c r="I11" s="1811"/>
      <c r="J11" s="1636"/>
      <c r="K11" s="1812"/>
      <c r="L11" s="304"/>
      <c r="M11" s="304"/>
    </row>
    <row r="12" spans="1:14" ht="15.75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Brass'!A:A),"")</f>
        <v/>
      </c>
      <c r="B12" s="400"/>
      <c r="C12" s="384" t="s">
        <v>12475</v>
      </c>
      <c r="D12" s="666" t="s">
        <v>12476</v>
      </c>
      <c r="E12" s="1688">
        <v>15.153010592345085</v>
      </c>
      <c r="F12" s="294">
        <f t="shared" si="0"/>
        <v>0</v>
      </c>
      <c r="G12" s="1688">
        <f t="shared" si="1"/>
        <v>0</v>
      </c>
      <c r="H12" s="386">
        <v>25</v>
      </c>
      <c r="I12" s="386">
        <v>300</v>
      </c>
      <c r="J12" s="98"/>
      <c r="K12" s="1806">
        <f t="shared" si="2"/>
        <v>0</v>
      </c>
      <c r="L12" s="304"/>
      <c r="M12" s="304"/>
    </row>
    <row r="13" spans="1:14" ht="15.75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Brass'!A:A),"")</f>
        <v/>
      </c>
      <c r="B13" s="513"/>
      <c r="C13" s="1693"/>
      <c r="D13" s="1694" t="s">
        <v>8652</v>
      </c>
      <c r="E13" s="1698"/>
      <c r="F13" s="1696"/>
      <c r="G13" s="1804"/>
      <c r="H13" s="1698"/>
      <c r="I13" s="1698"/>
      <c r="J13" s="1699"/>
      <c r="K13" s="1805"/>
      <c r="L13" s="463"/>
      <c r="M13" s="463"/>
    </row>
    <row r="14" spans="1:14" ht="15.75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Brass'!A:A),"")</f>
        <v/>
      </c>
      <c r="B14" s="400"/>
      <c r="C14" s="387" t="s">
        <v>12477</v>
      </c>
      <c r="D14" s="667" t="s">
        <v>12478</v>
      </c>
      <c r="E14" s="1691">
        <v>10.985811276199748</v>
      </c>
      <c r="F14" s="295">
        <f t="shared" ref="F14:F21" si="3">$F$2</f>
        <v>0</v>
      </c>
      <c r="G14" s="1691">
        <f>IFERROR(E14*F14,"-")</f>
        <v>0</v>
      </c>
      <c r="H14" s="386">
        <v>50</v>
      </c>
      <c r="I14" s="386">
        <v>500</v>
      </c>
      <c r="J14" s="99"/>
      <c r="K14" s="1807">
        <f>IFERROR(G14*J14,0)</f>
        <v>0</v>
      </c>
      <c r="L14" s="304"/>
      <c r="M14" s="304"/>
    </row>
    <row r="15" spans="1:14" ht="15.75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Brass'!A:A),"")</f>
        <v/>
      </c>
      <c r="B15" s="400"/>
      <c r="C15" s="387" t="s">
        <v>12479</v>
      </c>
      <c r="D15" s="667" t="s">
        <v>12480</v>
      </c>
      <c r="E15" s="1691">
        <v>16.842658761475153</v>
      </c>
      <c r="F15" s="295">
        <f t="shared" si="3"/>
        <v>0</v>
      </c>
      <c r="G15" s="1691">
        <f>IFERROR(E15*F15,"-")</f>
        <v>0</v>
      </c>
      <c r="H15" s="386">
        <v>25</v>
      </c>
      <c r="I15" s="386">
        <v>250</v>
      </c>
      <c r="J15" s="99"/>
      <c r="K15" s="1807">
        <f>IFERROR(G15*J15,0)</f>
        <v>0</v>
      </c>
      <c r="L15" s="304"/>
      <c r="M15" s="304"/>
    </row>
    <row r="16" spans="1:14" ht="15.75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Brass'!A:A),"")</f>
        <v/>
      </c>
      <c r="B16" s="400"/>
      <c r="C16" s="1730" t="s">
        <v>12481</v>
      </c>
      <c r="D16" s="1808" t="s">
        <v>12482</v>
      </c>
      <c r="E16" s="1813">
        <v>37.579830922405229</v>
      </c>
      <c r="F16" s="922">
        <f t="shared" si="3"/>
        <v>0</v>
      </c>
      <c r="G16" s="1813">
        <f>IFERROR(E16*F16,"-")</f>
        <v>0</v>
      </c>
      <c r="H16" s="386">
        <v>25</v>
      </c>
      <c r="I16" s="386">
        <v>150</v>
      </c>
      <c r="J16" s="152"/>
      <c r="K16" s="1814">
        <f>IFERROR(G16*J16,0)</f>
        <v>0</v>
      </c>
      <c r="L16" s="304"/>
      <c r="M16" s="304"/>
    </row>
    <row r="17" spans="1:13" ht="15.75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Brass'!A:A),"")</f>
        <v/>
      </c>
      <c r="B17" s="400"/>
      <c r="C17" s="405"/>
      <c r="D17" s="1809"/>
      <c r="E17" s="1810"/>
      <c r="F17" s="1634"/>
      <c r="G17" s="1810"/>
      <c r="H17" s="1811"/>
      <c r="I17" s="1811"/>
      <c r="J17" s="1636"/>
      <c r="K17" s="1812"/>
      <c r="L17" s="304"/>
      <c r="M17" s="304"/>
    </row>
    <row r="18" spans="1:13" ht="15.75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Brass'!A:A),"")</f>
        <v/>
      </c>
      <c r="B18" s="400"/>
      <c r="C18" s="384" t="s">
        <v>12483</v>
      </c>
      <c r="D18" s="670" t="s">
        <v>12484</v>
      </c>
      <c r="E18" s="1688">
        <v>16.117003182246517</v>
      </c>
      <c r="F18" s="294">
        <f t="shared" si="3"/>
        <v>0</v>
      </c>
      <c r="G18" s="1688">
        <f>IFERROR(E18*F18,"-")</f>
        <v>0</v>
      </c>
      <c r="H18" s="386">
        <v>25</v>
      </c>
      <c r="I18" s="386">
        <v>300</v>
      </c>
      <c r="J18" s="98"/>
      <c r="K18" s="1806">
        <f>IFERROR(G18*J18,0)</f>
        <v>0</v>
      </c>
      <c r="L18" s="304"/>
      <c r="M18" s="304"/>
    </row>
    <row r="19" spans="1:13" ht="15.75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Brass'!A:A),"")</f>
        <v/>
      </c>
      <c r="B19" s="400"/>
      <c r="C19" s="387" t="s">
        <v>12485</v>
      </c>
      <c r="D19" s="671" t="s">
        <v>12486</v>
      </c>
      <c r="E19" s="1691">
        <v>18.735681586292628</v>
      </c>
      <c r="F19" s="295">
        <f t="shared" si="3"/>
        <v>0</v>
      </c>
      <c r="G19" s="1691">
        <f t="shared" ref="G19:G21" si="4">IFERROR(E19*F19,"-")</f>
        <v>0</v>
      </c>
      <c r="H19" s="386">
        <v>25</v>
      </c>
      <c r="I19" s="386">
        <v>300</v>
      </c>
      <c r="J19" s="99"/>
      <c r="K19" s="1807">
        <f t="shared" ref="K19:K21" si="5">IFERROR(G19*J19,0)</f>
        <v>0</v>
      </c>
      <c r="L19" s="304"/>
      <c r="M19" s="304"/>
    </row>
    <row r="20" spans="1:13" ht="15.75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Brass'!A:A),"")</f>
        <v/>
      </c>
      <c r="B20" s="400"/>
      <c r="C20" s="387" t="s">
        <v>12487</v>
      </c>
      <c r="D20" s="667" t="s">
        <v>12488</v>
      </c>
      <c r="E20" s="1691">
        <v>29.372859407870294</v>
      </c>
      <c r="F20" s="295">
        <f t="shared" si="3"/>
        <v>0</v>
      </c>
      <c r="G20" s="1691">
        <f t="shared" si="4"/>
        <v>0</v>
      </c>
      <c r="H20" s="386">
        <v>25</v>
      </c>
      <c r="I20" s="386">
        <v>150</v>
      </c>
      <c r="J20" s="99"/>
      <c r="K20" s="1807">
        <f t="shared" si="5"/>
        <v>0</v>
      </c>
      <c r="L20" s="304"/>
      <c r="M20" s="304"/>
    </row>
    <row r="21" spans="1:13" ht="15.75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Brass'!A:A),"")</f>
        <v/>
      </c>
      <c r="B21" s="400"/>
      <c r="C21" s="1730" t="s">
        <v>12489</v>
      </c>
      <c r="D21" s="1808" t="s">
        <v>12490</v>
      </c>
      <c r="E21" s="1813">
        <v>31.532935152672131</v>
      </c>
      <c r="F21" s="922">
        <f t="shared" si="3"/>
        <v>0</v>
      </c>
      <c r="G21" s="1813">
        <f t="shared" si="4"/>
        <v>0</v>
      </c>
      <c r="H21" s="386">
        <v>25</v>
      </c>
      <c r="I21" s="386">
        <v>200</v>
      </c>
      <c r="J21" s="152"/>
      <c r="K21" s="1814">
        <f t="shared" si="5"/>
        <v>0</v>
      </c>
      <c r="L21" s="304"/>
      <c r="M21" s="304"/>
    </row>
    <row r="22" spans="1:13" ht="15.75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Brass'!A:A),"")</f>
        <v/>
      </c>
      <c r="B22" s="1815"/>
      <c r="C22" s="1693"/>
      <c r="D22" s="1694" t="s">
        <v>8649</v>
      </c>
      <c r="E22" s="1804" t="s">
        <v>563</v>
      </c>
      <c r="F22" s="1696"/>
      <c r="G22" s="1804"/>
      <c r="H22" s="1698"/>
      <c r="I22" s="1698"/>
      <c r="J22" s="1699"/>
      <c r="K22" s="1805"/>
      <c r="L22" s="304"/>
      <c r="M22" s="304"/>
    </row>
    <row r="23" spans="1:13" ht="15.75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Brass'!A:A),"")</f>
        <v/>
      </c>
      <c r="B23" s="1799"/>
      <c r="C23" s="341" t="s">
        <v>12491</v>
      </c>
      <c r="D23" s="666" t="s">
        <v>12492</v>
      </c>
      <c r="E23" s="1688">
        <v>11.50333011389789</v>
      </c>
      <c r="F23" s="294">
        <f>$F$2</f>
        <v>0</v>
      </c>
      <c r="G23" s="1688">
        <f t="shared" ref="G23:G28" si="6">IFERROR(E23*F23,"-")</f>
        <v>0</v>
      </c>
      <c r="H23" s="386">
        <v>25</v>
      </c>
      <c r="I23" s="386">
        <v>400</v>
      </c>
      <c r="J23" s="98"/>
      <c r="K23" s="1806">
        <f t="shared" ref="K23:K28" si="7">IFERROR(G23*J23,0)</f>
        <v>0</v>
      </c>
      <c r="L23"/>
      <c r="M23" s="304"/>
    </row>
    <row r="24" spans="1:13" ht="15.75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Brass'!A:A),"")</f>
        <v/>
      </c>
      <c r="B24" s="340"/>
      <c r="C24" s="341" t="s">
        <v>12493</v>
      </c>
      <c r="D24" s="667" t="s">
        <v>12494</v>
      </c>
      <c r="E24" s="1691">
        <v>19.273573831362548</v>
      </c>
      <c r="F24" s="295">
        <f>$F$2</f>
        <v>0</v>
      </c>
      <c r="G24" s="1691">
        <f>IFERROR(E24*F24,"-")</f>
        <v>0</v>
      </c>
      <c r="H24" s="386">
        <v>25</v>
      </c>
      <c r="I24" s="386">
        <v>250</v>
      </c>
      <c r="J24" s="102"/>
      <c r="K24" s="1807">
        <f>IFERROR(G24*J24,0)</f>
        <v>0</v>
      </c>
      <c r="L24" s="304"/>
      <c r="M24" s="304"/>
    </row>
    <row r="25" spans="1:13" ht="15.75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Brass'!A:A),"")</f>
        <v/>
      </c>
      <c r="B25" s="340"/>
      <c r="C25" s="673" t="s">
        <v>12495</v>
      </c>
      <c r="D25" s="1808" t="s">
        <v>12496</v>
      </c>
      <c r="E25" s="1813">
        <v>39.582010683292793</v>
      </c>
      <c r="F25" s="922">
        <f>$F$2</f>
        <v>0</v>
      </c>
      <c r="G25" s="1813">
        <f>IFERROR(E25*F25,"-")</f>
        <v>0</v>
      </c>
      <c r="H25" s="386">
        <v>10</v>
      </c>
      <c r="I25" s="386">
        <v>100</v>
      </c>
      <c r="J25" s="106"/>
      <c r="K25" s="1814">
        <f>IFERROR(G25*J25,0)</f>
        <v>0</v>
      </c>
      <c r="L25" s="304"/>
      <c r="M25" s="304"/>
    </row>
    <row r="26" spans="1:13" ht="15.75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Brass'!A:A),"")</f>
        <v/>
      </c>
      <c r="B26" s="340"/>
      <c r="C26" s="1780"/>
      <c r="D26" s="1809"/>
      <c r="E26" s="1810"/>
      <c r="F26" s="1634"/>
      <c r="G26" s="1810"/>
      <c r="H26" s="1811"/>
      <c r="I26" s="1811"/>
      <c r="J26" s="1636"/>
      <c r="K26" s="1812"/>
      <c r="L26" s="304"/>
      <c r="M26" s="304"/>
    </row>
    <row r="27" spans="1:13" ht="15.75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Brass'!A:A),"")</f>
        <v/>
      </c>
      <c r="B27" s="340"/>
      <c r="C27" s="341" t="s">
        <v>12497</v>
      </c>
      <c r="D27" s="666" t="s">
        <v>12498</v>
      </c>
      <c r="E27" s="1688">
        <v>14.768939488486776</v>
      </c>
      <c r="F27" s="294">
        <f>$F$2</f>
        <v>0</v>
      </c>
      <c r="G27" s="1688">
        <f t="shared" si="6"/>
        <v>0</v>
      </c>
      <c r="H27" s="386">
        <v>25</v>
      </c>
      <c r="I27" s="386">
        <v>300</v>
      </c>
      <c r="J27" s="102"/>
      <c r="K27" s="1806">
        <f t="shared" si="7"/>
        <v>0</v>
      </c>
      <c r="L27" s="304"/>
      <c r="M27" s="304"/>
    </row>
    <row r="28" spans="1:13" ht="15.75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Brass'!A:A),"")</f>
        <v/>
      </c>
      <c r="B28" s="359"/>
      <c r="C28" s="341" t="s">
        <v>12499</v>
      </c>
      <c r="D28" s="667" t="s">
        <v>12500</v>
      </c>
      <c r="E28" s="1691">
        <v>16.580255420430269</v>
      </c>
      <c r="F28" s="295">
        <f>$F$2</f>
        <v>0</v>
      </c>
      <c r="G28" s="1691">
        <f t="shared" si="6"/>
        <v>0</v>
      </c>
      <c r="H28" s="386">
        <v>25</v>
      </c>
      <c r="I28" s="386">
        <v>300</v>
      </c>
      <c r="J28" s="99"/>
      <c r="K28" s="1807">
        <f t="shared" si="7"/>
        <v>0</v>
      </c>
      <c r="L28" s="304"/>
      <c r="M28" s="304"/>
    </row>
    <row r="29" spans="1:13" ht="15.75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Brass'!A:A),"")</f>
        <v/>
      </c>
      <c r="B29" s="556"/>
      <c r="C29" s="1693"/>
      <c r="D29" s="1694" t="s">
        <v>5204</v>
      </c>
      <c r="E29" s="1804" t="s">
        <v>563</v>
      </c>
      <c r="F29" s="1696"/>
      <c r="G29" s="1804"/>
      <c r="H29" s="1698"/>
      <c r="I29" s="1698"/>
      <c r="J29" s="1699"/>
      <c r="K29" s="1805"/>
      <c r="L29" s="304"/>
      <c r="M29" s="304"/>
    </row>
    <row r="30" spans="1:13" s="464" customFormat="1" ht="30" customHeight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Brass'!A:A),"")</f>
        <v/>
      </c>
      <c r="B30" s="1060"/>
      <c r="C30" s="567" t="s">
        <v>12501</v>
      </c>
      <c r="D30" s="1816" t="s">
        <v>12502</v>
      </c>
      <c r="E30" s="1817">
        <v>13.161846971293157</v>
      </c>
      <c r="F30" s="569">
        <f t="shared" ref="F30:F34" si="8">$F$2</f>
        <v>0</v>
      </c>
      <c r="G30" s="1817">
        <f t="shared" ref="G30:G32" si="9">IFERROR(E30*F30,"-")</f>
        <v>0</v>
      </c>
      <c r="H30" s="570">
        <v>25</v>
      </c>
      <c r="I30" s="570">
        <v>250</v>
      </c>
      <c r="J30" s="1818"/>
      <c r="K30" s="1819">
        <f t="shared" ref="K30:K32" si="10">IFERROR(G30*J30,0)</f>
        <v>0</v>
      </c>
      <c r="L30" s="18"/>
      <c r="M30" s="463"/>
    </row>
    <row r="31" spans="1:13" s="464" customFormat="1" ht="30" customHeight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Brass'!A:A),"")</f>
        <v/>
      </c>
      <c r="B31" s="1060"/>
      <c r="C31" s="1701" t="s">
        <v>12503</v>
      </c>
      <c r="D31" s="1708" t="s">
        <v>12504</v>
      </c>
      <c r="E31" s="1703">
        <v>25.87473980001182</v>
      </c>
      <c r="F31" s="1704">
        <f t="shared" si="8"/>
        <v>0</v>
      </c>
      <c r="G31" s="1703">
        <f t="shared" si="9"/>
        <v>0</v>
      </c>
      <c r="H31" s="570">
        <v>10</v>
      </c>
      <c r="I31" s="570">
        <v>150</v>
      </c>
      <c r="J31" s="1818"/>
      <c r="K31" s="1820">
        <f t="shared" si="10"/>
        <v>0</v>
      </c>
      <c r="L31" s="463"/>
      <c r="M31" s="463"/>
    </row>
    <row r="32" spans="1:13" s="464" customFormat="1" ht="30" customHeight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Brass'!A:A),"")</f>
        <v/>
      </c>
      <c r="B32" s="1060"/>
      <c r="C32" s="713" t="s">
        <v>12505</v>
      </c>
      <c r="D32" s="1821" t="s">
        <v>12506</v>
      </c>
      <c r="E32" s="1822">
        <v>52.856663659461425</v>
      </c>
      <c r="F32" s="956">
        <f t="shared" si="8"/>
        <v>0</v>
      </c>
      <c r="G32" s="1822">
        <f t="shared" si="9"/>
        <v>0</v>
      </c>
      <c r="H32" s="570">
        <v>10</v>
      </c>
      <c r="I32" s="570">
        <v>80</v>
      </c>
      <c r="J32" s="1823"/>
      <c r="K32" s="1824">
        <f t="shared" si="10"/>
        <v>0</v>
      </c>
      <c r="L32" s="463"/>
      <c r="M32" s="463"/>
    </row>
    <row r="33" spans="1:13" ht="15.75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Brass'!A:A),"")</f>
        <v/>
      </c>
      <c r="B33" s="400"/>
      <c r="C33" s="405"/>
      <c r="D33" s="1809"/>
      <c r="E33" s="1810"/>
      <c r="F33" s="1634"/>
      <c r="G33" s="1810"/>
      <c r="H33" s="1811"/>
      <c r="I33" s="1811"/>
      <c r="J33" s="1636"/>
      <c r="K33" s="1812"/>
      <c r="L33" s="304"/>
      <c r="M33" s="304"/>
    </row>
    <row r="34" spans="1:13" s="464" customFormat="1" ht="30" customHeight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Brass'!A:A),"")</f>
        <v/>
      </c>
      <c r="B34" s="1060"/>
      <c r="C34" s="567" t="s">
        <v>12507</v>
      </c>
      <c r="D34" s="688" t="s">
        <v>12508</v>
      </c>
      <c r="E34" s="1817">
        <v>19.984657692065049</v>
      </c>
      <c r="F34" s="569">
        <f t="shared" si="8"/>
        <v>0</v>
      </c>
      <c r="G34" s="1817">
        <f t="shared" ref="G34" si="11">IFERROR(E34*F34,"-")</f>
        <v>0</v>
      </c>
      <c r="H34" s="570">
        <v>25</v>
      </c>
      <c r="I34" s="570">
        <v>300</v>
      </c>
      <c r="J34" s="138"/>
      <c r="K34" s="1819">
        <f t="shared" ref="K34" si="12">IFERROR(G34*J34,0)</f>
        <v>0</v>
      </c>
      <c r="L34" s="463"/>
      <c r="M34" s="463"/>
    </row>
    <row r="35" spans="1:13" ht="15.75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Brass'!A:A),"")</f>
        <v/>
      </c>
      <c r="B35" s="513"/>
      <c r="C35" s="1693"/>
      <c r="D35" s="1694" t="s">
        <v>12509</v>
      </c>
      <c r="E35" s="1804" t="s">
        <v>563</v>
      </c>
      <c r="F35" s="1696"/>
      <c r="G35" s="1804"/>
      <c r="H35" s="1698"/>
      <c r="I35" s="1698"/>
      <c r="J35" s="1699"/>
      <c r="K35" s="1805"/>
      <c r="L35"/>
      <c r="M35" s="304"/>
    </row>
    <row r="36" spans="1:13" s="464" customFormat="1" ht="31.5" customHeight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Brass'!A:A),"")</f>
        <v/>
      </c>
      <c r="B36" s="1060"/>
      <c r="C36" s="567" t="s">
        <v>12510</v>
      </c>
      <c r="D36" s="688" t="s">
        <v>12511</v>
      </c>
      <c r="E36" s="1817">
        <v>14.402025183430164</v>
      </c>
      <c r="F36" s="569">
        <f t="shared" ref="F36:F39" si="13">$F$2</f>
        <v>0</v>
      </c>
      <c r="G36" s="1817">
        <f t="shared" ref="G36:G39" si="14">IFERROR(E36*F36,"-")</f>
        <v>0</v>
      </c>
      <c r="H36" s="570">
        <v>25</v>
      </c>
      <c r="I36" s="570">
        <v>400</v>
      </c>
      <c r="J36" s="138"/>
      <c r="K36" s="1819">
        <f t="shared" ref="K36:K39" si="15">IFERROR(G36*J36,0)</f>
        <v>0</v>
      </c>
      <c r="L36" s="463"/>
      <c r="M36" s="18"/>
    </row>
    <row r="37" spans="1:13" s="464" customFormat="1" ht="31.5" customHeight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Brass'!A:A),"")</f>
        <v/>
      </c>
      <c r="B37" s="1060"/>
      <c r="C37" s="713" t="s">
        <v>12512</v>
      </c>
      <c r="D37" s="1825" t="s">
        <v>12513</v>
      </c>
      <c r="E37" s="1822">
        <v>28.316878430271139</v>
      </c>
      <c r="F37" s="956">
        <f t="shared" si="13"/>
        <v>0</v>
      </c>
      <c r="G37" s="1822">
        <f>IFERROR(E37*F37,"-")</f>
        <v>0</v>
      </c>
      <c r="H37" s="570">
        <v>25</v>
      </c>
      <c r="I37" s="570">
        <v>250</v>
      </c>
      <c r="J37" s="281"/>
      <c r="K37" s="1824">
        <f>IFERROR(G37*J37,0)</f>
        <v>0</v>
      </c>
      <c r="L37" s="463"/>
      <c r="M37" s="463"/>
    </row>
    <row r="38" spans="1:13" ht="15.75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Brass'!A:A),"")</f>
        <v/>
      </c>
      <c r="B38" s="400"/>
      <c r="C38" s="405"/>
      <c r="D38" s="1809"/>
      <c r="E38" s="1810"/>
      <c r="F38" s="1634"/>
      <c r="G38" s="1810"/>
      <c r="H38" s="1811"/>
      <c r="I38" s="1811"/>
      <c r="J38" s="1636"/>
      <c r="K38" s="1812"/>
      <c r="L38" s="304"/>
      <c r="M38" s="304"/>
    </row>
    <row r="39" spans="1:13" s="464" customFormat="1" ht="31.5" customHeight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Brass'!A:A),"")</f>
        <v/>
      </c>
      <c r="B39" s="1060"/>
      <c r="C39" s="567" t="s">
        <v>12514</v>
      </c>
      <c r="D39" s="688" t="s">
        <v>12515</v>
      </c>
      <c r="E39" s="1817">
        <v>18.489215447364835</v>
      </c>
      <c r="F39" s="569">
        <f t="shared" si="13"/>
        <v>0</v>
      </c>
      <c r="G39" s="1817">
        <f t="shared" si="14"/>
        <v>0</v>
      </c>
      <c r="H39" s="570">
        <v>25</v>
      </c>
      <c r="I39" s="570">
        <v>300</v>
      </c>
      <c r="J39" s="1818"/>
      <c r="K39" s="1819">
        <f t="shared" si="15"/>
        <v>0</v>
      </c>
      <c r="L39" s="463"/>
      <c r="M39" s="463"/>
    </row>
    <row r="40" spans="1:13" ht="15.75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Brass'!A:A),"")</f>
        <v/>
      </c>
      <c r="B40" s="513"/>
      <c r="C40" s="1693"/>
      <c r="D40" s="1694" t="s">
        <v>9158</v>
      </c>
      <c r="E40" s="1804" t="s">
        <v>563</v>
      </c>
      <c r="F40" s="1696"/>
      <c r="G40" s="1804"/>
      <c r="H40" s="1698"/>
      <c r="I40" s="1698"/>
      <c r="J40" s="1699"/>
      <c r="K40" s="1805"/>
      <c r="L40" s="304"/>
      <c r="M40" s="304"/>
    </row>
    <row r="41" spans="1:13" s="464" customFormat="1" ht="32.25" customHeight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Brass'!A:A),"")</f>
        <v/>
      </c>
      <c r="B41" s="1060"/>
      <c r="C41" s="567" t="s">
        <v>12516</v>
      </c>
      <c r="D41" s="688" t="s">
        <v>12517</v>
      </c>
      <c r="E41" s="1817">
        <v>26.735280944077441</v>
      </c>
      <c r="F41" s="569">
        <f t="shared" ref="F41:F89" si="16">$F$2</f>
        <v>0</v>
      </c>
      <c r="G41" s="1817">
        <f t="shared" ref="G41:G42" si="17">IFERROR(E41*F41,"-")</f>
        <v>0</v>
      </c>
      <c r="H41" s="386">
        <v>15</v>
      </c>
      <c r="I41" s="386">
        <v>150</v>
      </c>
      <c r="J41" s="138"/>
      <c r="K41" s="1819">
        <f t="shared" ref="K41:K42" si="18">IFERROR(G41*J41,0)</f>
        <v>0</v>
      </c>
      <c r="L41" s="463"/>
      <c r="M41" s="463"/>
    </row>
    <row r="42" spans="1:13" s="464" customFormat="1" ht="32.25" customHeight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Brass'!A:A),"")</f>
        <v/>
      </c>
      <c r="B42" s="1060"/>
      <c r="C42" s="713" t="s">
        <v>12518</v>
      </c>
      <c r="D42" s="1825" t="s">
        <v>12519</v>
      </c>
      <c r="E42" s="1822">
        <v>36.006954522681546</v>
      </c>
      <c r="F42" s="956">
        <f t="shared" si="16"/>
        <v>0</v>
      </c>
      <c r="G42" s="1822">
        <f t="shared" si="17"/>
        <v>0</v>
      </c>
      <c r="H42" s="386">
        <v>10</v>
      </c>
      <c r="I42" s="386">
        <v>100</v>
      </c>
      <c r="J42" s="1823"/>
      <c r="K42" s="1824">
        <f t="shared" si="18"/>
        <v>0</v>
      </c>
      <c r="L42" s="463"/>
      <c r="M42" s="463"/>
    </row>
    <row r="43" spans="1:13" ht="15.75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Brass'!A:A),"")</f>
        <v/>
      </c>
      <c r="B43" s="1815"/>
      <c r="C43" s="1693"/>
      <c r="D43" s="1694" t="s">
        <v>5209</v>
      </c>
      <c r="E43" s="1804" t="s">
        <v>563</v>
      </c>
      <c r="F43" s="1696"/>
      <c r="G43" s="1804"/>
      <c r="H43" s="1698"/>
      <c r="I43" s="1698"/>
      <c r="J43" s="1699"/>
      <c r="K43" s="1805"/>
      <c r="L43" s="304"/>
      <c r="M43" s="304"/>
    </row>
    <row r="44" spans="1:13" ht="15.75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Brass'!A:A),"")</f>
        <v/>
      </c>
      <c r="B44" s="1799"/>
      <c r="C44" s="341" t="s">
        <v>12520</v>
      </c>
      <c r="D44" s="678" t="s">
        <v>12521</v>
      </c>
      <c r="E44" s="1688">
        <v>18.045005691489294</v>
      </c>
      <c r="F44" s="294">
        <f t="shared" ref="F44:F87" si="19">$F$2</f>
        <v>0</v>
      </c>
      <c r="G44" s="1688">
        <f t="shared" ref="G44:G59" si="20">IFERROR(E44*F44,"-")</f>
        <v>0</v>
      </c>
      <c r="H44" s="386">
        <v>25</v>
      </c>
      <c r="I44" s="386">
        <v>200</v>
      </c>
      <c r="J44" s="98"/>
      <c r="K44" s="1806">
        <f t="shared" ref="K44:K59" si="21">IFERROR(G44*J44,0)</f>
        <v>0</v>
      </c>
      <c r="L44"/>
      <c r="M44" s="304"/>
    </row>
    <row r="45" spans="1:13" ht="15.75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Brass'!A:A),"")</f>
        <v/>
      </c>
      <c r="B45" s="340"/>
      <c r="C45" s="1628" t="s">
        <v>12522</v>
      </c>
      <c r="D45" s="675" t="s">
        <v>12523</v>
      </c>
      <c r="E45" s="1691">
        <v>34.922746518619419</v>
      </c>
      <c r="F45" s="295">
        <f t="shared" si="19"/>
        <v>0</v>
      </c>
      <c r="G45" s="1691">
        <f t="shared" si="20"/>
        <v>0</v>
      </c>
      <c r="H45" s="386">
        <v>10</v>
      </c>
      <c r="I45" s="386">
        <v>100</v>
      </c>
      <c r="J45" s="99"/>
      <c r="K45" s="1807">
        <f t="shared" si="21"/>
        <v>0</v>
      </c>
      <c r="L45" s="304"/>
      <c r="M45" s="304"/>
    </row>
    <row r="46" spans="1:13" ht="15.75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Brass'!A:A),"")</f>
        <v/>
      </c>
      <c r="B46" s="340"/>
      <c r="C46" s="1628" t="s">
        <v>12524</v>
      </c>
      <c r="D46" s="667" t="s">
        <v>12525</v>
      </c>
      <c r="E46" s="1691">
        <v>70.765491819930276</v>
      </c>
      <c r="F46" s="295">
        <f t="shared" si="19"/>
        <v>0</v>
      </c>
      <c r="G46" s="1691">
        <f>IFERROR(E46*F46,"-")</f>
        <v>0</v>
      </c>
      <c r="H46" s="386">
        <v>10</v>
      </c>
      <c r="I46" s="386">
        <v>60</v>
      </c>
      <c r="J46" s="99"/>
      <c r="K46" s="1807">
        <f>IFERROR(G46*J46,0)</f>
        <v>0</v>
      </c>
      <c r="L46" s="304"/>
      <c r="M46" s="304"/>
    </row>
    <row r="47" spans="1:13" ht="15.75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Brass'!A:A),"")</f>
        <v/>
      </c>
      <c r="B47" s="340"/>
      <c r="C47" s="1780"/>
      <c r="D47" s="1826"/>
      <c r="E47" s="1810"/>
      <c r="F47" s="1634"/>
      <c r="G47" s="1810"/>
      <c r="H47" s="1811"/>
      <c r="I47" s="1811"/>
      <c r="J47" s="1636"/>
      <c r="K47" s="1812"/>
      <c r="L47" s="304"/>
      <c r="M47" s="304"/>
    </row>
    <row r="48" spans="1:13" ht="15.75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Brass'!A:A),"")</f>
        <v/>
      </c>
      <c r="B48" s="340"/>
      <c r="C48" s="341" t="s">
        <v>12526</v>
      </c>
      <c r="D48" s="674" t="s">
        <v>12527</v>
      </c>
      <c r="E48" s="1688">
        <v>23.423940692858604</v>
      </c>
      <c r="F48" s="294">
        <f t="shared" si="19"/>
        <v>0</v>
      </c>
      <c r="G48" s="1688">
        <f t="shared" si="20"/>
        <v>0</v>
      </c>
      <c r="H48" s="386">
        <v>25</v>
      </c>
      <c r="I48" s="386">
        <v>150</v>
      </c>
      <c r="J48" s="98"/>
      <c r="K48" s="1806">
        <f t="shared" si="21"/>
        <v>0</v>
      </c>
      <c r="L48" s="304"/>
      <c r="M48" s="304"/>
    </row>
    <row r="49" spans="1:13" ht="15.75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Brass'!A:A),"")</f>
        <v/>
      </c>
      <c r="B49" s="340"/>
      <c r="C49" s="1780"/>
      <c r="D49" s="1809"/>
      <c r="E49" s="1810"/>
      <c r="F49" s="1634"/>
      <c r="G49" s="1810"/>
      <c r="H49" s="1811"/>
      <c r="I49" s="1811"/>
      <c r="J49" s="1636"/>
      <c r="K49" s="1812"/>
      <c r="L49" s="304"/>
      <c r="M49" s="304"/>
    </row>
    <row r="50" spans="1:13" ht="15.75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Brass'!A:A),"")</f>
        <v/>
      </c>
      <c r="B50" s="340"/>
      <c r="C50" s="1628" t="s">
        <v>12528</v>
      </c>
      <c r="D50" s="675" t="s">
        <v>12529</v>
      </c>
      <c r="E50" s="1691">
        <v>24.995248900742656</v>
      </c>
      <c r="F50" s="295">
        <f t="shared" si="19"/>
        <v>0</v>
      </c>
      <c r="G50" s="1691">
        <f>IFERROR(E50*F50,"-")</f>
        <v>0</v>
      </c>
      <c r="H50" s="386">
        <v>25</v>
      </c>
      <c r="I50" s="386">
        <v>150</v>
      </c>
      <c r="J50" s="99"/>
      <c r="K50" s="1807">
        <f>IFERROR(G50*J50,0)</f>
        <v>0</v>
      </c>
      <c r="L50" s="304"/>
      <c r="M50" s="304"/>
    </row>
    <row r="51" spans="1:13" ht="15.75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Brass'!A:A),"")</f>
        <v/>
      </c>
      <c r="B51" s="340"/>
      <c r="C51" s="1628" t="s">
        <v>12530</v>
      </c>
      <c r="D51" s="667" t="s">
        <v>12531</v>
      </c>
      <c r="E51" s="1691">
        <v>32.156095937471967</v>
      </c>
      <c r="F51" s="295">
        <f t="shared" si="19"/>
        <v>0</v>
      </c>
      <c r="G51" s="1691">
        <f>IFERROR(E51*F51,"-")</f>
        <v>0</v>
      </c>
      <c r="H51" s="386">
        <v>10</v>
      </c>
      <c r="I51" s="386">
        <v>120</v>
      </c>
      <c r="J51" s="99"/>
      <c r="K51" s="1807">
        <f>IFERROR(G51*J51,0)</f>
        <v>0</v>
      </c>
      <c r="L51" s="304"/>
      <c r="M51" s="304"/>
    </row>
    <row r="52" spans="1:13" ht="15.75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Brass'!A:A),"")</f>
        <v/>
      </c>
      <c r="B52" s="340"/>
      <c r="C52" s="1628" t="s">
        <v>12532</v>
      </c>
      <c r="D52" s="667" t="s">
        <v>12533</v>
      </c>
      <c r="E52" s="1691">
        <v>28.204755568931411</v>
      </c>
      <c r="F52" s="295">
        <f t="shared" si="19"/>
        <v>0</v>
      </c>
      <c r="G52" s="1691">
        <f>IFERROR(E52*F52,"-")</f>
        <v>0</v>
      </c>
      <c r="H52" s="386">
        <v>10</v>
      </c>
      <c r="I52" s="386">
        <v>120</v>
      </c>
      <c r="J52" s="99"/>
      <c r="K52" s="1807">
        <f>IFERROR(G52*J52,0)</f>
        <v>0</v>
      </c>
      <c r="L52" s="304"/>
      <c r="M52" s="304"/>
    </row>
    <row r="53" spans="1:13" ht="15.75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Brass'!A:A),"")</f>
        <v/>
      </c>
      <c r="B53" s="340"/>
      <c r="C53" s="341" t="s">
        <v>12534</v>
      </c>
      <c r="D53" s="666" t="s">
        <v>12535</v>
      </c>
      <c r="E53" s="1688">
        <v>49.663394936562582</v>
      </c>
      <c r="F53" s="294">
        <f t="shared" si="19"/>
        <v>0</v>
      </c>
      <c r="G53" s="1688">
        <f t="shared" si="20"/>
        <v>0</v>
      </c>
      <c r="H53" s="386">
        <v>10</v>
      </c>
      <c r="I53" s="386">
        <v>80</v>
      </c>
      <c r="J53" s="98"/>
      <c r="K53" s="1806">
        <f t="shared" si="21"/>
        <v>0</v>
      </c>
      <c r="L53" s="304"/>
      <c r="M53" s="304"/>
    </row>
    <row r="54" spans="1:13" ht="15.75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Brass'!A:A),"")</f>
        <v/>
      </c>
      <c r="B54" s="340"/>
      <c r="C54" s="1780"/>
      <c r="D54" s="1826"/>
      <c r="E54" s="1810"/>
      <c r="F54" s="1634"/>
      <c r="G54" s="1810"/>
      <c r="H54" s="1811"/>
      <c r="I54" s="1811"/>
      <c r="J54" s="1636"/>
      <c r="K54" s="1812"/>
      <c r="L54" s="304"/>
      <c r="M54" s="304"/>
    </row>
    <row r="55" spans="1:13" ht="15.75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Brass'!A:A),"")</f>
        <v/>
      </c>
      <c r="B55" s="340"/>
      <c r="C55" s="1628" t="s">
        <v>12536</v>
      </c>
      <c r="D55" s="667" t="s">
        <v>12537</v>
      </c>
      <c r="E55" s="1691">
        <v>60.295232828741156</v>
      </c>
      <c r="F55" s="295">
        <f t="shared" si="19"/>
        <v>0</v>
      </c>
      <c r="G55" s="1691">
        <f>IFERROR(E55*F55,"-")</f>
        <v>0</v>
      </c>
      <c r="H55" s="386">
        <v>10</v>
      </c>
      <c r="I55" s="386">
        <v>60</v>
      </c>
      <c r="J55" s="99"/>
      <c r="K55" s="1807">
        <f>IFERROR(G55*J55,0)</f>
        <v>0</v>
      </c>
      <c r="L55" s="304"/>
      <c r="M55" s="304"/>
    </row>
    <row r="56" spans="1:13" ht="15.75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Brass'!A:A),"")</f>
        <v/>
      </c>
      <c r="B56" s="340"/>
      <c r="C56" s="1628" t="s">
        <v>12538</v>
      </c>
      <c r="D56" s="667" t="s">
        <v>12539</v>
      </c>
      <c r="E56" s="1691">
        <v>54.116199752824642</v>
      </c>
      <c r="F56" s="295">
        <f t="shared" si="19"/>
        <v>0</v>
      </c>
      <c r="G56" s="1691">
        <f>IFERROR(E56*F56,"-")</f>
        <v>0</v>
      </c>
      <c r="H56" s="386">
        <v>10</v>
      </c>
      <c r="I56" s="386">
        <v>80</v>
      </c>
      <c r="J56" s="99"/>
      <c r="K56" s="1807">
        <f>IFERROR(G56*J56,0)</f>
        <v>0</v>
      </c>
      <c r="L56" s="304"/>
      <c r="M56" s="304"/>
    </row>
    <row r="57" spans="1:13" ht="15.75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Brass'!A:A),"")</f>
        <v/>
      </c>
      <c r="B57" s="340"/>
      <c r="C57" s="1628" t="s">
        <v>12540</v>
      </c>
      <c r="D57" s="667" t="s">
        <v>12541</v>
      </c>
      <c r="E57" s="1691">
        <v>63.958588748000516</v>
      </c>
      <c r="F57" s="295">
        <f t="shared" si="19"/>
        <v>0</v>
      </c>
      <c r="G57" s="1691">
        <f>IFERROR(E57*F57,"-")</f>
        <v>0</v>
      </c>
      <c r="H57" s="386">
        <v>10</v>
      </c>
      <c r="I57" s="386">
        <v>60</v>
      </c>
      <c r="J57" s="99"/>
      <c r="K57" s="1807">
        <f>IFERROR(G57*J57,0)</f>
        <v>0</v>
      </c>
      <c r="L57"/>
      <c r="M57" s="304"/>
    </row>
    <row r="58" spans="1:13" ht="15.75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Brass'!A:A),"")</f>
        <v/>
      </c>
      <c r="B58" s="340"/>
      <c r="C58" s="1628" t="s">
        <v>12542</v>
      </c>
      <c r="D58" s="675" t="s">
        <v>12543</v>
      </c>
      <c r="E58" s="1691">
        <v>51.575853612113704</v>
      </c>
      <c r="F58" s="295">
        <f t="shared" si="19"/>
        <v>0</v>
      </c>
      <c r="G58" s="1691">
        <f>IFERROR(E58*F58,"-")</f>
        <v>0</v>
      </c>
      <c r="H58" s="386">
        <v>10</v>
      </c>
      <c r="I58" s="386">
        <v>60</v>
      </c>
      <c r="J58" s="99"/>
      <c r="K58" s="1807">
        <f>IFERROR(G58*J58,0)</f>
        <v>0</v>
      </c>
      <c r="L58" s="304"/>
      <c r="M58" s="304"/>
    </row>
    <row r="59" spans="1:13" ht="15.75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Brass'!A:A),"")</f>
        <v/>
      </c>
      <c r="B59" s="359"/>
      <c r="C59" s="341" t="s">
        <v>12544</v>
      </c>
      <c r="D59" s="666" t="s">
        <v>12545</v>
      </c>
      <c r="E59" s="1688">
        <v>60.145479560622206</v>
      </c>
      <c r="F59" s="294">
        <f t="shared" si="19"/>
        <v>0</v>
      </c>
      <c r="G59" s="1688">
        <f t="shared" si="20"/>
        <v>0</v>
      </c>
      <c r="H59" s="386">
        <v>10</v>
      </c>
      <c r="I59" s="386">
        <v>60</v>
      </c>
      <c r="J59" s="98"/>
      <c r="K59" s="1806">
        <f t="shared" si="21"/>
        <v>0</v>
      </c>
      <c r="L59" s="304"/>
      <c r="M59"/>
    </row>
    <row r="60" spans="1:13" ht="15.75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Brass'!A:A),"")</f>
        <v/>
      </c>
      <c r="B60" s="556"/>
      <c r="C60" s="1693"/>
      <c r="D60" s="1694" t="s">
        <v>6565</v>
      </c>
      <c r="E60" s="1804" t="s">
        <v>563</v>
      </c>
      <c r="F60" s="1696"/>
      <c r="G60" s="1804"/>
      <c r="H60" s="1698"/>
      <c r="I60" s="1698"/>
      <c r="J60" s="1699"/>
      <c r="K60" s="1805"/>
      <c r="L60" s="304"/>
      <c r="M60" s="304"/>
    </row>
    <row r="61" spans="1:13" s="494" customFormat="1" ht="34.5" customHeight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Brass'!A:A),"")</f>
        <v/>
      </c>
      <c r="B61" s="1827"/>
      <c r="C61" s="1828" t="s">
        <v>12546</v>
      </c>
      <c r="D61" s="1829" t="s">
        <v>12547</v>
      </c>
      <c r="E61" s="1830">
        <v>7.2259468458415208</v>
      </c>
      <c r="F61" s="1831">
        <f t="shared" si="19"/>
        <v>0</v>
      </c>
      <c r="G61" s="1830">
        <f t="shared" ref="G61:G63" si="22">IFERROR(E61*F61,"-")</f>
        <v>0</v>
      </c>
      <c r="H61" s="1832">
        <v>50</v>
      </c>
      <c r="I61" s="1832">
        <v>800</v>
      </c>
      <c r="J61" s="1833"/>
      <c r="K61" s="1834">
        <f t="shared" ref="K61:K63" si="23">IFERROR(G61*J61,0)</f>
        <v>0</v>
      </c>
      <c r="L61" s="1269"/>
      <c r="M61" s="1835"/>
    </row>
    <row r="62" spans="1:13" s="494" customFormat="1" ht="34.5" customHeight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Brass'!A:A),"")</f>
        <v/>
      </c>
      <c r="B62" s="1827"/>
      <c r="C62" s="1836" t="s">
        <v>12548</v>
      </c>
      <c r="D62" s="1837" t="s">
        <v>12549</v>
      </c>
      <c r="E62" s="1838">
        <v>12.694114755955852</v>
      </c>
      <c r="F62" s="1839">
        <f t="shared" si="19"/>
        <v>0</v>
      </c>
      <c r="G62" s="1838">
        <f t="shared" si="22"/>
        <v>0</v>
      </c>
      <c r="H62" s="1832">
        <v>25</v>
      </c>
      <c r="I62" s="1832">
        <v>500</v>
      </c>
      <c r="J62" s="1840"/>
      <c r="K62" s="1841">
        <f t="shared" si="23"/>
        <v>0</v>
      </c>
      <c r="L62" s="1835"/>
      <c r="M62" s="1835"/>
    </row>
    <row r="63" spans="1:13" s="494" customFormat="1" ht="34.5" customHeight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Brass'!A:A),"")</f>
        <v/>
      </c>
      <c r="B63" s="1827"/>
      <c r="C63" s="1836" t="s">
        <v>12550</v>
      </c>
      <c r="D63" s="1837" t="s">
        <v>12551</v>
      </c>
      <c r="E63" s="1838">
        <v>23.387367392507755</v>
      </c>
      <c r="F63" s="1839">
        <f t="shared" si="19"/>
        <v>0</v>
      </c>
      <c r="G63" s="1838">
        <f t="shared" si="22"/>
        <v>0</v>
      </c>
      <c r="H63" s="1832">
        <v>25</v>
      </c>
      <c r="I63" s="1832">
        <v>300</v>
      </c>
      <c r="J63" s="1840"/>
      <c r="K63" s="1841">
        <f t="shared" si="23"/>
        <v>0</v>
      </c>
      <c r="L63" s="1835"/>
      <c r="M63" s="1835"/>
    </row>
    <row r="64" spans="1:13" ht="15.75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Brass'!A:A),"")</f>
        <v/>
      </c>
      <c r="B64" s="1815"/>
      <c r="C64" s="1842"/>
      <c r="D64" s="1843" t="s">
        <v>12552</v>
      </c>
      <c r="E64" s="1844" t="s">
        <v>563</v>
      </c>
      <c r="F64" s="1845"/>
      <c r="G64" s="1844"/>
      <c r="H64" s="1846"/>
      <c r="I64" s="1846"/>
      <c r="J64" s="1847"/>
      <c r="K64" s="1848"/>
      <c r="L64" s="304"/>
      <c r="M64" s="304"/>
    </row>
    <row r="65" spans="1:13" ht="27" customHeight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Brass'!A:A),"")</f>
        <v/>
      </c>
      <c r="B65" s="1667"/>
      <c r="C65" s="1701" t="s">
        <v>12553</v>
      </c>
      <c r="D65" s="1708" t="s">
        <v>12554</v>
      </c>
      <c r="E65" s="1703" t="s">
        <v>5172</v>
      </c>
      <c r="F65" s="1704" t="s">
        <v>5172</v>
      </c>
      <c r="G65" s="1703" t="s">
        <v>5172</v>
      </c>
      <c r="H65" s="390" t="s">
        <v>563</v>
      </c>
      <c r="I65" s="390" t="s">
        <v>563</v>
      </c>
      <c r="J65" s="1849"/>
      <c r="K65" s="1820">
        <f t="shared" ref="K65" si="24">IFERROR(G65*J65,0)</f>
        <v>0</v>
      </c>
      <c r="L65" s="304"/>
      <c r="M65" s="304"/>
    </row>
    <row r="66" spans="1:13" ht="27" customHeight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Brass'!A:A),"")</f>
        <v/>
      </c>
      <c r="B66" s="340"/>
      <c r="C66" s="1850" t="s">
        <v>12555</v>
      </c>
      <c r="D66" s="1708" t="s">
        <v>12556</v>
      </c>
      <c r="E66" s="1703" t="s">
        <v>5172</v>
      </c>
      <c r="F66" s="1704" t="s">
        <v>5172</v>
      </c>
      <c r="G66" s="1703" t="s">
        <v>5172</v>
      </c>
      <c r="H66" s="386" t="s">
        <v>563</v>
      </c>
      <c r="I66" s="386" t="s">
        <v>563</v>
      </c>
      <c r="J66" s="1849"/>
      <c r="K66" s="1820">
        <f>IFERROR(G66*J66,0)</f>
        <v>0</v>
      </c>
      <c r="L66" s="304"/>
      <c r="M66" s="304"/>
    </row>
    <row r="67" spans="1:13" s="1853" customFormat="1" ht="27" customHeight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Brass'!A:A),"")</f>
        <v/>
      </c>
      <c r="B67" s="1851"/>
      <c r="C67" s="1850" t="s">
        <v>12557</v>
      </c>
      <c r="D67" s="1708" t="s">
        <v>12558</v>
      </c>
      <c r="E67" s="1703" t="s">
        <v>5172</v>
      </c>
      <c r="F67" s="1704" t="s">
        <v>5172</v>
      </c>
      <c r="G67" s="1703" t="s">
        <v>5172</v>
      </c>
      <c r="H67" s="386" t="s">
        <v>563</v>
      </c>
      <c r="I67" s="386" t="s">
        <v>563</v>
      </c>
      <c r="J67" s="1849"/>
      <c r="K67" s="1820">
        <f t="shared" ref="K67" si="25">IFERROR(G67*J67,0)</f>
        <v>0</v>
      </c>
      <c r="L67" s="1852"/>
      <c r="M67" s="1852"/>
    </row>
    <row r="68" spans="1:13" ht="15.75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Brass'!A:A),"")</f>
        <v/>
      </c>
      <c r="B68" s="1815"/>
      <c r="C68" s="1693"/>
      <c r="D68" s="1694" t="s">
        <v>12559</v>
      </c>
      <c r="E68" s="1804" t="s">
        <v>563</v>
      </c>
      <c r="F68" s="1696"/>
      <c r="G68" s="1804"/>
      <c r="H68" s="1698"/>
      <c r="I68" s="1698"/>
      <c r="J68" s="1699"/>
      <c r="K68" s="1805"/>
      <c r="L68" s="304"/>
      <c r="M68" s="304"/>
    </row>
    <row r="69" spans="1:13" ht="42" customHeight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Brass'!A:A),"")</f>
        <v/>
      </c>
      <c r="B69" s="1799"/>
      <c r="C69" s="1850" t="s">
        <v>10339</v>
      </c>
      <c r="D69" s="1837" t="s">
        <v>10341</v>
      </c>
      <c r="E69" s="1703" t="s">
        <v>5172</v>
      </c>
      <c r="F69" s="1704" t="s">
        <v>5172</v>
      </c>
      <c r="G69" s="1703" t="s">
        <v>5172</v>
      </c>
      <c r="H69" s="390" t="s">
        <v>563</v>
      </c>
      <c r="I69" s="390" t="s">
        <v>563</v>
      </c>
      <c r="J69" s="1849"/>
      <c r="K69" s="1820">
        <f t="shared" ref="K69" si="26">IFERROR(G69*J69,0)</f>
        <v>0</v>
      </c>
      <c r="L69" s="304"/>
      <c r="M69" s="304"/>
    </row>
    <row r="70" spans="1:13" ht="42" customHeight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Brass'!A:A),"")</f>
        <v/>
      </c>
      <c r="B70" s="359"/>
      <c r="C70" s="1850" t="s">
        <v>10338</v>
      </c>
      <c r="D70" s="1837" t="s">
        <v>10340</v>
      </c>
      <c r="E70" s="1703" t="s">
        <v>5172</v>
      </c>
      <c r="F70" s="1704" t="s">
        <v>5172</v>
      </c>
      <c r="G70" s="1703" t="s">
        <v>5172</v>
      </c>
      <c r="H70" s="386" t="s">
        <v>563</v>
      </c>
      <c r="I70" s="386" t="s">
        <v>563</v>
      </c>
      <c r="J70" s="1706"/>
      <c r="K70" s="1820">
        <f>IFERROR(G70*J70,0)</f>
        <v>0</v>
      </c>
      <c r="L70" s="304"/>
      <c r="M70" s="304"/>
    </row>
    <row r="71" spans="1:13" ht="30.75" customHeight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Brass'!A:A),"")</f>
        <v/>
      </c>
      <c r="B71" s="651"/>
      <c r="C71" s="1854"/>
      <c r="D71" s="1855" t="s">
        <v>12560</v>
      </c>
      <c r="E71" s="1856"/>
      <c r="F71" s="1857"/>
      <c r="G71" s="1856"/>
      <c r="H71" s="1858"/>
      <c r="I71" s="1858"/>
      <c r="J71" s="1859"/>
      <c r="K71" s="1860"/>
      <c r="L71" s="304"/>
      <c r="M71" s="304"/>
    </row>
    <row r="72" spans="1:13" ht="15.75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Brass'!A:A),"")</f>
        <v/>
      </c>
      <c r="B72" s="556"/>
      <c r="C72" s="380"/>
      <c r="D72" s="381" t="s">
        <v>8652</v>
      </c>
      <c r="E72" s="1861" t="s">
        <v>563</v>
      </c>
      <c r="F72" s="293"/>
      <c r="G72" s="1861"/>
      <c r="H72" s="383"/>
      <c r="I72" s="383"/>
      <c r="J72" s="188"/>
      <c r="K72" s="1862"/>
      <c r="L72" s="304"/>
      <c r="M72" s="304"/>
    </row>
    <row r="73" spans="1:13" ht="15.75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Brass'!A:A),"")</f>
        <v/>
      </c>
      <c r="B73" s="400"/>
      <c r="C73" s="387" t="s">
        <v>12561</v>
      </c>
      <c r="D73" s="671" t="s">
        <v>12562</v>
      </c>
      <c r="E73" s="1691">
        <v>9.0190722362975961</v>
      </c>
      <c r="F73" s="295">
        <f t="shared" si="19"/>
        <v>0</v>
      </c>
      <c r="G73" s="1691">
        <f>IFERROR(E73*F73,"-")</f>
        <v>0</v>
      </c>
      <c r="H73" s="386">
        <v>50</v>
      </c>
      <c r="I73" s="386">
        <v>700</v>
      </c>
      <c r="J73" s="99"/>
      <c r="K73" s="1807">
        <f>IFERROR(G73*J73,0)</f>
        <v>0</v>
      </c>
      <c r="L73" s="304"/>
      <c r="M73" s="304"/>
    </row>
    <row r="74" spans="1:13" ht="15.75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Brass'!A:A),"")</f>
        <v/>
      </c>
      <c r="B74" s="400"/>
      <c r="C74" s="387" t="s">
        <v>12563</v>
      </c>
      <c r="D74" s="675" t="s">
        <v>12564</v>
      </c>
      <c r="E74" s="1691">
        <v>17.443660266108928</v>
      </c>
      <c r="F74" s="295">
        <f t="shared" si="19"/>
        <v>0</v>
      </c>
      <c r="G74" s="1691">
        <f>IFERROR(E74*F74,"-")</f>
        <v>0</v>
      </c>
      <c r="H74" s="386">
        <v>25</v>
      </c>
      <c r="I74" s="386">
        <v>250</v>
      </c>
      <c r="J74" s="99"/>
      <c r="K74" s="1807">
        <f>IFERROR(G74*J74,0)</f>
        <v>0</v>
      </c>
      <c r="L74"/>
      <c r="M74" s="304"/>
    </row>
    <row r="75" spans="1:13" ht="15.75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Brass'!A:A),"")</f>
        <v/>
      </c>
      <c r="B75" s="400"/>
      <c r="C75" s="1730" t="s">
        <v>12565</v>
      </c>
      <c r="D75" s="1863" t="s">
        <v>12566</v>
      </c>
      <c r="E75" s="1813">
        <v>30.828539841553741</v>
      </c>
      <c r="F75" s="922">
        <f t="shared" si="19"/>
        <v>0</v>
      </c>
      <c r="G75" s="1813">
        <f>IFERROR(E75*F75,"-")</f>
        <v>0</v>
      </c>
      <c r="H75" s="386">
        <v>25</v>
      </c>
      <c r="I75" s="386">
        <v>150</v>
      </c>
      <c r="J75" s="152"/>
      <c r="K75" s="1814">
        <f>IFERROR(G75*J75,0)</f>
        <v>0</v>
      </c>
      <c r="L75"/>
      <c r="M75"/>
    </row>
    <row r="76" spans="1:13" ht="15.75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Brass'!A:A),"")</f>
        <v/>
      </c>
      <c r="B76" s="400"/>
      <c r="C76" s="405"/>
      <c r="D76" s="1864"/>
      <c r="E76" s="1810"/>
      <c r="F76" s="1634"/>
      <c r="G76" s="1810"/>
      <c r="H76" s="1811"/>
      <c r="I76" s="1811"/>
      <c r="J76" s="1636"/>
      <c r="K76" s="1812"/>
      <c r="L76" s="304"/>
      <c r="M76"/>
    </row>
    <row r="77" spans="1:13" ht="15.75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Brass'!A:A),"")</f>
        <v/>
      </c>
      <c r="B77" s="400"/>
      <c r="C77" s="384" t="s">
        <v>12567</v>
      </c>
      <c r="D77" s="666" t="s">
        <v>12568</v>
      </c>
      <c r="E77" s="1688">
        <v>12.011022644551124</v>
      </c>
      <c r="F77" s="294">
        <f t="shared" si="19"/>
        <v>0</v>
      </c>
      <c r="G77" s="1688">
        <f t="shared" ref="G77:G78" si="27">IFERROR(E77*F77,"-")</f>
        <v>0</v>
      </c>
      <c r="H77" s="386">
        <v>25</v>
      </c>
      <c r="I77" s="386">
        <v>300</v>
      </c>
      <c r="J77" s="98"/>
      <c r="K77" s="1806">
        <f t="shared" ref="K77:K78" si="28">IFERROR(G77*J77,0)</f>
        <v>0</v>
      </c>
      <c r="L77" s="304"/>
      <c r="M77" s="304"/>
    </row>
    <row r="78" spans="1:13" ht="15.75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Brass'!A:A),"")</f>
        <v/>
      </c>
      <c r="B78" s="400"/>
      <c r="C78" s="387" t="s">
        <v>12569</v>
      </c>
      <c r="D78" s="675" t="s">
        <v>12570</v>
      </c>
      <c r="E78" s="1691">
        <v>15.107374821979354</v>
      </c>
      <c r="F78" s="295">
        <f t="shared" si="19"/>
        <v>0</v>
      </c>
      <c r="G78" s="1691">
        <f t="shared" si="27"/>
        <v>0</v>
      </c>
      <c r="H78" s="386">
        <v>25</v>
      </c>
      <c r="I78" s="386">
        <v>300</v>
      </c>
      <c r="J78" s="99"/>
      <c r="K78" s="1807">
        <f t="shared" si="28"/>
        <v>0</v>
      </c>
      <c r="L78" s="304"/>
      <c r="M78" s="304"/>
    </row>
    <row r="79" spans="1:13" ht="15.75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Brass'!A:A),"")</f>
        <v/>
      </c>
      <c r="B79" s="513"/>
      <c r="C79" s="1693"/>
      <c r="D79" s="1694" t="s">
        <v>8649</v>
      </c>
      <c r="E79" s="1804" t="s">
        <v>563</v>
      </c>
      <c r="F79" s="1696"/>
      <c r="G79" s="1804"/>
      <c r="H79" s="1698"/>
      <c r="I79" s="1698"/>
      <c r="J79" s="1699"/>
      <c r="K79" s="1805"/>
      <c r="L79" s="304"/>
      <c r="M79" s="304"/>
    </row>
    <row r="80" spans="1:13" ht="15.75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Brass'!A:A),"")</f>
        <v/>
      </c>
      <c r="B80" s="400"/>
      <c r="C80" s="387" t="s">
        <v>12571</v>
      </c>
      <c r="D80" s="666" t="s">
        <v>12572</v>
      </c>
      <c r="E80" s="1688">
        <v>7.9192685914099625</v>
      </c>
      <c r="F80" s="294">
        <f t="shared" ref="F80:F84" si="29">$F$2</f>
        <v>0</v>
      </c>
      <c r="G80" s="1688">
        <f>IFERROR(E80*F80,"-")</f>
        <v>0</v>
      </c>
      <c r="H80" s="386">
        <v>50</v>
      </c>
      <c r="I80" s="386">
        <v>600</v>
      </c>
      <c r="J80" s="98"/>
      <c r="K80" s="1806">
        <f>IFERROR(G80*J80,0)</f>
        <v>0</v>
      </c>
      <c r="L80" s="304"/>
      <c r="M80" s="304"/>
    </row>
    <row r="81" spans="1:13" ht="15.75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Brass'!A:A),"")</f>
        <v/>
      </c>
      <c r="B81" s="400"/>
      <c r="C81" s="1730" t="s">
        <v>12573</v>
      </c>
      <c r="D81" s="686" t="s">
        <v>12574</v>
      </c>
      <c r="E81" s="1691">
        <v>15.128533791865928</v>
      </c>
      <c r="F81" s="295">
        <f t="shared" si="29"/>
        <v>0</v>
      </c>
      <c r="G81" s="1691">
        <f>IFERROR(E81*F81,"-")</f>
        <v>0</v>
      </c>
      <c r="H81" s="386">
        <v>25</v>
      </c>
      <c r="I81" s="386">
        <v>250</v>
      </c>
      <c r="J81" s="99"/>
      <c r="K81" s="1807">
        <f>IFERROR(G81*J81,0)</f>
        <v>0</v>
      </c>
      <c r="L81" s="304"/>
      <c r="M81" s="304"/>
    </row>
    <row r="82" spans="1:13" ht="15.75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Brass'!A:A),"")</f>
        <v/>
      </c>
      <c r="B82" s="400"/>
      <c r="C82" s="1730" t="s">
        <v>12575</v>
      </c>
      <c r="D82" s="1808" t="s">
        <v>12576</v>
      </c>
      <c r="E82" s="1813">
        <v>30.461060523842054</v>
      </c>
      <c r="F82" s="922">
        <f t="shared" si="29"/>
        <v>0</v>
      </c>
      <c r="G82" s="1813">
        <f>IFERROR(E82*F82,"-")</f>
        <v>0</v>
      </c>
      <c r="H82" s="386">
        <v>25</v>
      </c>
      <c r="I82" s="386">
        <v>150</v>
      </c>
      <c r="J82" s="152"/>
      <c r="K82" s="1814">
        <f>IFERROR(G82*J82,0)</f>
        <v>0</v>
      </c>
      <c r="L82" s="304"/>
      <c r="M82" s="304"/>
    </row>
    <row r="83" spans="1:13" ht="15.75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Brass'!A:A),"")</f>
        <v/>
      </c>
      <c r="B83" s="400"/>
      <c r="C83" s="405"/>
      <c r="D83" s="1809"/>
      <c r="E83" s="1810"/>
      <c r="F83" s="1634"/>
      <c r="G83" s="1810"/>
      <c r="H83" s="1811"/>
      <c r="I83" s="1811"/>
      <c r="J83" s="1636"/>
      <c r="K83" s="1812"/>
      <c r="L83"/>
      <c r="M83" s="304"/>
    </row>
    <row r="84" spans="1:13" ht="15.75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Brass'!A:A),"")</f>
        <v/>
      </c>
      <c r="B84" s="400"/>
      <c r="C84" s="384" t="s">
        <v>12577</v>
      </c>
      <c r="D84" s="666" t="s">
        <v>12578</v>
      </c>
      <c r="E84" s="1688">
        <v>13.824585256556182</v>
      </c>
      <c r="F84" s="294">
        <f t="shared" si="29"/>
        <v>0</v>
      </c>
      <c r="G84" s="1688">
        <f t="shared" ref="G84" si="30">IFERROR(E84*F84,"-")</f>
        <v>0</v>
      </c>
      <c r="H84" s="386">
        <v>25</v>
      </c>
      <c r="I84" s="386">
        <v>250</v>
      </c>
      <c r="J84" s="98"/>
      <c r="K84" s="1806">
        <f t="shared" ref="K84" si="31">IFERROR(G84*J84,0)</f>
        <v>0</v>
      </c>
      <c r="L84" s="304"/>
      <c r="M84" s="304"/>
    </row>
    <row r="85" spans="1:13" ht="15.75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Brass'!A:A),"")</f>
        <v/>
      </c>
      <c r="B85" s="513"/>
      <c r="C85" s="1693"/>
      <c r="D85" s="1694" t="s">
        <v>12579</v>
      </c>
      <c r="E85" s="1804" t="s">
        <v>563</v>
      </c>
      <c r="F85" s="1696"/>
      <c r="G85" s="1804"/>
      <c r="H85" s="1698"/>
      <c r="I85" s="1698"/>
      <c r="J85" s="1699"/>
      <c r="K85" s="1805"/>
      <c r="L85" s="304"/>
      <c r="M85" s="304"/>
    </row>
    <row r="86" spans="1:13" ht="43.5" customHeight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Brass'!A:A),"")</f>
        <v/>
      </c>
      <c r="B86" s="400"/>
      <c r="C86" s="567" t="s">
        <v>12580</v>
      </c>
      <c r="D86" s="688" t="s">
        <v>12581</v>
      </c>
      <c r="E86" s="1817">
        <v>12.744720237237098</v>
      </c>
      <c r="F86" s="569">
        <f t="shared" si="19"/>
        <v>0</v>
      </c>
      <c r="G86" s="1817">
        <f t="shared" ref="G86" si="32">IFERROR(E86*F86,"-")</f>
        <v>0</v>
      </c>
      <c r="H86" s="570">
        <v>25</v>
      </c>
      <c r="I86" s="570">
        <v>250</v>
      </c>
      <c r="J86" s="138"/>
      <c r="K86" s="1819">
        <f t="shared" ref="K86" si="33">IFERROR(G86*J86,0)</f>
        <v>0</v>
      </c>
      <c r="L86" s="304"/>
      <c r="M86" s="304"/>
    </row>
    <row r="87" spans="1:13" ht="43.5" customHeight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Brass'!A:A),"")</f>
        <v/>
      </c>
      <c r="B87" s="400"/>
      <c r="C87" s="713" t="s">
        <v>12582</v>
      </c>
      <c r="D87" s="1825" t="s">
        <v>12583</v>
      </c>
      <c r="E87" s="1822">
        <v>26.312021314846671</v>
      </c>
      <c r="F87" s="956">
        <f t="shared" si="19"/>
        <v>0</v>
      </c>
      <c r="G87" s="1822">
        <f>IFERROR(E87*F87,"-")</f>
        <v>0</v>
      </c>
      <c r="H87" s="570">
        <v>10</v>
      </c>
      <c r="I87" s="570">
        <v>150</v>
      </c>
      <c r="J87" s="1823"/>
      <c r="K87" s="1824">
        <f>IFERROR(G87*J87,0)</f>
        <v>0</v>
      </c>
      <c r="L87" s="304"/>
      <c r="M87" s="304"/>
    </row>
    <row r="88" spans="1:13" ht="15.75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Brass'!A:A),"")</f>
        <v/>
      </c>
      <c r="B88" s="1815"/>
      <c r="C88" s="1693"/>
      <c r="D88" s="1694" t="s">
        <v>12584</v>
      </c>
      <c r="E88" s="1804" t="s">
        <v>563</v>
      </c>
      <c r="F88" s="1696"/>
      <c r="G88" s="1804"/>
      <c r="H88" s="1698"/>
      <c r="I88" s="1698"/>
      <c r="J88" s="1699"/>
      <c r="K88" s="1805"/>
      <c r="L88" s="304"/>
      <c r="M88" s="304"/>
    </row>
    <row r="89" spans="1:13" ht="69" customHeight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Brass'!A:A),"")</f>
        <v/>
      </c>
      <c r="B89" s="449"/>
      <c r="C89" s="1850" t="s">
        <v>12585</v>
      </c>
      <c r="D89" s="1708" t="s">
        <v>12586</v>
      </c>
      <c r="E89" s="1703">
        <v>28.33761833146519</v>
      </c>
      <c r="F89" s="1704">
        <f t="shared" si="16"/>
        <v>0</v>
      </c>
      <c r="G89" s="1703">
        <f t="shared" ref="G89" si="34">IFERROR(E89*F89,"-")</f>
        <v>0</v>
      </c>
      <c r="H89" s="1079">
        <v>10</v>
      </c>
      <c r="I89" s="1079">
        <v>150</v>
      </c>
      <c r="J89" s="1849"/>
      <c r="K89" s="1820">
        <f t="shared" ref="K89" si="35">IFERROR(G89*J89,0)</f>
        <v>0</v>
      </c>
      <c r="L89" s="304"/>
      <c r="M89" s="304"/>
    </row>
    <row r="90" spans="1:13" ht="15.75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Brass'!A:A),"")</f>
        <v/>
      </c>
      <c r="B90" s="304"/>
      <c r="C90" s="360"/>
      <c r="D90" s="361"/>
      <c r="E90" s="1865"/>
      <c r="F90" s="317"/>
      <c r="G90" s="318"/>
      <c r="H90" s="318"/>
      <c r="I90" s="363"/>
      <c r="J90" s="121"/>
      <c r="K90" s="362"/>
      <c r="L90" s="304"/>
      <c r="M90" s="304"/>
    </row>
    <row r="91" spans="1:13" ht="15.75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Brass'!A:A),"")</f>
        <v/>
      </c>
      <c r="B91" s="304"/>
      <c r="C91" s="360"/>
      <c r="D91" s="361"/>
      <c r="E91" s="1865"/>
      <c r="F91" s="317"/>
      <c r="G91" s="318"/>
      <c r="H91" s="318"/>
      <c r="I91" s="363"/>
      <c r="J91" s="121"/>
      <c r="K91" s="362"/>
      <c r="L91" s="304"/>
      <c r="M91" s="304"/>
    </row>
    <row r="92" spans="1:13" ht="15.75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Brass'!A:A),"")</f>
        <v/>
      </c>
      <c r="B92" s="304"/>
      <c r="C92" s="360"/>
      <c r="D92" s="361"/>
      <c r="E92" s="1865"/>
      <c r="F92" s="317"/>
      <c r="G92" s="318"/>
      <c r="H92" s="318"/>
      <c r="I92" s="363"/>
      <c r="J92" s="121"/>
      <c r="K92" s="362"/>
      <c r="L92" s="304"/>
      <c r="M92" s="304"/>
    </row>
    <row r="93" spans="1:13" ht="15.75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Brass'!A:A),"")</f>
        <v/>
      </c>
      <c r="B93" s="304"/>
      <c r="C93" s="360"/>
      <c r="D93" s="361"/>
      <c r="E93" s="1865"/>
      <c r="F93" s="317"/>
      <c r="G93" s="318"/>
      <c r="H93" s="318"/>
      <c r="I93" s="363"/>
      <c r="J93" s="121"/>
      <c r="K93" s="362"/>
      <c r="L93" s="304"/>
      <c r="M93" s="304"/>
    </row>
    <row r="94" spans="1:13" ht="15.75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Brass'!A:A),"")</f>
        <v/>
      </c>
      <c r="B94" s="304"/>
      <c r="C94" s="360"/>
      <c r="D94" s="361"/>
      <c r="E94" s="1865"/>
      <c r="F94" s="317"/>
      <c r="G94" s="318"/>
      <c r="H94" s="318"/>
      <c r="I94" s="363"/>
      <c r="J94" s="121"/>
      <c r="K94" s="362"/>
      <c r="L94" s="304"/>
      <c r="M94" s="304"/>
    </row>
    <row r="95" spans="1:13" ht="15.75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Brass'!A:A),"")</f>
        <v/>
      </c>
      <c r="B95" s="304"/>
      <c r="C95" s="360"/>
      <c r="D95" s="361"/>
      <c r="E95" s="1865"/>
      <c r="F95" s="317"/>
      <c r="G95" s="318"/>
      <c r="H95" s="318"/>
      <c r="I95" s="363"/>
      <c r="J95" s="121"/>
      <c r="K95" s="362"/>
      <c r="L95" s="304"/>
      <c r="M95" s="304"/>
    </row>
    <row r="96" spans="1:13" ht="15.75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Brass'!A:A),"")</f>
        <v/>
      </c>
      <c r="B96" s="304"/>
      <c r="C96" s="360"/>
      <c r="D96" s="361"/>
      <c r="E96" s="1865"/>
      <c r="F96" s="317"/>
      <c r="G96" s="318"/>
      <c r="H96" s="318"/>
      <c r="I96" s="363"/>
      <c r="J96" s="121"/>
      <c r="K96" s="362"/>
      <c r="L96" s="304"/>
      <c r="M96" s="304"/>
    </row>
    <row r="97" spans="1:13" ht="15.75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Brass'!A:A),"")</f>
        <v/>
      </c>
      <c r="B97" s="304"/>
      <c r="C97" s="360"/>
      <c r="D97" s="361"/>
      <c r="E97" s="1865"/>
      <c r="F97" s="317"/>
      <c r="G97" s="318"/>
      <c r="H97" s="318"/>
      <c r="I97" s="363"/>
      <c r="J97" s="121"/>
      <c r="K97" s="362"/>
      <c r="L97" s="304"/>
      <c r="M97" s="304"/>
    </row>
    <row r="98" spans="1:13" ht="15.75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Brass'!A:A),"")</f>
        <v/>
      </c>
      <c r="B98" s="304"/>
      <c r="C98" s="360"/>
      <c r="D98" s="361"/>
      <c r="E98" s="1865"/>
      <c r="F98" s="317"/>
      <c r="G98" s="318"/>
      <c r="H98" s="318"/>
      <c r="I98" s="363"/>
      <c r="J98" s="121"/>
      <c r="K98" s="362"/>
      <c r="L98" s="304"/>
      <c r="M98" s="304"/>
    </row>
    <row r="99" spans="1:13" ht="15.75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Brass'!A:A),"")</f>
        <v/>
      </c>
      <c r="B99" s="304"/>
      <c r="C99" s="360"/>
      <c r="D99" s="361"/>
      <c r="E99" s="1865"/>
      <c r="F99" s="317"/>
      <c r="G99" s="318"/>
      <c r="H99" s="318"/>
      <c r="I99" s="363"/>
      <c r="J99" s="121"/>
      <c r="K99" s="362"/>
      <c r="L99" s="304"/>
      <c r="M99" s="304"/>
    </row>
    <row r="100" spans="1:13" ht="15.75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Brass'!A:A),"")</f>
        <v/>
      </c>
      <c r="B100" s="304"/>
      <c r="C100" s="360"/>
      <c r="D100" s="361"/>
      <c r="E100" s="1865"/>
      <c r="F100" s="317"/>
      <c r="G100" s="318"/>
      <c r="H100" s="318"/>
      <c r="I100" s="363"/>
      <c r="J100" s="121"/>
      <c r="K100" s="362"/>
      <c r="L100" s="304"/>
      <c r="M100" s="304"/>
    </row>
    <row r="101" spans="1:13" ht="15.75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Brass'!A:A),"")</f>
        <v/>
      </c>
      <c r="B101" s="304"/>
      <c r="C101" s="360"/>
      <c r="D101" s="361"/>
      <c r="E101" s="1865"/>
      <c r="F101" s="317"/>
      <c r="G101" s="318"/>
      <c r="H101" s="318"/>
      <c r="I101" s="363"/>
      <c r="J101" s="121"/>
      <c r="K101" s="362"/>
      <c r="L101" s="304"/>
      <c r="M101" s="304"/>
    </row>
    <row r="102" spans="1:13" ht="15.75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Brass'!A:A),"")</f>
        <v/>
      </c>
      <c r="B102" s="304"/>
      <c r="C102" s="360"/>
      <c r="D102" s="361"/>
      <c r="E102" s="1865"/>
      <c r="F102" s="317"/>
      <c r="G102" s="318"/>
      <c r="H102" s="318"/>
      <c r="I102" s="363"/>
      <c r="J102" s="121"/>
      <c r="K102" s="362"/>
      <c r="L102" s="304"/>
      <c r="M102" s="304"/>
    </row>
    <row r="103" spans="1:13" ht="15.75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Brass'!A:A),"")</f>
        <v/>
      </c>
      <c r="B103" s="304"/>
      <c r="C103" s="360"/>
      <c r="D103" s="361"/>
      <c r="E103" s="1865"/>
      <c r="F103" s="317"/>
      <c r="G103" s="318"/>
      <c r="H103" s="318"/>
      <c r="I103" s="363"/>
      <c r="J103" s="121"/>
      <c r="K103" s="362"/>
      <c r="L103" s="304"/>
      <c r="M103" s="304"/>
    </row>
    <row r="104" spans="1:13" ht="15.75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Brass'!A:A),"")</f>
        <v/>
      </c>
      <c r="B104" s="304"/>
      <c r="C104" s="360"/>
      <c r="D104" s="361"/>
      <c r="E104" s="1865"/>
      <c r="F104" s="317"/>
      <c r="G104" s="318"/>
      <c r="H104" s="318"/>
      <c r="I104" s="363"/>
      <c r="J104" s="121"/>
      <c r="K104" s="362"/>
      <c r="L104" s="304"/>
      <c r="M104" s="304"/>
    </row>
    <row r="105" spans="1:13" ht="15.75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Brass'!A:A),"")</f>
        <v/>
      </c>
      <c r="B105" s="304"/>
      <c r="C105" s="360"/>
      <c r="D105" s="361"/>
      <c r="E105" s="1865"/>
      <c r="F105" s="317"/>
      <c r="G105" s="318"/>
      <c r="H105" s="318"/>
      <c r="I105" s="363"/>
      <c r="J105" s="121"/>
      <c r="K105" s="362"/>
      <c r="L105" s="304"/>
      <c r="M105" s="304"/>
    </row>
    <row r="106" spans="1:13" ht="15.75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Brass'!A:A),"")</f>
        <v/>
      </c>
      <c r="B106" s="304"/>
      <c r="C106" s="360"/>
      <c r="D106" s="361"/>
      <c r="E106" s="1865"/>
      <c r="F106" s="317"/>
      <c r="G106" s="318"/>
      <c r="H106" s="318"/>
      <c r="I106" s="363"/>
      <c r="J106" s="121"/>
      <c r="K106" s="362"/>
      <c r="L106" s="304"/>
      <c r="M106" s="304"/>
    </row>
    <row r="107" spans="1:13" ht="15.75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Brass'!A:A),"")</f>
        <v/>
      </c>
      <c r="B107" s="304"/>
      <c r="C107" s="360"/>
      <c r="D107" s="361"/>
      <c r="E107" s="1865"/>
      <c r="F107" s="317"/>
      <c r="G107" s="318"/>
      <c r="H107" s="318"/>
      <c r="I107" s="363"/>
      <c r="J107" s="121"/>
      <c r="K107" s="362"/>
      <c r="L107" s="304"/>
      <c r="M107" s="304"/>
    </row>
    <row r="108" spans="1:13" ht="15.75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Brass'!A:A),"")</f>
        <v/>
      </c>
      <c r="B108" s="304"/>
      <c r="C108" s="360"/>
      <c r="D108" s="361"/>
      <c r="E108" s="1865"/>
      <c r="F108" s="317"/>
      <c r="G108" s="318"/>
      <c r="H108" s="318"/>
      <c r="I108" s="363"/>
      <c r="J108" s="121"/>
      <c r="K108" s="362"/>
      <c r="L108" s="304"/>
      <c r="M108" s="304"/>
    </row>
    <row r="109" spans="1:13" ht="15.75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Brass'!A:A),"")</f>
        <v/>
      </c>
      <c r="B109" s="304"/>
      <c r="C109" s="360"/>
      <c r="D109" s="361"/>
      <c r="E109" s="1865"/>
      <c r="F109" s="317"/>
      <c r="G109" s="318"/>
      <c r="H109" s="318"/>
      <c r="I109" s="363"/>
      <c r="J109" s="121"/>
      <c r="K109" s="362"/>
      <c r="L109" s="304"/>
      <c r="M109" s="304"/>
    </row>
    <row r="110" spans="1:13" ht="15.75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Brass'!A:A),"")</f>
        <v/>
      </c>
      <c r="B110" s="304"/>
      <c r="C110" s="360"/>
      <c r="D110" s="361"/>
      <c r="E110" s="1865"/>
      <c r="F110" s="317"/>
      <c r="G110" s="318"/>
      <c r="H110" s="318"/>
      <c r="I110" s="363"/>
      <c r="J110" s="121"/>
      <c r="K110" s="362"/>
      <c r="L110" s="304"/>
      <c r="M110" s="304"/>
    </row>
    <row r="111" spans="1:13" ht="15.75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Brass'!A:A),"")</f>
        <v/>
      </c>
      <c r="B111" s="304"/>
      <c r="C111" s="360"/>
      <c r="D111" s="361"/>
      <c r="E111" s="1865"/>
      <c r="F111" s="317"/>
      <c r="G111" s="318"/>
      <c r="H111" s="318"/>
      <c r="I111" s="363"/>
      <c r="J111" s="121"/>
      <c r="K111" s="362"/>
      <c r="L111" s="304"/>
      <c r="M111" s="304"/>
    </row>
    <row r="112" spans="1:13" ht="15.75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Brass'!A:A),"")</f>
        <v/>
      </c>
      <c r="B112" s="304"/>
      <c r="C112" s="360"/>
      <c r="D112" s="361"/>
      <c r="E112" s="1865"/>
      <c r="F112" s="317"/>
      <c r="G112" s="318"/>
      <c r="H112" s="318"/>
      <c r="I112" s="363"/>
      <c r="J112" s="121"/>
      <c r="K112" s="362"/>
      <c r="L112" s="304"/>
      <c r="M112" s="304"/>
    </row>
    <row r="113" spans="1:13" ht="15.75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Brass'!A:A),"")</f>
        <v/>
      </c>
      <c r="B113" s="304"/>
      <c r="C113" s="360"/>
      <c r="D113" s="361"/>
      <c r="E113" s="1865"/>
      <c r="F113" s="317"/>
      <c r="G113" s="318"/>
      <c r="H113" s="318"/>
      <c r="I113" s="363"/>
      <c r="J113" s="121"/>
      <c r="K113" s="362"/>
      <c r="L113" s="304"/>
      <c r="M113" s="304"/>
    </row>
    <row r="114" spans="1:13" ht="15.75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Brass'!A:A),"")</f>
        <v/>
      </c>
      <c r="B114" s="304"/>
      <c r="C114" s="360"/>
      <c r="D114" s="361"/>
      <c r="E114" s="1865"/>
      <c r="F114" s="317"/>
      <c r="G114" s="318"/>
      <c r="H114" s="318"/>
      <c r="I114" s="363"/>
      <c r="J114" s="121"/>
      <c r="K114" s="362"/>
      <c r="L114" s="304"/>
      <c r="M114" s="304"/>
    </row>
    <row r="115" spans="1:13" ht="15.75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Brass'!A:A),"")</f>
        <v/>
      </c>
      <c r="B115" s="304"/>
      <c r="C115" s="360"/>
      <c r="D115" s="361"/>
      <c r="E115" s="1865"/>
      <c r="F115" s="317"/>
      <c r="G115" s="318"/>
      <c r="H115" s="318"/>
      <c r="I115" s="363"/>
      <c r="J115" s="121"/>
      <c r="K115" s="362"/>
      <c r="L115" s="304"/>
      <c r="M115" s="304"/>
    </row>
    <row r="116" spans="1:13" ht="15.75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Brass'!A:A),"")</f>
        <v/>
      </c>
      <c r="B116" s="304"/>
      <c r="C116" s="360"/>
      <c r="D116" s="361"/>
      <c r="E116" s="1865"/>
      <c r="F116" s="317"/>
      <c r="G116" s="318"/>
      <c r="H116" s="318"/>
      <c r="I116" s="363"/>
      <c r="J116" s="121"/>
      <c r="K116" s="362"/>
      <c r="L116" s="304"/>
      <c r="M116" s="304"/>
    </row>
    <row r="117" spans="1:13" ht="15.75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Brass'!A:A),"")</f>
        <v/>
      </c>
      <c r="B117" s="304"/>
      <c r="C117" s="360"/>
      <c r="D117" s="361"/>
      <c r="E117" s="1865"/>
      <c r="F117" s="317"/>
      <c r="G117" s="318"/>
      <c r="H117" s="318"/>
      <c r="I117" s="363"/>
      <c r="J117" s="121"/>
      <c r="K117" s="362"/>
      <c r="L117" s="304"/>
      <c r="M117" s="304"/>
    </row>
    <row r="118" spans="1:13" ht="15.75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Brass'!A:A),"")</f>
        <v/>
      </c>
      <c r="B118" s="304"/>
      <c r="C118" s="360"/>
      <c r="D118" s="361"/>
      <c r="E118" s="1865"/>
      <c r="F118" s="317"/>
      <c r="G118" s="318"/>
      <c r="H118" s="318"/>
      <c r="I118" s="363"/>
      <c r="J118" s="121"/>
      <c r="K118" s="362"/>
      <c r="L118" s="304"/>
      <c r="M118" s="304"/>
    </row>
    <row r="119" spans="1:13" ht="15.75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Brass'!A:A),"")</f>
        <v/>
      </c>
      <c r="B119" s="304"/>
      <c r="C119" s="360"/>
      <c r="D119" s="361"/>
      <c r="E119" s="1865"/>
      <c r="F119" s="317"/>
      <c r="G119" s="318"/>
      <c r="H119" s="318"/>
      <c r="I119" s="363"/>
      <c r="J119" s="121"/>
      <c r="K119" s="362"/>
      <c r="L119" s="304"/>
      <c r="M119" s="304"/>
    </row>
    <row r="120" spans="1:13" ht="15.75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Brass'!A:A),"")</f>
        <v/>
      </c>
      <c r="B120" s="304"/>
      <c r="C120" s="360"/>
      <c r="D120" s="361"/>
      <c r="E120" s="1865"/>
      <c r="F120" s="317"/>
      <c r="G120" s="318"/>
      <c r="H120" s="318"/>
      <c r="I120" s="363"/>
      <c r="J120" s="121"/>
      <c r="K120" s="362"/>
      <c r="L120" s="304"/>
      <c r="M120" s="304"/>
    </row>
    <row r="121" spans="1:13" ht="15.75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Brass'!A:A),"")</f>
        <v/>
      </c>
      <c r="B121" s="304"/>
      <c r="C121" s="360"/>
      <c r="D121" s="361"/>
      <c r="E121" s="1865"/>
      <c r="F121" s="317"/>
      <c r="G121" s="318"/>
      <c r="H121" s="318"/>
      <c r="I121" s="363"/>
      <c r="J121" s="121"/>
      <c r="K121" s="362"/>
      <c r="L121" s="304"/>
      <c r="M121" s="304"/>
    </row>
    <row r="122" spans="1:13" ht="15.75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Brass'!A:A),"")</f>
        <v/>
      </c>
      <c r="B122" s="304"/>
      <c r="C122" s="360"/>
      <c r="D122" s="361"/>
      <c r="E122" s="1865"/>
      <c r="F122" s="317"/>
      <c r="G122" s="318"/>
      <c r="H122" s="318"/>
      <c r="I122" s="363"/>
      <c r="J122" s="121"/>
      <c r="K122" s="362"/>
      <c r="L122" s="304"/>
      <c r="M122" s="304"/>
    </row>
    <row r="123" spans="1:13" ht="15.75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Brass'!A:A),"")</f>
        <v/>
      </c>
      <c r="B123" s="304"/>
      <c r="C123" s="360"/>
      <c r="D123" s="361"/>
      <c r="E123" s="1865"/>
      <c r="F123" s="317"/>
      <c r="G123" s="318"/>
      <c r="H123" s="318"/>
      <c r="I123" s="363"/>
      <c r="J123" s="121"/>
      <c r="K123" s="362"/>
      <c r="L123" s="304"/>
      <c r="M123" s="304"/>
    </row>
    <row r="124" spans="1:13" ht="15.75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Brass'!A:A),"")</f>
        <v/>
      </c>
      <c r="B124" s="304"/>
      <c r="C124" s="360"/>
      <c r="D124" s="361"/>
      <c r="E124" s="1865"/>
      <c r="F124" s="317"/>
      <c r="G124" s="318"/>
      <c r="H124" s="318"/>
      <c r="I124" s="363"/>
      <c r="J124" s="121"/>
      <c r="K124" s="362"/>
      <c r="L124" s="304"/>
      <c r="M124" s="304"/>
    </row>
    <row r="125" spans="1:13" ht="15.75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Brass'!A:A),"")</f>
        <v/>
      </c>
      <c r="B125" s="304"/>
      <c r="C125" s="360"/>
      <c r="D125" s="361"/>
      <c r="E125" s="1865"/>
      <c r="F125" s="317"/>
      <c r="G125" s="318"/>
      <c r="H125" s="318"/>
      <c r="I125" s="363"/>
      <c r="J125" s="121"/>
      <c r="K125" s="362"/>
      <c r="L125" s="304"/>
      <c r="M125" s="304"/>
    </row>
    <row r="126" spans="1:13" ht="15.75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Brass'!A:A),"")</f>
        <v/>
      </c>
      <c r="B126" s="304"/>
      <c r="C126" s="360"/>
      <c r="D126" s="361"/>
      <c r="E126" s="1865"/>
      <c r="F126" s="317"/>
      <c r="G126" s="318"/>
      <c r="H126" s="318"/>
      <c r="I126" s="363"/>
      <c r="J126" s="121"/>
      <c r="K126" s="362"/>
      <c r="L126" s="304"/>
      <c r="M126" s="304"/>
    </row>
    <row r="127" spans="1:13" ht="15.75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Brass'!A:A),"")</f>
        <v/>
      </c>
      <c r="B127" s="304"/>
      <c r="C127" s="360"/>
      <c r="D127" s="361"/>
      <c r="E127" s="1865"/>
      <c r="F127" s="317"/>
      <c r="G127" s="318"/>
      <c r="H127" s="318"/>
      <c r="I127" s="363"/>
      <c r="J127" s="121"/>
      <c r="K127" s="362"/>
      <c r="L127" s="304"/>
      <c r="M127" s="304"/>
    </row>
    <row r="128" spans="1:13" ht="15.75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Brass'!A:A),"")</f>
        <v/>
      </c>
      <c r="B128" s="304"/>
      <c r="C128" s="360"/>
      <c r="D128" s="361"/>
      <c r="E128" s="1865"/>
      <c r="F128" s="317"/>
      <c r="G128" s="318"/>
      <c r="H128" s="318"/>
      <c r="I128" s="363"/>
      <c r="J128" s="121"/>
      <c r="K128" s="362"/>
      <c r="L128" s="304"/>
      <c r="M128" s="304"/>
    </row>
    <row r="129" spans="1:13" ht="15.75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Brass'!A:A),"")</f>
        <v/>
      </c>
      <c r="B129" s="304"/>
      <c r="C129" s="360"/>
      <c r="D129" s="361"/>
      <c r="E129" s="1865"/>
      <c r="F129" s="317"/>
      <c r="G129" s="318"/>
      <c r="H129" s="318"/>
      <c r="I129" s="363"/>
      <c r="J129" s="121"/>
      <c r="K129" s="362"/>
      <c r="L129" s="304"/>
      <c r="M129" s="304"/>
    </row>
    <row r="130" spans="1:13" ht="15.75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Brass'!A:A),"")</f>
        <v/>
      </c>
      <c r="B130" s="304"/>
      <c r="C130" s="360"/>
      <c r="D130" s="361"/>
      <c r="E130" s="1865"/>
      <c r="F130" s="317"/>
      <c r="G130" s="318"/>
      <c r="H130" s="318"/>
      <c r="I130" s="363"/>
      <c r="J130" s="121"/>
      <c r="K130" s="362"/>
      <c r="L130" s="304"/>
      <c r="M130" s="304"/>
    </row>
    <row r="131" spans="1:13" ht="15.75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Brass'!A:A),"")</f>
        <v/>
      </c>
      <c r="B131" s="304"/>
      <c r="C131" s="360"/>
      <c r="D131" s="361"/>
      <c r="E131" s="1865"/>
      <c r="F131" s="317"/>
      <c r="G131" s="318"/>
      <c r="H131" s="318"/>
      <c r="I131" s="363"/>
      <c r="J131" s="121"/>
      <c r="K131" s="362"/>
      <c r="L131" s="304"/>
      <c r="M131" s="304"/>
    </row>
    <row r="132" spans="1:13" ht="15.75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Brass'!A:A),"")</f>
        <v/>
      </c>
      <c r="B132" s="304"/>
      <c r="C132" s="360"/>
      <c r="D132" s="361"/>
      <c r="E132" s="1865"/>
      <c r="F132" s="317"/>
      <c r="G132" s="318"/>
      <c r="H132" s="318"/>
      <c r="I132" s="363"/>
      <c r="J132" s="121"/>
      <c r="K132" s="362"/>
      <c r="L132" s="304"/>
      <c r="M132" s="304"/>
    </row>
    <row r="133" spans="1:13" ht="15.75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Brass'!A:A),"")</f>
        <v/>
      </c>
      <c r="B133" s="304"/>
      <c r="C133" s="360"/>
      <c r="D133" s="361"/>
      <c r="E133" s="1865"/>
      <c r="F133" s="317"/>
      <c r="G133" s="318"/>
      <c r="H133" s="318"/>
      <c r="I133" s="363"/>
      <c r="J133" s="121"/>
      <c r="K133" s="362"/>
      <c r="L133" s="304"/>
      <c r="M133" s="304"/>
    </row>
    <row r="134" spans="1:13" ht="15.75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Brass'!A:A),"")</f>
        <v/>
      </c>
      <c r="B134" s="304"/>
      <c r="C134" s="360"/>
      <c r="D134" s="361"/>
      <c r="E134" s="1865"/>
      <c r="F134" s="317"/>
      <c r="G134" s="318"/>
      <c r="H134" s="318"/>
      <c r="I134" s="363"/>
      <c r="J134" s="121"/>
      <c r="K134" s="362"/>
      <c r="L134" s="304"/>
      <c r="M134" s="304"/>
    </row>
    <row r="135" spans="1:13" ht="15.75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Brass'!A:A),"")</f>
        <v/>
      </c>
      <c r="B135" s="304"/>
      <c r="C135" s="360"/>
      <c r="D135" s="361"/>
      <c r="E135" s="1865"/>
      <c r="F135" s="317"/>
      <c r="G135" s="318"/>
      <c r="H135" s="318"/>
      <c r="I135" s="363"/>
      <c r="J135" s="121"/>
      <c r="K135" s="362"/>
      <c r="L135" s="304"/>
      <c r="M135" s="304"/>
    </row>
    <row r="136" spans="1:13" ht="15.75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Brass'!A:A),"")</f>
        <v/>
      </c>
      <c r="B136" s="304"/>
      <c r="C136" s="360"/>
      <c r="D136" s="361"/>
      <c r="E136" s="1865"/>
      <c r="F136" s="317"/>
      <c r="G136" s="318"/>
      <c r="H136" s="318"/>
      <c r="I136" s="363"/>
      <c r="J136" s="121"/>
      <c r="K136" s="362"/>
      <c r="L136" s="304"/>
      <c r="M136" s="304"/>
    </row>
    <row r="137" spans="1:13" ht="15.75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Brass'!A:A),"")</f>
        <v/>
      </c>
      <c r="B137" s="304"/>
      <c r="C137" s="360"/>
      <c r="D137" s="361"/>
      <c r="E137" s="1865"/>
      <c r="F137" s="317"/>
      <c r="G137" s="318"/>
      <c r="H137" s="318"/>
      <c r="I137" s="363"/>
      <c r="J137" s="121"/>
      <c r="K137" s="362"/>
      <c r="L137" s="304"/>
      <c r="M137" s="304"/>
    </row>
    <row r="138" spans="1:13" ht="15.75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Brass'!A:A),"")</f>
        <v/>
      </c>
      <c r="B138" s="304"/>
      <c r="C138" s="360"/>
      <c r="D138" s="361"/>
      <c r="E138" s="1865"/>
      <c r="F138" s="317"/>
      <c r="G138" s="318"/>
      <c r="H138" s="318"/>
      <c r="I138" s="363"/>
      <c r="J138" s="121"/>
      <c r="K138" s="362"/>
      <c r="L138" s="304"/>
      <c r="M138" s="304"/>
    </row>
    <row r="139" spans="1:13" ht="15.75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Brass'!A:A),"")</f>
        <v/>
      </c>
      <c r="B139" s="304"/>
      <c r="C139" s="360"/>
      <c r="D139" s="361"/>
      <c r="E139" s="1865"/>
      <c r="F139" s="317"/>
      <c r="G139" s="318"/>
      <c r="H139" s="318"/>
      <c r="I139" s="363"/>
      <c r="J139" s="121"/>
      <c r="K139" s="362"/>
      <c r="L139" s="304"/>
      <c r="M139" s="304"/>
    </row>
    <row r="140" spans="1:13" ht="15.75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Brass'!A:A),"")</f>
        <v/>
      </c>
      <c r="B140" s="304"/>
      <c r="C140" s="360"/>
      <c r="D140" s="361"/>
      <c r="E140" s="1865"/>
      <c r="F140" s="317"/>
      <c r="G140" s="318"/>
      <c r="H140" s="318"/>
      <c r="I140" s="363"/>
      <c r="J140" s="121"/>
      <c r="K140" s="362"/>
      <c r="L140" s="304"/>
      <c r="M140" s="304"/>
    </row>
    <row r="141" spans="1:13" ht="15.75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Brass'!A:A),"")</f>
        <v/>
      </c>
      <c r="B141" s="304"/>
      <c r="C141" s="360"/>
      <c r="D141" s="361"/>
      <c r="E141" s="1865"/>
      <c r="F141" s="317"/>
      <c r="G141" s="318"/>
      <c r="H141" s="318"/>
      <c r="I141" s="363"/>
      <c r="J141" s="121"/>
      <c r="K141" s="362"/>
      <c r="L141" s="304"/>
      <c r="M141" s="304"/>
    </row>
    <row r="142" spans="1:13" ht="15.75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Brass'!A:A),"")</f>
        <v/>
      </c>
      <c r="B142" s="304"/>
      <c r="C142" s="360"/>
      <c r="D142" s="361"/>
      <c r="E142" s="1865"/>
      <c r="F142" s="317"/>
      <c r="G142" s="318"/>
      <c r="H142" s="318"/>
      <c r="I142" s="363"/>
      <c r="J142" s="121"/>
      <c r="K142" s="362"/>
      <c r="L142" s="304"/>
      <c r="M142" s="304"/>
    </row>
    <row r="143" spans="1:13" ht="15.75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Brass'!A:A),"")</f>
        <v/>
      </c>
      <c r="B143" s="304"/>
      <c r="C143" s="360"/>
      <c r="D143" s="361"/>
      <c r="E143" s="1865"/>
      <c r="F143" s="317"/>
      <c r="G143" s="318"/>
      <c r="H143" s="318"/>
      <c r="I143" s="363"/>
      <c r="J143" s="121"/>
      <c r="K143" s="362"/>
      <c r="L143" s="304"/>
      <c r="M143" s="304"/>
    </row>
    <row r="144" spans="1:13" ht="15.75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Brass'!A:A),"")</f>
        <v/>
      </c>
      <c r="B144" s="304"/>
      <c r="C144" s="360"/>
      <c r="D144" s="361"/>
      <c r="E144" s="1865"/>
      <c r="F144" s="317"/>
      <c r="G144" s="318"/>
      <c r="H144" s="318"/>
      <c r="I144" s="363"/>
      <c r="J144" s="121"/>
      <c r="K144" s="362"/>
      <c r="L144" s="304"/>
      <c r="M144" s="304"/>
    </row>
    <row r="145" spans="1:13" ht="15.75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Brass'!A:A),"")</f>
        <v/>
      </c>
      <c r="B145" s="304"/>
      <c r="C145" s="360"/>
      <c r="D145" s="361"/>
      <c r="E145" s="1865"/>
      <c r="F145" s="317"/>
      <c r="G145" s="318"/>
      <c r="H145" s="318"/>
      <c r="I145" s="363"/>
      <c r="J145" s="121"/>
      <c r="K145" s="362"/>
      <c r="L145" s="304"/>
      <c r="M145" s="304"/>
    </row>
    <row r="146" spans="1:13" ht="15.75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Brass'!A:A),"")</f>
        <v/>
      </c>
      <c r="B146" s="304"/>
      <c r="C146" s="360"/>
      <c r="D146" s="361"/>
      <c r="E146" s="1865"/>
      <c r="F146" s="317"/>
      <c r="G146" s="318"/>
      <c r="H146" s="318"/>
      <c r="I146" s="363"/>
      <c r="J146" s="121"/>
      <c r="K146" s="362"/>
      <c r="L146" s="304"/>
      <c r="M146" s="304"/>
    </row>
    <row r="147" spans="1:13" ht="15.75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Brass'!A:A),"")</f>
        <v/>
      </c>
      <c r="B147" s="304"/>
      <c r="C147" s="360"/>
      <c r="D147" s="361"/>
      <c r="E147" s="1865"/>
      <c r="F147" s="317"/>
      <c r="G147" s="318"/>
      <c r="H147" s="318"/>
      <c r="I147" s="363"/>
      <c r="J147" s="121"/>
      <c r="K147" s="362"/>
      <c r="L147" s="304"/>
      <c r="M147" s="304"/>
    </row>
    <row r="148" spans="1:13" ht="15.75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Brass'!A:A),"")</f>
        <v/>
      </c>
      <c r="B148" s="304"/>
      <c r="C148" s="360"/>
      <c r="D148" s="361"/>
      <c r="E148" s="1865"/>
      <c r="F148" s="317"/>
      <c r="G148" s="318"/>
      <c r="H148" s="318"/>
      <c r="I148" s="363"/>
      <c r="J148" s="121"/>
      <c r="K148" s="362"/>
      <c r="L148" s="304"/>
      <c r="M148" s="304"/>
    </row>
    <row r="149" spans="1:13" ht="15.75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Brass'!A:A),"")</f>
        <v/>
      </c>
      <c r="B149" s="304"/>
      <c r="C149" s="360"/>
      <c r="D149" s="361"/>
      <c r="E149" s="1865"/>
      <c r="F149" s="317"/>
      <c r="G149" s="318"/>
      <c r="H149" s="318"/>
      <c r="I149" s="363"/>
      <c r="J149" s="121"/>
      <c r="K149" s="362"/>
      <c r="L149" s="304"/>
      <c r="M149" s="304"/>
    </row>
    <row r="150" spans="1:13" ht="15.75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Brass'!A:A),"")</f>
        <v/>
      </c>
      <c r="B150" s="304"/>
      <c r="C150" s="360"/>
      <c r="D150" s="361"/>
      <c r="E150" s="1865"/>
      <c r="F150" s="317"/>
      <c r="G150" s="318"/>
      <c r="H150" s="318"/>
      <c r="I150" s="363"/>
      <c r="J150" s="121"/>
      <c r="K150" s="362"/>
      <c r="L150" s="304"/>
      <c r="M150" s="304"/>
    </row>
    <row r="151" spans="1:13" ht="15.75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Brass'!A:A),"")</f>
        <v/>
      </c>
      <c r="B151" s="304"/>
      <c r="C151" s="360"/>
      <c r="D151" s="361"/>
      <c r="E151" s="1865"/>
      <c r="F151" s="317"/>
      <c r="G151" s="318"/>
      <c r="H151" s="318"/>
      <c r="I151" s="363"/>
      <c r="J151" s="121"/>
      <c r="K151" s="362"/>
      <c r="L151" s="304"/>
      <c r="M151" s="304"/>
    </row>
    <row r="152" spans="1:13" ht="15.75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Brass'!A:A),"")</f>
        <v/>
      </c>
      <c r="B152" s="304"/>
      <c r="C152" s="360"/>
      <c r="D152" s="361"/>
      <c r="E152" s="1865"/>
      <c r="F152" s="317"/>
      <c r="G152" s="318"/>
      <c r="H152" s="318"/>
      <c r="I152" s="363"/>
      <c r="J152" s="121"/>
      <c r="K152" s="362"/>
      <c r="L152" s="304"/>
      <c r="M152" s="304"/>
    </row>
    <row r="153" spans="1:13" ht="15.75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Brass'!A:A),"")</f>
        <v/>
      </c>
      <c r="B153" s="304"/>
      <c r="C153" s="360"/>
      <c r="D153" s="361"/>
      <c r="E153" s="1865"/>
      <c r="F153" s="317"/>
      <c r="G153" s="318"/>
      <c r="H153" s="318"/>
      <c r="I153" s="363"/>
      <c r="J153" s="121"/>
      <c r="K153" s="362"/>
      <c r="L153" s="304"/>
      <c r="M153" s="304"/>
    </row>
    <row r="154" spans="1:13" ht="15.75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Brass'!A:A),"")</f>
        <v/>
      </c>
      <c r="B154" s="304"/>
      <c r="C154" s="360"/>
      <c r="D154" s="361"/>
      <c r="E154" s="1865"/>
      <c r="F154" s="317"/>
      <c r="G154" s="318"/>
      <c r="H154" s="318"/>
      <c r="I154" s="363"/>
      <c r="J154" s="121"/>
      <c r="K154" s="362"/>
      <c r="L154" s="304"/>
      <c r="M154" s="304"/>
    </row>
    <row r="155" spans="1:13" ht="15.75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Brass'!A:A),"")</f>
        <v/>
      </c>
      <c r="B155" s="304"/>
      <c r="C155" s="360"/>
      <c r="D155" s="361"/>
      <c r="E155" s="1865"/>
      <c r="F155" s="317"/>
      <c r="G155" s="318"/>
      <c r="H155" s="318"/>
      <c r="I155" s="363"/>
      <c r="J155" s="121"/>
      <c r="K155" s="362"/>
      <c r="L155" s="304"/>
      <c r="M155" s="304"/>
    </row>
    <row r="156" spans="1:13" ht="15.75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Brass'!A:A),"")</f>
        <v/>
      </c>
      <c r="B156" s="304"/>
      <c r="C156" s="360"/>
      <c r="D156" s="361"/>
      <c r="E156" s="1865"/>
      <c r="F156" s="317"/>
      <c r="G156" s="318"/>
      <c r="H156" s="318"/>
      <c r="I156" s="363"/>
      <c r="J156" s="121"/>
      <c r="K156" s="362"/>
      <c r="L156" s="304"/>
      <c r="M156" s="304"/>
    </row>
    <row r="157" spans="1:13" ht="15.75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Brass'!A:A),"")</f>
        <v/>
      </c>
      <c r="B157" s="304"/>
      <c r="C157" s="360"/>
      <c r="D157" s="361"/>
      <c r="E157" s="1865"/>
      <c r="F157" s="317"/>
      <c r="G157" s="318"/>
      <c r="H157" s="318"/>
      <c r="I157" s="363"/>
      <c r="J157" s="121"/>
      <c r="K157" s="362"/>
      <c r="L157" s="304"/>
      <c r="M157" s="304"/>
    </row>
    <row r="158" spans="1:13" ht="15.75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Brass'!A:A),"")</f>
        <v/>
      </c>
      <c r="B158" s="304"/>
      <c r="C158" s="360"/>
      <c r="D158" s="361"/>
      <c r="E158" s="1865"/>
      <c r="F158" s="317"/>
      <c r="G158" s="318"/>
      <c r="H158" s="318"/>
      <c r="I158" s="363"/>
      <c r="J158" s="121"/>
      <c r="K158" s="362"/>
      <c r="L158" s="304"/>
      <c r="M158" s="304"/>
    </row>
    <row r="159" spans="1:13" ht="15.75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Brass'!A:A),"")</f>
        <v/>
      </c>
      <c r="B159" s="304"/>
      <c r="C159" s="360"/>
      <c r="D159" s="361"/>
      <c r="E159" s="1865"/>
      <c r="F159" s="317"/>
      <c r="G159" s="318"/>
      <c r="H159" s="318"/>
      <c r="I159" s="363"/>
      <c r="J159" s="121"/>
      <c r="K159" s="362"/>
      <c r="L159" s="304"/>
      <c r="M159" s="304"/>
    </row>
    <row r="160" spans="1:13" ht="15.75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Brass'!A:A),"")</f>
        <v/>
      </c>
      <c r="B160" s="304"/>
      <c r="C160" s="360"/>
      <c r="D160" s="361"/>
      <c r="E160" s="1865"/>
      <c r="F160" s="317"/>
      <c r="G160" s="318"/>
      <c r="H160" s="318"/>
      <c r="I160" s="363"/>
      <c r="J160" s="121"/>
      <c r="K160" s="362"/>
      <c r="L160" s="304"/>
      <c r="M160" s="304"/>
    </row>
    <row r="161" spans="1:13" ht="15.75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Brass'!A:A),"")</f>
        <v/>
      </c>
      <c r="B161" s="304"/>
      <c r="C161" s="360"/>
      <c r="D161" s="361"/>
      <c r="E161" s="1865"/>
      <c r="F161" s="317"/>
      <c r="G161" s="318"/>
      <c r="H161" s="318"/>
      <c r="I161" s="363"/>
      <c r="J161" s="121"/>
      <c r="K161" s="362"/>
      <c r="L161" s="304"/>
      <c r="M161" s="304"/>
    </row>
    <row r="162" spans="1:13" ht="15.75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Brass'!A:A),"")</f>
        <v/>
      </c>
      <c r="B162" s="304"/>
      <c r="C162" s="360"/>
      <c r="D162" s="361"/>
      <c r="E162" s="1865"/>
      <c r="F162" s="317"/>
      <c r="G162" s="318"/>
      <c r="H162" s="318"/>
      <c r="I162" s="363"/>
      <c r="J162" s="121"/>
      <c r="K162" s="362"/>
      <c r="L162" s="304"/>
      <c r="M162" s="304"/>
    </row>
    <row r="163" spans="1:13" ht="15.75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Brass'!A:A),"")</f>
        <v/>
      </c>
      <c r="B163" s="304"/>
      <c r="C163" s="360"/>
      <c r="D163" s="361"/>
      <c r="E163" s="1865"/>
      <c r="F163" s="317"/>
      <c r="G163" s="318"/>
      <c r="H163" s="318"/>
      <c r="I163" s="363"/>
      <c r="J163" s="121"/>
      <c r="K163" s="362"/>
      <c r="L163" s="304"/>
      <c r="M163" s="304"/>
    </row>
    <row r="164" spans="1:13" ht="15.75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Brass'!A:A),"")</f>
        <v/>
      </c>
      <c r="B164" s="304"/>
      <c r="C164" s="360"/>
      <c r="D164" s="361"/>
      <c r="E164" s="1865"/>
      <c r="F164" s="317"/>
      <c r="G164" s="318"/>
      <c r="H164" s="318"/>
      <c r="I164" s="363"/>
      <c r="J164" s="121"/>
      <c r="K164" s="362"/>
      <c r="L164" s="304"/>
      <c r="M164" s="304"/>
    </row>
    <row r="165" spans="1:13" ht="15.75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Brass'!A:A),"")</f>
        <v/>
      </c>
      <c r="B165" s="304"/>
      <c r="C165" s="360"/>
      <c r="D165" s="361"/>
      <c r="E165" s="1865"/>
      <c r="F165" s="317"/>
      <c r="G165" s="318"/>
      <c r="H165" s="318"/>
      <c r="I165" s="363"/>
      <c r="J165" s="121"/>
      <c r="K165" s="362"/>
      <c r="L165" s="304"/>
      <c r="M165" s="304"/>
    </row>
    <row r="166" spans="1:13" ht="15.75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Brass'!A:A),"")</f>
        <v/>
      </c>
      <c r="B166" s="304"/>
      <c r="C166" s="360"/>
      <c r="D166" s="361"/>
      <c r="E166" s="1865"/>
      <c r="F166" s="317"/>
      <c r="G166" s="318"/>
      <c r="H166" s="318"/>
      <c r="I166" s="363"/>
      <c r="J166" s="121"/>
      <c r="K166" s="362"/>
      <c r="L166" s="304"/>
      <c r="M166" s="304"/>
    </row>
    <row r="167" spans="1:13" ht="15.75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Brass'!A:A),"")</f>
        <v/>
      </c>
      <c r="B167" s="304"/>
      <c r="C167" s="360"/>
      <c r="D167" s="361"/>
      <c r="E167" s="1865"/>
      <c r="F167" s="317"/>
      <c r="G167" s="318"/>
      <c r="H167" s="318"/>
      <c r="I167" s="363"/>
      <c r="J167" s="121"/>
      <c r="K167" s="362"/>
      <c r="L167" s="304"/>
      <c r="M167" s="304"/>
    </row>
    <row r="168" spans="1:13" ht="15.75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Brass'!A:A),"")</f>
        <v/>
      </c>
      <c r="B168" s="304"/>
      <c r="C168" s="360"/>
      <c r="D168" s="361"/>
      <c r="E168" s="1865"/>
      <c r="F168" s="317"/>
      <c r="G168" s="318"/>
      <c r="H168" s="318"/>
      <c r="I168" s="363"/>
      <c r="J168" s="121"/>
      <c r="K168" s="362"/>
      <c r="L168" s="304"/>
      <c r="M168" s="304"/>
    </row>
    <row r="169" spans="1:13" ht="15.75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Brass'!A:A),"")</f>
        <v/>
      </c>
      <c r="B169" s="304"/>
      <c r="C169" s="360"/>
      <c r="D169" s="361"/>
      <c r="E169" s="1865"/>
      <c r="F169" s="317"/>
      <c r="G169" s="318"/>
      <c r="H169" s="318"/>
      <c r="I169" s="363"/>
      <c r="J169" s="121"/>
      <c r="K169" s="362"/>
      <c r="L169" s="304"/>
      <c r="M169" s="304"/>
    </row>
    <row r="170" spans="1:13" ht="15.75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Brass'!A:A),"")</f>
        <v/>
      </c>
      <c r="B170" s="304"/>
      <c r="C170" s="360"/>
      <c r="D170" s="361"/>
      <c r="E170" s="1865"/>
      <c r="F170" s="317"/>
      <c r="G170" s="318"/>
      <c r="H170" s="318"/>
      <c r="I170" s="363"/>
      <c r="J170" s="121"/>
      <c r="K170" s="362"/>
      <c r="L170" s="304"/>
      <c r="M170" s="304"/>
    </row>
    <row r="171" spans="1:13" ht="15.75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Brass'!A:A),"")</f>
        <v/>
      </c>
      <c r="B171" s="304"/>
      <c r="C171" s="360"/>
      <c r="D171" s="361"/>
      <c r="E171" s="1865"/>
      <c r="F171" s="317"/>
      <c r="G171" s="318"/>
      <c r="H171" s="318"/>
      <c r="I171" s="363"/>
      <c r="J171" s="121"/>
      <c r="K171" s="362"/>
      <c r="L171" s="304"/>
      <c r="M171" s="304"/>
    </row>
    <row r="172" spans="1:13" ht="15.75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Brass'!A:A),"")</f>
        <v/>
      </c>
      <c r="B172" s="304"/>
      <c r="C172" s="360"/>
      <c r="D172" s="361"/>
      <c r="E172" s="1865"/>
      <c r="F172" s="317"/>
      <c r="G172" s="318"/>
      <c r="H172" s="318"/>
      <c r="I172" s="363"/>
      <c r="J172" s="121"/>
      <c r="K172" s="362"/>
      <c r="L172" s="304"/>
      <c r="M172" s="304"/>
    </row>
    <row r="173" spans="1:13" ht="15.75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Brass'!A:A),"")</f>
        <v/>
      </c>
      <c r="B173" s="304"/>
      <c r="C173" s="360"/>
      <c r="D173" s="361"/>
      <c r="E173" s="1865"/>
      <c r="F173" s="317"/>
      <c r="G173" s="318"/>
      <c r="H173" s="318"/>
      <c r="I173" s="363"/>
      <c r="J173" s="121"/>
      <c r="K173" s="362"/>
      <c r="L173" s="304"/>
      <c r="M173" s="304"/>
    </row>
    <row r="174" spans="1:13" ht="15.75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Brass'!A:A),"")</f>
        <v/>
      </c>
      <c r="B174" s="304"/>
      <c r="C174" s="360"/>
      <c r="D174" s="361"/>
      <c r="E174" s="1865"/>
      <c r="F174" s="317"/>
      <c r="G174" s="318"/>
      <c r="H174" s="318"/>
      <c r="I174" s="363"/>
      <c r="J174" s="121"/>
      <c r="K174" s="362"/>
      <c r="L174" s="304"/>
      <c r="M174" s="304"/>
    </row>
    <row r="175" spans="1:13" ht="15.75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Brass'!A:A),"")</f>
        <v/>
      </c>
      <c r="B175" s="304"/>
      <c r="C175" s="360"/>
      <c r="D175" s="361"/>
      <c r="E175" s="1865"/>
      <c r="F175" s="317"/>
      <c r="G175" s="318"/>
      <c r="H175" s="318"/>
      <c r="I175" s="363"/>
      <c r="J175" s="121"/>
      <c r="K175" s="362"/>
      <c r="L175" s="304"/>
      <c r="M175" s="304"/>
    </row>
    <row r="176" spans="1:13" ht="15.75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Brass'!A:A),"")</f>
        <v/>
      </c>
      <c r="B176" s="304"/>
      <c r="C176" s="360"/>
      <c r="D176" s="361"/>
      <c r="E176" s="1865"/>
      <c r="F176" s="317"/>
      <c r="G176" s="318"/>
      <c r="H176" s="318"/>
      <c r="I176" s="363"/>
      <c r="J176" s="121"/>
      <c r="K176" s="362"/>
      <c r="L176" s="304"/>
      <c r="M176" s="304"/>
    </row>
    <row r="177" spans="1:13" ht="15.75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Brass'!A:A),"")</f>
        <v/>
      </c>
      <c r="B177" s="304"/>
      <c r="C177" s="360"/>
      <c r="D177" s="361"/>
      <c r="E177" s="1865"/>
      <c r="F177" s="317"/>
      <c r="G177" s="318"/>
      <c r="H177" s="318"/>
      <c r="I177" s="363"/>
      <c r="J177" s="121"/>
      <c r="K177" s="362"/>
      <c r="L177" s="304"/>
      <c r="M177" s="304"/>
    </row>
    <row r="178" spans="1:13" ht="15.75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Brass'!A:A),"")</f>
        <v/>
      </c>
      <c r="B178" s="304"/>
      <c r="C178" s="360"/>
      <c r="D178" s="361"/>
      <c r="E178" s="1865"/>
      <c r="F178" s="317"/>
      <c r="G178" s="318"/>
      <c r="H178" s="318"/>
      <c r="I178" s="363"/>
      <c r="J178" s="121"/>
      <c r="K178" s="362"/>
      <c r="L178" s="304"/>
      <c r="M178" s="304"/>
    </row>
    <row r="179" spans="1:13" ht="15.75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Brass'!A:A),"")</f>
        <v/>
      </c>
      <c r="B179" s="304"/>
      <c r="C179" s="360"/>
      <c r="D179" s="361"/>
      <c r="E179" s="1865"/>
      <c r="F179" s="317"/>
      <c r="G179" s="318"/>
      <c r="H179" s="318"/>
      <c r="I179" s="363"/>
      <c r="J179" s="121"/>
      <c r="K179" s="362"/>
      <c r="L179" s="304"/>
      <c r="M179" s="304"/>
    </row>
    <row r="180" spans="1:13" ht="15.75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Brass'!A:A),"")</f>
        <v/>
      </c>
      <c r="B180" s="304"/>
      <c r="C180" s="360"/>
      <c r="D180" s="361"/>
      <c r="E180" s="1865"/>
      <c r="F180" s="317"/>
      <c r="G180" s="318"/>
      <c r="H180" s="318"/>
      <c r="I180" s="363"/>
      <c r="J180" s="121"/>
      <c r="K180" s="362"/>
      <c r="L180" s="304"/>
      <c r="M180" s="304"/>
    </row>
    <row r="181" spans="1:13" ht="15.75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Brass'!A:A),"")</f>
        <v/>
      </c>
      <c r="B181" s="304"/>
      <c r="C181" s="360"/>
      <c r="D181" s="361"/>
      <c r="E181" s="1865"/>
      <c r="F181" s="317"/>
      <c r="G181" s="318"/>
      <c r="H181" s="318"/>
      <c r="I181" s="363"/>
      <c r="J181" s="121"/>
      <c r="K181" s="362"/>
      <c r="L181" s="304"/>
      <c r="M181" s="304"/>
    </row>
    <row r="182" spans="1:13" ht="15.75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Brass'!A:A),"")</f>
        <v/>
      </c>
      <c r="B182" s="304"/>
      <c r="C182" s="360"/>
      <c r="D182" s="361"/>
      <c r="E182" s="1865"/>
      <c r="F182" s="317"/>
      <c r="G182" s="318"/>
      <c r="H182" s="318"/>
      <c r="I182" s="363"/>
      <c r="J182" s="121"/>
      <c r="K182" s="362"/>
      <c r="L182" s="304"/>
      <c r="M182" s="304"/>
    </row>
    <row r="183" spans="1:13" ht="15.75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Brass'!A:A),"")</f>
        <v/>
      </c>
      <c r="B183" s="304"/>
      <c r="C183" s="360"/>
      <c r="D183" s="361"/>
      <c r="E183" s="1865"/>
      <c r="F183" s="317"/>
      <c r="G183" s="318"/>
      <c r="H183" s="318"/>
      <c r="I183" s="363"/>
      <c r="J183" s="121"/>
      <c r="K183" s="362"/>
      <c r="L183" s="304"/>
      <c r="M183" s="304"/>
    </row>
    <row r="184" spans="1:13" ht="15.75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Brass'!A:A),"")</f>
        <v/>
      </c>
      <c r="B184" s="304"/>
      <c r="C184" s="360"/>
      <c r="D184" s="361"/>
      <c r="E184" s="1865"/>
      <c r="F184" s="317"/>
      <c r="G184" s="318"/>
      <c r="H184" s="318"/>
      <c r="I184" s="363"/>
      <c r="J184" s="121"/>
      <c r="K184" s="362"/>
      <c r="L184" s="304"/>
      <c r="M184" s="304"/>
    </row>
    <row r="185" spans="1:13" ht="15.75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Brass'!A:A),"")</f>
        <v/>
      </c>
      <c r="B185" s="304"/>
      <c r="C185" s="360"/>
      <c r="D185" s="361"/>
      <c r="E185" s="1865"/>
      <c r="F185" s="317"/>
      <c r="G185" s="318"/>
      <c r="H185" s="318"/>
      <c r="I185" s="363"/>
      <c r="J185" s="121"/>
      <c r="K185" s="362"/>
      <c r="L185" s="304"/>
      <c r="M185" s="304"/>
    </row>
    <row r="186" spans="1:13" ht="15.75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Brass'!A:A),"")</f>
        <v/>
      </c>
      <c r="B186" s="304"/>
      <c r="C186" s="360"/>
      <c r="D186" s="361"/>
      <c r="E186" s="1865"/>
      <c r="F186" s="317"/>
      <c r="G186" s="318"/>
      <c r="H186" s="318"/>
      <c r="I186" s="363"/>
      <c r="J186" s="121"/>
      <c r="K186" s="362"/>
      <c r="L186" s="304"/>
      <c r="M186" s="304"/>
    </row>
    <row r="187" spans="1:13" ht="15.75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Brass'!A:A),"")</f>
        <v/>
      </c>
      <c r="B187" s="304"/>
      <c r="C187" s="360"/>
      <c r="D187" s="361"/>
      <c r="E187" s="1865"/>
      <c r="F187" s="317"/>
      <c r="G187" s="318"/>
      <c r="H187" s="318"/>
      <c r="I187" s="363"/>
      <c r="J187" s="121"/>
      <c r="K187" s="362"/>
      <c r="L187" s="304"/>
      <c r="M187" s="304"/>
    </row>
    <row r="188" spans="1:13" ht="15.75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Brass'!A:A),"")</f>
        <v/>
      </c>
      <c r="B188" s="304"/>
      <c r="C188" s="360"/>
      <c r="D188" s="361"/>
      <c r="E188" s="1865"/>
      <c r="F188" s="317"/>
      <c r="G188" s="318"/>
      <c r="H188" s="318"/>
      <c r="I188" s="363"/>
      <c r="J188" s="121"/>
      <c r="K188" s="362"/>
      <c r="L188" s="304"/>
      <c r="M188" s="304"/>
    </row>
    <row r="189" spans="1:13" ht="15.75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Brass'!A:A),"")</f>
        <v/>
      </c>
      <c r="B189" s="304"/>
      <c r="C189" s="360"/>
      <c r="D189" s="361"/>
      <c r="E189" s="1865"/>
      <c r="F189" s="317"/>
      <c r="G189" s="318"/>
      <c r="H189" s="318"/>
      <c r="I189" s="363"/>
      <c r="J189" s="121"/>
      <c r="K189" s="362"/>
      <c r="L189" s="304"/>
      <c r="M189" s="304"/>
    </row>
    <row r="190" spans="1:13" ht="15.75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Brass'!A:A),"")</f>
        <v/>
      </c>
      <c r="B190" s="304"/>
      <c r="C190" s="360"/>
      <c r="D190" s="361"/>
      <c r="E190" s="1865"/>
      <c r="F190" s="317"/>
      <c r="G190" s="318"/>
      <c r="H190" s="318"/>
      <c r="I190" s="363"/>
      <c r="J190" s="121"/>
      <c r="K190" s="362"/>
      <c r="L190" s="304"/>
      <c r="M190" s="304"/>
    </row>
    <row r="191" spans="1:13" ht="15.75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Brass'!A:A),"")</f>
        <v/>
      </c>
      <c r="B191" s="304"/>
      <c r="C191" s="360"/>
      <c r="D191" s="361"/>
      <c r="E191" s="1865"/>
      <c r="F191" s="317"/>
      <c r="G191" s="318"/>
      <c r="H191" s="318"/>
      <c r="I191" s="363"/>
      <c r="J191" s="121"/>
      <c r="K191" s="362"/>
      <c r="L191" s="304"/>
      <c r="M191" s="304"/>
    </row>
    <row r="192" spans="1:13" ht="15.75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Brass'!A:A),"")</f>
        <v/>
      </c>
      <c r="B192" s="304"/>
      <c r="C192" s="360"/>
      <c r="D192" s="361"/>
      <c r="E192" s="1865"/>
      <c r="F192" s="317"/>
      <c r="G192" s="318"/>
      <c r="H192" s="318"/>
      <c r="I192" s="363"/>
      <c r="J192" s="121"/>
      <c r="K192" s="362"/>
      <c r="L192" s="304"/>
      <c r="M192" s="304"/>
    </row>
    <row r="193" spans="1:13" ht="15.75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Brass'!A:A),"")</f>
        <v/>
      </c>
      <c r="B193" s="304"/>
      <c r="C193" s="360"/>
      <c r="D193" s="361"/>
      <c r="E193" s="1865"/>
      <c r="F193" s="317"/>
      <c r="G193" s="318"/>
      <c r="H193" s="318"/>
      <c r="I193" s="363"/>
      <c r="J193" s="121"/>
      <c r="K193" s="362"/>
      <c r="L193" s="304"/>
      <c r="M193" s="304"/>
    </row>
    <row r="194" spans="1:13" ht="15.75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Brass'!A:A),"")</f>
        <v/>
      </c>
      <c r="B194" s="304"/>
      <c r="C194" s="360"/>
      <c r="D194" s="361"/>
      <c r="E194" s="1865"/>
      <c r="F194" s="317"/>
      <c r="G194" s="318"/>
      <c r="H194" s="318"/>
      <c r="I194" s="363"/>
      <c r="J194" s="121"/>
      <c r="K194" s="362"/>
      <c r="L194" s="304"/>
      <c r="M194" s="304"/>
    </row>
    <row r="195" spans="1:13" ht="15.75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Brass'!A:A),"")</f>
        <v/>
      </c>
      <c r="B195" s="304"/>
      <c r="C195" s="360"/>
      <c r="D195" s="361"/>
      <c r="E195" s="1865"/>
      <c r="F195" s="317"/>
      <c r="G195" s="318"/>
      <c r="H195" s="318"/>
      <c r="I195" s="363"/>
      <c r="J195" s="121"/>
      <c r="K195" s="362"/>
      <c r="L195" s="304"/>
      <c r="M195" s="304"/>
    </row>
    <row r="196" spans="1:13" ht="15.75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Brass'!A:A),"")</f>
        <v/>
      </c>
      <c r="B196" s="304"/>
      <c r="C196" s="360"/>
      <c r="D196" s="361"/>
      <c r="E196" s="1865"/>
      <c r="F196" s="317"/>
      <c r="G196" s="318"/>
      <c r="H196" s="318"/>
      <c r="I196" s="363"/>
      <c r="J196" s="121"/>
      <c r="K196" s="362"/>
      <c r="L196" s="304"/>
      <c r="M196" s="304"/>
    </row>
    <row r="197" spans="1:13" ht="15.75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Brass'!A:A),"")</f>
        <v/>
      </c>
      <c r="B197" s="304"/>
      <c r="C197" s="360"/>
      <c r="D197" s="361"/>
      <c r="E197" s="1865"/>
      <c r="F197" s="317"/>
      <c r="G197" s="318"/>
      <c r="H197" s="318"/>
      <c r="I197" s="363"/>
      <c r="J197" s="121"/>
      <c r="K197" s="362"/>
      <c r="L197" s="304"/>
      <c r="M197" s="304"/>
    </row>
    <row r="198" spans="1:13" ht="15.75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Brass'!A:A),"")</f>
        <v/>
      </c>
      <c r="B198" s="304"/>
      <c r="C198" s="360"/>
      <c r="D198" s="361"/>
      <c r="E198" s="1865"/>
      <c r="F198" s="317"/>
      <c r="G198" s="318"/>
      <c r="H198" s="318"/>
      <c r="I198" s="363"/>
      <c r="J198" s="121"/>
      <c r="K198" s="362"/>
      <c r="L198" s="304"/>
      <c r="M198" s="304"/>
    </row>
    <row r="199" spans="1:13" ht="15.75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Brass'!A:A),"")</f>
        <v/>
      </c>
      <c r="B199" s="304"/>
      <c r="C199" s="360"/>
      <c r="D199" s="361"/>
      <c r="E199" s="1865"/>
      <c r="F199" s="317"/>
      <c r="G199" s="318"/>
      <c r="H199" s="318"/>
      <c r="I199" s="363"/>
      <c r="J199" s="121"/>
      <c r="K199" s="362"/>
      <c r="L199" s="304"/>
      <c r="M199" s="304"/>
    </row>
    <row r="200" spans="1:13" ht="15.75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Brass'!A:A),"")</f>
        <v/>
      </c>
      <c r="B200" s="304"/>
      <c r="C200" s="360"/>
      <c r="D200" s="361"/>
      <c r="E200" s="1865"/>
      <c r="F200" s="317"/>
      <c r="G200" s="318"/>
      <c r="H200" s="318"/>
      <c r="I200" s="363"/>
      <c r="J200" s="121"/>
      <c r="K200" s="362"/>
      <c r="L200" s="304"/>
      <c r="M200" s="304"/>
    </row>
    <row r="201" spans="1:13" ht="15.75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Brass'!A:A),"")</f>
        <v/>
      </c>
      <c r="B201" s="304"/>
      <c r="C201" s="360"/>
      <c r="D201" s="361"/>
      <c r="E201" s="1865"/>
      <c r="F201" s="317"/>
      <c r="G201" s="318"/>
      <c r="H201" s="318"/>
      <c r="I201" s="363"/>
      <c r="J201" s="121"/>
      <c r="K201" s="362"/>
      <c r="L201" s="304"/>
      <c r="M201" s="304"/>
    </row>
    <row r="202" spans="1:13" ht="15.75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Brass'!A:A),"")</f>
        <v/>
      </c>
      <c r="B202" s="304"/>
      <c r="C202" s="360"/>
      <c r="D202" s="361"/>
      <c r="E202" s="1865"/>
      <c r="F202" s="317"/>
      <c r="G202" s="318"/>
      <c r="H202" s="318"/>
      <c r="I202" s="363"/>
      <c r="J202" s="121"/>
      <c r="K202" s="362"/>
      <c r="L202" s="304"/>
      <c r="M202" s="304"/>
    </row>
    <row r="203" spans="1:13" ht="15.75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Brass'!A:A),"")</f>
        <v/>
      </c>
      <c r="B203" s="304"/>
      <c r="C203" s="360"/>
      <c r="D203" s="361"/>
      <c r="E203" s="1865"/>
      <c r="F203" s="317"/>
      <c r="G203" s="318"/>
      <c r="H203" s="318"/>
      <c r="I203" s="363"/>
      <c r="J203" s="121"/>
      <c r="K203" s="362"/>
      <c r="L203" s="304"/>
      <c r="M203" s="304"/>
    </row>
    <row r="204" spans="1:13" ht="15.75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Brass'!A:A),"")</f>
        <v/>
      </c>
      <c r="B204" s="304"/>
      <c r="C204" s="360"/>
      <c r="D204" s="361"/>
      <c r="E204" s="1865"/>
      <c r="F204" s="317"/>
      <c r="G204" s="318"/>
      <c r="H204" s="318"/>
      <c r="I204" s="363"/>
      <c r="J204" s="121"/>
      <c r="K204" s="362"/>
      <c r="L204" s="304"/>
      <c r="M204" s="304"/>
    </row>
    <row r="205" spans="1:13" ht="15.75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Brass'!A:A),"")</f>
        <v/>
      </c>
      <c r="B205" s="304"/>
      <c r="C205" s="360"/>
      <c r="D205" s="361"/>
      <c r="E205" s="1865"/>
      <c r="F205" s="317"/>
      <c r="G205" s="318"/>
      <c r="H205" s="318"/>
      <c r="I205" s="363"/>
      <c r="J205" s="121"/>
      <c r="K205" s="362"/>
      <c r="L205" s="304"/>
      <c r="M205" s="304"/>
    </row>
    <row r="206" spans="1:13" ht="15.75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Brass'!A:A),"")</f>
        <v/>
      </c>
      <c r="B206" s="304"/>
      <c r="C206" s="360"/>
      <c r="D206" s="361"/>
      <c r="E206" s="1865"/>
      <c r="F206" s="317"/>
      <c r="G206" s="318"/>
      <c r="H206" s="318"/>
      <c r="I206" s="363"/>
      <c r="J206" s="121"/>
      <c r="K206" s="362"/>
      <c r="L206" s="304"/>
      <c r="M206" s="304"/>
    </row>
    <row r="207" spans="1:13" ht="15.75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Brass'!A:A),"")</f>
        <v/>
      </c>
      <c r="B207" s="304"/>
      <c r="C207" s="360"/>
      <c r="D207" s="361"/>
      <c r="E207" s="1865"/>
      <c r="F207" s="317"/>
      <c r="G207" s="318"/>
      <c r="H207" s="318"/>
      <c r="I207" s="363"/>
      <c r="J207" s="121"/>
      <c r="K207" s="362"/>
      <c r="L207" s="304"/>
      <c r="M207" s="304"/>
    </row>
    <row r="208" spans="1:13" ht="15.75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Brass'!A:A),"")</f>
        <v/>
      </c>
      <c r="B208" s="304"/>
      <c r="C208" s="360"/>
      <c r="D208" s="361"/>
      <c r="E208" s="1865"/>
      <c r="F208" s="317"/>
      <c r="G208" s="318"/>
      <c r="H208" s="318"/>
      <c r="I208" s="363"/>
      <c r="J208" s="121"/>
      <c r="K208" s="362"/>
      <c r="L208" s="304"/>
      <c r="M208" s="304"/>
    </row>
    <row r="209" spans="1:13" ht="15.75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Brass'!A:A),"")</f>
        <v/>
      </c>
      <c r="B209" s="304"/>
      <c r="C209" s="360"/>
      <c r="D209" s="361"/>
      <c r="E209" s="1865"/>
      <c r="F209" s="317"/>
      <c r="G209" s="318"/>
      <c r="H209" s="318"/>
      <c r="I209" s="363"/>
      <c r="J209" s="121"/>
      <c r="K209" s="362"/>
      <c r="L209" s="304"/>
      <c r="M209" s="304"/>
    </row>
    <row r="210" spans="1:13" ht="15.75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Brass'!A:A),"")</f>
        <v/>
      </c>
      <c r="B210" s="304"/>
      <c r="C210" s="360"/>
      <c r="D210" s="361"/>
      <c r="E210" s="1865"/>
      <c r="F210" s="317"/>
      <c r="G210" s="318"/>
      <c r="H210" s="318"/>
      <c r="I210" s="363"/>
      <c r="J210" s="121"/>
      <c r="K210" s="362"/>
      <c r="L210" s="304"/>
      <c r="M210" s="304"/>
    </row>
    <row r="211" spans="1:13" ht="15.75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Brass'!A:A),"")</f>
        <v/>
      </c>
      <c r="B211" s="304"/>
      <c r="C211" s="360"/>
      <c r="D211" s="361"/>
      <c r="E211" s="1865"/>
      <c r="F211" s="317"/>
      <c r="G211" s="318"/>
      <c r="H211" s="318"/>
      <c r="I211" s="363"/>
      <c r="J211" s="121"/>
      <c r="K211" s="362"/>
      <c r="L211" s="304"/>
      <c r="M211" s="304"/>
    </row>
    <row r="212" spans="1:13" ht="15.75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Brass'!A:A),"")</f>
        <v/>
      </c>
      <c r="B212" s="304"/>
      <c r="C212" s="360"/>
      <c r="D212" s="361"/>
      <c r="E212" s="1865"/>
      <c r="F212" s="317"/>
      <c r="G212" s="318"/>
      <c r="H212" s="318"/>
      <c r="I212" s="363"/>
      <c r="J212" s="121"/>
      <c r="K212" s="362"/>
      <c r="L212" s="304"/>
      <c r="M212" s="304"/>
    </row>
    <row r="213" spans="1:13" ht="15.75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Brass'!A:A),"")</f>
        <v/>
      </c>
      <c r="B213" s="304"/>
      <c r="C213" s="360"/>
      <c r="D213" s="361"/>
      <c r="E213" s="1865"/>
      <c r="F213" s="317"/>
      <c r="G213" s="318"/>
      <c r="H213" s="318"/>
      <c r="I213" s="363"/>
      <c r="J213" s="121"/>
      <c r="K213" s="362"/>
      <c r="L213" s="304"/>
      <c r="M213" s="304"/>
    </row>
    <row r="214" spans="1:13" ht="15.75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Brass'!A:A),"")</f>
        <v/>
      </c>
      <c r="B214" s="304"/>
      <c r="C214" s="360"/>
      <c r="D214" s="361"/>
      <c r="E214" s="1865"/>
      <c r="F214" s="317"/>
      <c r="G214" s="318"/>
      <c r="H214" s="318"/>
      <c r="I214" s="363"/>
      <c r="J214" s="121"/>
      <c r="K214" s="362"/>
      <c r="L214" s="304"/>
      <c r="M214" s="304"/>
    </row>
    <row r="215" spans="1:13" ht="15.75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Brass'!A:A),"")</f>
        <v/>
      </c>
      <c r="B215" s="304"/>
      <c r="C215" s="360"/>
      <c r="D215" s="361"/>
      <c r="E215" s="1865"/>
      <c r="F215" s="317"/>
      <c r="G215" s="318"/>
      <c r="H215" s="318"/>
      <c r="I215" s="363"/>
      <c r="J215" s="121"/>
      <c r="K215" s="362"/>
      <c r="L215" s="304"/>
      <c r="M215" s="304"/>
    </row>
    <row r="216" spans="1:13" ht="15.75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Brass'!A:A),"")</f>
        <v/>
      </c>
      <c r="B216" s="304"/>
      <c r="C216" s="360"/>
      <c r="D216" s="361"/>
      <c r="E216" s="1865"/>
      <c r="F216" s="317"/>
      <c r="G216" s="318"/>
      <c r="H216" s="318"/>
      <c r="I216" s="363"/>
      <c r="J216" s="121"/>
      <c r="K216" s="362"/>
      <c r="L216" s="304"/>
      <c r="M216" s="304"/>
    </row>
    <row r="217" spans="1:13" ht="15.75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Brass'!A:A),"")</f>
        <v/>
      </c>
      <c r="B217" s="304"/>
      <c r="C217" s="360"/>
      <c r="D217" s="361"/>
      <c r="E217" s="1865"/>
      <c r="F217" s="317"/>
      <c r="G217" s="318"/>
      <c r="H217" s="318"/>
      <c r="I217" s="363"/>
      <c r="J217" s="121"/>
      <c r="K217" s="362"/>
      <c r="L217" s="304"/>
      <c r="M217" s="304"/>
    </row>
    <row r="218" spans="1:13" ht="15.75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Brass'!A:A),"")</f>
        <v/>
      </c>
      <c r="B218" s="304"/>
      <c r="C218" s="360"/>
      <c r="D218" s="361"/>
      <c r="E218" s="1865"/>
      <c r="F218" s="317"/>
      <c r="G218" s="318"/>
      <c r="H218" s="318"/>
      <c r="I218" s="363"/>
      <c r="J218" s="121"/>
      <c r="K218" s="362"/>
      <c r="L218" s="304"/>
      <c r="M218" s="304"/>
    </row>
    <row r="219" spans="1:13" ht="15.75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Brass'!A:A),"")</f>
        <v/>
      </c>
      <c r="B219" s="304"/>
      <c r="C219" s="360"/>
      <c r="D219" s="361"/>
      <c r="E219" s="1865"/>
      <c r="F219" s="317"/>
      <c r="G219" s="318"/>
      <c r="H219" s="318"/>
      <c r="I219" s="363"/>
      <c r="J219" s="121"/>
      <c r="K219" s="362"/>
      <c r="L219" s="304"/>
      <c r="M219" s="304"/>
    </row>
    <row r="220" spans="1:13" ht="15.75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Brass'!A:A),"")</f>
        <v/>
      </c>
      <c r="B220" s="304"/>
      <c r="C220" s="360"/>
      <c r="D220" s="361"/>
      <c r="E220" s="1865"/>
      <c r="F220" s="317"/>
      <c r="G220" s="318"/>
      <c r="H220" s="318"/>
      <c r="I220" s="363"/>
      <c r="J220" s="121"/>
      <c r="K220" s="362"/>
      <c r="L220" s="304"/>
      <c r="M220" s="304"/>
    </row>
    <row r="221" spans="1:13" ht="15.75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Brass'!A:A),"")</f>
        <v/>
      </c>
      <c r="B221" s="304"/>
      <c r="C221" s="360"/>
      <c r="D221" s="361"/>
      <c r="E221" s="1865"/>
      <c r="F221" s="317"/>
      <c r="G221" s="318"/>
      <c r="H221" s="318"/>
      <c r="I221" s="363"/>
      <c r="J221" s="121"/>
      <c r="K221" s="362"/>
      <c r="L221" s="304"/>
      <c r="M221" s="304"/>
    </row>
    <row r="222" spans="1:13" ht="15.75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Brass'!A:A),"")</f>
        <v/>
      </c>
      <c r="B222" s="304"/>
      <c r="C222" s="360"/>
      <c r="D222" s="361"/>
      <c r="E222" s="1865"/>
      <c r="F222" s="317"/>
      <c r="G222" s="318"/>
      <c r="H222" s="318"/>
      <c r="I222" s="363"/>
      <c r="J222" s="121"/>
      <c r="K222" s="362"/>
      <c r="L222" s="304"/>
      <c r="M222" s="304"/>
    </row>
    <row r="223" spans="1:13" ht="15.75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Brass'!A:A),"")</f>
        <v/>
      </c>
      <c r="B223" s="304"/>
      <c r="C223" s="360"/>
      <c r="D223" s="361"/>
      <c r="E223" s="1865"/>
      <c r="F223" s="317"/>
      <c r="G223" s="318"/>
      <c r="H223" s="318"/>
      <c r="I223" s="363"/>
      <c r="J223" s="121"/>
      <c r="K223" s="362"/>
      <c r="L223" s="304"/>
      <c r="M223" s="304"/>
    </row>
    <row r="224" spans="1:13" ht="15.75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Brass'!A:A),"")</f>
        <v/>
      </c>
      <c r="B224" s="304"/>
      <c r="C224" s="360"/>
      <c r="D224" s="361"/>
      <c r="E224" s="1865"/>
      <c r="F224" s="317"/>
      <c r="G224" s="318"/>
      <c r="H224" s="318"/>
      <c r="I224" s="363"/>
      <c r="J224" s="121"/>
      <c r="K224" s="362"/>
      <c r="L224" s="304"/>
      <c r="M224" s="304"/>
    </row>
    <row r="225" spans="1:13" ht="15.75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Brass'!A:A),"")</f>
        <v/>
      </c>
      <c r="B225" s="304"/>
      <c r="C225" s="360"/>
      <c r="D225" s="361"/>
      <c r="E225" s="1865"/>
      <c r="F225" s="317"/>
      <c r="G225" s="318"/>
      <c r="H225" s="318"/>
      <c r="I225" s="363"/>
      <c r="J225" s="121"/>
      <c r="K225" s="362"/>
      <c r="L225" s="304"/>
      <c r="M225" s="304"/>
    </row>
    <row r="226" spans="1:13" ht="15.75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Brass'!A:A),"")</f>
        <v/>
      </c>
      <c r="B226" s="304"/>
      <c r="C226" s="360"/>
      <c r="D226" s="361"/>
      <c r="E226" s="1865"/>
      <c r="F226" s="317"/>
      <c r="G226" s="318"/>
      <c r="H226" s="318"/>
      <c r="I226" s="363"/>
      <c r="J226" s="121"/>
      <c r="K226" s="362"/>
      <c r="L226" s="304"/>
      <c r="M226" s="304"/>
    </row>
    <row r="227" spans="1:13" ht="15.75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Brass'!A:A),"")</f>
        <v/>
      </c>
      <c r="B227" s="304"/>
      <c r="C227" s="360"/>
      <c r="D227" s="361"/>
      <c r="E227" s="1865"/>
      <c r="F227" s="317"/>
      <c r="G227" s="318"/>
      <c r="H227" s="318"/>
      <c r="I227" s="363"/>
      <c r="J227" s="121"/>
      <c r="K227" s="362"/>
      <c r="L227" s="304"/>
      <c r="M227" s="304"/>
    </row>
    <row r="228" spans="1:13" ht="15.75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Brass'!A:A),"")</f>
        <v/>
      </c>
      <c r="B228" s="304"/>
      <c r="C228" s="360"/>
      <c r="D228" s="361"/>
      <c r="E228" s="1865"/>
      <c r="F228" s="317"/>
      <c r="G228" s="318"/>
      <c r="H228" s="318"/>
      <c r="I228" s="363"/>
      <c r="J228" s="121"/>
      <c r="K228" s="362"/>
      <c r="L228" s="304"/>
      <c r="M228" s="304"/>
    </row>
    <row r="229" spans="1:13" ht="15.75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Brass'!A:A),"")</f>
        <v/>
      </c>
      <c r="B229" s="304"/>
      <c r="C229" s="360"/>
      <c r="D229" s="361"/>
      <c r="E229" s="1865"/>
      <c r="F229" s="317"/>
      <c r="G229" s="318"/>
      <c r="H229" s="318"/>
      <c r="I229" s="363"/>
      <c r="J229" s="121"/>
      <c r="K229" s="362"/>
      <c r="L229" s="304"/>
      <c r="M229" s="304"/>
    </row>
    <row r="230" spans="1:13" ht="15.75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Brass'!A:A),"")</f>
        <v/>
      </c>
      <c r="B230" s="304"/>
      <c r="C230" s="360"/>
      <c r="D230" s="361"/>
      <c r="E230" s="1865"/>
      <c r="F230" s="317"/>
      <c r="G230" s="318"/>
      <c r="H230" s="318"/>
      <c r="I230" s="363"/>
      <c r="J230" s="121"/>
      <c r="K230" s="362"/>
      <c r="L230" s="304"/>
      <c r="M230" s="304"/>
    </row>
    <row r="231" spans="1:13" ht="15.75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Brass'!A:A),"")</f>
        <v/>
      </c>
      <c r="B231" s="304"/>
      <c r="C231" s="360"/>
      <c r="D231" s="361"/>
      <c r="E231" s="1865"/>
      <c r="F231" s="317"/>
      <c r="G231" s="318"/>
      <c r="H231" s="318"/>
      <c r="I231" s="363"/>
      <c r="J231" s="121"/>
      <c r="K231" s="362"/>
      <c r="L231" s="304"/>
      <c r="M231" s="304"/>
    </row>
    <row r="232" spans="1:13" ht="15.75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Brass'!A:A),"")</f>
        <v/>
      </c>
      <c r="B232" s="304"/>
      <c r="C232" s="360"/>
      <c r="D232" s="361"/>
      <c r="E232" s="1865"/>
      <c r="F232" s="317"/>
      <c r="G232" s="318"/>
      <c r="H232" s="318"/>
      <c r="I232" s="363"/>
      <c r="J232" s="121"/>
      <c r="K232" s="362"/>
      <c r="L232" s="304"/>
      <c r="M232" s="304"/>
    </row>
    <row r="233" spans="1:13" ht="15.75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Brass'!A:A),"")</f>
        <v/>
      </c>
      <c r="B233" s="304"/>
      <c r="C233" s="360"/>
      <c r="D233" s="361"/>
      <c r="E233" s="1865"/>
      <c r="F233" s="317"/>
      <c r="G233" s="318"/>
      <c r="H233" s="318"/>
      <c r="I233" s="363"/>
      <c r="J233" s="121"/>
      <c r="K233" s="362"/>
      <c r="L233" s="304"/>
      <c r="M233" s="304"/>
    </row>
    <row r="234" spans="1:13" ht="15.75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Brass'!A:A),"")</f>
        <v/>
      </c>
      <c r="B234" s="304"/>
      <c r="C234" s="360"/>
      <c r="D234" s="361"/>
      <c r="E234" s="1865"/>
      <c r="F234" s="317"/>
      <c r="G234" s="318"/>
      <c r="H234" s="318"/>
      <c r="I234" s="363"/>
      <c r="J234" s="121"/>
      <c r="K234" s="362"/>
      <c r="L234" s="304"/>
      <c r="M234" s="304"/>
    </row>
    <row r="235" spans="1:13" ht="15.75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Brass'!A:A),"")</f>
        <v/>
      </c>
      <c r="B235" s="304"/>
      <c r="C235" s="360"/>
      <c r="D235" s="361"/>
      <c r="E235" s="1865"/>
      <c r="F235" s="317"/>
      <c r="G235" s="318"/>
      <c r="H235" s="318"/>
      <c r="I235" s="363"/>
      <c r="J235" s="121"/>
      <c r="K235" s="362"/>
      <c r="L235" s="304"/>
      <c r="M235" s="304"/>
    </row>
    <row r="236" spans="1:13" ht="15.75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Brass'!A:A),"")</f>
        <v/>
      </c>
      <c r="B236" s="304"/>
      <c r="C236" s="360"/>
      <c r="D236" s="361"/>
      <c r="E236" s="1865"/>
      <c r="F236" s="317"/>
      <c r="G236" s="318"/>
      <c r="H236" s="318"/>
      <c r="I236" s="363"/>
      <c r="J236" s="121"/>
      <c r="K236" s="362"/>
      <c r="L236" s="304"/>
      <c r="M236" s="304"/>
    </row>
    <row r="237" spans="1:13" ht="15.75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Brass'!A:A),"")</f>
        <v/>
      </c>
      <c r="B237" s="304"/>
      <c r="C237" s="360"/>
      <c r="D237" s="361"/>
      <c r="E237" s="1865"/>
      <c r="F237" s="317"/>
      <c r="G237" s="318"/>
      <c r="H237" s="318"/>
      <c r="I237" s="363"/>
      <c r="J237" s="121"/>
      <c r="K237" s="362"/>
      <c r="L237" s="304"/>
      <c r="M237" s="304"/>
    </row>
    <row r="238" spans="1:13" ht="15.75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Brass'!A:A),"")</f>
        <v/>
      </c>
      <c r="B238" s="304"/>
      <c r="C238" s="360"/>
      <c r="D238" s="361"/>
      <c r="E238" s="1865"/>
      <c r="F238" s="317"/>
      <c r="G238" s="318"/>
      <c r="H238" s="318"/>
      <c r="I238" s="363"/>
      <c r="J238" s="121"/>
      <c r="K238" s="362"/>
      <c r="L238" s="304"/>
      <c r="M238" s="304"/>
    </row>
    <row r="239" spans="1:13" ht="15.75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Brass'!A:A),"")</f>
        <v/>
      </c>
      <c r="B239" s="304"/>
      <c r="C239" s="360"/>
      <c r="D239" s="361"/>
      <c r="E239" s="1865"/>
      <c r="F239" s="317"/>
      <c r="G239" s="318"/>
      <c r="H239" s="318"/>
      <c r="I239" s="363"/>
      <c r="J239" s="121"/>
      <c r="K239" s="362"/>
      <c r="L239" s="304"/>
      <c r="M239" s="304"/>
    </row>
    <row r="240" spans="1:13" ht="15.75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Brass'!A:A),"")</f>
        <v/>
      </c>
      <c r="B240" s="304"/>
      <c r="C240" s="360"/>
      <c r="D240" s="361"/>
      <c r="E240" s="1865"/>
      <c r="F240" s="317"/>
      <c r="G240" s="318"/>
      <c r="H240" s="318"/>
      <c r="I240" s="363"/>
      <c r="J240" s="121"/>
      <c r="K240" s="362"/>
      <c r="L240" s="304"/>
      <c r="M240" s="304"/>
    </row>
    <row r="241" spans="1:13" ht="15.75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Brass'!A:A),"")</f>
        <v/>
      </c>
      <c r="B241" s="304"/>
      <c r="C241" s="360"/>
      <c r="D241" s="361"/>
      <c r="E241" s="1865"/>
      <c r="F241" s="317"/>
      <c r="G241" s="318"/>
      <c r="H241" s="318"/>
      <c r="I241" s="363"/>
      <c r="J241" s="121"/>
      <c r="K241" s="362"/>
      <c r="L241" s="304"/>
      <c r="M241" s="304"/>
    </row>
    <row r="242" spans="1:13" ht="15.75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Brass'!A:A),"")</f>
        <v/>
      </c>
      <c r="B242" s="304"/>
      <c r="C242" s="360"/>
      <c r="D242" s="361"/>
      <c r="E242" s="1865"/>
      <c r="F242" s="317"/>
      <c r="G242" s="318"/>
      <c r="H242" s="318"/>
      <c r="I242" s="363"/>
      <c r="J242" s="121"/>
      <c r="K242" s="362"/>
      <c r="L242" s="304"/>
      <c r="M242" s="304"/>
    </row>
    <row r="243" spans="1:13" ht="15.75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Brass'!A:A),"")</f>
        <v/>
      </c>
      <c r="B243" s="304"/>
      <c r="C243" s="360"/>
      <c r="D243" s="361"/>
      <c r="E243" s="1865"/>
      <c r="F243" s="317"/>
      <c r="G243" s="318"/>
      <c r="H243" s="318"/>
      <c r="I243" s="363"/>
      <c r="J243" s="121"/>
      <c r="K243" s="362"/>
      <c r="L243" s="304"/>
      <c r="M243" s="304"/>
    </row>
    <row r="244" spans="1:13" ht="15.75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Brass'!A:A),"")</f>
        <v/>
      </c>
      <c r="B244" s="304"/>
      <c r="C244" s="360"/>
      <c r="D244" s="361"/>
      <c r="E244" s="1865"/>
      <c r="F244" s="317"/>
      <c r="G244" s="318"/>
      <c r="H244" s="318"/>
      <c r="I244" s="363"/>
      <c r="J244" s="121"/>
      <c r="K244" s="362"/>
      <c r="L244" s="304"/>
      <c r="M244" s="304"/>
    </row>
    <row r="245" spans="1:13" ht="15.75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Brass'!A:A),"")</f>
        <v/>
      </c>
      <c r="B245" s="304"/>
      <c r="C245" s="360"/>
      <c r="D245" s="361"/>
      <c r="E245" s="1865"/>
      <c r="F245" s="317"/>
      <c r="G245" s="318"/>
      <c r="H245" s="318"/>
      <c r="I245" s="363"/>
      <c r="J245" s="121"/>
      <c r="K245" s="362"/>
      <c r="L245" s="304"/>
      <c r="M245" s="304"/>
    </row>
    <row r="246" spans="1:13" ht="15.75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Brass'!A:A),"")</f>
        <v/>
      </c>
      <c r="B246" s="304"/>
      <c r="C246" s="360"/>
      <c r="D246" s="361"/>
      <c r="E246" s="1865"/>
      <c r="F246" s="317"/>
      <c r="G246" s="318"/>
      <c r="H246" s="318"/>
      <c r="I246" s="363"/>
      <c r="J246" s="121"/>
      <c r="K246" s="362"/>
      <c r="L246" s="304"/>
      <c r="M246" s="304"/>
    </row>
    <row r="247" spans="1:13" ht="15.75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Brass'!A:A),"")</f>
        <v/>
      </c>
      <c r="B247" s="304"/>
      <c r="C247" s="360"/>
      <c r="D247" s="361"/>
      <c r="E247" s="1865"/>
      <c r="F247" s="317"/>
      <c r="G247" s="318"/>
      <c r="H247" s="318"/>
      <c r="I247" s="363"/>
      <c r="J247" s="121"/>
      <c r="K247" s="362"/>
      <c r="L247" s="304"/>
      <c r="M247" s="304"/>
    </row>
    <row r="248" spans="1:13" ht="15.75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Brass'!A:A),"")</f>
        <v/>
      </c>
      <c r="B248" s="304"/>
      <c r="C248" s="360"/>
      <c r="D248" s="361"/>
      <c r="E248" s="1865"/>
      <c r="F248" s="317"/>
      <c r="G248" s="318"/>
      <c r="H248" s="318"/>
      <c r="I248" s="363"/>
      <c r="J248" s="121"/>
      <c r="K248" s="362"/>
      <c r="L248" s="304"/>
      <c r="M248" s="304"/>
    </row>
    <row r="249" spans="1:13" ht="15.75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Brass'!A:A),"")</f>
        <v/>
      </c>
      <c r="B249" s="304"/>
      <c r="C249" s="360"/>
      <c r="D249" s="361"/>
      <c r="E249" s="1865"/>
      <c r="F249" s="317"/>
      <c r="G249" s="318"/>
      <c r="H249" s="318"/>
      <c r="I249" s="363"/>
      <c r="J249" s="121"/>
      <c r="K249" s="362"/>
      <c r="L249" s="304"/>
      <c r="M249" s="304"/>
    </row>
    <row r="250" spans="1:13" ht="15.75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Brass'!A:A),"")</f>
        <v/>
      </c>
      <c r="B250" s="304"/>
      <c r="C250" s="360"/>
      <c r="D250" s="361"/>
      <c r="E250" s="1865"/>
      <c r="F250" s="317"/>
      <c r="G250" s="318"/>
      <c r="H250" s="318"/>
      <c r="I250" s="363"/>
      <c r="J250" s="121"/>
      <c r="K250" s="362"/>
      <c r="L250" s="304"/>
      <c r="M250" s="304"/>
    </row>
    <row r="251" spans="1:13" ht="15.75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Brass'!A:A),"")</f>
        <v/>
      </c>
      <c r="B251" s="304"/>
      <c r="C251" s="360"/>
      <c r="D251" s="361"/>
      <c r="E251" s="1865"/>
      <c r="F251" s="317"/>
      <c r="G251" s="318"/>
      <c r="H251" s="318"/>
      <c r="I251" s="363"/>
      <c r="J251" s="121"/>
      <c r="K251" s="362"/>
      <c r="L251" s="304"/>
      <c r="M251" s="304"/>
    </row>
    <row r="252" spans="1:13" ht="15.75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Brass'!A:A),"")</f>
        <v/>
      </c>
      <c r="B252" s="304"/>
      <c r="C252" s="360"/>
      <c r="D252" s="361"/>
      <c r="E252" s="1865"/>
      <c r="F252" s="317"/>
      <c r="G252" s="318"/>
      <c r="H252" s="318"/>
      <c r="I252" s="363"/>
      <c r="J252" s="121"/>
      <c r="K252" s="362"/>
      <c r="L252" s="304"/>
      <c r="M252" s="304"/>
    </row>
    <row r="253" spans="1:13" ht="15.75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Brass'!A:A),"")</f>
        <v/>
      </c>
      <c r="B253" s="304"/>
      <c r="C253" s="360"/>
      <c r="D253" s="361"/>
      <c r="E253" s="1865"/>
      <c r="F253" s="317"/>
      <c r="G253" s="318"/>
      <c r="H253" s="318"/>
      <c r="I253" s="363"/>
      <c r="J253" s="121"/>
      <c r="K253" s="362"/>
      <c r="L253" s="304"/>
      <c r="M253" s="304"/>
    </row>
    <row r="254" spans="1:13" ht="15.75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Brass'!A:A),"")</f>
        <v/>
      </c>
      <c r="B254" s="304"/>
      <c r="C254" s="360"/>
      <c r="D254" s="361"/>
      <c r="E254" s="1865"/>
      <c r="F254" s="317"/>
      <c r="G254" s="318"/>
      <c r="H254" s="318"/>
      <c r="I254" s="363"/>
      <c r="J254" s="121"/>
      <c r="K254" s="362"/>
      <c r="L254" s="304"/>
      <c r="M254" s="304"/>
    </row>
    <row r="255" spans="1:13" ht="15.75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Brass'!A:A),"")</f>
        <v/>
      </c>
      <c r="B255" s="304"/>
      <c r="C255" s="360"/>
      <c r="D255" s="361"/>
      <c r="E255" s="1865"/>
      <c r="F255" s="317"/>
      <c r="G255" s="318"/>
      <c r="H255" s="318"/>
      <c r="I255" s="363"/>
      <c r="J255" s="121"/>
      <c r="K255" s="362"/>
      <c r="L255" s="304"/>
      <c r="M255" s="304"/>
    </row>
    <row r="256" spans="1:13" ht="15.75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Brass'!A:A),"")</f>
        <v/>
      </c>
      <c r="B256" s="304"/>
      <c r="C256" s="360"/>
      <c r="D256" s="361"/>
      <c r="E256" s="1865"/>
      <c r="F256" s="317"/>
      <c r="G256" s="318"/>
      <c r="H256" s="318"/>
      <c r="I256" s="363"/>
      <c r="J256" s="121"/>
      <c r="K256" s="362"/>
      <c r="L256" s="304"/>
      <c r="M256" s="304"/>
    </row>
    <row r="257" spans="1:13" ht="15.75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Brass'!A:A),"")</f>
        <v/>
      </c>
      <c r="B257" s="304"/>
      <c r="C257" s="360"/>
      <c r="D257" s="361"/>
      <c r="E257" s="1865"/>
      <c r="F257" s="317"/>
      <c r="G257" s="318"/>
      <c r="H257" s="318"/>
      <c r="I257" s="363"/>
      <c r="J257" s="121"/>
      <c r="K257" s="362"/>
      <c r="L257" s="304"/>
      <c r="M257" s="304"/>
    </row>
    <row r="258" spans="1:13" ht="15.75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Brass'!A:A),"")</f>
        <v/>
      </c>
      <c r="B258" s="304"/>
      <c r="C258" s="360"/>
      <c r="D258" s="361"/>
      <c r="E258" s="1865"/>
      <c r="F258" s="317"/>
      <c r="G258" s="318"/>
      <c r="H258" s="318"/>
      <c r="I258" s="363"/>
      <c r="J258" s="121"/>
      <c r="K258" s="362"/>
      <c r="L258" s="304"/>
      <c r="M258" s="304"/>
    </row>
    <row r="259" spans="1:13" ht="15.75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Brass'!A:A),"")</f>
        <v/>
      </c>
      <c r="B259" s="304"/>
      <c r="C259" s="360"/>
      <c r="D259" s="361"/>
      <c r="E259" s="1865"/>
      <c r="F259" s="317"/>
      <c r="G259" s="318"/>
      <c r="H259" s="318"/>
      <c r="I259" s="363"/>
      <c r="J259" s="121"/>
      <c r="K259" s="362"/>
      <c r="L259" s="304"/>
      <c r="M259" s="304"/>
    </row>
    <row r="260" spans="1:13" ht="15.75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Brass'!A:A),"")</f>
        <v/>
      </c>
      <c r="B260" s="304"/>
      <c r="C260" s="360"/>
      <c r="D260" s="361"/>
      <c r="E260" s="1865"/>
      <c r="F260" s="317"/>
      <c r="G260" s="318"/>
      <c r="H260" s="318"/>
      <c r="I260" s="363"/>
      <c r="J260" s="121"/>
      <c r="K260" s="362"/>
      <c r="L260" s="304"/>
      <c r="M260" s="304"/>
    </row>
    <row r="261" spans="1:13" ht="15.75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Brass'!A:A),"")</f>
        <v/>
      </c>
      <c r="B261" s="304"/>
      <c r="C261" s="360"/>
      <c r="D261" s="361"/>
      <c r="E261" s="1865"/>
      <c r="F261" s="317"/>
      <c r="G261" s="318"/>
      <c r="H261" s="318"/>
      <c r="I261" s="363"/>
      <c r="J261" s="121"/>
      <c r="K261" s="362"/>
      <c r="L261" s="304"/>
      <c r="M261" s="304"/>
    </row>
    <row r="262" spans="1:13" ht="15.75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Brass'!A:A),"")</f>
        <v/>
      </c>
      <c r="B262" s="304"/>
      <c r="C262" s="360"/>
      <c r="D262" s="361"/>
      <c r="E262" s="1865"/>
      <c r="F262" s="317"/>
      <c r="G262" s="318"/>
      <c r="H262" s="318"/>
      <c r="I262" s="363"/>
      <c r="J262" s="121"/>
      <c r="K262" s="362"/>
      <c r="L262" s="304"/>
      <c r="M262" s="304"/>
    </row>
    <row r="263" spans="1:13" ht="15.75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Brass'!A:A),"")</f>
        <v/>
      </c>
      <c r="B263" s="304"/>
      <c r="C263" s="360"/>
      <c r="D263" s="361"/>
      <c r="E263" s="1865"/>
      <c r="F263" s="317"/>
      <c r="G263" s="318"/>
      <c r="H263" s="318"/>
      <c r="I263" s="363"/>
      <c r="J263" s="121"/>
      <c r="K263" s="362"/>
      <c r="L263" s="304"/>
      <c r="M263" s="304"/>
    </row>
    <row r="264" spans="1:13" ht="15.75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Brass'!A:A),"")</f>
        <v/>
      </c>
      <c r="B264" s="304"/>
      <c r="C264" s="360"/>
      <c r="D264" s="361"/>
      <c r="E264" s="1865"/>
      <c r="F264" s="317"/>
      <c r="G264" s="318"/>
      <c r="H264" s="318"/>
      <c r="I264" s="363"/>
      <c r="J264" s="121"/>
      <c r="K264" s="362"/>
      <c r="L264" s="304"/>
      <c r="M264" s="304"/>
    </row>
    <row r="265" spans="1:13" ht="15.75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Brass'!A:A),"")</f>
        <v/>
      </c>
      <c r="B265" s="304"/>
      <c r="C265" s="360"/>
      <c r="D265" s="361"/>
      <c r="E265" s="1865"/>
      <c r="F265" s="317"/>
      <c r="G265" s="318"/>
      <c r="H265" s="318"/>
      <c r="I265" s="363"/>
      <c r="J265" s="121"/>
      <c r="K265" s="362"/>
      <c r="L265" s="304"/>
      <c r="M265" s="304"/>
    </row>
    <row r="266" spans="1:13" ht="15.75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Brass'!A:A),"")</f>
        <v/>
      </c>
      <c r="B266" s="304"/>
      <c r="C266" s="360"/>
      <c r="D266" s="361"/>
      <c r="E266" s="1865"/>
      <c r="F266" s="317"/>
      <c r="G266" s="318"/>
      <c r="H266" s="318"/>
      <c r="I266" s="363"/>
      <c r="J266" s="121"/>
      <c r="K266" s="362"/>
      <c r="L266" s="304"/>
      <c r="M266" s="304"/>
    </row>
    <row r="267" spans="1:13" ht="15.75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Brass'!A:A),"")</f>
        <v/>
      </c>
      <c r="B267" s="304"/>
      <c r="C267" s="360"/>
      <c r="D267" s="361"/>
      <c r="E267" s="1865"/>
      <c r="F267" s="317"/>
      <c r="G267" s="318"/>
      <c r="H267" s="318"/>
      <c r="I267" s="363"/>
      <c r="J267" s="121"/>
      <c r="K267" s="362"/>
      <c r="L267" s="304"/>
      <c r="M267" s="304"/>
    </row>
    <row r="268" spans="1:13" ht="15.75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Brass'!A:A),"")</f>
        <v/>
      </c>
      <c r="B268" s="304"/>
      <c r="C268" s="360"/>
      <c r="D268" s="361"/>
      <c r="E268" s="1865"/>
      <c r="F268" s="317"/>
      <c r="G268" s="318"/>
      <c r="H268" s="318"/>
      <c r="I268" s="363"/>
      <c r="J268" s="121"/>
      <c r="K268" s="362"/>
      <c r="L268" s="304"/>
      <c r="M268" s="304"/>
    </row>
    <row r="269" spans="1:13" ht="15.75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Brass'!A:A),"")</f>
        <v/>
      </c>
      <c r="B269" s="304"/>
      <c r="C269" s="360"/>
      <c r="D269" s="361"/>
      <c r="E269" s="1865"/>
      <c r="F269" s="317"/>
      <c r="G269" s="318"/>
      <c r="H269" s="318"/>
      <c r="I269" s="363"/>
      <c r="J269" s="121"/>
      <c r="K269" s="362"/>
      <c r="L269" s="304"/>
      <c r="M269" s="304"/>
    </row>
    <row r="270" spans="1:13" ht="15.75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Brass'!A:A),"")</f>
        <v/>
      </c>
      <c r="B270" s="304"/>
      <c r="C270" s="360"/>
      <c r="D270" s="361"/>
      <c r="E270" s="1865"/>
      <c r="F270" s="317"/>
      <c r="G270" s="318"/>
      <c r="H270" s="318"/>
      <c r="I270" s="363"/>
      <c r="J270" s="121"/>
      <c r="K270" s="362"/>
      <c r="L270" s="304"/>
      <c r="M270" s="304"/>
    </row>
    <row r="271" spans="1:13" ht="15.75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Brass'!A:A),"")</f>
        <v/>
      </c>
      <c r="B271" s="304"/>
      <c r="C271" s="360"/>
      <c r="D271" s="361"/>
      <c r="E271" s="1865"/>
      <c r="F271" s="317"/>
      <c r="G271" s="318"/>
      <c r="H271" s="318"/>
      <c r="I271" s="363"/>
      <c r="J271" s="121"/>
      <c r="K271" s="362"/>
      <c r="L271" s="304"/>
      <c r="M271" s="304"/>
    </row>
    <row r="272" spans="1:13" ht="15.75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Brass'!A:A),"")</f>
        <v/>
      </c>
      <c r="B272" s="304"/>
      <c r="C272" s="360"/>
      <c r="D272" s="361"/>
      <c r="E272" s="1865"/>
      <c r="F272" s="317"/>
      <c r="G272" s="318"/>
      <c r="H272" s="318"/>
      <c r="I272" s="363"/>
      <c r="J272" s="121"/>
      <c r="K272" s="362"/>
      <c r="L272" s="304"/>
      <c r="M272" s="304"/>
    </row>
    <row r="273" spans="1:13" ht="15.75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Brass'!A:A),"")</f>
        <v/>
      </c>
      <c r="B273" s="304"/>
      <c r="C273" s="360"/>
      <c r="D273" s="361"/>
      <c r="E273" s="1865"/>
      <c r="F273" s="317"/>
      <c r="G273" s="318"/>
      <c r="H273" s="318"/>
      <c r="I273" s="363"/>
      <c r="J273" s="121"/>
      <c r="K273" s="362"/>
      <c r="L273" s="304"/>
      <c r="M273" s="304"/>
    </row>
    <row r="274" spans="1:13" ht="15.75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Brass'!A:A),"")</f>
        <v/>
      </c>
      <c r="B274" s="304"/>
      <c r="C274" s="360"/>
      <c r="D274" s="361"/>
      <c r="E274" s="1865"/>
      <c r="F274" s="317"/>
      <c r="G274" s="318"/>
      <c r="H274" s="318"/>
      <c r="I274" s="363"/>
      <c r="J274" s="121"/>
      <c r="K274" s="362"/>
      <c r="L274" s="304"/>
      <c r="M274" s="304"/>
    </row>
    <row r="275" spans="1:13" ht="15.75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Brass'!A:A),"")</f>
        <v/>
      </c>
      <c r="B275" s="304"/>
      <c r="C275" s="360"/>
      <c r="D275" s="361"/>
      <c r="E275" s="1865"/>
      <c r="F275" s="317"/>
      <c r="G275" s="318"/>
      <c r="H275" s="318"/>
      <c r="I275" s="363"/>
      <c r="J275" s="121"/>
      <c r="K275" s="362"/>
      <c r="L275" s="304"/>
      <c r="M275" s="304"/>
    </row>
    <row r="276" spans="1:13" ht="15.75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Brass'!A:A),"")</f>
        <v/>
      </c>
      <c r="B276" s="304"/>
      <c r="C276" s="360"/>
      <c r="D276" s="361"/>
      <c r="E276" s="1865"/>
      <c r="F276" s="317"/>
      <c r="G276" s="318"/>
      <c r="H276" s="318"/>
      <c r="I276" s="363"/>
      <c r="J276" s="121"/>
      <c r="K276" s="362"/>
      <c r="L276" s="304"/>
      <c r="M276" s="304"/>
    </row>
    <row r="277" spans="1:13" ht="15.75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Brass'!A:A),"")</f>
        <v/>
      </c>
      <c r="B277" s="304"/>
      <c r="C277" s="360"/>
      <c r="D277" s="361"/>
      <c r="E277" s="1865"/>
      <c r="F277" s="317"/>
      <c r="G277" s="318"/>
      <c r="H277" s="318"/>
      <c r="I277" s="363"/>
      <c r="J277" s="121"/>
      <c r="K277" s="362"/>
      <c r="L277" s="304"/>
      <c r="M277" s="304"/>
    </row>
    <row r="278" spans="1:13" ht="15.75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Brass'!A:A),"")</f>
        <v/>
      </c>
      <c r="B278" s="304"/>
      <c r="C278" s="360"/>
      <c r="D278" s="361"/>
      <c r="E278" s="1865"/>
      <c r="F278" s="317"/>
      <c r="G278" s="318"/>
      <c r="H278" s="318"/>
      <c r="I278" s="363"/>
      <c r="J278" s="121"/>
      <c r="K278" s="362"/>
      <c r="L278" s="304"/>
      <c r="M278" s="304"/>
    </row>
    <row r="279" spans="1:13" ht="15.75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Brass'!A:A),"")</f>
        <v/>
      </c>
      <c r="B279" s="304"/>
      <c r="C279" s="360"/>
      <c r="D279" s="361"/>
      <c r="E279" s="1865"/>
      <c r="F279" s="317"/>
      <c r="G279" s="318"/>
      <c r="H279" s="318"/>
      <c r="I279" s="363"/>
      <c r="J279" s="121"/>
      <c r="K279" s="362"/>
      <c r="L279" s="304"/>
      <c r="M279" s="304"/>
    </row>
    <row r="280" spans="1:13" ht="15.75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Brass'!A:A),"")</f>
        <v/>
      </c>
      <c r="B280" s="304"/>
      <c r="C280" s="360"/>
      <c r="D280" s="361"/>
      <c r="E280" s="1865"/>
      <c r="F280" s="317"/>
      <c r="G280" s="318"/>
      <c r="H280" s="318"/>
      <c r="I280" s="363"/>
      <c r="J280" s="121"/>
      <c r="K280" s="362"/>
      <c r="L280" s="304"/>
      <c r="M280" s="304"/>
    </row>
    <row r="281" spans="1:13" ht="15.75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Brass'!A:A),"")</f>
        <v/>
      </c>
      <c r="B281" s="304"/>
      <c r="C281" s="360"/>
      <c r="D281" s="361"/>
      <c r="E281" s="1865"/>
      <c r="F281" s="317"/>
      <c r="G281" s="318"/>
      <c r="H281" s="318"/>
      <c r="I281" s="363"/>
      <c r="J281" s="121"/>
      <c r="K281" s="362"/>
      <c r="L281" s="304"/>
      <c r="M281" s="304"/>
    </row>
    <row r="282" spans="1:13" ht="15.75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Brass'!A:A),"")</f>
        <v/>
      </c>
      <c r="B282" s="304"/>
      <c r="C282" s="360"/>
      <c r="D282" s="361"/>
      <c r="E282" s="1865"/>
      <c r="F282" s="317"/>
      <c r="G282" s="318"/>
      <c r="H282" s="318"/>
      <c r="I282" s="363"/>
      <c r="J282" s="121"/>
      <c r="K282" s="362"/>
      <c r="L282" s="304"/>
      <c r="M282" s="304"/>
    </row>
    <row r="283" spans="1:13" ht="15.75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Brass'!A:A),"")</f>
        <v/>
      </c>
      <c r="B283" s="304"/>
      <c r="C283" s="360"/>
      <c r="D283" s="361"/>
      <c r="E283" s="1865"/>
      <c r="F283" s="317"/>
      <c r="G283" s="318"/>
      <c r="H283" s="318"/>
      <c r="I283" s="363"/>
      <c r="J283" s="121"/>
      <c r="K283" s="362"/>
      <c r="L283" s="304"/>
      <c r="M283" s="304"/>
    </row>
    <row r="284" spans="1:13" ht="15.75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Brass'!A:A),"")</f>
        <v/>
      </c>
      <c r="B284" s="304"/>
      <c r="C284" s="360"/>
      <c r="D284" s="361"/>
      <c r="E284" s="1865"/>
      <c r="F284" s="317"/>
      <c r="G284" s="318"/>
      <c r="H284" s="318"/>
      <c r="I284" s="363"/>
      <c r="J284" s="121"/>
      <c r="K284" s="362"/>
      <c r="L284" s="304"/>
      <c r="M284" s="304"/>
    </row>
    <row r="285" spans="1:13" ht="15.75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Brass'!A:A),"")</f>
        <v/>
      </c>
      <c r="B285" s="304"/>
      <c r="C285" s="360"/>
      <c r="D285" s="361"/>
      <c r="E285" s="1865"/>
      <c r="F285" s="317"/>
      <c r="G285" s="318"/>
      <c r="H285" s="318"/>
      <c r="I285" s="363"/>
      <c r="J285" s="121"/>
      <c r="K285" s="362"/>
      <c r="L285" s="304"/>
      <c r="M285" s="304"/>
    </row>
    <row r="286" spans="1:13" ht="15.75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Brass'!A:A),"")</f>
        <v/>
      </c>
      <c r="B286" s="304"/>
      <c r="C286" s="360"/>
      <c r="D286" s="361"/>
      <c r="E286" s="1865"/>
      <c r="F286" s="317"/>
      <c r="G286" s="318"/>
      <c r="H286" s="318"/>
      <c r="I286" s="363"/>
      <c r="J286" s="121"/>
      <c r="K286" s="362"/>
      <c r="L286" s="304"/>
      <c r="M286" s="304"/>
    </row>
    <row r="287" spans="1:13" ht="15.75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Brass'!A:A),"")</f>
        <v/>
      </c>
      <c r="B287" s="304"/>
      <c r="C287" s="360"/>
      <c r="D287" s="361"/>
      <c r="E287" s="1865"/>
      <c r="F287" s="317"/>
      <c r="G287" s="318"/>
      <c r="H287" s="318"/>
      <c r="I287" s="363"/>
      <c r="J287" s="121"/>
      <c r="K287" s="362"/>
      <c r="L287" s="304"/>
      <c r="M287" s="304"/>
    </row>
    <row r="288" spans="1:13" ht="15.75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Brass'!A:A),"")</f>
        <v/>
      </c>
      <c r="B288" s="304"/>
      <c r="C288" s="360"/>
      <c r="D288" s="361"/>
      <c r="E288" s="1865"/>
      <c r="F288" s="317"/>
      <c r="G288" s="318"/>
      <c r="H288" s="318"/>
      <c r="I288" s="363"/>
      <c r="J288" s="121"/>
      <c r="K288" s="362"/>
      <c r="L288" s="304"/>
      <c r="M288" s="304"/>
    </row>
    <row r="289" spans="1:13" ht="15.75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Brass'!A:A),"")</f>
        <v/>
      </c>
      <c r="B289" s="304"/>
      <c r="C289" s="360"/>
      <c r="D289" s="361"/>
      <c r="E289" s="1865"/>
      <c r="F289" s="317"/>
      <c r="G289" s="318"/>
      <c r="H289" s="318"/>
      <c r="I289" s="363"/>
      <c r="J289" s="121"/>
      <c r="K289" s="362"/>
      <c r="L289" s="304"/>
      <c r="M289" s="304"/>
    </row>
    <row r="290" spans="1:13" ht="15.75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Brass'!A:A),"")</f>
        <v/>
      </c>
      <c r="B290" s="304"/>
      <c r="C290" s="360"/>
      <c r="D290" s="361"/>
      <c r="E290" s="1865"/>
      <c r="F290" s="317"/>
      <c r="G290" s="318"/>
      <c r="H290" s="318"/>
      <c r="I290" s="363"/>
      <c r="J290" s="121"/>
      <c r="K290" s="362"/>
      <c r="L290" s="304"/>
      <c r="M290" s="304"/>
    </row>
    <row r="291" spans="1:13" ht="15.75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Brass'!A:A),"")</f>
        <v/>
      </c>
      <c r="B291" s="304"/>
      <c r="C291" s="360"/>
      <c r="D291" s="361"/>
      <c r="E291" s="1865"/>
      <c r="F291" s="317"/>
      <c r="G291" s="318"/>
      <c r="H291" s="318"/>
      <c r="I291" s="363"/>
      <c r="J291" s="121"/>
      <c r="K291" s="362"/>
      <c r="L291" s="304"/>
      <c r="M291" s="304"/>
    </row>
    <row r="292" spans="1:13" ht="15.75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Brass'!A:A),"")</f>
        <v/>
      </c>
      <c r="B292" s="304"/>
      <c r="C292" s="360"/>
      <c r="D292" s="361"/>
      <c r="E292" s="1865"/>
      <c r="F292" s="317"/>
      <c r="G292" s="318"/>
      <c r="H292" s="318"/>
      <c r="I292" s="363"/>
      <c r="J292" s="121"/>
      <c r="K292" s="362"/>
      <c r="L292" s="304"/>
      <c r="M292" s="304"/>
    </row>
    <row r="293" spans="1:13" ht="15.75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Brass'!A:A),"")</f>
        <v/>
      </c>
      <c r="B293" s="304"/>
      <c r="C293" s="360"/>
      <c r="D293" s="361"/>
      <c r="E293" s="1865"/>
      <c r="F293" s="317"/>
      <c r="G293" s="318"/>
      <c r="H293" s="318"/>
      <c r="I293" s="363"/>
      <c r="J293" s="121"/>
      <c r="K293" s="362"/>
      <c r="L293" s="304"/>
      <c r="M293" s="304"/>
    </row>
    <row r="294" spans="1:13" ht="15.75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Brass'!A:A),"")</f>
        <v/>
      </c>
      <c r="B294" s="304"/>
      <c r="C294" s="360"/>
      <c r="D294" s="361"/>
      <c r="E294" s="1865"/>
      <c r="F294" s="317"/>
      <c r="G294" s="318"/>
      <c r="H294" s="318"/>
      <c r="I294" s="363"/>
      <c r="J294" s="121"/>
      <c r="K294" s="362"/>
      <c r="L294" s="304"/>
      <c r="M294" s="304"/>
    </row>
    <row r="295" spans="1:13" ht="15.75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Brass'!A:A),"")</f>
        <v/>
      </c>
      <c r="B295" s="304"/>
      <c r="C295" s="360"/>
      <c r="D295" s="361"/>
      <c r="E295" s="1865"/>
      <c r="F295" s="317"/>
      <c r="G295" s="318"/>
      <c r="H295" s="318"/>
      <c r="I295" s="363"/>
      <c r="J295" s="121"/>
      <c r="K295" s="362"/>
      <c r="L295" s="304"/>
      <c r="M295" s="304"/>
    </row>
    <row r="296" spans="1:13" ht="15.75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Brass'!A:A),"")</f>
        <v/>
      </c>
      <c r="B296" s="304"/>
      <c r="C296" s="360"/>
      <c r="D296" s="361"/>
      <c r="E296" s="1865"/>
      <c r="F296" s="317"/>
      <c r="G296" s="318"/>
      <c r="H296" s="318"/>
      <c r="I296" s="363"/>
      <c r="J296" s="121"/>
      <c r="K296" s="362"/>
      <c r="L296" s="304"/>
      <c r="M296" s="304"/>
    </row>
    <row r="297" spans="1:13" ht="15.75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Brass'!A:A),"")</f>
        <v/>
      </c>
      <c r="B297" s="304"/>
      <c r="C297" s="360"/>
      <c r="D297" s="361"/>
      <c r="E297" s="1865"/>
      <c r="F297" s="317"/>
      <c r="G297" s="318"/>
      <c r="H297" s="318"/>
      <c r="I297" s="363"/>
      <c r="J297" s="121"/>
      <c r="K297" s="362"/>
      <c r="L297" s="304"/>
      <c r="M297" s="304"/>
    </row>
    <row r="298" spans="1:13" ht="15.75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Brass'!A:A),"")</f>
        <v/>
      </c>
      <c r="B298" s="304"/>
      <c r="C298" s="360"/>
      <c r="D298" s="361"/>
      <c r="E298" s="1865"/>
      <c r="F298" s="317"/>
      <c r="G298" s="318"/>
      <c r="H298" s="318"/>
      <c r="I298" s="363"/>
      <c r="J298" s="121"/>
      <c r="K298" s="362"/>
      <c r="L298" s="304"/>
      <c r="M298" s="304"/>
    </row>
    <row r="299" spans="1:13" ht="15.75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Brass'!A:A),"")</f>
        <v/>
      </c>
      <c r="B299" s="304"/>
      <c r="C299" s="360"/>
      <c r="D299" s="361"/>
      <c r="E299" s="1865"/>
      <c r="F299" s="317"/>
      <c r="G299" s="318"/>
      <c r="H299" s="318"/>
      <c r="I299" s="363"/>
      <c r="J299" s="121"/>
      <c r="K299" s="362"/>
      <c r="L299" s="304"/>
      <c r="M299" s="304"/>
    </row>
    <row r="300" spans="1:13" ht="15.75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Brass'!A:A),"")</f>
        <v/>
      </c>
      <c r="B300" s="304"/>
      <c r="C300" s="360"/>
      <c r="D300" s="361"/>
      <c r="E300" s="1865"/>
      <c r="F300" s="317"/>
      <c r="G300" s="318"/>
      <c r="H300" s="318"/>
      <c r="I300" s="363"/>
      <c r="J300" s="121"/>
      <c r="K300" s="362"/>
      <c r="L300" s="304"/>
      <c r="M300" s="304"/>
    </row>
    <row r="301" spans="1:13" ht="15.75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Brass'!A:A),"")</f>
        <v/>
      </c>
      <c r="B301" s="304"/>
      <c r="C301" s="360"/>
      <c r="D301" s="361"/>
      <c r="E301" s="1865"/>
      <c r="F301" s="317"/>
      <c r="G301" s="318"/>
      <c r="H301" s="318"/>
      <c r="I301" s="363"/>
      <c r="J301" s="121"/>
      <c r="K301" s="362"/>
      <c r="L301" s="304"/>
      <c r="M301" s="304"/>
    </row>
    <row r="302" spans="1:13" ht="15.75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Brass'!A:A),"")</f>
        <v/>
      </c>
      <c r="B302" s="304"/>
      <c r="C302" s="360"/>
      <c r="D302" s="361"/>
      <c r="E302" s="1865"/>
      <c r="F302" s="317"/>
      <c r="G302" s="318"/>
      <c r="H302" s="318"/>
      <c r="I302" s="363"/>
      <c r="J302" s="121"/>
      <c r="K302" s="362"/>
      <c r="L302" s="304"/>
      <c r="M302" s="304"/>
    </row>
    <row r="303" spans="1:13" ht="15.75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Brass'!A:A),"")</f>
        <v/>
      </c>
      <c r="B303" s="304"/>
      <c r="C303" s="360"/>
      <c r="D303" s="361"/>
      <c r="E303" s="1865"/>
      <c r="F303" s="317"/>
      <c r="G303" s="318"/>
      <c r="H303" s="318"/>
      <c r="I303" s="363"/>
      <c r="J303" s="121"/>
      <c r="K303" s="362"/>
      <c r="L303" s="304"/>
      <c r="M303" s="304"/>
    </row>
    <row r="304" spans="1:13" ht="15.75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Brass'!A:A),"")</f>
        <v/>
      </c>
      <c r="B304" s="304"/>
      <c r="C304" s="360"/>
      <c r="D304" s="361"/>
      <c r="E304" s="1865"/>
      <c r="F304" s="317"/>
      <c r="G304" s="318"/>
      <c r="H304" s="318"/>
      <c r="I304" s="363"/>
      <c r="J304" s="121"/>
      <c r="K304" s="362"/>
      <c r="L304" s="304"/>
      <c r="M304" s="304"/>
    </row>
    <row r="305" spans="1:13" ht="15.75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Brass'!A:A),"")</f>
        <v/>
      </c>
      <c r="B305" s="304"/>
      <c r="C305" s="360"/>
      <c r="D305" s="361"/>
      <c r="E305" s="1865"/>
      <c r="F305" s="317"/>
      <c r="G305" s="318"/>
      <c r="H305" s="318"/>
      <c r="I305" s="363"/>
      <c r="J305" s="121"/>
      <c r="K305" s="362"/>
      <c r="L305" s="304"/>
      <c r="M305" s="304"/>
    </row>
    <row r="306" spans="1:13" ht="15.75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Brass'!A:A),"")</f>
        <v/>
      </c>
      <c r="B306" s="304"/>
      <c r="C306" s="360"/>
      <c r="D306" s="361"/>
      <c r="E306" s="1865"/>
      <c r="F306" s="317"/>
      <c r="G306" s="318"/>
      <c r="H306" s="318"/>
      <c r="I306" s="363"/>
      <c r="J306" s="121"/>
      <c r="K306" s="362"/>
      <c r="L306" s="304"/>
      <c r="M306" s="304"/>
    </row>
    <row r="307" spans="1:13" ht="15.75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Brass'!A:A),"")</f>
        <v/>
      </c>
      <c r="B307" s="304"/>
      <c r="C307" s="360"/>
      <c r="D307" s="361"/>
      <c r="E307" s="1865"/>
      <c r="F307" s="317"/>
      <c r="G307" s="318"/>
      <c r="H307" s="318"/>
      <c r="I307" s="363"/>
      <c r="J307" s="121"/>
      <c r="K307" s="362"/>
      <c r="L307" s="304"/>
      <c r="M307" s="304"/>
    </row>
    <row r="308" spans="1:13" ht="15.75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Brass'!A:A),"")</f>
        <v/>
      </c>
      <c r="B308" s="304"/>
      <c r="C308" s="360"/>
      <c r="D308" s="361"/>
      <c r="E308" s="1865"/>
      <c r="F308" s="317"/>
      <c r="G308" s="318"/>
      <c r="H308" s="318"/>
      <c r="I308" s="363"/>
      <c r="J308" s="121"/>
      <c r="K308" s="362"/>
      <c r="L308" s="304"/>
      <c r="M308" s="304"/>
    </row>
    <row r="309" spans="1:13" ht="15.75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Brass'!A:A),"")</f>
        <v/>
      </c>
      <c r="B309" s="304"/>
      <c r="C309" s="360"/>
      <c r="D309" s="361"/>
      <c r="E309" s="1865"/>
      <c r="F309" s="317"/>
      <c r="G309" s="318"/>
      <c r="H309" s="318"/>
      <c r="I309" s="363"/>
      <c r="J309" s="121"/>
      <c r="K309" s="362"/>
      <c r="L309" s="304"/>
      <c r="M309" s="304"/>
    </row>
    <row r="310" spans="1:13" ht="15.75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Brass'!A:A),"")</f>
        <v/>
      </c>
      <c r="B310" s="304"/>
      <c r="C310" s="360"/>
      <c r="D310" s="361"/>
      <c r="E310" s="1865"/>
      <c r="F310" s="317"/>
      <c r="G310" s="318"/>
      <c r="H310" s="318"/>
      <c r="I310" s="363"/>
      <c r="J310" s="121"/>
      <c r="K310" s="362"/>
      <c r="L310" s="304"/>
      <c r="M310" s="304"/>
    </row>
    <row r="311" spans="1:13" ht="15.75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Brass'!A:A),"")</f>
        <v/>
      </c>
      <c r="B311" s="304"/>
      <c r="C311" s="360"/>
      <c r="D311" s="361"/>
      <c r="E311" s="1865"/>
      <c r="F311" s="317"/>
      <c r="G311" s="318"/>
      <c r="H311" s="318"/>
      <c r="I311" s="363"/>
      <c r="J311" s="121"/>
      <c r="K311" s="362"/>
      <c r="L311" s="304"/>
      <c r="M311" s="304"/>
    </row>
    <row r="312" spans="1:13" ht="15.75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Brass'!A:A),"")</f>
        <v/>
      </c>
      <c r="B312" s="304"/>
      <c r="C312" s="360"/>
      <c r="D312" s="361"/>
      <c r="E312" s="1865"/>
      <c r="F312" s="317"/>
      <c r="G312" s="318"/>
      <c r="H312" s="318"/>
      <c r="I312" s="363"/>
      <c r="J312" s="121"/>
      <c r="K312" s="362"/>
      <c r="L312" s="304"/>
      <c r="M312" s="304"/>
    </row>
    <row r="313" spans="1:13" ht="15.75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Brass'!A:A),"")</f>
        <v/>
      </c>
      <c r="B313" s="304"/>
      <c r="C313" s="360"/>
      <c r="D313" s="361"/>
      <c r="E313" s="1865"/>
      <c r="F313" s="317"/>
      <c r="G313" s="318"/>
      <c r="H313" s="318"/>
      <c r="I313" s="363"/>
      <c r="J313" s="121"/>
      <c r="K313" s="362"/>
      <c r="L313" s="304"/>
      <c r="M313" s="304"/>
    </row>
    <row r="314" spans="1:13" ht="15.75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Brass'!A:A),"")</f>
        <v/>
      </c>
      <c r="B314" s="304"/>
      <c r="C314" s="360"/>
      <c r="D314" s="361"/>
      <c r="E314" s="1865"/>
      <c r="F314" s="317"/>
      <c r="G314" s="318"/>
      <c r="H314" s="318"/>
      <c r="I314" s="363"/>
      <c r="J314" s="121"/>
      <c r="K314" s="362"/>
      <c r="L314" s="304"/>
      <c r="M314" s="304"/>
    </row>
    <row r="315" spans="1:13" ht="15.75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Brass'!A:A),"")</f>
        <v/>
      </c>
      <c r="B315" s="304"/>
      <c r="C315" s="360"/>
      <c r="D315" s="361"/>
      <c r="E315" s="1865"/>
      <c r="F315" s="317"/>
      <c r="G315" s="318"/>
      <c r="H315" s="318"/>
      <c r="I315" s="363"/>
      <c r="J315" s="121"/>
      <c r="K315" s="362"/>
      <c r="L315" s="304"/>
      <c r="M315" s="304"/>
    </row>
    <row r="316" spans="1:13" ht="15.75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Brass'!A:A),"")</f>
        <v/>
      </c>
      <c r="B316" s="304"/>
      <c r="C316" s="360"/>
      <c r="D316" s="361"/>
      <c r="E316" s="1865"/>
      <c r="F316" s="317"/>
      <c r="G316" s="318"/>
      <c r="H316" s="318"/>
      <c r="I316" s="363"/>
      <c r="J316" s="121"/>
      <c r="K316" s="362"/>
      <c r="L316" s="304"/>
      <c r="M316" s="304"/>
    </row>
    <row r="317" spans="1:13" ht="15.75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Brass'!A:A),"")</f>
        <v/>
      </c>
      <c r="B317" s="304"/>
      <c r="C317" s="360"/>
      <c r="D317" s="361"/>
      <c r="E317" s="1865"/>
      <c r="F317" s="317"/>
      <c r="G317" s="318"/>
      <c r="H317" s="318"/>
      <c r="I317" s="363"/>
      <c r="J317" s="121"/>
      <c r="K317" s="362"/>
      <c r="L317" s="304"/>
      <c r="M317" s="304"/>
    </row>
    <row r="318" spans="1:13" ht="15.75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Brass'!A:A),"")</f>
        <v/>
      </c>
      <c r="B318" s="304"/>
      <c r="C318" s="360"/>
      <c r="D318" s="361"/>
      <c r="E318" s="1865"/>
      <c r="F318" s="317"/>
      <c r="G318" s="318"/>
      <c r="H318" s="318"/>
      <c r="I318" s="363"/>
      <c r="J318" s="121"/>
      <c r="K318" s="362"/>
      <c r="L318" s="304"/>
      <c r="M318" s="304"/>
    </row>
    <row r="319" spans="1:13" ht="15.75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Brass'!A:A),"")</f>
        <v/>
      </c>
      <c r="B319" s="304"/>
      <c r="C319" s="360"/>
      <c r="D319" s="361"/>
      <c r="E319" s="1865"/>
      <c r="F319" s="317"/>
      <c r="G319" s="318"/>
      <c r="H319" s="318"/>
      <c r="I319" s="363"/>
      <c r="J319" s="121"/>
      <c r="K319" s="362"/>
      <c r="L319" s="304"/>
      <c r="M319" s="304"/>
    </row>
    <row r="320" spans="1:13" ht="15.75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Brass'!A:A),"")</f>
        <v/>
      </c>
      <c r="B320" s="304"/>
      <c r="C320" s="360"/>
      <c r="D320" s="361"/>
      <c r="E320" s="1865"/>
      <c r="F320" s="317"/>
      <c r="G320" s="318"/>
      <c r="H320" s="318"/>
      <c r="I320" s="363"/>
      <c r="J320" s="121"/>
      <c r="K320" s="362"/>
      <c r="L320" s="304"/>
      <c r="M320" s="304"/>
    </row>
    <row r="321" spans="1:13" ht="15.75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Brass'!A:A),"")</f>
        <v/>
      </c>
      <c r="B321" s="304"/>
      <c r="C321" s="360"/>
      <c r="D321" s="361"/>
      <c r="E321" s="1865"/>
      <c r="F321" s="317"/>
      <c r="G321" s="318"/>
      <c r="H321" s="318"/>
      <c r="I321" s="363"/>
      <c r="J321" s="121"/>
      <c r="K321" s="362"/>
      <c r="L321" s="304"/>
      <c r="M321" s="304"/>
    </row>
    <row r="322" spans="1:13" ht="15.75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Brass'!A:A),"")</f>
        <v/>
      </c>
      <c r="B322" s="304"/>
      <c r="C322" s="360"/>
      <c r="D322" s="361"/>
      <c r="E322" s="1865"/>
      <c r="F322" s="317"/>
      <c r="G322" s="318"/>
      <c r="H322" s="318"/>
      <c r="I322" s="363"/>
      <c r="J322" s="121"/>
      <c r="K322" s="362"/>
      <c r="L322" s="304"/>
      <c r="M322" s="304"/>
    </row>
    <row r="323" spans="1:13" ht="15.75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Brass'!A:A),"")</f>
        <v/>
      </c>
      <c r="B323" s="304"/>
      <c r="C323" s="360"/>
      <c r="D323" s="361"/>
      <c r="E323" s="1865"/>
      <c r="F323" s="317"/>
      <c r="G323" s="318"/>
      <c r="H323" s="318"/>
      <c r="I323" s="363"/>
      <c r="J323" s="121"/>
      <c r="K323" s="362"/>
      <c r="L323" s="304"/>
      <c r="M323" s="304"/>
    </row>
    <row r="324" spans="1:13" ht="15.75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Brass'!A:A),"")</f>
        <v/>
      </c>
      <c r="B324" s="304"/>
      <c r="C324" s="360"/>
      <c r="D324" s="361"/>
      <c r="E324" s="1865"/>
      <c r="F324" s="317"/>
      <c r="G324" s="318"/>
      <c r="H324" s="318"/>
      <c r="I324" s="363"/>
      <c r="J324" s="121"/>
      <c r="K324" s="362"/>
      <c r="L324" s="304"/>
      <c r="M324" s="304"/>
    </row>
    <row r="325" spans="1:13" ht="15.75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Brass'!A:A),"")</f>
        <v/>
      </c>
      <c r="B325" s="304"/>
      <c r="C325" s="360"/>
      <c r="D325" s="361"/>
      <c r="E325" s="1865"/>
      <c r="F325" s="317"/>
      <c r="G325" s="318"/>
      <c r="H325" s="318"/>
      <c r="I325" s="363"/>
      <c r="J325" s="121"/>
      <c r="K325" s="362"/>
      <c r="L325" s="304"/>
      <c r="M325" s="304"/>
    </row>
    <row r="326" spans="1:13" ht="15.75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Brass'!A:A),"")</f>
        <v/>
      </c>
      <c r="B326" s="304"/>
      <c r="C326" s="360"/>
      <c r="D326" s="361"/>
      <c r="E326" s="1865"/>
      <c r="F326" s="317"/>
      <c r="G326" s="318"/>
      <c r="H326" s="318"/>
      <c r="I326" s="363"/>
      <c r="J326" s="121"/>
      <c r="K326" s="362"/>
      <c r="L326" s="304"/>
      <c r="M326" s="304"/>
    </row>
    <row r="327" spans="1:13" ht="15.75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Brass'!A:A),"")</f>
        <v/>
      </c>
      <c r="B327" s="304"/>
      <c r="C327" s="360"/>
      <c r="D327" s="361"/>
      <c r="E327" s="1865"/>
      <c r="F327" s="317"/>
      <c r="G327" s="318"/>
      <c r="H327" s="318"/>
      <c r="I327" s="363"/>
      <c r="J327" s="121"/>
      <c r="K327" s="362"/>
      <c r="L327" s="304"/>
      <c r="M327" s="304"/>
    </row>
    <row r="328" spans="1:13" ht="15.75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Brass'!A:A),"")</f>
        <v/>
      </c>
      <c r="B328" s="304"/>
      <c r="C328" s="360"/>
      <c r="D328" s="361"/>
      <c r="E328" s="1865"/>
      <c r="F328" s="317"/>
      <c r="G328" s="318"/>
      <c r="H328" s="318"/>
      <c r="I328" s="363"/>
      <c r="J328" s="121"/>
      <c r="K328" s="362"/>
      <c r="L328" s="304"/>
      <c r="M328" s="304"/>
    </row>
    <row r="329" spans="1:13" ht="15.75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Brass'!A:A),"")</f>
        <v/>
      </c>
      <c r="B329" s="304"/>
      <c r="C329" s="360"/>
      <c r="D329" s="361"/>
      <c r="E329" s="1865"/>
      <c r="F329" s="317"/>
      <c r="G329" s="318"/>
      <c r="H329" s="318"/>
      <c r="I329" s="363"/>
      <c r="J329" s="121"/>
      <c r="K329" s="362"/>
      <c r="L329" s="304"/>
      <c r="M329" s="304"/>
    </row>
    <row r="330" spans="1:13" ht="15.75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Brass'!A:A),"")</f>
        <v/>
      </c>
      <c r="B330" s="304"/>
      <c r="C330" s="360"/>
      <c r="D330" s="361"/>
      <c r="E330" s="1865"/>
      <c r="F330" s="317"/>
      <c r="G330" s="318"/>
      <c r="H330" s="318"/>
      <c r="I330" s="363"/>
      <c r="J330" s="121"/>
      <c r="K330" s="362"/>
      <c r="L330" s="304"/>
      <c r="M330" s="304"/>
    </row>
    <row r="331" spans="1:13" ht="15.75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Brass'!A:A),"")</f>
        <v/>
      </c>
      <c r="B331" s="304"/>
      <c r="C331" s="360"/>
      <c r="D331" s="361"/>
      <c r="E331" s="1865"/>
      <c r="F331" s="317"/>
      <c r="G331" s="318"/>
      <c r="H331" s="318"/>
      <c r="I331" s="363"/>
      <c r="J331" s="121"/>
      <c r="K331" s="362"/>
      <c r="L331" s="304"/>
      <c r="M331" s="304"/>
    </row>
    <row r="332" spans="1:13" ht="15.75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Brass'!A:A),"")</f>
        <v/>
      </c>
      <c r="B332" s="304"/>
      <c r="C332" s="360"/>
      <c r="D332" s="361"/>
      <c r="E332" s="1865"/>
      <c r="F332" s="317"/>
      <c r="G332" s="318"/>
      <c r="H332" s="318"/>
      <c r="I332" s="363"/>
      <c r="J332" s="121"/>
      <c r="K332" s="362"/>
      <c r="L332" s="304"/>
      <c r="M332" s="304"/>
    </row>
    <row r="333" spans="1:13" ht="15.75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Brass'!A:A),"")</f>
        <v/>
      </c>
      <c r="B333" s="304"/>
      <c r="C333" s="360"/>
      <c r="D333" s="361"/>
      <c r="E333" s="1865"/>
      <c r="F333" s="317"/>
      <c r="G333" s="318"/>
      <c r="H333" s="318"/>
      <c r="I333" s="363"/>
      <c r="J333" s="121"/>
      <c r="K333" s="362"/>
      <c r="L333" s="304"/>
      <c r="M333" s="304"/>
    </row>
    <row r="334" spans="1:13" ht="15.75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Brass'!A:A),"")</f>
        <v/>
      </c>
      <c r="B334" s="304"/>
      <c r="C334" s="360"/>
      <c r="D334" s="361"/>
      <c r="E334" s="1865"/>
      <c r="F334" s="317"/>
      <c r="G334" s="318"/>
      <c r="H334" s="318"/>
      <c r="I334" s="363"/>
      <c r="J334" s="121"/>
      <c r="K334" s="362"/>
      <c r="L334" s="304"/>
      <c r="M334" s="304"/>
    </row>
    <row r="335" spans="1:13" ht="15.75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Brass'!A:A),"")</f>
        <v/>
      </c>
      <c r="B335" s="304"/>
      <c r="C335" s="360"/>
      <c r="D335" s="361"/>
      <c r="E335" s="1865"/>
      <c r="F335" s="317"/>
      <c r="G335" s="318"/>
      <c r="H335" s="318"/>
      <c r="I335" s="363"/>
      <c r="J335" s="121"/>
      <c r="K335" s="362"/>
      <c r="L335" s="304"/>
      <c r="M335" s="304"/>
    </row>
    <row r="336" spans="1:13" ht="15.75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Brass'!A:A),"")</f>
        <v/>
      </c>
      <c r="B336" s="304"/>
      <c r="C336" s="360"/>
      <c r="D336" s="361"/>
      <c r="E336" s="1865"/>
      <c r="F336" s="317"/>
      <c r="G336" s="318"/>
      <c r="H336" s="318"/>
      <c r="I336" s="363"/>
      <c r="J336" s="121"/>
      <c r="K336" s="362"/>
      <c r="L336" s="304"/>
      <c r="M336" s="304"/>
    </row>
    <row r="337" spans="1:13" ht="15.75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Brass'!A:A),"")</f>
        <v/>
      </c>
      <c r="B337" s="304"/>
      <c r="C337" s="360"/>
      <c r="D337" s="361"/>
      <c r="E337" s="1865"/>
      <c r="F337" s="317"/>
      <c r="G337" s="318"/>
      <c r="H337" s="318"/>
      <c r="I337" s="363"/>
      <c r="J337" s="121"/>
      <c r="K337" s="362"/>
      <c r="L337" s="304"/>
      <c r="M337" s="304"/>
    </row>
    <row r="338" spans="1:13" ht="15.75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Brass'!A:A),"")</f>
        <v/>
      </c>
      <c r="B338" s="304"/>
      <c r="C338" s="360"/>
      <c r="D338" s="361"/>
      <c r="E338" s="1865"/>
      <c r="F338" s="317"/>
      <c r="G338" s="318"/>
      <c r="H338" s="318"/>
      <c r="I338" s="363"/>
      <c r="J338" s="121"/>
      <c r="K338" s="362"/>
      <c r="L338" s="304"/>
      <c r="M338" s="304"/>
    </row>
    <row r="339" spans="1:13" ht="15.75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Brass'!A:A),"")</f>
        <v/>
      </c>
      <c r="B339" s="304"/>
      <c r="C339" s="360"/>
      <c r="D339" s="361"/>
      <c r="E339" s="1865"/>
      <c r="F339" s="317"/>
      <c r="G339" s="318"/>
      <c r="H339" s="318"/>
      <c r="I339" s="363"/>
      <c r="J339" s="121"/>
      <c r="K339" s="362"/>
      <c r="L339" s="304"/>
      <c r="M339" s="304"/>
    </row>
    <row r="340" spans="1:13" ht="15.75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Brass'!A:A),"")</f>
        <v/>
      </c>
      <c r="B340" s="304"/>
      <c r="C340" s="360"/>
      <c r="D340" s="361"/>
      <c r="E340" s="1865"/>
      <c r="F340" s="317"/>
      <c r="G340" s="318"/>
      <c r="H340" s="318"/>
      <c r="I340" s="363"/>
      <c r="J340" s="121"/>
      <c r="K340" s="362"/>
      <c r="L340" s="304"/>
      <c r="M340" s="304"/>
    </row>
    <row r="341" spans="1:13" ht="15.75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Brass'!A:A),"")</f>
        <v/>
      </c>
      <c r="B341" s="304"/>
      <c r="C341" s="360"/>
      <c r="D341" s="361"/>
      <c r="E341" s="1865"/>
      <c r="F341" s="317"/>
      <c r="G341" s="318"/>
      <c r="H341" s="318"/>
      <c r="I341" s="363"/>
      <c r="J341" s="121"/>
      <c r="K341" s="362"/>
      <c r="L341" s="304"/>
      <c r="M341" s="304"/>
    </row>
    <row r="342" spans="1:13" ht="15.75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Brass'!A:A),"")</f>
        <v/>
      </c>
      <c r="B342" s="304"/>
      <c r="C342" s="360"/>
      <c r="D342" s="361"/>
      <c r="E342" s="1865"/>
      <c r="F342" s="317"/>
      <c r="G342" s="318"/>
      <c r="H342" s="318"/>
      <c r="I342" s="363"/>
      <c r="J342" s="121"/>
      <c r="K342" s="362"/>
      <c r="L342" s="304"/>
      <c r="M342" s="304"/>
    </row>
    <row r="343" spans="1:13" ht="15.75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Brass'!A:A),"")</f>
        <v/>
      </c>
      <c r="B343" s="304"/>
      <c r="C343" s="360"/>
      <c r="D343" s="361"/>
      <c r="E343" s="1865"/>
      <c r="F343" s="317"/>
      <c r="G343" s="318"/>
      <c r="H343" s="318"/>
      <c r="I343" s="363"/>
      <c r="J343" s="121"/>
      <c r="K343" s="362"/>
      <c r="L343" s="304"/>
      <c r="M343" s="304"/>
    </row>
    <row r="344" spans="1:13" ht="15.75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Brass'!A:A),"")</f>
        <v/>
      </c>
      <c r="B344" s="304"/>
      <c r="C344" s="360"/>
      <c r="D344" s="361"/>
      <c r="E344" s="1865"/>
      <c r="F344" s="317"/>
      <c r="G344" s="318"/>
      <c r="H344" s="318"/>
      <c r="I344" s="363"/>
      <c r="J344" s="121"/>
      <c r="K344" s="362"/>
      <c r="L344" s="304"/>
      <c r="M344" s="304"/>
    </row>
    <row r="345" spans="1:13" ht="15.75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Brass'!A:A),"")</f>
        <v/>
      </c>
      <c r="B345" s="304"/>
      <c r="C345" s="360"/>
      <c r="D345" s="361"/>
      <c r="E345" s="1865"/>
      <c r="F345" s="317"/>
      <c r="G345" s="318"/>
      <c r="H345" s="318"/>
      <c r="I345" s="363"/>
      <c r="J345" s="121"/>
      <c r="K345" s="362"/>
      <c r="L345" s="304"/>
      <c r="M345" s="304"/>
    </row>
    <row r="346" spans="1:13" ht="15.75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Brass'!A:A),"")</f>
        <v/>
      </c>
      <c r="B346" s="304"/>
      <c r="C346" s="360"/>
      <c r="D346" s="361"/>
      <c r="E346" s="1865"/>
      <c r="F346" s="317"/>
      <c r="G346" s="318"/>
      <c r="H346" s="318"/>
      <c r="I346" s="363"/>
      <c r="J346" s="121"/>
      <c r="K346" s="362"/>
      <c r="L346" s="304"/>
      <c r="M346" s="304"/>
    </row>
    <row r="347" spans="1:13" ht="15.75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Brass'!A:A),"")</f>
        <v/>
      </c>
      <c r="B347" s="304"/>
      <c r="C347" s="360"/>
      <c r="D347" s="361"/>
      <c r="E347" s="1865"/>
      <c r="F347" s="317"/>
      <c r="G347" s="318"/>
      <c r="H347" s="318"/>
      <c r="I347" s="363"/>
      <c r="J347" s="121"/>
      <c r="K347" s="362"/>
      <c r="L347" s="304"/>
      <c r="M347" s="304"/>
    </row>
    <row r="348" spans="1:13" ht="15.75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Brass'!A:A),"")</f>
        <v/>
      </c>
      <c r="B348" s="304"/>
      <c r="C348" s="360"/>
      <c r="D348" s="361"/>
      <c r="E348" s="1865"/>
      <c r="F348" s="317"/>
      <c r="G348" s="318"/>
      <c r="H348" s="318"/>
      <c r="I348" s="363"/>
      <c r="J348" s="121"/>
      <c r="K348" s="362"/>
      <c r="L348" s="304"/>
      <c r="M348" s="304"/>
    </row>
    <row r="349" spans="1:13" ht="15.75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Brass'!A:A),"")</f>
        <v/>
      </c>
      <c r="B349" s="304"/>
      <c r="C349" s="360"/>
      <c r="D349" s="361"/>
      <c r="E349" s="1865"/>
      <c r="F349" s="317"/>
      <c r="G349" s="318"/>
      <c r="H349" s="318"/>
      <c r="I349" s="363"/>
      <c r="J349" s="121"/>
      <c r="K349" s="362"/>
      <c r="L349" s="304"/>
      <c r="M349" s="304"/>
    </row>
    <row r="350" spans="1:13" ht="15.75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Brass'!A:A),"")</f>
        <v/>
      </c>
      <c r="B350" s="304"/>
      <c r="C350" s="360"/>
      <c r="D350" s="361"/>
      <c r="E350" s="1865"/>
      <c r="F350" s="317"/>
      <c r="G350" s="318"/>
      <c r="H350" s="318"/>
      <c r="I350" s="363"/>
      <c r="J350" s="121"/>
      <c r="K350" s="362"/>
      <c r="L350" s="304"/>
      <c r="M350" s="304"/>
    </row>
    <row r="351" spans="1:13" ht="15.75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Brass'!A:A),"")</f>
        <v/>
      </c>
      <c r="B351" s="304"/>
      <c r="C351" s="360"/>
      <c r="D351" s="361"/>
      <c r="E351" s="1865"/>
      <c r="F351" s="317"/>
      <c r="G351" s="318"/>
      <c r="H351" s="318"/>
      <c r="I351" s="363"/>
      <c r="J351" s="121"/>
      <c r="K351" s="362"/>
      <c r="L351" s="304"/>
      <c r="M351" s="304"/>
    </row>
    <row r="352" spans="1:13" ht="15.75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Brass'!A:A),"")</f>
        <v/>
      </c>
      <c r="B352" s="304"/>
      <c r="C352" s="360"/>
      <c r="D352" s="361"/>
      <c r="E352" s="1865"/>
      <c r="F352" s="317"/>
      <c r="G352" s="318"/>
      <c r="H352" s="318"/>
      <c r="I352" s="363"/>
      <c r="J352" s="121"/>
      <c r="K352" s="362"/>
      <c r="L352" s="304"/>
      <c r="M352" s="304"/>
    </row>
    <row r="353" spans="1:13" ht="15.75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Brass'!A:A),"")</f>
        <v/>
      </c>
      <c r="B353" s="304"/>
      <c r="C353" s="360"/>
      <c r="D353" s="361"/>
      <c r="E353" s="1865"/>
      <c r="F353" s="317"/>
      <c r="G353" s="318"/>
      <c r="H353" s="318"/>
      <c r="I353" s="363"/>
      <c r="J353" s="121"/>
      <c r="K353" s="362"/>
      <c r="L353" s="304"/>
      <c r="M353" s="304"/>
    </row>
    <row r="354" spans="1:13" ht="15.75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Brass'!A:A),"")</f>
        <v/>
      </c>
      <c r="B354" s="304"/>
      <c r="C354" s="360"/>
      <c r="D354" s="361"/>
      <c r="E354" s="1865"/>
      <c r="F354" s="317"/>
      <c r="G354" s="318"/>
      <c r="H354" s="318"/>
      <c r="I354" s="363"/>
      <c r="J354" s="121"/>
      <c r="K354" s="362"/>
      <c r="L354" s="304"/>
      <c r="M354" s="304"/>
    </row>
    <row r="355" spans="1:13" ht="15.75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Brass'!A:A),"")</f>
        <v/>
      </c>
      <c r="B355" s="304"/>
      <c r="C355" s="360"/>
      <c r="D355" s="361"/>
      <c r="E355" s="1865"/>
      <c r="F355" s="317"/>
      <c r="G355" s="318"/>
      <c r="H355" s="318"/>
      <c r="I355" s="363"/>
      <c r="J355" s="121"/>
      <c r="K355" s="362"/>
      <c r="L355" s="304"/>
      <c r="M355" s="304"/>
    </row>
    <row r="356" spans="1:13" ht="15.75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Brass'!A:A),"")</f>
        <v/>
      </c>
      <c r="B356" s="304"/>
      <c r="C356" s="360"/>
      <c r="D356" s="361"/>
      <c r="E356" s="1865"/>
      <c r="F356" s="317"/>
      <c r="G356" s="318"/>
      <c r="H356" s="318"/>
      <c r="I356" s="363"/>
      <c r="J356" s="121"/>
      <c r="K356" s="362"/>
      <c r="L356" s="304"/>
      <c r="M356" s="304"/>
    </row>
    <row r="357" spans="1:13" ht="15.75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Brass'!A:A),"")</f>
        <v/>
      </c>
      <c r="B357" s="304"/>
      <c r="C357" s="360"/>
      <c r="D357" s="361"/>
      <c r="E357" s="1865"/>
      <c r="F357" s="317"/>
      <c r="G357" s="318"/>
      <c r="H357" s="318"/>
      <c r="I357" s="363"/>
      <c r="J357" s="121"/>
      <c r="K357" s="362"/>
      <c r="L357" s="304"/>
      <c r="M357" s="304"/>
    </row>
    <row r="358" spans="1:13" ht="15.75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Brass'!A:A),"")</f>
        <v/>
      </c>
      <c r="B358" s="304"/>
      <c r="C358" s="360"/>
      <c r="D358" s="361"/>
      <c r="E358" s="1865"/>
      <c r="F358" s="317"/>
      <c r="G358" s="318"/>
      <c r="H358" s="318"/>
      <c r="I358" s="363"/>
      <c r="J358" s="121"/>
      <c r="K358" s="362"/>
      <c r="L358" s="304"/>
      <c r="M358" s="304"/>
    </row>
    <row r="359" spans="1:13" ht="15.75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Brass'!A:A),"")</f>
        <v/>
      </c>
      <c r="B359" s="304"/>
      <c r="C359" s="360"/>
      <c r="D359" s="361"/>
      <c r="E359" s="1865"/>
      <c r="F359" s="317"/>
      <c r="G359" s="318"/>
      <c r="H359" s="318"/>
      <c r="I359" s="363"/>
      <c r="J359" s="121"/>
      <c r="K359" s="362"/>
      <c r="L359" s="304"/>
      <c r="M359" s="304"/>
    </row>
    <row r="360" spans="1:13" ht="15.75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Brass'!A:A),"")</f>
        <v/>
      </c>
      <c r="B360" s="304"/>
      <c r="C360" s="360"/>
      <c r="D360" s="361"/>
      <c r="E360" s="1865"/>
      <c r="F360" s="317"/>
      <c r="G360" s="318"/>
      <c r="H360" s="318"/>
      <c r="I360" s="363"/>
      <c r="J360" s="121"/>
      <c r="K360" s="362"/>
      <c r="L360" s="304"/>
      <c r="M360" s="304"/>
    </row>
    <row r="361" spans="1:13" ht="15.75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Brass'!A:A),"")</f>
        <v/>
      </c>
      <c r="B361" s="304"/>
      <c r="C361" s="360"/>
      <c r="D361" s="361"/>
      <c r="E361" s="1865"/>
      <c r="F361" s="317"/>
      <c r="G361" s="318"/>
      <c r="H361" s="318"/>
      <c r="I361" s="363"/>
      <c r="J361" s="121"/>
      <c r="K361" s="362"/>
      <c r="L361" s="304"/>
      <c r="M361" s="304"/>
    </row>
    <row r="362" spans="1:13" ht="15.75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Brass'!A:A),"")</f>
        <v/>
      </c>
      <c r="B362" s="304"/>
      <c r="C362" s="360"/>
      <c r="D362" s="361"/>
      <c r="E362" s="1865"/>
      <c r="F362" s="317"/>
      <c r="G362" s="318"/>
      <c r="H362" s="318"/>
      <c r="I362" s="363"/>
      <c r="J362" s="121"/>
      <c r="K362" s="362"/>
      <c r="L362" s="304"/>
      <c r="M362" s="304"/>
    </row>
    <row r="363" spans="1:13" ht="15.75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Brass'!A:A),"")</f>
        <v/>
      </c>
      <c r="B363" s="304"/>
      <c r="C363" s="360"/>
      <c r="D363" s="361"/>
      <c r="E363" s="1865"/>
      <c r="F363" s="317"/>
      <c r="G363" s="318"/>
      <c r="H363" s="318"/>
      <c r="I363" s="363"/>
      <c r="J363" s="121"/>
      <c r="K363" s="362"/>
      <c r="L363" s="304"/>
      <c r="M363" s="304"/>
    </row>
    <row r="364" spans="1:13" ht="15.75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Brass'!A:A),"")</f>
        <v/>
      </c>
      <c r="B364" s="304"/>
      <c r="C364" s="360"/>
      <c r="D364" s="361"/>
      <c r="E364" s="1865"/>
      <c r="F364" s="317"/>
      <c r="G364" s="318"/>
      <c r="H364" s="318"/>
      <c r="I364" s="363"/>
      <c r="J364" s="121"/>
      <c r="K364" s="362"/>
      <c r="L364" s="304"/>
      <c r="M364" s="304"/>
    </row>
    <row r="365" spans="1:13" ht="15.75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Brass'!A:A),"")</f>
        <v/>
      </c>
      <c r="B365" s="304"/>
      <c r="C365" s="360"/>
      <c r="D365" s="361"/>
      <c r="E365" s="1865"/>
      <c r="F365" s="317"/>
      <c r="G365" s="318"/>
      <c r="H365" s="318"/>
      <c r="I365" s="363"/>
      <c r="J365" s="121"/>
      <c r="K365" s="362"/>
      <c r="L365" s="304"/>
      <c r="M365" s="304"/>
    </row>
    <row r="366" spans="1:13" ht="15.75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Brass'!A:A),"")</f>
        <v/>
      </c>
      <c r="B366" s="304"/>
      <c r="C366" s="360"/>
      <c r="D366" s="361"/>
      <c r="E366" s="1865"/>
      <c r="F366" s="317"/>
      <c r="G366" s="318"/>
      <c r="H366" s="318"/>
      <c r="I366" s="363"/>
      <c r="J366" s="121"/>
      <c r="K366" s="362"/>
      <c r="L366" s="304"/>
      <c r="M366" s="304"/>
    </row>
    <row r="367" spans="1:13" ht="15.75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Brass'!A:A),"")</f>
        <v/>
      </c>
      <c r="B367" s="304"/>
      <c r="C367" s="360"/>
      <c r="D367" s="361"/>
      <c r="E367" s="1865"/>
      <c r="F367" s="317"/>
      <c r="G367" s="318"/>
      <c r="H367" s="318"/>
      <c r="I367" s="363"/>
      <c r="J367" s="121"/>
      <c r="K367" s="362"/>
      <c r="L367" s="304"/>
      <c r="M367" s="304"/>
    </row>
    <row r="368" spans="1:13" ht="15.75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Brass'!A:A),"")</f>
        <v/>
      </c>
      <c r="B368" s="304"/>
      <c r="C368" s="360"/>
      <c r="D368" s="361"/>
      <c r="E368" s="1865"/>
      <c r="F368" s="317"/>
      <c r="G368" s="318"/>
      <c r="H368" s="318"/>
      <c r="I368" s="363"/>
      <c r="J368" s="121"/>
      <c r="K368" s="362"/>
      <c r="L368" s="304"/>
      <c r="M368" s="304"/>
    </row>
    <row r="369" spans="1:13" ht="15.75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Brass'!A:A),"")</f>
        <v/>
      </c>
      <c r="B369" s="304"/>
      <c r="C369" s="360"/>
      <c r="D369" s="361"/>
      <c r="E369" s="1865"/>
      <c r="F369" s="317"/>
      <c r="G369" s="318"/>
      <c r="H369" s="318"/>
      <c r="I369" s="363"/>
      <c r="J369" s="121"/>
      <c r="K369" s="362"/>
      <c r="L369" s="304"/>
      <c r="M369" s="304"/>
    </row>
    <row r="370" spans="1:13" ht="15.75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Brass'!A:A),"")</f>
        <v/>
      </c>
      <c r="B370" s="304"/>
      <c r="C370" s="360"/>
      <c r="D370" s="361"/>
      <c r="E370" s="1865"/>
      <c r="F370" s="317"/>
      <c r="G370" s="318"/>
      <c r="H370" s="318"/>
      <c r="I370" s="363"/>
      <c r="J370" s="121"/>
      <c r="K370" s="362"/>
      <c r="L370" s="304"/>
      <c r="M370" s="304"/>
    </row>
    <row r="371" spans="1:13" ht="15.75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Brass'!A:A),"")</f>
        <v/>
      </c>
      <c r="B371" s="304"/>
      <c r="C371" s="360"/>
      <c r="D371" s="361"/>
      <c r="E371" s="1865"/>
      <c r="F371" s="317"/>
      <c r="G371" s="318"/>
      <c r="H371" s="318"/>
      <c r="I371" s="363"/>
      <c r="J371" s="121"/>
      <c r="K371" s="362"/>
      <c r="L371" s="304"/>
      <c r="M371" s="304"/>
    </row>
    <row r="372" spans="1:13" ht="15.75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Brass'!A:A),"")</f>
        <v/>
      </c>
      <c r="B372" s="304"/>
      <c r="C372" s="360"/>
      <c r="D372" s="361"/>
      <c r="E372" s="1865"/>
      <c r="F372" s="317"/>
      <c r="G372" s="318"/>
      <c r="H372" s="318"/>
      <c r="I372" s="363"/>
      <c r="J372" s="121"/>
      <c r="K372" s="362"/>
      <c r="L372" s="304"/>
      <c r="M372" s="304"/>
    </row>
    <row r="373" spans="1:13" ht="15.75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Brass'!A:A),"")</f>
        <v/>
      </c>
      <c r="B373" s="304"/>
      <c r="C373" s="360"/>
      <c r="D373" s="361"/>
      <c r="E373" s="1865"/>
      <c r="F373" s="317"/>
      <c r="G373" s="318"/>
      <c r="H373" s="318"/>
      <c r="I373" s="363"/>
      <c r="J373" s="121"/>
      <c r="K373" s="362"/>
      <c r="L373" s="304"/>
      <c r="M373" s="304"/>
    </row>
    <row r="374" spans="1:13" ht="15.75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Brass'!A:A),"")</f>
        <v/>
      </c>
      <c r="B374" s="304"/>
      <c r="C374" s="360"/>
      <c r="D374" s="361"/>
      <c r="E374" s="1865"/>
      <c r="F374" s="317"/>
      <c r="G374" s="318"/>
      <c r="H374" s="318"/>
      <c r="I374" s="363"/>
      <c r="J374" s="121"/>
      <c r="K374" s="362"/>
      <c r="L374" s="304"/>
      <c r="M374" s="304"/>
    </row>
    <row r="375" spans="1:13" ht="15.75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Brass'!A:A),"")</f>
        <v/>
      </c>
      <c r="B375" s="304"/>
      <c r="C375" s="360"/>
      <c r="D375" s="361"/>
      <c r="E375" s="1865"/>
      <c r="F375" s="317"/>
      <c r="G375" s="318"/>
      <c r="H375" s="318"/>
      <c r="I375" s="363"/>
      <c r="J375" s="121"/>
      <c r="K375" s="362"/>
      <c r="L375" s="304"/>
      <c r="M375" s="304"/>
    </row>
    <row r="376" spans="1:13" ht="15.75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Brass'!A:A),"")</f>
        <v/>
      </c>
      <c r="B376" s="304"/>
      <c r="C376" s="360"/>
      <c r="D376" s="361"/>
      <c r="E376" s="1865"/>
      <c r="F376" s="317"/>
      <c r="G376" s="318"/>
      <c r="H376" s="318"/>
      <c r="I376" s="363"/>
      <c r="J376" s="121"/>
      <c r="K376" s="362"/>
      <c r="L376" s="304"/>
      <c r="M376" s="304"/>
    </row>
    <row r="377" spans="1:13" ht="15.75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Brass'!A:A),"")</f>
        <v/>
      </c>
      <c r="B377" s="304"/>
      <c r="C377" s="360"/>
      <c r="D377" s="361"/>
      <c r="E377" s="1865"/>
      <c r="F377" s="317"/>
      <c r="G377" s="318"/>
      <c r="H377" s="318"/>
      <c r="I377" s="363"/>
      <c r="J377" s="121"/>
      <c r="K377" s="362"/>
      <c r="L377" s="304"/>
      <c r="M377" s="304"/>
    </row>
    <row r="378" spans="1:13" ht="15.75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Brass'!A:A),"")</f>
        <v/>
      </c>
      <c r="B378" s="304"/>
      <c r="C378" s="360"/>
      <c r="D378" s="361"/>
      <c r="E378" s="1865"/>
      <c r="F378" s="317"/>
      <c r="G378" s="318"/>
      <c r="H378" s="318"/>
      <c r="I378" s="363"/>
      <c r="J378" s="121"/>
      <c r="K378" s="362"/>
      <c r="L378" s="304"/>
      <c r="M378" s="304"/>
    </row>
    <row r="379" spans="1:13" ht="15.75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Brass'!A:A),"")</f>
        <v/>
      </c>
      <c r="B379" s="304"/>
      <c r="C379" s="360"/>
      <c r="D379" s="361"/>
      <c r="E379" s="1865"/>
      <c r="F379" s="317"/>
      <c r="G379" s="318"/>
      <c r="H379" s="318"/>
      <c r="I379" s="363"/>
      <c r="J379" s="121"/>
      <c r="K379" s="362"/>
      <c r="L379" s="304"/>
      <c r="M379" s="304"/>
    </row>
    <row r="380" spans="1:13" ht="15.75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Brass'!A:A),"")</f>
        <v/>
      </c>
      <c r="B380" s="304"/>
      <c r="C380" s="360"/>
      <c r="D380" s="361"/>
      <c r="E380" s="1865"/>
      <c r="F380" s="317"/>
      <c r="G380" s="318"/>
      <c r="H380" s="318"/>
      <c r="I380" s="363"/>
      <c r="J380" s="121"/>
      <c r="K380" s="362"/>
      <c r="L380" s="304"/>
      <c r="M380" s="304"/>
    </row>
    <row r="381" spans="1:13" ht="15.75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Brass'!A:A),"")</f>
        <v/>
      </c>
      <c r="B381" s="304"/>
      <c r="C381" s="360"/>
      <c r="D381" s="361"/>
      <c r="E381" s="1865"/>
      <c r="F381" s="317"/>
      <c r="G381" s="318"/>
      <c r="H381" s="318"/>
      <c r="I381" s="363"/>
      <c r="J381" s="121"/>
      <c r="K381" s="362"/>
      <c r="L381" s="304"/>
      <c r="M381" s="304"/>
    </row>
    <row r="382" spans="1:13" ht="15.75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Brass'!A:A),"")</f>
        <v/>
      </c>
      <c r="B382" s="304"/>
      <c r="C382" s="360"/>
      <c r="D382" s="361"/>
      <c r="E382" s="1865"/>
      <c r="F382" s="317"/>
      <c r="G382" s="318"/>
      <c r="H382" s="318"/>
      <c r="I382" s="363"/>
      <c r="J382" s="121"/>
      <c r="K382" s="362"/>
      <c r="L382" s="304"/>
      <c r="M382" s="304"/>
    </row>
    <row r="383" spans="1:13" ht="15.75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Brass'!A:A),"")</f>
        <v/>
      </c>
      <c r="B383" s="304"/>
      <c r="C383" s="360"/>
      <c r="D383" s="361"/>
      <c r="E383" s="1865"/>
      <c r="F383" s="317"/>
      <c r="G383" s="318"/>
      <c r="H383" s="318"/>
      <c r="I383" s="363"/>
      <c r="J383" s="121"/>
      <c r="K383" s="362"/>
      <c r="L383" s="304"/>
      <c r="M383" s="304"/>
    </row>
    <row r="384" spans="1:13" ht="15.75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Brass'!A:A),"")</f>
        <v/>
      </c>
      <c r="B384" s="304"/>
      <c r="C384" s="360"/>
      <c r="D384" s="361"/>
      <c r="E384" s="1865"/>
      <c r="F384" s="317"/>
      <c r="G384" s="318"/>
      <c r="H384" s="318"/>
      <c r="I384" s="363"/>
      <c r="J384" s="121"/>
      <c r="K384" s="362"/>
      <c r="L384" s="304"/>
      <c r="M384" s="304"/>
    </row>
    <row r="385" spans="1:13" ht="15.75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Brass'!A:A),"")</f>
        <v/>
      </c>
      <c r="B385" s="304"/>
      <c r="C385" s="360"/>
      <c r="D385" s="361"/>
      <c r="E385" s="1865"/>
      <c r="F385" s="317"/>
      <c r="G385" s="318"/>
      <c r="H385" s="318"/>
      <c r="I385" s="363"/>
      <c r="J385" s="121"/>
      <c r="K385" s="362"/>
      <c r="L385" s="304"/>
      <c r="M385" s="304"/>
    </row>
    <row r="386" spans="1:13" ht="15.75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Brass'!A:A),"")</f>
        <v/>
      </c>
      <c r="B386" s="304"/>
      <c r="C386" s="360"/>
      <c r="D386" s="361"/>
      <c r="E386" s="1865"/>
      <c r="F386" s="317"/>
      <c r="G386" s="318"/>
      <c r="H386" s="318"/>
      <c r="I386" s="363"/>
      <c r="J386" s="121"/>
      <c r="K386" s="362"/>
      <c r="L386" s="304"/>
      <c r="M386" s="304"/>
    </row>
    <row r="387" spans="1:13" ht="15.75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Brass'!A:A),"")</f>
        <v/>
      </c>
      <c r="B387" s="304"/>
      <c r="C387" s="360"/>
      <c r="D387" s="361"/>
      <c r="E387" s="1865"/>
      <c r="F387" s="317"/>
      <c r="G387" s="318"/>
      <c r="H387" s="318"/>
      <c r="I387" s="363"/>
      <c r="J387" s="121"/>
      <c r="K387" s="362"/>
      <c r="L387" s="304"/>
      <c r="M387" s="304"/>
    </row>
    <row r="388" spans="1:13" ht="15.75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Brass'!A:A),"")</f>
        <v/>
      </c>
      <c r="B388" s="304"/>
      <c r="C388" s="360"/>
      <c r="D388" s="361"/>
      <c r="E388" s="1865"/>
      <c r="F388" s="317"/>
      <c r="G388" s="318"/>
      <c r="H388" s="318"/>
      <c r="I388" s="363"/>
      <c r="J388" s="121"/>
      <c r="K388" s="362"/>
      <c r="L388" s="304"/>
      <c r="M388" s="304"/>
    </row>
    <row r="389" spans="1:13" ht="15.75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Brass'!A:A),"")</f>
        <v/>
      </c>
      <c r="B389" s="304"/>
      <c r="C389" s="360"/>
      <c r="D389" s="361"/>
      <c r="E389" s="1865"/>
      <c r="F389" s="317"/>
      <c r="G389" s="318"/>
      <c r="H389" s="318"/>
      <c r="I389" s="363"/>
      <c r="J389" s="121"/>
      <c r="K389" s="362"/>
      <c r="L389" s="304"/>
      <c r="M389" s="304"/>
    </row>
    <row r="390" spans="1:13" ht="15.75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Brass'!A:A),"")</f>
        <v/>
      </c>
      <c r="B390" s="304"/>
      <c r="C390" s="360"/>
      <c r="D390" s="361"/>
      <c r="E390" s="1865"/>
      <c r="F390" s="317"/>
      <c r="G390" s="318"/>
      <c r="H390" s="318"/>
      <c r="I390" s="363"/>
      <c r="J390" s="121"/>
      <c r="K390" s="362"/>
      <c r="L390" s="304"/>
      <c r="M390" s="304"/>
    </row>
    <row r="391" spans="1:13" ht="15.75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Brass'!A:A),"")</f>
        <v/>
      </c>
      <c r="B391" s="304"/>
      <c r="C391" s="360"/>
      <c r="D391" s="361"/>
      <c r="E391" s="1865"/>
      <c r="F391" s="317"/>
      <c r="G391" s="318"/>
      <c r="H391" s="318"/>
      <c r="I391" s="363"/>
      <c r="J391" s="121"/>
      <c r="K391" s="362"/>
      <c r="L391" s="304"/>
      <c r="M391" s="304"/>
    </row>
    <row r="392" spans="1:13" ht="15.75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Brass'!A:A),"")</f>
        <v/>
      </c>
      <c r="B392" s="304"/>
      <c r="C392" s="360"/>
      <c r="D392" s="361"/>
      <c r="E392" s="1865"/>
      <c r="F392" s="317"/>
      <c r="G392" s="318"/>
      <c r="H392" s="318"/>
      <c r="I392" s="363"/>
      <c r="J392" s="121"/>
      <c r="K392" s="362"/>
      <c r="L392" s="304"/>
      <c r="M392" s="304"/>
    </row>
    <row r="393" spans="1:13" ht="15.75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Brass'!A:A),"")</f>
        <v/>
      </c>
      <c r="B393" s="304"/>
      <c r="C393" s="360"/>
      <c r="D393" s="361"/>
      <c r="E393" s="1865"/>
      <c r="F393" s="317"/>
      <c r="G393" s="318"/>
      <c r="H393" s="318"/>
      <c r="I393" s="363"/>
      <c r="J393" s="121"/>
      <c r="K393" s="362"/>
      <c r="L393" s="304"/>
      <c r="M393" s="304"/>
    </row>
    <row r="394" spans="1:13" ht="15.75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Brass'!A:A),"")</f>
        <v/>
      </c>
      <c r="B394" s="304"/>
      <c r="C394" s="360"/>
      <c r="D394" s="361"/>
      <c r="E394" s="1865"/>
      <c r="F394" s="317"/>
      <c r="G394" s="318"/>
      <c r="H394" s="318"/>
      <c r="I394" s="363"/>
      <c r="J394" s="121"/>
      <c r="K394" s="362"/>
      <c r="L394" s="304"/>
      <c r="M394" s="304"/>
    </row>
    <row r="395" spans="1:13" ht="15.75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Brass'!A:A),"")</f>
        <v/>
      </c>
      <c r="B395" s="304"/>
      <c r="C395" s="360"/>
      <c r="D395" s="361"/>
      <c r="E395" s="1865"/>
      <c r="F395" s="317"/>
      <c r="G395" s="318"/>
      <c r="H395" s="318"/>
      <c r="I395" s="363"/>
      <c r="J395" s="121"/>
      <c r="K395" s="362"/>
      <c r="L395" s="304"/>
      <c r="M395" s="304"/>
    </row>
    <row r="396" spans="1:13" ht="15.75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Brass'!A:A),"")</f>
        <v/>
      </c>
      <c r="B396" s="304"/>
      <c r="C396" s="360"/>
      <c r="D396" s="361"/>
      <c r="E396" s="1865"/>
      <c r="F396" s="317"/>
      <c r="G396" s="318"/>
      <c r="H396" s="318"/>
      <c r="I396" s="363"/>
      <c r="J396" s="121"/>
      <c r="K396" s="362"/>
      <c r="L396" s="304"/>
      <c r="M396" s="304"/>
    </row>
    <row r="397" spans="1:13" ht="15.75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Brass'!A:A),"")</f>
        <v/>
      </c>
      <c r="B397" s="304"/>
      <c r="C397" s="360"/>
      <c r="D397" s="361"/>
      <c r="E397" s="1865"/>
      <c r="F397" s="317"/>
      <c r="G397" s="318"/>
      <c r="H397" s="318"/>
      <c r="I397" s="363"/>
      <c r="J397" s="121"/>
      <c r="K397" s="362"/>
      <c r="L397" s="304"/>
      <c r="M397" s="304"/>
    </row>
    <row r="398" spans="1:13" ht="15.75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Brass'!A:A),"")</f>
        <v/>
      </c>
      <c r="B398" s="304"/>
      <c r="C398" s="360"/>
      <c r="D398" s="361"/>
      <c r="E398" s="1865"/>
      <c r="F398" s="317"/>
      <c r="G398" s="318"/>
      <c r="H398" s="318"/>
      <c r="I398" s="363"/>
      <c r="J398" s="121"/>
      <c r="K398" s="362"/>
      <c r="L398" s="304"/>
      <c r="M398" s="304"/>
    </row>
    <row r="399" spans="1:13" ht="15.75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Brass'!A:A),"")</f>
        <v/>
      </c>
      <c r="B399" s="304"/>
      <c r="C399" s="360"/>
      <c r="D399" s="361"/>
      <c r="E399" s="1865"/>
      <c r="F399" s="317"/>
      <c r="G399" s="318"/>
      <c r="H399" s="318"/>
      <c r="I399" s="363"/>
      <c r="J399" s="121"/>
      <c r="K399" s="362"/>
      <c r="L399" s="304"/>
      <c r="M399" s="304"/>
    </row>
    <row r="400" spans="1:13" ht="15.75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Brass'!A:A),"")</f>
        <v/>
      </c>
      <c r="B400" s="304"/>
      <c r="C400" s="360"/>
      <c r="D400" s="361"/>
      <c r="E400" s="1865"/>
      <c r="F400" s="317"/>
      <c r="G400" s="318"/>
      <c r="H400" s="318"/>
      <c r="I400" s="363"/>
      <c r="J400" s="121"/>
      <c r="K400" s="362"/>
      <c r="L400" s="304"/>
      <c r="M400" s="304"/>
    </row>
    <row r="401" spans="1:13" ht="15.75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Brass'!A:A),"")</f>
        <v/>
      </c>
      <c r="B401" s="304"/>
      <c r="C401" s="360"/>
      <c r="D401" s="361"/>
      <c r="E401" s="1865"/>
      <c r="F401" s="317"/>
      <c r="G401" s="318"/>
      <c r="H401" s="318"/>
      <c r="I401" s="363"/>
      <c r="J401" s="121"/>
      <c r="K401" s="362"/>
      <c r="L401" s="304"/>
      <c r="M401" s="304"/>
    </row>
    <row r="402" spans="1:13" ht="15.75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Brass'!A:A),"")</f>
        <v/>
      </c>
      <c r="B402" s="304"/>
      <c r="C402" s="360"/>
      <c r="D402" s="361"/>
      <c r="E402" s="1865"/>
      <c r="F402" s="317"/>
      <c r="G402" s="318"/>
      <c r="H402" s="318"/>
      <c r="I402" s="363"/>
      <c r="J402" s="121"/>
      <c r="K402" s="362"/>
      <c r="L402" s="304"/>
      <c r="M402" s="304"/>
    </row>
    <row r="403" spans="1:13" ht="15.75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Brass'!A:A),"")</f>
        <v/>
      </c>
      <c r="B403" s="304"/>
      <c r="C403" s="360"/>
      <c r="D403" s="361"/>
      <c r="E403" s="1865"/>
      <c r="F403" s="317"/>
      <c r="G403" s="318"/>
      <c r="H403" s="318"/>
      <c r="I403" s="363"/>
      <c r="J403" s="121"/>
      <c r="K403" s="362"/>
      <c r="L403" s="304"/>
      <c r="M403" s="304"/>
    </row>
    <row r="404" spans="1:13" ht="15.75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Brass'!A:A),"")</f>
        <v/>
      </c>
      <c r="B404" s="304"/>
      <c r="C404" s="360"/>
      <c r="D404" s="361"/>
      <c r="E404" s="1865"/>
      <c r="F404" s="317"/>
      <c r="G404" s="318"/>
      <c r="H404" s="318"/>
      <c r="I404" s="363"/>
      <c r="J404" s="121"/>
      <c r="K404" s="362"/>
      <c r="L404" s="304"/>
      <c r="M404" s="304"/>
    </row>
    <row r="405" spans="1:13" ht="15.75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Brass'!A:A),"")</f>
        <v/>
      </c>
      <c r="B405" s="304"/>
      <c r="C405" s="360"/>
      <c r="D405" s="361"/>
      <c r="E405" s="1865"/>
      <c r="F405" s="317"/>
      <c r="G405" s="318"/>
      <c r="H405" s="318"/>
      <c r="I405" s="363"/>
      <c r="J405" s="121"/>
      <c r="K405" s="362"/>
      <c r="L405" s="304"/>
      <c r="M405" s="304"/>
    </row>
    <row r="406" spans="1:13" ht="15.75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Brass'!A:A),"")</f>
        <v/>
      </c>
      <c r="B406" s="304"/>
      <c r="C406" s="360"/>
      <c r="D406" s="361"/>
      <c r="E406" s="1865"/>
      <c r="F406" s="317"/>
      <c r="G406" s="318"/>
      <c r="H406" s="318"/>
      <c r="I406" s="363"/>
      <c r="J406" s="121"/>
      <c r="K406" s="362"/>
      <c r="L406" s="304"/>
      <c r="M406" s="304"/>
    </row>
    <row r="407" spans="1:13" ht="15.75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Brass'!A:A),"")</f>
        <v/>
      </c>
      <c r="B407" s="304"/>
      <c r="C407" s="360"/>
      <c r="D407" s="361"/>
      <c r="E407" s="1865"/>
      <c r="F407" s="317"/>
      <c r="G407" s="318"/>
      <c r="H407" s="318"/>
      <c r="I407" s="363"/>
      <c r="J407" s="121"/>
      <c r="K407" s="362"/>
      <c r="L407" s="304"/>
      <c r="M407" s="304"/>
    </row>
    <row r="408" spans="1:13" ht="15.75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Brass'!A:A),"")</f>
        <v/>
      </c>
      <c r="B408" s="304"/>
      <c r="C408" s="360"/>
      <c r="D408" s="361"/>
      <c r="E408" s="1865"/>
      <c r="F408" s="317"/>
      <c r="G408" s="318"/>
      <c r="H408" s="318"/>
      <c r="I408" s="363"/>
      <c r="J408" s="121"/>
      <c r="K408" s="362"/>
      <c r="L408" s="304"/>
      <c r="M408" s="304"/>
    </row>
    <row r="409" spans="1:13" ht="15.75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Brass'!A:A),"")</f>
        <v/>
      </c>
      <c r="B409" s="304"/>
      <c r="C409" s="360"/>
      <c r="D409" s="361"/>
      <c r="E409" s="1865"/>
      <c r="F409" s="317"/>
      <c r="G409" s="318"/>
      <c r="H409" s="318"/>
      <c r="I409" s="363"/>
      <c r="J409" s="121"/>
      <c r="K409" s="362"/>
      <c r="L409" s="304"/>
      <c r="M409" s="304"/>
    </row>
    <row r="410" spans="1:13" ht="15.75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Brass'!A:A),"")</f>
        <v/>
      </c>
      <c r="B410" s="304"/>
      <c r="C410" s="360"/>
      <c r="D410" s="361"/>
      <c r="E410" s="1865"/>
      <c r="F410" s="317"/>
      <c r="G410" s="318"/>
      <c r="H410" s="318"/>
      <c r="I410" s="363"/>
      <c r="J410" s="121"/>
      <c r="K410" s="362"/>
      <c r="L410" s="304"/>
      <c r="M410" s="304"/>
    </row>
    <row r="411" spans="1:13" ht="15.75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Brass'!A:A),"")</f>
        <v/>
      </c>
      <c r="B411" s="304"/>
      <c r="C411" s="360"/>
      <c r="D411" s="361"/>
      <c r="E411" s="1865"/>
      <c r="F411" s="317"/>
      <c r="G411" s="318"/>
      <c r="H411" s="318"/>
      <c r="I411" s="363"/>
      <c r="J411" s="121"/>
      <c r="K411" s="362"/>
      <c r="L411" s="304"/>
      <c r="M411" s="304"/>
    </row>
    <row r="412" spans="1:13" ht="15.75" hidden="1">
      <c r="B412" s="304"/>
      <c r="C412" s="360"/>
      <c r="D412" s="361"/>
      <c r="E412" s="1865"/>
      <c r="F412" s="317"/>
      <c r="G412" s="318"/>
      <c r="H412" s="318"/>
      <c r="I412" s="363"/>
      <c r="J412" s="121"/>
      <c r="K412" s="362"/>
      <c r="L412" s="304"/>
      <c r="M412" s="304"/>
    </row>
    <row r="413" spans="1:13" ht="15.75" hidden="1">
      <c r="B413" s="304"/>
      <c r="C413" s="360"/>
      <c r="D413" s="361"/>
      <c r="E413" s="1865"/>
      <c r="F413" s="317"/>
      <c r="G413" s="318"/>
      <c r="H413" s="318"/>
      <c r="I413" s="363"/>
      <c r="J413" s="121"/>
      <c r="K413" s="362"/>
      <c r="L413" s="304"/>
      <c r="M413" s="304"/>
    </row>
    <row r="414" spans="1:13" ht="15.75" hidden="1">
      <c r="B414" s="304"/>
      <c r="C414" s="360"/>
      <c r="D414" s="361"/>
      <c r="E414" s="1865"/>
      <c r="F414" s="317"/>
      <c r="G414" s="318"/>
      <c r="H414" s="318"/>
      <c r="I414" s="363"/>
      <c r="J414" s="121"/>
      <c r="K414" s="362"/>
      <c r="L414" s="304"/>
      <c r="M414" s="304"/>
    </row>
  </sheetData>
  <sheetProtection algorithmName="SHA-512" hashValue="BvcVRWNPc7qRgVV3UDYuYby1X2rmqppSHITAIBOm4+Lxzm9OymBY1QqC5JBdfZh00dK91OsIgBPMgyBlBu/FZA==" saltValue="uw/yB/jf1NuZYBN9A0zcqA==" spinCount="100000" sheet="1" objects="1" scenarios="1" formatColumns="0" autoFilter="0"/>
  <protectedRanges>
    <protectedRange sqref="J6:J89" name="Range1"/>
    <protectedRange sqref="G6:G89" name="Range2"/>
  </protectedRanges>
  <autoFilter ref="J3:J89" xr:uid="{8AC297B3-EAE3-4BBB-BB8A-7E605067E505}"/>
  <mergeCells count="1">
    <mergeCell ref="B2:C2"/>
  </mergeCells>
  <conditionalFormatting sqref="C1:C2">
    <cfRule type="duplicateValues" dxfId="16" priority="1"/>
  </conditionalFormatting>
  <pageMargins left="0.7" right="0.7" top="0.75" bottom="0.75" header="0.3" footer="0.3"/>
  <pageSetup scale="49" fitToHeight="0" orientation="portrait" r:id="rId1"/>
  <headerFooter>
    <oddHeader>&amp;LPEX FITTINGS - EXPANSION BRASS
&amp;K00-032Subject to change without notice&amp;RPEX FITTINGS - EXPANSION BRASS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9A8871-3540-4092-8D17-536EE5EB712B}">
  <sheetPr codeName="Sheet11">
    <tabColor rgb="FF00B0F0"/>
    <pageSetUpPr fitToPage="1"/>
  </sheetPr>
  <dimension ref="A1:T411"/>
  <sheetViews>
    <sheetView zoomScaleNormal="100" workbookViewId="0">
      <pane ySplit="3" topLeftCell="A4" activePane="bottomLeft" state="frozen"/>
      <selection activeCell="J6" sqref="J6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304" customWidth="1"/>
    <col min="3" max="3" width="9.85546875" style="360" customWidth="1"/>
    <col min="4" max="4" width="43.28515625" style="361" bestFit="1" customWidth="1"/>
    <col min="5" max="5" width="9.85546875" style="1296" customWidth="1"/>
    <col min="6" max="6" width="11.42578125" style="317" bestFit="1" customWidth="1"/>
    <col min="7" max="7" width="9.85546875" style="1335" customWidth="1"/>
    <col min="8" max="8" width="9.85546875" style="318" customWidth="1"/>
    <col min="9" max="9" width="9.85546875" style="363" customWidth="1"/>
    <col min="10" max="10" width="9.85546875" style="121" customWidth="1"/>
    <col min="11" max="11" width="11.7109375" style="1287" customWidth="1"/>
    <col min="12" max="12" width="15.7109375" style="304" customWidth="1"/>
    <col min="13" max="13" width="15.7109375" style="1287" customWidth="1"/>
    <col min="14" max="14" width="8.85546875" style="304" customWidth="1"/>
    <col min="15" max="20" width="0" style="304" hidden="1" customWidth="1"/>
    <col min="21" max="16384" width="8.85546875" style="304" hidden="1"/>
  </cols>
  <sheetData>
    <row r="1" spans="1:20" ht="72.75" customHeight="1" thickBot="1">
      <c r="B1" s="324"/>
      <c r="C1" s="325"/>
      <c r="D1" s="326"/>
      <c r="E1" s="1270"/>
      <c r="F1" s="289"/>
      <c r="G1" s="1347"/>
      <c r="H1" s="607"/>
      <c r="I1" s="608"/>
      <c r="J1" s="661" t="s">
        <v>5176</v>
      </c>
      <c r="K1" s="1884" t="s">
        <v>3940</v>
      </c>
    </row>
    <row r="2" spans="1:20" ht="16.5" thickBot="1">
      <c r="B2" s="1886" t="s">
        <v>5636</v>
      </c>
      <c r="C2" s="1887"/>
      <c r="D2" s="331"/>
      <c r="E2" s="1271"/>
      <c r="F2" s="290">
        <f>'Lead Sheet'!B14</f>
        <v>0</v>
      </c>
      <c r="G2" s="1348"/>
      <c r="H2" s="609"/>
      <c r="I2" s="333"/>
      <c r="J2" s="662"/>
      <c r="K2" s="1885"/>
    </row>
    <row r="3" spans="1:20" s="305" customFormat="1" ht="48" thickBot="1">
      <c r="B3" s="334"/>
      <c r="C3" s="335" t="s">
        <v>552</v>
      </c>
      <c r="D3" s="336" t="s">
        <v>12588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73" t="s">
        <v>424</v>
      </c>
      <c r="L3" s="461" t="s">
        <v>5638</v>
      </c>
      <c r="M3" s="1392">
        <f>SUM(K:K)</f>
        <v>0</v>
      </c>
      <c r="N3" s="463"/>
    </row>
    <row r="4" spans="1:20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4" s="556"/>
      <c r="C4" s="380"/>
      <c r="D4" s="558" t="s">
        <v>5</v>
      </c>
      <c r="E4" s="1291" t="s">
        <v>563</v>
      </c>
      <c r="F4" s="293"/>
      <c r="G4" s="1291"/>
      <c r="H4" s="383"/>
      <c r="I4" s="383"/>
      <c r="J4" s="188"/>
      <c r="K4" s="1382"/>
    </row>
    <row r="5" spans="1:20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5" s="400"/>
      <c r="C5" s="384" t="s">
        <v>2290</v>
      </c>
      <c r="D5" s="666" t="s">
        <v>10426</v>
      </c>
      <c r="E5" s="1278">
        <v>0.49</v>
      </c>
      <c r="F5" s="294">
        <f>$F$2</f>
        <v>0</v>
      </c>
      <c r="G5" s="1278">
        <f>IFERROR(E5*F5,"-")</f>
        <v>0</v>
      </c>
      <c r="H5" s="386">
        <v>50</v>
      </c>
      <c r="I5" s="386">
        <v>500</v>
      </c>
      <c r="J5" s="98"/>
      <c r="K5" s="1383">
        <f>IFERROR(G5*J5,0)</f>
        <v>0</v>
      </c>
    </row>
    <row r="6" spans="1:20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6" s="400"/>
      <c r="C6" s="387" t="s">
        <v>2291</v>
      </c>
      <c r="D6" s="667" t="s">
        <v>10427</v>
      </c>
      <c r="E6" s="1275">
        <v>0.79</v>
      </c>
      <c r="F6" s="295">
        <f>$F$2</f>
        <v>0</v>
      </c>
      <c r="G6" s="1275">
        <f>IFERROR(E6*F6,"-")</f>
        <v>0</v>
      </c>
      <c r="H6" s="390">
        <v>25</v>
      </c>
      <c r="I6" s="434">
        <v>300</v>
      </c>
      <c r="J6" s="102"/>
      <c r="K6" s="1385">
        <f>IFERROR(G6*J6,0)</f>
        <v>0</v>
      </c>
      <c r="P6" s="45"/>
      <c r="R6" s="45"/>
      <c r="T6" s="45"/>
    </row>
    <row r="7" spans="1:20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7" s="400"/>
      <c r="C7" s="391" t="s">
        <v>2293</v>
      </c>
      <c r="D7" s="668" t="s">
        <v>10428</v>
      </c>
      <c r="E7" s="1276">
        <v>1.53</v>
      </c>
      <c r="F7" s="296">
        <f>$F$2</f>
        <v>0</v>
      </c>
      <c r="G7" s="1276">
        <f>IFERROR(E7*F7,"-")</f>
        <v>0</v>
      </c>
      <c r="H7" s="393">
        <v>10</v>
      </c>
      <c r="I7" s="393">
        <v>100</v>
      </c>
      <c r="J7" s="106"/>
      <c r="K7" s="1389">
        <f>IFERROR(G7*J7,0)</f>
        <v>0</v>
      </c>
    </row>
    <row r="8" spans="1:20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8" s="400"/>
      <c r="C8" s="405"/>
      <c r="D8" s="669"/>
      <c r="E8" s="1277" t="s">
        <v>563</v>
      </c>
      <c r="F8" s="299"/>
      <c r="G8" s="1277"/>
      <c r="H8" s="356"/>
      <c r="I8" s="356"/>
      <c r="J8" s="150"/>
      <c r="K8" s="1387"/>
    </row>
    <row r="9" spans="1:20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9" s="400"/>
      <c r="C9" s="384" t="s">
        <v>2292</v>
      </c>
      <c r="D9" s="666" t="s">
        <v>10429</v>
      </c>
      <c r="E9" s="1278">
        <v>0.78</v>
      </c>
      <c r="F9" s="294">
        <f>$F$2</f>
        <v>0</v>
      </c>
      <c r="G9" s="1278">
        <f>IFERROR(E9*F9,"-")</f>
        <v>0</v>
      </c>
      <c r="H9" s="386">
        <v>25</v>
      </c>
      <c r="I9" s="386">
        <v>300</v>
      </c>
      <c r="J9" s="98"/>
      <c r="K9" s="1383">
        <f>IFERROR(G9*J9,0)</f>
        <v>0</v>
      </c>
    </row>
    <row r="10" spans="1:20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0" s="513"/>
      <c r="C10" s="472"/>
      <c r="D10" s="565" t="s">
        <v>8851</v>
      </c>
      <c r="E10" s="1289" t="s">
        <v>563</v>
      </c>
      <c r="F10" s="309"/>
      <c r="G10" s="1289"/>
      <c r="H10" s="474"/>
      <c r="I10" s="474"/>
      <c r="J10" s="203"/>
      <c r="K10" s="1404"/>
      <c r="L10" s="463"/>
      <c r="M10" s="1393"/>
    </row>
    <row r="11" spans="1:20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1" s="400"/>
      <c r="C11" s="384" t="s">
        <v>2276</v>
      </c>
      <c r="D11" s="666" t="s">
        <v>10430</v>
      </c>
      <c r="E11" s="1278">
        <v>1.18</v>
      </c>
      <c r="F11" s="294">
        <f>$F$2</f>
        <v>0</v>
      </c>
      <c r="G11" s="1278">
        <f>IFERROR(E11*F11,"-")</f>
        <v>0</v>
      </c>
      <c r="H11" s="386">
        <v>100</v>
      </c>
      <c r="I11" s="386">
        <v>1000</v>
      </c>
      <c r="J11" s="98"/>
      <c r="K11" s="1383">
        <f>IFERROR(G11*J11,0)</f>
        <v>0</v>
      </c>
    </row>
    <row r="12" spans="1:20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2" s="400"/>
      <c r="C12" s="387" t="s">
        <v>2278</v>
      </c>
      <c r="D12" s="667" t="s">
        <v>10431</v>
      </c>
      <c r="E12" s="1275">
        <v>1.37</v>
      </c>
      <c r="F12" s="295">
        <f>$F$2</f>
        <v>0</v>
      </c>
      <c r="G12" s="1275">
        <f>IFERROR(E12*F12,"-")</f>
        <v>0</v>
      </c>
      <c r="H12" s="390">
        <v>50</v>
      </c>
      <c r="I12" s="390">
        <v>500</v>
      </c>
      <c r="J12" s="99"/>
      <c r="K12" s="1385">
        <f>IFERROR(G12*J12,0)</f>
        <v>0</v>
      </c>
    </row>
    <row r="13" spans="1:20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3" s="400"/>
      <c r="C13" s="391" t="s">
        <v>2280</v>
      </c>
      <c r="D13" s="668" t="s">
        <v>10432</v>
      </c>
      <c r="E13" s="1276">
        <v>2.79</v>
      </c>
      <c r="F13" s="296">
        <f>$F$2</f>
        <v>0</v>
      </c>
      <c r="G13" s="1276">
        <f>IFERROR(E13*F13,"-")</f>
        <v>0</v>
      </c>
      <c r="H13" s="393">
        <v>50</v>
      </c>
      <c r="I13" s="393">
        <v>300</v>
      </c>
      <c r="J13" s="100"/>
      <c r="K13" s="1389">
        <f>IFERROR(G13*J13,0)</f>
        <v>0</v>
      </c>
    </row>
    <row r="14" spans="1:20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4" s="400"/>
      <c r="C14" s="405"/>
      <c r="D14" s="669"/>
      <c r="E14" s="1277" t="s">
        <v>563</v>
      </c>
      <c r="F14" s="299"/>
      <c r="G14" s="1277"/>
      <c r="H14" s="356"/>
      <c r="I14" s="356"/>
      <c r="J14" s="150"/>
      <c r="K14" s="1387"/>
      <c r="P14" s="45"/>
      <c r="R14" s="45"/>
      <c r="T14" s="45"/>
    </row>
    <row r="15" spans="1:20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5" s="400"/>
      <c r="C15" s="384" t="s">
        <v>2277</v>
      </c>
      <c r="D15" s="678" t="s">
        <v>10433</v>
      </c>
      <c r="E15" s="1278">
        <v>1.37</v>
      </c>
      <c r="F15" s="294">
        <f>$F$2</f>
        <v>0</v>
      </c>
      <c r="G15" s="1278">
        <f>IFERROR(E15*F15,"-")</f>
        <v>0</v>
      </c>
      <c r="H15" s="386">
        <v>50</v>
      </c>
      <c r="I15" s="386">
        <v>600</v>
      </c>
      <c r="J15" s="98"/>
      <c r="K15" s="1383">
        <f>IFERROR(G15*J15,0)</f>
        <v>0</v>
      </c>
    </row>
    <row r="16" spans="1:20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6" s="400"/>
      <c r="C16" s="387" t="s">
        <v>2279</v>
      </c>
      <c r="D16" s="667" t="s">
        <v>10434</v>
      </c>
      <c r="E16" s="1275">
        <v>1.44</v>
      </c>
      <c r="F16" s="295">
        <f>$F$2</f>
        <v>0</v>
      </c>
      <c r="G16" s="1275">
        <f>IFERROR(E16*F16,"-")</f>
        <v>0</v>
      </c>
      <c r="H16" s="390">
        <v>50</v>
      </c>
      <c r="I16" s="390">
        <v>600</v>
      </c>
      <c r="J16" s="99"/>
      <c r="K16" s="1385">
        <f>IFERROR(G16*J16,0)</f>
        <v>0</v>
      </c>
    </row>
    <row r="17" spans="1:1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7" s="513"/>
      <c r="C17" s="472"/>
      <c r="D17" s="565" t="s">
        <v>8850</v>
      </c>
      <c r="E17" s="1289" t="s">
        <v>563</v>
      </c>
      <c r="F17" s="309"/>
      <c r="G17" s="1289"/>
      <c r="H17" s="474"/>
      <c r="I17" s="474"/>
      <c r="J17" s="203"/>
      <c r="K17" s="1404"/>
    </row>
    <row r="18" spans="1:11" ht="30" customHeight="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8" s="400"/>
      <c r="C18" s="567" t="s">
        <v>2281</v>
      </c>
      <c r="D18" s="688" t="s">
        <v>10435</v>
      </c>
      <c r="E18" s="1292">
        <v>2.09</v>
      </c>
      <c r="F18" s="569">
        <f>$F$2</f>
        <v>0</v>
      </c>
      <c r="G18" s="1292">
        <f>IFERROR(E18*F18,"-")</f>
        <v>0</v>
      </c>
      <c r="H18" s="570">
        <v>100</v>
      </c>
      <c r="I18" s="570">
        <v>600</v>
      </c>
      <c r="J18" s="138"/>
      <c r="K18" s="1432">
        <f>IFERROR(G18*J18,0)</f>
        <v>0</v>
      </c>
    </row>
    <row r="19" spans="1:11" ht="29.25" customHeight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19" s="400"/>
      <c r="C19" s="689" t="s">
        <v>2282</v>
      </c>
      <c r="D19" s="690" t="s">
        <v>10436</v>
      </c>
      <c r="E19" s="1293">
        <v>2.86</v>
      </c>
      <c r="F19" s="573">
        <f>$F$2</f>
        <v>0</v>
      </c>
      <c r="G19" s="1293">
        <f>IFERROR(E19*F19,"-")</f>
        <v>0</v>
      </c>
      <c r="H19" s="574">
        <v>50</v>
      </c>
      <c r="I19" s="691">
        <v>500</v>
      </c>
      <c r="J19" s="281"/>
      <c r="K19" s="1474">
        <f>IFERROR(G19*J19,0)</f>
        <v>0</v>
      </c>
    </row>
    <row r="20" spans="1:1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0" s="513"/>
      <c r="C20" s="472"/>
      <c r="D20" s="565" t="s">
        <v>5625</v>
      </c>
      <c r="E20" s="1289" t="s">
        <v>563</v>
      </c>
      <c r="F20" s="309"/>
      <c r="G20" s="1289"/>
      <c r="H20" s="474"/>
      <c r="I20" s="474"/>
      <c r="J20" s="203"/>
      <c r="K20" s="1404"/>
    </row>
    <row r="21" spans="1:1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1" s="400"/>
      <c r="C21" s="386" t="s">
        <v>2283</v>
      </c>
      <c r="D21" s="666" t="s">
        <v>10437</v>
      </c>
      <c r="E21" s="1278">
        <v>0.69</v>
      </c>
      <c r="F21" s="294">
        <f>$F$2</f>
        <v>0</v>
      </c>
      <c r="G21" s="1278">
        <f>IFERROR(E21*F21,"-")</f>
        <v>0</v>
      </c>
      <c r="H21" s="386">
        <v>50</v>
      </c>
      <c r="I21" s="386">
        <v>500</v>
      </c>
      <c r="J21" s="102"/>
      <c r="K21" s="1383">
        <f>IFERROR(G21*J21,0)</f>
        <v>0</v>
      </c>
    </row>
    <row r="22" spans="1:1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2" s="400"/>
      <c r="C22" s="390" t="s">
        <v>2284</v>
      </c>
      <c r="D22" s="667" t="s">
        <v>10438</v>
      </c>
      <c r="E22" s="1275">
        <v>1.33</v>
      </c>
      <c r="F22" s="295">
        <f>$F$2</f>
        <v>0</v>
      </c>
      <c r="G22" s="1275">
        <f>IFERROR(E22*F22,"-")</f>
        <v>0</v>
      </c>
      <c r="H22" s="390">
        <v>25</v>
      </c>
      <c r="I22" s="390">
        <v>300</v>
      </c>
      <c r="J22" s="99"/>
      <c r="K22" s="1385">
        <f>IFERROR(G22*J22,0)</f>
        <v>0</v>
      </c>
    </row>
    <row r="23" spans="1:1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3" s="400"/>
      <c r="C23" s="393" t="s">
        <v>2286</v>
      </c>
      <c r="D23" s="668" t="s">
        <v>10439</v>
      </c>
      <c r="E23" s="1276">
        <v>2.87</v>
      </c>
      <c r="F23" s="296">
        <f>$F$2</f>
        <v>0</v>
      </c>
      <c r="G23" s="1276">
        <f>IFERROR(E23*F23,"-")</f>
        <v>0</v>
      </c>
      <c r="H23" s="393">
        <v>10</v>
      </c>
      <c r="I23" s="393">
        <v>100</v>
      </c>
      <c r="J23" s="100"/>
      <c r="K23" s="1389">
        <f>IFERROR(G23*J23,0)</f>
        <v>0</v>
      </c>
    </row>
    <row r="24" spans="1:1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4" s="400"/>
      <c r="C24" s="692"/>
      <c r="D24" s="669"/>
      <c r="E24" s="1277" t="s">
        <v>563</v>
      </c>
      <c r="F24" s="299"/>
      <c r="G24" s="1277"/>
      <c r="H24" s="356"/>
      <c r="I24" s="356"/>
      <c r="J24" s="150"/>
      <c r="K24" s="1387"/>
    </row>
    <row r="25" spans="1:1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5" s="400"/>
      <c r="C25" s="386" t="s">
        <v>2285</v>
      </c>
      <c r="D25" s="666" t="s">
        <v>10440</v>
      </c>
      <c r="E25" s="1278">
        <v>1.06</v>
      </c>
      <c r="F25" s="294">
        <f>$F$2</f>
        <v>0</v>
      </c>
      <c r="G25" s="1278">
        <f>IFERROR(E25*F25,"-")</f>
        <v>0</v>
      </c>
      <c r="H25" s="386">
        <v>25</v>
      </c>
      <c r="I25" s="386">
        <v>300</v>
      </c>
      <c r="J25" s="98"/>
      <c r="K25" s="1383">
        <f>IFERROR(G25*J25,0)</f>
        <v>0</v>
      </c>
    </row>
    <row r="26" spans="1:1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6" s="513"/>
      <c r="C26" s="472"/>
      <c r="D26" s="565" t="s">
        <v>9250</v>
      </c>
      <c r="E26" s="1289" t="s">
        <v>563</v>
      </c>
      <c r="F26" s="309"/>
      <c r="G26" s="1289"/>
      <c r="H26" s="474"/>
      <c r="I26" s="474"/>
      <c r="J26" s="203"/>
      <c r="K26" s="1404"/>
    </row>
    <row r="27" spans="1:1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7" s="400"/>
      <c r="C27" s="384" t="s">
        <v>2287</v>
      </c>
      <c r="D27" s="666" t="s">
        <v>10441</v>
      </c>
      <c r="E27" s="1278">
        <v>0.46</v>
      </c>
      <c r="F27" s="294">
        <f t="shared" ref="F27:F43" si="0">$F$2</f>
        <v>0</v>
      </c>
      <c r="G27" s="1278">
        <f>IFERROR(E27*F27,"-")</f>
        <v>0</v>
      </c>
      <c r="H27" s="386">
        <v>50</v>
      </c>
      <c r="I27" s="386">
        <v>500</v>
      </c>
      <c r="J27" s="98"/>
      <c r="K27" s="1383">
        <f>IFERROR(G27*J27,0)</f>
        <v>0</v>
      </c>
    </row>
    <row r="28" spans="1:1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8" s="400"/>
      <c r="C28" s="387" t="s">
        <v>2288</v>
      </c>
      <c r="D28" s="667" t="s">
        <v>10442</v>
      </c>
      <c r="E28" s="1275">
        <v>0.71</v>
      </c>
      <c r="F28" s="295">
        <f t="shared" si="0"/>
        <v>0</v>
      </c>
      <c r="G28" s="1275">
        <f>IFERROR(E28*F28,"-")</f>
        <v>0</v>
      </c>
      <c r="H28" s="390">
        <v>50</v>
      </c>
      <c r="I28" s="390">
        <v>2000</v>
      </c>
      <c r="J28" s="99"/>
      <c r="K28" s="1385">
        <f>IFERROR(G28*J28,0)</f>
        <v>0</v>
      </c>
    </row>
    <row r="29" spans="1:1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29" s="400"/>
      <c r="C29" s="391" t="s">
        <v>2289</v>
      </c>
      <c r="D29" s="668" t="s">
        <v>10443</v>
      </c>
      <c r="E29" s="1276">
        <v>1.04</v>
      </c>
      <c r="F29" s="296">
        <f t="shared" si="0"/>
        <v>0</v>
      </c>
      <c r="G29" s="1276">
        <f>IFERROR(E29*F29,"-")</f>
        <v>0</v>
      </c>
      <c r="H29" s="393">
        <v>50</v>
      </c>
      <c r="I29" s="393">
        <v>1000</v>
      </c>
      <c r="J29" s="100"/>
      <c r="K29" s="1389">
        <f>IFERROR(G29*J29,0)</f>
        <v>0</v>
      </c>
    </row>
    <row r="30" spans="1:1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0" s="513"/>
      <c r="C30" s="472"/>
      <c r="D30" s="565" t="s">
        <v>4814</v>
      </c>
      <c r="E30" s="1289" t="s">
        <v>563</v>
      </c>
      <c r="F30" s="309"/>
      <c r="G30" s="1289"/>
      <c r="H30" s="474"/>
      <c r="I30" s="474"/>
      <c r="J30" s="203"/>
      <c r="K30" s="1404"/>
    </row>
    <row r="31" spans="1:1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1" s="400"/>
      <c r="C31" s="384" t="s">
        <v>2294</v>
      </c>
      <c r="D31" s="666" t="s">
        <v>10444</v>
      </c>
      <c r="E31" s="1278">
        <v>0.94</v>
      </c>
      <c r="F31" s="294">
        <f t="shared" si="0"/>
        <v>0</v>
      </c>
      <c r="G31" s="1278">
        <f t="shared" ref="G31:G43" si="1">IFERROR(E31*F31,"-")</f>
        <v>0</v>
      </c>
      <c r="H31" s="386">
        <v>50</v>
      </c>
      <c r="I31" s="386">
        <v>500</v>
      </c>
      <c r="J31" s="98"/>
      <c r="K31" s="1383">
        <f t="shared" ref="K31:K43" si="2">IFERROR(G31*J31,0)</f>
        <v>0</v>
      </c>
    </row>
    <row r="32" spans="1:1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2" s="400"/>
      <c r="C32" s="387" t="s">
        <v>2296</v>
      </c>
      <c r="D32" s="667" t="s">
        <v>10445</v>
      </c>
      <c r="E32" s="1275">
        <v>1.94</v>
      </c>
      <c r="F32" s="295">
        <f t="shared" si="0"/>
        <v>0</v>
      </c>
      <c r="G32" s="1275">
        <f>IFERROR(E32*F32,"-")</f>
        <v>0</v>
      </c>
      <c r="H32" s="390">
        <v>25</v>
      </c>
      <c r="I32" s="390">
        <v>300</v>
      </c>
      <c r="J32" s="99"/>
      <c r="K32" s="1385">
        <f>IFERROR(G32*J32,0)</f>
        <v>0</v>
      </c>
    </row>
    <row r="33" spans="1:1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3" s="400"/>
      <c r="C33" s="391" t="s">
        <v>2300</v>
      </c>
      <c r="D33" s="668" t="s">
        <v>10446</v>
      </c>
      <c r="E33" s="1276">
        <v>3.42</v>
      </c>
      <c r="F33" s="296">
        <f t="shared" si="0"/>
        <v>0</v>
      </c>
      <c r="G33" s="1276">
        <f>IFERROR(E33*F33,"-")</f>
        <v>0</v>
      </c>
      <c r="H33" s="393">
        <v>50</v>
      </c>
      <c r="I33" s="393">
        <v>300</v>
      </c>
      <c r="J33" s="100"/>
      <c r="K33" s="1389">
        <f>IFERROR(G33*J33,0)</f>
        <v>0</v>
      </c>
    </row>
    <row r="34" spans="1:1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4" s="400"/>
      <c r="C34" s="405"/>
      <c r="D34" s="669"/>
      <c r="E34" s="1277" t="s">
        <v>563</v>
      </c>
      <c r="F34" s="299"/>
      <c r="G34" s="1277"/>
      <c r="H34" s="356"/>
      <c r="I34" s="356"/>
      <c r="J34" s="150"/>
      <c r="K34" s="1387"/>
    </row>
    <row r="35" spans="1:1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5" s="400"/>
      <c r="C35" s="401" t="s">
        <v>2295</v>
      </c>
      <c r="D35" s="676" t="s">
        <v>10447</v>
      </c>
      <c r="E35" s="1286">
        <v>1.27</v>
      </c>
      <c r="F35" s="298">
        <f t="shared" si="0"/>
        <v>0</v>
      </c>
      <c r="G35" s="1286">
        <f t="shared" si="1"/>
        <v>0</v>
      </c>
      <c r="H35" s="404">
        <v>50</v>
      </c>
      <c r="I35" s="404">
        <v>600</v>
      </c>
      <c r="J35" s="105"/>
      <c r="K35" s="1384">
        <f t="shared" si="2"/>
        <v>0</v>
      </c>
    </row>
    <row r="36" spans="1:1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6" s="400"/>
      <c r="C36" s="405"/>
      <c r="D36" s="669"/>
      <c r="E36" s="1277" t="s">
        <v>563</v>
      </c>
      <c r="F36" s="299"/>
      <c r="G36" s="1277"/>
      <c r="H36" s="356"/>
      <c r="I36" s="356"/>
      <c r="J36" s="150"/>
      <c r="K36" s="1387"/>
    </row>
    <row r="37" spans="1:1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7" s="400"/>
      <c r="C37" s="384" t="s">
        <v>2297</v>
      </c>
      <c r="D37" s="666" t="s">
        <v>10448</v>
      </c>
      <c r="E37" s="1278">
        <v>1.48</v>
      </c>
      <c r="F37" s="294">
        <f t="shared" si="0"/>
        <v>0</v>
      </c>
      <c r="G37" s="1278">
        <f t="shared" si="1"/>
        <v>0</v>
      </c>
      <c r="H37" s="386">
        <v>25</v>
      </c>
      <c r="I37" s="386">
        <v>300</v>
      </c>
      <c r="J37" s="98"/>
      <c r="K37" s="1383">
        <f t="shared" si="2"/>
        <v>0</v>
      </c>
    </row>
    <row r="38" spans="1:1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8" s="400"/>
      <c r="C38" s="387" t="s">
        <v>2298</v>
      </c>
      <c r="D38" s="667" t="s">
        <v>10449</v>
      </c>
      <c r="E38" s="1275">
        <v>1.48</v>
      </c>
      <c r="F38" s="295">
        <f t="shared" si="0"/>
        <v>0</v>
      </c>
      <c r="G38" s="1275">
        <f t="shared" si="1"/>
        <v>0</v>
      </c>
      <c r="H38" s="390">
        <v>25</v>
      </c>
      <c r="I38" s="390">
        <v>300</v>
      </c>
      <c r="J38" s="99"/>
      <c r="K38" s="1385">
        <f t="shared" si="2"/>
        <v>0</v>
      </c>
    </row>
    <row r="39" spans="1:1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39" s="400"/>
      <c r="C39" s="391" t="s">
        <v>2299</v>
      </c>
      <c r="D39" s="668" t="s">
        <v>10450</v>
      </c>
      <c r="E39" s="1276">
        <v>1.27</v>
      </c>
      <c r="F39" s="296">
        <f t="shared" si="0"/>
        <v>0</v>
      </c>
      <c r="G39" s="1276">
        <f t="shared" si="1"/>
        <v>0</v>
      </c>
      <c r="H39" s="393">
        <v>25</v>
      </c>
      <c r="I39" s="393">
        <v>300</v>
      </c>
      <c r="J39" s="100"/>
      <c r="K39" s="1389">
        <f t="shared" si="2"/>
        <v>0</v>
      </c>
    </row>
    <row r="40" spans="1:1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40" s="400"/>
      <c r="C40" s="405"/>
      <c r="D40" s="669"/>
      <c r="E40" s="1277" t="s">
        <v>563</v>
      </c>
      <c r="F40" s="299"/>
      <c r="G40" s="1277"/>
      <c r="H40" s="356"/>
      <c r="I40" s="356"/>
      <c r="J40" s="150"/>
      <c r="K40" s="1387"/>
    </row>
    <row r="41" spans="1:1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41" s="400"/>
      <c r="C41" s="384" t="s">
        <v>2301</v>
      </c>
      <c r="D41" s="666" t="s">
        <v>10451</v>
      </c>
      <c r="E41" s="1278">
        <v>2.8</v>
      </c>
      <c r="F41" s="294">
        <f t="shared" si="0"/>
        <v>0</v>
      </c>
      <c r="G41" s="1278">
        <f t="shared" si="1"/>
        <v>0</v>
      </c>
      <c r="H41" s="386">
        <v>10</v>
      </c>
      <c r="I41" s="386">
        <v>100</v>
      </c>
      <c r="J41" s="98"/>
      <c r="K41" s="1383">
        <f t="shared" si="2"/>
        <v>0</v>
      </c>
    </row>
    <row r="42" spans="1:1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42" s="400"/>
      <c r="C42" s="387" t="s">
        <v>2302</v>
      </c>
      <c r="D42" s="667" t="s">
        <v>10452</v>
      </c>
      <c r="E42" s="1275">
        <v>2.64</v>
      </c>
      <c r="F42" s="295">
        <f t="shared" si="0"/>
        <v>0</v>
      </c>
      <c r="G42" s="1275">
        <f t="shared" si="1"/>
        <v>0</v>
      </c>
      <c r="H42" s="390">
        <v>10</v>
      </c>
      <c r="I42" s="390">
        <v>100</v>
      </c>
      <c r="J42" s="99"/>
      <c r="K42" s="1385">
        <f t="shared" si="2"/>
        <v>0</v>
      </c>
    </row>
    <row r="43" spans="1:1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Brass'!A:A),"")</f>
        <v/>
      </c>
      <c r="B43" s="457"/>
      <c r="C43" s="387" t="s">
        <v>2303</v>
      </c>
      <c r="D43" s="667" t="s">
        <v>10453</v>
      </c>
      <c r="E43" s="1275">
        <v>2.76</v>
      </c>
      <c r="F43" s="295">
        <f t="shared" si="0"/>
        <v>0</v>
      </c>
      <c r="G43" s="1275">
        <f t="shared" si="1"/>
        <v>0</v>
      </c>
      <c r="H43" s="390">
        <v>10</v>
      </c>
      <c r="I43" s="390">
        <v>100</v>
      </c>
      <c r="J43" s="99"/>
      <c r="K43" s="1385">
        <f t="shared" si="2"/>
        <v>0</v>
      </c>
    </row>
    <row r="44" spans="1:1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5" spans="1:11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6" spans="1:11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7" spans="1:11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8" spans="1:11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9" spans="1:1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0" spans="1:1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1" spans="1:1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2" spans="1:1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3" spans="1:1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4" spans="1:1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5" spans="1:1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6" spans="1:1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7" spans="1:1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8" spans="1:1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59" spans="1:1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0" spans="1:1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1" spans="1:1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2" spans="1:1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3" spans="1:1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4" spans="1:1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5" spans="1:1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6" spans="1:1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7" spans="1:1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8" spans="1:1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69" spans="1:1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0" spans="1:1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1" spans="1:1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2" spans="1:1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3" spans="1:1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4" spans="1:1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5" spans="1:1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6" spans="1:1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7" spans="1:1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8" spans="1:1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79" spans="1:1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0" spans="1:1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1" spans="1:1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2" spans="1:1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3" spans="1:1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4" spans="1:1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5" spans="1:1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6" spans="1:1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7" spans="1:1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8" spans="1:1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89" spans="1:1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0" spans="1:1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1" spans="1:1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2" spans="1:1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3" spans="1:1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4" spans="1:1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5" spans="1:1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6" spans="1:1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7" spans="1:1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8" spans="1:1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99" spans="1:1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0" spans="1:1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1" spans="1:1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2" spans="1:1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3" spans="1:1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4" spans="1:1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5" spans="1:1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6" spans="1:1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7" spans="1:1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8" spans="1:1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09" spans="1:1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0" spans="1:1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1" spans="1:1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2" spans="1:1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3" spans="1:1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4" spans="1:1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5" spans="1:1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6" spans="1:1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7" spans="1:1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8" spans="1:1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19" spans="1:1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0" spans="1:1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1" spans="1:1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2" spans="1:1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3" spans="1:1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4" spans="1:1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5" spans="1:1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6" spans="1:1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7" spans="1:1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8" spans="1:1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29" spans="1:1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0" spans="1:1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1" spans="1:1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2" spans="1:1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3" spans="1:1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4" spans="1:1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5" spans="1:1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6" spans="1:1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7" spans="1:1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8" spans="1:1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39" spans="1:1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0" spans="1:1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1" spans="1:1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2" spans="1:1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3" spans="1:1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4" spans="1:1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5" spans="1:1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6" spans="1:1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7" spans="1:1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8" spans="1:1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49" spans="1:1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0" spans="1:1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1" spans="1:1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2" spans="1:1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3" spans="1:1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4" spans="1:1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5" spans="1:1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6" spans="1:1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7" spans="1:1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8" spans="1:1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59" spans="1:1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0" spans="1:1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1" spans="1:1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2" spans="1:1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3" spans="1:1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4" spans="1:1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5" spans="1:1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6" spans="1:1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7" spans="1:1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8" spans="1:1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69" spans="1:1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0" spans="1:1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1" spans="1:1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2" spans="1:1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3" spans="1:1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4" spans="1:1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5" spans="1:1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6" spans="1:1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7" spans="1:1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8" spans="1:1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79" spans="1:1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0" spans="1:1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1" spans="1:1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2" spans="1:1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3" spans="1:1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4" spans="1:1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5" spans="1:1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6" spans="1:1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7" spans="1:1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8" spans="1:1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89" spans="1:1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0" spans="1:1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1" spans="1:1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2" spans="1:1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3" spans="1:1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4" spans="1:1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5" spans="1:1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6" spans="1:1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7" spans="1:1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8" spans="1:1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199" spans="1:1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0" spans="1:1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1" spans="1:1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2" spans="1:1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3" spans="1:1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4" spans="1:1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5" spans="1:1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6" spans="1:1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7" spans="1:1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8" spans="1:1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09" spans="1:1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0" spans="1:1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1" spans="1:1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2" spans="1:1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3" spans="1:1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4" spans="1:1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5" spans="1:1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6" spans="1:1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7" spans="1:1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8" spans="1:1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19" spans="1:1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0" spans="1:1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1" spans="1:1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2" spans="1:1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3" spans="1:1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4" spans="1:1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5" spans="1:1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6" spans="1:1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7" spans="1:1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8" spans="1:1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29" spans="1:1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0" spans="1:1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1" spans="1:1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2" spans="1:1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3" spans="1:1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4" spans="1:1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5" spans="1:1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6" spans="1:1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7" spans="1:1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8" spans="1:1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39" spans="1:1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0" spans="1:1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1" spans="1:1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2" spans="1:1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3" spans="1:1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4" spans="1:1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5" spans="1:1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6" spans="1:1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7" spans="1:1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8" spans="1:1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49" spans="1:1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0" spans="1:1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1" spans="1:1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2" spans="1:1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3" spans="1:1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4" spans="1:1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5" spans="1:1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6" spans="1:1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7" spans="1:1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8" spans="1:1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59" spans="1:1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0" spans="1:1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1" spans="1:1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2" spans="1:1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3" spans="1:1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4" spans="1:1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5" spans="1:1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6" spans="1:1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7" spans="1:1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8" spans="1:1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69" spans="1:1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0" spans="1:1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1" spans="1:1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2" spans="1:1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3" spans="1:1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4" spans="1:1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5" spans="1:1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6" spans="1:1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7" spans="1:1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8" spans="1:1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79" spans="1:1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0" spans="1:1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1" spans="1:1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2" spans="1:1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3" spans="1:1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4" spans="1:1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5" spans="1:1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6" spans="1:1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7" spans="1:1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8" spans="1:1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89" spans="1:1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0" spans="1:1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1" spans="1:1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2" spans="1:1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3" spans="1:1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4" spans="1:1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5" spans="1:1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6" spans="1:1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7" spans="1:1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8" spans="1:1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299" spans="1:1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0" spans="1:1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1" spans="1:1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2" spans="1:1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3" spans="1:1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4" spans="1:1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5" spans="1:1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6" spans="1:1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7" spans="1:1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8" spans="1:1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09" spans="1:1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0" spans="1:1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1" spans="1:1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2" spans="1:1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3" spans="1:1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4" spans="1:1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5" spans="1:1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6" spans="1:1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7" spans="1:1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8" spans="1:1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19" spans="1:1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0" spans="1:1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1" spans="1:1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2" spans="1:1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3" spans="1:1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4" spans="1:1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5" spans="1:1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6" spans="1:1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7" spans="1:1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8" spans="1:1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29" spans="1:1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0" spans="1:1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1" spans="1:1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2" spans="1:1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3" spans="1:1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4" spans="1:1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5" spans="1:1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6" spans="1:1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7" spans="1:1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8" spans="1:1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39" spans="1:1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0" spans="1:1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1" spans="1:1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2" spans="1:1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3" spans="1:1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4" spans="1:1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5" spans="1:1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6" spans="1:1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7" spans="1:1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8" spans="1:1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49" spans="1:1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0" spans="1:1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1" spans="1:1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2" spans="1:1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3" spans="1:1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4" spans="1:1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5" spans="1:1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6" spans="1:1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7" spans="1:1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8" spans="1:1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59" spans="1:1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0" spans="1:1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1" spans="1:1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2" spans="1:1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3" spans="1:1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4" spans="1:1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5" spans="1:1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6" spans="1:1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7" spans="1:1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8" spans="1:1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69" spans="1:1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0" spans="1:1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1" spans="1:1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2" spans="1:1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3" spans="1:1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4" spans="1:1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5" spans="1:1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6" spans="1:1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7" spans="1:1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8" spans="1:1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79" spans="1:1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0" spans="1:1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1" spans="1:1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2" spans="1:1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3" spans="1:1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4" spans="1:1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5" spans="1:1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6" spans="1:1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7" spans="1:1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8" spans="1:1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89" spans="1:1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0" spans="1:1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1" spans="1:1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2" spans="1:1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3" spans="1:1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4" spans="1:1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5" spans="1:1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6" spans="1:1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7" spans="1:1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8" spans="1:1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399" spans="1:1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0" spans="1:1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1" spans="1:1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2" spans="1:1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3" spans="1:1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4" spans="1:1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5" spans="1:1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6" spans="1:1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7" spans="1:1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8" spans="1:1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09" spans="1:1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10" spans="1:1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  <row r="411" spans="1:1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Brass'!A:A),"")</f>
        <v/>
      </c>
    </row>
  </sheetData>
  <sheetProtection algorithmName="SHA-512" hashValue="ZiTIMToM9Tq27j/z/cXor4ZzmmJ9ReM26M7e92odah44FgXFYGBLEDIv8+FHV1naCm/ghbboS51Yj17+kNRN9g==" saltValue="gBLupjb+LY6LF7VGd+++Gw==" spinCount="100000" sheet="1" objects="1" scenarios="1" formatColumns="0" autoFilter="0"/>
  <protectedRanges>
    <protectedRange sqref="J5:J43" name="Range1"/>
    <protectedRange sqref="G5:G43" name="Range2"/>
  </protectedRanges>
  <autoFilter ref="J3:J43" xr:uid="{579A8871-3540-4092-8D17-536EE5EB712B}"/>
  <mergeCells count="2">
    <mergeCell ref="K1:K2"/>
    <mergeCell ref="B2:C2"/>
  </mergeCells>
  <conditionalFormatting sqref="C1:C2">
    <cfRule type="duplicateValues" dxfId="15" priority="1"/>
  </conditionalFormatting>
  <hyperlinks>
    <hyperlink ref="K1" location="'Lead Sheet'!A1" display="CLICK TO RETURN TO LEAD SHEET" xr:uid="{F187D466-8E30-450B-A96E-60D5D469FF1F}"/>
  </hyperlinks>
  <pageMargins left="0.7" right="0.7" top="0.75" bottom="0.75" header="0.3" footer="0.3"/>
  <pageSetup scale="52" fitToHeight="0" orientation="portrait" r:id="rId1"/>
  <headerFooter>
    <oddHeader>&amp;LPEX Fittings - PPSU
&amp;K00-036Subject to change without notice&amp;RPEX Fittings - PPSU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96D2FF-89B4-4428-AD2B-0F3948A2B647}">
  <sheetPr codeName="Sheet12">
    <tabColor rgb="FF00B0F0"/>
    <pageSetUpPr fitToPage="1"/>
  </sheetPr>
  <dimension ref="A1:O427"/>
  <sheetViews>
    <sheetView zoomScaleNormal="100" workbookViewId="0">
      <pane ySplit="3" topLeftCell="A4" activePane="bottomLeft" state="frozen"/>
      <selection activeCell="K5" sqref="K5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9.85546875" style="1297" customWidth="1"/>
    <col min="6" max="6" width="11.42578125" style="366" bestFit="1" customWidth="1"/>
    <col min="7" max="7" width="9.85546875" style="1336" customWidth="1"/>
    <col min="8" max="8" width="9.85546875" style="367" customWidth="1"/>
    <col min="9" max="9" width="9.85546875" style="368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5" width="37.42578125" style="45" hidden="1" customWidth="1"/>
    <col min="16" max="16384" width="8.85546875" style="45" hidden="1"/>
  </cols>
  <sheetData>
    <row r="1" spans="1:15" ht="72.75" customHeight="1" thickBot="1">
      <c r="B1" s="324"/>
      <c r="C1" s="325"/>
      <c r="D1" s="326"/>
      <c r="E1" s="1270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5" ht="16.5" thickBot="1">
      <c r="B2" s="1886" t="s">
        <v>4068</v>
      </c>
      <c r="C2" s="1887"/>
      <c r="D2" s="331"/>
      <c r="E2" s="1271"/>
      <c r="F2" s="290">
        <f>'Lead Sheet'!B15</f>
        <v>0</v>
      </c>
      <c r="G2" s="1348"/>
      <c r="H2" s="609"/>
      <c r="I2" s="333"/>
      <c r="J2" s="662"/>
      <c r="K2" s="1885"/>
      <c r="L2" s="304"/>
      <c r="M2" s="1287"/>
    </row>
    <row r="3" spans="1:15" s="307" customFormat="1" ht="48" thickBot="1">
      <c r="A3" s="305"/>
      <c r="B3" s="334"/>
      <c r="C3" s="335" t="s">
        <v>552</v>
      </c>
      <c r="D3" s="336" t="s">
        <v>10137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5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" s="695"/>
      <c r="C4" s="696"/>
      <c r="D4" s="565" t="s">
        <v>5</v>
      </c>
      <c r="E4" s="1294" t="s">
        <v>563</v>
      </c>
      <c r="F4" s="309"/>
      <c r="G4" s="1289"/>
      <c r="H4" s="474"/>
      <c r="I4" s="474"/>
      <c r="J4" s="203"/>
      <c r="K4" s="1404"/>
      <c r="L4" s="304"/>
      <c r="M4" s="1287"/>
    </row>
    <row r="5" spans="1:15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" s="697"/>
      <c r="C5" s="384" t="s">
        <v>4059</v>
      </c>
      <c r="D5" s="666" t="s">
        <v>10420</v>
      </c>
      <c r="E5" s="1278">
        <v>2.97</v>
      </c>
      <c r="F5" s="294">
        <f t="shared" ref="F5:F11" si="0">$F$2</f>
        <v>0</v>
      </c>
      <c r="G5" s="1278">
        <f t="shared" ref="G5:G11" si="1">IFERROR(E5*F5,"-")</f>
        <v>0</v>
      </c>
      <c r="H5" s="386">
        <v>50</v>
      </c>
      <c r="I5" s="386">
        <v>1250</v>
      </c>
      <c r="J5" s="98"/>
      <c r="K5" s="1383">
        <f t="shared" ref="K5:K11" si="2">IFERROR(G5*J5,0)</f>
        <v>0</v>
      </c>
      <c r="L5" s="304"/>
      <c r="M5" s="1287"/>
      <c r="N5" s="694"/>
      <c r="O5" s="694"/>
    </row>
    <row r="6" spans="1:15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" s="697"/>
      <c r="C6" s="387" t="s">
        <v>4058</v>
      </c>
      <c r="D6" s="667" t="s">
        <v>10421</v>
      </c>
      <c r="E6" s="1275">
        <v>3.93</v>
      </c>
      <c r="F6" s="295">
        <f t="shared" si="0"/>
        <v>0</v>
      </c>
      <c r="G6" s="1275">
        <f t="shared" si="1"/>
        <v>0</v>
      </c>
      <c r="H6" s="390">
        <v>25</v>
      </c>
      <c r="I6" s="434">
        <v>500</v>
      </c>
      <c r="J6" s="102"/>
      <c r="K6" s="1385">
        <f t="shared" si="2"/>
        <v>0</v>
      </c>
      <c r="L6" s="304"/>
      <c r="M6" s="1287"/>
    </row>
    <row r="7" spans="1:15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" s="697"/>
      <c r="C7" s="391" t="s">
        <v>4057</v>
      </c>
      <c r="D7" s="668" t="s">
        <v>10422</v>
      </c>
      <c r="E7" s="1276">
        <v>7.76</v>
      </c>
      <c r="F7" s="296">
        <f t="shared" si="0"/>
        <v>0</v>
      </c>
      <c r="G7" s="1276">
        <f t="shared" si="1"/>
        <v>0</v>
      </c>
      <c r="H7" s="393">
        <v>10</v>
      </c>
      <c r="I7" s="393">
        <v>250</v>
      </c>
      <c r="J7" s="100"/>
      <c r="K7" s="1389">
        <f t="shared" si="2"/>
        <v>0</v>
      </c>
      <c r="L7" s="304"/>
      <c r="M7" s="1287"/>
    </row>
    <row r="8" spans="1:15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" s="697"/>
      <c r="C8" s="405"/>
      <c r="D8" s="669"/>
      <c r="E8" s="1277" t="s">
        <v>563</v>
      </c>
      <c r="F8" s="299"/>
      <c r="G8" s="1277"/>
      <c r="H8" s="356"/>
      <c r="I8" s="356"/>
      <c r="J8" s="150"/>
      <c r="K8" s="1387"/>
      <c r="L8" s="304"/>
      <c r="M8" s="1287"/>
    </row>
    <row r="9" spans="1:15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" s="697"/>
      <c r="C9" s="384" t="s">
        <v>4056</v>
      </c>
      <c r="D9" s="666" t="s">
        <v>10423</v>
      </c>
      <c r="E9" s="1278">
        <v>4.32</v>
      </c>
      <c r="F9" s="294">
        <f t="shared" si="0"/>
        <v>0</v>
      </c>
      <c r="G9" s="1278">
        <f t="shared" si="1"/>
        <v>0</v>
      </c>
      <c r="H9" s="386">
        <v>25</v>
      </c>
      <c r="I9" s="386">
        <v>600</v>
      </c>
      <c r="J9" s="98"/>
      <c r="K9" s="1383">
        <f t="shared" si="2"/>
        <v>0</v>
      </c>
      <c r="L9" s="304"/>
      <c r="M9" s="1287"/>
    </row>
    <row r="10" spans="1:15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" s="697"/>
      <c r="C10" s="387" t="s">
        <v>4055</v>
      </c>
      <c r="D10" s="667" t="s">
        <v>10424</v>
      </c>
      <c r="E10" s="1275">
        <v>7.38</v>
      </c>
      <c r="F10" s="295">
        <f t="shared" si="0"/>
        <v>0</v>
      </c>
      <c r="G10" s="1275">
        <f t="shared" si="1"/>
        <v>0</v>
      </c>
      <c r="H10" s="390">
        <v>10</v>
      </c>
      <c r="I10" s="390">
        <v>300</v>
      </c>
      <c r="J10" s="98"/>
      <c r="K10" s="1385">
        <f t="shared" si="2"/>
        <v>0</v>
      </c>
      <c r="L10" s="304"/>
      <c r="M10" s="1287"/>
    </row>
    <row r="11" spans="1:15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" s="697"/>
      <c r="C11" s="391" t="s">
        <v>4054</v>
      </c>
      <c r="D11" s="668" t="s">
        <v>10425</v>
      </c>
      <c r="E11" s="1276">
        <v>8.06</v>
      </c>
      <c r="F11" s="296">
        <f t="shared" si="0"/>
        <v>0</v>
      </c>
      <c r="G11" s="1276">
        <f t="shared" si="1"/>
        <v>0</v>
      </c>
      <c r="H11" s="393">
        <v>10</v>
      </c>
      <c r="I11" s="393">
        <v>300</v>
      </c>
      <c r="J11" s="106"/>
      <c r="K11" s="1389">
        <f t="shared" si="2"/>
        <v>0</v>
      </c>
      <c r="L11" s="304"/>
      <c r="M11" s="1287"/>
    </row>
    <row r="12" spans="1:15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" s="556"/>
      <c r="C12" s="380"/>
      <c r="D12" s="558" t="s">
        <v>8851</v>
      </c>
      <c r="E12" s="1291" t="s">
        <v>563</v>
      </c>
      <c r="F12" s="293"/>
      <c r="G12" s="1291"/>
      <c r="H12" s="383"/>
      <c r="I12" s="383"/>
      <c r="J12" s="188"/>
      <c r="K12" s="1382"/>
      <c r="L12" s="463"/>
      <c r="M12" s="1393"/>
    </row>
    <row r="13" spans="1:15" ht="60" customHeight="1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" s="698"/>
      <c r="C13" s="689" t="s">
        <v>4067</v>
      </c>
      <c r="D13" s="699" t="s">
        <v>10131</v>
      </c>
      <c r="E13" s="1295">
        <v>5.19</v>
      </c>
      <c r="F13" s="700">
        <f>$F$2</f>
        <v>0</v>
      </c>
      <c r="G13" s="1295">
        <f>IFERROR(E13*F13,"-")</f>
        <v>0</v>
      </c>
      <c r="H13" s="701">
        <v>25</v>
      </c>
      <c r="I13" s="701">
        <v>500</v>
      </c>
      <c r="J13" s="155"/>
      <c r="K13" s="1433">
        <f>IFERROR(G13*J13,0)</f>
        <v>0</v>
      </c>
      <c r="L13" s="304"/>
      <c r="M13" s="1287"/>
    </row>
    <row r="14" spans="1:15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" s="695"/>
      <c r="C14" s="696"/>
      <c r="D14" s="565" t="s">
        <v>5625</v>
      </c>
      <c r="E14" s="1294" t="s">
        <v>563</v>
      </c>
      <c r="F14" s="309"/>
      <c r="G14" s="1289"/>
      <c r="H14" s="474"/>
      <c r="I14" s="474"/>
      <c r="J14" s="203"/>
      <c r="K14" s="1404"/>
      <c r="L14" s="304"/>
      <c r="M14" s="1287"/>
    </row>
    <row r="15" spans="1:15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" s="697"/>
      <c r="C15" s="386" t="s">
        <v>4066</v>
      </c>
      <c r="D15" s="666" t="s">
        <v>10132</v>
      </c>
      <c r="E15" s="1278">
        <v>4.09</v>
      </c>
      <c r="F15" s="294">
        <f>$F$2</f>
        <v>0</v>
      </c>
      <c r="G15" s="1278">
        <f>IFERROR(E15*F15,"-")</f>
        <v>0</v>
      </c>
      <c r="H15" s="386">
        <v>50</v>
      </c>
      <c r="I15" s="386">
        <v>1000</v>
      </c>
      <c r="J15" s="102"/>
      <c r="K15" s="1383">
        <f>IFERROR(G15*J15,0)</f>
        <v>0</v>
      </c>
      <c r="L15" s="304"/>
    </row>
    <row r="16" spans="1:15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" s="697"/>
      <c r="C16" s="390" t="s">
        <v>4065</v>
      </c>
      <c r="D16" s="667" t="s">
        <v>10133</v>
      </c>
      <c r="E16" s="1275">
        <v>5.13</v>
      </c>
      <c r="F16" s="295">
        <f>$F$2</f>
        <v>0</v>
      </c>
      <c r="G16" s="1275">
        <f>IFERROR(E16*F16,"-")</f>
        <v>0</v>
      </c>
      <c r="H16" s="390">
        <v>25</v>
      </c>
      <c r="I16" s="390">
        <v>350</v>
      </c>
      <c r="J16" s="99"/>
      <c r="K16" s="1385">
        <f>IFERROR(G16*J16,0)</f>
        <v>0</v>
      </c>
      <c r="L16" s="304"/>
      <c r="M16" s="1287"/>
    </row>
    <row r="17" spans="1:15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" s="697"/>
      <c r="C17" s="393" t="s">
        <v>4064</v>
      </c>
      <c r="D17" s="668" t="s">
        <v>10134</v>
      </c>
      <c r="E17" s="1276">
        <v>11.41</v>
      </c>
      <c r="F17" s="296">
        <f>$F$2</f>
        <v>0</v>
      </c>
      <c r="G17" s="1276">
        <f>IFERROR(E17*F17,"-")</f>
        <v>0</v>
      </c>
      <c r="H17" s="393">
        <v>10</v>
      </c>
      <c r="I17" s="393">
        <v>180</v>
      </c>
      <c r="J17" s="100"/>
      <c r="K17" s="1389">
        <f>IFERROR(G17*J17,0)</f>
        <v>0</v>
      </c>
      <c r="L17" s="304"/>
      <c r="M17" s="1287"/>
    </row>
    <row r="18" spans="1:15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" s="697"/>
      <c r="C18" s="692"/>
      <c r="D18" s="669"/>
      <c r="E18" s="1277" t="s">
        <v>563</v>
      </c>
      <c r="F18" s="299"/>
      <c r="G18" s="1277"/>
      <c r="H18" s="356"/>
      <c r="I18" s="356"/>
      <c r="J18" s="150"/>
      <c r="K18" s="1387"/>
      <c r="L18" s="304"/>
      <c r="M18" s="1287"/>
    </row>
    <row r="19" spans="1:15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" s="697"/>
      <c r="C19" s="404" t="s">
        <v>4063</v>
      </c>
      <c r="D19" s="676" t="s">
        <v>10135</v>
      </c>
      <c r="E19" s="1286">
        <v>5.5</v>
      </c>
      <c r="F19" s="298">
        <f>$F$2</f>
        <v>0</v>
      </c>
      <c r="G19" s="1286">
        <f>IFERROR(E19*F19,"-")</f>
        <v>0</v>
      </c>
      <c r="H19" s="404">
        <v>25</v>
      </c>
      <c r="I19" s="404">
        <v>550</v>
      </c>
      <c r="J19" s="105"/>
      <c r="K19" s="1384">
        <f>IFERROR(G19*J19,0)</f>
        <v>0</v>
      </c>
      <c r="L19" s="304"/>
      <c r="M19" s="1287"/>
    </row>
    <row r="20" spans="1:15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" s="695"/>
      <c r="C20" s="696"/>
      <c r="D20" s="565" t="s">
        <v>9250</v>
      </c>
      <c r="E20" s="1294" t="s">
        <v>563</v>
      </c>
      <c r="F20" s="309"/>
      <c r="G20" s="1289"/>
      <c r="H20" s="474"/>
      <c r="I20" s="474"/>
      <c r="J20" s="203"/>
      <c r="K20" s="1404"/>
      <c r="L20" s="304"/>
      <c r="M20" s="1287"/>
    </row>
    <row r="21" spans="1:15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" s="697"/>
      <c r="C21" s="384" t="s">
        <v>4062</v>
      </c>
      <c r="D21" s="666" t="s">
        <v>10118</v>
      </c>
      <c r="E21" s="1278">
        <v>2.2799999999999998</v>
      </c>
      <c r="F21" s="294">
        <f>$F$2</f>
        <v>0</v>
      </c>
      <c r="G21" s="1278">
        <f>IFERROR(E21*F21,"-")</f>
        <v>0</v>
      </c>
      <c r="H21" s="386">
        <v>50</v>
      </c>
      <c r="I21" s="386">
        <v>2000</v>
      </c>
      <c r="J21" s="98"/>
      <c r="K21" s="1383">
        <f>IFERROR(G21*J21,0)</f>
        <v>0</v>
      </c>
      <c r="L21" s="304"/>
      <c r="M21" s="1287"/>
    </row>
    <row r="22" spans="1:15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" s="697"/>
      <c r="C22" s="387" t="s">
        <v>4061</v>
      </c>
      <c r="D22" s="667" t="s">
        <v>10119</v>
      </c>
      <c r="E22" s="1275">
        <v>3.01</v>
      </c>
      <c r="F22" s="295">
        <f>$F$2</f>
        <v>0</v>
      </c>
      <c r="G22" s="1275">
        <f>IFERROR(E22*F22,"-")</f>
        <v>0</v>
      </c>
      <c r="H22" s="390">
        <v>25</v>
      </c>
      <c r="I22" s="390">
        <v>900</v>
      </c>
      <c r="J22" s="99"/>
      <c r="K22" s="1385">
        <f>IFERROR(G22*J22,0)</f>
        <v>0</v>
      </c>
      <c r="L22" s="304"/>
      <c r="M22" s="1287"/>
    </row>
    <row r="23" spans="1:15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" s="697"/>
      <c r="C23" s="391" t="s">
        <v>4060</v>
      </c>
      <c r="D23" s="668" t="s">
        <v>10120</v>
      </c>
      <c r="E23" s="1276">
        <v>5.83</v>
      </c>
      <c r="F23" s="296">
        <f>$F$2</f>
        <v>0</v>
      </c>
      <c r="G23" s="1276">
        <f>IFERROR(E23*F23,"-")</f>
        <v>0</v>
      </c>
      <c r="H23" s="393">
        <v>10</v>
      </c>
      <c r="I23" s="393">
        <v>500</v>
      </c>
      <c r="J23" s="100"/>
      <c r="K23" s="1389">
        <f>IFERROR(G23*J23,0)</f>
        <v>0</v>
      </c>
      <c r="L23" s="304"/>
    </row>
    <row r="24" spans="1:15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" s="695"/>
      <c r="C24" s="696"/>
      <c r="D24" s="565" t="s">
        <v>4814</v>
      </c>
      <c r="E24" s="1294" t="s">
        <v>563</v>
      </c>
      <c r="F24" s="309"/>
      <c r="G24" s="1289"/>
      <c r="H24" s="474"/>
      <c r="I24" s="474"/>
      <c r="J24" s="203"/>
      <c r="K24" s="1404"/>
      <c r="L24" s="304"/>
      <c r="M24" s="1287"/>
    </row>
    <row r="25" spans="1:15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" s="697"/>
      <c r="C25" s="384" t="s">
        <v>4053</v>
      </c>
      <c r="D25" s="666" t="s">
        <v>10121</v>
      </c>
      <c r="E25" s="1278">
        <v>4.08</v>
      </c>
      <c r="F25" s="294">
        <f t="shared" ref="F25:F38" si="3">$F$2</f>
        <v>0</v>
      </c>
      <c r="G25" s="1278">
        <f t="shared" ref="G25:G38" si="4">IFERROR(E25*F25,"-")</f>
        <v>0</v>
      </c>
      <c r="H25" s="386">
        <v>50</v>
      </c>
      <c r="I25" s="386">
        <v>600</v>
      </c>
      <c r="J25" s="98"/>
      <c r="K25" s="1383">
        <f t="shared" ref="K25:K38" si="5">IFERROR(G25*J25,0)</f>
        <v>0</v>
      </c>
      <c r="L25" s="304"/>
      <c r="M25" s="1287"/>
    </row>
    <row r="26" spans="1:15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" s="697"/>
      <c r="C26" s="387" t="s">
        <v>4051</v>
      </c>
      <c r="D26" s="667" t="s">
        <v>10122</v>
      </c>
      <c r="E26" s="1275">
        <v>7.39</v>
      </c>
      <c r="F26" s="295">
        <f t="shared" si="3"/>
        <v>0</v>
      </c>
      <c r="G26" s="1275">
        <f>IFERROR(E26*F26,"-")</f>
        <v>0</v>
      </c>
      <c r="H26" s="390">
        <v>25</v>
      </c>
      <c r="I26" s="390">
        <v>200</v>
      </c>
      <c r="J26" s="99"/>
      <c r="K26" s="1385">
        <f>IFERROR(G26*J26,0)</f>
        <v>0</v>
      </c>
      <c r="L26" s="304"/>
      <c r="M26" s="1287"/>
      <c r="N26" s="694"/>
      <c r="O26" s="694"/>
    </row>
    <row r="27" spans="1:15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" s="697"/>
      <c r="C27" s="387" t="s">
        <v>4047</v>
      </c>
      <c r="D27" s="667" t="s">
        <v>10123</v>
      </c>
      <c r="E27" s="1275">
        <v>13.75</v>
      </c>
      <c r="F27" s="295">
        <f t="shared" si="3"/>
        <v>0</v>
      </c>
      <c r="G27" s="1275">
        <f>IFERROR(E27*F27,"-")</f>
        <v>0</v>
      </c>
      <c r="H27" s="390">
        <v>10</v>
      </c>
      <c r="I27" s="390">
        <v>120</v>
      </c>
      <c r="J27" s="99"/>
      <c r="K27" s="1385">
        <f>IFERROR(G27*J27,0)</f>
        <v>0</v>
      </c>
      <c r="L27" s="304"/>
      <c r="M27" s="1287"/>
    </row>
    <row r="28" spans="1:15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" s="697"/>
      <c r="C28" s="387"/>
      <c r="D28" s="667"/>
      <c r="E28" s="1275" t="s">
        <v>563</v>
      </c>
      <c r="F28" s="295"/>
      <c r="G28" s="1275"/>
      <c r="H28" s="390"/>
      <c r="I28" s="390"/>
      <c r="J28" s="99"/>
      <c r="K28" s="1385"/>
      <c r="L28" s="304"/>
      <c r="M28" s="1287"/>
    </row>
    <row r="29" spans="1:15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" s="697"/>
      <c r="C29" s="387" t="s">
        <v>4052</v>
      </c>
      <c r="D29" s="667" t="s">
        <v>10136</v>
      </c>
      <c r="E29" s="1275">
        <v>6.12</v>
      </c>
      <c r="F29" s="295">
        <f t="shared" si="3"/>
        <v>0</v>
      </c>
      <c r="G29" s="1275">
        <f t="shared" si="4"/>
        <v>0</v>
      </c>
      <c r="H29" s="390">
        <v>25</v>
      </c>
      <c r="I29" s="390">
        <v>350</v>
      </c>
      <c r="J29" s="99"/>
      <c r="K29" s="1385">
        <f t="shared" si="5"/>
        <v>0</v>
      </c>
      <c r="L29" s="304"/>
      <c r="M29" s="1287"/>
    </row>
    <row r="30" spans="1:15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" s="697"/>
      <c r="C30" s="387"/>
      <c r="D30" s="667"/>
      <c r="E30" s="1275" t="s">
        <v>563</v>
      </c>
      <c r="F30" s="295"/>
      <c r="G30" s="1275"/>
      <c r="H30" s="390"/>
      <c r="I30" s="390"/>
      <c r="J30" s="99"/>
      <c r="K30" s="1385"/>
      <c r="L30" s="304"/>
      <c r="M30" s="1287"/>
    </row>
    <row r="31" spans="1:15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" s="697"/>
      <c r="C31" s="387" t="s">
        <v>4050</v>
      </c>
      <c r="D31" s="667" t="s">
        <v>10124</v>
      </c>
      <c r="E31" s="1275">
        <v>6.15</v>
      </c>
      <c r="F31" s="295">
        <f t="shared" si="3"/>
        <v>0</v>
      </c>
      <c r="G31" s="1275">
        <f t="shared" si="4"/>
        <v>0</v>
      </c>
      <c r="H31" s="390">
        <v>50</v>
      </c>
      <c r="I31" s="390">
        <v>300</v>
      </c>
      <c r="J31" s="99"/>
      <c r="K31" s="1385">
        <f t="shared" si="5"/>
        <v>0</v>
      </c>
      <c r="L31" s="304"/>
      <c r="M31" s="1287"/>
      <c r="N31" s="48"/>
      <c r="O31" s="48"/>
    </row>
    <row r="32" spans="1:15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" s="697"/>
      <c r="C32" s="387" t="s">
        <v>4049</v>
      </c>
      <c r="D32" s="667" t="s">
        <v>10125</v>
      </c>
      <c r="E32" s="1275">
        <v>6.8</v>
      </c>
      <c r="F32" s="295">
        <f t="shared" si="3"/>
        <v>0</v>
      </c>
      <c r="G32" s="1275">
        <f t="shared" si="4"/>
        <v>0</v>
      </c>
      <c r="H32" s="390">
        <v>25</v>
      </c>
      <c r="I32" s="390">
        <v>300</v>
      </c>
      <c r="J32" s="99"/>
      <c r="K32" s="1385">
        <f t="shared" si="5"/>
        <v>0</v>
      </c>
      <c r="L32" s="304"/>
      <c r="M32" s="1287"/>
      <c r="N32" s="48"/>
      <c r="O32" s="48"/>
    </row>
    <row r="33" spans="1:15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" s="697"/>
      <c r="C33" s="387" t="s">
        <v>4048</v>
      </c>
      <c r="D33" s="667" t="s">
        <v>10126</v>
      </c>
      <c r="E33" s="1275">
        <v>5.84</v>
      </c>
      <c r="F33" s="295">
        <f t="shared" si="3"/>
        <v>0</v>
      </c>
      <c r="G33" s="1275">
        <f t="shared" si="4"/>
        <v>0</v>
      </c>
      <c r="H33" s="390">
        <v>25</v>
      </c>
      <c r="I33" s="390">
        <v>350</v>
      </c>
      <c r="J33" s="99"/>
      <c r="K33" s="1385">
        <f t="shared" si="5"/>
        <v>0</v>
      </c>
      <c r="L33" s="304"/>
      <c r="M33" s="1287"/>
      <c r="N33" s="48"/>
      <c r="O33" s="48"/>
    </row>
    <row r="34" spans="1:15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" s="697"/>
      <c r="C34" s="387"/>
      <c r="D34" s="667"/>
      <c r="E34" s="1275" t="s">
        <v>563</v>
      </c>
      <c r="F34" s="295"/>
      <c r="G34" s="1275"/>
      <c r="H34" s="390"/>
      <c r="I34" s="390"/>
      <c r="J34" s="99"/>
      <c r="K34" s="1385"/>
      <c r="L34" s="304"/>
      <c r="M34" s="1287"/>
      <c r="N34" s="48"/>
      <c r="O34" s="48"/>
    </row>
    <row r="35" spans="1:15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" s="697"/>
      <c r="C35" s="387" t="s">
        <v>4044</v>
      </c>
      <c r="D35" s="667" t="s">
        <v>10127</v>
      </c>
      <c r="E35" s="1275">
        <v>11.3</v>
      </c>
      <c r="F35" s="295">
        <f t="shared" si="3"/>
        <v>0</v>
      </c>
      <c r="G35" s="1275">
        <f>IFERROR(E35*F35,"-")</f>
        <v>0</v>
      </c>
      <c r="H35" s="390">
        <v>10</v>
      </c>
      <c r="I35" s="390">
        <v>150</v>
      </c>
      <c r="J35" s="99"/>
      <c r="K35" s="1385">
        <f>IFERROR(G35*J35,0)</f>
        <v>0</v>
      </c>
      <c r="L35" s="304"/>
      <c r="M35" s="1287"/>
    </row>
    <row r="36" spans="1:15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" s="697"/>
      <c r="C36" s="387" t="s">
        <v>4043</v>
      </c>
      <c r="D36" s="667" t="s">
        <v>10128</v>
      </c>
      <c r="E36" s="1275">
        <v>14.02</v>
      </c>
      <c r="F36" s="295">
        <f t="shared" si="3"/>
        <v>0</v>
      </c>
      <c r="G36" s="1275">
        <f>IFERROR(E36*F36,"-")</f>
        <v>0</v>
      </c>
      <c r="H36" s="390">
        <v>25</v>
      </c>
      <c r="I36" s="390">
        <v>125</v>
      </c>
      <c r="J36" s="99"/>
      <c r="K36" s="1385">
        <f>IFERROR(G36*J36,0)</f>
        <v>0</v>
      </c>
      <c r="L36" s="304"/>
      <c r="M36" s="1287"/>
    </row>
    <row r="37" spans="1:15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" s="697"/>
      <c r="C37" s="387" t="s">
        <v>4046</v>
      </c>
      <c r="D37" s="667" t="s">
        <v>10129</v>
      </c>
      <c r="E37" s="1275">
        <v>14.35</v>
      </c>
      <c r="F37" s="295">
        <f t="shared" si="3"/>
        <v>0</v>
      </c>
      <c r="G37" s="1275">
        <f t="shared" si="4"/>
        <v>0</v>
      </c>
      <c r="H37" s="390">
        <v>10</v>
      </c>
      <c r="I37" s="390">
        <v>120</v>
      </c>
      <c r="J37" s="99"/>
      <c r="K37" s="1385">
        <f t="shared" si="5"/>
        <v>0</v>
      </c>
      <c r="L37" s="304"/>
      <c r="M37" s="1287"/>
    </row>
    <row r="38" spans="1:15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" s="702"/>
      <c r="C38" s="387" t="s">
        <v>4045</v>
      </c>
      <c r="D38" s="667" t="s">
        <v>10130</v>
      </c>
      <c r="E38" s="1275">
        <v>12.02</v>
      </c>
      <c r="F38" s="295">
        <f t="shared" si="3"/>
        <v>0</v>
      </c>
      <c r="G38" s="1275">
        <f t="shared" si="4"/>
        <v>0</v>
      </c>
      <c r="H38" s="390">
        <v>10</v>
      </c>
      <c r="I38" s="390">
        <v>150</v>
      </c>
      <c r="J38" s="99"/>
      <c r="K38" s="1385">
        <f t="shared" si="5"/>
        <v>0</v>
      </c>
      <c r="L38" s="304"/>
      <c r="M38" s="1287"/>
    </row>
    <row r="39" spans="1:15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" s="703"/>
      <c r="C39" s="360"/>
      <c r="D39" s="361"/>
      <c r="E39" s="1296"/>
      <c r="F39" s="317"/>
      <c r="G39" s="1335"/>
      <c r="H39" s="318"/>
      <c r="I39" s="363"/>
      <c r="J39" s="121"/>
      <c r="K39" s="1287"/>
      <c r="L39" s="304"/>
      <c r="M39" s="1287"/>
    </row>
    <row r="40" spans="1:15" hidden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" s="703"/>
      <c r="C40" s="360"/>
      <c r="D40" s="361"/>
      <c r="E40" s="1296"/>
      <c r="F40" s="317"/>
      <c r="G40" s="1335"/>
      <c r="H40" s="318"/>
      <c r="I40" s="363"/>
      <c r="J40" s="121"/>
      <c r="K40" s="1287"/>
      <c r="L40" s="304"/>
      <c r="M40" s="1287"/>
    </row>
    <row r="41" spans="1:15" hidden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1" s="703"/>
      <c r="C41" s="360"/>
      <c r="D41" s="361"/>
      <c r="E41" s="1296"/>
      <c r="F41" s="317"/>
      <c r="G41" s="1335"/>
      <c r="H41" s="318"/>
      <c r="I41" s="363"/>
      <c r="J41" s="121"/>
      <c r="K41" s="1287"/>
      <c r="L41" s="304"/>
      <c r="M41" s="1287"/>
    </row>
    <row r="42" spans="1:15" hidden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2" s="703"/>
      <c r="C42" s="360"/>
      <c r="D42" s="361"/>
      <c r="E42" s="1296"/>
      <c r="F42" s="317"/>
      <c r="G42" s="1335"/>
      <c r="H42" s="318"/>
      <c r="I42" s="363"/>
      <c r="J42" s="121"/>
      <c r="K42" s="1287"/>
      <c r="L42" s="304"/>
      <c r="M42" s="1287"/>
    </row>
    <row r="43" spans="1:15" hidden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3" s="703"/>
      <c r="C43" s="360"/>
      <c r="D43" s="361"/>
      <c r="E43" s="1296"/>
      <c r="F43" s="317"/>
      <c r="G43" s="1335"/>
      <c r="H43" s="318"/>
      <c r="I43" s="363"/>
      <c r="J43" s="121"/>
      <c r="K43" s="1287"/>
      <c r="L43" s="304"/>
      <c r="M43" s="1287"/>
    </row>
    <row r="44" spans="1:15" hidden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4" s="703"/>
      <c r="C44" s="360"/>
      <c r="D44" s="361"/>
      <c r="E44" s="1296"/>
      <c r="F44" s="317"/>
      <c r="G44" s="1335"/>
      <c r="H44" s="318"/>
      <c r="I44" s="363"/>
      <c r="J44" s="121"/>
      <c r="K44" s="1287"/>
      <c r="L44" s="304"/>
      <c r="M44" s="1287"/>
    </row>
    <row r="45" spans="1:15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5" s="703"/>
      <c r="C45" s="360"/>
      <c r="D45" s="361"/>
      <c r="E45" s="1296"/>
      <c r="F45" s="317"/>
      <c r="G45" s="1335"/>
      <c r="H45" s="318"/>
      <c r="I45" s="363"/>
      <c r="J45" s="121"/>
      <c r="K45" s="1287"/>
      <c r="L45" s="304"/>
      <c r="M45" s="1287"/>
    </row>
    <row r="46" spans="1:15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6" s="703"/>
      <c r="C46" s="360"/>
      <c r="D46" s="361"/>
      <c r="E46" s="1296"/>
      <c r="F46" s="317"/>
      <c r="G46" s="1335"/>
      <c r="H46" s="318"/>
      <c r="I46" s="363"/>
      <c r="J46" s="121"/>
      <c r="K46" s="1287"/>
      <c r="L46" s="304"/>
      <c r="M46" s="1287"/>
    </row>
    <row r="47" spans="1:15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7" s="703"/>
      <c r="C47" s="360"/>
      <c r="D47" s="361"/>
      <c r="E47" s="1296"/>
      <c r="F47" s="317"/>
      <c r="G47" s="1335"/>
      <c r="H47" s="318"/>
      <c r="I47" s="363"/>
      <c r="J47" s="121"/>
      <c r="K47" s="1287"/>
      <c r="L47" s="304"/>
      <c r="M47" s="1287"/>
    </row>
    <row r="48" spans="1:15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8" s="703"/>
      <c r="C48" s="360"/>
      <c r="D48" s="361"/>
      <c r="E48" s="1296"/>
      <c r="F48" s="317"/>
      <c r="G48" s="1335"/>
      <c r="H48" s="318"/>
      <c r="I48" s="363"/>
      <c r="J48" s="121"/>
      <c r="K48" s="1287"/>
      <c r="L48" s="304"/>
      <c r="M48" s="1287"/>
    </row>
    <row r="49" spans="1:13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9" s="703"/>
      <c r="C49" s="360"/>
      <c r="D49" s="361"/>
      <c r="E49" s="1296"/>
      <c r="F49" s="317"/>
      <c r="G49" s="1335"/>
      <c r="H49" s="318"/>
      <c r="I49" s="363"/>
      <c r="J49" s="121"/>
      <c r="K49" s="1287"/>
      <c r="L49" s="304"/>
      <c r="M49" s="1287"/>
    </row>
    <row r="50" spans="1:13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0" s="703"/>
      <c r="C50" s="360"/>
      <c r="D50" s="361"/>
      <c r="E50" s="1296"/>
      <c r="F50" s="317"/>
      <c r="G50" s="1335"/>
      <c r="H50" s="318"/>
      <c r="I50" s="363"/>
      <c r="J50" s="121"/>
      <c r="K50" s="1287"/>
      <c r="L50" s="304"/>
      <c r="M50" s="1287"/>
    </row>
    <row r="51" spans="1:13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1" s="703"/>
      <c r="C51" s="360"/>
      <c r="D51" s="361"/>
      <c r="E51" s="1296"/>
      <c r="F51" s="317"/>
      <c r="G51" s="1335"/>
      <c r="H51" s="318"/>
      <c r="I51" s="363"/>
      <c r="J51" s="121"/>
      <c r="K51" s="1287"/>
      <c r="L51" s="304"/>
      <c r="M51" s="1287"/>
    </row>
    <row r="52" spans="1:13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2" s="703"/>
      <c r="C52" s="360"/>
      <c r="D52" s="361"/>
      <c r="E52" s="1296"/>
      <c r="F52" s="317"/>
      <c r="G52" s="1335"/>
      <c r="H52" s="318"/>
      <c r="I52" s="363"/>
      <c r="J52" s="121"/>
      <c r="K52" s="1287"/>
      <c r="L52" s="304"/>
      <c r="M52" s="1287"/>
    </row>
    <row r="53" spans="1:13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3" s="703"/>
      <c r="C53" s="360"/>
      <c r="D53" s="361"/>
      <c r="E53" s="1296"/>
      <c r="F53" s="317"/>
      <c r="G53" s="1335"/>
      <c r="H53" s="318"/>
      <c r="I53" s="363"/>
      <c r="J53" s="121"/>
      <c r="K53" s="1287"/>
      <c r="L53" s="304"/>
      <c r="M53" s="1287"/>
    </row>
    <row r="54" spans="1:13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4" s="703"/>
      <c r="C54" s="360"/>
      <c r="D54" s="361"/>
      <c r="E54" s="1296"/>
      <c r="F54" s="317"/>
      <c r="G54" s="1335"/>
      <c r="H54" s="318"/>
      <c r="I54" s="363"/>
      <c r="J54" s="121"/>
      <c r="K54" s="1287"/>
      <c r="L54" s="304"/>
      <c r="M54" s="1287"/>
    </row>
    <row r="55" spans="1:13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5" s="703"/>
      <c r="C55" s="360"/>
      <c r="D55" s="361"/>
      <c r="E55" s="1296"/>
      <c r="F55" s="317"/>
      <c r="G55" s="1335"/>
      <c r="H55" s="318"/>
      <c r="I55" s="363"/>
      <c r="J55" s="121"/>
      <c r="K55" s="1287"/>
      <c r="L55" s="304"/>
      <c r="M55" s="1287"/>
    </row>
    <row r="56" spans="1:13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6" s="703"/>
      <c r="C56" s="360"/>
      <c r="D56" s="361"/>
      <c r="E56" s="1296"/>
      <c r="F56" s="317"/>
      <c r="G56" s="1335"/>
      <c r="H56" s="318"/>
      <c r="I56" s="363"/>
      <c r="J56" s="121"/>
      <c r="K56" s="1287"/>
      <c r="L56" s="304"/>
      <c r="M56" s="1287"/>
    </row>
    <row r="57" spans="1:13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7" s="703"/>
      <c r="C57" s="360"/>
      <c r="D57" s="361"/>
      <c r="E57" s="1296"/>
      <c r="F57" s="317"/>
      <c r="G57" s="1335"/>
      <c r="H57" s="318"/>
      <c r="I57" s="363"/>
      <c r="J57" s="121"/>
      <c r="K57" s="1287"/>
      <c r="L57" s="304"/>
      <c r="M57" s="1287"/>
    </row>
    <row r="58" spans="1:13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8" s="703"/>
      <c r="C58" s="360"/>
      <c r="D58" s="361"/>
      <c r="E58" s="1296"/>
      <c r="F58" s="317"/>
      <c r="G58" s="1335"/>
      <c r="H58" s="318"/>
      <c r="I58" s="363"/>
      <c r="J58" s="121"/>
      <c r="K58" s="1287"/>
      <c r="L58" s="304"/>
      <c r="M58" s="1287"/>
    </row>
    <row r="59" spans="1:13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59" s="703"/>
      <c r="C59" s="360"/>
      <c r="D59" s="361"/>
      <c r="E59" s="1296"/>
      <c r="F59" s="317"/>
      <c r="G59" s="1335"/>
      <c r="H59" s="318"/>
      <c r="I59" s="363"/>
      <c r="J59" s="121"/>
      <c r="K59" s="1287"/>
      <c r="L59" s="304"/>
      <c r="M59" s="1287"/>
    </row>
    <row r="60" spans="1:13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0" s="703"/>
      <c r="C60" s="360"/>
      <c r="D60" s="361"/>
      <c r="E60" s="1296"/>
      <c r="F60" s="317"/>
      <c r="G60" s="1335"/>
      <c r="H60" s="318"/>
      <c r="I60" s="363"/>
      <c r="J60" s="121"/>
      <c r="K60" s="1287"/>
      <c r="L60" s="304"/>
      <c r="M60" s="1287"/>
    </row>
    <row r="61" spans="1:13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1" s="703"/>
      <c r="C61" s="360"/>
      <c r="D61" s="361"/>
      <c r="E61" s="1296"/>
      <c r="F61" s="317"/>
      <c r="G61" s="1335"/>
      <c r="H61" s="318"/>
      <c r="I61" s="363"/>
      <c r="J61" s="121"/>
      <c r="K61" s="1287"/>
      <c r="L61" s="304"/>
      <c r="M61" s="1287"/>
    </row>
    <row r="62" spans="1:13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2" s="703"/>
      <c r="C62" s="360"/>
      <c r="D62" s="361"/>
      <c r="E62" s="1296"/>
      <c r="F62" s="317"/>
      <c r="G62" s="1335"/>
      <c r="H62" s="318"/>
      <c r="I62" s="363"/>
      <c r="J62" s="121"/>
      <c r="K62" s="1287"/>
      <c r="L62" s="304"/>
      <c r="M62" s="1287"/>
    </row>
    <row r="63" spans="1:13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3" s="703"/>
      <c r="C63" s="360"/>
      <c r="D63" s="361"/>
      <c r="E63" s="1296"/>
      <c r="F63" s="317"/>
      <c r="G63" s="1335"/>
      <c r="H63" s="318"/>
      <c r="I63" s="363"/>
      <c r="J63" s="121"/>
      <c r="K63" s="1287"/>
      <c r="L63" s="304"/>
      <c r="M63" s="1287"/>
    </row>
    <row r="64" spans="1:13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4" s="703"/>
      <c r="C64" s="360"/>
      <c r="D64" s="361"/>
      <c r="E64" s="1296"/>
      <c r="F64" s="317"/>
      <c r="G64" s="1335"/>
      <c r="H64" s="318"/>
      <c r="I64" s="363"/>
      <c r="J64" s="121"/>
      <c r="K64" s="1287"/>
      <c r="L64" s="304"/>
      <c r="M64" s="1287"/>
    </row>
    <row r="65" spans="1:13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5" s="703"/>
      <c r="C65" s="360"/>
      <c r="D65" s="361"/>
      <c r="E65" s="1296"/>
      <c r="F65" s="317"/>
      <c r="G65" s="1335"/>
      <c r="H65" s="318"/>
      <c r="I65" s="363"/>
      <c r="J65" s="121"/>
      <c r="K65" s="1287"/>
      <c r="L65" s="304"/>
      <c r="M65" s="1287"/>
    </row>
    <row r="66" spans="1:13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6" s="703"/>
      <c r="C66" s="360"/>
      <c r="D66" s="361"/>
      <c r="E66" s="1296"/>
      <c r="F66" s="317"/>
      <c r="G66" s="1335"/>
      <c r="H66" s="318"/>
      <c r="I66" s="363"/>
      <c r="J66" s="121"/>
      <c r="K66" s="1287"/>
      <c r="L66" s="304"/>
      <c r="M66" s="1287"/>
    </row>
    <row r="67" spans="1:13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7" s="703"/>
      <c r="C67" s="360"/>
      <c r="D67" s="361"/>
      <c r="E67" s="1296"/>
      <c r="F67" s="317"/>
      <c r="G67" s="1335"/>
      <c r="H67" s="318"/>
      <c r="I67" s="363"/>
      <c r="J67" s="121"/>
      <c r="K67" s="1287"/>
      <c r="L67" s="304"/>
      <c r="M67" s="1287"/>
    </row>
    <row r="68" spans="1:13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8" s="703"/>
      <c r="C68" s="360"/>
      <c r="D68" s="361"/>
      <c r="E68" s="1296"/>
      <c r="F68" s="317"/>
      <c r="G68" s="1335"/>
      <c r="H68" s="318"/>
      <c r="I68" s="363"/>
      <c r="J68" s="121"/>
      <c r="K68" s="1287"/>
      <c r="L68" s="304"/>
      <c r="M68" s="1287"/>
    </row>
    <row r="69" spans="1:13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69" s="703"/>
      <c r="C69" s="360"/>
      <c r="D69" s="361"/>
      <c r="E69" s="1296"/>
      <c r="F69" s="317"/>
      <c r="G69" s="1335"/>
      <c r="H69" s="318"/>
      <c r="I69" s="363"/>
      <c r="J69" s="121"/>
      <c r="K69" s="1287"/>
      <c r="L69" s="304"/>
      <c r="M69" s="1287"/>
    </row>
    <row r="70" spans="1:13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0" s="703"/>
      <c r="C70" s="360"/>
      <c r="D70" s="361"/>
      <c r="E70" s="1296"/>
      <c r="F70" s="317"/>
      <c r="G70" s="1335"/>
      <c r="H70" s="318"/>
      <c r="I70" s="363"/>
      <c r="J70" s="121"/>
      <c r="K70" s="1287"/>
      <c r="L70" s="304"/>
      <c r="M70" s="1287"/>
    </row>
    <row r="71" spans="1:13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1" s="703"/>
      <c r="C71" s="360"/>
      <c r="D71" s="361"/>
      <c r="E71" s="1296"/>
      <c r="F71" s="317"/>
      <c r="G71" s="1335"/>
      <c r="H71" s="318"/>
      <c r="I71" s="363"/>
      <c r="J71" s="121"/>
      <c r="K71" s="1287"/>
      <c r="L71" s="304"/>
      <c r="M71" s="1287"/>
    </row>
    <row r="72" spans="1:13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2" s="703"/>
      <c r="C72" s="360"/>
      <c r="D72" s="361"/>
      <c r="E72" s="1296"/>
      <c r="F72" s="317"/>
      <c r="G72" s="1335"/>
      <c r="H72" s="318"/>
      <c r="I72" s="363"/>
      <c r="J72" s="121"/>
      <c r="K72" s="1287"/>
      <c r="L72" s="304"/>
      <c r="M72" s="1287"/>
    </row>
    <row r="73" spans="1:13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3" s="703"/>
      <c r="C73" s="360"/>
      <c r="D73" s="361"/>
      <c r="E73" s="1296"/>
      <c r="F73" s="317"/>
      <c r="G73" s="1335"/>
      <c r="H73" s="318"/>
      <c r="I73" s="363"/>
      <c r="J73" s="121"/>
      <c r="K73" s="1287"/>
      <c r="L73" s="304"/>
      <c r="M73" s="1287"/>
    </row>
    <row r="74" spans="1:13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4" s="703"/>
      <c r="C74" s="360"/>
      <c r="D74" s="361"/>
      <c r="E74" s="1296"/>
      <c r="F74" s="317"/>
      <c r="G74" s="1335"/>
      <c r="H74" s="318"/>
      <c r="I74" s="363"/>
      <c r="J74" s="121"/>
      <c r="K74" s="1287"/>
      <c r="L74" s="304"/>
      <c r="M74" s="1287"/>
    </row>
    <row r="75" spans="1:13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5" s="703"/>
      <c r="C75" s="360"/>
      <c r="D75" s="361"/>
      <c r="E75" s="1296"/>
      <c r="F75" s="317"/>
      <c r="G75" s="1335"/>
      <c r="H75" s="318"/>
      <c r="I75" s="363"/>
      <c r="J75" s="121"/>
      <c r="K75" s="1287"/>
      <c r="L75" s="304"/>
      <c r="M75" s="1287"/>
    </row>
    <row r="76" spans="1:13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6" s="703"/>
      <c r="C76" s="360"/>
      <c r="D76" s="361"/>
      <c r="E76" s="1296"/>
      <c r="F76" s="317"/>
      <c r="G76" s="1335"/>
      <c r="H76" s="318"/>
      <c r="I76" s="363"/>
      <c r="J76" s="121"/>
      <c r="K76" s="1287"/>
      <c r="L76" s="304"/>
      <c r="M76" s="1287"/>
    </row>
    <row r="77" spans="1:13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7" s="703"/>
      <c r="C77" s="360"/>
      <c r="D77" s="361"/>
      <c r="E77" s="1296"/>
      <c r="F77" s="317"/>
      <c r="G77" s="1335"/>
      <c r="H77" s="318"/>
      <c r="I77" s="363"/>
      <c r="J77" s="121"/>
      <c r="K77" s="1287"/>
      <c r="L77" s="304"/>
      <c r="M77" s="1287"/>
    </row>
    <row r="78" spans="1:13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8" s="703"/>
      <c r="C78" s="360"/>
      <c r="D78" s="361"/>
      <c r="E78" s="1296"/>
      <c r="F78" s="317"/>
      <c r="G78" s="1335"/>
      <c r="H78" s="318"/>
      <c r="I78" s="363"/>
      <c r="J78" s="121"/>
      <c r="K78" s="1287"/>
      <c r="L78" s="304"/>
      <c r="M78" s="1287"/>
    </row>
    <row r="79" spans="1:13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79" s="703"/>
      <c r="C79" s="360"/>
      <c r="D79" s="361"/>
      <c r="E79" s="1296"/>
      <c r="F79" s="317"/>
      <c r="G79" s="1335"/>
      <c r="H79" s="318"/>
      <c r="I79" s="363"/>
      <c r="J79" s="121"/>
      <c r="K79" s="1287"/>
      <c r="L79" s="304"/>
      <c r="M79" s="1287"/>
    </row>
    <row r="80" spans="1:13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0" s="703"/>
      <c r="C80" s="360"/>
      <c r="D80" s="361"/>
      <c r="E80" s="1296"/>
      <c r="F80" s="317"/>
      <c r="G80" s="1335"/>
      <c r="H80" s="318"/>
      <c r="I80" s="363"/>
      <c r="J80" s="121"/>
      <c r="K80" s="1287"/>
      <c r="L80" s="304"/>
      <c r="M80" s="1287"/>
    </row>
    <row r="81" spans="1:13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1" s="703"/>
      <c r="C81" s="360"/>
      <c r="D81" s="361"/>
      <c r="E81" s="1296"/>
      <c r="F81" s="317"/>
      <c r="G81" s="1335"/>
      <c r="H81" s="318"/>
      <c r="I81" s="363"/>
      <c r="J81" s="121"/>
      <c r="K81" s="1287"/>
      <c r="L81" s="304"/>
      <c r="M81" s="1287"/>
    </row>
    <row r="82" spans="1:13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2" s="703"/>
      <c r="C82" s="360"/>
      <c r="D82" s="361"/>
      <c r="E82" s="1296"/>
      <c r="F82" s="317"/>
      <c r="G82" s="1335"/>
      <c r="H82" s="318"/>
      <c r="I82" s="363"/>
      <c r="J82" s="121"/>
      <c r="K82" s="1287"/>
      <c r="L82" s="304"/>
      <c r="M82" s="1287"/>
    </row>
    <row r="83" spans="1:13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3" s="703"/>
      <c r="C83" s="360"/>
      <c r="D83" s="361"/>
      <c r="E83" s="1296"/>
      <c r="F83" s="317"/>
      <c r="G83" s="1335"/>
      <c r="H83" s="318"/>
      <c r="I83" s="363"/>
      <c r="J83" s="121"/>
      <c r="K83" s="1287"/>
      <c r="L83" s="304"/>
      <c r="M83" s="1287"/>
    </row>
    <row r="84" spans="1:13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4" s="703"/>
      <c r="C84" s="360"/>
      <c r="D84" s="361"/>
      <c r="E84" s="1296"/>
      <c r="F84" s="317"/>
      <c r="G84" s="1335"/>
      <c r="H84" s="318"/>
      <c r="I84" s="363"/>
      <c r="J84" s="121"/>
      <c r="K84" s="1287"/>
      <c r="L84" s="304"/>
      <c r="M84" s="1287"/>
    </row>
    <row r="85" spans="1:13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5" s="703"/>
      <c r="C85" s="360"/>
      <c r="D85" s="361"/>
      <c r="E85" s="1296"/>
      <c r="F85" s="317"/>
      <c r="G85" s="1335"/>
      <c r="H85" s="318"/>
      <c r="I85" s="363"/>
      <c r="J85" s="121"/>
      <c r="K85" s="1287"/>
      <c r="L85" s="304"/>
      <c r="M85" s="1287"/>
    </row>
    <row r="86" spans="1:13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6" s="703"/>
      <c r="C86" s="360"/>
      <c r="D86" s="361"/>
      <c r="E86" s="1296"/>
      <c r="F86" s="317"/>
      <c r="G86" s="1335"/>
      <c r="H86" s="318"/>
      <c r="I86" s="363"/>
      <c r="J86" s="121"/>
      <c r="K86" s="1287"/>
      <c r="L86" s="304"/>
      <c r="M86" s="1287"/>
    </row>
    <row r="87" spans="1:13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7" s="703"/>
      <c r="C87" s="360"/>
      <c r="D87" s="361"/>
      <c r="E87" s="1296"/>
      <c r="F87" s="317"/>
      <c r="G87" s="1335"/>
      <c r="H87" s="318"/>
      <c r="I87" s="363"/>
      <c r="J87" s="121"/>
      <c r="K87" s="1287"/>
      <c r="L87" s="304"/>
      <c r="M87" s="1287"/>
    </row>
    <row r="88" spans="1:13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8" s="703"/>
      <c r="C88" s="360"/>
      <c r="D88" s="361"/>
      <c r="E88" s="1296"/>
      <c r="F88" s="317"/>
      <c r="G88" s="1335"/>
      <c r="H88" s="318"/>
      <c r="I88" s="363"/>
      <c r="J88" s="121"/>
      <c r="K88" s="1287"/>
      <c r="L88" s="304"/>
      <c r="M88" s="1287"/>
    </row>
    <row r="89" spans="1:13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89" s="703"/>
      <c r="C89" s="360"/>
      <c r="D89" s="361"/>
      <c r="E89" s="1296"/>
      <c r="F89" s="317"/>
      <c r="G89" s="1335"/>
      <c r="H89" s="318"/>
      <c r="I89" s="363"/>
      <c r="J89" s="121"/>
      <c r="K89" s="1287"/>
      <c r="L89" s="304"/>
      <c r="M89" s="1287"/>
    </row>
    <row r="90" spans="1:13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0" s="703"/>
      <c r="C90" s="360"/>
      <c r="D90" s="361"/>
      <c r="E90" s="1296"/>
      <c r="F90" s="317"/>
      <c r="G90" s="1335"/>
      <c r="H90" s="318"/>
      <c r="I90" s="363"/>
      <c r="J90" s="121"/>
      <c r="K90" s="1287"/>
      <c r="L90" s="304"/>
      <c r="M90" s="1287"/>
    </row>
    <row r="91" spans="1:13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1" s="703"/>
      <c r="C91" s="360"/>
      <c r="D91" s="361"/>
      <c r="E91" s="1296"/>
      <c r="F91" s="317"/>
      <c r="G91" s="1335"/>
      <c r="H91" s="318"/>
      <c r="I91" s="363"/>
      <c r="J91" s="121"/>
      <c r="K91" s="1287"/>
      <c r="L91" s="304"/>
      <c r="M91" s="1287"/>
    </row>
    <row r="92" spans="1:13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2" s="703"/>
      <c r="C92" s="360"/>
      <c r="D92" s="361"/>
      <c r="E92" s="1296"/>
      <c r="F92" s="317"/>
      <c r="G92" s="1335"/>
      <c r="H92" s="318"/>
      <c r="I92" s="363"/>
      <c r="J92" s="121"/>
      <c r="K92" s="1287"/>
      <c r="L92" s="304"/>
      <c r="M92" s="1287"/>
    </row>
    <row r="93" spans="1:13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3" s="703"/>
      <c r="C93" s="360"/>
      <c r="D93" s="361"/>
      <c r="E93" s="1296"/>
      <c r="F93" s="317"/>
      <c r="G93" s="1335"/>
      <c r="H93" s="318"/>
      <c r="I93" s="363"/>
      <c r="J93" s="121"/>
      <c r="K93" s="1287"/>
      <c r="L93" s="304"/>
      <c r="M93" s="1287"/>
    </row>
    <row r="94" spans="1:13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4" s="703"/>
      <c r="C94" s="360"/>
      <c r="D94" s="361"/>
      <c r="E94" s="1296"/>
      <c r="F94" s="317"/>
      <c r="G94" s="1335"/>
      <c r="H94" s="318"/>
      <c r="I94" s="363"/>
      <c r="J94" s="121"/>
      <c r="K94" s="1287"/>
      <c r="L94" s="304"/>
      <c r="M94" s="1287"/>
    </row>
    <row r="95" spans="1:13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5" s="703"/>
      <c r="C95" s="360"/>
      <c r="D95" s="361"/>
      <c r="E95" s="1296"/>
      <c r="F95" s="317"/>
      <c r="G95" s="1335"/>
      <c r="H95" s="318"/>
      <c r="I95" s="363"/>
      <c r="J95" s="121"/>
      <c r="K95" s="1287"/>
      <c r="L95" s="304"/>
      <c r="M95" s="1287"/>
    </row>
    <row r="96" spans="1:13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6" s="703"/>
      <c r="C96" s="360"/>
      <c r="D96" s="361"/>
      <c r="E96" s="1296"/>
      <c r="F96" s="317"/>
      <c r="G96" s="1335"/>
      <c r="H96" s="318"/>
      <c r="I96" s="363"/>
      <c r="J96" s="121"/>
      <c r="K96" s="1287"/>
      <c r="L96" s="304"/>
      <c r="M96" s="1287"/>
    </row>
    <row r="97" spans="1:13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7" s="703"/>
      <c r="C97" s="360"/>
      <c r="D97" s="361"/>
      <c r="E97" s="1296"/>
      <c r="F97" s="317"/>
      <c r="G97" s="1335"/>
      <c r="H97" s="318"/>
      <c r="I97" s="363"/>
      <c r="J97" s="121"/>
      <c r="K97" s="1287"/>
      <c r="L97" s="304"/>
      <c r="M97" s="1287"/>
    </row>
    <row r="98" spans="1:13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8" s="703"/>
      <c r="C98" s="360"/>
      <c r="D98" s="361"/>
      <c r="E98" s="1296"/>
      <c r="F98" s="317"/>
      <c r="G98" s="1335"/>
      <c r="H98" s="318"/>
      <c r="I98" s="363"/>
      <c r="J98" s="121"/>
      <c r="K98" s="1287"/>
      <c r="L98" s="304"/>
      <c r="M98" s="1287"/>
    </row>
    <row r="99" spans="1:13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99" s="703"/>
      <c r="C99" s="360"/>
      <c r="D99" s="361"/>
      <c r="E99" s="1296"/>
      <c r="F99" s="317"/>
      <c r="G99" s="1335"/>
      <c r="H99" s="318"/>
      <c r="I99" s="363"/>
      <c r="J99" s="121"/>
      <c r="K99" s="1287"/>
      <c r="L99" s="304"/>
      <c r="M99" s="1287"/>
    </row>
    <row r="100" spans="1:13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0" s="703"/>
      <c r="C100" s="360"/>
      <c r="D100" s="361"/>
      <c r="E100" s="1296"/>
      <c r="F100" s="317"/>
      <c r="G100" s="1335"/>
      <c r="H100" s="318"/>
      <c r="I100" s="363"/>
      <c r="J100" s="121"/>
      <c r="K100" s="1287"/>
      <c r="L100" s="304"/>
      <c r="M100" s="1287"/>
    </row>
    <row r="101" spans="1:13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1" s="703"/>
      <c r="C101" s="360"/>
      <c r="D101" s="361"/>
      <c r="E101" s="1296"/>
      <c r="F101" s="317"/>
      <c r="G101" s="1335"/>
      <c r="H101" s="318"/>
      <c r="I101" s="363"/>
      <c r="J101" s="121"/>
      <c r="K101" s="1287"/>
      <c r="L101" s="304"/>
      <c r="M101" s="1287"/>
    </row>
    <row r="102" spans="1:13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2" s="703"/>
      <c r="C102" s="360"/>
      <c r="D102" s="361"/>
      <c r="E102" s="1296"/>
      <c r="F102" s="317"/>
      <c r="G102" s="1335"/>
      <c r="H102" s="318"/>
      <c r="I102" s="363"/>
      <c r="J102" s="121"/>
      <c r="K102" s="1287"/>
      <c r="L102" s="304"/>
      <c r="M102" s="1287"/>
    </row>
    <row r="103" spans="1:13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3" s="703"/>
      <c r="C103" s="360"/>
      <c r="D103" s="361"/>
      <c r="E103" s="1296"/>
      <c r="F103" s="317"/>
      <c r="G103" s="1335"/>
      <c r="H103" s="318"/>
      <c r="I103" s="363"/>
      <c r="J103" s="121"/>
      <c r="K103" s="1287"/>
      <c r="L103" s="304"/>
      <c r="M103" s="1287"/>
    </row>
    <row r="104" spans="1:13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4" s="703"/>
      <c r="C104" s="360"/>
      <c r="D104" s="361"/>
      <c r="E104" s="1296"/>
      <c r="F104" s="317"/>
      <c r="G104" s="1335"/>
      <c r="H104" s="318"/>
      <c r="I104" s="363"/>
      <c r="J104" s="121"/>
      <c r="K104" s="1287"/>
      <c r="L104" s="304"/>
      <c r="M104" s="1287"/>
    </row>
    <row r="105" spans="1:13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5" s="703"/>
      <c r="C105" s="360"/>
      <c r="D105" s="361"/>
      <c r="E105" s="1296"/>
      <c r="F105" s="317"/>
      <c r="G105" s="1335"/>
      <c r="H105" s="318"/>
      <c r="I105" s="363"/>
      <c r="J105" s="121"/>
      <c r="K105" s="1287"/>
      <c r="L105" s="304"/>
      <c r="M105" s="1287"/>
    </row>
    <row r="106" spans="1:13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6" s="703"/>
      <c r="C106" s="360"/>
      <c r="D106" s="361"/>
      <c r="E106" s="1296"/>
      <c r="F106" s="317"/>
      <c r="G106" s="1335"/>
      <c r="H106" s="318"/>
      <c r="I106" s="363"/>
      <c r="J106" s="121"/>
      <c r="K106" s="1287"/>
      <c r="L106" s="304"/>
      <c r="M106" s="1287"/>
    </row>
    <row r="107" spans="1:13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7" s="703"/>
      <c r="C107" s="360"/>
      <c r="D107" s="361"/>
      <c r="E107" s="1296"/>
      <c r="F107" s="317"/>
      <c r="G107" s="1335"/>
      <c r="H107" s="318"/>
      <c r="I107" s="363"/>
      <c r="J107" s="121"/>
      <c r="K107" s="1287"/>
      <c r="L107" s="304"/>
      <c r="M107" s="1287"/>
    </row>
    <row r="108" spans="1:13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8" s="703"/>
      <c r="C108" s="360"/>
      <c r="D108" s="361"/>
      <c r="E108" s="1296"/>
      <c r="F108" s="317"/>
      <c r="G108" s="1335"/>
      <c r="H108" s="318"/>
      <c r="I108" s="363"/>
      <c r="J108" s="121"/>
      <c r="K108" s="1287"/>
      <c r="L108" s="304"/>
      <c r="M108" s="1287"/>
    </row>
    <row r="109" spans="1:13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09" s="703"/>
      <c r="C109" s="360"/>
      <c r="D109" s="361"/>
      <c r="E109" s="1296"/>
      <c r="F109" s="317"/>
      <c r="G109" s="1335"/>
      <c r="H109" s="318"/>
      <c r="I109" s="363"/>
      <c r="J109" s="121"/>
      <c r="K109" s="1287"/>
      <c r="L109" s="304"/>
      <c r="M109" s="1287"/>
    </row>
    <row r="110" spans="1:13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0" s="703"/>
      <c r="C110" s="360"/>
      <c r="D110" s="361"/>
      <c r="E110" s="1296"/>
      <c r="F110" s="317"/>
      <c r="G110" s="1335"/>
      <c r="H110" s="318"/>
      <c r="I110" s="363"/>
      <c r="J110" s="121"/>
      <c r="K110" s="1287"/>
      <c r="L110" s="304"/>
      <c r="M110" s="1287"/>
    </row>
    <row r="111" spans="1:13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1" s="703"/>
      <c r="C111" s="360"/>
      <c r="D111" s="361"/>
      <c r="E111" s="1296"/>
      <c r="F111" s="317"/>
      <c r="G111" s="1335"/>
      <c r="H111" s="318"/>
      <c r="I111" s="363"/>
      <c r="J111" s="121"/>
      <c r="K111" s="1287"/>
      <c r="L111" s="304"/>
      <c r="M111" s="1287"/>
    </row>
    <row r="112" spans="1:13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2" s="703"/>
      <c r="C112" s="360"/>
      <c r="D112" s="361"/>
      <c r="E112" s="1296"/>
      <c r="F112" s="317"/>
      <c r="G112" s="1335"/>
      <c r="H112" s="318"/>
      <c r="I112" s="363"/>
      <c r="J112" s="121"/>
      <c r="K112" s="1287"/>
      <c r="L112" s="304"/>
      <c r="M112" s="1287"/>
    </row>
    <row r="113" spans="1:13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3" s="703"/>
      <c r="C113" s="360"/>
      <c r="D113" s="361"/>
      <c r="E113" s="1296"/>
      <c r="F113" s="317"/>
      <c r="G113" s="1335"/>
      <c r="H113" s="318"/>
      <c r="I113" s="363"/>
      <c r="J113" s="121"/>
      <c r="K113" s="1287"/>
      <c r="L113" s="304"/>
      <c r="M113" s="1287"/>
    </row>
    <row r="114" spans="1:13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4" s="703"/>
      <c r="C114" s="360"/>
      <c r="D114" s="361"/>
      <c r="E114" s="1296"/>
      <c r="F114" s="317"/>
      <c r="G114" s="1335"/>
      <c r="H114" s="318"/>
      <c r="I114" s="363"/>
      <c r="J114" s="121"/>
      <c r="K114" s="1287"/>
      <c r="L114" s="304"/>
      <c r="M114" s="1287"/>
    </row>
    <row r="115" spans="1:13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5" s="703"/>
      <c r="C115" s="360"/>
      <c r="D115" s="361"/>
      <c r="E115" s="1296"/>
      <c r="F115" s="317"/>
      <c r="G115" s="1335"/>
      <c r="H115" s="318"/>
      <c r="I115" s="363"/>
      <c r="J115" s="121"/>
      <c r="K115" s="1287"/>
      <c r="L115" s="304"/>
      <c r="M115" s="1287"/>
    </row>
    <row r="116" spans="1:13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6" s="703"/>
      <c r="C116" s="360"/>
      <c r="D116" s="361"/>
      <c r="E116" s="1296"/>
      <c r="F116" s="317"/>
      <c r="G116" s="1335"/>
      <c r="H116" s="318"/>
      <c r="I116" s="363"/>
      <c r="J116" s="121"/>
      <c r="K116" s="1287"/>
      <c r="L116" s="304"/>
      <c r="M116" s="1287"/>
    </row>
    <row r="117" spans="1:13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7" s="703"/>
      <c r="C117" s="360"/>
      <c r="D117" s="361"/>
      <c r="E117" s="1296"/>
      <c r="F117" s="317"/>
      <c r="G117" s="1335"/>
      <c r="H117" s="318"/>
      <c r="I117" s="363"/>
      <c r="J117" s="121"/>
      <c r="K117" s="1287"/>
      <c r="L117" s="304"/>
      <c r="M117" s="1287"/>
    </row>
    <row r="118" spans="1:13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8" s="703"/>
      <c r="C118" s="360"/>
      <c r="D118" s="361"/>
      <c r="E118" s="1296"/>
      <c r="F118" s="317"/>
      <c r="G118" s="1335"/>
      <c r="H118" s="318"/>
      <c r="I118" s="363"/>
      <c r="J118" s="121"/>
      <c r="K118" s="1287"/>
      <c r="L118" s="304"/>
      <c r="M118" s="1287"/>
    </row>
    <row r="119" spans="1:13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19" s="703"/>
      <c r="C119" s="360"/>
      <c r="D119" s="361"/>
      <c r="E119" s="1296"/>
      <c r="F119" s="317"/>
      <c r="G119" s="1335"/>
      <c r="H119" s="318"/>
      <c r="I119" s="363"/>
      <c r="J119" s="121"/>
      <c r="K119" s="1287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0" s="703"/>
      <c r="C120" s="360"/>
      <c r="D120" s="361"/>
      <c r="E120" s="1296"/>
      <c r="F120" s="317"/>
      <c r="G120" s="1335"/>
      <c r="H120" s="318"/>
      <c r="I120" s="363"/>
      <c r="J120" s="121"/>
      <c r="K120" s="1287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1" s="703"/>
      <c r="C121" s="360"/>
      <c r="D121" s="361"/>
      <c r="E121" s="1296"/>
      <c r="F121" s="317"/>
      <c r="G121" s="1335"/>
      <c r="H121" s="318"/>
      <c r="I121" s="363"/>
      <c r="J121" s="121"/>
      <c r="K121" s="1287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2" s="703"/>
      <c r="C122" s="360"/>
      <c r="D122" s="361"/>
      <c r="E122" s="1296"/>
      <c r="F122" s="317"/>
      <c r="G122" s="1335"/>
      <c r="H122" s="318"/>
      <c r="I122" s="363"/>
      <c r="J122" s="121"/>
      <c r="K122" s="1287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3" s="703"/>
      <c r="C123" s="360"/>
      <c r="D123" s="361"/>
      <c r="E123" s="1296"/>
      <c r="F123" s="317"/>
      <c r="G123" s="1335"/>
      <c r="H123" s="318"/>
      <c r="I123" s="363"/>
      <c r="J123" s="121"/>
      <c r="K123" s="1287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4" s="703"/>
      <c r="C124" s="360"/>
      <c r="D124" s="361"/>
      <c r="E124" s="1296"/>
      <c r="F124" s="317"/>
      <c r="G124" s="1335"/>
      <c r="H124" s="318"/>
      <c r="I124" s="363"/>
      <c r="J124" s="121"/>
      <c r="K124" s="1287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5" s="703"/>
      <c r="C125" s="360"/>
      <c r="D125" s="361"/>
      <c r="E125" s="1296"/>
      <c r="F125" s="317"/>
      <c r="G125" s="1335"/>
      <c r="H125" s="318"/>
      <c r="I125" s="363"/>
      <c r="J125" s="121"/>
      <c r="K125" s="1287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6" s="703"/>
      <c r="C126" s="360"/>
      <c r="D126" s="361"/>
      <c r="E126" s="1296"/>
      <c r="F126" s="317"/>
      <c r="G126" s="1335"/>
      <c r="H126" s="318"/>
      <c r="I126" s="363"/>
      <c r="J126" s="121"/>
      <c r="K126" s="1287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7" s="703"/>
      <c r="C127" s="360"/>
      <c r="D127" s="361"/>
      <c r="E127" s="1296"/>
      <c r="F127" s="317"/>
      <c r="G127" s="1335"/>
      <c r="H127" s="318"/>
      <c r="I127" s="363"/>
      <c r="J127" s="121"/>
      <c r="K127" s="1287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8" s="703"/>
      <c r="C128" s="360"/>
      <c r="D128" s="361"/>
      <c r="E128" s="1296"/>
      <c r="F128" s="317"/>
      <c r="G128" s="1335"/>
      <c r="H128" s="318"/>
      <c r="I128" s="363"/>
      <c r="J128" s="121"/>
      <c r="K128" s="1287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29" s="703"/>
      <c r="C129" s="360"/>
      <c r="D129" s="361"/>
      <c r="E129" s="1296"/>
      <c r="F129" s="317"/>
      <c r="G129" s="1335"/>
      <c r="H129" s="318"/>
      <c r="I129" s="363"/>
      <c r="J129" s="121"/>
      <c r="K129" s="1287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0" s="703"/>
      <c r="C130" s="360"/>
      <c r="D130" s="361"/>
      <c r="E130" s="1296"/>
      <c r="F130" s="317"/>
      <c r="G130" s="1335"/>
      <c r="H130" s="318"/>
      <c r="I130" s="363"/>
      <c r="J130" s="121"/>
      <c r="K130" s="1287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1" s="703"/>
      <c r="C131" s="360"/>
      <c r="D131" s="361"/>
      <c r="E131" s="1296"/>
      <c r="F131" s="317"/>
      <c r="G131" s="1335"/>
      <c r="H131" s="318"/>
      <c r="I131" s="363"/>
      <c r="J131" s="121"/>
      <c r="K131" s="1287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2" s="703"/>
      <c r="C132" s="360"/>
      <c r="D132" s="361"/>
      <c r="E132" s="1296"/>
      <c r="F132" s="317"/>
      <c r="G132" s="1335"/>
      <c r="H132" s="318"/>
      <c r="I132" s="363"/>
      <c r="J132" s="121"/>
      <c r="K132" s="1287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3" s="703"/>
      <c r="C133" s="360"/>
      <c r="D133" s="361"/>
      <c r="E133" s="1296"/>
      <c r="F133" s="317"/>
      <c r="G133" s="1335"/>
      <c r="H133" s="318"/>
      <c r="I133" s="363"/>
      <c r="J133" s="121"/>
      <c r="K133" s="1287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4" s="703"/>
      <c r="C134" s="360"/>
      <c r="D134" s="361"/>
      <c r="E134" s="1296"/>
      <c r="F134" s="317"/>
      <c r="G134" s="1335"/>
      <c r="H134" s="318"/>
      <c r="I134" s="363"/>
      <c r="J134" s="121"/>
      <c r="K134" s="1287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5" s="703"/>
      <c r="C135" s="360"/>
      <c r="D135" s="361"/>
      <c r="E135" s="1296"/>
      <c r="F135" s="317"/>
      <c r="G135" s="1335"/>
      <c r="H135" s="318"/>
      <c r="I135" s="363"/>
      <c r="J135" s="121"/>
      <c r="K135" s="1287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6" s="703"/>
      <c r="C136" s="360"/>
      <c r="D136" s="361"/>
      <c r="E136" s="1296"/>
      <c r="F136" s="317"/>
      <c r="G136" s="1335"/>
      <c r="H136" s="318"/>
      <c r="I136" s="363"/>
      <c r="J136" s="121"/>
      <c r="K136" s="1287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7" s="703"/>
      <c r="C137" s="360"/>
      <c r="D137" s="361"/>
      <c r="E137" s="1296"/>
      <c r="F137" s="317"/>
      <c r="G137" s="1335"/>
      <c r="H137" s="318"/>
      <c r="I137" s="363"/>
      <c r="J137" s="121"/>
      <c r="K137" s="1287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8" s="703"/>
      <c r="C138" s="360"/>
      <c r="D138" s="361"/>
      <c r="E138" s="1296"/>
      <c r="F138" s="317"/>
      <c r="G138" s="1335"/>
      <c r="H138" s="318"/>
      <c r="I138" s="363"/>
      <c r="J138" s="121"/>
      <c r="K138" s="1287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39" s="703"/>
      <c r="C139" s="360"/>
      <c r="D139" s="361"/>
      <c r="E139" s="1296"/>
      <c r="F139" s="317"/>
      <c r="G139" s="1335"/>
      <c r="H139" s="318"/>
      <c r="I139" s="363"/>
      <c r="J139" s="121"/>
      <c r="K139" s="1287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0" s="703"/>
      <c r="C140" s="360"/>
      <c r="D140" s="361"/>
      <c r="E140" s="1296"/>
      <c r="F140" s="317"/>
      <c r="G140" s="1335"/>
      <c r="H140" s="318"/>
      <c r="I140" s="363"/>
      <c r="J140" s="121"/>
      <c r="K140" s="1287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1" s="703"/>
      <c r="C141" s="360"/>
      <c r="D141" s="361"/>
      <c r="E141" s="1296"/>
      <c r="F141" s="317"/>
      <c r="G141" s="1335"/>
      <c r="H141" s="318"/>
      <c r="I141" s="363"/>
      <c r="J141" s="121"/>
      <c r="K141" s="1287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2" s="703"/>
      <c r="C142" s="360"/>
      <c r="D142" s="361"/>
      <c r="E142" s="1296"/>
      <c r="F142" s="317"/>
      <c r="G142" s="1335"/>
      <c r="H142" s="318"/>
      <c r="I142" s="363"/>
      <c r="J142" s="121"/>
      <c r="K142" s="1287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3" s="703"/>
      <c r="C143" s="360"/>
      <c r="D143" s="361"/>
      <c r="E143" s="1296"/>
      <c r="F143" s="317"/>
      <c r="G143" s="1335"/>
      <c r="H143" s="318"/>
      <c r="I143" s="363"/>
      <c r="J143" s="121"/>
      <c r="K143" s="1287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4" s="703"/>
      <c r="C144" s="360"/>
      <c r="D144" s="361"/>
      <c r="E144" s="1296"/>
      <c r="F144" s="317"/>
      <c r="G144" s="1335"/>
      <c r="H144" s="318"/>
      <c r="I144" s="363"/>
      <c r="J144" s="121"/>
      <c r="K144" s="1287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5" s="703"/>
      <c r="C145" s="360"/>
      <c r="D145" s="361"/>
      <c r="E145" s="1296"/>
      <c r="F145" s="317"/>
      <c r="G145" s="1335"/>
      <c r="H145" s="318"/>
      <c r="I145" s="363"/>
      <c r="J145" s="121"/>
      <c r="K145" s="1287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6" s="703"/>
      <c r="C146" s="360"/>
      <c r="D146" s="361"/>
      <c r="E146" s="1296"/>
      <c r="F146" s="317"/>
      <c r="G146" s="1335"/>
      <c r="H146" s="318"/>
      <c r="I146" s="363"/>
      <c r="J146" s="121"/>
      <c r="K146" s="1287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7" s="703"/>
      <c r="C147" s="360"/>
      <c r="D147" s="361"/>
      <c r="E147" s="1296"/>
      <c r="F147" s="317"/>
      <c r="G147" s="1335"/>
      <c r="H147" s="318"/>
      <c r="I147" s="363"/>
      <c r="J147" s="121"/>
      <c r="K147" s="1287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8" s="703"/>
      <c r="C148" s="360"/>
      <c r="D148" s="361"/>
      <c r="E148" s="1296"/>
      <c r="F148" s="317"/>
      <c r="G148" s="1335"/>
      <c r="H148" s="318"/>
      <c r="I148" s="363"/>
      <c r="J148" s="121"/>
      <c r="K148" s="1287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49" s="703"/>
      <c r="C149" s="360"/>
      <c r="D149" s="361"/>
      <c r="E149" s="1296"/>
      <c r="F149" s="317"/>
      <c r="G149" s="1335"/>
      <c r="H149" s="318"/>
      <c r="I149" s="363"/>
      <c r="J149" s="121"/>
      <c r="K149" s="1287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0" s="703"/>
      <c r="C150" s="360"/>
      <c r="D150" s="361"/>
      <c r="E150" s="1296"/>
      <c r="F150" s="317"/>
      <c r="G150" s="1335"/>
      <c r="H150" s="318"/>
      <c r="I150" s="363"/>
      <c r="J150" s="121"/>
      <c r="K150" s="1287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1" s="703"/>
      <c r="C151" s="360"/>
      <c r="D151" s="361"/>
      <c r="E151" s="1296"/>
      <c r="F151" s="317"/>
      <c r="G151" s="1335"/>
      <c r="H151" s="318"/>
      <c r="I151" s="363"/>
      <c r="J151" s="121"/>
      <c r="K151" s="1287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2" s="703"/>
      <c r="C152" s="360"/>
      <c r="D152" s="361"/>
      <c r="E152" s="1296"/>
      <c r="F152" s="317"/>
      <c r="G152" s="1335"/>
      <c r="H152" s="318"/>
      <c r="I152" s="363"/>
      <c r="J152" s="121"/>
      <c r="K152" s="1287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3" s="703"/>
      <c r="C153" s="360"/>
      <c r="D153" s="361"/>
      <c r="E153" s="1296"/>
      <c r="F153" s="317"/>
      <c r="G153" s="1335"/>
      <c r="H153" s="318"/>
      <c r="I153" s="363"/>
      <c r="J153" s="121"/>
      <c r="K153" s="1287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4" s="703"/>
      <c r="C154" s="360"/>
      <c r="D154" s="361"/>
      <c r="E154" s="1296"/>
      <c r="F154" s="317"/>
      <c r="G154" s="1335"/>
      <c r="H154" s="318"/>
      <c r="I154" s="363"/>
      <c r="J154" s="121"/>
      <c r="K154" s="1287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5" s="703"/>
      <c r="C155" s="360"/>
      <c r="D155" s="361"/>
      <c r="E155" s="1296"/>
      <c r="F155" s="317"/>
      <c r="G155" s="1335"/>
      <c r="H155" s="318"/>
      <c r="I155" s="363"/>
      <c r="J155" s="121"/>
      <c r="K155" s="1287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6" s="703"/>
      <c r="C156" s="360"/>
      <c r="D156" s="361"/>
      <c r="E156" s="1296"/>
      <c r="F156" s="317"/>
      <c r="G156" s="1335"/>
      <c r="H156" s="318"/>
      <c r="I156" s="363"/>
      <c r="J156" s="121"/>
      <c r="K156" s="1287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7" s="703"/>
      <c r="C157" s="360"/>
      <c r="D157" s="361"/>
      <c r="E157" s="1296"/>
      <c r="F157" s="317"/>
      <c r="G157" s="1335"/>
      <c r="H157" s="318"/>
      <c r="I157" s="363"/>
      <c r="J157" s="121"/>
      <c r="K157" s="1287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8" s="703"/>
      <c r="C158" s="360"/>
      <c r="D158" s="361"/>
      <c r="E158" s="1296"/>
      <c r="F158" s="317"/>
      <c r="G158" s="1335"/>
      <c r="H158" s="318"/>
      <c r="I158" s="363"/>
      <c r="J158" s="121"/>
      <c r="K158" s="1287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59" s="703"/>
      <c r="C159" s="360"/>
      <c r="D159" s="361"/>
      <c r="E159" s="1296"/>
      <c r="F159" s="317"/>
      <c r="G159" s="1335"/>
      <c r="H159" s="318"/>
      <c r="I159" s="363"/>
      <c r="J159" s="121"/>
      <c r="K159" s="1287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0" s="703"/>
      <c r="C160" s="360"/>
      <c r="D160" s="361"/>
      <c r="E160" s="1296"/>
      <c r="F160" s="317"/>
      <c r="G160" s="1335"/>
      <c r="H160" s="318"/>
      <c r="I160" s="363"/>
      <c r="J160" s="121"/>
      <c r="K160" s="1287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1" s="703"/>
      <c r="C161" s="360"/>
      <c r="D161" s="361"/>
      <c r="E161" s="1296"/>
      <c r="F161" s="317"/>
      <c r="G161" s="1335"/>
      <c r="H161" s="318"/>
      <c r="I161" s="363"/>
      <c r="J161" s="121"/>
      <c r="K161" s="1287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2" s="703"/>
      <c r="C162" s="360"/>
      <c r="D162" s="361"/>
      <c r="E162" s="1296"/>
      <c r="F162" s="317"/>
      <c r="G162" s="1335"/>
      <c r="H162" s="318"/>
      <c r="I162" s="363"/>
      <c r="J162" s="121"/>
      <c r="K162" s="1287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3" s="703"/>
      <c r="C163" s="360"/>
      <c r="D163" s="361"/>
      <c r="E163" s="1296"/>
      <c r="F163" s="317"/>
      <c r="G163" s="1335"/>
      <c r="H163" s="318"/>
      <c r="I163" s="363"/>
      <c r="J163" s="121"/>
      <c r="K163" s="1287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4" s="703"/>
      <c r="C164" s="360"/>
      <c r="D164" s="361"/>
      <c r="E164" s="1296"/>
      <c r="F164" s="317"/>
      <c r="G164" s="1335"/>
      <c r="H164" s="318"/>
      <c r="I164" s="363"/>
      <c r="J164" s="121"/>
      <c r="K164" s="1287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5" s="703"/>
      <c r="C165" s="360"/>
      <c r="D165" s="361"/>
      <c r="E165" s="1296"/>
      <c r="F165" s="317"/>
      <c r="G165" s="1335"/>
      <c r="H165" s="318"/>
      <c r="I165" s="363"/>
      <c r="J165" s="121"/>
      <c r="K165" s="1287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6" s="703"/>
      <c r="C166" s="360"/>
      <c r="D166" s="361"/>
      <c r="E166" s="1296"/>
      <c r="F166" s="317"/>
      <c r="G166" s="1335"/>
      <c r="H166" s="318"/>
      <c r="I166" s="363"/>
      <c r="J166" s="121"/>
      <c r="K166" s="1287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7" s="703"/>
      <c r="C167" s="360"/>
      <c r="D167" s="361"/>
      <c r="E167" s="1296"/>
      <c r="F167" s="317"/>
      <c r="G167" s="1335"/>
      <c r="H167" s="318"/>
      <c r="I167" s="363"/>
      <c r="J167" s="121"/>
      <c r="K167" s="1287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8" s="703"/>
      <c r="C168" s="360"/>
      <c r="D168" s="361"/>
      <c r="E168" s="1296"/>
      <c r="F168" s="317"/>
      <c r="G168" s="1335"/>
      <c r="H168" s="318"/>
      <c r="I168" s="363"/>
      <c r="J168" s="121"/>
      <c r="K168" s="1287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69" s="703"/>
      <c r="C169" s="360"/>
      <c r="D169" s="361"/>
      <c r="E169" s="1296"/>
      <c r="F169" s="317"/>
      <c r="G169" s="1335"/>
      <c r="H169" s="318"/>
      <c r="I169" s="363"/>
      <c r="J169" s="121"/>
      <c r="K169" s="1287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0" s="703"/>
      <c r="C170" s="360"/>
      <c r="D170" s="361"/>
      <c r="E170" s="1296"/>
      <c r="F170" s="317"/>
      <c r="G170" s="1335"/>
      <c r="H170" s="318"/>
      <c r="I170" s="363"/>
      <c r="J170" s="121"/>
      <c r="K170" s="1287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1" s="703"/>
      <c r="C171" s="360"/>
      <c r="D171" s="361"/>
      <c r="E171" s="1296"/>
      <c r="F171" s="317"/>
      <c r="G171" s="1335"/>
      <c r="H171" s="318"/>
      <c r="I171" s="363"/>
      <c r="J171" s="121"/>
      <c r="K171" s="1287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2" s="703"/>
      <c r="C172" s="360"/>
      <c r="D172" s="361"/>
      <c r="E172" s="1296"/>
      <c r="F172" s="317"/>
      <c r="G172" s="1335"/>
      <c r="H172" s="318"/>
      <c r="I172" s="363"/>
      <c r="J172" s="121"/>
      <c r="K172" s="1287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3" s="703"/>
      <c r="C173" s="360"/>
      <c r="D173" s="361"/>
      <c r="E173" s="1296"/>
      <c r="F173" s="317"/>
      <c r="G173" s="1335"/>
      <c r="H173" s="318"/>
      <c r="I173" s="363"/>
      <c r="J173" s="121"/>
      <c r="K173" s="1287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4" s="703"/>
      <c r="C174" s="360"/>
      <c r="D174" s="361"/>
      <c r="E174" s="1296"/>
      <c r="F174" s="317"/>
      <c r="G174" s="1335"/>
      <c r="H174" s="318"/>
      <c r="I174" s="363"/>
      <c r="J174" s="121"/>
      <c r="K174" s="1287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5" s="703"/>
      <c r="C175" s="360"/>
      <c r="D175" s="361"/>
      <c r="E175" s="1296"/>
      <c r="F175" s="317"/>
      <c r="G175" s="1335"/>
      <c r="H175" s="318"/>
      <c r="I175" s="363"/>
      <c r="J175" s="121"/>
      <c r="K175" s="1287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6" s="703"/>
      <c r="C176" s="360"/>
      <c r="D176" s="361"/>
      <c r="E176" s="1296"/>
      <c r="F176" s="317"/>
      <c r="G176" s="1335"/>
      <c r="H176" s="318"/>
      <c r="I176" s="363"/>
      <c r="J176" s="121"/>
      <c r="K176" s="1287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7" s="703"/>
      <c r="C177" s="360"/>
      <c r="D177" s="361"/>
      <c r="E177" s="1296"/>
      <c r="F177" s="317"/>
      <c r="G177" s="1335"/>
      <c r="H177" s="318"/>
      <c r="I177" s="363"/>
      <c r="J177" s="121"/>
      <c r="K177" s="1287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8" s="703"/>
      <c r="C178" s="360"/>
      <c r="D178" s="361"/>
      <c r="E178" s="1296"/>
      <c r="F178" s="317"/>
      <c r="G178" s="1335"/>
      <c r="H178" s="318"/>
      <c r="I178" s="363"/>
      <c r="J178" s="121"/>
      <c r="K178" s="1287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79" s="703"/>
      <c r="C179" s="360"/>
      <c r="D179" s="361"/>
      <c r="E179" s="1296"/>
      <c r="F179" s="317"/>
      <c r="G179" s="1335"/>
      <c r="H179" s="318"/>
      <c r="I179" s="363"/>
      <c r="J179" s="121"/>
      <c r="K179" s="1287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0" s="703"/>
      <c r="C180" s="360"/>
      <c r="D180" s="361"/>
      <c r="E180" s="1296"/>
      <c r="F180" s="317"/>
      <c r="G180" s="1335"/>
      <c r="H180" s="318"/>
      <c r="I180" s="363"/>
      <c r="J180" s="121"/>
      <c r="K180" s="1287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1" s="703"/>
      <c r="C181" s="360"/>
      <c r="D181" s="361"/>
      <c r="E181" s="1296"/>
      <c r="F181" s="317"/>
      <c r="G181" s="1335"/>
      <c r="H181" s="318"/>
      <c r="I181" s="363"/>
      <c r="J181" s="121"/>
      <c r="K181" s="1287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2" s="703"/>
      <c r="C182" s="360"/>
      <c r="D182" s="361"/>
      <c r="E182" s="1296"/>
      <c r="F182" s="317"/>
      <c r="G182" s="1335"/>
      <c r="H182" s="318"/>
      <c r="I182" s="363"/>
      <c r="J182" s="121"/>
      <c r="K182" s="1287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3" s="703"/>
      <c r="C183" s="360"/>
      <c r="D183" s="361"/>
      <c r="E183" s="1296"/>
      <c r="F183" s="317"/>
      <c r="G183" s="1335"/>
      <c r="H183" s="318"/>
      <c r="I183" s="363"/>
      <c r="J183" s="121"/>
      <c r="K183" s="1287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4" s="703"/>
      <c r="C184" s="360"/>
      <c r="D184" s="361"/>
      <c r="E184" s="1296"/>
      <c r="F184" s="317"/>
      <c r="G184" s="1335"/>
      <c r="H184" s="318"/>
      <c r="I184" s="363"/>
      <c r="J184" s="121"/>
      <c r="K184" s="1287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5" s="703"/>
      <c r="C185" s="360"/>
      <c r="D185" s="361"/>
      <c r="E185" s="1296"/>
      <c r="F185" s="317"/>
      <c r="G185" s="1335"/>
      <c r="H185" s="318"/>
      <c r="I185" s="363"/>
      <c r="J185" s="121"/>
      <c r="K185" s="1287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6" s="703"/>
      <c r="C186" s="360"/>
      <c r="D186" s="361"/>
      <c r="E186" s="1296"/>
      <c r="F186" s="317"/>
      <c r="G186" s="1335"/>
      <c r="H186" s="318"/>
      <c r="I186" s="363"/>
      <c r="J186" s="121"/>
      <c r="K186" s="1287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7" s="703"/>
      <c r="C187" s="360"/>
      <c r="D187" s="361"/>
      <c r="E187" s="1296"/>
      <c r="F187" s="317"/>
      <c r="G187" s="1335"/>
      <c r="H187" s="318"/>
      <c r="I187" s="363"/>
      <c r="J187" s="121"/>
      <c r="K187" s="1287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8" s="703"/>
      <c r="C188" s="360"/>
      <c r="D188" s="361"/>
      <c r="E188" s="1296"/>
      <c r="F188" s="317"/>
      <c r="G188" s="1335"/>
      <c r="H188" s="318"/>
      <c r="I188" s="363"/>
      <c r="J188" s="121"/>
      <c r="K188" s="1287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89" s="703"/>
      <c r="C189" s="360"/>
      <c r="D189" s="361"/>
      <c r="E189" s="1296"/>
      <c r="F189" s="317"/>
      <c r="G189" s="1335"/>
      <c r="H189" s="318"/>
      <c r="I189" s="363"/>
      <c r="J189" s="121"/>
      <c r="K189" s="1287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0" s="703"/>
      <c r="C190" s="360"/>
      <c r="D190" s="361"/>
      <c r="E190" s="1296"/>
      <c r="F190" s="317"/>
      <c r="G190" s="1335"/>
      <c r="H190" s="318"/>
      <c r="I190" s="363"/>
      <c r="J190" s="121"/>
      <c r="K190" s="1287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1" s="703"/>
      <c r="C191" s="360"/>
      <c r="D191" s="361"/>
      <c r="E191" s="1296"/>
      <c r="F191" s="317"/>
      <c r="G191" s="1335"/>
      <c r="H191" s="318"/>
      <c r="I191" s="363"/>
      <c r="J191" s="121"/>
      <c r="K191" s="1287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2" s="703"/>
      <c r="C192" s="360"/>
      <c r="D192" s="361"/>
      <c r="E192" s="1296"/>
      <c r="F192" s="317"/>
      <c r="G192" s="1335"/>
      <c r="H192" s="318"/>
      <c r="I192" s="363"/>
      <c r="J192" s="121"/>
      <c r="K192" s="1287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3" s="703"/>
      <c r="C193" s="360"/>
      <c r="D193" s="361"/>
      <c r="E193" s="1296"/>
      <c r="F193" s="317"/>
      <c r="G193" s="1335"/>
      <c r="H193" s="318"/>
      <c r="I193" s="363"/>
      <c r="J193" s="121"/>
      <c r="K193" s="1287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4" s="703"/>
      <c r="C194" s="360"/>
      <c r="D194" s="361"/>
      <c r="E194" s="1296"/>
      <c r="F194" s="317"/>
      <c r="G194" s="1335"/>
      <c r="H194" s="318"/>
      <c r="I194" s="363"/>
      <c r="J194" s="121"/>
      <c r="K194" s="1287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5" s="703"/>
      <c r="C195" s="360"/>
      <c r="D195" s="361"/>
      <c r="E195" s="1296"/>
      <c r="F195" s="317"/>
      <c r="G195" s="1335"/>
      <c r="H195" s="318"/>
      <c r="I195" s="363"/>
      <c r="J195" s="121"/>
      <c r="K195" s="1287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6" s="703"/>
      <c r="C196" s="360"/>
      <c r="D196" s="361"/>
      <c r="E196" s="1296"/>
      <c r="F196" s="317"/>
      <c r="G196" s="1335"/>
      <c r="H196" s="318"/>
      <c r="I196" s="363"/>
      <c r="J196" s="121"/>
      <c r="K196" s="1287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7" s="703"/>
      <c r="C197" s="360"/>
      <c r="D197" s="361"/>
      <c r="E197" s="1296"/>
      <c r="F197" s="317"/>
      <c r="G197" s="1335"/>
      <c r="H197" s="318"/>
      <c r="I197" s="363"/>
      <c r="J197" s="121"/>
      <c r="K197" s="1287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8" s="703"/>
      <c r="C198" s="360"/>
      <c r="D198" s="361"/>
      <c r="E198" s="1296"/>
      <c r="F198" s="317"/>
      <c r="G198" s="1335"/>
      <c r="H198" s="318"/>
      <c r="I198" s="363"/>
      <c r="J198" s="121"/>
      <c r="K198" s="1287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199" s="703"/>
      <c r="C199" s="360"/>
      <c r="D199" s="361"/>
      <c r="E199" s="1296"/>
      <c r="F199" s="317"/>
      <c r="G199" s="1335"/>
      <c r="H199" s="318"/>
      <c r="I199" s="363"/>
      <c r="J199" s="121"/>
      <c r="K199" s="1287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0" s="703"/>
      <c r="C200" s="360"/>
      <c r="D200" s="361"/>
      <c r="E200" s="1296"/>
      <c r="F200" s="317"/>
      <c r="G200" s="1335"/>
      <c r="H200" s="318"/>
      <c r="I200" s="363"/>
      <c r="J200" s="121"/>
      <c r="K200" s="1287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1" s="703"/>
      <c r="C201" s="360"/>
      <c r="D201" s="361"/>
      <c r="E201" s="1296"/>
      <c r="F201" s="317"/>
      <c r="G201" s="1335"/>
      <c r="H201" s="318"/>
      <c r="I201" s="363"/>
      <c r="J201" s="121"/>
      <c r="K201" s="1287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2" s="703"/>
      <c r="C202" s="360"/>
      <c r="D202" s="361"/>
      <c r="E202" s="1296"/>
      <c r="F202" s="317"/>
      <c r="G202" s="1335"/>
      <c r="H202" s="318"/>
      <c r="I202" s="363"/>
      <c r="J202" s="121"/>
      <c r="K202" s="1287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3" s="703"/>
      <c r="C203" s="360"/>
      <c r="D203" s="361"/>
      <c r="E203" s="1296"/>
      <c r="F203" s="317"/>
      <c r="G203" s="1335"/>
      <c r="H203" s="318"/>
      <c r="I203" s="363"/>
      <c r="J203" s="121"/>
      <c r="K203" s="1287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4" s="703"/>
      <c r="C204" s="360"/>
      <c r="D204" s="361"/>
      <c r="E204" s="1296"/>
      <c r="F204" s="317"/>
      <c r="G204" s="1335"/>
      <c r="H204" s="318"/>
      <c r="I204" s="363"/>
      <c r="J204" s="121"/>
      <c r="K204" s="1287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5" s="703"/>
      <c r="C205" s="360"/>
      <c r="D205" s="361"/>
      <c r="E205" s="1296"/>
      <c r="F205" s="317"/>
      <c r="G205" s="1335"/>
      <c r="H205" s="318"/>
      <c r="I205" s="363"/>
      <c r="J205" s="121"/>
      <c r="K205" s="1287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6" s="703"/>
      <c r="C206" s="360"/>
      <c r="D206" s="361"/>
      <c r="E206" s="1296"/>
      <c r="F206" s="317"/>
      <c r="G206" s="1335"/>
      <c r="H206" s="318"/>
      <c r="I206" s="363"/>
      <c r="J206" s="121"/>
      <c r="K206" s="1287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7" s="703"/>
      <c r="C207" s="360"/>
      <c r="D207" s="361"/>
      <c r="E207" s="1296"/>
      <c r="F207" s="317"/>
      <c r="G207" s="1335"/>
      <c r="H207" s="318"/>
      <c r="I207" s="363"/>
      <c r="J207" s="121"/>
      <c r="K207" s="1287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8" s="703"/>
      <c r="C208" s="360"/>
      <c r="D208" s="361"/>
      <c r="E208" s="1296"/>
      <c r="F208" s="317"/>
      <c r="G208" s="1335"/>
      <c r="H208" s="318"/>
      <c r="I208" s="363"/>
      <c r="J208" s="121"/>
      <c r="K208" s="1287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09" s="703"/>
      <c r="C209" s="360"/>
      <c r="D209" s="361"/>
      <c r="E209" s="1296"/>
      <c r="F209" s="317"/>
      <c r="G209" s="1335"/>
      <c r="H209" s="318"/>
      <c r="I209" s="363"/>
      <c r="J209" s="121"/>
      <c r="K209" s="1287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0" s="703"/>
      <c r="C210" s="360"/>
      <c r="D210" s="361"/>
      <c r="E210" s="1296"/>
      <c r="F210" s="317"/>
      <c r="G210" s="1335"/>
      <c r="H210" s="318"/>
      <c r="I210" s="363"/>
      <c r="J210" s="121"/>
      <c r="K210" s="1287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1" s="703"/>
      <c r="C211" s="360"/>
      <c r="D211" s="361"/>
      <c r="E211" s="1296"/>
      <c r="F211" s="317"/>
      <c r="G211" s="1335"/>
      <c r="H211" s="318"/>
      <c r="I211" s="363"/>
      <c r="J211" s="121"/>
      <c r="K211" s="1287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2" s="703"/>
      <c r="C212" s="360"/>
      <c r="D212" s="361"/>
      <c r="E212" s="1296"/>
      <c r="F212" s="317"/>
      <c r="G212" s="1335"/>
      <c r="H212" s="318"/>
      <c r="I212" s="363"/>
      <c r="J212" s="121"/>
      <c r="K212" s="1287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3" s="703"/>
      <c r="C213" s="360"/>
      <c r="D213" s="361"/>
      <c r="E213" s="1296"/>
      <c r="F213" s="317"/>
      <c r="G213" s="1335"/>
      <c r="H213" s="318"/>
      <c r="I213" s="363"/>
      <c r="J213" s="121"/>
      <c r="K213" s="1287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4" s="703"/>
      <c r="C214" s="360"/>
      <c r="D214" s="361"/>
      <c r="E214" s="1296"/>
      <c r="F214" s="317"/>
      <c r="G214" s="1335"/>
      <c r="H214" s="318"/>
      <c r="I214" s="363"/>
      <c r="J214" s="121"/>
      <c r="K214" s="1287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5" s="703"/>
      <c r="C215" s="360"/>
      <c r="D215" s="361"/>
      <c r="E215" s="1296"/>
      <c r="F215" s="317"/>
      <c r="G215" s="1335"/>
      <c r="H215" s="318"/>
      <c r="I215" s="363"/>
      <c r="J215" s="121"/>
      <c r="K215" s="1287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6" s="703"/>
      <c r="C216" s="360"/>
      <c r="D216" s="361"/>
      <c r="E216" s="1296"/>
      <c r="F216" s="317"/>
      <c r="G216" s="1335"/>
      <c r="H216" s="318"/>
      <c r="I216" s="363"/>
      <c r="J216" s="121"/>
      <c r="K216" s="1287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7" s="703"/>
      <c r="C217" s="360"/>
      <c r="D217" s="361"/>
      <c r="E217" s="1296"/>
      <c r="F217" s="317"/>
      <c r="G217" s="1335"/>
      <c r="H217" s="318"/>
      <c r="I217" s="363"/>
      <c r="J217" s="121"/>
      <c r="K217" s="1287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8" s="703"/>
      <c r="C218" s="360"/>
      <c r="D218" s="361"/>
      <c r="E218" s="1296"/>
      <c r="F218" s="317"/>
      <c r="G218" s="1335"/>
      <c r="H218" s="318"/>
      <c r="I218" s="363"/>
      <c r="J218" s="121"/>
      <c r="K218" s="1287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19" s="703"/>
      <c r="C219" s="360"/>
      <c r="D219" s="361"/>
      <c r="E219" s="1296"/>
      <c r="F219" s="317"/>
      <c r="G219" s="1335"/>
      <c r="H219" s="318"/>
      <c r="I219" s="363"/>
      <c r="J219" s="121"/>
      <c r="K219" s="1287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0" s="703"/>
      <c r="C220" s="360"/>
      <c r="D220" s="361"/>
      <c r="E220" s="1296"/>
      <c r="F220" s="317"/>
      <c r="G220" s="1335"/>
      <c r="H220" s="318"/>
      <c r="I220" s="363"/>
      <c r="J220" s="121"/>
      <c r="K220" s="1287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1" s="703"/>
      <c r="C221" s="360"/>
      <c r="D221" s="361"/>
      <c r="E221" s="1296"/>
      <c r="F221" s="317"/>
      <c r="G221" s="1335"/>
      <c r="H221" s="318"/>
      <c r="I221" s="363"/>
      <c r="J221" s="121"/>
      <c r="K221" s="1287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2" s="703"/>
      <c r="C222" s="360"/>
      <c r="D222" s="361"/>
      <c r="E222" s="1296"/>
      <c r="F222" s="317"/>
      <c r="G222" s="1335"/>
      <c r="H222" s="318"/>
      <c r="I222" s="363"/>
      <c r="J222" s="121"/>
      <c r="K222" s="1287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3" s="703"/>
      <c r="C223" s="360"/>
      <c r="D223" s="361"/>
      <c r="E223" s="1296"/>
      <c r="F223" s="317"/>
      <c r="G223" s="1335"/>
      <c r="H223" s="318"/>
      <c r="I223" s="363"/>
      <c r="J223" s="121"/>
      <c r="K223" s="1287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4" s="703"/>
      <c r="C224" s="360"/>
      <c r="D224" s="361"/>
      <c r="E224" s="1296"/>
      <c r="F224" s="317"/>
      <c r="G224" s="1335"/>
      <c r="H224" s="318"/>
      <c r="I224" s="363"/>
      <c r="J224" s="121"/>
      <c r="K224" s="1287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5" s="703"/>
      <c r="C225" s="360"/>
      <c r="D225" s="361"/>
      <c r="E225" s="1296"/>
      <c r="F225" s="317"/>
      <c r="G225" s="1335"/>
      <c r="H225" s="318"/>
      <c r="I225" s="363"/>
      <c r="J225" s="121"/>
      <c r="K225" s="1287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6" s="703"/>
      <c r="C226" s="360"/>
      <c r="D226" s="361"/>
      <c r="E226" s="1296"/>
      <c r="F226" s="317"/>
      <c r="G226" s="1335"/>
      <c r="H226" s="318"/>
      <c r="I226" s="363"/>
      <c r="J226" s="121"/>
      <c r="K226" s="1287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7" s="703"/>
      <c r="C227" s="360"/>
      <c r="D227" s="361"/>
      <c r="E227" s="1296"/>
      <c r="F227" s="317"/>
      <c r="G227" s="1335"/>
      <c r="H227" s="318"/>
      <c r="I227" s="363"/>
      <c r="J227" s="121"/>
      <c r="K227" s="1287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8" s="703"/>
      <c r="C228" s="360"/>
      <c r="D228" s="361"/>
      <c r="E228" s="1296"/>
      <c r="F228" s="317"/>
      <c r="G228" s="1335"/>
      <c r="H228" s="318"/>
      <c r="I228" s="363"/>
      <c r="J228" s="121"/>
      <c r="K228" s="1287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29" s="703"/>
      <c r="C229" s="360"/>
      <c r="D229" s="361"/>
      <c r="E229" s="1296"/>
      <c r="F229" s="317"/>
      <c r="G229" s="1335"/>
      <c r="H229" s="318"/>
      <c r="I229" s="363"/>
      <c r="J229" s="121"/>
      <c r="K229" s="1287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0" s="703"/>
      <c r="C230" s="360"/>
      <c r="D230" s="361"/>
      <c r="E230" s="1296"/>
      <c r="F230" s="317"/>
      <c r="G230" s="1335"/>
      <c r="H230" s="318"/>
      <c r="I230" s="363"/>
      <c r="J230" s="121"/>
      <c r="K230" s="1287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1" s="703"/>
      <c r="C231" s="360"/>
      <c r="D231" s="361"/>
      <c r="E231" s="1296"/>
      <c r="F231" s="317"/>
      <c r="G231" s="1335"/>
      <c r="H231" s="318"/>
      <c r="I231" s="363"/>
      <c r="J231" s="121"/>
      <c r="K231" s="1287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2" s="703"/>
      <c r="C232" s="360"/>
      <c r="D232" s="361"/>
      <c r="E232" s="1296"/>
      <c r="F232" s="317"/>
      <c r="G232" s="1335"/>
      <c r="H232" s="318"/>
      <c r="I232" s="363"/>
      <c r="J232" s="121"/>
      <c r="K232" s="1287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3" s="703"/>
      <c r="C233" s="360"/>
      <c r="D233" s="361"/>
      <c r="E233" s="1296"/>
      <c r="F233" s="317"/>
      <c r="G233" s="1335"/>
      <c r="H233" s="318"/>
      <c r="I233" s="363"/>
      <c r="J233" s="121"/>
      <c r="K233" s="1287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4" s="703"/>
      <c r="C234" s="360"/>
      <c r="D234" s="361"/>
      <c r="E234" s="1296"/>
      <c r="F234" s="317"/>
      <c r="G234" s="1335"/>
      <c r="H234" s="318"/>
      <c r="I234" s="363"/>
      <c r="J234" s="121"/>
      <c r="K234" s="1287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5" s="703"/>
      <c r="C235" s="360"/>
      <c r="D235" s="361"/>
      <c r="E235" s="1296"/>
      <c r="F235" s="317"/>
      <c r="G235" s="1335"/>
      <c r="H235" s="318"/>
      <c r="I235" s="363"/>
      <c r="J235" s="121"/>
      <c r="K235" s="1287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6" s="703"/>
      <c r="C236" s="360"/>
      <c r="D236" s="361"/>
      <c r="E236" s="1296"/>
      <c r="F236" s="317"/>
      <c r="G236" s="1335"/>
      <c r="H236" s="318"/>
      <c r="I236" s="363"/>
      <c r="J236" s="121"/>
      <c r="K236" s="1287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7" s="703"/>
      <c r="C237" s="360"/>
      <c r="D237" s="361"/>
      <c r="E237" s="1296"/>
      <c r="F237" s="317"/>
      <c r="G237" s="1335"/>
      <c r="H237" s="318"/>
      <c r="I237" s="363"/>
      <c r="J237" s="121"/>
      <c r="K237" s="1287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8" s="703"/>
      <c r="C238" s="360"/>
      <c r="D238" s="361"/>
      <c r="E238" s="1296"/>
      <c r="F238" s="317"/>
      <c r="G238" s="1335"/>
      <c r="H238" s="318"/>
      <c r="I238" s="363"/>
      <c r="J238" s="121"/>
      <c r="K238" s="1287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39" s="703"/>
      <c r="C239" s="360"/>
      <c r="D239" s="361"/>
      <c r="E239" s="1296"/>
      <c r="F239" s="317"/>
      <c r="G239" s="1335"/>
      <c r="H239" s="318"/>
      <c r="I239" s="363"/>
      <c r="J239" s="121"/>
      <c r="K239" s="1287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0" s="703"/>
      <c r="C240" s="360"/>
      <c r="D240" s="361"/>
      <c r="E240" s="1296"/>
      <c r="F240" s="317"/>
      <c r="G240" s="1335"/>
      <c r="H240" s="318"/>
      <c r="I240" s="363"/>
      <c r="J240" s="121"/>
      <c r="K240" s="1287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1" s="703"/>
      <c r="C241" s="360"/>
      <c r="D241" s="361"/>
      <c r="E241" s="1296"/>
      <c r="F241" s="317"/>
      <c r="G241" s="1335"/>
      <c r="H241" s="318"/>
      <c r="I241" s="363"/>
      <c r="J241" s="121"/>
      <c r="K241" s="1287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2" s="703"/>
      <c r="C242" s="360"/>
      <c r="D242" s="361"/>
      <c r="E242" s="1296"/>
      <c r="F242" s="317"/>
      <c r="G242" s="1335"/>
      <c r="H242" s="318"/>
      <c r="I242" s="363"/>
      <c r="J242" s="121"/>
      <c r="K242" s="1287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3" s="703"/>
      <c r="C243" s="360"/>
      <c r="D243" s="361"/>
      <c r="E243" s="1296"/>
      <c r="F243" s="317"/>
      <c r="G243" s="1335"/>
      <c r="H243" s="318"/>
      <c r="I243" s="363"/>
      <c r="J243" s="121"/>
      <c r="K243" s="1287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4" s="703"/>
      <c r="C244" s="360"/>
      <c r="D244" s="361"/>
      <c r="E244" s="1296"/>
      <c r="F244" s="317"/>
      <c r="G244" s="1335"/>
      <c r="H244" s="318"/>
      <c r="I244" s="363"/>
      <c r="J244" s="121"/>
      <c r="K244" s="1287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5" s="703"/>
      <c r="C245" s="360"/>
      <c r="D245" s="361"/>
      <c r="E245" s="1296"/>
      <c r="F245" s="317"/>
      <c r="G245" s="1335"/>
      <c r="H245" s="318"/>
      <c r="I245" s="363"/>
      <c r="J245" s="121"/>
      <c r="K245" s="1287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6" s="703"/>
      <c r="C246" s="360"/>
      <c r="D246" s="361"/>
      <c r="E246" s="1296"/>
      <c r="F246" s="317"/>
      <c r="G246" s="1335"/>
      <c r="H246" s="318"/>
      <c r="I246" s="363"/>
      <c r="J246" s="121"/>
      <c r="K246" s="1287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7" s="703"/>
      <c r="C247" s="360"/>
      <c r="D247" s="361"/>
      <c r="E247" s="1296"/>
      <c r="F247" s="317"/>
      <c r="G247" s="1335"/>
      <c r="H247" s="318"/>
      <c r="I247" s="363"/>
      <c r="J247" s="121"/>
      <c r="K247" s="1287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8" s="703"/>
      <c r="C248" s="360"/>
      <c r="D248" s="361"/>
      <c r="E248" s="1296"/>
      <c r="F248" s="317"/>
      <c r="G248" s="1335"/>
      <c r="H248" s="318"/>
      <c r="I248" s="363"/>
      <c r="J248" s="121"/>
      <c r="K248" s="1287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49" s="703"/>
      <c r="C249" s="360"/>
      <c r="D249" s="361"/>
      <c r="E249" s="1296"/>
      <c r="F249" s="317"/>
      <c r="G249" s="1335"/>
      <c r="H249" s="318"/>
      <c r="I249" s="363"/>
      <c r="J249" s="121"/>
      <c r="K249" s="1287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0" s="703"/>
      <c r="C250" s="360"/>
      <c r="D250" s="361"/>
      <c r="E250" s="1296"/>
      <c r="F250" s="317"/>
      <c r="G250" s="1335"/>
      <c r="H250" s="318"/>
      <c r="I250" s="363"/>
      <c r="J250" s="121"/>
      <c r="K250" s="1287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1" s="703"/>
      <c r="C251" s="360"/>
      <c r="D251" s="361"/>
      <c r="E251" s="1296"/>
      <c r="F251" s="317"/>
      <c r="G251" s="1335"/>
      <c r="H251" s="318"/>
      <c r="I251" s="363"/>
      <c r="J251" s="121"/>
      <c r="K251" s="1287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2" s="703"/>
      <c r="C252" s="360"/>
      <c r="D252" s="361"/>
      <c r="E252" s="1296"/>
      <c r="F252" s="317"/>
      <c r="G252" s="1335"/>
      <c r="H252" s="318"/>
      <c r="I252" s="363"/>
      <c r="J252" s="121"/>
      <c r="K252" s="1287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3" s="703"/>
      <c r="C253" s="360"/>
      <c r="D253" s="361"/>
      <c r="E253" s="1296"/>
      <c r="F253" s="317"/>
      <c r="G253" s="1335"/>
      <c r="H253" s="318"/>
      <c r="I253" s="363"/>
      <c r="J253" s="121"/>
      <c r="K253" s="1287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4" s="703"/>
      <c r="C254" s="360"/>
      <c r="D254" s="361"/>
      <c r="E254" s="1296"/>
      <c r="F254" s="317"/>
      <c r="G254" s="1335"/>
      <c r="H254" s="318"/>
      <c r="I254" s="363"/>
      <c r="J254" s="121"/>
      <c r="K254" s="1287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5" s="703"/>
      <c r="C255" s="360"/>
      <c r="D255" s="361"/>
      <c r="E255" s="1296"/>
      <c r="F255" s="317"/>
      <c r="G255" s="1335"/>
      <c r="H255" s="318"/>
      <c r="I255" s="363"/>
      <c r="J255" s="121"/>
      <c r="K255" s="1287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6" s="703"/>
      <c r="C256" s="360"/>
      <c r="D256" s="361"/>
      <c r="E256" s="1296"/>
      <c r="F256" s="317"/>
      <c r="G256" s="1335"/>
      <c r="H256" s="318"/>
      <c r="I256" s="363"/>
      <c r="J256" s="121"/>
      <c r="K256" s="1287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7" s="703"/>
      <c r="C257" s="360"/>
      <c r="D257" s="361"/>
      <c r="E257" s="1296"/>
      <c r="F257" s="317"/>
      <c r="G257" s="1335"/>
      <c r="H257" s="318"/>
      <c r="I257" s="363"/>
      <c r="J257" s="121"/>
      <c r="K257" s="1287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8" s="703"/>
      <c r="C258" s="360"/>
      <c r="D258" s="361"/>
      <c r="E258" s="1296"/>
      <c r="F258" s="317"/>
      <c r="G258" s="1335"/>
      <c r="H258" s="318"/>
      <c r="I258" s="363"/>
      <c r="J258" s="121"/>
      <c r="K258" s="1287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59" s="703"/>
      <c r="C259" s="360"/>
      <c r="D259" s="361"/>
      <c r="E259" s="1296"/>
      <c r="F259" s="317"/>
      <c r="G259" s="1335"/>
      <c r="H259" s="318"/>
      <c r="I259" s="363"/>
      <c r="J259" s="121"/>
      <c r="K259" s="1287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0" s="703"/>
      <c r="C260" s="360"/>
      <c r="D260" s="361"/>
      <c r="E260" s="1296"/>
      <c r="F260" s="317"/>
      <c r="G260" s="1335"/>
      <c r="H260" s="318"/>
      <c r="I260" s="363"/>
      <c r="J260" s="121"/>
      <c r="K260" s="1287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1" s="703"/>
      <c r="C261" s="360"/>
      <c r="D261" s="361"/>
      <c r="E261" s="1296"/>
      <c r="F261" s="317"/>
      <c r="G261" s="1335"/>
      <c r="H261" s="318"/>
      <c r="I261" s="363"/>
      <c r="J261" s="121"/>
      <c r="K261" s="1287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2" s="703"/>
      <c r="C262" s="360"/>
      <c r="D262" s="361"/>
      <c r="E262" s="1296"/>
      <c r="F262" s="317"/>
      <c r="G262" s="1335"/>
      <c r="H262" s="318"/>
      <c r="I262" s="363"/>
      <c r="J262" s="121"/>
      <c r="K262" s="1287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3" s="703"/>
      <c r="C263" s="360"/>
      <c r="D263" s="361"/>
      <c r="E263" s="1296"/>
      <c r="F263" s="317"/>
      <c r="G263" s="1335"/>
      <c r="H263" s="318"/>
      <c r="I263" s="363"/>
      <c r="J263" s="121"/>
      <c r="K263" s="1287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4" s="703"/>
      <c r="C264" s="360"/>
      <c r="D264" s="361"/>
      <c r="E264" s="1296"/>
      <c r="F264" s="317"/>
      <c r="G264" s="1335"/>
      <c r="H264" s="318"/>
      <c r="I264" s="363"/>
      <c r="J264" s="121"/>
      <c r="K264" s="1287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5" s="703"/>
      <c r="C265" s="360"/>
      <c r="D265" s="361"/>
      <c r="E265" s="1296"/>
      <c r="F265" s="317"/>
      <c r="G265" s="1335"/>
      <c r="H265" s="318"/>
      <c r="I265" s="363"/>
      <c r="J265" s="121"/>
      <c r="K265" s="1287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6" s="703"/>
      <c r="C266" s="360"/>
      <c r="D266" s="361"/>
      <c r="E266" s="1296"/>
      <c r="F266" s="317"/>
      <c r="G266" s="1335"/>
      <c r="H266" s="318"/>
      <c r="I266" s="363"/>
      <c r="J266" s="121"/>
      <c r="K266" s="1287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7" s="703"/>
      <c r="C267" s="360"/>
      <c r="D267" s="361"/>
      <c r="E267" s="1296"/>
      <c r="F267" s="317"/>
      <c r="G267" s="1335"/>
      <c r="H267" s="318"/>
      <c r="I267" s="363"/>
      <c r="J267" s="121"/>
      <c r="K267" s="1287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8" s="703"/>
      <c r="C268" s="360"/>
      <c r="D268" s="361"/>
      <c r="E268" s="1296"/>
      <c r="F268" s="317"/>
      <c r="G268" s="1335"/>
      <c r="H268" s="318"/>
      <c r="I268" s="363"/>
      <c r="J268" s="121"/>
      <c r="K268" s="1287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69" s="703"/>
      <c r="C269" s="360"/>
      <c r="D269" s="361"/>
      <c r="E269" s="1296"/>
      <c r="F269" s="317"/>
      <c r="G269" s="1335"/>
      <c r="H269" s="318"/>
      <c r="I269" s="363"/>
      <c r="J269" s="121"/>
      <c r="K269" s="1287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0" s="703"/>
      <c r="C270" s="360"/>
      <c r="D270" s="361"/>
      <c r="E270" s="1296"/>
      <c r="F270" s="317"/>
      <c r="G270" s="1335"/>
      <c r="H270" s="318"/>
      <c r="I270" s="363"/>
      <c r="J270" s="121"/>
      <c r="K270" s="1287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1" s="703"/>
      <c r="C271" s="360"/>
      <c r="D271" s="361"/>
      <c r="E271" s="1296"/>
      <c r="F271" s="317"/>
      <c r="G271" s="1335"/>
      <c r="H271" s="318"/>
      <c r="I271" s="363"/>
      <c r="J271" s="121"/>
      <c r="K271" s="1287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2" s="703"/>
      <c r="C272" s="360"/>
      <c r="D272" s="361"/>
      <c r="E272" s="1296"/>
      <c r="F272" s="317"/>
      <c r="G272" s="1335"/>
      <c r="H272" s="318"/>
      <c r="I272" s="363"/>
      <c r="J272" s="121"/>
      <c r="K272" s="1287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3" s="703"/>
      <c r="C273" s="360"/>
      <c r="D273" s="361"/>
      <c r="E273" s="1296"/>
      <c r="F273" s="317"/>
      <c r="G273" s="1335"/>
      <c r="H273" s="318"/>
      <c r="I273" s="363"/>
      <c r="J273" s="121"/>
      <c r="K273" s="1287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4" s="703"/>
      <c r="C274" s="360"/>
      <c r="D274" s="361"/>
      <c r="E274" s="1296"/>
      <c r="F274" s="317"/>
      <c r="G274" s="1335"/>
      <c r="H274" s="318"/>
      <c r="I274" s="363"/>
      <c r="J274" s="121"/>
      <c r="K274" s="1287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5" s="703"/>
      <c r="C275" s="360"/>
      <c r="D275" s="361"/>
      <c r="E275" s="1296"/>
      <c r="F275" s="317"/>
      <c r="G275" s="1335"/>
      <c r="H275" s="318"/>
      <c r="I275" s="363"/>
      <c r="J275" s="121"/>
      <c r="K275" s="1287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6" s="703"/>
      <c r="C276" s="360"/>
      <c r="D276" s="361"/>
      <c r="E276" s="1296"/>
      <c r="F276" s="317"/>
      <c r="G276" s="1335"/>
      <c r="H276" s="318"/>
      <c r="I276" s="363"/>
      <c r="J276" s="121"/>
      <c r="K276" s="1287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7" s="703"/>
      <c r="C277" s="360"/>
      <c r="D277" s="361"/>
      <c r="E277" s="1296"/>
      <c r="F277" s="317"/>
      <c r="G277" s="1335"/>
      <c r="H277" s="318"/>
      <c r="I277" s="363"/>
      <c r="J277" s="121"/>
      <c r="K277" s="1287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8" s="703"/>
      <c r="C278" s="360"/>
      <c r="D278" s="361"/>
      <c r="E278" s="1296"/>
      <c r="F278" s="317"/>
      <c r="G278" s="1335"/>
      <c r="H278" s="318"/>
      <c r="I278" s="363"/>
      <c r="J278" s="121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79" s="703"/>
      <c r="C279" s="360"/>
      <c r="D279" s="361"/>
      <c r="E279" s="1296"/>
      <c r="F279" s="317"/>
      <c r="G279" s="1335"/>
      <c r="H279" s="318"/>
      <c r="I279" s="363"/>
      <c r="J279" s="121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0" s="703"/>
      <c r="C280" s="360"/>
      <c r="D280" s="361"/>
      <c r="E280" s="1296"/>
      <c r="F280" s="317"/>
      <c r="G280" s="1335"/>
      <c r="H280" s="318"/>
      <c r="I280" s="363"/>
      <c r="J280" s="121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1" s="703"/>
      <c r="C281" s="360"/>
      <c r="D281" s="361"/>
      <c r="E281" s="1296"/>
      <c r="F281" s="317"/>
      <c r="G281" s="1335"/>
      <c r="H281" s="318"/>
      <c r="I281" s="363"/>
      <c r="J281" s="121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2" s="703"/>
      <c r="C282" s="360"/>
      <c r="D282" s="361"/>
      <c r="E282" s="1296"/>
      <c r="F282" s="317"/>
      <c r="G282" s="1335"/>
      <c r="H282" s="318"/>
      <c r="I282" s="363"/>
      <c r="J282" s="121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3" s="703"/>
      <c r="C283" s="360"/>
      <c r="D283" s="361"/>
      <c r="E283" s="1296"/>
      <c r="F283" s="317"/>
      <c r="G283" s="1335"/>
      <c r="H283" s="318"/>
      <c r="I283" s="363"/>
      <c r="J283" s="121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4" s="703"/>
      <c r="C284" s="360"/>
      <c r="D284" s="361"/>
      <c r="E284" s="1296"/>
      <c r="F284" s="317"/>
      <c r="G284" s="1335"/>
      <c r="H284" s="318"/>
      <c r="I284" s="363"/>
      <c r="J284" s="121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5" s="703"/>
      <c r="C285" s="360"/>
      <c r="D285" s="361"/>
      <c r="E285" s="1296"/>
      <c r="F285" s="317"/>
      <c r="G285" s="1335"/>
      <c r="H285" s="318"/>
      <c r="I285" s="363"/>
      <c r="J285" s="121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6" s="703"/>
      <c r="C286" s="360"/>
      <c r="D286" s="361"/>
      <c r="E286" s="1296"/>
      <c r="F286" s="317"/>
      <c r="G286" s="1335"/>
      <c r="H286" s="318"/>
      <c r="I286" s="363"/>
      <c r="J286" s="121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7" s="703"/>
      <c r="C287" s="360"/>
      <c r="D287" s="361"/>
      <c r="E287" s="1296"/>
      <c r="F287" s="317"/>
      <c r="G287" s="1335"/>
      <c r="H287" s="318"/>
      <c r="I287" s="363"/>
      <c r="J287" s="121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8" s="703"/>
      <c r="C288" s="360"/>
      <c r="D288" s="361"/>
      <c r="E288" s="1296"/>
      <c r="F288" s="317"/>
      <c r="G288" s="1335"/>
      <c r="H288" s="318"/>
      <c r="I288" s="363"/>
      <c r="J288" s="121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89" s="703"/>
      <c r="C289" s="360"/>
      <c r="D289" s="361"/>
      <c r="E289" s="1296"/>
      <c r="F289" s="317"/>
      <c r="G289" s="1335"/>
      <c r="H289" s="318"/>
      <c r="I289" s="363"/>
      <c r="J289" s="121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0" s="703"/>
      <c r="C290" s="360"/>
      <c r="D290" s="361"/>
      <c r="E290" s="1296"/>
      <c r="F290" s="317"/>
      <c r="G290" s="1335"/>
      <c r="H290" s="318"/>
      <c r="I290" s="363"/>
      <c r="J290" s="121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1" s="703"/>
      <c r="C291" s="360"/>
      <c r="D291" s="361"/>
      <c r="E291" s="1296"/>
      <c r="F291" s="317"/>
      <c r="G291" s="1335"/>
      <c r="H291" s="318"/>
      <c r="I291" s="363"/>
      <c r="J291" s="121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2" s="703"/>
      <c r="C292" s="360"/>
      <c r="D292" s="361"/>
      <c r="E292" s="1296"/>
      <c r="F292" s="317"/>
      <c r="G292" s="1335"/>
      <c r="H292" s="318"/>
      <c r="I292" s="363"/>
      <c r="J292" s="121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3" s="703"/>
      <c r="C293" s="360"/>
      <c r="D293" s="361"/>
      <c r="E293" s="1296"/>
      <c r="F293" s="317"/>
      <c r="G293" s="1335"/>
      <c r="H293" s="318"/>
      <c r="I293" s="363"/>
      <c r="J293" s="121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4" s="703"/>
      <c r="C294" s="360"/>
      <c r="D294" s="361"/>
      <c r="E294" s="1296"/>
      <c r="F294" s="317"/>
      <c r="G294" s="1335"/>
      <c r="H294" s="318"/>
      <c r="I294" s="363"/>
      <c r="J294" s="121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5" s="703"/>
      <c r="C295" s="360"/>
      <c r="D295" s="361"/>
      <c r="E295" s="1296"/>
      <c r="F295" s="317"/>
      <c r="G295" s="1335"/>
      <c r="H295" s="318"/>
      <c r="I295" s="363"/>
      <c r="J295" s="121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6" s="703"/>
      <c r="C296" s="360"/>
      <c r="D296" s="361"/>
      <c r="E296" s="1296"/>
      <c r="F296" s="317"/>
      <c r="G296" s="1335"/>
      <c r="H296" s="318"/>
      <c r="I296" s="363"/>
      <c r="J296" s="121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7" s="703"/>
      <c r="C297" s="360"/>
      <c r="D297" s="361"/>
      <c r="E297" s="1296"/>
      <c r="F297" s="317"/>
      <c r="G297" s="1335"/>
      <c r="H297" s="318"/>
      <c r="I297" s="363"/>
      <c r="J297" s="121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8" s="703"/>
      <c r="C298" s="360"/>
      <c r="D298" s="361"/>
      <c r="E298" s="1296"/>
      <c r="F298" s="317"/>
      <c r="G298" s="1335"/>
      <c r="H298" s="318"/>
      <c r="I298" s="363"/>
      <c r="J298" s="121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299" s="703"/>
      <c r="C299" s="360"/>
      <c r="D299" s="361"/>
      <c r="E299" s="1296"/>
      <c r="F299" s="317"/>
      <c r="G299" s="1335"/>
      <c r="H299" s="318"/>
      <c r="I299" s="363"/>
      <c r="J299" s="121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0" s="703"/>
      <c r="C300" s="360"/>
      <c r="D300" s="361"/>
      <c r="E300" s="1296"/>
      <c r="F300" s="317"/>
      <c r="G300" s="1335"/>
      <c r="H300" s="318"/>
      <c r="I300" s="363"/>
      <c r="J300" s="121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1" s="703"/>
      <c r="C301" s="360"/>
      <c r="D301" s="361"/>
      <c r="E301" s="1296"/>
      <c r="F301" s="317"/>
      <c r="G301" s="1335"/>
      <c r="H301" s="318"/>
      <c r="I301" s="363"/>
      <c r="J301" s="121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2" s="703"/>
      <c r="C302" s="360"/>
      <c r="D302" s="361"/>
      <c r="E302" s="1296"/>
      <c r="F302" s="317"/>
      <c r="G302" s="1335"/>
      <c r="H302" s="318"/>
      <c r="I302" s="363"/>
      <c r="J302" s="121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3" s="703"/>
      <c r="C303" s="360"/>
      <c r="D303" s="361"/>
      <c r="E303" s="1296"/>
      <c r="F303" s="317"/>
      <c r="G303" s="1335"/>
      <c r="H303" s="318"/>
      <c r="I303" s="363"/>
      <c r="J303" s="121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4" s="703"/>
      <c r="C304" s="360"/>
      <c r="D304" s="361"/>
      <c r="E304" s="1296"/>
      <c r="F304" s="317"/>
      <c r="G304" s="1335"/>
      <c r="H304" s="318"/>
      <c r="I304" s="363"/>
      <c r="J304" s="121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5" s="703"/>
      <c r="C305" s="360"/>
      <c r="D305" s="361"/>
      <c r="E305" s="1296"/>
      <c r="F305" s="317"/>
      <c r="G305" s="1335"/>
      <c r="H305" s="318"/>
      <c r="I305" s="363"/>
      <c r="J305" s="121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6" s="703"/>
      <c r="C306" s="360"/>
      <c r="D306" s="361"/>
      <c r="E306" s="1296"/>
      <c r="F306" s="317"/>
      <c r="G306" s="1335"/>
      <c r="H306" s="318"/>
      <c r="I306" s="363"/>
      <c r="J306" s="121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7" s="703"/>
      <c r="C307" s="360"/>
      <c r="D307" s="361"/>
      <c r="E307" s="1296"/>
      <c r="F307" s="317"/>
      <c r="G307" s="1335"/>
      <c r="H307" s="318"/>
      <c r="I307" s="363"/>
      <c r="J307" s="121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8" s="703"/>
      <c r="C308" s="360"/>
      <c r="D308" s="361"/>
      <c r="E308" s="1296"/>
      <c r="F308" s="317"/>
      <c r="G308" s="1335"/>
      <c r="H308" s="318"/>
      <c r="I308" s="363"/>
      <c r="J308" s="121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09" s="703"/>
      <c r="C309" s="360"/>
      <c r="D309" s="361"/>
      <c r="E309" s="1296"/>
      <c r="F309" s="317"/>
      <c r="G309" s="1335"/>
      <c r="H309" s="318"/>
      <c r="I309" s="363"/>
      <c r="J309" s="121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0" s="703"/>
      <c r="C310" s="360"/>
      <c r="D310" s="361"/>
      <c r="E310" s="1296"/>
      <c r="F310" s="317"/>
      <c r="G310" s="1335"/>
      <c r="H310" s="318"/>
      <c r="I310" s="363"/>
      <c r="J310" s="121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1" s="703"/>
      <c r="C311" s="360"/>
      <c r="D311" s="361"/>
      <c r="E311" s="1296"/>
      <c r="F311" s="317"/>
      <c r="G311" s="1335"/>
      <c r="H311" s="318"/>
      <c r="I311" s="363"/>
      <c r="J311" s="121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2" s="703"/>
      <c r="C312" s="360"/>
      <c r="D312" s="361"/>
      <c r="E312" s="1296"/>
      <c r="F312" s="317"/>
      <c r="G312" s="1335"/>
      <c r="H312" s="318"/>
      <c r="I312" s="363"/>
      <c r="J312" s="121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3" s="703"/>
      <c r="C313" s="360"/>
      <c r="D313" s="361"/>
      <c r="E313" s="1296"/>
      <c r="F313" s="317"/>
      <c r="G313" s="1335"/>
      <c r="H313" s="318"/>
      <c r="I313" s="363"/>
      <c r="J313" s="121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4" s="703"/>
      <c r="C314" s="360"/>
      <c r="D314" s="361"/>
      <c r="E314" s="1296"/>
      <c r="F314" s="317"/>
      <c r="G314" s="1335"/>
      <c r="H314" s="318"/>
      <c r="I314" s="363"/>
      <c r="J314" s="121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5" s="703"/>
      <c r="C315" s="360"/>
      <c r="D315" s="361"/>
      <c r="E315" s="1296"/>
      <c r="F315" s="317"/>
      <c r="G315" s="1335"/>
      <c r="H315" s="318"/>
      <c r="I315" s="363"/>
      <c r="J315" s="121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6" s="703"/>
      <c r="C316" s="360"/>
      <c r="D316" s="361"/>
      <c r="E316" s="1296"/>
      <c r="F316" s="317"/>
      <c r="G316" s="1335"/>
      <c r="H316" s="318"/>
      <c r="I316" s="363"/>
      <c r="J316" s="121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7" s="703"/>
      <c r="C317" s="360"/>
      <c r="D317" s="361"/>
      <c r="E317" s="1296"/>
      <c r="F317" s="317"/>
      <c r="G317" s="1335"/>
      <c r="H317" s="318"/>
      <c r="I317" s="363"/>
      <c r="J317" s="121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8" s="703"/>
      <c r="C318" s="360"/>
      <c r="D318" s="361"/>
      <c r="E318" s="1296"/>
      <c r="F318" s="317"/>
      <c r="G318" s="1335"/>
      <c r="H318" s="318"/>
      <c r="I318" s="363"/>
      <c r="J318" s="121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19" s="703"/>
      <c r="C319" s="360"/>
      <c r="D319" s="361"/>
      <c r="E319" s="1296"/>
      <c r="F319" s="317"/>
      <c r="G319" s="1335"/>
      <c r="H319" s="318"/>
      <c r="I319" s="363"/>
      <c r="J319" s="121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0" s="703"/>
      <c r="C320" s="360"/>
      <c r="D320" s="361"/>
      <c r="E320" s="1296"/>
      <c r="F320" s="317"/>
      <c r="G320" s="1335"/>
      <c r="H320" s="318"/>
      <c r="I320" s="363"/>
      <c r="J320" s="121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1" s="703"/>
      <c r="C321" s="360"/>
      <c r="D321" s="361"/>
      <c r="E321" s="1296"/>
      <c r="F321" s="317"/>
      <c r="G321" s="1335"/>
      <c r="H321" s="318"/>
      <c r="I321" s="363"/>
      <c r="J321" s="121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2" s="703"/>
      <c r="C322" s="360"/>
      <c r="D322" s="361"/>
      <c r="E322" s="1296"/>
      <c r="F322" s="317"/>
      <c r="G322" s="1335"/>
      <c r="H322" s="318"/>
      <c r="I322" s="363"/>
      <c r="J322" s="121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3" s="703"/>
      <c r="C323" s="360"/>
      <c r="D323" s="361"/>
      <c r="E323" s="1296"/>
      <c r="F323" s="317"/>
      <c r="G323" s="1335"/>
      <c r="H323" s="318"/>
      <c r="I323" s="363"/>
      <c r="J323" s="121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4" s="703"/>
      <c r="C324" s="360"/>
      <c r="D324" s="361"/>
      <c r="E324" s="1296"/>
      <c r="F324" s="317"/>
      <c r="G324" s="1335"/>
      <c r="H324" s="318"/>
      <c r="I324" s="363"/>
      <c r="J324" s="121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5" s="703"/>
      <c r="C325" s="360"/>
      <c r="D325" s="361"/>
      <c r="E325" s="1296"/>
      <c r="F325" s="317"/>
      <c r="G325" s="1335"/>
      <c r="H325" s="318"/>
      <c r="I325" s="363"/>
      <c r="J325" s="121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6" s="703"/>
      <c r="C326" s="360"/>
      <c r="D326" s="361"/>
      <c r="E326" s="1296"/>
      <c r="F326" s="317"/>
      <c r="G326" s="1335"/>
      <c r="H326" s="318"/>
      <c r="I326" s="363"/>
      <c r="J326" s="121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7" s="703"/>
      <c r="C327" s="360"/>
      <c r="D327" s="361"/>
      <c r="E327" s="1296"/>
      <c r="F327" s="317"/>
      <c r="G327" s="1335"/>
      <c r="H327" s="318"/>
      <c r="I327" s="363"/>
      <c r="J327" s="121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8" s="703"/>
      <c r="C328" s="360"/>
      <c r="D328" s="361"/>
      <c r="E328" s="1296"/>
      <c r="F328" s="317"/>
      <c r="G328" s="1335"/>
      <c r="H328" s="318"/>
      <c r="I328" s="363"/>
      <c r="J328" s="121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29" s="703"/>
      <c r="C329" s="360"/>
      <c r="D329" s="361"/>
      <c r="E329" s="1296"/>
      <c r="F329" s="317"/>
      <c r="G329" s="1335"/>
      <c r="H329" s="318"/>
      <c r="I329" s="363"/>
      <c r="J329" s="121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0" s="703"/>
      <c r="C330" s="360"/>
      <c r="D330" s="361"/>
      <c r="E330" s="1296"/>
      <c r="F330" s="317"/>
      <c r="G330" s="1335"/>
      <c r="H330" s="318"/>
      <c r="I330" s="363"/>
      <c r="J330" s="121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1" s="703"/>
      <c r="C331" s="360"/>
      <c r="D331" s="361"/>
      <c r="E331" s="1296"/>
      <c r="F331" s="317"/>
      <c r="G331" s="1335"/>
      <c r="H331" s="318"/>
      <c r="I331" s="363"/>
      <c r="J331" s="121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2" s="703"/>
      <c r="C332" s="360"/>
      <c r="D332" s="361"/>
      <c r="E332" s="1296"/>
      <c r="F332" s="317"/>
      <c r="G332" s="1335"/>
      <c r="H332" s="318"/>
      <c r="I332" s="363"/>
      <c r="J332" s="121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3" s="703"/>
      <c r="C333" s="360"/>
      <c r="D333" s="361"/>
      <c r="E333" s="1296"/>
      <c r="F333" s="317"/>
      <c r="G333" s="1335"/>
      <c r="H333" s="318"/>
      <c r="I333" s="363"/>
      <c r="J333" s="121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4" s="703"/>
      <c r="C334" s="360"/>
      <c r="D334" s="361"/>
      <c r="E334" s="1296"/>
      <c r="F334" s="317"/>
      <c r="G334" s="1335"/>
      <c r="H334" s="318"/>
      <c r="I334" s="363"/>
      <c r="J334" s="121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5" s="703"/>
      <c r="C335" s="360"/>
      <c r="D335" s="361"/>
      <c r="E335" s="1296"/>
      <c r="F335" s="317"/>
      <c r="G335" s="1335"/>
      <c r="H335" s="318"/>
      <c r="I335" s="363"/>
      <c r="J335" s="121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6" s="703"/>
      <c r="C336" s="360"/>
      <c r="D336" s="361"/>
      <c r="E336" s="1296"/>
      <c r="F336" s="317"/>
      <c r="G336" s="1335"/>
      <c r="H336" s="318"/>
      <c r="I336" s="363"/>
      <c r="J336" s="121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7" s="703"/>
      <c r="C337" s="360"/>
      <c r="D337" s="361"/>
      <c r="E337" s="1296"/>
      <c r="F337" s="317"/>
      <c r="G337" s="1335"/>
      <c r="H337" s="318"/>
      <c r="I337" s="363"/>
      <c r="J337" s="121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8" s="703"/>
      <c r="C338" s="360"/>
      <c r="D338" s="361"/>
      <c r="E338" s="1296"/>
      <c r="F338" s="317"/>
      <c r="G338" s="1335"/>
      <c r="H338" s="318"/>
      <c r="I338" s="363"/>
      <c r="J338" s="121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39" s="703"/>
      <c r="C339" s="360"/>
      <c r="D339" s="361"/>
      <c r="E339" s="1296"/>
      <c r="F339" s="317"/>
      <c r="G339" s="1335"/>
      <c r="H339" s="318"/>
      <c r="I339" s="363"/>
      <c r="J339" s="121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0" s="703"/>
      <c r="C340" s="360"/>
      <c r="D340" s="361"/>
      <c r="E340" s="1296"/>
      <c r="F340" s="317"/>
      <c r="G340" s="1335"/>
      <c r="H340" s="318"/>
      <c r="I340" s="363"/>
      <c r="J340" s="121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1" s="703"/>
      <c r="C341" s="360"/>
      <c r="D341" s="361"/>
      <c r="E341" s="1296"/>
      <c r="F341" s="317"/>
      <c r="G341" s="1335"/>
      <c r="H341" s="318"/>
      <c r="I341" s="363"/>
      <c r="J341" s="121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2" s="703"/>
      <c r="C342" s="360"/>
      <c r="D342" s="361"/>
      <c r="E342" s="1296"/>
      <c r="F342" s="317"/>
      <c r="G342" s="1335"/>
      <c r="H342" s="318"/>
      <c r="I342" s="363"/>
      <c r="J342" s="121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3" s="703"/>
      <c r="C343" s="360"/>
      <c r="D343" s="361"/>
      <c r="E343" s="1296"/>
      <c r="F343" s="317"/>
      <c r="G343" s="1335"/>
      <c r="H343" s="318"/>
      <c r="I343" s="363"/>
      <c r="J343" s="121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4" s="703"/>
      <c r="C344" s="360"/>
      <c r="D344" s="361"/>
      <c r="E344" s="1296"/>
      <c r="F344" s="317"/>
      <c r="G344" s="1335"/>
      <c r="H344" s="318"/>
      <c r="I344" s="363"/>
      <c r="J344" s="121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5" s="703"/>
      <c r="C345" s="360"/>
      <c r="D345" s="361"/>
      <c r="E345" s="1296"/>
      <c r="F345" s="317"/>
      <c r="G345" s="1335"/>
      <c r="H345" s="318"/>
      <c r="I345" s="363"/>
      <c r="J345" s="121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6" s="703"/>
      <c r="C346" s="360"/>
      <c r="D346" s="361"/>
      <c r="E346" s="1296"/>
      <c r="F346" s="317"/>
      <c r="G346" s="1335"/>
      <c r="H346" s="318"/>
      <c r="I346" s="363"/>
      <c r="J346" s="121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7" s="703"/>
      <c r="C347" s="360"/>
      <c r="D347" s="361"/>
      <c r="E347" s="1296"/>
      <c r="F347" s="317"/>
      <c r="G347" s="1335"/>
      <c r="H347" s="318"/>
      <c r="I347" s="363"/>
      <c r="J347" s="121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8" s="703"/>
      <c r="C348" s="360"/>
      <c r="D348" s="361"/>
      <c r="E348" s="1296"/>
      <c r="F348" s="317"/>
      <c r="G348" s="1335"/>
      <c r="H348" s="318"/>
      <c r="I348" s="363"/>
      <c r="J348" s="121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49" s="703"/>
      <c r="C349" s="360"/>
      <c r="D349" s="361"/>
      <c r="E349" s="1296"/>
      <c r="F349" s="317"/>
      <c r="G349" s="1335"/>
      <c r="H349" s="318"/>
      <c r="I349" s="363"/>
      <c r="J349" s="121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0" s="703"/>
      <c r="C350" s="360"/>
      <c r="D350" s="361"/>
      <c r="E350" s="1296"/>
      <c r="F350" s="317"/>
      <c r="G350" s="1335"/>
      <c r="H350" s="318"/>
      <c r="I350" s="363"/>
      <c r="J350" s="121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1" s="703"/>
      <c r="C351" s="360"/>
      <c r="D351" s="361"/>
      <c r="E351" s="1296"/>
      <c r="F351" s="317"/>
      <c r="G351" s="1335"/>
      <c r="H351" s="318"/>
      <c r="I351" s="363"/>
      <c r="J351" s="121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2" s="703"/>
      <c r="C352" s="360"/>
      <c r="D352" s="361"/>
      <c r="E352" s="1296"/>
      <c r="F352" s="317"/>
      <c r="G352" s="1335"/>
      <c r="H352" s="318"/>
      <c r="I352" s="363"/>
      <c r="J352" s="121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3" s="703"/>
      <c r="C353" s="360"/>
      <c r="D353" s="361"/>
      <c r="E353" s="1296"/>
      <c r="F353" s="317"/>
      <c r="G353" s="1335"/>
      <c r="H353" s="318"/>
      <c r="I353" s="363"/>
      <c r="J353" s="121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4" s="703"/>
      <c r="C354" s="360"/>
      <c r="D354" s="361"/>
      <c r="E354" s="1296"/>
      <c r="F354" s="317"/>
      <c r="G354" s="1335"/>
      <c r="H354" s="318"/>
      <c r="I354" s="363"/>
      <c r="J354" s="121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5" s="703"/>
      <c r="C355" s="360"/>
      <c r="D355" s="361"/>
      <c r="E355" s="1296"/>
      <c r="F355" s="317"/>
      <c r="G355" s="1335"/>
      <c r="H355" s="318"/>
      <c r="I355" s="363"/>
      <c r="J355" s="121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6" s="703"/>
      <c r="C356" s="360"/>
      <c r="D356" s="361"/>
      <c r="E356" s="1296"/>
      <c r="F356" s="317"/>
      <c r="G356" s="1335"/>
      <c r="H356" s="318"/>
      <c r="I356" s="363"/>
      <c r="J356" s="121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7" s="703"/>
      <c r="C357" s="360"/>
      <c r="D357" s="361"/>
      <c r="E357" s="1296"/>
      <c r="F357" s="317"/>
      <c r="G357" s="1335"/>
      <c r="H357" s="318"/>
      <c r="I357" s="363"/>
      <c r="J357" s="121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8" s="703"/>
      <c r="C358" s="360"/>
      <c r="D358" s="361"/>
      <c r="E358" s="1296"/>
      <c r="F358" s="317"/>
      <c r="G358" s="1335"/>
      <c r="H358" s="318"/>
      <c r="I358" s="363"/>
      <c r="J358" s="121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59" s="703"/>
      <c r="C359" s="360"/>
      <c r="D359" s="361"/>
      <c r="E359" s="1296"/>
      <c r="F359" s="317"/>
      <c r="G359" s="1335"/>
      <c r="H359" s="318"/>
      <c r="I359" s="363"/>
      <c r="J359" s="121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0" s="703"/>
      <c r="C360" s="360"/>
      <c r="D360" s="361"/>
      <c r="E360" s="1296"/>
      <c r="F360" s="317"/>
      <c r="G360" s="1335"/>
      <c r="H360" s="318"/>
      <c r="I360" s="363"/>
      <c r="J360" s="121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1" s="703"/>
      <c r="C361" s="360"/>
      <c r="D361" s="361"/>
      <c r="E361" s="1296"/>
      <c r="F361" s="317"/>
      <c r="G361" s="1335"/>
      <c r="H361" s="318"/>
      <c r="I361" s="363"/>
      <c r="J361" s="121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2" s="703"/>
      <c r="C362" s="360"/>
      <c r="D362" s="361"/>
      <c r="E362" s="1296"/>
      <c r="F362" s="317"/>
      <c r="G362" s="1335"/>
      <c r="H362" s="318"/>
      <c r="I362" s="363"/>
      <c r="J362" s="121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3" s="703"/>
      <c r="C363" s="360"/>
      <c r="D363" s="361"/>
      <c r="E363" s="1296"/>
      <c r="F363" s="317"/>
      <c r="G363" s="1335"/>
      <c r="H363" s="318"/>
      <c r="I363" s="363"/>
      <c r="J363" s="121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4" s="703"/>
      <c r="C364" s="360"/>
      <c r="D364" s="361"/>
      <c r="E364" s="1296"/>
      <c r="F364" s="317"/>
      <c r="G364" s="1335"/>
      <c r="H364" s="318"/>
      <c r="I364" s="363"/>
      <c r="J364" s="121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5" s="703"/>
      <c r="C365" s="360"/>
      <c r="D365" s="361"/>
      <c r="E365" s="1296"/>
      <c r="F365" s="317"/>
      <c r="G365" s="1335"/>
      <c r="H365" s="318"/>
      <c r="I365" s="363"/>
      <c r="J365" s="121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6" s="703"/>
      <c r="C366" s="360"/>
      <c r="D366" s="361"/>
      <c r="E366" s="1296"/>
      <c r="F366" s="317"/>
      <c r="G366" s="1335"/>
      <c r="H366" s="318"/>
      <c r="I366" s="363"/>
      <c r="J366" s="121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7" s="703"/>
      <c r="C367" s="360"/>
      <c r="D367" s="361"/>
      <c r="E367" s="1296"/>
      <c r="F367" s="317"/>
      <c r="G367" s="1335"/>
      <c r="H367" s="318"/>
      <c r="I367" s="363"/>
      <c r="J367" s="121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8" s="703"/>
      <c r="C368" s="360"/>
      <c r="D368" s="361"/>
      <c r="E368" s="1296"/>
      <c r="F368" s="317"/>
      <c r="G368" s="1335"/>
      <c r="H368" s="318"/>
      <c r="I368" s="363"/>
      <c r="J368" s="121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69" s="703"/>
      <c r="C369" s="360"/>
      <c r="D369" s="361"/>
      <c r="E369" s="1296"/>
      <c r="F369" s="317"/>
      <c r="G369" s="1335"/>
      <c r="H369" s="318"/>
      <c r="I369" s="363"/>
      <c r="J369" s="121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0" s="703"/>
      <c r="C370" s="360"/>
      <c r="D370" s="361"/>
      <c r="E370" s="1296"/>
      <c r="F370" s="317"/>
      <c r="G370" s="1335"/>
      <c r="H370" s="318"/>
      <c r="I370" s="363"/>
      <c r="J370" s="121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1" s="703"/>
      <c r="C371" s="360"/>
      <c r="D371" s="361"/>
      <c r="E371" s="1296"/>
      <c r="F371" s="317"/>
      <c r="G371" s="1335"/>
      <c r="H371" s="318"/>
      <c r="I371" s="363"/>
      <c r="J371" s="121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2" s="703"/>
      <c r="C372" s="360"/>
      <c r="D372" s="361"/>
      <c r="E372" s="1296"/>
      <c r="F372" s="317"/>
      <c r="G372" s="1335"/>
      <c r="H372" s="318"/>
      <c r="I372" s="363"/>
      <c r="J372" s="121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3" s="703"/>
      <c r="C373" s="360"/>
      <c r="D373" s="361"/>
      <c r="E373" s="1296"/>
      <c r="F373" s="317"/>
      <c r="G373" s="1335"/>
      <c r="H373" s="318"/>
      <c r="I373" s="363"/>
      <c r="J373" s="121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4" s="703"/>
      <c r="C374" s="360"/>
      <c r="D374" s="361"/>
      <c r="E374" s="1296"/>
      <c r="F374" s="317"/>
      <c r="G374" s="1335"/>
      <c r="H374" s="318"/>
      <c r="I374" s="363"/>
      <c r="J374" s="121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5" s="703"/>
      <c r="C375" s="360"/>
      <c r="D375" s="361"/>
      <c r="E375" s="1296"/>
      <c r="F375" s="317"/>
      <c r="G375" s="1335"/>
      <c r="H375" s="318"/>
      <c r="I375" s="363"/>
      <c r="J375" s="121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6" s="703"/>
      <c r="C376" s="360"/>
      <c r="D376" s="361"/>
      <c r="E376" s="1296"/>
      <c r="F376" s="317"/>
      <c r="G376" s="1335"/>
      <c r="H376" s="318"/>
      <c r="I376" s="363"/>
      <c r="J376" s="121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7" s="703"/>
      <c r="C377" s="360"/>
      <c r="D377" s="361"/>
      <c r="E377" s="1296"/>
      <c r="F377" s="317"/>
      <c r="G377" s="1335"/>
      <c r="H377" s="318"/>
      <c r="I377" s="363"/>
      <c r="J377" s="121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8" s="703"/>
      <c r="C378" s="360"/>
      <c r="D378" s="361"/>
      <c r="E378" s="1296"/>
      <c r="F378" s="317"/>
      <c r="G378" s="1335"/>
      <c r="H378" s="318"/>
      <c r="I378" s="363"/>
      <c r="J378" s="121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79" s="703"/>
      <c r="C379" s="360"/>
      <c r="D379" s="361"/>
      <c r="E379" s="1296"/>
      <c r="F379" s="317"/>
      <c r="G379" s="1335"/>
      <c r="H379" s="318"/>
      <c r="I379" s="363"/>
      <c r="J379" s="121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0" s="703"/>
      <c r="C380" s="360"/>
      <c r="D380" s="361"/>
      <c r="E380" s="1296"/>
      <c r="F380" s="317"/>
      <c r="G380" s="1335"/>
      <c r="H380" s="318"/>
      <c r="I380" s="363"/>
      <c r="J380" s="121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1" s="703"/>
      <c r="C381" s="360"/>
      <c r="D381" s="361"/>
      <c r="E381" s="1296"/>
      <c r="F381" s="317"/>
      <c r="G381" s="1335"/>
      <c r="H381" s="318"/>
      <c r="I381" s="363"/>
      <c r="J381" s="121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2" s="703"/>
      <c r="C382" s="360"/>
      <c r="D382" s="361"/>
      <c r="E382" s="1296"/>
      <c r="F382" s="317"/>
      <c r="G382" s="1335"/>
      <c r="H382" s="318"/>
      <c r="I382" s="363"/>
      <c r="J382" s="121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3" s="703"/>
      <c r="C383" s="360"/>
      <c r="D383" s="361"/>
      <c r="E383" s="1296"/>
      <c r="F383" s="317"/>
      <c r="G383" s="1335"/>
      <c r="H383" s="318"/>
      <c r="I383" s="363"/>
      <c r="J383" s="121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4" s="703"/>
      <c r="C384" s="360"/>
      <c r="D384" s="361"/>
      <c r="E384" s="1296"/>
      <c r="F384" s="317"/>
      <c r="G384" s="1335"/>
      <c r="H384" s="318"/>
      <c r="I384" s="363"/>
      <c r="J384" s="121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5" s="703"/>
      <c r="C385" s="360"/>
      <c r="D385" s="361"/>
      <c r="E385" s="1296"/>
      <c r="F385" s="317"/>
      <c r="G385" s="1335"/>
      <c r="H385" s="318"/>
      <c r="I385" s="363"/>
      <c r="J385" s="121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6" s="703"/>
      <c r="C386" s="360"/>
      <c r="D386" s="361"/>
      <c r="E386" s="1296"/>
      <c r="F386" s="317"/>
      <c r="G386" s="1335"/>
      <c r="H386" s="318"/>
      <c r="I386" s="363"/>
      <c r="J386" s="121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7" s="703"/>
      <c r="C387" s="360"/>
      <c r="D387" s="361"/>
      <c r="E387" s="1296"/>
      <c r="F387" s="317"/>
      <c r="G387" s="1335"/>
      <c r="H387" s="318"/>
      <c r="I387" s="363"/>
      <c r="J387" s="121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8" s="703"/>
      <c r="C388" s="360"/>
      <c r="D388" s="361"/>
      <c r="E388" s="1296"/>
      <c r="F388" s="317"/>
      <c r="G388" s="1335"/>
      <c r="H388" s="318"/>
      <c r="I388" s="363"/>
      <c r="J388" s="121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89" s="703"/>
      <c r="C389" s="360"/>
      <c r="D389" s="361"/>
      <c r="E389" s="1296"/>
      <c r="F389" s="317"/>
      <c r="G389" s="1335"/>
      <c r="H389" s="318"/>
      <c r="I389" s="363"/>
      <c r="J389" s="121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0" s="703"/>
      <c r="C390" s="360"/>
      <c r="D390" s="361"/>
      <c r="E390" s="1296"/>
      <c r="F390" s="317"/>
      <c r="G390" s="1335"/>
      <c r="H390" s="318"/>
      <c r="I390" s="363"/>
      <c r="J390" s="121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1" s="703"/>
      <c r="C391" s="360"/>
      <c r="D391" s="361"/>
      <c r="E391" s="1296"/>
      <c r="F391" s="317"/>
      <c r="G391" s="1335"/>
      <c r="H391" s="318"/>
      <c r="I391" s="363"/>
      <c r="J391" s="121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2" s="703"/>
      <c r="C392" s="360"/>
      <c r="D392" s="361"/>
      <c r="E392" s="1296"/>
      <c r="F392" s="317"/>
      <c r="G392" s="1335"/>
      <c r="H392" s="318"/>
      <c r="I392" s="363"/>
      <c r="J392" s="121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3" s="703"/>
      <c r="C393" s="360"/>
      <c r="D393" s="361"/>
      <c r="E393" s="1296"/>
      <c r="F393" s="317"/>
      <c r="G393" s="1335"/>
      <c r="H393" s="318"/>
      <c r="I393" s="363"/>
      <c r="J393" s="121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4" s="703"/>
      <c r="C394" s="360"/>
      <c r="D394" s="361"/>
      <c r="E394" s="1296"/>
      <c r="F394" s="317"/>
      <c r="G394" s="1335"/>
      <c r="H394" s="318"/>
      <c r="I394" s="363"/>
      <c r="J394" s="121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5" s="304"/>
      <c r="C395" s="360"/>
      <c r="D395" s="361"/>
      <c r="E395" s="1296"/>
      <c r="F395" s="317"/>
      <c r="G395" s="1335"/>
      <c r="H395" s="318"/>
      <c r="I395" s="363"/>
      <c r="J395" s="121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6" s="304"/>
      <c r="C396" s="360"/>
      <c r="D396" s="361"/>
      <c r="E396" s="1296"/>
      <c r="F396" s="317"/>
      <c r="G396" s="1335"/>
      <c r="H396" s="318"/>
      <c r="I396" s="363"/>
      <c r="J396" s="121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7" s="304"/>
      <c r="C397" s="360"/>
      <c r="D397" s="361"/>
      <c r="E397" s="1296"/>
      <c r="F397" s="317"/>
      <c r="G397" s="1335"/>
      <c r="H397" s="318"/>
      <c r="I397" s="363"/>
      <c r="J397" s="121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8" s="304"/>
      <c r="C398" s="360"/>
      <c r="D398" s="361"/>
      <c r="E398" s="1296"/>
      <c r="F398" s="317"/>
      <c r="G398" s="1335"/>
      <c r="H398" s="318"/>
      <c r="I398" s="363"/>
      <c r="J398" s="121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399" s="304"/>
      <c r="C399" s="360"/>
      <c r="D399" s="361"/>
      <c r="E399" s="1296"/>
      <c r="F399" s="317"/>
      <c r="G399" s="1335"/>
      <c r="H399" s="318"/>
      <c r="I399" s="363"/>
      <c r="J399" s="121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0" s="304"/>
      <c r="C400" s="360"/>
      <c r="D400" s="361"/>
      <c r="E400" s="1296"/>
      <c r="F400" s="317"/>
      <c r="G400" s="1335"/>
      <c r="H400" s="318"/>
      <c r="I400" s="363"/>
      <c r="J400" s="121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1" s="304"/>
      <c r="C401" s="360"/>
      <c r="D401" s="361"/>
      <c r="E401" s="1296"/>
      <c r="F401" s="317"/>
      <c r="G401" s="1335"/>
      <c r="H401" s="318"/>
      <c r="I401" s="363"/>
      <c r="J401" s="121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2" s="304"/>
      <c r="C402" s="360"/>
      <c r="D402" s="361"/>
      <c r="E402" s="1296"/>
      <c r="F402" s="317"/>
      <c r="G402" s="1335"/>
      <c r="H402" s="318"/>
      <c r="I402" s="363"/>
      <c r="J402" s="121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3" s="304"/>
      <c r="C403" s="360"/>
      <c r="D403" s="361"/>
      <c r="E403" s="1296"/>
      <c r="F403" s="317"/>
      <c r="G403" s="1335"/>
      <c r="H403" s="318"/>
      <c r="I403" s="363"/>
      <c r="J403" s="121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4" s="304"/>
      <c r="C404" s="360"/>
      <c r="D404" s="361"/>
      <c r="E404" s="1296"/>
      <c r="F404" s="317"/>
      <c r="G404" s="1335"/>
      <c r="H404" s="318"/>
      <c r="I404" s="363"/>
      <c r="J404" s="121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5" s="304"/>
      <c r="C405" s="360"/>
      <c r="D405" s="361"/>
      <c r="E405" s="1296"/>
      <c r="F405" s="317"/>
      <c r="G405" s="1335"/>
      <c r="H405" s="318"/>
      <c r="I405" s="363"/>
      <c r="J405" s="121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6" s="304"/>
      <c r="C406" s="360"/>
      <c r="D406" s="361"/>
      <c r="E406" s="1296"/>
      <c r="F406" s="317"/>
      <c r="G406" s="1335"/>
      <c r="H406" s="318"/>
      <c r="I406" s="363"/>
      <c r="J406" s="121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7" s="304"/>
      <c r="C407" s="360"/>
      <c r="D407" s="361"/>
      <c r="E407" s="1296"/>
      <c r="F407" s="317"/>
      <c r="G407" s="1335"/>
      <c r="H407" s="318"/>
      <c r="I407" s="363"/>
      <c r="J407" s="121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8" s="304"/>
      <c r="C408" s="360"/>
      <c r="D408" s="361"/>
      <c r="E408" s="1296"/>
      <c r="F408" s="317"/>
      <c r="G408" s="1335"/>
      <c r="H408" s="318"/>
      <c r="I408" s="363"/>
      <c r="J408" s="121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09" s="304"/>
      <c r="C409" s="360"/>
      <c r="D409" s="361"/>
      <c r="E409" s="1296"/>
      <c r="F409" s="317"/>
      <c r="G409" s="1335"/>
      <c r="H409" s="318"/>
      <c r="I409" s="363"/>
      <c r="J409" s="121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10" s="304"/>
      <c r="C410" s="360"/>
      <c r="D410" s="361"/>
      <c r="E410" s="1296"/>
      <c r="F410" s="317"/>
      <c r="G410" s="1335"/>
      <c r="H410" s="318"/>
      <c r="I410" s="363"/>
      <c r="J410" s="121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'!A:A),"")</f>
        <v/>
      </c>
      <c r="B411" s="304"/>
      <c r="C411" s="360"/>
      <c r="D411" s="361"/>
      <c r="E411" s="1296"/>
      <c r="F411" s="317"/>
      <c r="G411" s="1335"/>
      <c r="H411" s="318"/>
      <c r="I411" s="363"/>
      <c r="J411" s="121"/>
      <c r="K411" s="1287"/>
      <c r="L411" s="304"/>
      <c r="M411" s="1287"/>
    </row>
    <row r="412" spans="1:13" hidden="1">
      <c r="B412" s="304"/>
      <c r="C412" s="360"/>
      <c r="D412" s="361"/>
      <c r="E412" s="1296"/>
      <c r="F412" s="317"/>
      <c r="G412" s="1335"/>
      <c r="H412" s="318"/>
      <c r="I412" s="363"/>
      <c r="J412" s="121"/>
      <c r="K412" s="1287"/>
      <c r="L412" s="304"/>
      <c r="M412" s="1287"/>
    </row>
    <row r="413" spans="1:13" hidden="1">
      <c r="B413" s="304"/>
      <c r="C413" s="360"/>
      <c r="D413" s="361"/>
      <c r="E413" s="1296"/>
      <c r="F413" s="317"/>
      <c r="G413" s="1335"/>
      <c r="H413" s="318"/>
      <c r="I413" s="363"/>
      <c r="J413" s="121"/>
      <c r="K413" s="1287"/>
      <c r="L413" s="304"/>
      <c r="M413" s="1287"/>
    </row>
    <row r="414" spans="1:13" hidden="1">
      <c r="B414" s="304"/>
      <c r="C414" s="360"/>
      <c r="D414" s="361"/>
      <c r="E414" s="1296"/>
      <c r="F414" s="317"/>
      <c r="G414" s="1335"/>
      <c r="H414" s="318"/>
      <c r="I414" s="363"/>
      <c r="J414" s="121"/>
      <c r="K414" s="1287"/>
      <c r="L414" s="304"/>
      <c r="M414" s="1287"/>
    </row>
    <row r="415" spans="1:13" hidden="1">
      <c r="B415" s="304"/>
      <c r="C415" s="360"/>
      <c r="D415" s="361"/>
      <c r="E415" s="1296"/>
      <c r="F415" s="317"/>
      <c r="G415" s="1335"/>
      <c r="H415" s="318"/>
      <c r="I415" s="363"/>
      <c r="J415" s="121"/>
      <c r="K415" s="1287"/>
      <c r="L415" s="304"/>
      <c r="M415" s="1287"/>
    </row>
    <row r="416" spans="1:13" hidden="1">
      <c r="B416" s="304"/>
      <c r="C416" s="360"/>
      <c r="D416" s="361"/>
      <c r="E416" s="1296"/>
      <c r="F416" s="317"/>
      <c r="G416" s="1335"/>
      <c r="H416" s="318"/>
      <c r="I416" s="363"/>
      <c r="J416" s="121"/>
      <c r="K416" s="1287"/>
      <c r="L416" s="304"/>
      <c r="M416" s="1287"/>
    </row>
    <row r="417" spans="2:13" hidden="1">
      <c r="B417" s="304"/>
      <c r="C417" s="360"/>
      <c r="D417" s="361"/>
      <c r="E417" s="1296"/>
      <c r="F417" s="317"/>
      <c r="G417" s="1335"/>
      <c r="H417" s="318"/>
      <c r="I417" s="363"/>
      <c r="J417" s="121"/>
      <c r="K417" s="1287"/>
      <c r="L417" s="304"/>
      <c r="M417" s="1287"/>
    </row>
    <row r="418" spans="2:13" hidden="1">
      <c r="B418" s="304"/>
      <c r="C418" s="360"/>
      <c r="D418" s="361"/>
      <c r="E418" s="1296"/>
      <c r="F418" s="317"/>
      <c r="G418" s="1335"/>
      <c r="H418" s="318"/>
      <c r="I418" s="363"/>
      <c r="J418" s="121"/>
      <c r="K418" s="1287"/>
      <c r="L418" s="304"/>
      <c r="M418" s="1287"/>
    </row>
    <row r="419" spans="2:13" hidden="1">
      <c r="B419" s="304"/>
      <c r="C419" s="360"/>
      <c r="D419" s="361"/>
      <c r="E419" s="1296"/>
      <c r="F419" s="317"/>
      <c r="G419" s="1335"/>
      <c r="H419" s="318"/>
      <c r="I419" s="363"/>
      <c r="J419" s="121"/>
      <c r="K419" s="1287"/>
      <c r="L419" s="304"/>
      <c r="M419" s="1287"/>
    </row>
    <row r="420" spans="2:13" hidden="1">
      <c r="B420" s="304"/>
      <c r="C420" s="360"/>
      <c r="D420" s="361"/>
      <c r="E420" s="1296"/>
      <c r="F420" s="317"/>
      <c r="G420" s="1335"/>
      <c r="H420" s="318"/>
      <c r="I420" s="363"/>
      <c r="J420" s="121"/>
      <c r="K420" s="1287"/>
      <c r="L420" s="304"/>
      <c r="M420" s="1287"/>
    </row>
    <row r="421" spans="2:13" hidden="1">
      <c r="B421" s="304"/>
      <c r="C421" s="360"/>
      <c r="D421" s="361"/>
      <c r="E421" s="1296"/>
      <c r="F421" s="317"/>
      <c r="G421" s="1335"/>
      <c r="H421" s="318"/>
      <c r="I421" s="363"/>
      <c r="J421" s="121"/>
      <c r="K421" s="1287"/>
      <c r="L421" s="304"/>
      <c r="M421" s="1287"/>
    </row>
    <row r="422" spans="2:13" hidden="1">
      <c r="B422" s="304"/>
      <c r="C422" s="360"/>
      <c r="D422" s="361"/>
      <c r="E422" s="1296"/>
      <c r="F422" s="317"/>
      <c r="G422" s="1335"/>
      <c r="H422" s="318"/>
      <c r="I422" s="363"/>
      <c r="J422" s="121"/>
      <c r="K422" s="1287"/>
      <c r="L422" s="304"/>
      <c r="M422" s="1287"/>
    </row>
    <row r="423" spans="2:13" hidden="1">
      <c r="B423" s="304"/>
      <c r="C423" s="360"/>
      <c r="D423" s="361"/>
      <c r="E423" s="1296"/>
      <c r="F423" s="317"/>
      <c r="G423" s="1335"/>
      <c r="H423" s="318"/>
      <c r="I423" s="363"/>
      <c r="J423" s="121"/>
      <c r="K423" s="1287"/>
      <c r="L423" s="304"/>
      <c r="M423" s="1287"/>
    </row>
    <row r="424" spans="2:13" hidden="1">
      <c r="B424" s="304"/>
      <c r="C424" s="360"/>
      <c r="D424" s="361"/>
      <c r="E424" s="1296"/>
      <c r="F424" s="317"/>
      <c r="G424" s="1335"/>
      <c r="H424" s="318"/>
      <c r="I424" s="363"/>
      <c r="J424" s="121"/>
      <c r="K424" s="1287"/>
      <c r="L424" s="304"/>
      <c r="M424" s="1287"/>
    </row>
    <row r="425" spans="2:13" hidden="1">
      <c r="B425" s="304"/>
      <c r="C425" s="360"/>
      <c r="D425" s="361"/>
      <c r="E425" s="1296"/>
      <c r="F425" s="317"/>
      <c r="G425" s="1335"/>
      <c r="H425" s="318"/>
      <c r="I425" s="363"/>
      <c r="J425" s="121"/>
      <c r="K425" s="1287"/>
      <c r="L425" s="304"/>
      <c r="M425" s="1287"/>
    </row>
    <row r="426" spans="2:13" hidden="1">
      <c r="B426" s="304"/>
      <c r="C426" s="360"/>
      <c r="D426" s="361"/>
      <c r="E426" s="1296"/>
      <c r="F426" s="317"/>
      <c r="G426" s="1335"/>
      <c r="H426" s="318"/>
      <c r="I426" s="363"/>
      <c r="J426" s="121"/>
      <c r="K426" s="1287"/>
      <c r="L426" s="304"/>
      <c r="M426" s="1287"/>
    </row>
    <row r="427" spans="2:13" hidden="1">
      <c r="B427" s="304"/>
      <c r="C427" s="360"/>
      <c r="D427" s="361"/>
      <c r="E427" s="1296"/>
      <c r="F427" s="317"/>
      <c r="G427" s="1335"/>
      <c r="H427" s="318"/>
      <c r="I427" s="363"/>
      <c r="J427" s="121"/>
      <c r="K427" s="1287"/>
      <c r="L427" s="304"/>
      <c r="M427" s="1287"/>
    </row>
  </sheetData>
  <sheetProtection algorithmName="SHA-512" hashValue="I5j0f90ZYjQ8E+/5MswJwhUUBL6GmKO8j8q+j+UFj3bw+Da5IAS+s4umg238jjFVt5EMbA1gKndA1wy0IP1gcw==" saltValue="vNZYsl9gXkJ3UWCBYeNSvA==" spinCount="100000" sheet="1" objects="1" scenarios="1" formatColumns="0" autoFilter="0"/>
  <protectedRanges>
    <protectedRange sqref="J5:J38" name="Range1"/>
    <protectedRange sqref="G5:G38" name="Range2"/>
  </protectedRanges>
  <autoFilter ref="J3:J38" xr:uid="{6D96D2FF-89B4-4428-AD2B-0F3948A2B647}"/>
  <mergeCells count="2">
    <mergeCell ref="K1:K2"/>
    <mergeCell ref="B2:C2"/>
  </mergeCells>
  <conditionalFormatting sqref="C1:C2">
    <cfRule type="duplicateValues" dxfId="14" priority="1"/>
  </conditionalFormatting>
  <hyperlinks>
    <hyperlink ref="K1" location="'Lead Sheet'!A1" display="CLICK TO RETURN TO LEAD SHEET" xr:uid="{077A2335-067E-4FCC-933E-F6CDAA27C5F0}"/>
  </hyperlinks>
  <pageMargins left="0.7" right="0.7" top="0.75" bottom="0.75" header="0.3" footer="0.3"/>
  <pageSetup scale="53" fitToHeight="0" orientation="portrait" r:id="rId1"/>
  <headerFooter>
    <oddHeader>&amp;LPEX Fittings - EPPSU
&amp;K00-036Subject to change without notice&amp;RPEX Fittings - EPPSU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F08577-CE1D-409C-BF6F-EB8CE3175A3D}">
  <sheetPr codeName="Sheet13">
    <tabColor rgb="FF00B0F0"/>
    <pageSetUpPr fitToPage="1"/>
  </sheetPr>
  <dimension ref="A1:N422"/>
  <sheetViews>
    <sheetView showGridLines="0" zoomScaleNormal="100" workbookViewId="0">
      <pane xSplit="2" ySplit="3" topLeftCell="C4" activePane="bottomRight" state="frozen"/>
      <selection activeCell="K5" sqref="K5"/>
      <selection pane="topRight" activeCell="K5" sqref="K5"/>
      <selection pane="bottomLeft" activeCell="K5" sqref="K5"/>
      <selection pane="bottomRight" activeCell="F2" sqref="F2"/>
    </sheetView>
  </sheetViews>
  <sheetFormatPr defaultColWidth="0" defaultRowHeight="15.75" zeroHeight="1"/>
  <cols>
    <col min="1" max="1" width="8.7109375" style="304" hidden="1" customWidth="1"/>
    <col min="2" max="2" width="15.42578125" style="47" customWidth="1"/>
    <col min="3" max="3" width="9.7109375" style="47" customWidth="1"/>
    <col min="4" max="4" width="42" style="364" customWidth="1"/>
    <col min="5" max="5" width="9.7109375" style="1484" customWidth="1"/>
    <col min="6" max="6" width="9.7109375" style="367" customWidth="1"/>
    <col min="7" max="7" width="9.7109375" style="1325" customWidth="1"/>
    <col min="8" max="9" width="9.7109375" style="45" customWidth="1"/>
    <col min="10" max="10" width="9.7109375" style="1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326"/>
      <c r="E1" s="1478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4" ht="16.5" thickBot="1">
      <c r="B2" s="1886" t="s">
        <v>9530</v>
      </c>
      <c r="C2" s="1887"/>
      <c r="D2" s="331"/>
      <c r="E2" s="1479"/>
      <c r="F2" s="290" t="str">
        <f>'Lead Sheet'!B16</f>
        <v>NET</v>
      </c>
      <c r="G2" s="1348"/>
      <c r="H2" s="609"/>
      <c r="I2" s="333"/>
      <c r="J2" s="662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7985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" s="704"/>
      <c r="C4" s="557"/>
      <c r="D4" s="705" t="s">
        <v>4890</v>
      </c>
      <c r="E4" s="1480"/>
      <c r="F4" s="383"/>
      <c r="G4" s="1291"/>
      <c r="H4" s="559"/>
      <c r="I4" s="559"/>
      <c r="J4" s="188"/>
      <c r="K4" s="1475"/>
      <c r="L4" s="463"/>
      <c r="M4" s="1393"/>
    </row>
    <row r="5" spans="1:14" s="464" customFormat="1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" s="706"/>
      <c r="C5" s="567" t="s">
        <v>4889</v>
      </c>
      <c r="D5" s="707" t="s">
        <v>9238</v>
      </c>
      <c r="E5" s="1331" t="s">
        <v>4002</v>
      </c>
      <c r="F5" s="708" t="s">
        <v>4002</v>
      </c>
      <c r="G5" s="708" t="s">
        <v>4002</v>
      </c>
      <c r="H5" s="570">
        <v>100</v>
      </c>
      <c r="I5" s="570">
        <v>4000</v>
      </c>
      <c r="J5" s="178"/>
      <c r="K5" s="1327">
        <f>IFERROR(G5*J5,0)</f>
        <v>0</v>
      </c>
      <c r="L5" s="463"/>
      <c r="M5" s="1393"/>
    </row>
    <row r="6" spans="1:14" s="464" customFormat="1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" s="706"/>
      <c r="C6" s="709" t="s">
        <v>4888</v>
      </c>
      <c r="D6" s="710" t="s">
        <v>9239</v>
      </c>
      <c r="E6" s="1331" t="s">
        <v>4002</v>
      </c>
      <c r="F6" s="711" t="s">
        <v>4002</v>
      </c>
      <c r="G6" s="708" t="s">
        <v>4002</v>
      </c>
      <c r="H6" s="712">
        <v>100</v>
      </c>
      <c r="I6" s="712">
        <v>2000</v>
      </c>
      <c r="J6" s="179"/>
      <c r="K6" s="1327">
        <f>IFERROR(G6*J6,0)</f>
        <v>0</v>
      </c>
      <c r="L6" s="463"/>
      <c r="M6" s="1393"/>
    </row>
    <row r="7" spans="1:14" s="464" customFormat="1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" s="706"/>
      <c r="C7" s="709" t="s">
        <v>4887</v>
      </c>
      <c r="D7" s="710" t="s">
        <v>9240</v>
      </c>
      <c r="E7" s="1331" t="s">
        <v>4002</v>
      </c>
      <c r="F7" s="711" t="s">
        <v>4002</v>
      </c>
      <c r="G7" s="708" t="s">
        <v>4002</v>
      </c>
      <c r="H7" s="712">
        <v>50</v>
      </c>
      <c r="I7" s="712">
        <v>2500</v>
      </c>
      <c r="J7" s="179"/>
      <c r="K7" s="1327">
        <f>IFERROR(G7*J7,0)</f>
        <v>0</v>
      </c>
      <c r="L7" s="463"/>
      <c r="M7" s="1393"/>
    </row>
    <row r="8" spans="1:14" s="464" customFormat="1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" s="706"/>
      <c r="C8" s="709" t="s">
        <v>4886</v>
      </c>
      <c r="D8" s="710" t="s">
        <v>9241</v>
      </c>
      <c r="E8" s="1331" t="s">
        <v>4002</v>
      </c>
      <c r="F8" s="711" t="s">
        <v>4002</v>
      </c>
      <c r="G8" s="708" t="s">
        <v>4002</v>
      </c>
      <c r="H8" s="712">
        <v>50</v>
      </c>
      <c r="I8" s="712">
        <v>2000</v>
      </c>
      <c r="J8" s="179"/>
      <c r="K8" s="1327">
        <f>IFERROR(G8*J8,0)</f>
        <v>0</v>
      </c>
      <c r="L8" s="463"/>
      <c r="M8" s="1393"/>
    </row>
    <row r="9" spans="1:14" s="464" customFormat="1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" s="706"/>
      <c r="C9" s="713" t="s">
        <v>4885</v>
      </c>
      <c r="D9" s="714" t="s">
        <v>9242</v>
      </c>
      <c r="E9" s="1331" t="s">
        <v>4002</v>
      </c>
      <c r="F9" s="715" t="s">
        <v>4002</v>
      </c>
      <c r="G9" s="708" t="s">
        <v>4002</v>
      </c>
      <c r="H9" s="716">
        <v>50</v>
      </c>
      <c r="I9" s="716">
        <v>1000</v>
      </c>
      <c r="J9" s="180"/>
      <c r="K9" s="1327">
        <f>IFERROR(G9*J9,0)</f>
        <v>0</v>
      </c>
      <c r="L9" s="463"/>
      <c r="M9" s="1393"/>
    </row>
    <row r="10" spans="1:14" s="464" customFormat="1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" s="717"/>
      <c r="C10" s="718"/>
      <c r="D10" s="719" t="s">
        <v>4884</v>
      </c>
      <c r="E10" s="1481"/>
      <c r="F10" s="616"/>
      <c r="G10" s="1323"/>
      <c r="H10" s="720"/>
      <c r="I10" s="720"/>
      <c r="J10" s="213"/>
      <c r="K10" s="1476"/>
      <c r="L10" s="463"/>
      <c r="M10" s="1393"/>
    </row>
    <row r="11" spans="1:14" s="464" customFormat="1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" s="721"/>
      <c r="C11" s="567" t="s">
        <v>4883</v>
      </c>
      <c r="D11" s="722" t="s">
        <v>9243</v>
      </c>
      <c r="E11" s="1331" t="s">
        <v>4002</v>
      </c>
      <c r="F11" s="708" t="s">
        <v>4002</v>
      </c>
      <c r="G11" s="708" t="s">
        <v>4002</v>
      </c>
      <c r="H11" s="570">
        <v>100</v>
      </c>
      <c r="I11" s="570">
        <v>2000</v>
      </c>
      <c r="J11" s="178"/>
      <c r="K11" s="1327">
        <f>IFERROR(G11*J11,0)</f>
        <v>0</v>
      </c>
      <c r="L11" s="463"/>
      <c r="M11" s="1393"/>
    </row>
    <row r="12" spans="1:14" s="464" customFormat="1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" s="721"/>
      <c r="C12" s="709" t="s">
        <v>4882</v>
      </c>
      <c r="D12" s="710" t="s">
        <v>9244</v>
      </c>
      <c r="E12" s="1331" t="s">
        <v>4002</v>
      </c>
      <c r="F12" s="711" t="s">
        <v>4002</v>
      </c>
      <c r="G12" s="708" t="s">
        <v>4002</v>
      </c>
      <c r="H12" s="712">
        <v>100</v>
      </c>
      <c r="I12" s="712">
        <v>2000</v>
      </c>
      <c r="J12" s="179"/>
      <c r="K12" s="1327">
        <f>IFERROR(G12*J12,0)</f>
        <v>0</v>
      </c>
      <c r="L12" s="463"/>
      <c r="M12" s="1393"/>
    </row>
    <row r="13" spans="1:14" s="464" customFormat="1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" s="721"/>
      <c r="C13" s="709" t="s">
        <v>4881</v>
      </c>
      <c r="D13" s="710" t="s">
        <v>9245</v>
      </c>
      <c r="E13" s="1331" t="s">
        <v>4002</v>
      </c>
      <c r="F13" s="711" t="s">
        <v>4002</v>
      </c>
      <c r="G13" s="708" t="s">
        <v>4002</v>
      </c>
      <c r="H13" s="712">
        <v>100</v>
      </c>
      <c r="I13" s="712">
        <v>1200</v>
      </c>
      <c r="J13" s="179"/>
      <c r="K13" s="1327">
        <f>IFERROR(G13*J13,0)</f>
        <v>0</v>
      </c>
      <c r="L13" s="463"/>
      <c r="M13" s="1393"/>
    </row>
    <row r="14" spans="1:14" s="464" customFormat="1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" s="721"/>
      <c r="C14" s="709" t="s">
        <v>4880</v>
      </c>
      <c r="D14" s="710" t="s">
        <v>9246</v>
      </c>
      <c r="E14" s="1331" t="s">
        <v>4002</v>
      </c>
      <c r="F14" s="711" t="s">
        <v>4002</v>
      </c>
      <c r="G14" s="708" t="s">
        <v>4002</v>
      </c>
      <c r="H14" s="712">
        <v>100</v>
      </c>
      <c r="I14" s="712">
        <v>1200</v>
      </c>
      <c r="J14" s="179"/>
      <c r="K14" s="1327">
        <f>IFERROR(G14*J14,0)</f>
        <v>0</v>
      </c>
      <c r="L14" s="463"/>
      <c r="M14" s="1393"/>
    </row>
    <row r="15" spans="1:14" s="464" customFormat="1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" s="721"/>
      <c r="C15" s="571" t="s">
        <v>4879</v>
      </c>
      <c r="D15" s="723" t="s">
        <v>9247</v>
      </c>
      <c r="E15" s="1482" t="s">
        <v>4002</v>
      </c>
      <c r="F15" s="724" t="s">
        <v>4002</v>
      </c>
      <c r="G15" s="708" t="s">
        <v>4002</v>
      </c>
      <c r="H15" s="574">
        <v>100</v>
      </c>
      <c r="I15" s="574">
        <v>500</v>
      </c>
      <c r="J15" s="181"/>
      <c r="K15" s="1477">
        <f>IFERROR(G15*J15,0)</f>
        <v>0</v>
      </c>
      <c r="L15" s="463"/>
      <c r="M15" s="1393"/>
    </row>
    <row r="16" spans="1:14" s="464" customFormat="1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" s="725"/>
      <c r="C16" s="614"/>
      <c r="D16" s="719" t="s">
        <v>4878</v>
      </c>
      <c r="E16" s="1481"/>
      <c r="F16" s="616"/>
      <c r="G16" s="1323"/>
      <c r="H16" s="720"/>
      <c r="I16" s="720"/>
      <c r="J16" s="213"/>
      <c r="K16" s="1476"/>
      <c r="L16" s="463"/>
      <c r="M16" s="1393"/>
    </row>
    <row r="17" spans="1:13" s="464" customFormat="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" s="689"/>
      <c r="C17" s="567" t="s">
        <v>4877</v>
      </c>
      <c r="D17" s="707" t="s">
        <v>10342</v>
      </c>
      <c r="E17" s="1331" t="s">
        <v>4002</v>
      </c>
      <c r="F17" s="708" t="s">
        <v>4002</v>
      </c>
      <c r="G17" s="708" t="s">
        <v>4002</v>
      </c>
      <c r="H17" s="570">
        <v>100</v>
      </c>
      <c r="I17" s="570">
        <v>1000</v>
      </c>
      <c r="J17" s="178"/>
      <c r="K17" s="1327">
        <f>IFERROR(G17*J17,0)</f>
        <v>0</v>
      </c>
      <c r="L17" s="463"/>
      <c r="M17" s="1393"/>
    </row>
    <row r="18" spans="1:13" s="464" customFormat="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" s="689"/>
      <c r="C18" s="709" t="s">
        <v>4876</v>
      </c>
      <c r="D18" s="726" t="s">
        <v>10343</v>
      </c>
      <c r="E18" s="1331" t="s">
        <v>4002</v>
      </c>
      <c r="F18" s="711" t="s">
        <v>4002</v>
      </c>
      <c r="G18" s="708" t="s">
        <v>4002</v>
      </c>
      <c r="H18" s="712">
        <v>50</v>
      </c>
      <c r="I18" s="712">
        <v>1000</v>
      </c>
      <c r="J18" s="179"/>
      <c r="K18" s="1327">
        <f>IFERROR(G18*J18,0)</f>
        <v>0</v>
      </c>
      <c r="L18" s="463"/>
      <c r="M18" s="1393"/>
    </row>
    <row r="19" spans="1:13" s="464" customFormat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" s="689"/>
      <c r="C19" s="571" t="s">
        <v>4875</v>
      </c>
      <c r="D19" s="727" t="s">
        <v>10344</v>
      </c>
      <c r="E19" s="1482" t="s">
        <v>4002</v>
      </c>
      <c r="F19" s="724" t="s">
        <v>4002</v>
      </c>
      <c r="G19" s="708" t="s">
        <v>4002</v>
      </c>
      <c r="H19" s="574">
        <v>25</v>
      </c>
      <c r="I19" s="574">
        <v>1000</v>
      </c>
      <c r="J19" s="181"/>
      <c r="K19" s="1477">
        <f>IFERROR(G19*J19,0)</f>
        <v>0</v>
      </c>
      <c r="L19" s="463"/>
      <c r="M19" s="1393"/>
    </row>
    <row r="20" spans="1:13" s="464" customFormat="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" s="728"/>
      <c r="C20" s="718"/>
      <c r="D20" s="719" t="s">
        <v>4874</v>
      </c>
      <c r="E20" s="1481"/>
      <c r="F20" s="616"/>
      <c r="G20" s="1323"/>
      <c r="H20" s="720"/>
      <c r="I20" s="720"/>
      <c r="J20" s="213"/>
      <c r="K20" s="1476"/>
      <c r="L20" s="463"/>
      <c r="M20" s="1393"/>
    </row>
    <row r="21" spans="1:13" s="464" customFormat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" s="689"/>
      <c r="C21" s="567" t="s">
        <v>4873</v>
      </c>
      <c r="D21" s="707" t="s">
        <v>10345</v>
      </c>
      <c r="E21" s="1331" t="s">
        <v>4002</v>
      </c>
      <c r="F21" s="708" t="s">
        <v>4002</v>
      </c>
      <c r="G21" s="708" t="s">
        <v>4002</v>
      </c>
      <c r="H21" s="570">
        <v>40</v>
      </c>
      <c r="I21" s="570">
        <v>400</v>
      </c>
      <c r="J21" s="178"/>
      <c r="K21" s="1327">
        <f>IFERROR(G21*J21,0)</f>
        <v>0</v>
      </c>
      <c r="L21" s="463"/>
      <c r="M21" s="1393"/>
    </row>
    <row r="22" spans="1:13" s="464" customFormat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" s="689"/>
      <c r="C22" s="709" t="s">
        <v>4872</v>
      </c>
      <c r="D22" s="726" t="s">
        <v>10346</v>
      </c>
      <c r="E22" s="1331" t="s">
        <v>4002</v>
      </c>
      <c r="F22" s="711" t="s">
        <v>4002</v>
      </c>
      <c r="G22" s="708" t="s">
        <v>4002</v>
      </c>
      <c r="H22" s="712">
        <v>25</v>
      </c>
      <c r="I22" s="712">
        <v>250</v>
      </c>
      <c r="J22" s="179"/>
      <c r="K22" s="1327">
        <f>IFERROR(G22*J22,0)</f>
        <v>0</v>
      </c>
      <c r="L22" s="463"/>
      <c r="M22" s="1393"/>
    </row>
    <row r="23" spans="1:13" s="464" customFormat="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" s="689"/>
      <c r="C23" s="571" t="s">
        <v>4871</v>
      </c>
      <c r="D23" s="723" t="s">
        <v>10347</v>
      </c>
      <c r="E23" s="1482" t="s">
        <v>4002</v>
      </c>
      <c r="F23" s="724" t="s">
        <v>4002</v>
      </c>
      <c r="G23" s="708" t="s">
        <v>4002</v>
      </c>
      <c r="H23" s="574">
        <v>18</v>
      </c>
      <c r="I23" s="574">
        <v>180</v>
      </c>
      <c r="J23" s="181"/>
      <c r="K23" s="1477">
        <f>IFERROR(G23*J23,0)</f>
        <v>0</v>
      </c>
      <c r="L23" s="463"/>
      <c r="M23" s="1393"/>
    </row>
    <row r="24" spans="1:13" s="464" customFormat="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" s="728"/>
      <c r="C24" s="729"/>
      <c r="D24" s="729" t="s">
        <v>7986</v>
      </c>
      <c r="E24" s="1481"/>
      <c r="F24" s="616"/>
      <c r="G24" s="1323"/>
      <c r="H24" s="720"/>
      <c r="I24" s="720"/>
      <c r="J24" s="213"/>
      <c r="K24" s="1476"/>
      <c r="L24" s="463"/>
      <c r="M24" s="1393"/>
    </row>
    <row r="25" spans="1:13" s="464" customFormat="1" ht="31.5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" s="730"/>
      <c r="C25" s="731" t="s">
        <v>4870</v>
      </c>
      <c r="D25" s="732" t="s">
        <v>10336</v>
      </c>
      <c r="E25" s="1331" t="s">
        <v>4002</v>
      </c>
      <c r="F25" s="708" t="s">
        <v>4002</v>
      </c>
      <c r="G25" s="708" t="s">
        <v>4002</v>
      </c>
      <c r="H25" s="570">
        <v>1</v>
      </c>
      <c r="I25" s="570">
        <v>50</v>
      </c>
      <c r="J25" s="178"/>
      <c r="K25" s="1327">
        <f>IFERROR(G25*J25,0)</f>
        <v>0</v>
      </c>
      <c r="L25" s="463"/>
      <c r="M25" s="1393"/>
    </row>
    <row r="26" spans="1:13" s="464" customFormat="1" ht="31.5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" s="689"/>
      <c r="C26" s="571" t="s">
        <v>4869</v>
      </c>
      <c r="D26" s="727" t="s">
        <v>10337</v>
      </c>
      <c r="E26" s="1482" t="s">
        <v>4002</v>
      </c>
      <c r="F26" s="724" t="s">
        <v>4002</v>
      </c>
      <c r="G26" s="708" t="s">
        <v>4002</v>
      </c>
      <c r="H26" s="574">
        <v>1</v>
      </c>
      <c r="I26" s="574">
        <v>50</v>
      </c>
      <c r="J26" s="181"/>
      <c r="K26" s="1477">
        <f>IFERROR(G26*J26,0)</f>
        <v>0</v>
      </c>
      <c r="L26" s="463"/>
      <c r="M26" s="1393"/>
    </row>
    <row r="27" spans="1:13" s="464" customFormat="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" s="733"/>
      <c r="C27" s="734"/>
      <c r="D27" s="729" t="s">
        <v>7987</v>
      </c>
      <c r="E27" s="1481"/>
      <c r="F27" s="616"/>
      <c r="G27" s="1323"/>
      <c r="H27" s="735"/>
      <c r="I27" s="720"/>
      <c r="J27" s="213"/>
      <c r="K27" s="1476"/>
      <c r="L27" s="463"/>
      <c r="M27" s="1393"/>
    </row>
    <row r="28" spans="1:13" s="464" customFormat="1" ht="31.5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" s="689"/>
      <c r="C28" s="567" t="s">
        <v>10338</v>
      </c>
      <c r="D28" s="722" t="s">
        <v>10340</v>
      </c>
      <c r="E28" s="1331" t="s">
        <v>4002</v>
      </c>
      <c r="F28" s="708" t="s">
        <v>4002</v>
      </c>
      <c r="G28" s="708" t="s">
        <v>4002</v>
      </c>
      <c r="H28" s="570">
        <v>1</v>
      </c>
      <c r="I28" s="570">
        <v>50</v>
      </c>
      <c r="J28" s="178"/>
      <c r="K28" s="1327">
        <f>IFERROR(G28*J28,0)</f>
        <v>0</v>
      </c>
      <c r="L28" s="463"/>
      <c r="M28" s="1393"/>
    </row>
    <row r="29" spans="1:13" s="464" customFormat="1" ht="31.5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" s="567"/>
      <c r="C29" s="567" t="s">
        <v>10339</v>
      </c>
      <c r="D29" s="707" t="s">
        <v>10341</v>
      </c>
      <c r="E29" s="1331" t="s">
        <v>4002</v>
      </c>
      <c r="F29" s="711" t="s">
        <v>4002</v>
      </c>
      <c r="G29" s="708" t="s">
        <v>4002</v>
      </c>
      <c r="H29" s="712">
        <v>1</v>
      </c>
      <c r="I29" s="712">
        <v>50</v>
      </c>
      <c r="J29" s="179"/>
      <c r="K29" s="1327">
        <f>IFERROR(G29*J29,0)</f>
        <v>0</v>
      </c>
      <c r="L29" s="463"/>
      <c r="M29" s="1393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" s="360"/>
      <c r="C30" s="360"/>
      <c r="D30" s="361"/>
      <c r="E30" s="1483"/>
      <c r="F30" s="318"/>
      <c r="G30" s="1324"/>
      <c r="H30" s="304"/>
      <c r="I30" s="304"/>
      <c r="J30" s="120"/>
      <c r="K30" s="1287"/>
      <c r="L30" s="304"/>
      <c r="M30" s="1287"/>
    </row>
    <row r="31" spans="1:13" hidden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" s="360"/>
      <c r="C31" s="360"/>
      <c r="D31" s="361"/>
      <c r="E31" s="1483"/>
      <c r="F31" s="318"/>
      <c r="G31" s="1324"/>
      <c r="H31" s="304"/>
      <c r="I31" s="304"/>
      <c r="J31" s="120"/>
      <c r="K31" s="1287"/>
      <c r="L31" s="304"/>
      <c r="M31" s="1287"/>
    </row>
    <row r="32" spans="1:13" hidden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" s="360"/>
      <c r="C32" s="360"/>
      <c r="D32" s="361"/>
      <c r="E32" s="1483"/>
      <c r="F32" s="318"/>
      <c r="G32" s="1324"/>
      <c r="H32" s="304"/>
      <c r="I32" s="304"/>
      <c r="J32" s="120"/>
      <c r="K32" s="1287"/>
      <c r="L32" s="304"/>
      <c r="M32" s="1287"/>
    </row>
    <row r="33" spans="1:13" hidden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" s="360"/>
      <c r="C33" s="360"/>
      <c r="D33" s="361"/>
      <c r="E33" s="1483"/>
      <c r="F33" s="318"/>
      <c r="G33" s="1324"/>
      <c r="H33" s="304"/>
      <c r="I33" s="304"/>
      <c r="J33" s="120"/>
      <c r="K33" s="1287"/>
      <c r="L33" s="304"/>
      <c r="M33" s="1287"/>
    </row>
    <row r="34" spans="1:13" hidden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" s="360"/>
      <c r="C34" s="360"/>
      <c r="D34" s="361"/>
      <c r="E34" s="1483"/>
      <c r="F34" s="318"/>
      <c r="G34" s="1324"/>
      <c r="H34" s="304"/>
      <c r="I34" s="304"/>
      <c r="J34" s="120"/>
      <c r="K34" s="1287"/>
      <c r="L34" s="304"/>
      <c r="M34" s="1287"/>
    </row>
    <row r="35" spans="1:13" hidden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" s="360"/>
      <c r="C35" s="360"/>
      <c r="D35" s="361"/>
      <c r="E35" s="1483"/>
      <c r="F35" s="318"/>
      <c r="G35" s="1324"/>
      <c r="H35" s="304"/>
      <c r="I35" s="304"/>
      <c r="J35" s="120"/>
      <c r="K35" s="1287"/>
      <c r="L35" s="304"/>
      <c r="M35" s="1287"/>
    </row>
    <row r="36" spans="1:13" hidden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" s="360"/>
      <c r="C36" s="360"/>
      <c r="D36" s="361"/>
      <c r="E36" s="1483"/>
      <c r="F36" s="318"/>
      <c r="G36" s="1324"/>
      <c r="H36" s="304"/>
      <c r="I36" s="304"/>
      <c r="J36" s="120"/>
      <c r="K36" s="1287"/>
      <c r="L36" s="304"/>
      <c r="M36" s="1287"/>
    </row>
    <row r="37" spans="1:13" hidden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" s="360"/>
      <c r="C37" s="360"/>
      <c r="D37" s="361"/>
      <c r="E37" s="1483"/>
      <c r="F37" s="318"/>
      <c r="G37" s="1324"/>
      <c r="H37" s="304"/>
      <c r="I37" s="304"/>
      <c r="J37" s="120"/>
      <c r="K37" s="1287"/>
      <c r="L37" s="304"/>
      <c r="M37" s="1287"/>
    </row>
    <row r="38" spans="1:13" hidden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" s="360"/>
      <c r="C38" s="360"/>
      <c r="D38" s="361"/>
      <c r="E38" s="1483"/>
      <c r="F38" s="318"/>
      <c r="G38" s="1324"/>
      <c r="H38" s="304"/>
      <c r="I38" s="304"/>
      <c r="J38" s="120"/>
      <c r="K38" s="1287"/>
      <c r="L38" s="304"/>
      <c r="M38" s="1287"/>
    </row>
    <row r="39" spans="1:13" hidden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" s="360"/>
      <c r="C39" s="360"/>
      <c r="D39" s="361"/>
      <c r="E39" s="1483"/>
      <c r="F39" s="318"/>
      <c r="G39" s="1324"/>
      <c r="H39" s="304"/>
      <c r="I39" s="304"/>
      <c r="J39" s="120"/>
      <c r="K39" s="1287"/>
      <c r="L39" s="304"/>
      <c r="M39" s="1287"/>
    </row>
    <row r="40" spans="1:13" hidden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" s="360"/>
      <c r="C40" s="360"/>
      <c r="D40" s="361"/>
      <c r="E40" s="1483"/>
      <c r="F40" s="318"/>
      <c r="G40" s="1324"/>
      <c r="H40" s="304"/>
      <c r="I40" s="304"/>
      <c r="J40" s="120"/>
      <c r="K40" s="1287"/>
      <c r="L40" s="304"/>
      <c r="M40" s="1287"/>
    </row>
    <row r="41" spans="1:13" hidden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1" s="360"/>
      <c r="C41" s="360"/>
      <c r="D41" s="361"/>
      <c r="E41" s="1483"/>
      <c r="F41" s="318"/>
      <c r="G41" s="1324"/>
      <c r="H41" s="304"/>
      <c r="I41" s="304"/>
      <c r="J41" s="120"/>
      <c r="K41" s="1287"/>
      <c r="L41" s="304"/>
      <c r="M41" s="1287"/>
    </row>
    <row r="42" spans="1:13" hidden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2" s="360"/>
      <c r="C42" s="360"/>
      <c r="D42" s="361"/>
      <c r="E42" s="1483"/>
      <c r="F42" s="318"/>
      <c r="G42" s="1324"/>
      <c r="H42" s="304"/>
      <c r="I42" s="304"/>
      <c r="J42" s="120"/>
      <c r="K42" s="1287"/>
      <c r="L42" s="304"/>
      <c r="M42" s="1287"/>
    </row>
    <row r="43" spans="1:13" hidden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3" s="360"/>
      <c r="C43" s="360"/>
      <c r="D43" s="361"/>
      <c r="E43" s="1483"/>
      <c r="F43" s="318"/>
      <c r="G43" s="1324"/>
      <c r="H43" s="304"/>
      <c r="I43" s="304"/>
      <c r="J43" s="120"/>
      <c r="K43" s="1287"/>
      <c r="L43" s="304"/>
      <c r="M43" s="1287"/>
    </row>
    <row r="44" spans="1:13" hidden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4" s="360"/>
      <c r="C44" s="360"/>
      <c r="D44" s="361"/>
      <c r="E44" s="1483"/>
      <c r="F44" s="318"/>
      <c r="G44" s="1324"/>
      <c r="H44" s="304"/>
      <c r="I44" s="304"/>
      <c r="J44" s="120"/>
      <c r="K44" s="1287"/>
      <c r="L44" s="304"/>
      <c r="M44" s="1287"/>
    </row>
    <row r="45" spans="1:13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5" s="360"/>
      <c r="C45" s="360"/>
      <c r="D45" s="361"/>
      <c r="E45" s="1483"/>
      <c r="F45" s="318"/>
      <c r="G45" s="1324"/>
      <c r="H45" s="304"/>
      <c r="I45" s="304"/>
      <c r="J45" s="120"/>
      <c r="K45" s="1287"/>
      <c r="L45" s="304"/>
      <c r="M45" s="1287"/>
    </row>
    <row r="46" spans="1:13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6" s="360"/>
      <c r="C46" s="360"/>
      <c r="D46" s="361"/>
      <c r="E46" s="1483"/>
      <c r="F46" s="318"/>
      <c r="G46" s="1324"/>
      <c r="H46" s="304"/>
      <c r="I46" s="304"/>
      <c r="J46" s="120"/>
      <c r="K46" s="1287"/>
      <c r="L46" s="304"/>
      <c r="M46" s="1287"/>
    </row>
    <row r="47" spans="1:13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7" s="360"/>
      <c r="C47" s="360"/>
      <c r="D47" s="361"/>
      <c r="E47" s="1483"/>
      <c r="F47" s="318"/>
      <c r="G47" s="1324"/>
      <c r="H47" s="304"/>
      <c r="I47" s="304"/>
      <c r="J47" s="120"/>
      <c r="K47" s="1287"/>
      <c r="L47" s="304"/>
      <c r="M47" s="1287"/>
    </row>
    <row r="48" spans="1:13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8" s="360"/>
      <c r="C48" s="360"/>
      <c r="D48" s="361"/>
      <c r="E48" s="1483"/>
      <c r="F48" s="318"/>
      <c r="G48" s="1324"/>
      <c r="H48" s="304"/>
      <c r="I48" s="304"/>
      <c r="J48" s="120"/>
      <c r="K48" s="1287"/>
      <c r="L48" s="304"/>
      <c r="M48" s="1287"/>
    </row>
    <row r="49" spans="1:13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9" s="360"/>
      <c r="C49" s="360"/>
      <c r="D49" s="361"/>
      <c r="E49" s="1483"/>
      <c r="F49" s="318"/>
      <c r="G49" s="1324"/>
      <c r="H49" s="304"/>
      <c r="I49" s="304"/>
      <c r="J49" s="120"/>
      <c r="K49" s="1287"/>
      <c r="L49" s="304"/>
      <c r="M49" s="1287"/>
    </row>
    <row r="50" spans="1:13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0" s="360"/>
      <c r="C50" s="360"/>
      <c r="D50" s="361"/>
      <c r="E50" s="1483"/>
      <c r="F50" s="318"/>
      <c r="G50" s="1324"/>
      <c r="H50" s="304"/>
      <c r="I50" s="304"/>
      <c r="J50" s="120"/>
      <c r="K50" s="1287"/>
      <c r="L50" s="304"/>
      <c r="M50" s="1287"/>
    </row>
    <row r="51" spans="1:13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1" s="360"/>
      <c r="C51" s="360"/>
      <c r="D51" s="361"/>
      <c r="E51" s="1483"/>
      <c r="F51" s="318"/>
      <c r="G51" s="1324"/>
      <c r="H51" s="304"/>
      <c r="I51" s="304"/>
      <c r="J51" s="120"/>
      <c r="K51" s="1287"/>
      <c r="L51" s="304"/>
      <c r="M51" s="1287"/>
    </row>
    <row r="52" spans="1:13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2" s="360"/>
      <c r="C52" s="360"/>
      <c r="D52" s="361"/>
      <c r="E52" s="1483"/>
      <c r="F52" s="318"/>
      <c r="G52" s="1324"/>
      <c r="H52" s="304"/>
      <c r="I52" s="304"/>
      <c r="J52" s="120"/>
      <c r="K52" s="1287"/>
      <c r="L52" s="304"/>
      <c r="M52" s="1287"/>
    </row>
    <row r="53" spans="1:13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3" s="360"/>
      <c r="C53" s="360"/>
      <c r="D53" s="361"/>
      <c r="E53" s="1483"/>
      <c r="F53" s="318"/>
      <c r="G53" s="1324"/>
      <c r="H53" s="304"/>
      <c r="I53" s="304"/>
      <c r="J53" s="120"/>
      <c r="K53" s="1287"/>
      <c r="L53" s="304"/>
      <c r="M53" s="1287"/>
    </row>
    <row r="54" spans="1:13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4" s="360"/>
      <c r="C54" s="360"/>
      <c r="D54" s="361"/>
      <c r="E54" s="1483"/>
      <c r="F54" s="318"/>
      <c r="G54" s="1324"/>
      <c r="H54" s="304"/>
      <c r="I54" s="304"/>
      <c r="J54" s="120"/>
      <c r="K54" s="1287"/>
      <c r="L54" s="304"/>
      <c r="M54" s="1287"/>
    </row>
    <row r="55" spans="1:13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5" s="360"/>
      <c r="C55" s="360"/>
      <c r="D55" s="361"/>
      <c r="E55" s="1483"/>
      <c r="F55" s="318"/>
      <c r="G55" s="1324"/>
      <c r="H55" s="304"/>
      <c r="I55" s="304"/>
      <c r="J55" s="120"/>
      <c r="K55" s="1287"/>
      <c r="L55" s="304"/>
      <c r="M55" s="1287"/>
    </row>
    <row r="56" spans="1:13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6" s="360"/>
      <c r="C56" s="360"/>
      <c r="D56" s="361"/>
      <c r="E56" s="1483"/>
      <c r="F56" s="318"/>
      <c r="G56" s="1324"/>
      <c r="H56" s="304"/>
      <c r="I56" s="304"/>
      <c r="J56" s="120"/>
      <c r="K56" s="1287"/>
      <c r="L56" s="304"/>
      <c r="M56" s="1287"/>
    </row>
    <row r="57" spans="1:13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7" s="360"/>
      <c r="C57" s="360"/>
      <c r="D57" s="361"/>
      <c r="E57" s="1483"/>
      <c r="F57" s="318"/>
      <c r="G57" s="1324"/>
      <c r="H57" s="304"/>
      <c r="I57" s="304"/>
      <c r="J57" s="120"/>
      <c r="K57" s="1287"/>
      <c r="L57" s="304"/>
      <c r="M57" s="1287"/>
    </row>
    <row r="58" spans="1:13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8" s="360"/>
      <c r="C58" s="360"/>
      <c r="D58" s="361"/>
      <c r="E58" s="1483"/>
      <c r="F58" s="318"/>
      <c r="G58" s="1324"/>
      <c r="H58" s="304"/>
      <c r="I58" s="304"/>
      <c r="J58" s="120"/>
      <c r="K58" s="1287"/>
      <c r="L58" s="304"/>
      <c r="M58" s="1287"/>
    </row>
    <row r="59" spans="1:13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59" s="360"/>
      <c r="C59" s="360"/>
      <c r="D59" s="361"/>
      <c r="E59" s="1483"/>
      <c r="F59" s="318"/>
      <c r="G59" s="1324"/>
      <c r="H59" s="304"/>
      <c r="I59" s="304"/>
      <c r="J59" s="120"/>
      <c r="K59" s="1287"/>
      <c r="L59" s="304"/>
      <c r="M59" s="1287"/>
    </row>
    <row r="60" spans="1:13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0" s="360"/>
      <c r="C60" s="360"/>
      <c r="D60" s="361"/>
      <c r="E60" s="1483"/>
      <c r="F60" s="318"/>
      <c r="G60" s="1324"/>
      <c r="H60" s="304"/>
      <c r="I60" s="304"/>
      <c r="J60" s="120"/>
      <c r="K60" s="1287"/>
      <c r="L60" s="304"/>
      <c r="M60" s="1287"/>
    </row>
    <row r="61" spans="1:13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1" s="360"/>
      <c r="C61" s="360"/>
      <c r="D61" s="361"/>
      <c r="E61" s="1483"/>
      <c r="F61" s="318"/>
      <c r="G61" s="1324"/>
      <c r="H61" s="304"/>
      <c r="I61" s="304"/>
      <c r="J61" s="120"/>
      <c r="K61" s="1287"/>
      <c r="L61" s="304"/>
      <c r="M61" s="1287"/>
    </row>
    <row r="62" spans="1:13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2" s="360"/>
      <c r="C62" s="360"/>
      <c r="D62" s="361"/>
      <c r="E62" s="1483"/>
      <c r="F62" s="318"/>
      <c r="G62" s="1324"/>
      <c r="H62" s="304"/>
      <c r="I62" s="304"/>
      <c r="J62" s="120"/>
      <c r="K62" s="1287"/>
      <c r="L62" s="304"/>
      <c r="M62" s="1287"/>
    </row>
    <row r="63" spans="1:13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3" s="360"/>
      <c r="C63" s="360"/>
      <c r="D63" s="361"/>
      <c r="E63" s="1483"/>
      <c r="F63" s="318"/>
      <c r="G63" s="1324"/>
      <c r="H63" s="304"/>
      <c r="I63" s="304"/>
      <c r="J63" s="120"/>
      <c r="K63" s="1287"/>
      <c r="L63" s="304"/>
      <c r="M63" s="1287"/>
    </row>
    <row r="64" spans="1:13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4" s="360"/>
      <c r="C64" s="360"/>
      <c r="D64" s="361"/>
      <c r="E64" s="1483"/>
      <c r="F64" s="318"/>
      <c r="G64" s="1324"/>
      <c r="H64" s="304"/>
      <c r="I64" s="304"/>
      <c r="J64" s="120"/>
      <c r="K64" s="1287"/>
      <c r="L64" s="304"/>
      <c r="M64" s="1287"/>
    </row>
    <row r="65" spans="1:13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5" s="360"/>
      <c r="C65" s="360"/>
      <c r="D65" s="361"/>
      <c r="E65" s="1483"/>
      <c r="F65" s="318"/>
      <c r="G65" s="1324"/>
      <c r="H65" s="304"/>
      <c r="I65" s="304"/>
      <c r="J65" s="120"/>
      <c r="K65" s="1287"/>
      <c r="L65" s="304"/>
      <c r="M65" s="1287"/>
    </row>
    <row r="66" spans="1:13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6" s="360"/>
      <c r="C66" s="360"/>
      <c r="D66" s="361"/>
      <c r="E66" s="1483"/>
      <c r="F66" s="318"/>
      <c r="G66" s="1324"/>
      <c r="H66" s="304"/>
      <c r="I66" s="304"/>
      <c r="J66" s="120"/>
      <c r="K66" s="1287"/>
      <c r="L66" s="304"/>
      <c r="M66" s="1287"/>
    </row>
    <row r="67" spans="1:13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7" s="360"/>
      <c r="C67" s="360"/>
      <c r="D67" s="361"/>
      <c r="E67" s="1483"/>
      <c r="F67" s="318"/>
      <c r="G67" s="1324"/>
      <c r="H67" s="304"/>
      <c r="I67" s="304"/>
      <c r="J67" s="120"/>
      <c r="K67" s="1287"/>
      <c r="L67" s="304"/>
      <c r="M67" s="1287"/>
    </row>
    <row r="68" spans="1:13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8" s="360"/>
      <c r="C68" s="360"/>
      <c r="D68" s="361"/>
      <c r="E68" s="1483"/>
      <c r="F68" s="318"/>
      <c r="G68" s="1324"/>
      <c r="H68" s="304"/>
      <c r="I68" s="304"/>
      <c r="J68" s="120"/>
      <c r="K68" s="1287"/>
      <c r="L68" s="304"/>
      <c r="M68" s="1287"/>
    </row>
    <row r="69" spans="1:13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69" s="360"/>
      <c r="C69" s="360"/>
      <c r="D69" s="361"/>
      <c r="E69" s="1483"/>
      <c r="F69" s="318"/>
      <c r="G69" s="1324"/>
      <c r="H69" s="304"/>
      <c r="I69" s="304"/>
      <c r="J69" s="120"/>
      <c r="K69" s="1287"/>
      <c r="L69" s="304"/>
      <c r="M69" s="1287"/>
    </row>
    <row r="70" spans="1:13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0" s="360"/>
      <c r="C70" s="360"/>
      <c r="D70" s="361"/>
      <c r="E70" s="1483"/>
      <c r="F70" s="318"/>
      <c r="G70" s="1324"/>
      <c r="H70" s="304"/>
      <c r="I70" s="304"/>
      <c r="J70" s="120"/>
      <c r="K70" s="1287"/>
      <c r="L70" s="304"/>
      <c r="M70" s="1287"/>
    </row>
    <row r="71" spans="1:13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1" s="360"/>
      <c r="C71" s="360"/>
      <c r="D71" s="361"/>
      <c r="E71" s="1483"/>
      <c r="F71" s="318"/>
      <c r="G71" s="1324"/>
      <c r="H71" s="304"/>
      <c r="I71" s="304"/>
      <c r="J71" s="120"/>
      <c r="K71" s="1287"/>
      <c r="L71" s="304"/>
      <c r="M71" s="1287"/>
    </row>
    <row r="72" spans="1:13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2" s="360"/>
      <c r="C72" s="360"/>
      <c r="D72" s="361"/>
      <c r="E72" s="1483"/>
      <c r="F72" s="318"/>
      <c r="G72" s="1324"/>
      <c r="H72" s="304"/>
      <c r="I72" s="304"/>
      <c r="J72" s="120"/>
      <c r="K72" s="1287"/>
      <c r="L72" s="304"/>
      <c r="M72" s="1287"/>
    </row>
    <row r="73" spans="1:13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3" s="360"/>
      <c r="C73" s="360"/>
      <c r="D73" s="361"/>
      <c r="E73" s="1483"/>
      <c r="F73" s="318"/>
      <c r="G73" s="1324"/>
      <c r="H73" s="304"/>
      <c r="I73" s="304"/>
      <c r="J73" s="120"/>
      <c r="K73" s="1287"/>
      <c r="L73" s="304"/>
      <c r="M73" s="1287"/>
    </row>
    <row r="74" spans="1:13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4" s="360"/>
      <c r="C74" s="360"/>
      <c r="D74" s="361"/>
      <c r="E74" s="1483"/>
      <c r="F74" s="318"/>
      <c r="G74" s="1324"/>
      <c r="H74" s="304"/>
      <c r="I74" s="304"/>
      <c r="J74" s="120"/>
      <c r="K74" s="1287"/>
      <c r="L74" s="304"/>
      <c r="M74" s="1287"/>
    </row>
    <row r="75" spans="1:13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5" s="360"/>
      <c r="C75" s="360"/>
      <c r="D75" s="361"/>
      <c r="E75" s="1483"/>
      <c r="F75" s="318"/>
      <c r="G75" s="1324"/>
      <c r="H75" s="304"/>
      <c r="I75" s="304"/>
      <c r="J75" s="120"/>
      <c r="K75" s="1287"/>
      <c r="L75" s="304"/>
      <c r="M75" s="1287"/>
    </row>
    <row r="76" spans="1:13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6" s="360"/>
      <c r="C76" s="360"/>
      <c r="D76" s="361"/>
      <c r="E76" s="1483"/>
      <c r="F76" s="318"/>
      <c r="G76" s="1324"/>
      <c r="H76" s="304"/>
      <c r="I76" s="304"/>
      <c r="J76" s="120"/>
      <c r="K76" s="1287"/>
      <c r="L76" s="304"/>
      <c r="M76" s="1287"/>
    </row>
    <row r="77" spans="1:13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7" s="360"/>
      <c r="C77" s="360"/>
      <c r="D77" s="361"/>
      <c r="E77" s="1483"/>
      <c r="F77" s="318"/>
      <c r="G77" s="1324"/>
      <c r="H77" s="304"/>
      <c r="I77" s="304"/>
      <c r="J77" s="120"/>
      <c r="K77" s="1287"/>
      <c r="L77" s="304"/>
      <c r="M77" s="1287"/>
    </row>
    <row r="78" spans="1:13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8" s="360"/>
      <c r="C78" s="360"/>
      <c r="D78" s="361"/>
      <c r="E78" s="1483"/>
      <c r="F78" s="318"/>
      <c r="G78" s="1324"/>
      <c r="H78" s="304"/>
      <c r="I78" s="304"/>
      <c r="J78" s="120"/>
      <c r="K78" s="1287"/>
      <c r="L78" s="304"/>
      <c r="M78" s="1287"/>
    </row>
    <row r="79" spans="1:13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79" s="360"/>
      <c r="C79" s="360"/>
      <c r="D79" s="361"/>
      <c r="E79" s="1483"/>
      <c r="F79" s="318"/>
      <c r="G79" s="1324"/>
      <c r="H79" s="304"/>
      <c r="I79" s="304"/>
      <c r="J79" s="120"/>
      <c r="K79" s="1287"/>
      <c r="L79" s="304"/>
      <c r="M79" s="1287"/>
    </row>
    <row r="80" spans="1:13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0" s="360"/>
      <c r="C80" s="360"/>
      <c r="D80" s="361"/>
      <c r="E80" s="1483"/>
      <c r="F80" s="318"/>
      <c r="G80" s="1324"/>
      <c r="H80" s="304"/>
      <c r="I80" s="304"/>
      <c r="J80" s="120"/>
      <c r="K80" s="1287"/>
      <c r="L80" s="304"/>
      <c r="M80" s="1287"/>
    </row>
    <row r="81" spans="1:13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1" s="360"/>
      <c r="C81" s="360"/>
      <c r="D81" s="361"/>
      <c r="E81" s="1483"/>
      <c r="F81" s="318"/>
      <c r="G81" s="1324"/>
      <c r="H81" s="304"/>
      <c r="I81" s="304"/>
      <c r="J81" s="120"/>
      <c r="K81" s="1287"/>
      <c r="L81" s="304"/>
      <c r="M81" s="1287"/>
    </row>
    <row r="82" spans="1:13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2" s="360"/>
      <c r="C82" s="360"/>
      <c r="D82" s="361"/>
      <c r="E82" s="1483"/>
      <c r="F82" s="318"/>
      <c r="G82" s="1324"/>
      <c r="H82" s="304"/>
      <c r="I82" s="304"/>
      <c r="J82" s="120"/>
      <c r="K82" s="1287"/>
      <c r="L82" s="304"/>
      <c r="M82" s="1287"/>
    </row>
    <row r="83" spans="1:13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3" s="360"/>
      <c r="C83" s="360"/>
      <c r="D83" s="361"/>
      <c r="E83" s="1483"/>
      <c r="F83" s="318"/>
      <c r="G83" s="1324"/>
      <c r="H83" s="304"/>
      <c r="I83" s="304"/>
      <c r="J83" s="120"/>
      <c r="K83" s="1287"/>
      <c r="L83" s="304"/>
      <c r="M83" s="1287"/>
    </row>
    <row r="84" spans="1:13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4" s="360"/>
      <c r="C84" s="360"/>
      <c r="D84" s="361"/>
      <c r="E84" s="1483"/>
      <c r="F84" s="318"/>
      <c r="G84" s="1324"/>
      <c r="H84" s="304"/>
      <c r="I84" s="304"/>
      <c r="J84" s="120"/>
      <c r="K84" s="1287"/>
      <c r="L84" s="304"/>
      <c r="M84" s="1287"/>
    </row>
    <row r="85" spans="1:13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5" s="360"/>
      <c r="C85" s="360"/>
      <c r="D85" s="361"/>
      <c r="E85" s="1483"/>
      <c r="F85" s="318"/>
      <c r="G85" s="1324"/>
      <c r="H85" s="304"/>
      <c r="I85" s="304"/>
      <c r="J85" s="120"/>
      <c r="K85" s="1287"/>
      <c r="L85" s="304"/>
      <c r="M85" s="1287"/>
    </row>
    <row r="86" spans="1:13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6" s="360"/>
      <c r="C86" s="360"/>
      <c r="D86" s="361"/>
      <c r="E86" s="1483"/>
      <c r="F86" s="318"/>
      <c r="G86" s="1324"/>
      <c r="H86" s="304"/>
      <c r="I86" s="304"/>
      <c r="J86" s="120"/>
      <c r="K86" s="1287"/>
      <c r="L86" s="304"/>
      <c r="M86" s="1287"/>
    </row>
    <row r="87" spans="1:13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7" s="360"/>
      <c r="C87" s="360"/>
      <c r="D87" s="361"/>
      <c r="E87" s="1483"/>
      <c r="F87" s="318"/>
      <c r="G87" s="1324"/>
      <c r="H87" s="304"/>
      <c r="I87" s="304"/>
      <c r="J87" s="120"/>
      <c r="K87" s="1287"/>
      <c r="L87" s="304"/>
      <c r="M87" s="1287"/>
    </row>
    <row r="88" spans="1:13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8" s="360"/>
      <c r="C88" s="360"/>
      <c r="D88" s="361"/>
      <c r="E88" s="1483"/>
      <c r="F88" s="318"/>
      <c r="G88" s="1324"/>
      <c r="H88" s="304"/>
      <c r="I88" s="304"/>
      <c r="J88" s="120"/>
      <c r="K88" s="1287"/>
      <c r="L88" s="304"/>
      <c r="M88" s="1287"/>
    </row>
    <row r="89" spans="1:13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89" s="360"/>
      <c r="C89" s="360"/>
      <c r="D89" s="361"/>
      <c r="E89" s="1483"/>
      <c r="F89" s="318"/>
      <c r="G89" s="1324"/>
      <c r="H89" s="304"/>
      <c r="I89" s="304"/>
      <c r="J89" s="120"/>
      <c r="K89" s="1287"/>
      <c r="L89" s="304"/>
      <c r="M89" s="1287"/>
    </row>
    <row r="90" spans="1:13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0" s="360"/>
      <c r="C90" s="360"/>
      <c r="D90" s="361"/>
      <c r="E90" s="1483"/>
      <c r="F90" s="318"/>
      <c r="G90" s="1324"/>
      <c r="H90" s="304"/>
      <c r="I90" s="304"/>
      <c r="J90" s="120"/>
      <c r="K90" s="1287"/>
      <c r="L90" s="304"/>
      <c r="M90" s="1287"/>
    </row>
    <row r="91" spans="1:13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1" s="360"/>
      <c r="C91" s="360"/>
      <c r="D91" s="361"/>
      <c r="E91" s="1483"/>
      <c r="F91" s="318"/>
      <c r="G91" s="1324"/>
      <c r="H91" s="304"/>
      <c r="I91" s="304"/>
      <c r="J91" s="120"/>
      <c r="K91" s="1287"/>
      <c r="L91" s="304"/>
      <c r="M91" s="1287"/>
    </row>
    <row r="92" spans="1:13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2" s="360"/>
      <c r="C92" s="360"/>
      <c r="D92" s="361"/>
      <c r="E92" s="1483"/>
      <c r="F92" s="318"/>
      <c r="G92" s="1324"/>
      <c r="H92" s="304"/>
      <c r="I92" s="304"/>
      <c r="J92" s="120"/>
      <c r="K92" s="1287"/>
      <c r="L92" s="304"/>
      <c r="M92" s="1287"/>
    </row>
    <row r="93" spans="1:13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3" s="360"/>
      <c r="C93" s="360"/>
      <c r="D93" s="361"/>
      <c r="E93" s="1483"/>
      <c r="F93" s="318"/>
      <c r="G93" s="1324"/>
      <c r="H93" s="304"/>
      <c r="I93" s="304"/>
      <c r="J93" s="120"/>
      <c r="K93" s="1287"/>
      <c r="L93" s="304"/>
      <c r="M93" s="1287"/>
    </row>
    <row r="94" spans="1:13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4" s="360"/>
      <c r="C94" s="360"/>
      <c r="D94" s="361"/>
      <c r="E94" s="1483"/>
      <c r="F94" s="318"/>
      <c r="G94" s="1324"/>
      <c r="H94" s="304"/>
      <c r="I94" s="304"/>
      <c r="J94" s="120"/>
      <c r="K94" s="1287"/>
      <c r="L94" s="304"/>
      <c r="M94" s="1287"/>
    </row>
    <row r="95" spans="1:13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5" s="360"/>
      <c r="C95" s="360"/>
      <c r="D95" s="361"/>
      <c r="E95" s="1483"/>
      <c r="F95" s="318"/>
      <c r="G95" s="1324"/>
      <c r="H95" s="304"/>
      <c r="I95" s="304"/>
      <c r="J95" s="120"/>
      <c r="K95" s="1287"/>
      <c r="L95" s="304"/>
      <c r="M95" s="1287"/>
    </row>
    <row r="96" spans="1:13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6" s="360"/>
      <c r="C96" s="360"/>
      <c r="D96" s="361"/>
      <c r="E96" s="1483"/>
      <c r="F96" s="318"/>
      <c r="G96" s="1324"/>
      <c r="H96" s="304"/>
      <c r="I96" s="304"/>
      <c r="J96" s="120"/>
      <c r="K96" s="1287"/>
      <c r="L96" s="304"/>
      <c r="M96" s="1287"/>
    </row>
    <row r="97" spans="1:13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7" s="360"/>
      <c r="C97" s="360"/>
      <c r="D97" s="361"/>
      <c r="E97" s="1483"/>
      <c r="F97" s="318"/>
      <c r="G97" s="1324"/>
      <c r="H97" s="304"/>
      <c r="I97" s="304"/>
      <c r="J97" s="120"/>
      <c r="K97" s="1287"/>
      <c r="L97" s="304"/>
      <c r="M97" s="1287"/>
    </row>
    <row r="98" spans="1:13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8" s="360"/>
      <c r="C98" s="360"/>
      <c r="D98" s="361"/>
      <c r="E98" s="1483"/>
      <c r="F98" s="318"/>
      <c r="G98" s="1324"/>
      <c r="H98" s="304"/>
      <c r="I98" s="304"/>
      <c r="J98" s="120"/>
      <c r="K98" s="1287"/>
      <c r="L98" s="304"/>
      <c r="M98" s="1287"/>
    </row>
    <row r="99" spans="1:13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99" s="360"/>
      <c r="C99" s="360"/>
      <c r="D99" s="361"/>
      <c r="E99" s="1483"/>
      <c r="F99" s="318"/>
      <c r="G99" s="1324"/>
      <c r="H99" s="304"/>
      <c r="I99" s="304"/>
      <c r="J99" s="120"/>
      <c r="K99" s="1287"/>
      <c r="L99" s="304"/>
      <c r="M99" s="1287"/>
    </row>
    <row r="100" spans="1:13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0" s="360"/>
      <c r="C100" s="360"/>
      <c r="D100" s="361"/>
      <c r="E100" s="1483"/>
      <c r="F100" s="318"/>
      <c r="G100" s="1324"/>
      <c r="H100" s="304"/>
      <c r="I100" s="304"/>
      <c r="J100" s="120"/>
      <c r="K100" s="1287"/>
      <c r="L100" s="304"/>
      <c r="M100" s="1287"/>
    </row>
    <row r="101" spans="1:13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1" s="360"/>
      <c r="C101" s="360"/>
      <c r="D101" s="361"/>
      <c r="E101" s="1483"/>
      <c r="F101" s="318"/>
      <c r="G101" s="1324"/>
      <c r="H101" s="304"/>
      <c r="I101" s="304"/>
      <c r="J101" s="120"/>
      <c r="K101" s="1287"/>
      <c r="L101" s="304"/>
      <c r="M101" s="1287"/>
    </row>
    <row r="102" spans="1:13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2" s="360"/>
      <c r="C102" s="360"/>
      <c r="D102" s="361"/>
      <c r="E102" s="1483"/>
      <c r="F102" s="318"/>
      <c r="G102" s="1324"/>
      <c r="H102" s="304"/>
      <c r="I102" s="304"/>
      <c r="J102" s="120"/>
      <c r="K102" s="1287"/>
      <c r="L102" s="304"/>
      <c r="M102" s="1287"/>
    </row>
    <row r="103" spans="1:13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3" s="360"/>
      <c r="C103" s="360"/>
      <c r="D103" s="361"/>
      <c r="E103" s="1483"/>
      <c r="F103" s="318"/>
      <c r="G103" s="1324"/>
      <c r="H103" s="304"/>
      <c r="I103" s="304"/>
      <c r="J103" s="120"/>
      <c r="K103" s="1287"/>
      <c r="L103" s="304"/>
      <c r="M103" s="1287"/>
    </row>
    <row r="104" spans="1:13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4" s="360"/>
      <c r="C104" s="360"/>
      <c r="D104" s="361"/>
      <c r="E104" s="1483"/>
      <c r="F104" s="318"/>
      <c r="G104" s="1324"/>
      <c r="H104" s="304"/>
      <c r="I104" s="304"/>
      <c r="J104" s="120"/>
      <c r="K104" s="1287"/>
      <c r="L104" s="304"/>
      <c r="M104" s="1287"/>
    </row>
    <row r="105" spans="1:13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5" s="360"/>
      <c r="C105" s="360"/>
      <c r="D105" s="361"/>
      <c r="E105" s="1483"/>
      <c r="F105" s="318"/>
      <c r="G105" s="1324"/>
      <c r="H105" s="304"/>
      <c r="I105" s="304"/>
      <c r="J105" s="120"/>
      <c r="K105" s="1287"/>
      <c r="L105" s="304"/>
      <c r="M105" s="1287"/>
    </row>
    <row r="106" spans="1:13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6" s="360"/>
      <c r="C106" s="360"/>
      <c r="D106" s="361"/>
      <c r="E106" s="1483"/>
      <c r="F106" s="318"/>
      <c r="G106" s="1324"/>
      <c r="H106" s="304"/>
      <c r="I106" s="304"/>
      <c r="J106" s="120"/>
      <c r="K106" s="1287"/>
      <c r="L106" s="304"/>
      <c r="M106" s="1287"/>
    </row>
    <row r="107" spans="1:13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7" s="360"/>
      <c r="C107" s="360"/>
      <c r="D107" s="361"/>
      <c r="E107" s="1483"/>
      <c r="F107" s="318"/>
      <c r="G107" s="1324"/>
      <c r="H107" s="304"/>
      <c r="I107" s="304"/>
      <c r="J107" s="120"/>
      <c r="K107" s="1287"/>
      <c r="L107" s="304"/>
      <c r="M107" s="1287"/>
    </row>
    <row r="108" spans="1:13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8" s="360"/>
      <c r="C108" s="360"/>
      <c r="D108" s="361"/>
      <c r="E108" s="1483"/>
      <c r="F108" s="318"/>
      <c r="G108" s="1324"/>
      <c r="H108" s="304"/>
      <c r="I108" s="304"/>
      <c r="J108" s="120"/>
      <c r="K108" s="1287"/>
      <c r="L108" s="304"/>
      <c r="M108" s="1287"/>
    </row>
    <row r="109" spans="1:13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09" s="360"/>
      <c r="C109" s="360"/>
      <c r="D109" s="361"/>
      <c r="E109" s="1483"/>
      <c r="F109" s="318"/>
      <c r="G109" s="1324"/>
      <c r="H109" s="304"/>
      <c r="I109" s="304"/>
      <c r="J109" s="120"/>
      <c r="K109" s="1287"/>
      <c r="L109" s="304"/>
      <c r="M109" s="1287"/>
    </row>
    <row r="110" spans="1:13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0" s="360"/>
      <c r="C110" s="360"/>
      <c r="D110" s="361"/>
      <c r="E110" s="1483"/>
      <c r="F110" s="318"/>
      <c r="G110" s="1324"/>
      <c r="H110" s="304"/>
      <c r="I110" s="304"/>
      <c r="J110" s="120"/>
      <c r="K110" s="1287"/>
      <c r="L110" s="304"/>
      <c r="M110" s="1287"/>
    </row>
    <row r="111" spans="1:13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1" s="360"/>
      <c r="C111" s="360"/>
      <c r="D111" s="361"/>
      <c r="E111" s="1483"/>
      <c r="F111" s="318"/>
      <c r="G111" s="1324"/>
      <c r="H111" s="304"/>
      <c r="I111" s="304"/>
      <c r="J111" s="120"/>
      <c r="K111" s="1287"/>
      <c r="L111" s="304"/>
      <c r="M111" s="1287"/>
    </row>
    <row r="112" spans="1:13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2" s="360"/>
      <c r="C112" s="360"/>
      <c r="D112" s="361"/>
      <c r="E112" s="1483"/>
      <c r="F112" s="318"/>
      <c r="G112" s="1324"/>
      <c r="H112" s="304"/>
      <c r="I112" s="304"/>
      <c r="J112" s="120"/>
      <c r="K112" s="1287"/>
      <c r="L112" s="304"/>
      <c r="M112" s="1287"/>
    </row>
    <row r="113" spans="1:13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3" s="360"/>
      <c r="C113" s="360"/>
      <c r="D113" s="361"/>
      <c r="E113" s="1483"/>
      <c r="F113" s="318"/>
      <c r="G113" s="1324"/>
      <c r="H113" s="304"/>
      <c r="I113" s="304"/>
      <c r="J113" s="120"/>
      <c r="K113" s="1287"/>
      <c r="L113" s="304"/>
      <c r="M113" s="1287"/>
    </row>
    <row r="114" spans="1:13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4" s="360"/>
      <c r="C114" s="360"/>
      <c r="D114" s="361"/>
      <c r="E114" s="1483"/>
      <c r="F114" s="318"/>
      <c r="G114" s="1324"/>
      <c r="H114" s="304"/>
      <c r="I114" s="304"/>
      <c r="J114" s="120"/>
      <c r="K114" s="1287"/>
      <c r="L114" s="304"/>
      <c r="M114" s="1287"/>
    </row>
    <row r="115" spans="1:13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5" s="360"/>
      <c r="C115" s="360"/>
      <c r="D115" s="361"/>
      <c r="E115" s="1483"/>
      <c r="F115" s="318"/>
      <c r="G115" s="1324"/>
      <c r="H115" s="304"/>
      <c r="I115" s="304"/>
      <c r="J115" s="120"/>
      <c r="K115" s="1287"/>
      <c r="L115" s="304"/>
      <c r="M115" s="1287"/>
    </row>
    <row r="116" spans="1:13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6" s="360"/>
      <c r="C116" s="360"/>
      <c r="D116" s="361"/>
      <c r="E116" s="1483"/>
      <c r="F116" s="318"/>
      <c r="G116" s="1324"/>
      <c r="H116" s="304"/>
      <c r="I116" s="304"/>
      <c r="J116" s="120"/>
      <c r="K116" s="1287"/>
      <c r="L116" s="304"/>
      <c r="M116" s="1287"/>
    </row>
    <row r="117" spans="1:13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7" s="360"/>
      <c r="C117" s="360"/>
      <c r="D117" s="361"/>
      <c r="E117" s="1483"/>
      <c r="F117" s="318"/>
      <c r="G117" s="1324"/>
      <c r="H117" s="304"/>
      <c r="I117" s="304"/>
      <c r="J117" s="120"/>
      <c r="K117" s="1287"/>
      <c r="L117" s="304"/>
      <c r="M117" s="1287"/>
    </row>
    <row r="118" spans="1:13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8" s="360"/>
      <c r="C118" s="360"/>
      <c r="D118" s="361"/>
      <c r="E118" s="1483"/>
      <c r="F118" s="318"/>
      <c r="G118" s="1324"/>
      <c r="H118" s="304"/>
      <c r="I118" s="304"/>
      <c r="J118" s="120"/>
      <c r="K118" s="1287"/>
      <c r="L118" s="304"/>
      <c r="M118" s="1287"/>
    </row>
    <row r="119" spans="1:13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19" s="360"/>
      <c r="C119" s="360"/>
      <c r="D119" s="361"/>
      <c r="E119" s="1483"/>
      <c r="F119" s="318"/>
      <c r="G119" s="1324"/>
      <c r="H119" s="304"/>
      <c r="I119" s="304"/>
      <c r="J119" s="120"/>
      <c r="K119" s="1287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0" s="360"/>
      <c r="C120" s="360"/>
      <c r="D120" s="361"/>
      <c r="E120" s="1483"/>
      <c r="F120" s="318"/>
      <c r="G120" s="1324"/>
      <c r="H120" s="304"/>
      <c r="I120" s="304"/>
      <c r="J120" s="120"/>
      <c r="K120" s="1287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1" s="360"/>
      <c r="C121" s="360"/>
      <c r="D121" s="361"/>
      <c r="E121" s="1483"/>
      <c r="F121" s="318"/>
      <c r="G121" s="1324"/>
      <c r="H121" s="304"/>
      <c r="I121" s="304"/>
      <c r="J121" s="120"/>
      <c r="K121" s="1287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2" s="360"/>
      <c r="C122" s="360"/>
      <c r="D122" s="361"/>
      <c r="E122" s="1483"/>
      <c r="F122" s="318"/>
      <c r="G122" s="1324"/>
      <c r="H122" s="304"/>
      <c r="I122" s="304"/>
      <c r="J122" s="120"/>
      <c r="K122" s="1287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3" s="360"/>
      <c r="C123" s="360"/>
      <c r="D123" s="361"/>
      <c r="E123" s="1483"/>
      <c r="F123" s="318"/>
      <c r="G123" s="1324"/>
      <c r="H123" s="304"/>
      <c r="I123" s="304"/>
      <c r="J123" s="120"/>
      <c r="K123" s="1287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4" s="360"/>
      <c r="C124" s="360"/>
      <c r="D124" s="361"/>
      <c r="E124" s="1483"/>
      <c r="F124" s="318"/>
      <c r="G124" s="1324"/>
      <c r="H124" s="304"/>
      <c r="I124" s="304"/>
      <c r="J124" s="120"/>
      <c r="K124" s="1287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5" s="360"/>
      <c r="C125" s="360"/>
      <c r="D125" s="361"/>
      <c r="E125" s="1483"/>
      <c r="F125" s="318"/>
      <c r="G125" s="1324"/>
      <c r="H125" s="304"/>
      <c r="I125" s="304"/>
      <c r="J125" s="120"/>
      <c r="K125" s="1287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6" s="360"/>
      <c r="C126" s="360"/>
      <c r="D126" s="361"/>
      <c r="E126" s="1483"/>
      <c r="F126" s="318"/>
      <c r="G126" s="1324"/>
      <c r="H126" s="304"/>
      <c r="I126" s="304"/>
      <c r="J126" s="120"/>
      <c r="K126" s="1287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7" s="360"/>
      <c r="C127" s="360"/>
      <c r="D127" s="361"/>
      <c r="E127" s="1483"/>
      <c r="F127" s="318"/>
      <c r="G127" s="1324"/>
      <c r="H127" s="304"/>
      <c r="I127" s="304"/>
      <c r="J127" s="120"/>
      <c r="K127" s="1287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8" s="360"/>
      <c r="C128" s="360"/>
      <c r="D128" s="361"/>
      <c r="E128" s="1483"/>
      <c r="F128" s="318"/>
      <c r="G128" s="1324"/>
      <c r="H128" s="304"/>
      <c r="I128" s="304"/>
      <c r="J128" s="120"/>
      <c r="K128" s="1287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29" s="360"/>
      <c r="C129" s="360"/>
      <c r="D129" s="361"/>
      <c r="E129" s="1483"/>
      <c r="F129" s="318"/>
      <c r="G129" s="1324"/>
      <c r="H129" s="304"/>
      <c r="I129" s="304"/>
      <c r="J129" s="120"/>
      <c r="K129" s="1287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0" s="360"/>
      <c r="C130" s="360"/>
      <c r="D130" s="361"/>
      <c r="E130" s="1483"/>
      <c r="F130" s="318"/>
      <c r="G130" s="1324"/>
      <c r="H130" s="304"/>
      <c r="I130" s="304"/>
      <c r="J130" s="120"/>
      <c r="K130" s="1287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1" s="360"/>
      <c r="C131" s="360"/>
      <c r="D131" s="361"/>
      <c r="E131" s="1483"/>
      <c r="F131" s="318"/>
      <c r="G131" s="1324"/>
      <c r="H131" s="304"/>
      <c r="I131" s="304"/>
      <c r="J131" s="120"/>
      <c r="K131" s="1287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2" s="360"/>
      <c r="C132" s="360"/>
      <c r="D132" s="361"/>
      <c r="E132" s="1483"/>
      <c r="F132" s="318"/>
      <c r="G132" s="1324"/>
      <c r="H132" s="304"/>
      <c r="I132" s="304"/>
      <c r="J132" s="120"/>
      <c r="K132" s="1287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3" s="360"/>
      <c r="C133" s="360"/>
      <c r="D133" s="361"/>
      <c r="E133" s="1483"/>
      <c r="F133" s="318"/>
      <c r="G133" s="1324"/>
      <c r="H133" s="304"/>
      <c r="I133" s="304"/>
      <c r="J133" s="120"/>
      <c r="K133" s="1287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4" s="360"/>
      <c r="C134" s="360"/>
      <c r="D134" s="361"/>
      <c r="E134" s="1483"/>
      <c r="F134" s="318"/>
      <c r="G134" s="1324"/>
      <c r="H134" s="304"/>
      <c r="I134" s="304"/>
      <c r="J134" s="120"/>
      <c r="K134" s="1287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5" s="360"/>
      <c r="C135" s="360"/>
      <c r="D135" s="361"/>
      <c r="E135" s="1483"/>
      <c r="F135" s="318"/>
      <c r="G135" s="1324"/>
      <c r="H135" s="304"/>
      <c r="I135" s="304"/>
      <c r="J135" s="120"/>
      <c r="K135" s="1287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6" s="360"/>
      <c r="C136" s="360"/>
      <c r="D136" s="361"/>
      <c r="E136" s="1483"/>
      <c r="F136" s="318"/>
      <c r="G136" s="1324"/>
      <c r="H136" s="304"/>
      <c r="I136" s="304"/>
      <c r="J136" s="120"/>
      <c r="K136" s="1287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7" s="360"/>
      <c r="C137" s="360"/>
      <c r="D137" s="361"/>
      <c r="E137" s="1483"/>
      <c r="F137" s="318"/>
      <c r="G137" s="1324"/>
      <c r="H137" s="304"/>
      <c r="I137" s="304"/>
      <c r="J137" s="120"/>
      <c r="K137" s="1287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8" s="360"/>
      <c r="C138" s="360"/>
      <c r="D138" s="361"/>
      <c r="E138" s="1483"/>
      <c r="F138" s="318"/>
      <c r="G138" s="1324"/>
      <c r="H138" s="304"/>
      <c r="I138" s="304"/>
      <c r="J138" s="120"/>
      <c r="K138" s="1287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39" s="360"/>
      <c r="C139" s="360"/>
      <c r="D139" s="361"/>
      <c r="E139" s="1483"/>
      <c r="F139" s="318"/>
      <c r="G139" s="1324"/>
      <c r="H139" s="304"/>
      <c r="I139" s="304"/>
      <c r="J139" s="120"/>
      <c r="K139" s="1287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0" s="360"/>
      <c r="C140" s="360"/>
      <c r="D140" s="361"/>
      <c r="E140" s="1483"/>
      <c r="F140" s="318"/>
      <c r="G140" s="1324"/>
      <c r="H140" s="304"/>
      <c r="I140" s="304"/>
      <c r="J140" s="120"/>
      <c r="K140" s="1287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1" s="360"/>
      <c r="C141" s="360"/>
      <c r="D141" s="361"/>
      <c r="E141" s="1483"/>
      <c r="F141" s="318"/>
      <c r="G141" s="1324"/>
      <c r="H141" s="304"/>
      <c r="I141" s="304"/>
      <c r="J141" s="120"/>
      <c r="K141" s="1287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2" s="360"/>
      <c r="C142" s="360"/>
      <c r="D142" s="361"/>
      <c r="E142" s="1483"/>
      <c r="F142" s="318"/>
      <c r="G142" s="1324"/>
      <c r="H142" s="304"/>
      <c r="I142" s="304"/>
      <c r="J142" s="120"/>
      <c r="K142" s="1287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3" s="360"/>
      <c r="C143" s="360"/>
      <c r="D143" s="361"/>
      <c r="E143" s="1483"/>
      <c r="F143" s="318"/>
      <c r="G143" s="1324"/>
      <c r="H143" s="304"/>
      <c r="I143" s="304"/>
      <c r="J143" s="120"/>
      <c r="K143" s="1287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4" s="360"/>
      <c r="C144" s="360"/>
      <c r="D144" s="361"/>
      <c r="E144" s="1483"/>
      <c r="F144" s="318"/>
      <c r="G144" s="1324"/>
      <c r="H144" s="304"/>
      <c r="I144" s="304"/>
      <c r="J144" s="120"/>
      <c r="K144" s="1287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5" s="360"/>
      <c r="C145" s="360"/>
      <c r="D145" s="361"/>
      <c r="E145" s="1483"/>
      <c r="F145" s="318"/>
      <c r="G145" s="1324"/>
      <c r="H145" s="304"/>
      <c r="I145" s="304"/>
      <c r="J145" s="120"/>
      <c r="K145" s="1287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6" s="360"/>
      <c r="C146" s="360"/>
      <c r="D146" s="361"/>
      <c r="E146" s="1483"/>
      <c r="F146" s="318"/>
      <c r="G146" s="1324"/>
      <c r="H146" s="304"/>
      <c r="I146" s="304"/>
      <c r="J146" s="120"/>
      <c r="K146" s="1287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7" s="360"/>
      <c r="C147" s="360"/>
      <c r="D147" s="361"/>
      <c r="E147" s="1483"/>
      <c r="F147" s="318"/>
      <c r="G147" s="1324"/>
      <c r="H147" s="304"/>
      <c r="I147" s="304"/>
      <c r="J147" s="120"/>
      <c r="K147" s="1287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8" s="360"/>
      <c r="C148" s="360"/>
      <c r="D148" s="361"/>
      <c r="E148" s="1483"/>
      <c r="F148" s="318"/>
      <c r="G148" s="1324"/>
      <c r="H148" s="304"/>
      <c r="I148" s="304"/>
      <c r="J148" s="120"/>
      <c r="K148" s="1287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49" s="360"/>
      <c r="C149" s="360"/>
      <c r="D149" s="361"/>
      <c r="E149" s="1483"/>
      <c r="F149" s="318"/>
      <c r="G149" s="1324"/>
      <c r="H149" s="304"/>
      <c r="I149" s="304"/>
      <c r="J149" s="120"/>
      <c r="K149" s="1287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0" s="360"/>
      <c r="C150" s="360"/>
      <c r="D150" s="361"/>
      <c r="E150" s="1483"/>
      <c r="F150" s="318"/>
      <c r="G150" s="1324"/>
      <c r="H150" s="304"/>
      <c r="I150" s="304"/>
      <c r="J150" s="120"/>
      <c r="K150" s="1287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1" s="360"/>
      <c r="C151" s="360"/>
      <c r="D151" s="361"/>
      <c r="E151" s="1483"/>
      <c r="F151" s="318"/>
      <c r="G151" s="1324"/>
      <c r="H151" s="304"/>
      <c r="I151" s="304"/>
      <c r="J151" s="120"/>
      <c r="K151" s="1287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2" s="360"/>
      <c r="C152" s="360"/>
      <c r="D152" s="361"/>
      <c r="E152" s="1483"/>
      <c r="F152" s="318"/>
      <c r="G152" s="1324"/>
      <c r="H152" s="304"/>
      <c r="I152" s="304"/>
      <c r="J152" s="120"/>
      <c r="K152" s="1287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3" s="360"/>
      <c r="C153" s="360"/>
      <c r="D153" s="361"/>
      <c r="E153" s="1483"/>
      <c r="F153" s="318"/>
      <c r="G153" s="1324"/>
      <c r="H153" s="304"/>
      <c r="I153" s="304"/>
      <c r="J153" s="120"/>
      <c r="K153" s="1287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4" s="360"/>
      <c r="C154" s="360"/>
      <c r="D154" s="361"/>
      <c r="E154" s="1483"/>
      <c r="F154" s="318"/>
      <c r="G154" s="1324"/>
      <c r="H154" s="304"/>
      <c r="I154" s="304"/>
      <c r="J154" s="120"/>
      <c r="K154" s="1287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5" s="360"/>
      <c r="C155" s="360"/>
      <c r="D155" s="361"/>
      <c r="E155" s="1483"/>
      <c r="F155" s="318"/>
      <c r="G155" s="1324"/>
      <c r="H155" s="304"/>
      <c r="I155" s="304"/>
      <c r="J155" s="120"/>
      <c r="K155" s="1287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6" s="360"/>
      <c r="C156" s="360"/>
      <c r="D156" s="361"/>
      <c r="E156" s="1483"/>
      <c r="F156" s="318"/>
      <c r="G156" s="1324"/>
      <c r="H156" s="304"/>
      <c r="I156" s="304"/>
      <c r="J156" s="120"/>
      <c r="K156" s="1287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7" s="360"/>
      <c r="C157" s="360"/>
      <c r="D157" s="361"/>
      <c r="E157" s="1483"/>
      <c r="F157" s="318"/>
      <c r="G157" s="1324"/>
      <c r="H157" s="304"/>
      <c r="I157" s="304"/>
      <c r="J157" s="120"/>
      <c r="K157" s="1287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8" s="360"/>
      <c r="C158" s="360"/>
      <c r="D158" s="361"/>
      <c r="E158" s="1483"/>
      <c r="F158" s="318"/>
      <c r="G158" s="1324"/>
      <c r="H158" s="304"/>
      <c r="I158" s="304"/>
      <c r="J158" s="120"/>
      <c r="K158" s="1287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59" s="360"/>
      <c r="C159" s="360"/>
      <c r="D159" s="361"/>
      <c r="E159" s="1483"/>
      <c r="F159" s="318"/>
      <c r="G159" s="1324"/>
      <c r="H159" s="304"/>
      <c r="I159" s="304"/>
      <c r="J159" s="120"/>
      <c r="K159" s="1287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0" s="360"/>
      <c r="C160" s="360"/>
      <c r="D160" s="361"/>
      <c r="E160" s="1483"/>
      <c r="F160" s="318"/>
      <c r="G160" s="1324"/>
      <c r="H160" s="304"/>
      <c r="I160" s="304"/>
      <c r="J160" s="120"/>
      <c r="K160" s="1287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1" s="360"/>
      <c r="C161" s="360"/>
      <c r="D161" s="361"/>
      <c r="E161" s="1483"/>
      <c r="F161" s="318"/>
      <c r="G161" s="1324"/>
      <c r="H161" s="304"/>
      <c r="I161" s="304"/>
      <c r="J161" s="120"/>
      <c r="K161" s="1287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2" s="360"/>
      <c r="C162" s="360"/>
      <c r="D162" s="361"/>
      <c r="E162" s="1483"/>
      <c r="F162" s="318"/>
      <c r="G162" s="1324"/>
      <c r="H162" s="304"/>
      <c r="I162" s="304"/>
      <c r="J162" s="120"/>
      <c r="K162" s="1287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3" s="360"/>
      <c r="C163" s="360"/>
      <c r="D163" s="361"/>
      <c r="E163" s="1483"/>
      <c r="F163" s="318"/>
      <c r="G163" s="1324"/>
      <c r="H163" s="304"/>
      <c r="I163" s="304"/>
      <c r="J163" s="120"/>
      <c r="K163" s="1287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4" s="360"/>
      <c r="C164" s="360"/>
      <c r="D164" s="361"/>
      <c r="E164" s="1483"/>
      <c r="F164" s="318"/>
      <c r="G164" s="1324"/>
      <c r="H164" s="304"/>
      <c r="I164" s="304"/>
      <c r="J164" s="120"/>
      <c r="K164" s="1287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5" s="360"/>
      <c r="C165" s="360"/>
      <c r="D165" s="361"/>
      <c r="E165" s="1483"/>
      <c r="F165" s="318"/>
      <c r="G165" s="1324"/>
      <c r="H165" s="304"/>
      <c r="I165" s="304"/>
      <c r="J165" s="120"/>
      <c r="K165" s="1287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6" s="360"/>
      <c r="C166" s="360"/>
      <c r="D166" s="361"/>
      <c r="E166" s="1483"/>
      <c r="F166" s="318"/>
      <c r="G166" s="1324"/>
      <c r="H166" s="304"/>
      <c r="I166" s="304"/>
      <c r="J166" s="120"/>
      <c r="K166" s="1287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7" s="360"/>
      <c r="C167" s="360"/>
      <c r="D167" s="361"/>
      <c r="E167" s="1483"/>
      <c r="F167" s="318"/>
      <c r="G167" s="1324"/>
      <c r="H167" s="304"/>
      <c r="I167" s="304"/>
      <c r="J167" s="120"/>
      <c r="K167" s="1287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8" s="360"/>
      <c r="C168" s="360"/>
      <c r="D168" s="361"/>
      <c r="E168" s="1483"/>
      <c r="F168" s="318"/>
      <c r="G168" s="1324"/>
      <c r="H168" s="304"/>
      <c r="I168" s="304"/>
      <c r="J168" s="120"/>
      <c r="K168" s="1287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69" s="360"/>
      <c r="C169" s="360"/>
      <c r="D169" s="361"/>
      <c r="E169" s="1483"/>
      <c r="F169" s="318"/>
      <c r="G169" s="1324"/>
      <c r="H169" s="304"/>
      <c r="I169" s="304"/>
      <c r="J169" s="120"/>
      <c r="K169" s="1287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0" s="360"/>
      <c r="C170" s="360"/>
      <c r="D170" s="361"/>
      <c r="E170" s="1483"/>
      <c r="F170" s="318"/>
      <c r="G170" s="1324"/>
      <c r="H170" s="304"/>
      <c r="I170" s="304"/>
      <c r="J170" s="120"/>
      <c r="K170" s="1287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1" s="360"/>
      <c r="C171" s="360"/>
      <c r="D171" s="361"/>
      <c r="E171" s="1483"/>
      <c r="F171" s="318"/>
      <c r="G171" s="1324"/>
      <c r="H171" s="304"/>
      <c r="I171" s="304"/>
      <c r="J171" s="120"/>
      <c r="K171" s="1287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2" s="360"/>
      <c r="C172" s="360"/>
      <c r="D172" s="361"/>
      <c r="E172" s="1483"/>
      <c r="F172" s="318"/>
      <c r="G172" s="1324"/>
      <c r="H172" s="304"/>
      <c r="I172" s="304"/>
      <c r="J172" s="120"/>
      <c r="K172" s="1287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3" s="360"/>
      <c r="C173" s="360"/>
      <c r="D173" s="361"/>
      <c r="E173" s="1483"/>
      <c r="F173" s="318"/>
      <c r="G173" s="1324"/>
      <c r="H173" s="304"/>
      <c r="I173" s="304"/>
      <c r="J173" s="120"/>
      <c r="K173" s="1287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4" s="360"/>
      <c r="C174" s="360"/>
      <c r="D174" s="361"/>
      <c r="E174" s="1483"/>
      <c r="F174" s="318"/>
      <c r="G174" s="1324"/>
      <c r="H174" s="304"/>
      <c r="I174" s="304"/>
      <c r="J174" s="120"/>
      <c r="K174" s="1287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5" s="360"/>
      <c r="C175" s="360"/>
      <c r="D175" s="361"/>
      <c r="E175" s="1483"/>
      <c r="F175" s="318"/>
      <c r="G175" s="1324"/>
      <c r="H175" s="304"/>
      <c r="I175" s="304"/>
      <c r="J175" s="120"/>
      <c r="K175" s="1287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6" s="360"/>
      <c r="C176" s="360"/>
      <c r="D176" s="361"/>
      <c r="E176" s="1483"/>
      <c r="F176" s="318"/>
      <c r="G176" s="1324"/>
      <c r="H176" s="304"/>
      <c r="I176" s="304"/>
      <c r="J176" s="120"/>
      <c r="K176" s="1287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7" s="360"/>
      <c r="C177" s="360"/>
      <c r="D177" s="361"/>
      <c r="E177" s="1483"/>
      <c r="F177" s="318"/>
      <c r="G177" s="1324"/>
      <c r="H177" s="304"/>
      <c r="I177" s="304"/>
      <c r="J177" s="120"/>
      <c r="K177" s="1287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8" s="360"/>
      <c r="C178" s="360"/>
      <c r="D178" s="361"/>
      <c r="E178" s="1483"/>
      <c r="F178" s="318"/>
      <c r="G178" s="1324"/>
      <c r="H178" s="304"/>
      <c r="I178" s="304"/>
      <c r="J178" s="120"/>
      <c r="K178" s="1287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79" s="360"/>
      <c r="C179" s="360"/>
      <c r="D179" s="361"/>
      <c r="E179" s="1483"/>
      <c r="F179" s="318"/>
      <c r="G179" s="1324"/>
      <c r="H179" s="304"/>
      <c r="I179" s="304"/>
      <c r="J179" s="120"/>
      <c r="K179" s="1287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0" s="360"/>
      <c r="C180" s="360"/>
      <c r="D180" s="361"/>
      <c r="E180" s="1483"/>
      <c r="F180" s="318"/>
      <c r="G180" s="1324"/>
      <c r="H180" s="304"/>
      <c r="I180" s="304"/>
      <c r="J180" s="120"/>
      <c r="K180" s="1287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1" s="360"/>
      <c r="C181" s="360"/>
      <c r="D181" s="361"/>
      <c r="E181" s="1483"/>
      <c r="F181" s="318"/>
      <c r="G181" s="1324"/>
      <c r="H181" s="304"/>
      <c r="I181" s="304"/>
      <c r="J181" s="120"/>
      <c r="K181" s="1287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2" s="360"/>
      <c r="C182" s="360"/>
      <c r="D182" s="361"/>
      <c r="E182" s="1483"/>
      <c r="F182" s="318"/>
      <c r="G182" s="1324"/>
      <c r="H182" s="304"/>
      <c r="I182" s="304"/>
      <c r="J182" s="120"/>
      <c r="K182" s="1287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3" s="360"/>
      <c r="C183" s="360"/>
      <c r="D183" s="361"/>
      <c r="E183" s="1483"/>
      <c r="F183" s="318"/>
      <c r="G183" s="1324"/>
      <c r="H183" s="304"/>
      <c r="I183" s="304"/>
      <c r="J183" s="120"/>
      <c r="K183" s="1287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4" s="360"/>
      <c r="C184" s="360"/>
      <c r="D184" s="361"/>
      <c r="E184" s="1483"/>
      <c r="F184" s="318"/>
      <c r="G184" s="1324"/>
      <c r="H184" s="304"/>
      <c r="I184" s="304"/>
      <c r="J184" s="120"/>
      <c r="K184" s="1287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5" s="360"/>
      <c r="C185" s="360"/>
      <c r="D185" s="361"/>
      <c r="E185" s="1483"/>
      <c r="F185" s="318"/>
      <c r="G185" s="1324"/>
      <c r="H185" s="304"/>
      <c r="I185" s="304"/>
      <c r="J185" s="120"/>
      <c r="K185" s="1287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6" s="360"/>
      <c r="C186" s="360"/>
      <c r="D186" s="361"/>
      <c r="E186" s="1483"/>
      <c r="F186" s="318"/>
      <c r="G186" s="1324"/>
      <c r="H186" s="304"/>
      <c r="I186" s="304"/>
      <c r="J186" s="120"/>
      <c r="K186" s="1287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7" s="360"/>
      <c r="C187" s="360"/>
      <c r="D187" s="361"/>
      <c r="E187" s="1483"/>
      <c r="F187" s="318"/>
      <c r="G187" s="1324"/>
      <c r="H187" s="304"/>
      <c r="I187" s="304"/>
      <c r="J187" s="120"/>
      <c r="K187" s="1287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8" s="360"/>
      <c r="C188" s="360"/>
      <c r="D188" s="361"/>
      <c r="E188" s="1483"/>
      <c r="F188" s="318"/>
      <c r="G188" s="1324"/>
      <c r="H188" s="304"/>
      <c r="I188" s="304"/>
      <c r="J188" s="120"/>
      <c r="K188" s="1287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89" s="360"/>
      <c r="C189" s="360"/>
      <c r="D189" s="361"/>
      <c r="E189" s="1483"/>
      <c r="F189" s="318"/>
      <c r="G189" s="1324"/>
      <c r="H189" s="304"/>
      <c r="I189" s="304"/>
      <c r="J189" s="120"/>
      <c r="K189" s="1287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0" s="360"/>
      <c r="C190" s="360"/>
      <c r="D190" s="361"/>
      <c r="E190" s="1483"/>
      <c r="F190" s="318"/>
      <c r="G190" s="1324"/>
      <c r="H190" s="304"/>
      <c r="I190" s="304"/>
      <c r="J190" s="120"/>
      <c r="K190" s="1287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1" s="360"/>
      <c r="C191" s="360"/>
      <c r="D191" s="361"/>
      <c r="E191" s="1483"/>
      <c r="F191" s="318"/>
      <c r="G191" s="1324"/>
      <c r="H191" s="304"/>
      <c r="I191" s="304"/>
      <c r="J191" s="120"/>
      <c r="K191" s="1287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2" s="360"/>
      <c r="C192" s="360"/>
      <c r="D192" s="361"/>
      <c r="E192" s="1483"/>
      <c r="F192" s="318"/>
      <c r="G192" s="1324"/>
      <c r="H192" s="304"/>
      <c r="I192" s="304"/>
      <c r="J192" s="120"/>
      <c r="K192" s="1287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3" s="360"/>
      <c r="C193" s="360"/>
      <c r="D193" s="361"/>
      <c r="E193" s="1483"/>
      <c r="F193" s="318"/>
      <c r="G193" s="1324"/>
      <c r="H193" s="304"/>
      <c r="I193" s="304"/>
      <c r="J193" s="120"/>
      <c r="K193" s="1287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4" s="360"/>
      <c r="C194" s="360"/>
      <c r="D194" s="361"/>
      <c r="E194" s="1483"/>
      <c r="F194" s="318"/>
      <c r="G194" s="1324"/>
      <c r="H194" s="304"/>
      <c r="I194" s="304"/>
      <c r="J194" s="120"/>
      <c r="K194" s="1287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5" s="360"/>
      <c r="C195" s="360"/>
      <c r="D195" s="361"/>
      <c r="E195" s="1483"/>
      <c r="F195" s="318"/>
      <c r="G195" s="1324"/>
      <c r="H195" s="304"/>
      <c r="I195" s="304"/>
      <c r="J195" s="120"/>
      <c r="K195" s="1287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6" s="360"/>
      <c r="C196" s="360"/>
      <c r="D196" s="361"/>
      <c r="E196" s="1483"/>
      <c r="F196" s="318"/>
      <c r="G196" s="1324"/>
      <c r="H196" s="304"/>
      <c r="I196" s="304"/>
      <c r="J196" s="120"/>
      <c r="K196" s="1287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7" s="360"/>
      <c r="C197" s="360"/>
      <c r="D197" s="361"/>
      <c r="E197" s="1483"/>
      <c r="F197" s="318"/>
      <c r="G197" s="1324"/>
      <c r="H197" s="304"/>
      <c r="I197" s="304"/>
      <c r="J197" s="120"/>
      <c r="K197" s="1287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8" s="360"/>
      <c r="C198" s="360"/>
      <c r="D198" s="361"/>
      <c r="E198" s="1483"/>
      <c r="F198" s="318"/>
      <c r="G198" s="1324"/>
      <c r="H198" s="304"/>
      <c r="I198" s="304"/>
      <c r="J198" s="120"/>
      <c r="K198" s="1287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199" s="360"/>
      <c r="C199" s="360"/>
      <c r="D199" s="361"/>
      <c r="E199" s="1483"/>
      <c r="F199" s="318"/>
      <c r="G199" s="1324"/>
      <c r="H199" s="304"/>
      <c r="I199" s="304"/>
      <c r="J199" s="120"/>
      <c r="K199" s="1287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0" s="360"/>
      <c r="C200" s="360"/>
      <c r="D200" s="361"/>
      <c r="E200" s="1483"/>
      <c r="F200" s="318"/>
      <c r="G200" s="1324"/>
      <c r="H200" s="304"/>
      <c r="I200" s="304"/>
      <c r="J200" s="120"/>
      <c r="K200" s="1287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1" s="360"/>
      <c r="C201" s="360"/>
      <c r="D201" s="361"/>
      <c r="E201" s="1483"/>
      <c r="F201" s="318"/>
      <c r="G201" s="1324"/>
      <c r="H201" s="304"/>
      <c r="I201" s="304"/>
      <c r="J201" s="120"/>
      <c r="K201" s="1287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2" s="360"/>
      <c r="C202" s="360"/>
      <c r="D202" s="361"/>
      <c r="E202" s="1483"/>
      <c r="F202" s="318"/>
      <c r="G202" s="1324"/>
      <c r="H202" s="304"/>
      <c r="I202" s="304"/>
      <c r="J202" s="120"/>
      <c r="K202" s="1287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3" s="360"/>
      <c r="C203" s="360"/>
      <c r="D203" s="361"/>
      <c r="E203" s="1483"/>
      <c r="F203" s="318"/>
      <c r="G203" s="1324"/>
      <c r="H203" s="304"/>
      <c r="I203" s="304"/>
      <c r="J203" s="120"/>
      <c r="K203" s="1287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4" s="360"/>
      <c r="C204" s="360"/>
      <c r="D204" s="361"/>
      <c r="E204" s="1483"/>
      <c r="F204" s="318"/>
      <c r="G204" s="1324"/>
      <c r="H204" s="304"/>
      <c r="I204" s="304"/>
      <c r="J204" s="120"/>
      <c r="K204" s="1287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5" s="360"/>
      <c r="C205" s="360"/>
      <c r="D205" s="361"/>
      <c r="E205" s="1483"/>
      <c r="F205" s="318"/>
      <c r="G205" s="1324"/>
      <c r="H205" s="304"/>
      <c r="I205" s="304"/>
      <c r="J205" s="120"/>
      <c r="K205" s="1287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6" s="360"/>
      <c r="C206" s="360"/>
      <c r="D206" s="361"/>
      <c r="E206" s="1483"/>
      <c r="F206" s="318"/>
      <c r="G206" s="1324"/>
      <c r="H206" s="304"/>
      <c r="I206" s="304"/>
      <c r="J206" s="120"/>
      <c r="K206" s="1287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7" s="360"/>
      <c r="C207" s="360"/>
      <c r="D207" s="361"/>
      <c r="E207" s="1483"/>
      <c r="F207" s="318"/>
      <c r="G207" s="1324"/>
      <c r="H207" s="304"/>
      <c r="I207" s="304"/>
      <c r="J207" s="120"/>
      <c r="K207" s="1287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8" s="360"/>
      <c r="C208" s="360"/>
      <c r="D208" s="361"/>
      <c r="E208" s="1483"/>
      <c r="F208" s="318"/>
      <c r="G208" s="1324"/>
      <c r="H208" s="304"/>
      <c r="I208" s="304"/>
      <c r="J208" s="120"/>
      <c r="K208" s="1287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09" s="360"/>
      <c r="C209" s="360"/>
      <c r="D209" s="361"/>
      <c r="E209" s="1483"/>
      <c r="F209" s="318"/>
      <c r="G209" s="1324"/>
      <c r="H209" s="304"/>
      <c r="I209" s="304"/>
      <c r="J209" s="120"/>
      <c r="K209" s="1287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0" s="360"/>
      <c r="C210" s="360"/>
      <c r="D210" s="361"/>
      <c r="E210" s="1483"/>
      <c r="F210" s="318"/>
      <c r="G210" s="1324"/>
      <c r="H210" s="304"/>
      <c r="I210" s="304"/>
      <c r="J210" s="120"/>
      <c r="K210" s="1287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1" s="360"/>
      <c r="C211" s="360"/>
      <c r="D211" s="361"/>
      <c r="E211" s="1483"/>
      <c r="F211" s="318"/>
      <c r="G211" s="1324"/>
      <c r="H211" s="304"/>
      <c r="I211" s="304"/>
      <c r="J211" s="120"/>
      <c r="K211" s="1287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2" s="360"/>
      <c r="C212" s="360"/>
      <c r="D212" s="361"/>
      <c r="E212" s="1483"/>
      <c r="F212" s="318"/>
      <c r="G212" s="1324"/>
      <c r="H212" s="304"/>
      <c r="I212" s="304"/>
      <c r="J212" s="120"/>
      <c r="K212" s="1287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3" s="360"/>
      <c r="C213" s="360"/>
      <c r="D213" s="361"/>
      <c r="E213" s="1483"/>
      <c r="F213" s="318"/>
      <c r="G213" s="1324"/>
      <c r="H213" s="304"/>
      <c r="I213" s="304"/>
      <c r="J213" s="120"/>
      <c r="K213" s="1287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4" s="360"/>
      <c r="C214" s="360"/>
      <c r="D214" s="361"/>
      <c r="E214" s="1483"/>
      <c r="F214" s="318"/>
      <c r="G214" s="1324"/>
      <c r="H214" s="304"/>
      <c r="I214" s="304"/>
      <c r="J214" s="120"/>
      <c r="K214" s="1287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5" s="360"/>
      <c r="C215" s="360"/>
      <c r="D215" s="361"/>
      <c r="E215" s="1483"/>
      <c r="F215" s="318"/>
      <c r="G215" s="1324"/>
      <c r="H215" s="304"/>
      <c r="I215" s="304"/>
      <c r="J215" s="120"/>
      <c r="K215" s="1287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6" s="360"/>
      <c r="C216" s="360"/>
      <c r="D216" s="361"/>
      <c r="E216" s="1483"/>
      <c r="F216" s="318"/>
      <c r="G216" s="1324"/>
      <c r="H216" s="304"/>
      <c r="I216" s="304"/>
      <c r="J216" s="120"/>
      <c r="K216" s="1287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7" s="360"/>
      <c r="C217" s="360"/>
      <c r="D217" s="361"/>
      <c r="E217" s="1483"/>
      <c r="F217" s="318"/>
      <c r="G217" s="1324"/>
      <c r="H217" s="304"/>
      <c r="I217" s="304"/>
      <c r="J217" s="120"/>
      <c r="K217" s="1287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8" s="360"/>
      <c r="C218" s="360"/>
      <c r="D218" s="361"/>
      <c r="E218" s="1483"/>
      <c r="F218" s="318"/>
      <c r="G218" s="1324"/>
      <c r="H218" s="304"/>
      <c r="I218" s="304"/>
      <c r="J218" s="120"/>
      <c r="K218" s="1287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19" s="360"/>
      <c r="C219" s="360"/>
      <c r="D219" s="361"/>
      <c r="E219" s="1483"/>
      <c r="F219" s="318"/>
      <c r="G219" s="1324"/>
      <c r="H219" s="304"/>
      <c r="I219" s="304"/>
      <c r="J219" s="120"/>
      <c r="K219" s="1287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0" s="360"/>
      <c r="C220" s="360"/>
      <c r="D220" s="361"/>
      <c r="E220" s="1483"/>
      <c r="F220" s="318"/>
      <c r="G220" s="1324"/>
      <c r="H220" s="304"/>
      <c r="I220" s="304"/>
      <c r="J220" s="120"/>
      <c r="K220" s="1287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1" s="360"/>
      <c r="C221" s="360"/>
      <c r="D221" s="361"/>
      <c r="E221" s="1483"/>
      <c r="F221" s="318"/>
      <c r="G221" s="1324"/>
      <c r="H221" s="304"/>
      <c r="I221" s="304"/>
      <c r="J221" s="120"/>
      <c r="K221" s="1287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2" s="360"/>
      <c r="C222" s="360"/>
      <c r="D222" s="361"/>
      <c r="E222" s="1483"/>
      <c r="F222" s="318"/>
      <c r="G222" s="1324"/>
      <c r="H222" s="304"/>
      <c r="I222" s="304"/>
      <c r="J222" s="120"/>
      <c r="K222" s="1287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3" s="360"/>
      <c r="C223" s="360"/>
      <c r="D223" s="361"/>
      <c r="E223" s="1483"/>
      <c r="F223" s="318"/>
      <c r="G223" s="1324"/>
      <c r="H223" s="304"/>
      <c r="I223" s="304"/>
      <c r="J223" s="120"/>
      <c r="K223" s="1287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4" s="360"/>
      <c r="C224" s="360"/>
      <c r="D224" s="361"/>
      <c r="E224" s="1483"/>
      <c r="F224" s="318"/>
      <c r="G224" s="1324"/>
      <c r="H224" s="304"/>
      <c r="I224" s="304"/>
      <c r="J224" s="120"/>
      <c r="K224" s="1287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5" s="360"/>
      <c r="C225" s="360"/>
      <c r="D225" s="361"/>
      <c r="E225" s="1483"/>
      <c r="F225" s="318"/>
      <c r="G225" s="1324"/>
      <c r="H225" s="304"/>
      <c r="I225" s="304"/>
      <c r="J225" s="120"/>
      <c r="K225" s="1287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6" s="360"/>
      <c r="C226" s="360"/>
      <c r="D226" s="361"/>
      <c r="E226" s="1483"/>
      <c r="F226" s="318"/>
      <c r="G226" s="1324"/>
      <c r="H226" s="304"/>
      <c r="I226" s="304"/>
      <c r="J226" s="120"/>
      <c r="K226" s="1287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7" s="360"/>
      <c r="C227" s="360"/>
      <c r="D227" s="361"/>
      <c r="E227" s="1483"/>
      <c r="F227" s="318"/>
      <c r="G227" s="1324"/>
      <c r="H227" s="304"/>
      <c r="I227" s="304"/>
      <c r="J227" s="120"/>
      <c r="K227" s="1287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8" s="360"/>
      <c r="C228" s="360"/>
      <c r="D228" s="361"/>
      <c r="E228" s="1483"/>
      <c r="F228" s="318"/>
      <c r="G228" s="1324"/>
      <c r="H228" s="304"/>
      <c r="I228" s="304"/>
      <c r="J228" s="120"/>
      <c r="K228" s="1287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29" s="360"/>
      <c r="C229" s="360"/>
      <c r="D229" s="361"/>
      <c r="E229" s="1483"/>
      <c r="F229" s="318"/>
      <c r="G229" s="1324"/>
      <c r="H229" s="304"/>
      <c r="I229" s="304"/>
      <c r="J229" s="120"/>
      <c r="K229" s="1287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0" s="360"/>
      <c r="C230" s="360"/>
      <c r="D230" s="361"/>
      <c r="E230" s="1483"/>
      <c r="F230" s="318"/>
      <c r="G230" s="1324"/>
      <c r="H230" s="304"/>
      <c r="I230" s="304"/>
      <c r="J230" s="120"/>
      <c r="K230" s="1287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1" s="360"/>
      <c r="C231" s="360"/>
      <c r="D231" s="361"/>
      <c r="E231" s="1483"/>
      <c r="F231" s="318"/>
      <c r="G231" s="1324"/>
      <c r="H231" s="304"/>
      <c r="I231" s="304"/>
      <c r="J231" s="120"/>
      <c r="K231" s="1287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2" s="360"/>
      <c r="C232" s="360"/>
      <c r="D232" s="361"/>
      <c r="E232" s="1483"/>
      <c r="F232" s="318"/>
      <c r="G232" s="1324"/>
      <c r="H232" s="304"/>
      <c r="I232" s="304"/>
      <c r="J232" s="120"/>
      <c r="K232" s="1287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3" s="360"/>
      <c r="C233" s="360"/>
      <c r="D233" s="361"/>
      <c r="E233" s="1483"/>
      <c r="F233" s="318"/>
      <c r="G233" s="1324"/>
      <c r="H233" s="304"/>
      <c r="I233" s="304"/>
      <c r="J233" s="120"/>
      <c r="K233" s="1287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4" s="360"/>
      <c r="C234" s="360"/>
      <c r="D234" s="361"/>
      <c r="E234" s="1483"/>
      <c r="F234" s="318"/>
      <c r="G234" s="1324"/>
      <c r="H234" s="304"/>
      <c r="I234" s="304"/>
      <c r="J234" s="120"/>
      <c r="K234" s="1287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5" s="360"/>
      <c r="C235" s="360"/>
      <c r="D235" s="361"/>
      <c r="E235" s="1483"/>
      <c r="F235" s="318"/>
      <c r="G235" s="1324"/>
      <c r="H235" s="304"/>
      <c r="I235" s="304"/>
      <c r="J235" s="120"/>
      <c r="K235" s="1287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6" s="360"/>
      <c r="C236" s="360"/>
      <c r="D236" s="361"/>
      <c r="E236" s="1483"/>
      <c r="F236" s="318"/>
      <c r="G236" s="1324"/>
      <c r="H236" s="304"/>
      <c r="I236" s="304"/>
      <c r="J236" s="120"/>
      <c r="K236" s="1287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7" s="360"/>
      <c r="C237" s="360"/>
      <c r="D237" s="361"/>
      <c r="E237" s="1483"/>
      <c r="F237" s="318"/>
      <c r="G237" s="1324"/>
      <c r="H237" s="304"/>
      <c r="I237" s="304"/>
      <c r="J237" s="120"/>
      <c r="K237" s="1287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8" s="360"/>
      <c r="C238" s="360"/>
      <c r="D238" s="361"/>
      <c r="E238" s="1483"/>
      <c r="F238" s="318"/>
      <c r="G238" s="1324"/>
      <c r="H238" s="304"/>
      <c r="I238" s="304"/>
      <c r="J238" s="120"/>
      <c r="K238" s="1287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39" s="360"/>
      <c r="C239" s="360"/>
      <c r="D239" s="361"/>
      <c r="E239" s="1483"/>
      <c r="F239" s="318"/>
      <c r="G239" s="1324"/>
      <c r="H239" s="304"/>
      <c r="I239" s="304"/>
      <c r="J239" s="120"/>
      <c r="K239" s="1287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0" s="360"/>
      <c r="C240" s="360"/>
      <c r="D240" s="361"/>
      <c r="E240" s="1483"/>
      <c r="F240" s="318"/>
      <c r="G240" s="1324"/>
      <c r="H240" s="304"/>
      <c r="I240" s="304"/>
      <c r="J240" s="120"/>
      <c r="K240" s="1287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1" s="360"/>
      <c r="C241" s="360"/>
      <c r="D241" s="361"/>
      <c r="E241" s="1483"/>
      <c r="F241" s="318"/>
      <c r="G241" s="1324"/>
      <c r="H241" s="304"/>
      <c r="I241" s="304"/>
      <c r="J241" s="120"/>
      <c r="K241" s="1287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2" s="360"/>
      <c r="C242" s="360"/>
      <c r="D242" s="361"/>
      <c r="E242" s="1483"/>
      <c r="F242" s="318"/>
      <c r="G242" s="1324"/>
      <c r="H242" s="304"/>
      <c r="I242" s="304"/>
      <c r="J242" s="120"/>
      <c r="K242" s="1287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3" s="360"/>
      <c r="C243" s="360"/>
      <c r="D243" s="361"/>
      <c r="E243" s="1483"/>
      <c r="F243" s="318"/>
      <c r="G243" s="1324"/>
      <c r="H243" s="304"/>
      <c r="I243" s="304"/>
      <c r="J243" s="120"/>
      <c r="K243" s="1287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4" s="360"/>
      <c r="C244" s="360"/>
      <c r="D244" s="361"/>
      <c r="E244" s="1483"/>
      <c r="F244" s="318"/>
      <c r="G244" s="1324"/>
      <c r="H244" s="304"/>
      <c r="I244" s="304"/>
      <c r="J244" s="120"/>
      <c r="K244" s="1287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5" s="360"/>
      <c r="C245" s="360"/>
      <c r="D245" s="361"/>
      <c r="E245" s="1483"/>
      <c r="F245" s="318"/>
      <c r="G245" s="1324"/>
      <c r="H245" s="304"/>
      <c r="I245" s="304"/>
      <c r="J245" s="120"/>
      <c r="K245" s="1287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6" s="360"/>
      <c r="C246" s="360"/>
      <c r="D246" s="361"/>
      <c r="E246" s="1483"/>
      <c r="F246" s="318"/>
      <c r="G246" s="1324"/>
      <c r="H246" s="304"/>
      <c r="I246" s="304"/>
      <c r="J246" s="120"/>
      <c r="K246" s="1287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7" s="360"/>
      <c r="C247" s="360"/>
      <c r="D247" s="361"/>
      <c r="E247" s="1483"/>
      <c r="F247" s="318"/>
      <c r="G247" s="1324"/>
      <c r="H247" s="304"/>
      <c r="I247" s="304"/>
      <c r="J247" s="120"/>
      <c r="K247" s="1287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8" s="360"/>
      <c r="C248" s="360"/>
      <c r="D248" s="361"/>
      <c r="E248" s="1483"/>
      <c r="F248" s="318"/>
      <c r="G248" s="1324"/>
      <c r="H248" s="304"/>
      <c r="I248" s="304"/>
      <c r="J248" s="120"/>
      <c r="K248" s="1287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49" s="360"/>
      <c r="C249" s="360"/>
      <c r="D249" s="361"/>
      <c r="E249" s="1483"/>
      <c r="F249" s="318"/>
      <c r="G249" s="1324"/>
      <c r="H249" s="304"/>
      <c r="I249" s="304"/>
      <c r="J249" s="120"/>
      <c r="K249" s="1287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0" s="360"/>
      <c r="C250" s="360"/>
      <c r="D250" s="361"/>
      <c r="E250" s="1483"/>
      <c r="F250" s="318"/>
      <c r="G250" s="1324"/>
      <c r="H250" s="304"/>
      <c r="I250" s="304"/>
      <c r="J250" s="120"/>
      <c r="K250" s="1287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1" s="360"/>
      <c r="C251" s="360"/>
      <c r="D251" s="361"/>
      <c r="E251" s="1483"/>
      <c r="F251" s="318"/>
      <c r="G251" s="1324"/>
      <c r="H251" s="304"/>
      <c r="I251" s="304"/>
      <c r="J251" s="120"/>
      <c r="K251" s="1287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2" s="360"/>
      <c r="C252" s="360"/>
      <c r="D252" s="361"/>
      <c r="E252" s="1483"/>
      <c r="F252" s="318"/>
      <c r="G252" s="1324"/>
      <c r="H252" s="304"/>
      <c r="I252" s="304"/>
      <c r="J252" s="120"/>
      <c r="K252" s="1287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3" s="360"/>
      <c r="C253" s="360"/>
      <c r="D253" s="361"/>
      <c r="E253" s="1483"/>
      <c r="F253" s="318"/>
      <c r="G253" s="1324"/>
      <c r="H253" s="304"/>
      <c r="I253" s="304"/>
      <c r="J253" s="120"/>
      <c r="K253" s="1287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4" s="360"/>
      <c r="C254" s="360"/>
      <c r="D254" s="361"/>
      <c r="E254" s="1483"/>
      <c r="F254" s="318"/>
      <c r="G254" s="1324"/>
      <c r="H254" s="304"/>
      <c r="I254" s="304"/>
      <c r="J254" s="120"/>
      <c r="K254" s="1287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5" s="360"/>
      <c r="C255" s="360"/>
      <c r="D255" s="361"/>
      <c r="E255" s="1483"/>
      <c r="F255" s="318"/>
      <c r="G255" s="1324"/>
      <c r="H255" s="304"/>
      <c r="I255" s="304"/>
      <c r="J255" s="120"/>
      <c r="K255" s="1287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6" s="360"/>
      <c r="C256" s="360"/>
      <c r="D256" s="361"/>
      <c r="E256" s="1483"/>
      <c r="F256" s="318"/>
      <c r="G256" s="1324"/>
      <c r="H256" s="304"/>
      <c r="I256" s="304"/>
      <c r="J256" s="120"/>
      <c r="K256" s="1287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7" s="360"/>
      <c r="C257" s="360"/>
      <c r="D257" s="361"/>
      <c r="E257" s="1483"/>
      <c r="F257" s="318"/>
      <c r="G257" s="1324"/>
      <c r="H257" s="304"/>
      <c r="I257" s="304"/>
      <c r="J257" s="120"/>
      <c r="K257" s="1287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8" s="360"/>
      <c r="C258" s="360"/>
      <c r="D258" s="361"/>
      <c r="E258" s="1483"/>
      <c r="F258" s="318"/>
      <c r="G258" s="1324"/>
      <c r="H258" s="304"/>
      <c r="I258" s="304"/>
      <c r="J258" s="120"/>
      <c r="K258" s="1287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59" s="360"/>
      <c r="C259" s="360"/>
      <c r="D259" s="361"/>
      <c r="E259" s="1483"/>
      <c r="F259" s="318"/>
      <c r="G259" s="1324"/>
      <c r="H259" s="304"/>
      <c r="I259" s="304"/>
      <c r="J259" s="120"/>
      <c r="K259" s="1287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0" s="360"/>
      <c r="C260" s="360"/>
      <c r="D260" s="361"/>
      <c r="E260" s="1483"/>
      <c r="F260" s="318"/>
      <c r="G260" s="1324"/>
      <c r="H260" s="304"/>
      <c r="I260" s="304"/>
      <c r="J260" s="120"/>
      <c r="K260" s="1287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1" s="360"/>
      <c r="C261" s="360"/>
      <c r="D261" s="361"/>
      <c r="E261" s="1483"/>
      <c r="F261" s="318"/>
      <c r="G261" s="1324"/>
      <c r="H261" s="304"/>
      <c r="I261" s="304"/>
      <c r="J261" s="120"/>
      <c r="K261" s="1287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2" s="360"/>
      <c r="C262" s="360"/>
      <c r="D262" s="361"/>
      <c r="E262" s="1483"/>
      <c r="F262" s="318"/>
      <c r="G262" s="1324"/>
      <c r="H262" s="304"/>
      <c r="I262" s="304"/>
      <c r="J262" s="120"/>
      <c r="K262" s="1287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3" s="360"/>
      <c r="C263" s="360"/>
      <c r="D263" s="361"/>
      <c r="E263" s="1483"/>
      <c r="F263" s="318"/>
      <c r="G263" s="1324"/>
      <c r="H263" s="304"/>
      <c r="I263" s="304"/>
      <c r="J263" s="120"/>
      <c r="K263" s="1287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4" s="360"/>
      <c r="C264" s="360"/>
      <c r="D264" s="361"/>
      <c r="E264" s="1483"/>
      <c r="F264" s="318"/>
      <c r="G264" s="1324"/>
      <c r="H264" s="304"/>
      <c r="I264" s="304"/>
      <c r="J264" s="120"/>
      <c r="K264" s="1287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5" s="360"/>
      <c r="C265" s="360"/>
      <c r="D265" s="361"/>
      <c r="E265" s="1483"/>
      <c r="F265" s="318"/>
      <c r="G265" s="1324"/>
      <c r="H265" s="304"/>
      <c r="I265" s="304"/>
      <c r="J265" s="120"/>
      <c r="K265" s="1287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6" s="360"/>
      <c r="C266" s="360"/>
      <c r="D266" s="361"/>
      <c r="E266" s="1483"/>
      <c r="F266" s="318"/>
      <c r="G266" s="1324"/>
      <c r="H266" s="304"/>
      <c r="I266" s="304"/>
      <c r="J266" s="120"/>
      <c r="K266" s="1287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7" s="360"/>
      <c r="C267" s="360"/>
      <c r="D267" s="361"/>
      <c r="E267" s="1483"/>
      <c r="F267" s="318"/>
      <c r="G267" s="1324"/>
      <c r="H267" s="304"/>
      <c r="I267" s="304"/>
      <c r="J267" s="120"/>
      <c r="K267" s="1287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8" s="360"/>
      <c r="C268" s="360"/>
      <c r="D268" s="361"/>
      <c r="E268" s="1483"/>
      <c r="F268" s="318"/>
      <c r="G268" s="1324"/>
      <c r="H268" s="304"/>
      <c r="I268" s="304"/>
      <c r="J268" s="120"/>
      <c r="K268" s="1287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69" s="360"/>
      <c r="C269" s="360"/>
      <c r="D269" s="361"/>
      <c r="E269" s="1483"/>
      <c r="F269" s="318"/>
      <c r="G269" s="1324"/>
      <c r="H269" s="304"/>
      <c r="I269" s="304"/>
      <c r="J269" s="120"/>
      <c r="K269" s="1287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0" s="360"/>
      <c r="C270" s="360"/>
      <c r="D270" s="361"/>
      <c r="E270" s="1483"/>
      <c r="F270" s="318"/>
      <c r="G270" s="1324"/>
      <c r="H270" s="304"/>
      <c r="I270" s="304"/>
      <c r="J270" s="120"/>
      <c r="K270" s="1287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1" s="360"/>
      <c r="C271" s="360"/>
      <c r="D271" s="361"/>
      <c r="E271" s="1483"/>
      <c r="F271" s="318"/>
      <c r="G271" s="1324"/>
      <c r="H271" s="304"/>
      <c r="I271" s="304"/>
      <c r="J271" s="120"/>
      <c r="K271" s="1287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2" s="360"/>
      <c r="C272" s="360"/>
      <c r="D272" s="361"/>
      <c r="E272" s="1483"/>
      <c r="F272" s="318"/>
      <c r="G272" s="1324"/>
      <c r="H272" s="304"/>
      <c r="I272" s="304"/>
      <c r="J272" s="120"/>
      <c r="K272" s="1287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3" s="360"/>
      <c r="C273" s="360"/>
      <c r="D273" s="361"/>
      <c r="E273" s="1483"/>
      <c r="F273" s="318"/>
      <c r="G273" s="1324"/>
      <c r="H273" s="304"/>
      <c r="I273" s="304"/>
      <c r="J273" s="120"/>
      <c r="K273" s="1287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4" s="360"/>
      <c r="C274" s="360"/>
      <c r="D274" s="361"/>
      <c r="E274" s="1483"/>
      <c r="F274" s="318"/>
      <c r="G274" s="1324"/>
      <c r="H274" s="304"/>
      <c r="I274" s="304"/>
      <c r="J274" s="120"/>
      <c r="K274" s="1287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5" s="360"/>
      <c r="C275" s="360"/>
      <c r="D275" s="361"/>
      <c r="E275" s="1483"/>
      <c r="F275" s="318"/>
      <c r="G275" s="1324"/>
      <c r="H275" s="304"/>
      <c r="I275" s="304"/>
      <c r="J275" s="120"/>
      <c r="K275" s="1287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6" s="360"/>
      <c r="C276" s="360"/>
      <c r="D276" s="361"/>
      <c r="E276" s="1483"/>
      <c r="F276" s="318"/>
      <c r="G276" s="1324"/>
      <c r="H276" s="304"/>
      <c r="I276" s="304"/>
      <c r="J276" s="120"/>
      <c r="K276" s="1287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7" s="360"/>
      <c r="C277" s="360"/>
      <c r="D277" s="361"/>
      <c r="E277" s="1483"/>
      <c r="F277" s="318"/>
      <c r="G277" s="1324"/>
      <c r="H277" s="304"/>
      <c r="I277" s="304"/>
      <c r="J277" s="120"/>
      <c r="K277" s="1287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8" s="360"/>
      <c r="C278" s="360"/>
      <c r="D278" s="361"/>
      <c r="E278" s="1483"/>
      <c r="F278" s="318"/>
      <c r="G278" s="1324"/>
      <c r="H278" s="304"/>
      <c r="I278" s="304"/>
      <c r="J278" s="120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79" s="360"/>
      <c r="C279" s="360"/>
      <c r="D279" s="361"/>
      <c r="E279" s="1483"/>
      <c r="F279" s="318"/>
      <c r="G279" s="1324"/>
      <c r="H279" s="304"/>
      <c r="I279" s="304"/>
      <c r="J279" s="120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0" s="360"/>
      <c r="C280" s="360"/>
      <c r="D280" s="361"/>
      <c r="E280" s="1483"/>
      <c r="F280" s="318"/>
      <c r="G280" s="1324"/>
      <c r="H280" s="304"/>
      <c r="I280" s="304"/>
      <c r="J280" s="120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1" s="360"/>
      <c r="C281" s="360"/>
      <c r="D281" s="361"/>
      <c r="E281" s="1483"/>
      <c r="F281" s="318"/>
      <c r="G281" s="1324"/>
      <c r="H281" s="304"/>
      <c r="I281" s="304"/>
      <c r="J281" s="120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2" s="360"/>
      <c r="C282" s="360"/>
      <c r="D282" s="361"/>
      <c r="E282" s="1483"/>
      <c r="F282" s="318"/>
      <c r="G282" s="1324"/>
      <c r="H282" s="304"/>
      <c r="I282" s="304"/>
      <c r="J282" s="120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3" s="360"/>
      <c r="C283" s="360"/>
      <c r="D283" s="361"/>
      <c r="E283" s="1483"/>
      <c r="F283" s="318"/>
      <c r="G283" s="1324"/>
      <c r="H283" s="304"/>
      <c r="I283" s="304"/>
      <c r="J283" s="120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4" s="360"/>
      <c r="C284" s="360"/>
      <c r="D284" s="361"/>
      <c r="E284" s="1483"/>
      <c r="F284" s="318"/>
      <c r="G284" s="1324"/>
      <c r="H284" s="304"/>
      <c r="I284" s="304"/>
      <c r="J284" s="120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5" s="360"/>
      <c r="C285" s="360"/>
      <c r="D285" s="361"/>
      <c r="E285" s="1483"/>
      <c r="F285" s="318"/>
      <c r="G285" s="1324"/>
      <c r="H285" s="304"/>
      <c r="I285" s="304"/>
      <c r="J285" s="120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6" s="360"/>
      <c r="C286" s="360"/>
      <c r="D286" s="361"/>
      <c r="E286" s="1483"/>
      <c r="F286" s="318"/>
      <c r="G286" s="1324"/>
      <c r="H286" s="304"/>
      <c r="I286" s="304"/>
      <c r="J286" s="120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7" s="360"/>
      <c r="C287" s="360"/>
      <c r="D287" s="361"/>
      <c r="E287" s="1483"/>
      <c r="F287" s="318"/>
      <c r="G287" s="1324"/>
      <c r="H287" s="304"/>
      <c r="I287" s="304"/>
      <c r="J287" s="120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8" s="360"/>
      <c r="C288" s="360"/>
      <c r="D288" s="361"/>
      <c r="E288" s="1483"/>
      <c r="F288" s="318"/>
      <c r="G288" s="1324"/>
      <c r="H288" s="304"/>
      <c r="I288" s="304"/>
      <c r="J288" s="120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89" s="360"/>
      <c r="C289" s="360"/>
      <c r="D289" s="361"/>
      <c r="E289" s="1483"/>
      <c r="F289" s="318"/>
      <c r="G289" s="1324"/>
      <c r="H289" s="304"/>
      <c r="I289" s="304"/>
      <c r="J289" s="120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0" s="360"/>
      <c r="C290" s="360"/>
      <c r="D290" s="361"/>
      <c r="E290" s="1483"/>
      <c r="F290" s="318"/>
      <c r="G290" s="1324"/>
      <c r="H290" s="304"/>
      <c r="I290" s="304"/>
      <c r="J290" s="120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1" s="360"/>
      <c r="C291" s="360"/>
      <c r="D291" s="361"/>
      <c r="E291" s="1483"/>
      <c r="F291" s="318"/>
      <c r="G291" s="1324"/>
      <c r="H291" s="304"/>
      <c r="I291" s="304"/>
      <c r="J291" s="120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2" s="360"/>
      <c r="C292" s="360"/>
      <c r="D292" s="361"/>
      <c r="E292" s="1483"/>
      <c r="F292" s="318"/>
      <c r="G292" s="1324"/>
      <c r="H292" s="304"/>
      <c r="I292" s="304"/>
      <c r="J292" s="120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3" s="360"/>
      <c r="C293" s="360"/>
      <c r="D293" s="361"/>
      <c r="E293" s="1483"/>
      <c r="F293" s="318"/>
      <c r="G293" s="1324"/>
      <c r="H293" s="304"/>
      <c r="I293" s="304"/>
      <c r="J293" s="120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4" s="360"/>
      <c r="C294" s="360"/>
      <c r="D294" s="361"/>
      <c r="E294" s="1483"/>
      <c r="F294" s="318"/>
      <c r="G294" s="1324"/>
      <c r="H294" s="304"/>
      <c r="I294" s="304"/>
      <c r="J294" s="120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5" s="360"/>
      <c r="C295" s="360"/>
      <c r="D295" s="361"/>
      <c r="E295" s="1483"/>
      <c r="F295" s="318"/>
      <c r="G295" s="1324"/>
      <c r="H295" s="304"/>
      <c r="I295" s="304"/>
      <c r="J295" s="120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6" s="360"/>
      <c r="C296" s="360"/>
      <c r="D296" s="361"/>
      <c r="E296" s="1483"/>
      <c r="F296" s="318"/>
      <c r="G296" s="1324"/>
      <c r="H296" s="304"/>
      <c r="I296" s="304"/>
      <c r="J296" s="120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7" s="360"/>
      <c r="C297" s="360"/>
      <c r="D297" s="361"/>
      <c r="E297" s="1483"/>
      <c r="F297" s="318"/>
      <c r="G297" s="1324"/>
      <c r="H297" s="304"/>
      <c r="I297" s="304"/>
      <c r="J297" s="120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8" s="360"/>
      <c r="C298" s="360"/>
      <c r="D298" s="361"/>
      <c r="E298" s="1483"/>
      <c r="F298" s="318"/>
      <c r="G298" s="1324"/>
      <c r="H298" s="304"/>
      <c r="I298" s="304"/>
      <c r="J298" s="120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299" s="360"/>
      <c r="C299" s="360"/>
      <c r="D299" s="361"/>
      <c r="E299" s="1483"/>
      <c r="F299" s="318"/>
      <c r="G299" s="1324"/>
      <c r="H299" s="304"/>
      <c r="I299" s="304"/>
      <c r="J299" s="120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0" s="360"/>
      <c r="C300" s="360"/>
      <c r="D300" s="361"/>
      <c r="E300" s="1483"/>
      <c r="F300" s="318"/>
      <c r="G300" s="1324"/>
      <c r="H300" s="304"/>
      <c r="I300" s="304"/>
      <c r="J300" s="120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1" s="360"/>
      <c r="C301" s="360"/>
      <c r="D301" s="361"/>
      <c r="E301" s="1483"/>
      <c r="F301" s="318"/>
      <c r="G301" s="1324"/>
      <c r="H301" s="304"/>
      <c r="I301" s="304"/>
      <c r="J301" s="120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2" s="360"/>
      <c r="C302" s="360"/>
      <c r="D302" s="361"/>
      <c r="E302" s="1483"/>
      <c r="F302" s="318"/>
      <c r="G302" s="1324"/>
      <c r="H302" s="304"/>
      <c r="I302" s="304"/>
      <c r="J302" s="120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3" s="360"/>
      <c r="C303" s="360"/>
      <c r="D303" s="361"/>
      <c r="E303" s="1483"/>
      <c r="F303" s="318"/>
      <c r="G303" s="1324"/>
      <c r="H303" s="304"/>
      <c r="I303" s="304"/>
      <c r="J303" s="120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4" s="360"/>
      <c r="C304" s="360"/>
      <c r="D304" s="361"/>
      <c r="E304" s="1483"/>
      <c r="F304" s="318"/>
      <c r="G304" s="1324"/>
      <c r="H304" s="304"/>
      <c r="I304" s="304"/>
      <c r="J304" s="120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5" s="360"/>
      <c r="C305" s="360"/>
      <c r="D305" s="361"/>
      <c r="E305" s="1483"/>
      <c r="F305" s="318"/>
      <c r="G305" s="1324"/>
      <c r="H305" s="304"/>
      <c r="I305" s="304"/>
      <c r="J305" s="120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6" s="360"/>
      <c r="C306" s="360"/>
      <c r="D306" s="361"/>
      <c r="E306" s="1483"/>
      <c r="F306" s="318"/>
      <c r="G306" s="1324"/>
      <c r="H306" s="304"/>
      <c r="I306" s="304"/>
      <c r="J306" s="120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7" s="360"/>
      <c r="C307" s="360"/>
      <c r="D307" s="361"/>
      <c r="E307" s="1483"/>
      <c r="F307" s="318"/>
      <c r="G307" s="1324"/>
      <c r="H307" s="304"/>
      <c r="I307" s="304"/>
      <c r="J307" s="120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8" s="360"/>
      <c r="C308" s="360"/>
      <c r="D308" s="361"/>
      <c r="E308" s="1483"/>
      <c r="F308" s="318"/>
      <c r="G308" s="1324"/>
      <c r="H308" s="304"/>
      <c r="I308" s="304"/>
      <c r="J308" s="120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09" s="360"/>
      <c r="C309" s="360"/>
      <c r="D309" s="361"/>
      <c r="E309" s="1483"/>
      <c r="F309" s="318"/>
      <c r="G309" s="1324"/>
      <c r="H309" s="304"/>
      <c r="I309" s="304"/>
      <c r="J309" s="120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0" s="360"/>
      <c r="C310" s="360"/>
      <c r="D310" s="361"/>
      <c r="E310" s="1483"/>
      <c r="F310" s="318"/>
      <c r="G310" s="1324"/>
      <c r="H310" s="304"/>
      <c r="I310" s="304"/>
      <c r="J310" s="120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1" s="360"/>
      <c r="C311" s="360"/>
      <c r="D311" s="361"/>
      <c r="E311" s="1483"/>
      <c r="F311" s="318"/>
      <c r="G311" s="1324"/>
      <c r="H311" s="304"/>
      <c r="I311" s="304"/>
      <c r="J311" s="120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2" s="360"/>
      <c r="C312" s="360"/>
      <c r="D312" s="361"/>
      <c r="E312" s="1483"/>
      <c r="F312" s="318"/>
      <c r="G312" s="1324"/>
      <c r="H312" s="304"/>
      <c r="I312" s="304"/>
      <c r="J312" s="120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3" s="360"/>
      <c r="C313" s="360"/>
      <c r="D313" s="361"/>
      <c r="E313" s="1483"/>
      <c r="F313" s="318"/>
      <c r="G313" s="1324"/>
      <c r="H313" s="304"/>
      <c r="I313" s="304"/>
      <c r="J313" s="120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4" s="360"/>
      <c r="C314" s="360"/>
      <c r="D314" s="361"/>
      <c r="E314" s="1483"/>
      <c r="F314" s="318"/>
      <c r="G314" s="1324"/>
      <c r="H314" s="304"/>
      <c r="I314" s="304"/>
      <c r="J314" s="120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5" s="360"/>
      <c r="C315" s="360"/>
      <c r="D315" s="361"/>
      <c r="E315" s="1483"/>
      <c r="F315" s="318"/>
      <c r="G315" s="1324"/>
      <c r="H315" s="304"/>
      <c r="I315" s="304"/>
      <c r="J315" s="120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6" s="360"/>
      <c r="C316" s="360"/>
      <c r="D316" s="361"/>
      <c r="E316" s="1483"/>
      <c r="F316" s="318"/>
      <c r="G316" s="1324"/>
      <c r="H316" s="304"/>
      <c r="I316" s="304"/>
      <c r="J316" s="120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7" s="360"/>
      <c r="C317" s="360"/>
      <c r="D317" s="361"/>
      <c r="E317" s="1483"/>
      <c r="F317" s="318"/>
      <c r="G317" s="1324"/>
      <c r="H317" s="304"/>
      <c r="I317" s="304"/>
      <c r="J317" s="120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8" s="360"/>
      <c r="C318" s="360"/>
      <c r="D318" s="361"/>
      <c r="E318" s="1483"/>
      <c r="F318" s="318"/>
      <c r="G318" s="1324"/>
      <c r="H318" s="304"/>
      <c r="I318" s="304"/>
      <c r="J318" s="120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19" s="360"/>
      <c r="C319" s="360"/>
      <c r="D319" s="361"/>
      <c r="E319" s="1483"/>
      <c r="F319" s="318"/>
      <c r="G319" s="1324"/>
      <c r="H319" s="304"/>
      <c r="I319" s="304"/>
      <c r="J319" s="120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0" s="360"/>
      <c r="C320" s="360"/>
      <c r="D320" s="361"/>
      <c r="E320" s="1483"/>
      <c r="F320" s="318"/>
      <c r="G320" s="1324"/>
      <c r="H320" s="304"/>
      <c r="I320" s="304"/>
      <c r="J320" s="120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1" s="360"/>
      <c r="C321" s="360"/>
      <c r="D321" s="361"/>
      <c r="E321" s="1483"/>
      <c r="F321" s="318"/>
      <c r="G321" s="1324"/>
      <c r="H321" s="304"/>
      <c r="I321" s="304"/>
      <c r="J321" s="120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2" s="360"/>
      <c r="C322" s="360"/>
      <c r="D322" s="361"/>
      <c r="E322" s="1483"/>
      <c r="F322" s="318"/>
      <c r="G322" s="1324"/>
      <c r="H322" s="304"/>
      <c r="I322" s="304"/>
      <c r="J322" s="120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3" s="360"/>
      <c r="C323" s="360"/>
      <c r="D323" s="361"/>
      <c r="E323" s="1483"/>
      <c r="F323" s="318"/>
      <c r="G323" s="1324"/>
      <c r="H323" s="304"/>
      <c r="I323" s="304"/>
      <c r="J323" s="120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4" s="360"/>
      <c r="C324" s="360"/>
      <c r="D324" s="361"/>
      <c r="E324" s="1483"/>
      <c r="F324" s="318"/>
      <c r="G324" s="1324"/>
      <c r="H324" s="304"/>
      <c r="I324" s="304"/>
      <c r="J324" s="120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5" s="360"/>
      <c r="C325" s="360"/>
      <c r="D325" s="361"/>
      <c r="E325" s="1483"/>
      <c r="F325" s="318"/>
      <c r="G325" s="1324"/>
      <c r="H325" s="304"/>
      <c r="I325" s="304"/>
      <c r="J325" s="120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6" s="360"/>
      <c r="C326" s="360"/>
      <c r="D326" s="361"/>
      <c r="E326" s="1483"/>
      <c r="F326" s="318"/>
      <c r="G326" s="1324"/>
      <c r="H326" s="304"/>
      <c r="I326" s="304"/>
      <c r="J326" s="120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7" s="360"/>
      <c r="C327" s="360"/>
      <c r="D327" s="361"/>
      <c r="E327" s="1483"/>
      <c r="F327" s="318"/>
      <c r="G327" s="1324"/>
      <c r="H327" s="304"/>
      <c r="I327" s="304"/>
      <c r="J327" s="120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8" s="360"/>
      <c r="C328" s="360"/>
      <c r="D328" s="361"/>
      <c r="E328" s="1483"/>
      <c r="F328" s="318"/>
      <c r="G328" s="1324"/>
      <c r="H328" s="304"/>
      <c r="I328" s="304"/>
      <c r="J328" s="120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29" s="360"/>
      <c r="C329" s="360"/>
      <c r="D329" s="361"/>
      <c r="E329" s="1483"/>
      <c r="F329" s="318"/>
      <c r="G329" s="1324"/>
      <c r="H329" s="304"/>
      <c r="I329" s="304"/>
      <c r="J329" s="120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0" s="360"/>
      <c r="C330" s="360"/>
      <c r="D330" s="361"/>
      <c r="E330" s="1483"/>
      <c r="F330" s="318"/>
      <c r="G330" s="1324"/>
      <c r="H330" s="304"/>
      <c r="I330" s="304"/>
      <c r="J330" s="120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1" s="360"/>
      <c r="C331" s="360"/>
      <c r="D331" s="361"/>
      <c r="E331" s="1483"/>
      <c r="F331" s="318"/>
      <c r="G331" s="1324"/>
      <c r="H331" s="304"/>
      <c r="I331" s="304"/>
      <c r="J331" s="120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2" s="360"/>
      <c r="C332" s="360"/>
      <c r="D332" s="361"/>
      <c r="E332" s="1483"/>
      <c r="F332" s="318"/>
      <c r="G332" s="1324"/>
      <c r="H332" s="304"/>
      <c r="I332" s="304"/>
      <c r="J332" s="120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3" s="360"/>
      <c r="C333" s="360"/>
      <c r="D333" s="361"/>
      <c r="E333" s="1483"/>
      <c r="F333" s="318"/>
      <c r="G333" s="1324"/>
      <c r="H333" s="304"/>
      <c r="I333" s="304"/>
      <c r="J333" s="120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4" s="360"/>
      <c r="C334" s="360"/>
      <c r="D334" s="361"/>
      <c r="E334" s="1483"/>
      <c r="F334" s="318"/>
      <c r="G334" s="1324"/>
      <c r="H334" s="304"/>
      <c r="I334" s="304"/>
      <c r="J334" s="120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5" s="360"/>
      <c r="C335" s="360"/>
      <c r="D335" s="361"/>
      <c r="E335" s="1483"/>
      <c r="F335" s="318"/>
      <c r="G335" s="1324"/>
      <c r="H335" s="304"/>
      <c r="I335" s="304"/>
      <c r="J335" s="120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6" s="360"/>
      <c r="C336" s="360"/>
      <c r="D336" s="361"/>
      <c r="E336" s="1483"/>
      <c r="F336" s="318"/>
      <c r="G336" s="1324"/>
      <c r="H336" s="304"/>
      <c r="I336" s="304"/>
      <c r="J336" s="120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7" s="360"/>
      <c r="C337" s="360"/>
      <c r="D337" s="361"/>
      <c r="E337" s="1483"/>
      <c r="F337" s="318"/>
      <c r="G337" s="1324"/>
      <c r="H337" s="304"/>
      <c r="I337" s="304"/>
      <c r="J337" s="120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8" s="360"/>
      <c r="C338" s="360"/>
      <c r="D338" s="361"/>
      <c r="E338" s="1483"/>
      <c r="F338" s="318"/>
      <c r="G338" s="1324"/>
      <c r="H338" s="304"/>
      <c r="I338" s="304"/>
      <c r="J338" s="120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39" s="360"/>
      <c r="C339" s="360"/>
      <c r="D339" s="361"/>
      <c r="E339" s="1483"/>
      <c r="F339" s="318"/>
      <c r="G339" s="1324"/>
      <c r="H339" s="304"/>
      <c r="I339" s="304"/>
      <c r="J339" s="120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0" s="360"/>
      <c r="C340" s="360"/>
      <c r="D340" s="361"/>
      <c r="E340" s="1483"/>
      <c r="F340" s="318"/>
      <c r="G340" s="1324"/>
      <c r="H340" s="304"/>
      <c r="I340" s="304"/>
      <c r="J340" s="120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1" s="360"/>
      <c r="C341" s="360"/>
      <c r="D341" s="361"/>
      <c r="E341" s="1483"/>
      <c r="F341" s="318"/>
      <c r="G341" s="1324"/>
      <c r="H341" s="304"/>
      <c r="I341" s="304"/>
      <c r="J341" s="120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2" s="360"/>
      <c r="C342" s="360"/>
      <c r="D342" s="361"/>
      <c r="E342" s="1483"/>
      <c r="F342" s="318"/>
      <c r="G342" s="1324"/>
      <c r="H342" s="304"/>
      <c r="I342" s="304"/>
      <c r="J342" s="120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3" s="360"/>
      <c r="C343" s="360"/>
      <c r="D343" s="361"/>
      <c r="E343" s="1483"/>
      <c r="F343" s="318"/>
      <c r="G343" s="1324"/>
      <c r="H343" s="304"/>
      <c r="I343" s="304"/>
      <c r="J343" s="120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4" s="360"/>
      <c r="C344" s="360"/>
      <c r="D344" s="361"/>
      <c r="E344" s="1483"/>
      <c r="F344" s="318"/>
      <c r="G344" s="1324"/>
      <c r="H344" s="304"/>
      <c r="I344" s="304"/>
      <c r="J344" s="120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5" s="360"/>
      <c r="C345" s="360"/>
      <c r="D345" s="361"/>
      <c r="E345" s="1483"/>
      <c r="F345" s="318"/>
      <c r="G345" s="1324"/>
      <c r="H345" s="304"/>
      <c r="I345" s="304"/>
      <c r="J345" s="120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6" s="360"/>
      <c r="C346" s="360"/>
      <c r="D346" s="361"/>
      <c r="E346" s="1483"/>
      <c r="F346" s="318"/>
      <c r="G346" s="1324"/>
      <c r="H346" s="304"/>
      <c r="I346" s="304"/>
      <c r="J346" s="120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7" s="360"/>
      <c r="C347" s="360"/>
      <c r="D347" s="361"/>
      <c r="E347" s="1483"/>
      <c r="F347" s="318"/>
      <c r="G347" s="1324"/>
      <c r="H347" s="304"/>
      <c r="I347" s="304"/>
      <c r="J347" s="120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8" s="360"/>
      <c r="C348" s="360"/>
      <c r="D348" s="361"/>
      <c r="E348" s="1483"/>
      <c r="F348" s="318"/>
      <c r="G348" s="1324"/>
      <c r="H348" s="304"/>
      <c r="I348" s="304"/>
      <c r="J348" s="120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49" s="360"/>
      <c r="C349" s="360"/>
      <c r="D349" s="361"/>
      <c r="E349" s="1483"/>
      <c r="F349" s="318"/>
      <c r="G349" s="1324"/>
      <c r="H349" s="304"/>
      <c r="I349" s="304"/>
      <c r="J349" s="120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0" s="360"/>
      <c r="C350" s="360"/>
      <c r="D350" s="361"/>
      <c r="E350" s="1483"/>
      <c r="F350" s="318"/>
      <c r="G350" s="1324"/>
      <c r="H350" s="304"/>
      <c r="I350" s="304"/>
      <c r="J350" s="120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1" s="360"/>
      <c r="C351" s="360"/>
      <c r="D351" s="361"/>
      <c r="E351" s="1483"/>
      <c r="F351" s="318"/>
      <c r="G351" s="1324"/>
      <c r="H351" s="304"/>
      <c r="I351" s="304"/>
      <c r="J351" s="120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2" s="360"/>
      <c r="C352" s="360"/>
      <c r="D352" s="361"/>
      <c r="E352" s="1483"/>
      <c r="F352" s="318"/>
      <c r="G352" s="1324"/>
      <c r="H352" s="304"/>
      <c r="I352" s="304"/>
      <c r="J352" s="120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3" s="360"/>
      <c r="C353" s="360"/>
      <c r="D353" s="361"/>
      <c r="E353" s="1483"/>
      <c r="F353" s="318"/>
      <c r="G353" s="1324"/>
      <c r="H353" s="304"/>
      <c r="I353" s="304"/>
      <c r="J353" s="120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4" s="360"/>
      <c r="C354" s="360"/>
      <c r="D354" s="361"/>
      <c r="E354" s="1483"/>
      <c r="F354" s="318"/>
      <c r="G354" s="1324"/>
      <c r="H354" s="304"/>
      <c r="I354" s="304"/>
      <c r="J354" s="120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5" s="360"/>
      <c r="C355" s="360"/>
      <c r="D355" s="361"/>
      <c r="E355" s="1483"/>
      <c r="F355" s="318"/>
      <c r="G355" s="1324"/>
      <c r="H355" s="304"/>
      <c r="I355" s="304"/>
      <c r="J355" s="120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6" s="360"/>
      <c r="C356" s="360"/>
      <c r="D356" s="361"/>
      <c r="E356" s="1483"/>
      <c r="F356" s="318"/>
      <c r="G356" s="1324"/>
      <c r="H356" s="304"/>
      <c r="I356" s="304"/>
      <c r="J356" s="120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7" s="360"/>
      <c r="C357" s="360"/>
      <c r="D357" s="361"/>
      <c r="E357" s="1483"/>
      <c r="F357" s="318"/>
      <c r="G357" s="1324"/>
      <c r="H357" s="304"/>
      <c r="I357" s="304"/>
      <c r="J357" s="120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8" s="360"/>
      <c r="C358" s="360"/>
      <c r="D358" s="361"/>
      <c r="E358" s="1483"/>
      <c r="F358" s="318"/>
      <c r="G358" s="1324"/>
      <c r="H358" s="304"/>
      <c r="I358" s="304"/>
      <c r="J358" s="120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59" s="360"/>
      <c r="C359" s="360"/>
      <c r="D359" s="361"/>
      <c r="E359" s="1483"/>
      <c r="F359" s="318"/>
      <c r="G359" s="1324"/>
      <c r="H359" s="304"/>
      <c r="I359" s="304"/>
      <c r="J359" s="120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0" s="360"/>
      <c r="C360" s="360"/>
      <c r="D360" s="361"/>
      <c r="E360" s="1483"/>
      <c r="F360" s="318"/>
      <c r="G360" s="1324"/>
      <c r="H360" s="304"/>
      <c r="I360" s="304"/>
      <c r="J360" s="120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1" s="360"/>
      <c r="C361" s="360"/>
      <c r="D361" s="361"/>
      <c r="E361" s="1483"/>
      <c r="F361" s="318"/>
      <c r="G361" s="1324"/>
      <c r="H361" s="304"/>
      <c r="I361" s="304"/>
      <c r="J361" s="120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2" s="360"/>
      <c r="C362" s="360"/>
      <c r="D362" s="361"/>
      <c r="E362" s="1483"/>
      <c r="F362" s="318"/>
      <c r="G362" s="1324"/>
      <c r="H362" s="304"/>
      <c r="I362" s="304"/>
      <c r="J362" s="120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3" s="360"/>
      <c r="C363" s="360"/>
      <c r="D363" s="361"/>
      <c r="E363" s="1483"/>
      <c r="F363" s="318"/>
      <c r="G363" s="1324"/>
      <c r="H363" s="304"/>
      <c r="I363" s="304"/>
      <c r="J363" s="120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4" s="360"/>
      <c r="C364" s="360"/>
      <c r="D364" s="361"/>
      <c r="E364" s="1483"/>
      <c r="F364" s="318"/>
      <c r="G364" s="1324"/>
      <c r="H364" s="304"/>
      <c r="I364" s="304"/>
      <c r="J364" s="120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5" s="360"/>
      <c r="C365" s="360"/>
      <c r="D365" s="361"/>
      <c r="E365" s="1483"/>
      <c r="F365" s="318"/>
      <c r="G365" s="1324"/>
      <c r="H365" s="304"/>
      <c r="I365" s="304"/>
      <c r="J365" s="120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6" s="360"/>
      <c r="C366" s="360"/>
      <c r="D366" s="361"/>
      <c r="E366" s="1483"/>
      <c r="F366" s="318"/>
      <c r="G366" s="1324"/>
      <c r="H366" s="304"/>
      <c r="I366" s="304"/>
      <c r="J366" s="120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7" s="360"/>
      <c r="C367" s="360"/>
      <c r="D367" s="361"/>
      <c r="E367" s="1483"/>
      <c r="F367" s="318"/>
      <c r="G367" s="1324"/>
      <c r="H367" s="304"/>
      <c r="I367" s="304"/>
      <c r="J367" s="120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8" s="360"/>
      <c r="C368" s="360"/>
      <c r="D368" s="361"/>
      <c r="E368" s="1483"/>
      <c r="F368" s="318"/>
      <c r="G368" s="1324"/>
      <c r="H368" s="304"/>
      <c r="I368" s="304"/>
      <c r="J368" s="120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69" s="360"/>
      <c r="C369" s="360"/>
      <c r="D369" s="361"/>
      <c r="E369" s="1483"/>
      <c r="F369" s="318"/>
      <c r="G369" s="1324"/>
      <c r="H369" s="304"/>
      <c r="I369" s="304"/>
      <c r="J369" s="120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0" s="360"/>
      <c r="C370" s="360"/>
      <c r="D370" s="361"/>
      <c r="E370" s="1483"/>
      <c r="F370" s="318"/>
      <c r="G370" s="1324"/>
      <c r="H370" s="304"/>
      <c r="I370" s="304"/>
      <c r="J370" s="120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1" s="360"/>
      <c r="C371" s="360"/>
      <c r="D371" s="361"/>
      <c r="E371" s="1483"/>
      <c r="F371" s="318"/>
      <c r="G371" s="1324"/>
      <c r="H371" s="304"/>
      <c r="I371" s="304"/>
      <c r="J371" s="120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2" s="360"/>
      <c r="C372" s="360"/>
      <c r="D372" s="361"/>
      <c r="E372" s="1483"/>
      <c r="F372" s="318"/>
      <c r="G372" s="1324"/>
      <c r="H372" s="304"/>
      <c r="I372" s="304"/>
      <c r="J372" s="120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3" s="360"/>
      <c r="C373" s="360"/>
      <c r="D373" s="361"/>
      <c r="E373" s="1483"/>
      <c r="F373" s="318"/>
      <c r="G373" s="1324"/>
      <c r="H373" s="304"/>
      <c r="I373" s="304"/>
      <c r="J373" s="120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4" s="360"/>
      <c r="C374" s="360"/>
      <c r="D374" s="361"/>
      <c r="E374" s="1483"/>
      <c r="F374" s="318"/>
      <c r="G374" s="1324"/>
      <c r="H374" s="304"/>
      <c r="I374" s="304"/>
      <c r="J374" s="120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5" s="360"/>
      <c r="C375" s="360"/>
      <c r="D375" s="361"/>
      <c r="E375" s="1483"/>
      <c r="F375" s="318"/>
      <c r="G375" s="1324"/>
      <c r="H375" s="304"/>
      <c r="I375" s="304"/>
      <c r="J375" s="120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6" s="360"/>
      <c r="C376" s="360"/>
      <c r="D376" s="361"/>
      <c r="E376" s="1483"/>
      <c r="F376" s="318"/>
      <c r="G376" s="1324"/>
      <c r="H376" s="304"/>
      <c r="I376" s="304"/>
      <c r="J376" s="120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7" s="360"/>
      <c r="C377" s="360"/>
      <c r="D377" s="361"/>
      <c r="E377" s="1483"/>
      <c r="F377" s="318"/>
      <c r="G377" s="1324"/>
      <c r="H377" s="304"/>
      <c r="I377" s="304"/>
      <c r="J377" s="120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8" s="360"/>
      <c r="C378" s="360"/>
      <c r="D378" s="361"/>
      <c r="E378" s="1483"/>
      <c r="F378" s="318"/>
      <c r="G378" s="1324"/>
      <c r="H378" s="304"/>
      <c r="I378" s="304"/>
      <c r="J378" s="120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79" s="360"/>
      <c r="C379" s="360"/>
      <c r="D379" s="361"/>
      <c r="E379" s="1483"/>
      <c r="F379" s="318"/>
      <c r="G379" s="1324"/>
      <c r="H379" s="304"/>
      <c r="I379" s="304"/>
      <c r="J379" s="120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0" s="360"/>
      <c r="C380" s="360"/>
      <c r="D380" s="361"/>
      <c r="E380" s="1483"/>
      <c r="F380" s="318"/>
      <c r="G380" s="1324"/>
      <c r="H380" s="304"/>
      <c r="I380" s="304"/>
      <c r="J380" s="120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1" s="360"/>
      <c r="C381" s="360"/>
      <c r="D381" s="361"/>
      <c r="E381" s="1483"/>
      <c r="F381" s="318"/>
      <c r="G381" s="1324"/>
      <c r="H381" s="304"/>
      <c r="I381" s="304"/>
      <c r="J381" s="120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2" s="360"/>
      <c r="C382" s="360"/>
      <c r="D382" s="361"/>
      <c r="E382" s="1483"/>
      <c r="F382" s="318"/>
      <c r="G382" s="1324"/>
      <c r="H382" s="304"/>
      <c r="I382" s="304"/>
      <c r="J382" s="120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3" s="360"/>
      <c r="C383" s="360"/>
      <c r="D383" s="361"/>
      <c r="E383" s="1483"/>
      <c r="F383" s="318"/>
      <c r="G383" s="1324"/>
      <c r="H383" s="304"/>
      <c r="I383" s="304"/>
      <c r="J383" s="120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4" s="360"/>
      <c r="C384" s="360"/>
      <c r="D384" s="361"/>
      <c r="E384" s="1483"/>
      <c r="F384" s="318"/>
      <c r="G384" s="1324"/>
      <c r="H384" s="304"/>
      <c r="I384" s="304"/>
      <c r="J384" s="120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5" s="360"/>
      <c r="C385" s="360"/>
      <c r="D385" s="361"/>
      <c r="E385" s="1483"/>
      <c r="F385" s="318"/>
      <c r="G385" s="1324"/>
      <c r="H385" s="304"/>
      <c r="I385" s="304"/>
      <c r="J385" s="120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6" s="360"/>
      <c r="C386" s="360"/>
      <c r="D386" s="361"/>
      <c r="E386" s="1483"/>
      <c r="F386" s="318"/>
      <c r="G386" s="1324"/>
      <c r="H386" s="304"/>
      <c r="I386" s="304"/>
      <c r="J386" s="120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7" s="360"/>
      <c r="C387" s="360"/>
      <c r="D387" s="361"/>
      <c r="E387" s="1483"/>
      <c r="F387" s="318"/>
      <c r="G387" s="1324"/>
      <c r="H387" s="304"/>
      <c r="I387" s="304"/>
      <c r="J387" s="120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8" s="360"/>
      <c r="C388" s="360"/>
      <c r="D388" s="361"/>
      <c r="E388" s="1483"/>
      <c r="F388" s="318"/>
      <c r="G388" s="1324"/>
      <c r="H388" s="304"/>
      <c r="I388" s="304"/>
      <c r="J388" s="120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89" s="360"/>
      <c r="C389" s="360"/>
      <c r="D389" s="361"/>
      <c r="E389" s="1483"/>
      <c r="F389" s="318"/>
      <c r="G389" s="1324"/>
      <c r="H389" s="304"/>
      <c r="I389" s="304"/>
      <c r="J389" s="120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0" s="360"/>
      <c r="C390" s="360"/>
      <c r="D390" s="361"/>
      <c r="E390" s="1483"/>
      <c r="F390" s="318"/>
      <c r="G390" s="1324"/>
      <c r="H390" s="304"/>
      <c r="I390" s="304"/>
      <c r="J390" s="120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1" s="360"/>
      <c r="C391" s="360"/>
      <c r="D391" s="361"/>
      <c r="E391" s="1483"/>
      <c r="F391" s="318"/>
      <c r="G391" s="1324"/>
      <c r="H391" s="304"/>
      <c r="I391" s="304"/>
      <c r="J391" s="120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2" s="360"/>
      <c r="C392" s="360"/>
      <c r="D392" s="361"/>
      <c r="E392" s="1483"/>
      <c r="F392" s="318"/>
      <c r="G392" s="1324"/>
      <c r="H392" s="304"/>
      <c r="I392" s="304"/>
      <c r="J392" s="120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3" s="360"/>
      <c r="C393" s="360"/>
      <c r="D393" s="361"/>
      <c r="E393" s="1483"/>
      <c r="F393" s="318"/>
      <c r="G393" s="1324"/>
      <c r="H393" s="304"/>
      <c r="I393" s="304"/>
      <c r="J393" s="120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4" s="360"/>
      <c r="C394" s="360"/>
      <c r="D394" s="361"/>
      <c r="E394" s="1483"/>
      <c r="F394" s="318"/>
      <c r="G394" s="1324"/>
      <c r="H394" s="304"/>
      <c r="I394" s="304"/>
      <c r="J394" s="120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5" s="360"/>
      <c r="C395" s="360"/>
      <c r="D395" s="361"/>
      <c r="E395" s="1483"/>
      <c r="F395" s="318"/>
      <c r="G395" s="1324"/>
      <c r="H395" s="304"/>
      <c r="I395" s="304"/>
      <c r="J395" s="120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6" s="360"/>
      <c r="C396" s="360"/>
      <c r="D396" s="361"/>
      <c r="E396" s="1483"/>
      <c r="F396" s="318"/>
      <c r="G396" s="1324"/>
      <c r="H396" s="304"/>
      <c r="I396" s="304"/>
      <c r="J396" s="120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7" s="360"/>
      <c r="C397" s="360"/>
      <c r="D397" s="361"/>
      <c r="E397" s="1483"/>
      <c r="F397" s="318"/>
      <c r="G397" s="1324"/>
      <c r="H397" s="304"/>
      <c r="I397" s="304"/>
      <c r="J397" s="120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8" s="360"/>
      <c r="C398" s="360"/>
      <c r="D398" s="361"/>
      <c r="E398" s="1483"/>
      <c r="F398" s="318"/>
      <c r="G398" s="1324"/>
      <c r="H398" s="304"/>
      <c r="I398" s="304"/>
      <c r="J398" s="120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399" s="360"/>
      <c r="C399" s="360"/>
      <c r="D399" s="361"/>
      <c r="E399" s="1483"/>
      <c r="F399" s="318"/>
      <c r="G399" s="1324"/>
      <c r="H399" s="304"/>
      <c r="I399" s="304"/>
      <c r="J399" s="120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0" s="360"/>
      <c r="C400" s="360"/>
      <c r="D400" s="361"/>
      <c r="E400" s="1483"/>
      <c r="F400" s="318"/>
      <c r="G400" s="1324"/>
      <c r="H400" s="304"/>
      <c r="I400" s="304"/>
      <c r="J400" s="120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1" s="360"/>
      <c r="C401" s="360"/>
      <c r="D401" s="361"/>
      <c r="E401" s="1483"/>
      <c r="F401" s="318"/>
      <c r="G401" s="1324"/>
      <c r="H401" s="304"/>
      <c r="I401" s="304"/>
      <c r="J401" s="120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2" s="360"/>
      <c r="C402" s="360"/>
      <c r="D402" s="361"/>
      <c r="E402" s="1483"/>
      <c r="F402" s="318"/>
      <c r="G402" s="1324"/>
      <c r="H402" s="304"/>
      <c r="I402" s="304"/>
      <c r="J402" s="120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3" s="360"/>
      <c r="C403" s="360"/>
      <c r="D403" s="361"/>
      <c r="E403" s="1483"/>
      <c r="F403" s="318"/>
      <c r="G403" s="1324"/>
      <c r="H403" s="304"/>
      <c r="I403" s="304"/>
      <c r="J403" s="120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4" s="360"/>
      <c r="C404" s="360"/>
      <c r="D404" s="361"/>
      <c r="E404" s="1483"/>
      <c r="F404" s="318"/>
      <c r="G404" s="1324"/>
      <c r="H404" s="304"/>
      <c r="I404" s="304"/>
      <c r="J404" s="120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5" s="360"/>
      <c r="C405" s="360"/>
      <c r="D405" s="361"/>
      <c r="E405" s="1483"/>
      <c r="F405" s="318"/>
      <c r="G405" s="1324"/>
      <c r="H405" s="304"/>
      <c r="I405" s="304"/>
      <c r="J405" s="120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6" s="360"/>
      <c r="C406" s="360"/>
      <c r="D406" s="361"/>
      <c r="E406" s="1483"/>
      <c r="F406" s="318"/>
      <c r="G406" s="1324"/>
      <c r="H406" s="304"/>
      <c r="I406" s="304"/>
      <c r="J406" s="120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7" s="360"/>
      <c r="C407" s="360"/>
      <c r="D407" s="361"/>
      <c r="E407" s="1483"/>
      <c r="F407" s="318"/>
      <c r="G407" s="1324"/>
      <c r="H407" s="304"/>
      <c r="I407" s="304"/>
      <c r="J407" s="120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8" s="360"/>
      <c r="C408" s="360"/>
      <c r="D408" s="361"/>
      <c r="E408" s="1483"/>
      <c r="F408" s="318"/>
      <c r="G408" s="1324"/>
      <c r="H408" s="304"/>
      <c r="I408" s="304"/>
      <c r="J408" s="120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09" s="360"/>
      <c r="C409" s="360"/>
      <c r="D409" s="361"/>
      <c r="E409" s="1483"/>
      <c r="F409" s="318"/>
      <c r="G409" s="1324"/>
      <c r="H409" s="304"/>
      <c r="I409" s="304"/>
      <c r="J409" s="120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10" s="360"/>
      <c r="C410" s="360"/>
      <c r="D410" s="361"/>
      <c r="E410" s="1483"/>
      <c r="F410" s="318"/>
      <c r="G410" s="1324"/>
      <c r="H410" s="304"/>
      <c r="I410" s="304"/>
      <c r="J410" s="120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EPPSU'!A:A),"")</f>
        <v/>
      </c>
      <c r="B411" s="360"/>
      <c r="C411" s="360"/>
      <c r="D411" s="361"/>
      <c r="E411" s="1483"/>
      <c r="F411" s="318"/>
      <c r="G411" s="1324"/>
      <c r="H411" s="304"/>
      <c r="I411" s="304"/>
      <c r="J411" s="120"/>
      <c r="K411" s="1287"/>
      <c r="L411" s="304"/>
      <c r="M411" s="1287"/>
    </row>
    <row r="412" spans="1:13" hidden="1">
      <c r="B412" s="360"/>
      <c r="C412" s="360"/>
      <c r="D412" s="361"/>
      <c r="E412" s="1483"/>
      <c r="F412" s="318"/>
      <c r="G412" s="1324"/>
      <c r="H412" s="304"/>
      <c r="I412" s="304"/>
      <c r="J412" s="120"/>
      <c r="K412" s="1287"/>
      <c r="L412" s="304"/>
      <c r="M412" s="1287"/>
    </row>
    <row r="413" spans="1:13" hidden="1">
      <c r="B413" s="360"/>
      <c r="C413" s="360"/>
      <c r="D413" s="361"/>
      <c r="E413" s="1483"/>
      <c r="F413" s="318"/>
      <c r="G413" s="1324"/>
      <c r="H413" s="304"/>
      <c r="I413" s="304"/>
      <c r="J413" s="120"/>
      <c r="K413" s="1287"/>
      <c r="L413" s="304"/>
      <c r="M413" s="1287"/>
    </row>
    <row r="414" spans="1:13" hidden="1">
      <c r="B414" s="360"/>
      <c r="C414" s="360"/>
      <c r="D414" s="361"/>
      <c r="E414" s="1483"/>
      <c r="F414" s="318"/>
      <c r="G414" s="1324"/>
      <c r="H414" s="304"/>
      <c r="I414" s="304"/>
      <c r="J414" s="120"/>
      <c r="K414" s="1287"/>
      <c r="L414" s="304"/>
      <c r="M414" s="1287"/>
    </row>
    <row r="415" spans="1:13" hidden="1">
      <c r="B415" s="360"/>
      <c r="C415" s="360"/>
      <c r="D415" s="361"/>
      <c r="E415" s="1483"/>
      <c r="F415" s="318"/>
      <c r="G415" s="1324"/>
      <c r="H415" s="304"/>
      <c r="I415" s="304"/>
      <c r="J415" s="120"/>
      <c r="K415" s="1287"/>
      <c r="L415" s="304"/>
      <c r="M415" s="1287"/>
    </row>
    <row r="416" spans="1:13" hidden="1">
      <c r="B416" s="360"/>
      <c r="C416" s="360"/>
      <c r="D416" s="361"/>
      <c r="E416" s="1483"/>
      <c r="F416" s="318"/>
      <c r="G416" s="1324"/>
      <c r="H416" s="304"/>
      <c r="I416" s="304"/>
      <c r="J416" s="120"/>
      <c r="K416" s="1287"/>
      <c r="L416" s="304"/>
      <c r="M416" s="1287"/>
    </row>
    <row r="417" spans="2:13" hidden="1">
      <c r="B417" s="360"/>
      <c r="C417" s="360"/>
      <c r="D417" s="361"/>
      <c r="E417" s="1483"/>
      <c r="F417" s="318"/>
      <c r="G417" s="1324"/>
      <c r="H417" s="304"/>
      <c r="I417" s="304"/>
      <c r="J417" s="120"/>
      <c r="K417" s="1287"/>
      <c r="L417" s="304"/>
      <c r="M417" s="1287"/>
    </row>
    <row r="418" spans="2:13" hidden="1">
      <c r="B418" s="360"/>
      <c r="C418" s="360"/>
      <c r="D418" s="361"/>
      <c r="E418" s="1483"/>
      <c r="F418" s="318"/>
      <c r="G418" s="1324"/>
      <c r="H418" s="304"/>
      <c r="I418" s="304"/>
      <c r="J418" s="120"/>
      <c r="K418" s="1287"/>
      <c r="L418" s="304"/>
      <c r="M418" s="1287"/>
    </row>
    <row r="419" spans="2:13" hidden="1">
      <c r="B419" s="360"/>
      <c r="C419" s="360"/>
      <c r="D419" s="361"/>
      <c r="E419" s="1483"/>
      <c r="F419" s="318"/>
      <c r="G419" s="1324"/>
      <c r="H419" s="304"/>
      <c r="I419" s="304"/>
      <c r="J419" s="120"/>
      <c r="K419" s="1287"/>
      <c r="L419" s="304"/>
      <c r="M419" s="1287"/>
    </row>
    <row r="420" spans="2:13" hidden="1">
      <c r="B420" s="360"/>
      <c r="C420" s="360"/>
      <c r="D420" s="361"/>
      <c r="E420" s="1483"/>
      <c r="F420" s="318"/>
      <c r="G420" s="1324"/>
      <c r="H420" s="304"/>
      <c r="I420" s="304"/>
      <c r="J420" s="120"/>
      <c r="K420" s="1287"/>
      <c r="L420" s="304"/>
      <c r="M420" s="1287"/>
    </row>
    <row r="421" spans="2:13" hidden="1">
      <c r="B421" s="360"/>
      <c r="C421" s="360"/>
      <c r="D421" s="361"/>
      <c r="E421" s="1483"/>
      <c r="F421" s="318"/>
      <c r="G421" s="1324"/>
      <c r="H421" s="304"/>
      <c r="I421" s="304"/>
      <c r="J421" s="120"/>
      <c r="K421" s="1287"/>
      <c r="L421" s="304"/>
      <c r="M421" s="1287"/>
    </row>
    <row r="422" spans="2:13" hidden="1">
      <c r="B422" s="360"/>
      <c r="C422" s="360"/>
      <c r="D422" s="361"/>
      <c r="E422" s="1483"/>
      <c r="F422" s="318"/>
      <c r="G422" s="1324"/>
      <c r="H422" s="304"/>
      <c r="I422" s="304"/>
      <c r="J422" s="120"/>
      <c r="K422" s="1287"/>
      <c r="L422" s="304"/>
      <c r="M422" s="1287"/>
    </row>
  </sheetData>
  <sheetProtection algorithmName="SHA-512" hashValue="K9S4ldJ52NsiCwsUf8/A3LRFkg5P8xP+aeFAd19i7zn1EopZp1Swi2ByuX7FEiohLVXGAbYSgvw1N8/Hf4CQJQ==" saltValue="Ep8KFtJJXGiVK0MGaEmRrg==" spinCount="100000" sheet="1" objects="1" scenarios="1" formatColumns="0" autoFilter="0"/>
  <protectedRanges>
    <protectedRange sqref="J5:J29" name="Range1"/>
    <protectedRange sqref="G10 G16 G20 G24 G27" name="Range2"/>
  </protectedRanges>
  <autoFilter ref="J3:J29" xr:uid="{6DF08577-CE1D-409C-BF6F-EB8CE3175A3D}"/>
  <mergeCells count="2">
    <mergeCell ref="K1:K2"/>
    <mergeCell ref="B2:C2"/>
  </mergeCells>
  <conditionalFormatting sqref="C1:C2">
    <cfRule type="duplicateValues" dxfId="13" priority="1"/>
  </conditionalFormatting>
  <hyperlinks>
    <hyperlink ref="K1" location="'Lead Sheet'!A1" display="CLICK TO RETURN TO LEAD SHEET" xr:uid="{21E1F311-7E7B-4E3D-B59D-87EDA106E9DF}"/>
  </hyperlinks>
  <pageMargins left="0.7" right="0.7" top="0.75" bottom="0.75" header="0.3" footer="0.3"/>
  <pageSetup scale="50" fitToHeight="0" orientation="portrait" r:id="rId1"/>
  <headerFooter>
    <oddHeader>&amp;LPEX TUBING ACCESSORIES
&amp;K00-038Subject to change without notice&amp;RPEX TUBING ACCESSORIES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085C9-86C9-4CF0-B4D2-3CAF56C08CCF}">
  <sheetPr codeName="Sheet15">
    <tabColor theme="8" tint="0.39997558519241921"/>
    <pageSetUpPr fitToPage="1"/>
  </sheetPr>
  <dimension ref="A1:O500"/>
  <sheetViews>
    <sheetView zoomScaleNormal="100" zoomScaleSheetLayoutView="100" workbookViewId="0">
      <pane ySplit="3" topLeftCell="A4" activePane="bottomLeft" state="frozen"/>
      <selection activeCell="K5" sqref="K5"/>
      <selection pane="bottomLeft" activeCell="G2" sqref="G2"/>
    </sheetView>
  </sheetViews>
  <sheetFormatPr defaultColWidth="0" defaultRowHeight="15.75" zeroHeight="1"/>
  <cols>
    <col min="1" max="1" width="8.7109375" style="304" hidden="1" customWidth="1"/>
    <col min="2" max="2" width="43.28515625" style="843" customWidth="1"/>
    <col min="3" max="3" width="9.85546875" style="844" customWidth="1"/>
    <col min="4" max="4" width="12.28515625" style="845" bestFit="1" customWidth="1"/>
    <col min="5" max="5" width="40.7109375" style="846" customWidth="1"/>
    <col min="6" max="6" width="11.5703125" style="1310" bestFit="1" customWidth="1"/>
    <col min="7" max="7" width="10.42578125" style="847" bestFit="1" customWidth="1"/>
    <col min="8" max="8" width="10.42578125" style="1488" bestFit="1" customWidth="1"/>
    <col min="9" max="9" width="6.140625" style="738" bestFit="1" customWidth="1"/>
    <col min="10" max="10" width="7.85546875" style="848" bestFit="1" customWidth="1"/>
    <col min="11" max="11" width="10" style="74" bestFit="1" customWidth="1"/>
    <col min="12" max="12" width="10.42578125" style="1497" bestFit="1" customWidth="1"/>
    <col min="13" max="13" width="15.7109375" style="738" customWidth="1"/>
    <col min="14" max="14" width="15.7109375" style="1362" customWidth="1"/>
    <col min="15" max="15" width="8.85546875" style="738" customWidth="1"/>
    <col min="16" max="16384" width="8.85546875" style="738" hidden="1"/>
  </cols>
  <sheetData>
    <row r="1" spans="1:14" s="45" customFormat="1" ht="72.75" customHeight="1" thickBot="1">
      <c r="A1" s="304"/>
      <c r="B1" s="324"/>
      <c r="C1" s="369"/>
      <c r="D1" s="741"/>
      <c r="E1" s="742"/>
      <c r="F1" s="1298"/>
      <c r="G1" s="289"/>
      <c r="H1" s="1485"/>
      <c r="I1" s="743"/>
      <c r="J1" s="608"/>
      <c r="K1" s="661" t="s">
        <v>5176</v>
      </c>
      <c r="L1" s="1884" t="s">
        <v>3940</v>
      </c>
      <c r="M1" s="304"/>
      <c r="N1" s="1287"/>
    </row>
    <row r="2" spans="1:14" s="45" customFormat="1" ht="16.5" thickBot="1">
      <c r="A2" s="304"/>
      <c r="B2" s="1886" t="s">
        <v>9560</v>
      </c>
      <c r="C2" s="1887"/>
      <c r="D2" s="744"/>
      <c r="E2" s="745"/>
      <c r="F2" s="1299"/>
      <c r="G2" s="1195">
        <f>'Lead Sheet'!B17</f>
        <v>0</v>
      </c>
      <c r="H2" s="1418"/>
      <c r="I2" s="332"/>
      <c r="J2" s="333"/>
      <c r="K2" s="662"/>
      <c r="L2" s="1885"/>
      <c r="M2" s="304"/>
      <c r="N2" s="1287"/>
    </row>
    <row r="3" spans="1:14" s="307" customFormat="1" ht="47.25" customHeight="1" thickBot="1">
      <c r="A3" s="305"/>
      <c r="B3" s="334"/>
      <c r="C3" s="335" t="s">
        <v>552</v>
      </c>
      <c r="D3" s="746" t="s">
        <v>5641</v>
      </c>
      <c r="E3" s="663" t="s">
        <v>5637</v>
      </c>
      <c r="F3" s="1272" t="s">
        <v>553</v>
      </c>
      <c r="G3" s="291" t="s">
        <v>0</v>
      </c>
      <c r="H3" s="1486" t="s">
        <v>1</v>
      </c>
      <c r="I3" s="338" t="s">
        <v>3</v>
      </c>
      <c r="J3" s="339" t="s">
        <v>4</v>
      </c>
      <c r="K3" s="467" t="s">
        <v>2</v>
      </c>
      <c r="L3" s="1473" t="s">
        <v>424</v>
      </c>
      <c r="M3" s="736" t="s">
        <v>5638</v>
      </c>
      <c r="N3" s="1392">
        <f>SUM(L:L)</f>
        <v>0</v>
      </c>
    </row>
    <row r="4" spans="1:14">
      <c r="A4" s="304" t="str">
        <f>IF(K4&gt;0,COUNT($K$4:K4)+MAX('MI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" s="747"/>
      <c r="C4" s="748" t="s">
        <v>3087</v>
      </c>
      <c r="D4" s="749" t="s">
        <v>3088</v>
      </c>
      <c r="E4" s="750" t="s">
        <v>10938</v>
      </c>
      <c r="F4" s="1300">
        <v>24.470000000000002</v>
      </c>
      <c r="G4" s="751">
        <f>$G$2</f>
        <v>0</v>
      </c>
      <c r="H4" s="1300">
        <f>IFERROR(F4*G4,"-")</f>
        <v>0</v>
      </c>
      <c r="I4" s="752">
        <v>100</v>
      </c>
      <c r="J4" s="752">
        <v>400</v>
      </c>
      <c r="K4" s="173"/>
      <c r="L4" s="1489">
        <f>IFERROR(K4*H4,0)</f>
        <v>0</v>
      </c>
      <c r="M4" s="737"/>
      <c r="N4" s="1361"/>
    </row>
    <row r="5" spans="1:14">
      <c r="A5" s="304" t="str">
        <f>IF(K5&gt;0,COUNT($K$4:K5)+MAX('MI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" s="747"/>
      <c r="C5" s="753" t="s">
        <v>3089</v>
      </c>
      <c r="D5" s="754" t="s">
        <v>3090</v>
      </c>
      <c r="E5" s="755" t="s">
        <v>10939</v>
      </c>
      <c r="F5" s="1301">
        <v>5.0699999999999994</v>
      </c>
      <c r="G5" s="756">
        <f t="shared" ref="G5:G68" si="0">$G$2</f>
        <v>0</v>
      </c>
      <c r="H5" s="1301">
        <f t="shared" ref="H5:H68" si="1">IFERROR(F5*G5,"-")</f>
        <v>0</v>
      </c>
      <c r="I5" s="757">
        <v>100</v>
      </c>
      <c r="J5" s="757">
        <v>400</v>
      </c>
      <c r="K5" s="171"/>
      <c r="L5" s="1490">
        <f t="shared" ref="L5:L68" si="2">IFERROR(K5*H5,0)</f>
        <v>0</v>
      </c>
      <c r="M5" s="737"/>
      <c r="N5" s="1361"/>
    </row>
    <row r="6" spans="1:14">
      <c r="A6" s="304" t="str">
        <f>IF(K6&gt;0,COUNT($K$4:K6)+MAX('MI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" s="747"/>
      <c r="C6" s="753" t="s">
        <v>3091</v>
      </c>
      <c r="D6" s="754" t="s">
        <v>3092</v>
      </c>
      <c r="E6" s="755" t="s">
        <v>10940</v>
      </c>
      <c r="F6" s="1301">
        <v>6.97</v>
      </c>
      <c r="G6" s="756">
        <f t="shared" si="0"/>
        <v>0</v>
      </c>
      <c r="H6" s="1301">
        <f t="shared" si="1"/>
        <v>0</v>
      </c>
      <c r="I6" s="757">
        <v>100</v>
      </c>
      <c r="J6" s="757">
        <v>100</v>
      </c>
      <c r="K6" s="171"/>
      <c r="L6" s="1490">
        <f t="shared" si="2"/>
        <v>0</v>
      </c>
      <c r="M6" s="737"/>
      <c r="N6" s="1361"/>
    </row>
    <row r="7" spans="1:14">
      <c r="A7" s="304" t="str">
        <f>IF(K7&gt;0,COUNT($K$4:K7)+MAX('MI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" s="747"/>
      <c r="C7" s="753" t="s">
        <v>3093</v>
      </c>
      <c r="D7" s="754" t="s">
        <v>3094</v>
      </c>
      <c r="E7" s="758" t="s">
        <v>10941</v>
      </c>
      <c r="F7" s="1301">
        <v>24.25</v>
      </c>
      <c r="G7" s="756">
        <f t="shared" si="0"/>
        <v>0</v>
      </c>
      <c r="H7" s="1301">
        <f t="shared" si="1"/>
        <v>0</v>
      </c>
      <c r="I7" s="757">
        <v>60</v>
      </c>
      <c r="J7" s="757">
        <v>60</v>
      </c>
      <c r="K7" s="171"/>
      <c r="L7" s="1490">
        <f t="shared" si="2"/>
        <v>0</v>
      </c>
      <c r="M7" s="737"/>
      <c r="N7" s="1361"/>
    </row>
    <row r="8" spans="1:14">
      <c r="A8" s="304" t="str">
        <f>IF(K8&gt;0,COUNT($K$4:K8)+MAX('MI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" s="747"/>
      <c r="C8" s="753" t="s">
        <v>3095</v>
      </c>
      <c r="D8" s="754" t="s">
        <v>3096</v>
      </c>
      <c r="E8" s="758" t="s">
        <v>10942</v>
      </c>
      <c r="F8" s="1301">
        <v>41.23</v>
      </c>
      <c r="G8" s="756">
        <f t="shared" si="0"/>
        <v>0</v>
      </c>
      <c r="H8" s="1301">
        <f t="shared" si="1"/>
        <v>0</v>
      </c>
      <c r="I8" s="757">
        <v>25</v>
      </c>
      <c r="J8" s="757">
        <v>25</v>
      </c>
      <c r="K8" s="171"/>
      <c r="L8" s="1490">
        <f t="shared" si="2"/>
        <v>0</v>
      </c>
      <c r="M8" s="737"/>
      <c r="N8" s="1361"/>
    </row>
    <row r="9" spans="1:14">
      <c r="A9" s="304" t="str">
        <f>IF(K9&gt;0,COUNT($K$4:K9)+MAX('MI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" s="747"/>
      <c r="C9" s="753" t="s">
        <v>3097</v>
      </c>
      <c r="D9" s="754" t="s">
        <v>3098</v>
      </c>
      <c r="E9" s="758" t="s">
        <v>10943</v>
      </c>
      <c r="F9" s="1301">
        <v>130</v>
      </c>
      <c r="G9" s="756">
        <f t="shared" si="0"/>
        <v>0</v>
      </c>
      <c r="H9" s="1301">
        <f t="shared" si="1"/>
        <v>0</v>
      </c>
      <c r="I9" s="757">
        <v>5</v>
      </c>
      <c r="J9" s="757">
        <v>5</v>
      </c>
      <c r="K9" s="171"/>
      <c r="L9" s="1490">
        <f t="shared" si="2"/>
        <v>0</v>
      </c>
      <c r="M9" s="737"/>
      <c r="N9" s="1361"/>
    </row>
    <row r="10" spans="1:14">
      <c r="A10" s="304" t="str">
        <f>IF(K10&gt;0,COUNT($K$4:K10)+MAX('MI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" s="747"/>
      <c r="C10" s="753" t="s">
        <v>3099</v>
      </c>
      <c r="D10" s="754" t="s">
        <v>3100</v>
      </c>
      <c r="E10" s="758" t="s">
        <v>10944</v>
      </c>
      <c r="F10" s="1301">
        <v>225.92</v>
      </c>
      <c r="G10" s="756">
        <f t="shared" si="0"/>
        <v>0</v>
      </c>
      <c r="H10" s="1301">
        <f t="shared" si="1"/>
        <v>0</v>
      </c>
      <c r="I10" s="757">
        <v>8</v>
      </c>
      <c r="J10" s="757">
        <v>8</v>
      </c>
      <c r="K10" s="171"/>
      <c r="L10" s="1490">
        <f t="shared" si="2"/>
        <v>0</v>
      </c>
      <c r="M10" s="737"/>
      <c r="N10" s="1361"/>
    </row>
    <row r="11" spans="1:14">
      <c r="A11" s="304" t="str">
        <f>IF(K11&gt;0,COUNT($K$4:K11)+MAX('MI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" s="747"/>
      <c r="C11" s="753" t="s">
        <v>5216</v>
      </c>
      <c r="D11" s="754" t="s">
        <v>3101</v>
      </c>
      <c r="E11" s="758" t="s">
        <v>10945</v>
      </c>
      <c r="F11" s="1301">
        <v>542.49</v>
      </c>
      <c r="G11" s="756">
        <f t="shared" si="0"/>
        <v>0</v>
      </c>
      <c r="H11" s="1301">
        <f t="shared" si="1"/>
        <v>0</v>
      </c>
      <c r="I11" s="757">
        <v>8</v>
      </c>
      <c r="J11" s="757">
        <v>8</v>
      </c>
      <c r="K11" s="171"/>
      <c r="L11" s="1490">
        <f t="shared" si="2"/>
        <v>0</v>
      </c>
      <c r="M11" s="737"/>
      <c r="N11" s="1361"/>
    </row>
    <row r="12" spans="1:14" ht="16.5" thickBot="1">
      <c r="A12" s="304" t="str">
        <f>IF(K12&gt;0,COUNT($K$4:K12)+MAX('MI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" s="759"/>
      <c r="C12" s="760" t="s">
        <v>5217</v>
      </c>
      <c r="D12" s="761" t="s">
        <v>3102</v>
      </c>
      <c r="E12" s="762" t="s">
        <v>10946</v>
      </c>
      <c r="F12" s="1302">
        <v>923.71</v>
      </c>
      <c r="G12" s="763">
        <f t="shared" si="0"/>
        <v>0</v>
      </c>
      <c r="H12" s="1302">
        <f t="shared" si="1"/>
        <v>0</v>
      </c>
      <c r="I12" s="764">
        <v>2</v>
      </c>
      <c r="J12" s="764">
        <v>2</v>
      </c>
      <c r="K12" s="172"/>
      <c r="L12" s="1491">
        <f t="shared" si="2"/>
        <v>0</v>
      </c>
      <c r="M12" s="737"/>
      <c r="N12" s="1361"/>
    </row>
    <row r="13" spans="1:14">
      <c r="A13" s="304" t="str">
        <f>IF(K13&gt;0,COUNT($K$4:K13)+MAX('MI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" s="765"/>
      <c r="C13" s="748" t="s">
        <v>5218</v>
      </c>
      <c r="D13" s="749" t="s">
        <v>3103</v>
      </c>
      <c r="E13" s="766" t="s">
        <v>11222</v>
      </c>
      <c r="F13" s="1300">
        <v>54.18</v>
      </c>
      <c r="G13" s="751">
        <f t="shared" si="0"/>
        <v>0</v>
      </c>
      <c r="H13" s="1300">
        <f t="shared" si="1"/>
        <v>0</v>
      </c>
      <c r="I13" s="752">
        <v>100</v>
      </c>
      <c r="J13" s="752">
        <v>400</v>
      </c>
      <c r="K13" s="173"/>
      <c r="L13" s="1489">
        <f t="shared" si="2"/>
        <v>0</v>
      </c>
      <c r="M13" s="737"/>
      <c r="N13" s="1361"/>
    </row>
    <row r="14" spans="1:14">
      <c r="A14" s="304" t="str">
        <f>IF(K14&gt;0,COUNT($K$4:K14)+MAX('MI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" s="747"/>
      <c r="C14" s="753" t="s">
        <v>3104</v>
      </c>
      <c r="D14" s="754" t="s">
        <v>3105</v>
      </c>
      <c r="E14" s="758" t="s">
        <v>11223</v>
      </c>
      <c r="F14" s="1301">
        <v>9.67</v>
      </c>
      <c r="G14" s="756">
        <f t="shared" si="0"/>
        <v>0</v>
      </c>
      <c r="H14" s="1301">
        <f t="shared" si="1"/>
        <v>0</v>
      </c>
      <c r="I14" s="757">
        <v>100</v>
      </c>
      <c r="J14" s="757">
        <v>400</v>
      </c>
      <c r="K14" s="171"/>
      <c r="L14" s="1490">
        <f t="shared" si="2"/>
        <v>0</v>
      </c>
      <c r="M14" s="737"/>
      <c r="N14" s="1361"/>
    </row>
    <row r="15" spans="1:14">
      <c r="A15" s="304" t="str">
        <f>IF(K15&gt;0,COUNT($K$4:K15)+MAX('MI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" s="747"/>
      <c r="C15" s="753" t="s">
        <v>3106</v>
      </c>
      <c r="D15" s="754" t="s">
        <v>3107</v>
      </c>
      <c r="E15" s="758" t="s">
        <v>11224</v>
      </c>
      <c r="F15" s="1301">
        <v>16.510000000000002</v>
      </c>
      <c r="G15" s="756">
        <f t="shared" si="0"/>
        <v>0</v>
      </c>
      <c r="H15" s="1301">
        <f t="shared" si="1"/>
        <v>0</v>
      </c>
      <c r="I15" s="757">
        <v>50</v>
      </c>
      <c r="J15" s="757">
        <v>200</v>
      </c>
      <c r="K15" s="171"/>
      <c r="L15" s="1490">
        <f t="shared" si="2"/>
        <v>0</v>
      </c>
      <c r="M15" s="737"/>
      <c r="N15" s="1361"/>
    </row>
    <row r="16" spans="1:14">
      <c r="A16" s="304" t="str">
        <f>IF(K16&gt;0,COUNT($K$4:K16)+MAX('MI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" s="747"/>
      <c r="C16" s="753" t="s">
        <v>3108</v>
      </c>
      <c r="D16" s="754" t="s">
        <v>3109</v>
      </c>
      <c r="E16" s="758" t="s">
        <v>11225</v>
      </c>
      <c r="F16" s="1301">
        <v>44.05</v>
      </c>
      <c r="G16" s="756">
        <f t="shared" si="0"/>
        <v>0</v>
      </c>
      <c r="H16" s="1301">
        <f t="shared" si="1"/>
        <v>0</v>
      </c>
      <c r="I16" s="757">
        <v>35</v>
      </c>
      <c r="J16" s="757">
        <v>35</v>
      </c>
      <c r="K16" s="171"/>
      <c r="L16" s="1490">
        <f t="shared" si="2"/>
        <v>0</v>
      </c>
      <c r="M16" s="737"/>
      <c r="N16" s="1361"/>
    </row>
    <row r="17" spans="1:14">
      <c r="A17" s="304" t="str">
        <f>IF(K17&gt;0,COUNT($K$4:K17)+MAX('MI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" s="747"/>
      <c r="C17" s="753" t="s">
        <v>3110</v>
      </c>
      <c r="D17" s="754" t="s">
        <v>3111</v>
      </c>
      <c r="E17" s="758" t="s">
        <v>11226</v>
      </c>
      <c r="F17" s="1301">
        <v>56.85</v>
      </c>
      <c r="G17" s="756">
        <f t="shared" si="0"/>
        <v>0</v>
      </c>
      <c r="H17" s="1301">
        <f t="shared" si="1"/>
        <v>0</v>
      </c>
      <c r="I17" s="757">
        <v>10</v>
      </c>
      <c r="J17" s="757">
        <v>40</v>
      </c>
      <c r="K17" s="171"/>
      <c r="L17" s="1490">
        <f t="shared" si="2"/>
        <v>0</v>
      </c>
      <c r="M17" s="737"/>
      <c r="N17" s="1361"/>
    </row>
    <row r="18" spans="1:14">
      <c r="A18" s="304" t="str">
        <f>IF(K18&gt;0,COUNT($K$4:K18)+MAX('MI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" s="747"/>
      <c r="C18" s="753" t="s">
        <v>3112</v>
      </c>
      <c r="D18" s="754" t="s">
        <v>3113</v>
      </c>
      <c r="E18" s="758" t="s">
        <v>11227</v>
      </c>
      <c r="F18" s="1301">
        <v>183.48</v>
      </c>
      <c r="G18" s="756">
        <f t="shared" si="0"/>
        <v>0</v>
      </c>
      <c r="H18" s="1301">
        <f t="shared" si="1"/>
        <v>0</v>
      </c>
      <c r="I18" s="757">
        <v>10</v>
      </c>
      <c r="J18" s="757">
        <v>10</v>
      </c>
      <c r="K18" s="171"/>
      <c r="L18" s="1490">
        <f t="shared" si="2"/>
        <v>0</v>
      </c>
      <c r="M18" s="737"/>
      <c r="N18" s="1361"/>
    </row>
    <row r="19" spans="1:14" ht="16.5" thickBot="1">
      <c r="A19" s="304" t="str">
        <f>IF(K19&gt;0,COUNT($K$4:K19)+MAX('MI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" s="759"/>
      <c r="C19" s="767" t="s">
        <v>5219</v>
      </c>
      <c r="D19" s="768" t="s">
        <v>3114</v>
      </c>
      <c r="E19" s="769" t="s">
        <v>11228</v>
      </c>
      <c r="F19" s="1303">
        <v>405.17</v>
      </c>
      <c r="G19" s="770">
        <f t="shared" si="0"/>
        <v>0</v>
      </c>
      <c r="H19" s="1303">
        <f t="shared" si="1"/>
        <v>0</v>
      </c>
      <c r="I19" s="771">
        <v>9</v>
      </c>
      <c r="J19" s="771">
        <v>9</v>
      </c>
      <c r="K19" s="174"/>
      <c r="L19" s="1492">
        <f t="shared" si="2"/>
        <v>0</v>
      </c>
      <c r="M19" s="737"/>
      <c r="N19" s="1361"/>
    </row>
    <row r="20" spans="1:14" ht="76.5" customHeight="1" thickBot="1">
      <c r="A20" s="304" t="str">
        <f>IF(K20&gt;0,COUNT($K$4:K20)+MAX('MI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" s="772"/>
      <c r="C20" s="773" t="s">
        <v>5220</v>
      </c>
      <c r="D20" s="774" t="s">
        <v>3115</v>
      </c>
      <c r="E20" s="775" t="s">
        <v>11229</v>
      </c>
      <c r="F20" s="1304">
        <v>53.589999999999996</v>
      </c>
      <c r="G20" s="776">
        <f t="shared" si="0"/>
        <v>0</v>
      </c>
      <c r="H20" s="1304">
        <f t="shared" si="1"/>
        <v>0</v>
      </c>
      <c r="I20" s="777">
        <v>100</v>
      </c>
      <c r="J20" s="777">
        <v>400</v>
      </c>
      <c r="K20" s="175"/>
      <c r="L20" s="1493">
        <f t="shared" si="2"/>
        <v>0</v>
      </c>
      <c r="M20" s="737"/>
      <c r="N20" s="1361"/>
    </row>
    <row r="21" spans="1:14">
      <c r="A21" s="304" t="str">
        <f>IF(K21&gt;0,COUNT($K$4:K21)+MAX('MI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" s="765"/>
      <c r="C21" s="748" t="s">
        <v>5221</v>
      </c>
      <c r="D21" s="749" t="s">
        <v>3116</v>
      </c>
      <c r="E21" s="766" t="s">
        <v>10947</v>
      </c>
      <c r="F21" s="1300">
        <v>24.17</v>
      </c>
      <c r="G21" s="751">
        <f t="shared" si="0"/>
        <v>0</v>
      </c>
      <c r="H21" s="1300">
        <f t="shared" si="1"/>
        <v>0</v>
      </c>
      <c r="I21" s="752">
        <v>25</v>
      </c>
      <c r="J21" s="752">
        <v>150</v>
      </c>
      <c r="K21" s="173"/>
      <c r="L21" s="1489">
        <f t="shared" si="2"/>
        <v>0</v>
      </c>
      <c r="M21" s="737"/>
      <c r="N21" s="1361"/>
    </row>
    <row r="22" spans="1:14">
      <c r="A22" s="304" t="str">
        <f>IF(K22&gt;0,COUNT($K$4:K22)+MAX('MI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" s="747"/>
      <c r="C22" s="753" t="s">
        <v>3117</v>
      </c>
      <c r="D22" s="754" t="s">
        <v>3118</v>
      </c>
      <c r="E22" s="758" t="s">
        <v>10948</v>
      </c>
      <c r="F22" s="1301">
        <v>15.549999999999999</v>
      </c>
      <c r="G22" s="756">
        <f t="shared" si="0"/>
        <v>0</v>
      </c>
      <c r="H22" s="1301">
        <f t="shared" si="1"/>
        <v>0</v>
      </c>
      <c r="I22" s="757">
        <v>25</v>
      </c>
      <c r="J22" s="757">
        <v>100</v>
      </c>
      <c r="K22" s="171"/>
      <c r="L22" s="1490">
        <f t="shared" si="2"/>
        <v>0</v>
      </c>
      <c r="M22" s="737"/>
      <c r="N22" s="1361"/>
    </row>
    <row r="23" spans="1:14">
      <c r="A23" s="304" t="str">
        <f>IF(K23&gt;0,COUNT($K$4:K23)+MAX('MI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" s="747"/>
      <c r="C23" s="753" t="s">
        <v>3119</v>
      </c>
      <c r="D23" s="754" t="s">
        <v>3120</v>
      </c>
      <c r="E23" s="758" t="s">
        <v>10949</v>
      </c>
      <c r="F23" s="1301">
        <v>45.53</v>
      </c>
      <c r="G23" s="756">
        <f t="shared" si="0"/>
        <v>0</v>
      </c>
      <c r="H23" s="1301">
        <f t="shared" si="1"/>
        <v>0</v>
      </c>
      <c r="I23" s="757">
        <v>25</v>
      </c>
      <c r="J23" s="757">
        <v>25</v>
      </c>
      <c r="K23" s="171"/>
      <c r="L23" s="1490">
        <f t="shared" si="2"/>
        <v>0</v>
      </c>
      <c r="M23" s="737"/>
      <c r="N23" s="1361"/>
    </row>
    <row r="24" spans="1:14">
      <c r="A24" s="304" t="str">
        <f>IF(K24&gt;0,COUNT($K$4:K24)+MAX('MI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" s="747"/>
      <c r="C24" s="753" t="s">
        <v>3121</v>
      </c>
      <c r="D24" s="754" t="s">
        <v>3122</v>
      </c>
      <c r="E24" s="758" t="s">
        <v>10950</v>
      </c>
      <c r="F24" s="1301">
        <v>35.22</v>
      </c>
      <c r="G24" s="756">
        <f t="shared" si="0"/>
        <v>0</v>
      </c>
      <c r="H24" s="1301">
        <f t="shared" si="1"/>
        <v>0</v>
      </c>
      <c r="I24" s="757">
        <v>20</v>
      </c>
      <c r="J24" s="757">
        <v>80</v>
      </c>
      <c r="K24" s="171"/>
      <c r="L24" s="1490">
        <f t="shared" si="2"/>
        <v>0</v>
      </c>
      <c r="M24" s="737"/>
      <c r="N24" s="1361"/>
    </row>
    <row r="25" spans="1:14">
      <c r="A25" s="304" t="str">
        <f>IF(K25&gt;0,COUNT($K$4:K25)+MAX('MI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" s="747"/>
      <c r="C25" s="753" t="s">
        <v>5222</v>
      </c>
      <c r="D25" s="754" t="s">
        <v>3123</v>
      </c>
      <c r="E25" s="758" t="s">
        <v>10951</v>
      </c>
      <c r="F25" s="1301">
        <v>57.809999999999995</v>
      </c>
      <c r="G25" s="756">
        <f t="shared" si="0"/>
        <v>0</v>
      </c>
      <c r="H25" s="1301">
        <f t="shared" si="1"/>
        <v>0</v>
      </c>
      <c r="I25" s="757">
        <v>25</v>
      </c>
      <c r="J25" s="757">
        <v>25</v>
      </c>
      <c r="K25" s="171"/>
      <c r="L25" s="1490">
        <f t="shared" si="2"/>
        <v>0</v>
      </c>
      <c r="M25" s="737"/>
      <c r="N25" s="1361"/>
    </row>
    <row r="26" spans="1:14">
      <c r="A26" s="304" t="str">
        <f>IF(K26&gt;0,COUNT($K$4:K26)+MAX('MI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" s="747"/>
      <c r="C26" s="753" t="s">
        <v>3124</v>
      </c>
      <c r="D26" s="754" t="s">
        <v>3125</v>
      </c>
      <c r="E26" s="758" t="s">
        <v>10952</v>
      </c>
      <c r="F26" s="1301">
        <v>69.45</v>
      </c>
      <c r="G26" s="756">
        <f t="shared" si="0"/>
        <v>0</v>
      </c>
      <c r="H26" s="1301">
        <f t="shared" si="1"/>
        <v>0</v>
      </c>
      <c r="I26" s="757">
        <v>10</v>
      </c>
      <c r="J26" s="757">
        <v>40</v>
      </c>
      <c r="K26" s="171"/>
      <c r="L26" s="1490">
        <f t="shared" si="2"/>
        <v>0</v>
      </c>
      <c r="M26" s="737"/>
      <c r="N26" s="1361"/>
    </row>
    <row r="27" spans="1:14">
      <c r="A27" s="304" t="str">
        <f>IF(K27&gt;0,COUNT($K$4:K27)+MAX('MI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" s="747"/>
      <c r="C27" s="753" t="s">
        <v>3126</v>
      </c>
      <c r="D27" s="754" t="s">
        <v>3127</v>
      </c>
      <c r="E27" s="758" t="s">
        <v>10953</v>
      </c>
      <c r="F27" s="1301">
        <v>74.25</v>
      </c>
      <c r="G27" s="756">
        <f t="shared" si="0"/>
        <v>0</v>
      </c>
      <c r="H27" s="1301">
        <f t="shared" si="1"/>
        <v>0</v>
      </c>
      <c r="I27" s="757">
        <v>20</v>
      </c>
      <c r="J27" s="757">
        <v>20</v>
      </c>
      <c r="K27" s="171"/>
      <c r="L27" s="1490">
        <f t="shared" si="2"/>
        <v>0</v>
      </c>
      <c r="M27" s="737"/>
      <c r="N27" s="1361"/>
    </row>
    <row r="28" spans="1:14">
      <c r="A28" s="304" t="str">
        <f>IF(K28&gt;0,COUNT($K$4:K28)+MAX('MI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" s="747"/>
      <c r="C28" s="753" t="s">
        <v>3128</v>
      </c>
      <c r="D28" s="754" t="s">
        <v>3129</v>
      </c>
      <c r="E28" s="758" t="s">
        <v>10954</v>
      </c>
      <c r="F28" s="1301">
        <v>288.77</v>
      </c>
      <c r="G28" s="756">
        <f t="shared" si="0"/>
        <v>0</v>
      </c>
      <c r="H28" s="1301">
        <f t="shared" si="1"/>
        <v>0</v>
      </c>
      <c r="I28" s="757">
        <v>6</v>
      </c>
      <c r="J28" s="757">
        <v>6</v>
      </c>
      <c r="K28" s="171"/>
      <c r="L28" s="1490">
        <f t="shared" si="2"/>
        <v>0</v>
      </c>
      <c r="M28" s="737"/>
      <c r="N28" s="1361"/>
    </row>
    <row r="29" spans="1:14">
      <c r="A29" s="304" t="str">
        <f>IF(K29&gt;0,COUNT($K$4:K29)+MAX('MI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" s="747"/>
      <c r="C29" s="753" t="s">
        <v>4016</v>
      </c>
      <c r="D29" s="754" t="s">
        <v>3130</v>
      </c>
      <c r="E29" s="758" t="s">
        <v>10955</v>
      </c>
      <c r="F29" s="1301">
        <v>401.90999999999997</v>
      </c>
      <c r="G29" s="756">
        <f t="shared" si="0"/>
        <v>0</v>
      </c>
      <c r="H29" s="1301">
        <f t="shared" si="1"/>
        <v>0</v>
      </c>
      <c r="I29" s="757">
        <v>12</v>
      </c>
      <c r="J29" s="757">
        <v>12</v>
      </c>
      <c r="K29" s="171"/>
      <c r="L29" s="1490">
        <f t="shared" si="2"/>
        <v>0</v>
      </c>
      <c r="M29" s="737"/>
      <c r="N29" s="1361"/>
    </row>
    <row r="30" spans="1:14">
      <c r="A30" s="304" t="str">
        <f>IF(K30&gt;0,COUNT($K$4:K30)+MAX('MI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" s="747"/>
      <c r="C30" s="753" t="s">
        <v>5223</v>
      </c>
      <c r="D30" s="754" t="s">
        <v>3131</v>
      </c>
      <c r="E30" s="758" t="s">
        <v>10956</v>
      </c>
      <c r="F30" s="1301">
        <v>323.14999999999998</v>
      </c>
      <c r="G30" s="756">
        <f t="shared" si="0"/>
        <v>0</v>
      </c>
      <c r="H30" s="1301">
        <f t="shared" si="1"/>
        <v>0</v>
      </c>
      <c r="I30" s="757">
        <v>12</v>
      </c>
      <c r="J30" s="757">
        <v>12</v>
      </c>
      <c r="K30" s="171"/>
      <c r="L30" s="1490">
        <f t="shared" si="2"/>
        <v>0</v>
      </c>
      <c r="M30" s="737"/>
      <c r="N30" s="1361"/>
    </row>
    <row r="31" spans="1:14">
      <c r="A31" s="304" t="str">
        <f>IF(K31&gt;0,COUNT($K$4:K31)+MAX('MI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" s="747"/>
      <c r="C31" s="753" t="s">
        <v>5224</v>
      </c>
      <c r="D31" s="754" t="s">
        <v>3132</v>
      </c>
      <c r="E31" s="778" t="s">
        <v>10957</v>
      </c>
      <c r="F31" s="1301">
        <v>765.43999999999994</v>
      </c>
      <c r="G31" s="756">
        <f t="shared" si="0"/>
        <v>0</v>
      </c>
      <c r="H31" s="1301">
        <f t="shared" si="1"/>
        <v>0</v>
      </c>
      <c r="I31" s="757">
        <v>12</v>
      </c>
      <c r="J31" s="757">
        <v>12</v>
      </c>
      <c r="K31" s="171"/>
      <c r="L31" s="1490">
        <f t="shared" si="2"/>
        <v>0</v>
      </c>
      <c r="M31" s="737"/>
      <c r="N31" s="1361"/>
    </row>
    <row r="32" spans="1:14">
      <c r="A32" s="304" t="str">
        <f>IF(K32&gt;0,COUNT($K$4:K32)+MAX('MI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" s="747"/>
      <c r="C32" s="753" t="s">
        <v>5225</v>
      </c>
      <c r="D32" s="754" t="s">
        <v>3133</v>
      </c>
      <c r="E32" s="778" t="s">
        <v>10958</v>
      </c>
      <c r="F32" s="1301">
        <v>1109.68</v>
      </c>
      <c r="G32" s="756">
        <f t="shared" si="0"/>
        <v>0</v>
      </c>
      <c r="H32" s="1301">
        <f t="shared" si="1"/>
        <v>0</v>
      </c>
      <c r="I32" s="757">
        <v>12</v>
      </c>
      <c r="J32" s="757">
        <v>12</v>
      </c>
      <c r="K32" s="171"/>
      <c r="L32" s="1490">
        <f t="shared" si="2"/>
        <v>0</v>
      </c>
      <c r="M32" s="737"/>
      <c r="N32" s="1361"/>
    </row>
    <row r="33" spans="1:14">
      <c r="A33" s="304" t="str">
        <f>IF(K33&gt;0,COUNT($K$4:K33)+MAX('MI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" s="747"/>
      <c r="C33" s="753" t="s">
        <v>5226</v>
      </c>
      <c r="D33" s="754" t="s">
        <v>3134</v>
      </c>
      <c r="E33" s="778" t="s">
        <v>10959</v>
      </c>
      <c r="F33" s="1301">
        <v>813.79</v>
      </c>
      <c r="G33" s="756">
        <f t="shared" si="0"/>
        <v>0</v>
      </c>
      <c r="H33" s="1301">
        <f t="shared" si="1"/>
        <v>0</v>
      </c>
      <c r="I33" s="757">
        <v>10</v>
      </c>
      <c r="J33" s="757">
        <v>10</v>
      </c>
      <c r="K33" s="171"/>
      <c r="L33" s="1490">
        <f t="shared" si="2"/>
        <v>0</v>
      </c>
      <c r="M33" s="737"/>
      <c r="N33" s="1361"/>
    </row>
    <row r="34" spans="1:14">
      <c r="A34" s="304" t="str">
        <f>IF(K34&gt;0,COUNT($K$4:K34)+MAX('MI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" s="747"/>
      <c r="C34" s="753" t="s">
        <v>5227</v>
      </c>
      <c r="D34" s="754" t="s">
        <v>3135</v>
      </c>
      <c r="E34" s="778" t="s">
        <v>10960</v>
      </c>
      <c r="F34" s="1301">
        <v>1423.87</v>
      </c>
      <c r="G34" s="756">
        <f t="shared" si="0"/>
        <v>0</v>
      </c>
      <c r="H34" s="1301">
        <f t="shared" si="1"/>
        <v>0</v>
      </c>
      <c r="I34" s="757">
        <v>2</v>
      </c>
      <c r="J34" s="757">
        <v>2</v>
      </c>
      <c r="K34" s="171"/>
      <c r="L34" s="1490">
        <f t="shared" si="2"/>
        <v>0</v>
      </c>
      <c r="M34" s="737"/>
      <c r="N34" s="1361"/>
    </row>
    <row r="35" spans="1:14" ht="16.5" thickBot="1">
      <c r="A35" s="304" t="str">
        <f>IF(K35&gt;0,COUNT($K$4:K35)+MAX('MI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" s="759"/>
      <c r="C35" s="767" t="s">
        <v>5228</v>
      </c>
      <c r="D35" s="768" t="s">
        <v>3136</v>
      </c>
      <c r="E35" s="769" t="s">
        <v>10961</v>
      </c>
      <c r="F35" s="1303">
        <v>1495.04</v>
      </c>
      <c r="G35" s="770">
        <f t="shared" si="0"/>
        <v>0</v>
      </c>
      <c r="H35" s="1303">
        <f t="shared" si="1"/>
        <v>0</v>
      </c>
      <c r="I35" s="771">
        <v>2</v>
      </c>
      <c r="J35" s="771">
        <v>2</v>
      </c>
      <c r="K35" s="174"/>
      <c r="L35" s="1492">
        <f t="shared" si="2"/>
        <v>0</v>
      </c>
      <c r="M35" s="737"/>
      <c r="N35" s="1361"/>
    </row>
    <row r="36" spans="1:14" ht="25.5" customHeight="1">
      <c r="A36" s="304" t="str">
        <f>IF(K36&gt;0,COUNT($K$4:K36)+MAX('MI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" s="779"/>
      <c r="C36" s="780" t="s">
        <v>3137</v>
      </c>
      <c r="D36" s="781" t="s">
        <v>3138</v>
      </c>
      <c r="E36" s="782" t="s">
        <v>10863</v>
      </c>
      <c r="F36" s="1305">
        <v>19.930000000000003</v>
      </c>
      <c r="G36" s="783">
        <f t="shared" si="0"/>
        <v>0</v>
      </c>
      <c r="H36" s="1305">
        <f t="shared" si="1"/>
        <v>0</v>
      </c>
      <c r="I36" s="784">
        <v>60</v>
      </c>
      <c r="J36" s="785">
        <v>240</v>
      </c>
      <c r="K36" s="170"/>
      <c r="L36" s="1494">
        <f t="shared" si="2"/>
        <v>0</v>
      </c>
      <c r="M36" s="737"/>
      <c r="N36" s="1361"/>
    </row>
    <row r="37" spans="1:14" ht="25.5" customHeight="1">
      <c r="A37" s="304" t="str">
        <f>IF(K37&gt;0,COUNT($K$4:K37)+MAX('MI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" s="786"/>
      <c r="C37" s="753" t="s">
        <v>3139</v>
      </c>
      <c r="D37" s="754" t="s">
        <v>3140</v>
      </c>
      <c r="E37" s="758" t="s">
        <v>10864</v>
      </c>
      <c r="F37" s="1301">
        <v>18.82</v>
      </c>
      <c r="G37" s="756">
        <f t="shared" si="0"/>
        <v>0</v>
      </c>
      <c r="H37" s="1301">
        <f t="shared" si="1"/>
        <v>0</v>
      </c>
      <c r="I37" s="757">
        <v>50</v>
      </c>
      <c r="J37" s="757">
        <v>200</v>
      </c>
      <c r="K37" s="171"/>
      <c r="L37" s="1490">
        <f t="shared" si="2"/>
        <v>0</v>
      </c>
      <c r="M37" s="737"/>
      <c r="N37" s="1361"/>
    </row>
    <row r="38" spans="1:14" ht="25.5" customHeight="1">
      <c r="A38" s="304" t="str">
        <f>IF(K38&gt;0,COUNT($K$4:K38)+MAX('MI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" s="747"/>
      <c r="C38" s="753" t="s">
        <v>5229</v>
      </c>
      <c r="D38" s="754" t="s">
        <v>3141</v>
      </c>
      <c r="E38" s="758" t="s">
        <v>10865</v>
      </c>
      <c r="F38" s="1301">
        <v>60.559999999999995</v>
      </c>
      <c r="G38" s="756">
        <f t="shared" si="0"/>
        <v>0</v>
      </c>
      <c r="H38" s="1301">
        <f t="shared" si="1"/>
        <v>0</v>
      </c>
      <c r="I38" s="757">
        <v>25</v>
      </c>
      <c r="J38" s="757">
        <v>150</v>
      </c>
      <c r="K38" s="171"/>
      <c r="L38" s="1490">
        <f t="shared" si="2"/>
        <v>0</v>
      </c>
      <c r="M38" s="737"/>
      <c r="N38" s="1361"/>
    </row>
    <row r="39" spans="1:14" ht="32.25" thickBot="1">
      <c r="A39" s="304" t="str">
        <f>IF(K39&gt;0,COUNT($K$4:K39)+MAX('MI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" s="759"/>
      <c r="C39" s="760" t="s">
        <v>5230</v>
      </c>
      <c r="D39" s="761" t="s">
        <v>3142</v>
      </c>
      <c r="E39" s="762" t="s">
        <v>10882</v>
      </c>
      <c r="F39" s="1302">
        <v>19.5</v>
      </c>
      <c r="G39" s="763">
        <f t="shared" si="0"/>
        <v>0</v>
      </c>
      <c r="H39" s="1302">
        <f t="shared" si="1"/>
        <v>0</v>
      </c>
      <c r="I39" s="764">
        <v>50</v>
      </c>
      <c r="J39" s="764">
        <v>200</v>
      </c>
      <c r="K39" s="172"/>
      <c r="L39" s="1491">
        <f t="shared" si="2"/>
        <v>0</v>
      </c>
      <c r="M39" s="737"/>
      <c r="N39" s="1361"/>
    </row>
    <row r="40" spans="1:14" ht="36" customHeight="1">
      <c r="A40" s="304" t="str">
        <f>IF(K40&gt;0,COUNT($K$4:K40)+MAX('MI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" s="1896"/>
      <c r="C40" s="748" t="s">
        <v>5231</v>
      </c>
      <c r="D40" s="749" t="s">
        <v>3143</v>
      </c>
      <c r="E40" s="787" t="s">
        <v>10866</v>
      </c>
      <c r="F40" s="1306">
        <v>19.930000000000003</v>
      </c>
      <c r="G40" s="751">
        <f t="shared" si="0"/>
        <v>0</v>
      </c>
      <c r="H40" s="1300">
        <f t="shared" si="1"/>
        <v>0</v>
      </c>
      <c r="I40" s="788">
        <v>30</v>
      </c>
      <c r="J40" s="788">
        <v>180</v>
      </c>
      <c r="K40" s="173"/>
      <c r="L40" s="1489">
        <f t="shared" si="2"/>
        <v>0</v>
      </c>
      <c r="M40" s="737"/>
      <c r="N40" s="1361"/>
    </row>
    <row r="41" spans="1:14" ht="36" customHeight="1">
      <c r="A41" s="304" t="str">
        <f>IF(K41&gt;0,COUNT($K$4:K41)+MAX('MI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1" s="1898"/>
      <c r="C41" s="753" t="s">
        <v>3144</v>
      </c>
      <c r="D41" s="754" t="s">
        <v>3145</v>
      </c>
      <c r="E41" s="758" t="s">
        <v>10867</v>
      </c>
      <c r="F41" s="1301">
        <v>18.84</v>
      </c>
      <c r="G41" s="756">
        <f t="shared" si="0"/>
        <v>0</v>
      </c>
      <c r="H41" s="1301">
        <f t="shared" si="1"/>
        <v>0</v>
      </c>
      <c r="I41" s="757">
        <v>50</v>
      </c>
      <c r="J41" s="757">
        <v>300</v>
      </c>
      <c r="K41" s="171"/>
      <c r="L41" s="1490">
        <f t="shared" si="2"/>
        <v>0</v>
      </c>
      <c r="M41" s="737"/>
      <c r="N41" s="1361"/>
    </row>
    <row r="42" spans="1:14" ht="31.5" customHeight="1">
      <c r="A42" s="304" t="str">
        <f>IF(K42&gt;0,COUNT($K$4:K42)+MAX('MI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2" s="1898"/>
      <c r="C42" s="753" t="s">
        <v>3146</v>
      </c>
      <c r="D42" s="754" t="s">
        <v>3147</v>
      </c>
      <c r="E42" s="758" t="s">
        <v>10868</v>
      </c>
      <c r="F42" s="1301">
        <v>60.559999999999995</v>
      </c>
      <c r="G42" s="756">
        <f t="shared" si="0"/>
        <v>0</v>
      </c>
      <c r="H42" s="1301">
        <f t="shared" si="1"/>
        <v>0</v>
      </c>
      <c r="I42" s="757">
        <v>25</v>
      </c>
      <c r="J42" s="757">
        <v>100</v>
      </c>
      <c r="K42" s="171"/>
      <c r="L42" s="1490">
        <f t="shared" si="2"/>
        <v>0</v>
      </c>
      <c r="M42" s="737"/>
      <c r="N42" s="1361"/>
    </row>
    <row r="43" spans="1:14" ht="32.25" customHeight="1" thickBot="1">
      <c r="A43" s="304" t="str">
        <f>IF(K43&gt;0,COUNT($K$4:K43)+MAX('MI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3" s="1899"/>
      <c r="C43" s="767" t="s">
        <v>3148</v>
      </c>
      <c r="D43" s="768" t="s">
        <v>3149</v>
      </c>
      <c r="E43" s="789" t="s">
        <v>10883</v>
      </c>
      <c r="F43" s="1303">
        <v>19.5</v>
      </c>
      <c r="G43" s="770">
        <f t="shared" si="0"/>
        <v>0</v>
      </c>
      <c r="H43" s="1303">
        <f t="shared" si="1"/>
        <v>0</v>
      </c>
      <c r="I43" s="771">
        <v>75</v>
      </c>
      <c r="J43" s="771">
        <v>300</v>
      </c>
      <c r="K43" s="174"/>
      <c r="L43" s="1492">
        <f t="shared" si="2"/>
        <v>0</v>
      </c>
      <c r="M43" s="737"/>
      <c r="N43" s="1361"/>
    </row>
    <row r="44" spans="1:14" ht="64.5" customHeight="1" thickBot="1">
      <c r="A44" s="304" t="str">
        <f>IF(K44&gt;0,COUNT($K$4:K44)+MAX('MI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4" s="772"/>
      <c r="C44" s="773" t="s">
        <v>5232</v>
      </c>
      <c r="D44" s="774" t="s">
        <v>3150</v>
      </c>
      <c r="E44" s="775" t="s">
        <v>10862</v>
      </c>
      <c r="F44" s="1304">
        <v>20.520000000000003</v>
      </c>
      <c r="G44" s="776">
        <f t="shared" si="0"/>
        <v>0</v>
      </c>
      <c r="H44" s="1304">
        <f t="shared" si="1"/>
        <v>0</v>
      </c>
      <c r="I44" s="777">
        <v>10</v>
      </c>
      <c r="J44" s="777">
        <v>80</v>
      </c>
      <c r="K44" s="175"/>
      <c r="L44" s="1493">
        <f t="shared" si="2"/>
        <v>0</v>
      </c>
      <c r="M44" s="737"/>
      <c r="N44" s="1361"/>
    </row>
    <row r="45" spans="1:14" ht="32.25" customHeight="1">
      <c r="A45" s="304" t="str">
        <f>IF(K45&gt;0,COUNT($K$4:K45)+MAX('MI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5" s="1896"/>
      <c r="C45" s="748" t="s">
        <v>3151</v>
      </c>
      <c r="D45" s="749" t="s">
        <v>3152</v>
      </c>
      <c r="E45" s="787" t="s">
        <v>10809</v>
      </c>
      <c r="F45" s="1300">
        <v>28.67</v>
      </c>
      <c r="G45" s="751">
        <f t="shared" si="0"/>
        <v>0</v>
      </c>
      <c r="H45" s="1300">
        <f t="shared" si="1"/>
        <v>0</v>
      </c>
      <c r="I45" s="788">
        <v>30</v>
      </c>
      <c r="J45" s="752">
        <v>180</v>
      </c>
      <c r="K45" s="173"/>
      <c r="L45" s="1489">
        <f t="shared" si="2"/>
        <v>0</v>
      </c>
      <c r="M45" s="737"/>
      <c r="N45" s="1361"/>
    </row>
    <row r="46" spans="1:14" ht="32.25" customHeight="1">
      <c r="A46" s="304" t="str">
        <f>IF(K46&gt;0,COUNT($K$4:K46)+MAX('MI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6" s="1898"/>
      <c r="C46" s="753" t="s">
        <v>3153</v>
      </c>
      <c r="D46" s="754" t="s">
        <v>3154</v>
      </c>
      <c r="E46" s="758" t="s">
        <v>10810</v>
      </c>
      <c r="F46" s="1301">
        <v>19.130000000000003</v>
      </c>
      <c r="G46" s="756">
        <f t="shared" si="0"/>
        <v>0</v>
      </c>
      <c r="H46" s="1301">
        <f t="shared" si="1"/>
        <v>0</v>
      </c>
      <c r="I46" s="757">
        <v>50</v>
      </c>
      <c r="J46" s="757">
        <v>300</v>
      </c>
      <c r="K46" s="171"/>
      <c r="L46" s="1490">
        <f t="shared" si="2"/>
        <v>0</v>
      </c>
      <c r="M46" s="737"/>
      <c r="N46" s="1361"/>
    </row>
    <row r="47" spans="1:14" ht="32.25" customHeight="1">
      <c r="A47" s="304" t="str">
        <f>IF(K47&gt;0,COUNT($K$4:K47)+MAX('MI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7" s="1898"/>
      <c r="C47" s="753" t="s">
        <v>5233</v>
      </c>
      <c r="D47" s="754" t="s">
        <v>3155</v>
      </c>
      <c r="E47" s="758" t="s">
        <v>10811</v>
      </c>
      <c r="F47" s="1303">
        <v>84.08</v>
      </c>
      <c r="G47" s="756">
        <f t="shared" si="0"/>
        <v>0</v>
      </c>
      <c r="H47" s="1301">
        <f t="shared" si="1"/>
        <v>0</v>
      </c>
      <c r="I47" s="757">
        <v>40</v>
      </c>
      <c r="J47" s="757">
        <v>240</v>
      </c>
      <c r="K47" s="171"/>
      <c r="L47" s="1490">
        <f t="shared" si="2"/>
        <v>0</v>
      </c>
      <c r="M47" s="737"/>
      <c r="N47" s="1361"/>
    </row>
    <row r="48" spans="1:14" ht="32.25" customHeight="1" thickBot="1">
      <c r="A48" s="304" t="str">
        <f>IF(K48&gt;0,COUNT($K$4:K48)+MAX('MI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8" s="1899"/>
      <c r="C48" s="767" t="s">
        <v>9194</v>
      </c>
      <c r="D48" s="768" t="s">
        <v>3157</v>
      </c>
      <c r="E48" s="790" t="s">
        <v>10884</v>
      </c>
      <c r="F48" s="1303">
        <v>21.75</v>
      </c>
      <c r="G48" s="770">
        <f t="shared" si="0"/>
        <v>0</v>
      </c>
      <c r="H48" s="1303">
        <f t="shared" si="1"/>
        <v>0</v>
      </c>
      <c r="I48" s="771">
        <v>50</v>
      </c>
      <c r="J48" s="771">
        <v>300</v>
      </c>
      <c r="K48" s="174"/>
      <c r="L48" s="1492">
        <f t="shared" si="2"/>
        <v>0</v>
      </c>
      <c r="M48" s="737"/>
      <c r="N48" s="1361"/>
    </row>
    <row r="49" spans="1:14">
      <c r="A49" s="304" t="str">
        <f>IF(K49&gt;0,COUNT($K$4:K49)+MAX('MI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9" s="1900"/>
      <c r="C49" s="780" t="s">
        <v>5234</v>
      </c>
      <c r="D49" s="781" t="s">
        <v>3158</v>
      </c>
      <c r="E49" s="791" t="s">
        <v>10870</v>
      </c>
      <c r="F49" s="1305">
        <v>17.860000000000003</v>
      </c>
      <c r="G49" s="783">
        <f t="shared" si="0"/>
        <v>0</v>
      </c>
      <c r="H49" s="1305">
        <f t="shared" si="1"/>
        <v>0</v>
      </c>
      <c r="I49" s="785">
        <v>50</v>
      </c>
      <c r="J49" s="785">
        <v>300</v>
      </c>
      <c r="K49" s="170"/>
      <c r="L49" s="1494">
        <f t="shared" si="2"/>
        <v>0</v>
      </c>
      <c r="M49" s="737"/>
      <c r="N49" s="1361"/>
    </row>
    <row r="50" spans="1:14">
      <c r="A50" s="304" t="str">
        <f>IF(K50&gt;0,COUNT($K$4:K50)+MAX('MI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0" s="1901"/>
      <c r="C50" s="753" t="s">
        <v>3159</v>
      </c>
      <c r="D50" s="754" t="s">
        <v>3160</v>
      </c>
      <c r="E50" s="755" t="s">
        <v>10871</v>
      </c>
      <c r="F50" s="1301">
        <v>16.07</v>
      </c>
      <c r="G50" s="756">
        <f t="shared" si="0"/>
        <v>0</v>
      </c>
      <c r="H50" s="1301">
        <f t="shared" si="1"/>
        <v>0</v>
      </c>
      <c r="I50" s="757">
        <v>50</v>
      </c>
      <c r="J50" s="757">
        <v>200</v>
      </c>
      <c r="K50" s="171"/>
      <c r="L50" s="1490">
        <f t="shared" si="2"/>
        <v>0</v>
      </c>
      <c r="M50" s="737"/>
      <c r="N50" s="1361"/>
    </row>
    <row r="51" spans="1:14">
      <c r="A51" s="304" t="str">
        <f>IF(K51&gt;0,COUNT($K$4:K51)+MAX('MI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1" s="1901"/>
      <c r="C51" s="753" t="s">
        <v>4017</v>
      </c>
      <c r="D51" s="754" t="s">
        <v>3161</v>
      </c>
      <c r="E51" s="755" t="s">
        <v>10872</v>
      </c>
      <c r="F51" s="1301">
        <v>54.41</v>
      </c>
      <c r="G51" s="756">
        <f t="shared" si="0"/>
        <v>0</v>
      </c>
      <c r="H51" s="1301">
        <f t="shared" si="1"/>
        <v>0</v>
      </c>
      <c r="I51" s="757">
        <v>50</v>
      </c>
      <c r="J51" s="757">
        <v>200</v>
      </c>
      <c r="K51" s="171"/>
      <c r="L51" s="1490">
        <f t="shared" si="2"/>
        <v>0</v>
      </c>
      <c r="M51" s="737"/>
      <c r="N51" s="1361"/>
    </row>
    <row r="52" spans="1:14" ht="32.25" thickBot="1">
      <c r="A52" s="304" t="str">
        <f>IF(K52&gt;0,COUNT($K$4:K52)+MAX('MI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2" s="1902"/>
      <c r="C52" s="760" t="s">
        <v>3156</v>
      </c>
      <c r="D52" s="761" t="s">
        <v>3162</v>
      </c>
      <c r="E52" s="792" t="s">
        <v>10885</v>
      </c>
      <c r="F52" s="1302">
        <v>20.59</v>
      </c>
      <c r="G52" s="763">
        <f t="shared" si="0"/>
        <v>0</v>
      </c>
      <c r="H52" s="1302">
        <f t="shared" si="1"/>
        <v>0</v>
      </c>
      <c r="I52" s="764">
        <v>50</v>
      </c>
      <c r="J52" s="764">
        <v>200</v>
      </c>
      <c r="K52" s="172"/>
      <c r="L52" s="1491">
        <f t="shared" si="2"/>
        <v>0</v>
      </c>
      <c r="M52" s="737"/>
      <c r="N52" s="1361"/>
    </row>
    <row r="53" spans="1:14" ht="36" customHeight="1">
      <c r="A53" s="304" t="str">
        <f>IF(K53&gt;0,COUNT($K$4:K53)+MAX('MI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3" s="1903"/>
      <c r="C53" s="748" t="s">
        <v>5235</v>
      </c>
      <c r="D53" s="749" t="s">
        <v>3163</v>
      </c>
      <c r="E53" s="793" t="s">
        <v>10876</v>
      </c>
      <c r="F53" s="1300">
        <v>20.430000000000003</v>
      </c>
      <c r="G53" s="751">
        <f t="shared" si="0"/>
        <v>0</v>
      </c>
      <c r="H53" s="1300">
        <f t="shared" si="1"/>
        <v>0</v>
      </c>
      <c r="I53" s="752">
        <v>50</v>
      </c>
      <c r="J53" s="752">
        <v>300</v>
      </c>
      <c r="K53" s="173"/>
      <c r="L53" s="1489">
        <f t="shared" si="2"/>
        <v>0</v>
      </c>
      <c r="M53" s="737"/>
      <c r="N53" s="1361"/>
    </row>
    <row r="54" spans="1:14" ht="50.25" customHeight="1">
      <c r="A54" s="304" t="str">
        <f>IF(K54&gt;0,COUNT($K$4:K54)+MAX('MI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4" s="1903"/>
      <c r="C54" s="753" t="s">
        <v>3164</v>
      </c>
      <c r="D54" s="754" t="s">
        <v>3165</v>
      </c>
      <c r="E54" s="755" t="s">
        <v>10877</v>
      </c>
      <c r="F54" s="1301">
        <v>18.360000000000003</v>
      </c>
      <c r="G54" s="756">
        <f t="shared" si="0"/>
        <v>0</v>
      </c>
      <c r="H54" s="1301">
        <f t="shared" si="1"/>
        <v>0</v>
      </c>
      <c r="I54" s="757">
        <v>50</v>
      </c>
      <c r="J54" s="757">
        <v>300</v>
      </c>
      <c r="K54" s="171"/>
      <c r="L54" s="1490">
        <f t="shared" si="2"/>
        <v>0</v>
      </c>
      <c r="M54" s="737"/>
      <c r="N54" s="1361"/>
    </row>
    <row r="55" spans="1:14" ht="50.25" customHeight="1">
      <c r="A55" s="304" t="str">
        <f>IF(K55&gt;0,COUNT($K$4:K55)+MAX('MI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5" s="1903"/>
      <c r="C55" s="753" t="s">
        <v>3166</v>
      </c>
      <c r="D55" s="754" t="s">
        <v>3167</v>
      </c>
      <c r="E55" s="755" t="s">
        <v>10886</v>
      </c>
      <c r="F55" s="1301">
        <v>19.130000000000003</v>
      </c>
      <c r="G55" s="756">
        <f t="shared" si="0"/>
        <v>0</v>
      </c>
      <c r="H55" s="1301">
        <f t="shared" si="1"/>
        <v>0</v>
      </c>
      <c r="I55" s="757">
        <v>50</v>
      </c>
      <c r="J55" s="757">
        <v>300</v>
      </c>
      <c r="K55" s="171"/>
      <c r="L55" s="1490">
        <f t="shared" si="2"/>
        <v>0</v>
      </c>
      <c r="M55" s="737"/>
      <c r="N55" s="1361"/>
    </row>
    <row r="56" spans="1:14" ht="50.25" customHeight="1" thickBot="1">
      <c r="A56" s="304" t="str">
        <f>IF(K56&gt;0,COUNT($K$4:K56)+MAX('MI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6" s="1904"/>
      <c r="C56" s="767" t="s">
        <v>4072</v>
      </c>
      <c r="D56" s="768" t="s">
        <v>3168</v>
      </c>
      <c r="E56" s="794" t="s">
        <v>10878</v>
      </c>
      <c r="F56" s="1303">
        <v>30.59</v>
      </c>
      <c r="G56" s="770">
        <f t="shared" si="0"/>
        <v>0</v>
      </c>
      <c r="H56" s="1303">
        <f t="shared" si="1"/>
        <v>0</v>
      </c>
      <c r="I56" s="771">
        <v>50</v>
      </c>
      <c r="J56" s="771">
        <v>200</v>
      </c>
      <c r="K56" s="174"/>
      <c r="L56" s="1492">
        <f t="shared" si="2"/>
        <v>0</v>
      </c>
      <c r="M56" s="737"/>
      <c r="N56" s="1361"/>
    </row>
    <row r="57" spans="1:14" ht="50.25" customHeight="1">
      <c r="A57" s="304" t="str">
        <f>IF(K57&gt;0,COUNT($K$4:K57)+MAX('MI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7" s="747"/>
      <c r="C57" s="780" t="s">
        <v>5236</v>
      </c>
      <c r="D57" s="781" t="s">
        <v>3169</v>
      </c>
      <c r="E57" s="782" t="s">
        <v>10873</v>
      </c>
      <c r="F57" s="1305">
        <v>20.470000000000002</v>
      </c>
      <c r="G57" s="783">
        <f t="shared" si="0"/>
        <v>0</v>
      </c>
      <c r="H57" s="1305">
        <f t="shared" si="1"/>
        <v>0</v>
      </c>
      <c r="I57" s="785">
        <v>50</v>
      </c>
      <c r="J57" s="785">
        <v>300</v>
      </c>
      <c r="K57" s="170"/>
      <c r="L57" s="1494">
        <f t="shared" si="2"/>
        <v>0</v>
      </c>
      <c r="M57" s="737"/>
      <c r="N57" s="1361"/>
    </row>
    <row r="58" spans="1:14" ht="45" customHeight="1">
      <c r="A58" s="304" t="str">
        <f>IF(K58&gt;0,COUNT($K$4:K58)+MAX('MI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8" s="795"/>
      <c r="C58" s="753" t="s">
        <v>3170</v>
      </c>
      <c r="D58" s="754" t="s">
        <v>3171</v>
      </c>
      <c r="E58" s="758" t="s">
        <v>10874</v>
      </c>
      <c r="F58" s="1301">
        <v>18.39</v>
      </c>
      <c r="G58" s="756">
        <f t="shared" si="0"/>
        <v>0</v>
      </c>
      <c r="H58" s="1301">
        <f t="shared" si="1"/>
        <v>0</v>
      </c>
      <c r="I58" s="757">
        <v>50</v>
      </c>
      <c r="J58" s="757">
        <v>200</v>
      </c>
      <c r="K58" s="171"/>
      <c r="L58" s="1490">
        <f t="shared" si="2"/>
        <v>0</v>
      </c>
      <c r="M58" s="737"/>
      <c r="N58" s="1361"/>
    </row>
    <row r="59" spans="1:14" ht="45" customHeight="1">
      <c r="A59" s="304" t="str">
        <f>IF(K59&gt;0,COUNT($K$4:K59)+MAX('MI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59" s="747"/>
      <c r="C59" s="753" t="s">
        <v>5237</v>
      </c>
      <c r="D59" s="754" t="s">
        <v>3172</v>
      </c>
      <c r="E59" s="758" t="s">
        <v>10875</v>
      </c>
      <c r="F59" s="1301">
        <v>30.59</v>
      </c>
      <c r="G59" s="756">
        <f t="shared" si="0"/>
        <v>0</v>
      </c>
      <c r="H59" s="1301">
        <f t="shared" si="1"/>
        <v>0</v>
      </c>
      <c r="I59" s="757">
        <v>50</v>
      </c>
      <c r="J59" s="757">
        <v>200</v>
      </c>
      <c r="K59" s="171"/>
      <c r="L59" s="1490">
        <f t="shared" si="2"/>
        <v>0</v>
      </c>
      <c r="M59" s="737"/>
      <c r="N59" s="1361"/>
    </row>
    <row r="60" spans="1:14" ht="45" customHeight="1" thickBot="1">
      <c r="A60" s="304" t="str">
        <f>IF(K60&gt;0,COUNT($K$4:K60)+MAX('MI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0" s="759"/>
      <c r="C60" s="760" t="s">
        <v>5238</v>
      </c>
      <c r="D60" s="761" t="s">
        <v>3173</v>
      </c>
      <c r="E60" s="762" t="s">
        <v>10887</v>
      </c>
      <c r="F60" s="1302">
        <v>19.16</v>
      </c>
      <c r="G60" s="763">
        <f t="shared" si="0"/>
        <v>0</v>
      </c>
      <c r="H60" s="1302">
        <f t="shared" si="1"/>
        <v>0</v>
      </c>
      <c r="I60" s="764">
        <v>50</v>
      </c>
      <c r="J60" s="764">
        <v>300</v>
      </c>
      <c r="K60" s="172"/>
      <c r="L60" s="1491">
        <f t="shared" si="2"/>
        <v>0</v>
      </c>
      <c r="M60" s="737"/>
      <c r="N60" s="1361"/>
    </row>
    <row r="61" spans="1:14" ht="25.5" customHeight="1">
      <c r="A61" s="304" t="str">
        <f>IF(K61&gt;0,COUNT($K$4:K61)+MAX('MI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1" s="1896"/>
      <c r="C61" s="748" t="s">
        <v>5239</v>
      </c>
      <c r="D61" s="749" t="s">
        <v>3174</v>
      </c>
      <c r="E61" s="787" t="s">
        <v>10812</v>
      </c>
      <c r="F61" s="1300">
        <v>16.46</v>
      </c>
      <c r="G61" s="751">
        <f t="shared" si="0"/>
        <v>0</v>
      </c>
      <c r="H61" s="1300">
        <f t="shared" si="1"/>
        <v>0</v>
      </c>
      <c r="I61" s="796">
        <v>35</v>
      </c>
      <c r="J61" s="752">
        <v>210</v>
      </c>
      <c r="K61" s="173"/>
      <c r="L61" s="1489">
        <f t="shared" si="2"/>
        <v>0</v>
      </c>
      <c r="M61" s="737"/>
      <c r="N61" s="1361"/>
    </row>
    <row r="62" spans="1:14" ht="25.5" customHeight="1">
      <c r="A62" s="304" t="str">
        <f>IF(K62&gt;0,COUNT($K$4:K62)+MAX('MI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2" s="1898"/>
      <c r="C62" s="753" t="s">
        <v>3175</v>
      </c>
      <c r="D62" s="754" t="s">
        <v>3176</v>
      </c>
      <c r="E62" s="758" t="s">
        <v>10813</v>
      </c>
      <c r="F62" s="1301">
        <v>12.34</v>
      </c>
      <c r="G62" s="756">
        <f t="shared" si="0"/>
        <v>0</v>
      </c>
      <c r="H62" s="1301">
        <f t="shared" si="1"/>
        <v>0</v>
      </c>
      <c r="I62" s="757">
        <v>50</v>
      </c>
      <c r="J62" s="757">
        <v>200</v>
      </c>
      <c r="K62" s="171"/>
      <c r="L62" s="1490">
        <f t="shared" si="2"/>
        <v>0</v>
      </c>
      <c r="M62" s="737"/>
      <c r="N62" s="1361"/>
    </row>
    <row r="63" spans="1:14" ht="25.5" customHeight="1">
      <c r="A63" s="304" t="str">
        <f>IF(K63&gt;0,COUNT($K$4:K63)+MAX('MI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3" s="1898"/>
      <c r="C63" s="753" t="s">
        <v>3177</v>
      </c>
      <c r="D63" s="754" t="s">
        <v>3178</v>
      </c>
      <c r="E63" s="758" t="s">
        <v>10814</v>
      </c>
      <c r="F63" s="1301">
        <v>15.79</v>
      </c>
      <c r="G63" s="756">
        <f t="shared" si="0"/>
        <v>0</v>
      </c>
      <c r="H63" s="1301">
        <f t="shared" si="1"/>
        <v>0</v>
      </c>
      <c r="I63" s="757">
        <v>50</v>
      </c>
      <c r="J63" s="757">
        <v>200</v>
      </c>
      <c r="K63" s="171"/>
      <c r="L63" s="1490">
        <f t="shared" si="2"/>
        <v>0</v>
      </c>
      <c r="M63" s="737"/>
      <c r="N63" s="1361"/>
    </row>
    <row r="64" spans="1:14" ht="25.5" customHeight="1">
      <c r="A64" s="304" t="str">
        <f>IF(K64&gt;0,COUNT($K$4:K64)+MAX('MI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4" s="1898"/>
      <c r="C64" s="753" t="s">
        <v>4073</v>
      </c>
      <c r="D64" s="754" t="s">
        <v>3179</v>
      </c>
      <c r="E64" s="758" t="s">
        <v>10815</v>
      </c>
      <c r="F64" s="1301">
        <v>44.32</v>
      </c>
      <c r="G64" s="756">
        <f t="shared" si="0"/>
        <v>0</v>
      </c>
      <c r="H64" s="1301">
        <f t="shared" si="1"/>
        <v>0</v>
      </c>
      <c r="I64" s="757">
        <v>20</v>
      </c>
      <c r="J64" s="757">
        <v>80</v>
      </c>
      <c r="K64" s="171"/>
      <c r="L64" s="1490">
        <f t="shared" si="2"/>
        <v>0</v>
      </c>
      <c r="M64" s="737"/>
      <c r="N64" s="1361"/>
    </row>
    <row r="65" spans="1:14" ht="25.5" customHeight="1">
      <c r="A65" s="304" t="str">
        <f>IF(K65&gt;0,COUNT($K$4:K65)+MAX('MI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5" s="1898"/>
      <c r="C65" s="753" t="s">
        <v>3180</v>
      </c>
      <c r="D65" s="754" t="s">
        <v>3181</v>
      </c>
      <c r="E65" s="758" t="s">
        <v>10816</v>
      </c>
      <c r="F65" s="1301">
        <v>72.84</v>
      </c>
      <c r="G65" s="756">
        <f t="shared" si="0"/>
        <v>0</v>
      </c>
      <c r="H65" s="1301">
        <f t="shared" si="1"/>
        <v>0</v>
      </c>
      <c r="I65" s="757">
        <v>10</v>
      </c>
      <c r="J65" s="757">
        <v>40</v>
      </c>
      <c r="K65" s="171"/>
      <c r="L65" s="1490">
        <f t="shared" si="2"/>
        <v>0</v>
      </c>
      <c r="M65" s="737"/>
      <c r="N65" s="1361"/>
    </row>
    <row r="66" spans="1:14" ht="25.5" customHeight="1" thickBot="1">
      <c r="A66" s="304" t="str">
        <f>IF(K66&gt;0,COUNT($K$4:K66)+MAX('MI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6" s="1899"/>
      <c r="C66" s="767" t="s">
        <v>5240</v>
      </c>
      <c r="D66" s="768" t="s">
        <v>3182</v>
      </c>
      <c r="E66" s="789" t="s">
        <v>10817</v>
      </c>
      <c r="F66" s="1303">
        <v>207.35999999999999</v>
      </c>
      <c r="G66" s="770">
        <f t="shared" si="0"/>
        <v>0</v>
      </c>
      <c r="H66" s="1303">
        <f t="shared" si="1"/>
        <v>0</v>
      </c>
      <c r="I66" s="771">
        <v>10</v>
      </c>
      <c r="J66" s="771">
        <v>10</v>
      </c>
      <c r="K66" s="174"/>
      <c r="L66" s="1492">
        <f t="shared" si="2"/>
        <v>0</v>
      </c>
      <c r="M66" s="737"/>
      <c r="N66" s="1361"/>
    </row>
    <row r="67" spans="1:14" ht="31.5">
      <c r="A67" s="304" t="str">
        <f>IF(K67&gt;0,COUNT($K$4:K67)+MAX('MI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7" s="765"/>
      <c r="C67" s="780" t="s">
        <v>5241</v>
      </c>
      <c r="D67" s="781" t="s">
        <v>3183</v>
      </c>
      <c r="E67" s="782" t="s">
        <v>11230</v>
      </c>
      <c r="F67" s="1305">
        <v>22.35</v>
      </c>
      <c r="G67" s="783">
        <f t="shared" si="0"/>
        <v>0</v>
      </c>
      <c r="H67" s="1305">
        <f t="shared" si="1"/>
        <v>0</v>
      </c>
      <c r="I67" s="785">
        <v>50</v>
      </c>
      <c r="J67" s="785">
        <v>200</v>
      </c>
      <c r="K67" s="170"/>
      <c r="L67" s="1494">
        <f t="shared" si="2"/>
        <v>0</v>
      </c>
      <c r="M67" s="737"/>
      <c r="N67" s="1361"/>
    </row>
    <row r="68" spans="1:14" ht="31.5">
      <c r="A68" s="304" t="str">
        <f>IF(K68&gt;0,COUNT($K$4:K68)+MAX('MI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8" s="795"/>
      <c r="C68" s="753" t="s">
        <v>3184</v>
      </c>
      <c r="D68" s="754" t="s">
        <v>3185</v>
      </c>
      <c r="E68" s="758" t="s">
        <v>11231</v>
      </c>
      <c r="F68" s="1301">
        <v>21.330000000000002</v>
      </c>
      <c r="G68" s="756">
        <f t="shared" si="0"/>
        <v>0</v>
      </c>
      <c r="H68" s="1301">
        <f t="shared" si="1"/>
        <v>0</v>
      </c>
      <c r="I68" s="757">
        <v>50</v>
      </c>
      <c r="J68" s="757">
        <v>200</v>
      </c>
      <c r="K68" s="171"/>
      <c r="L68" s="1490">
        <f t="shared" si="2"/>
        <v>0</v>
      </c>
      <c r="M68" s="737"/>
      <c r="N68" s="1361"/>
    </row>
    <row r="69" spans="1:14" ht="31.5">
      <c r="A69" s="304" t="str">
        <f>IF(K69&gt;0,COUNT($K$4:K69)+MAX('MI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69" s="747"/>
      <c r="C69" s="753" t="s">
        <v>3186</v>
      </c>
      <c r="D69" s="754" t="s">
        <v>3187</v>
      </c>
      <c r="E69" s="758" t="s">
        <v>11232</v>
      </c>
      <c r="F69" s="1301">
        <v>25.96</v>
      </c>
      <c r="G69" s="756">
        <f t="shared" ref="G69:G132" si="3">$G$2</f>
        <v>0</v>
      </c>
      <c r="H69" s="1301">
        <f t="shared" ref="H69:H132" si="4">IFERROR(F69*G69,"-")</f>
        <v>0</v>
      </c>
      <c r="I69" s="757">
        <v>50</v>
      </c>
      <c r="J69" s="757">
        <v>200</v>
      </c>
      <c r="K69" s="171"/>
      <c r="L69" s="1490">
        <f t="shared" ref="L69:L132" si="5">IFERROR(K69*H69,0)</f>
        <v>0</v>
      </c>
      <c r="M69" s="737"/>
      <c r="N69" s="1361"/>
    </row>
    <row r="70" spans="1:14" ht="31.5">
      <c r="A70" s="304" t="str">
        <f>IF(K70&gt;0,COUNT($K$4:K70)+MAX('MI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0" s="747"/>
      <c r="C70" s="753" t="s">
        <v>3188</v>
      </c>
      <c r="D70" s="754" t="s">
        <v>3189</v>
      </c>
      <c r="E70" s="758" t="s">
        <v>11233</v>
      </c>
      <c r="F70" s="1301">
        <v>62.58</v>
      </c>
      <c r="G70" s="756">
        <f t="shared" si="3"/>
        <v>0</v>
      </c>
      <c r="H70" s="1301">
        <f t="shared" si="4"/>
        <v>0</v>
      </c>
      <c r="I70" s="757">
        <v>20</v>
      </c>
      <c r="J70" s="757">
        <v>80</v>
      </c>
      <c r="K70" s="171"/>
      <c r="L70" s="1490">
        <f t="shared" si="5"/>
        <v>0</v>
      </c>
      <c r="M70" s="737"/>
      <c r="N70" s="1361"/>
    </row>
    <row r="71" spans="1:14" ht="31.5">
      <c r="A71" s="304" t="str">
        <f>IF(K71&gt;0,COUNT($K$4:K71)+MAX('MI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1" s="747"/>
      <c r="C71" s="753" t="s">
        <v>3190</v>
      </c>
      <c r="D71" s="754" t="s">
        <v>3191</v>
      </c>
      <c r="E71" s="758" t="s">
        <v>11234</v>
      </c>
      <c r="F71" s="1301">
        <v>99.63000000000001</v>
      </c>
      <c r="G71" s="756">
        <f t="shared" si="3"/>
        <v>0</v>
      </c>
      <c r="H71" s="1301">
        <f t="shared" si="4"/>
        <v>0</v>
      </c>
      <c r="I71" s="757">
        <v>10</v>
      </c>
      <c r="J71" s="757">
        <v>40</v>
      </c>
      <c r="K71" s="171"/>
      <c r="L71" s="1490">
        <f t="shared" si="5"/>
        <v>0</v>
      </c>
      <c r="M71" s="737"/>
      <c r="N71" s="1361"/>
    </row>
    <row r="72" spans="1:14" ht="32.25" thickBot="1">
      <c r="A72" s="304" t="str">
        <f>IF(K72&gt;0,COUNT($K$4:K72)+MAX('MI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2" s="759"/>
      <c r="C72" s="760" t="s">
        <v>3192</v>
      </c>
      <c r="D72" s="761" t="s">
        <v>3193</v>
      </c>
      <c r="E72" s="762" t="s">
        <v>11235</v>
      </c>
      <c r="F72" s="1302">
        <v>291.14</v>
      </c>
      <c r="G72" s="763">
        <f t="shared" si="3"/>
        <v>0</v>
      </c>
      <c r="H72" s="1302">
        <f t="shared" si="4"/>
        <v>0</v>
      </c>
      <c r="I72" s="764">
        <v>6</v>
      </c>
      <c r="J72" s="764">
        <v>6</v>
      </c>
      <c r="K72" s="172"/>
      <c r="L72" s="1491">
        <f t="shared" si="5"/>
        <v>0</v>
      </c>
      <c r="M72" s="737"/>
      <c r="N72" s="1361"/>
    </row>
    <row r="73" spans="1:14">
      <c r="A73" s="304" t="str">
        <f>IF(K73&gt;0,COUNT($K$4:K73)+MAX('MI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3" s="765"/>
      <c r="C73" s="748" t="s">
        <v>3194</v>
      </c>
      <c r="D73" s="749" t="s">
        <v>3195</v>
      </c>
      <c r="E73" s="766" t="s">
        <v>10818</v>
      </c>
      <c r="F73" s="1300">
        <v>11.89</v>
      </c>
      <c r="G73" s="751">
        <f t="shared" si="3"/>
        <v>0</v>
      </c>
      <c r="H73" s="1300">
        <f t="shared" si="4"/>
        <v>0</v>
      </c>
      <c r="I73" s="752">
        <v>50</v>
      </c>
      <c r="J73" s="752">
        <v>600</v>
      </c>
      <c r="K73" s="173"/>
      <c r="L73" s="1489">
        <f t="shared" si="5"/>
        <v>0</v>
      </c>
      <c r="M73" s="737"/>
      <c r="N73" s="1361"/>
    </row>
    <row r="74" spans="1:14">
      <c r="A74" s="304" t="str">
        <f>IF(K74&gt;0,COUNT($K$4:K74)+MAX('MI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4" s="747"/>
      <c r="C74" s="753" t="s">
        <v>3196</v>
      </c>
      <c r="D74" s="754" t="s">
        <v>3197</v>
      </c>
      <c r="E74" s="758" t="s">
        <v>10819</v>
      </c>
      <c r="F74" s="1301">
        <v>9.15</v>
      </c>
      <c r="G74" s="756">
        <f t="shared" si="3"/>
        <v>0</v>
      </c>
      <c r="H74" s="1301">
        <f t="shared" si="4"/>
        <v>0</v>
      </c>
      <c r="I74" s="757">
        <v>50</v>
      </c>
      <c r="J74" s="757">
        <v>300</v>
      </c>
      <c r="K74" s="171"/>
      <c r="L74" s="1490">
        <f t="shared" si="5"/>
        <v>0</v>
      </c>
      <c r="M74" s="737"/>
      <c r="N74" s="1361"/>
    </row>
    <row r="75" spans="1:14">
      <c r="A75" s="304" t="str">
        <f>IF(K75&gt;0,COUNT($K$4:K75)+MAX('MI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5" s="747"/>
      <c r="C75" s="753" t="s">
        <v>3198</v>
      </c>
      <c r="D75" s="754" t="s">
        <v>3199</v>
      </c>
      <c r="E75" s="758" t="s">
        <v>10820</v>
      </c>
      <c r="F75" s="1301">
        <v>10.24</v>
      </c>
      <c r="G75" s="756">
        <f t="shared" si="3"/>
        <v>0</v>
      </c>
      <c r="H75" s="1301">
        <f t="shared" si="4"/>
        <v>0</v>
      </c>
      <c r="I75" s="757">
        <v>50</v>
      </c>
      <c r="J75" s="757">
        <v>200</v>
      </c>
      <c r="K75" s="171"/>
      <c r="L75" s="1490">
        <f t="shared" si="5"/>
        <v>0</v>
      </c>
      <c r="M75" s="737"/>
      <c r="N75" s="1361"/>
    </row>
    <row r="76" spans="1:14">
      <c r="A76" s="304" t="str">
        <f>IF(K76&gt;0,COUNT($K$4:K76)+MAX('MI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6" s="747"/>
      <c r="C76" s="753" t="s">
        <v>3200</v>
      </c>
      <c r="D76" s="754" t="s">
        <v>3201</v>
      </c>
      <c r="E76" s="758" t="s">
        <v>10821</v>
      </c>
      <c r="F76" s="1301">
        <v>18.290000000000003</v>
      </c>
      <c r="G76" s="756">
        <f t="shared" si="3"/>
        <v>0</v>
      </c>
      <c r="H76" s="1301">
        <f t="shared" si="4"/>
        <v>0</v>
      </c>
      <c r="I76" s="757">
        <v>25</v>
      </c>
      <c r="J76" s="757">
        <v>150</v>
      </c>
      <c r="K76" s="171"/>
      <c r="L76" s="1490">
        <f t="shared" si="5"/>
        <v>0</v>
      </c>
      <c r="M76" s="737"/>
      <c r="N76" s="1361"/>
    </row>
    <row r="77" spans="1:14">
      <c r="A77" s="304" t="str">
        <f>IF(K77&gt;0,COUNT($K$4:K77)+MAX('MI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7" s="747"/>
      <c r="C77" s="753" t="s">
        <v>3202</v>
      </c>
      <c r="D77" s="754" t="s">
        <v>3203</v>
      </c>
      <c r="E77" s="758" t="s">
        <v>10822</v>
      </c>
      <c r="F77" s="1301">
        <v>26.970000000000002</v>
      </c>
      <c r="G77" s="756">
        <f t="shared" si="3"/>
        <v>0</v>
      </c>
      <c r="H77" s="1301">
        <f t="shared" si="4"/>
        <v>0</v>
      </c>
      <c r="I77" s="757">
        <v>30</v>
      </c>
      <c r="J77" s="757">
        <v>120</v>
      </c>
      <c r="K77" s="171"/>
      <c r="L77" s="1490">
        <f t="shared" si="5"/>
        <v>0</v>
      </c>
      <c r="M77" s="737"/>
      <c r="N77" s="1361"/>
    </row>
    <row r="78" spans="1:14">
      <c r="A78" s="304" t="str">
        <f>IF(K78&gt;0,COUNT($K$4:K78)+MAX('MI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8" s="747"/>
      <c r="C78" s="753" t="s">
        <v>3204</v>
      </c>
      <c r="D78" s="754" t="s">
        <v>3205</v>
      </c>
      <c r="E78" s="758" t="s">
        <v>10823</v>
      </c>
      <c r="F78" s="1301">
        <v>86.160000000000011</v>
      </c>
      <c r="G78" s="756">
        <f t="shared" si="3"/>
        <v>0</v>
      </c>
      <c r="H78" s="1301">
        <f t="shared" si="4"/>
        <v>0</v>
      </c>
      <c r="I78" s="757">
        <v>10</v>
      </c>
      <c r="J78" s="757">
        <v>40</v>
      </c>
      <c r="K78" s="171"/>
      <c r="L78" s="1490">
        <f t="shared" si="5"/>
        <v>0</v>
      </c>
      <c r="M78" s="737"/>
      <c r="N78" s="1361"/>
    </row>
    <row r="79" spans="1:14" ht="16.5" thickBot="1">
      <c r="A79" s="304" t="str">
        <f>IF(K79&gt;0,COUNT($K$4:K79)+MAX('MI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79" s="759"/>
      <c r="C79" s="767" t="s">
        <v>5242</v>
      </c>
      <c r="D79" s="768" t="s">
        <v>3206</v>
      </c>
      <c r="E79" s="769" t="s">
        <v>10824</v>
      </c>
      <c r="F79" s="1303">
        <v>330.31</v>
      </c>
      <c r="G79" s="770">
        <f t="shared" si="3"/>
        <v>0</v>
      </c>
      <c r="H79" s="1303">
        <f t="shared" si="4"/>
        <v>0</v>
      </c>
      <c r="I79" s="771">
        <v>5</v>
      </c>
      <c r="J79" s="771">
        <v>20</v>
      </c>
      <c r="K79" s="174"/>
      <c r="L79" s="1492">
        <f t="shared" si="5"/>
        <v>0</v>
      </c>
      <c r="M79" s="737"/>
      <c r="N79" s="1361"/>
    </row>
    <row r="80" spans="1:14" ht="31.5">
      <c r="A80" s="304" t="str">
        <f>IF(K80&gt;0,COUNT($K$4:K80)+MAX('MI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0" s="765"/>
      <c r="C80" s="780" t="s">
        <v>5243</v>
      </c>
      <c r="D80" s="781" t="s">
        <v>3207</v>
      </c>
      <c r="E80" s="797" t="s">
        <v>10825</v>
      </c>
      <c r="F80" s="1305">
        <v>13.82</v>
      </c>
      <c r="G80" s="783">
        <f t="shared" si="3"/>
        <v>0</v>
      </c>
      <c r="H80" s="1305">
        <f t="shared" si="4"/>
        <v>0</v>
      </c>
      <c r="I80" s="785">
        <v>100</v>
      </c>
      <c r="J80" s="785">
        <v>600</v>
      </c>
      <c r="K80" s="170"/>
      <c r="L80" s="1494">
        <f t="shared" si="5"/>
        <v>0</v>
      </c>
      <c r="M80" s="737"/>
      <c r="N80" s="1361"/>
    </row>
    <row r="81" spans="1:14">
      <c r="A81" s="304" t="str">
        <f>IF(K81&gt;0,COUNT($K$4:K81)+MAX('MI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1" s="747"/>
      <c r="C81" s="753" t="s">
        <v>5244</v>
      </c>
      <c r="D81" s="754" t="s">
        <v>3208</v>
      </c>
      <c r="E81" s="758" t="s">
        <v>10826</v>
      </c>
      <c r="F81" s="1301">
        <v>15.33</v>
      </c>
      <c r="G81" s="756">
        <f t="shared" si="3"/>
        <v>0</v>
      </c>
      <c r="H81" s="1301">
        <f t="shared" si="4"/>
        <v>0</v>
      </c>
      <c r="I81" s="757">
        <v>50</v>
      </c>
      <c r="J81" s="757">
        <v>200</v>
      </c>
      <c r="K81" s="171"/>
      <c r="L81" s="1490">
        <f t="shared" si="5"/>
        <v>0</v>
      </c>
      <c r="M81" s="737"/>
      <c r="N81" s="1361"/>
    </row>
    <row r="82" spans="1:14">
      <c r="A82" s="304" t="str">
        <f>IF(K82&gt;0,COUNT($K$4:K82)+MAX('MI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2" s="747"/>
      <c r="C82" s="753" t="s">
        <v>5245</v>
      </c>
      <c r="D82" s="754" t="s">
        <v>3209</v>
      </c>
      <c r="E82" s="758" t="s">
        <v>10827</v>
      </c>
      <c r="F82" s="1301">
        <v>27.44</v>
      </c>
      <c r="G82" s="756">
        <f t="shared" si="3"/>
        <v>0</v>
      </c>
      <c r="H82" s="1301">
        <f t="shared" si="4"/>
        <v>0</v>
      </c>
      <c r="I82" s="757">
        <v>25</v>
      </c>
      <c r="J82" s="757">
        <v>150</v>
      </c>
      <c r="K82" s="171"/>
      <c r="L82" s="1490">
        <f t="shared" si="5"/>
        <v>0</v>
      </c>
      <c r="M82" s="737"/>
      <c r="N82" s="1361"/>
    </row>
    <row r="83" spans="1:14">
      <c r="A83" s="304" t="str">
        <f>IF(K83&gt;0,COUNT($K$4:K83)+MAX('MI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3" s="747"/>
      <c r="C83" s="753" t="s">
        <v>5246</v>
      </c>
      <c r="D83" s="754" t="s">
        <v>3210</v>
      </c>
      <c r="E83" s="758" t="s">
        <v>10828</v>
      </c>
      <c r="F83" s="1301">
        <v>40.44</v>
      </c>
      <c r="G83" s="756">
        <f t="shared" si="3"/>
        <v>0</v>
      </c>
      <c r="H83" s="1301">
        <f t="shared" si="4"/>
        <v>0</v>
      </c>
      <c r="I83" s="757">
        <v>25</v>
      </c>
      <c r="J83" s="757">
        <v>100</v>
      </c>
      <c r="K83" s="171"/>
      <c r="L83" s="1490">
        <f t="shared" si="5"/>
        <v>0</v>
      </c>
      <c r="M83" s="737"/>
      <c r="N83" s="1361"/>
    </row>
    <row r="84" spans="1:14" ht="16.5" thickBot="1">
      <c r="A84" s="304" t="str">
        <f>IF(K84&gt;0,COUNT($K$4:K84)+MAX('MI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4" s="759"/>
      <c r="C84" s="760" t="s">
        <v>5247</v>
      </c>
      <c r="D84" s="761" t="s">
        <v>3211</v>
      </c>
      <c r="E84" s="762" t="s">
        <v>10829</v>
      </c>
      <c r="F84" s="1302">
        <v>134.5</v>
      </c>
      <c r="G84" s="763">
        <f t="shared" si="3"/>
        <v>0</v>
      </c>
      <c r="H84" s="1302">
        <f t="shared" si="4"/>
        <v>0</v>
      </c>
      <c r="I84" s="764">
        <v>10</v>
      </c>
      <c r="J84" s="764">
        <v>40</v>
      </c>
      <c r="K84" s="172"/>
      <c r="L84" s="1491">
        <f t="shared" si="5"/>
        <v>0</v>
      </c>
      <c r="M84" s="737"/>
      <c r="N84" s="1361"/>
    </row>
    <row r="85" spans="1:14" ht="31.5">
      <c r="A85" s="304" t="str">
        <f>IF(K85&gt;0,COUNT($K$4:K85)+MAX('MI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5" s="765"/>
      <c r="C85" s="748" t="s">
        <v>3212</v>
      </c>
      <c r="D85" s="749" t="s">
        <v>3213</v>
      </c>
      <c r="E85" s="766" t="s">
        <v>10888</v>
      </c>
      <c r="F85" s="1300">
        <v>20.34</v>
      </c>
      <c r="G85" s="751">
        <f t="shared" si="3"/>
        <v>0</v>
      </c>
      <c r="H85" s="1300">
        <f t="shared" si="4"/>
        <v>0</v>
      </c>
      <c r="I85" s="752">
        <v>100</v>
      </c>
      <c r="J85" s="752">
        <v>400</v>
      </c>
      <c r="K85" s="173"/>
      <c r="L85" s="1489">
        <f t="shared" si="5"/>
        <v>0</v>
      </c>
      <c r="M85" s="737"/>
      <c r="N85" s="1361"/>
    </row>
    <row r="86" spans="1:14">
      <c r="A86" s="304" t="str">
        <f>IF(K86&gt;0,COUNT($K$4:K86)+MAX('MI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6" s="747"/>
      <c r="C86" s="753" t="s">
        <v>5248</v>
      </c>
      <c r="D86" s="754" t="s">
        <v>3214</v>
      </c>
      <c r="E86" s="758" t="s">
        <v>10889</v>
      </c>
      <c r="F86" s="1301">
        <v>23.380000000000003</v>
      </c>
      <c r="G86" s="756">
        <f t="shared" si="3"/>
        <v>0</v>
      </c>
      <c r="H86" s="1301">
        <f t="shared" si="4"/>
        <v>0</v>
      </c>
      <c r="I86" s="757">
        <v>50</v>
      </c>
      <c r="J86" s="757">
        <v>200</v>
      </c>
      <c r="K86" s="171"/>
      <c r="L86" s="1490">
        <f t="shared" si="5"/>
        <v>0</v>
      </c>
      <c r="M86" s="737"/>
      <c r="N86" s="1361"/>
    </row>
    <row r="87" spans="1:14">
      <c r="A87" s="304" t="str">
        <f>IF(K87&gt;0,COUNT($K$4:K87)+MAX('MI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7" s="747"/>
      <c r="C87" s="753" t="s">
        <v>3215</v>
      </c>
      <c r="D87" s="754" t="s">
        <v>3216</v>
      </c>
      <c r="E87" s="758" t="s">
        <v>10890</v>
      </c>
      <c r="F87" s="1301">
        <v>8.83</v>
      </c>
      <c r="G87" s="756">
        <f t="shared" si="3"/>
        <v>0</v>
      </c>
      <c r="H87" s="1301">
        <f t="shared" si="4"/>
        <v>0</v>
      </c>
      <c r="I87" s="757">
        <v>50</v>
      </c>
      <c r="J87" s="757">
        <v>200</v>
      </c>
      <c r="K87" s="171"/>
      <c r="L87" s="1490">
        <f t="shared" si="5"/>
        <v>0</v>
      </c>
      <c r="M87" s="737"/>
      <c r="N87" s="1361"/>
    </row>
    <row r="88" spans="1:14">
      <c r="A88" s="304" t="str">
        <f>IF(K88&gt;0,COUNT($K$4:K88)+MAX('MI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8" s="747"/>
      <c r="C88" s="753" t="s">
        <v>3217</v>
      </c>
      <c r="D88" s="754" t="s">
        <v>3218</v>
      </c>
      <c r="E88" s="758" t="s">
        <v>10891</v>
      </c>
      <c r="F88" s="1301">
        <v>42.64</v>
      </c>
      <c r="G88" s="756">
        <f t="shared" si="3"/>
        <v>0</v>
      </c>
      <c r="H88" s="1301">
        <f t="shared" si="4"/>
        <v>0</v>
      </c>
      <c r="I88" s="757">
        <v>30</v>
      </c>
      <c r="J88" s="757">
        <v>120</v>
      </c>
      <c r="K88" s="171"/>
      <c r="L88" s="1490">
        <f t="shared" si="5"/>
        <v>0</v>
      </c>
      <c r="M88" s="737"/>
      <c r="N88" s="1361"/>
    </row>
    <row r="89" spans="1:14">
      <c r="A89" s="304" t="str">
        <f>IF(K89&gt;0,COUNT($K$4:K89)+MAX('MI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89" s="747"/>
      <c r="C89" s="753" t="s">
        <v>3219</v>
      </c>
      <c r="D89" s="754" t="s">
        <v>3220</v>
      </c>
      <c r="E89" s="758" t="s">
        <v>10892</v>
      </c>
      <c r="F89" s="1301">
        <v>22.32</v>
      </c>
      <c r="G89" s="756">
        <f t="shared" si="3"/>
        <v>0</v>
      </c>
      <c r="H89" s="1301">
        <f t="shared" si="4"/>
        <v>0</v>
      </c>
      <c r="I89" s="757">
        <v>30</v>
      </c>
      <c r="J89" s="757">
        <v>120</v>
      </c>
      <c r="K89" s="171"/>
      <c r="L89" s="1490">
        <f t="shared" si="5"/>
        <v>0</v>
      </c>
      <c r="M89" s="737"/>
      <c r="N89" s="1361"/>
    </row>
    <row r="90" spans="1:14">
      <c r="A90" s="304" t="str">
        <f>IF(K90&gt;0,COUNT($K$4:K90)+MAX('MI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0" s="747"/>
      <c r="C90" s="753" t="s">
        <v>3221</v>
      </c>
      <c r="D90" s="754" t="s">
        <v>3222</v>
      </c>
      <c r="E90" s="758" t="s">
        <v>10893</v>
      </c>
      <c r="F90" s="1301">
        <v>74.12</v>
      </c>
      <c r="G90" s="756">
        <f t="shared" si="3"/>
        <v>0</v>
      </c>
      <c r="H90" s="1301">
        <f t="shared" si="4"/>
        <v>0</v>
      </c>
      <c r="I90" s="757">
        <v>30</v>
      </c>
      <c r="J90" s="757">
        <v>30</v>
      </c>
      <c r="K90" s="171"/>
      <c r="L90" s="1490">
        <f t="shared" si="5"/>
        <v>0</v>
      </c>
      <c r="M90" s="737"/>
      <c r="N90" s="1361"/>
    </row>
    <row r="91" spans="1:14">
      <c r="A91" s="304" t="str">
        <f>IF(K91&gt;0,COUNT($K$4:K91)+MAX('MI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1" s="747"/>
      <c r="C91" s="753" t="s">
        <v>3223</v>
      </c>
      <c r="D91" s="754" t="s">
        <v>3224</v>
      </c>
      <c r="E91" s="758" t="s">
        <v>10894</v>
      </c>
      <c r="F91" s="1301">
        <v>38.07</v>
      </c>
      <c r="G91" s="756">
        <f t="shared" si="3"/>
        <v>0</v>
      </c>
      <c r="H91" s="1301">
        <f t="shared" si="4"/>
        <v>0</v>
      </c>
      <c r="I91" s="757">
        <v>30</v>
      </c>
      <c r="J91" s="757">
        <v>30</v>
      </c>
      <c r="K91" s="171"/>
      <c r="L91" s="1490">
        <f t="shared" si="5"/>
        <v>0</v>
      </c>
      <c r="M91" s="737"/>
      <c r="N91" s="1361"/>
    </row>
    <row r="92" spans="1:14">
      <c r="A92" s="304" t="str">
        <f>IF(K92&gt;0,COUNT($K$4:K92)+MAX('MI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2" s="747"/>
      <c r="C92" s="753" t="s">
        <v>4018</v>
      </c>
      <c r="D92" s="754" t="s">
        <v>3225</v>
      </c>
      <c r="E92" s="758" t="s">
        <v>10895</v>
      </c>
      <c r="F92" s="1301">
        <v>179.62</v>
      </c>
      <c r="G92" s="756">
        <f t="shared" si="3"/>
        <v>0</v>
      </c>
      <c r="H92" s="1301">
        <f t="shared" si="4"/>
        <v>0</v>
      </c>
      <c r="I92" s="757">
        <v>10</v>
      </c>
      <c r="J92" s="757">
        <v>10</v>
      </c>
      <c r="K92" s="171"/>
      <c r="L92" s="1490">
        <f t="shared" si="5"/>
        <v>0</v>
      </c>
      <c r="M92" s="737"/>
      <c r="N92" s="1361"/>
    </row>
    <row r="93" spans="1:14">
      <c r="A93" s="304" t="str">
        <f>IF(K93&gt;0,COUNT($K$4:K93)+MAX('MI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3" s="747"/>
      <c r="C93" s="753" t="s">
        <v>3911</v>
      </c>
      <c r="D93" s="754" t="s">
        <v>3226</v>
      </c>
      <c r="E93" s="778" t="s">
        <v>10896</v>
      </c>
      <c r="F93" s="1301">
        <v>190.38</v>
      </c>
      <c r="G93" s="756">
        <f t="shared" si="3"/>
        <v>0</v>
      </c>
      <c r="H93" s="1301">
        <f t="shared" si="4"/>
        <v>0</v>
      </c>
      <c r="I93" s="757">
        <v>10</v>
      </c>
      <c r="J93" s="757">
        <v>10</v>
      </c>
      <c r="K93" s="171"/>
      <c r="L93" s="1490">
        <f t="shared" si="5"/>
        <v>0</v>
      </c>
      <c r="M93" s="737"/>
      <c r="N93" s="1361"/>
    </row>
    <row r="94" spans="1:14">
      <c r="A94" s="304" t="str">
        <f>IF(K94&gt;0,COUNT($K$4:K94)+MAX('MI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4" s="747"/>
      <c r="C94" s="753" t="s">
        <v>5249</v>
      </c>
      <c r="D94" s="754" t="s">
        <v>3227</v>
      </c>
      <c r="E94" s="778" t="s">
        <v>10897</v>
      </c>
      <c r="F94" s="1301">
        <v>343.49</v>
      </c>
      <c r="G94" s="756">
        <f t="shared" si="3"/>
        <v>0</v>
      </c>
      <c r="H94" s="1301">
        <f t="shared" si="4"/>
        <v>0</v>
      </c>
      <c r="I94" s="757">
        <v>3</v>
      </c>
      <c r="J94" s="757">
        <v>3</v>
      </c>
      <c r="K94" s="171"/>
      <c r="L94" s="1490">
        <f t="shared" si="5"/>
        <v>0</v>
      </c>
      <c r="M94" s="737"/>
      <c r="N94" s="1361"/>
    </row>
    <row r="95" spans="1:14">
      <c r="A95" s="304" t="str">
        <f>IF(K95&gt;0,COUNT($K$4:K95)+MAX('MI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5" s="747"/>
      <c r="C95" s="753" t="s">
        <v>5250</v>
      </c>
      <c r="D95" s="754" t="s">
        <v>3228</v>
      </c>
      <c r="E95" s="778" t="s">
        <v>10898</v>
      </c>
      <c r="F95" s="1301">
        <v>372.7</v>
      </c>
      <c r="G95" s="756">
        <f t="shared" si="3"/>
        <v>0</v>
      </c>
      <c r="H95" s="1301">
        <f t="shared" si="4"/>
        <v>0</v>
      </c>
      <c r="I95" s="757">
        <v>3</v>
      </c>
      <c r="J95" s="757">
        <v>3</v>
      </c>
      <c r="K95" s="171"/>
      <c r="L95" s="1490">
        <f t="shared" si="5"/>
        <v>0</v>
      </c>
      <c r="M95" s="737"/>
      <c r="N95" s="1361"/>
    </row>
    <row r="96" spans="1:14">
      <c r="A96" s="304" t="str">
        <f>IF(K96&gt;0,COUNT($K$4:K96)+MAX('MI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6" s="747"/>
      <c r="C96" s="753" t="s">
        <v>5251</v>
      </c>
      <c r="D96" s="754" t="s">
        <v>3229</v>
      </c>
      <c r="E96" s="778" t="s">
        <v>10899</v>
      </c>
      <c r="F96" s="1301">
        <v>673.81999999999994</v>
      </c>
      <c r="G96" s="756">
        <f t="shared" si="3"/>
        <v>0</v>
      </c>
      <c r="H96" s="1301">
        <f t="shared" si="4"/>
        <v>0</v>
      </c>
      <c r="I96" s="757">
        <v>12</v>
      </c>
      <c r="J96" s="757">
        <v>12</v>
      </c>
      <c r="K96" s="171"/>
      <c r="L96" s="1490">
        <f t="shared" si="5"/>
        <v>0</v>
      </c>
      <c r="M96" s="737"/>
      <c r="N96" s="1361"/>
    </row>
    <row r="97" spans="1:14">
      <c r="A97" s="304" t="str">
        <f>IF(K97&gt;0,COUNT($K$4:K97)+MAX('MI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7" s="747"/>
      <c r="C97" s="753" t="s">
        <v>5252</v>
      </c>
      <c r="D97" s="754" t="s">
        <v>3230</v>
      </c>
      <c r="E97" s="778" t="s">
        <v>10900</v>
      </c>
      <c r="F97" s="1301">
        <v>694.41</v>
      </c>
      <c r="G97" s="756">
        <f t="shared" si="3"/>
        <v>0</v>
      </c>
      <c r="H97" s="1301">
        <f t="shared" si="4"/>
        <v>0</v>
      </c>
      <c r="I97" s="757">
        <v>9</v>
      </c>
      <c r="J97" s="757">
        <v>9</v>
      </c>
      <c r="K97" s="171"/>
      <c r="L97" s="1490">
        <f t="shared" si="5"/>
        <v>0</v>
      </c>
      <c r="M97" s="737"/>
      <c r="N97" s="1361"/>
    </row>
    <row r="98" spans="1:14">
      <c r="A98" s="304" t="str">
        <f>IF(K98&gt;0,COUNT($K$4:K98)+MAX('MI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8" s="747"/>
      <c r="C98" s="753" t="s">
        <v>5253</v>
      </c>
      <c r="D98" s="754" t="s">
        <v>3231</v>
      </c>
      <c r="E98" s="778" t="s">
        <v>10830</v>
      </c>
      <c r="F98" s="1301">
        <v>1157.18</v>
      </c>
      <c r="G98" s="756">
        <f t="shared" si="3"/>
        <v>0</v>
      </c>
      <c r="H98" s="1301">
        <f t="shared" si="4"/>
        <v>0</v>
      </c>
      <c r="I98" s="757">
        <v>4</v>
      </c>
      <c r="J98" s="757">
        <v>4</v>
      </c>
      <c r="K98" s="171"/>
      <c r="L98" s="1490">
        <f t="shared" si="5"/>
        <v>0</v>
      </c>
      <c r="M98" s="737"/>
      <c r="N98" s="1361"/>
    </row>
    <row r="99" spans="1:14" ht="16.5" thickBot="1">
      <c r="A99" s="304" t="str">
        <f>IF(K99&gt;0,COUNT($K$4:K99)+MAX('MI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99" s="759"/>
      <c r="C99" s="767" t="s">
        <v>5254</v>
      </c>
      <c r="D99" s="768" t="s">
        <v>3232</v>
      </c>
      <c r="E99" s="769" t="s">
        <v>10901</v>
      </c>
      <c r="F99" s="1303">
        <v>1215.04</v>
      </c>
      <c r="G99" s="770">
        <f t="shared" si="3"/>
        <v>0</v>
      </c>
      <c r="H99" s="1303">
        <f t="shared" si="4"/>
        <v>0</v>
      </c>
      <c r="I99" s="771">
        <v>4</v>
      </c>
      <c r="J99" s="771">
        <v>4</v>
      </c>
      <c r="K99" s="174"/>
      <c r="L99" s="1492">
        <f t="shared" si="5"/>
        <v>0</v>
      </c>
      <c r="M99" s="737"/>
      <c r="N99" s="1361"/>
    </row>
    <row r="100" spans="1:14" ht="31.5">
      <c r="A100" s="304" t="str">
        <f>IF(K100&gt;0,COUNT($K$4:K100)+MAX('MI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0" s="765"/>
      <c r="C100" s="780" t="s">
        <v>5255</v>
      </c>
      <c r="D100" s="781" t="s">
        <v>3233</v>
      </c>
      <c r="E100" s="797" t="s">
        <v>10902</v>
      </c>
      <c r="F100" s="1305">
        <v>17.430000000000003</v>
      </c>
      <c r="G100" s="783">
        <f t="shared" si="3"/>
        <v>0</v>
      </c>
      <c r="H100" s="1305">
        <f t="shared" si="4"/>
        <v>0</v>
      </c>
      <c r="I100" s="785">
        <v>50</v>
      </c>
      <c r="J100" s="785">
        <v>300</v>
      </c>
      <c r="K100" s="170"/>
      <c r="L100" s="1494">
        <f t="shared" si="5"/>
        <v>0</v>
      </c>
      <c r="M100" s="737"/>
      <c r="N100" s="1361"/>
    </row>
    <row r="101" spans="1:14" ht="31.5">
      <c r="A101" s="304" t="str">
        <f>IF(K101&gt;0,COUNT($K$4:K101)+MAX('MI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1" s="747"/>
      <c r="C101" s="753" t="s">
        <v>5256</v>
      </c>
      <c r="D101" s="754" t="s">
        <v>3234</v>
      </c>
      <c r="E101" s="758" t="s">
        <v>10903</v>
      </c>
      <c r="F101" s="1301">
        <v>23.21</v>
      </c>
      <c r="G101" s="756">
        <f t="shared" si="3"/>
        <v>0</v>
      </c>
      <c r="H101" s="1301">
        <f t="shared" si="4"/>
        <v>0</v>
      </c>
      <c r="I101" s="757">
        <v>50</v>
      </c>
      <c r="J101" s="757">
        <v>300</v>
      </c>
      <c r="K101" s="171"/>
      <c r="L101" s="1490">
        <f t="shared" si="5"/>
        <v>0</v>
      </c>
      <c r="M101" s="737"/>
      <c r="N101" s="1361"/>
    </row>
    <row r="102" spans="1:14" ht="31.5">
      <c r="A102" s="304" t="str">
        <f>IF(K102&gt;0,COUNT($K$4:K102)+MAX('MI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2" s="747"/>
      <c r="C102" s="753" t="s">
        <v>5257</v>
      </c>
      <c r="D102" s="754" t="s">
        <v>3235</v>
      </c>
      <c r="E102" s="798" t="s">
        <v>10904</v>
      </c>
      <c r="F102" s="1301">
        <v>22.520000000000003</v>
      </c>
      <c r="G102" s="756">
        <f t="shared" si="3"/>
        <v>0</v>
      </c>
      <c r="H102" s="1301">
        <f t="shared" si="4"/>
        <v>0</v>
      </c>
      <c r="I102" s="757">
        <v>50</v>
      </c>
      <c r="J102" s="757">
        <v>400</v>
      </c>
      <c r="K102" s="171"/>
      <c r="L102" s="1490">
        <f t="shared" si="5"/>
        <v>0</v>
      </c>
      <c r="M102" s="737"/>
      <c r="N102" s="1361"/>
    </row>
    <row r="103" spans="1:14" ht="31.5">
      <c r="A103" s="304" t="str">
        <f>IF(K103&gt;0,COUNT($K$4:K103)+MAX('MI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3" s="747"/>
      <c r="C103" s="753" t="s">
        <v>5258</v>
      </c>
      <c r="D103" s="754" t="s">
        <v>3236</v>
      </c>
      <c r="E103" s="798" t="s">
        <v>10905</v>
      </c>
      <c r="F103" s="1301">
        <v>50.89</v>
      </c>
      <c r="G103" s="756">
        <f t="shared" si="3"/>
        <v>0</v>
      </c>
      <c r="H103" s="1301">
        <f t="shared" si="4"/>
        <v>0</v>
      </c>
      <c r="I103" s="757">
        <v>50</v>
      </c>
      <c r="J103" s="757">
        <v>200</v>
      </c>
      <c r="K103" s="171"/>
      <c r="L103" s="1490">
        <f t="shared" si="5"/>
        <v>0</v>
      </c>
      <c r="M103" s="737"/>
      <c r="N103" s="1361"/>
    </row>
    <row r="104" spans="1:14" ht="31.5">
      <c r="A104" s="304" t="str">
        <f>IF(K104&gt;0,COUNT($K$4:K104)+MAX('MI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4" s="747"/>
      <c r="C104" s="753" t="s">
        <v>5259</v>
      </c>
      <c r="D104" s="754" t="s">
        <v>3237</v>
      </c>
      <c r="E104" s="758" t="s">
        <v>10906</v>
      </c>
      <c r="F104" s="1301">
        <v>64.39</v>
      </c>
      <c r="G104" s="756">
        <f t="shared" si="3"/>
        <v>0</v>
      </c>
      <c r="H104" s="1301">
        <f t="shared" si="4"/>
        <v>0</v>
      </c>
      <c r="I104" s="757">
        <v>10</v>
      </c>
      <c r="J104" s="757">
        <v>60</v>
      </c>
      <c r="K104" s="171"/>
      <c r="L104" s="1490">
        <f t="shared" si="5"/>
        <v>0</v>
      </c>
      <c r="M104" s="737"/>
      <c r="N104" s="1361"/>
    </row>
    <row r="105" spans="1:14" ht="31.5">
      <c r="A105" s="304" t="str">
        <f>IF(K105&gt;0,COUNT($K$4:K105)+MAX('MI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5" s="747"/>
      <c r="C105" s="753" t="s">
        <v>5260</v>
      </c>
      <c r="D105" s="754" t="s">
        <v>3238</v>
      </c>
      <c r="E105" s="758" t="s">
        <v>10907</v>
      </c>
      <c r="F105" s="1301">
        <v>64.39</v>
      </c>
      <c r="G105" s="756">
        <f t="shared" si="3"/>
        <v>0</v>
      </c>
      <c r="H105" s="1301">
        <f t="shared" si="4"/>
        <v>0</v>
      </c>
      <c r="I105" s="757">
        <v>10</v>
      </c>
      <c r="J105" s="757">
        <v>60</v>
      </c>
      <c r="K105" s="171"/>
      <c r="L105" s="1490">
        <f t="shared" si="5"/>
        <v>0</v>
      </c>
      <c r="M105" s="737"/>
      <c r="N105" s="1361"/>
    </row>
    <row r="106" spans="1:14" ht="31.5">
      <c r="A106" s="304" t="str">
        <f>IF(K106&gt;0,COUNT($K$4:K106)+MAX('MI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6" s="747"/>
      <c r="C106" s="753" t="s">
        <v>5261</v>
      </c>
      <c r="D106" s="754" t="s">
        <v>3239</v>
      </c>
      <c r="E106" s="758" t="s">
        <v>10908</v>
      </c>
      <c r="F106" s="1301">
        <v>1759.08</v>
      </c>
      <c r="G106" s="756">
        <f t="shared" si="3"/>
        <v>0</v>
      </c>
      <c r="H106" s="1301">
        <f t="shared" si="4"/>
        <v>0</v>
      </c>
      <c r="I106" s="757">
        <v>12</v>
      </c>
      <c r="J106" s="757">
        <v>12</v>
      </c>
      <c r="K106" s="171"/>
      <c r="L106" s="1490">
        <f t="shared" si="5"/>
        <v>0</v>
      </c>
      <c r="M106" s="737"/>
      <c r="N106" s="1361"/>
    </row>
    <row r="107" spans="1:14" ht="32.25" thickBot="1">
      <c r="A107" s="304" t="str">
        <f>IF(K107&gt;0,COUNT($K$4:K107)+MAX('MI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7" s="759"/>
      <c r="C107" s="760" t="s">
        <v>5262</v>
      </c>
      <c r="D107" s="761" t="s">
        <v>3240</v>
      </c>
      <c r="E107" s="762" t="s">
        <v>10909</v>
      </c>
      <c r="F107" s="1302">
        <v>2555.4500000000003</v>
      </c>
      <c r="G107" s="763">
        <f t="shared" si="3"/>
        <v>0</v>
      </c>
      <c r="H107" s="1302">
        <f t="shared" si="4"/>
        <v>0</v>
      </c>
      <c r="I107" s="764">
        <v>4</v>
      </c>
      <c r="J107" s="764">
        <v>4</v>
      </c>
      <c r="K107" s="172"/>
      <c r="L107" s="1491">
        <f t="shared" si="5"/>
        <v>0</v>
      </c>
      <c r="M107" s="737"/>
      <c r="N107" s="1361"/>
    </row>
    <row r="108" spans="1:14">
      <c r="A108" s="304" t="str">
        <f>IF(K108&gt;0,COUNT($K$4:K108)+MAX('MI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8" s="765"/>
      <c r="C108" s="748" t="s">
        <v>5263</v>
      </c>
      <c r="D108" s="749" t="s">
        <v>3241</v>
      </c>
      <c r="E108" s="766" t="s">
        <v>11236</v>
      </c>
      <c r="F108" s="1300">
        <v>28.3</v>
      </c>
      <c r="G108" s="751">
        <f t="shared" si="3"/>
        <v>0</v>
      </c>
      <c r="H108" s="1300">
        <f t="shared" si="4"/>
        <v>0</v>
      </c>
      <c r="I108" s="752">
        <v>50</v>
      </c>
      <c r="J108" s="752">
        <v>200</v>
      </c>
      <c r="K108" s="173"/>
      <c r="L108" s="1489">
        <f t="shared" si="5"/>
        <v>0</v>
      </c>
      <c r="M108" s="737"/>
      <c r="N108" s="1361"/>
    </row>
    <row r="109" spans="1:14">
      <c r="A109" s="304" t="str">
        <f>IF(K109&gt;0,COUNT($K$4:K109)+MAX('MI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09" s="747"/>
      <c r="C109" s="753" t="s">
        <v>3242</v>
      </c>
      <c r="D109" s="754" t="s">
        <v>3243</v>
      </c>
      <c r="E109" s="758" t="s">
        <v>11237</v>
      </c>
      <c r="F109" s="1301">
        <v>9.74</v>
      </c>
      <c r="G109" s="756">
        <f t="shared" si="3"/>
        <v>0</v>
      </c>
      <c r="H109" s="1301">
        <f t="shared" si="4"/>
        <v>0</v>
      </c>
      <c r="I109" s="757">
        <v>50</v>
      </c>
      <c r="J109" s="757">
        <v>300</v>
      </c>
      <c r="K109" s="171"/>
      <c r="L109" s="1490">
        <f t="shared" si="5"/>
        <v>0</v>
      </c>
      <c r="M109" s="737"/>
      <c r="N109" s="1361"/>
    </row>
    <row r="110" spans="1:14">
      <c r="A110" s="304" t="str">
        <f>IF(K110&gt;0,COUNT($K$4:K110)+MAX('MI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0" s="747"/>
      <c r="C110" s="753" t="s">
        <v>3244</v>
      </c>
      <c r="D110" s="754" t="s">
        <v>3245</v>
      </c>
      <c r="E110" s="758" t="s">
        <v>11238</v>
      </c>
      <c r="F110" s="1301">
        <v>13.08</v>
      </c>
      <c r="G110" s="756">
        <f t="shared" si="3"/>
        <v>0</v>
      </c>
      <c r="H110" s="1301">
        <f t="shared" si="4"/>
        <v>0</v>
      </c>
      <c r="I110" s="757">
        <v>50</v>
      </c>
      <c r="J110" s="757">
        <v>200</v>
      </c>
      <c r="K110" s="171"/>
      <c r="L110" s="1490">
        <f t="shared" si="5"/>
        <v>0</v>
      </c>
      <c r="M110" s="737"/>
      <c r="N110" s="1361"/>
    </row>
    <row r="111" spans="1:14">
      <c r="A111" s="304" t="str">
        <f>IF(K111&gt;0,COUNT($K$4:K111)+MAX('MI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1" s="747"/>
      <c r="C111" s="753" t="s">
        <v>3246</v>
      </c>
      <c r="D111" s="754" t="s">
        <v>3247</v>
      </c>
      <c r="E111" s="758" t="s">
        <v>11239</v>
      </c>
      <c r="F111" s="1301">
        <v>36.479999999999997</v>
      </c>
      <c r="G111" s="756">
        <f t="shared" si="3"/>
        <v>0</v>
      </c>
      <c r="H111" s="1301">
        <f t="shared" si="4"/>
        <v>0</v>
      </c>
      <c r="I111" s="757">
        <v>25</v>
      </c>
      <c r="J111" s="757">
        <v>25</v>
      </c>
      <c r="K111" s="171"/>
      <c r="L111" s="1490">
        <f t="shared" si="5"/>
        <v>0</v>
      </c>
      <c r="M111" s="737"/>
      <c r="N111" s="1361"/>
    </row>
    <row r="112" spans="1:14">
      <c r="A112" s="304" t="str">
        <f>IF(K112&gt;0,COUNT($K$4:K112)+MAX('MI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2" s="747"/>
      <c r="C112" s="753" t="s">
        <v>3248</v>
      </c>
      <c r="D112" s="754" t="s">
        <v>3249</v>
      </c>
      <c r="E112" s="758" t="s">
        <v>11240</v>
      </c>
      <c r="F112" s="1301">
        <v>82.600000000000009</v>
      </c>
      <c r="G112" s="756">
        <f t="shared" si="3"/>
        <v>0</v>
      </c>
      <c r="H112" s="1301">
        <f t="shared" si="4"/>
        <v>0</v>
      </c>
      <c r="I112" s="757">
        <v>25</v>
      </c>
      <c r="J112" s="757">
        <v>25</v>
      </c>
      <c r="K112" s="171"/>
      <c r="L112" s="1490">
        <f t="shared" si="5"/>
        <v>0</v>
      </c>
      <c r="M112" s="737"/>
      <c r="N112" s="1361"/>
    </row>
    <row r="113" spans="1:14">
      <c r="A113" s="304" t="str">
        <f>IF(K113&gt;0,COUNT($K$4:K113)+MAX('MI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3" s="747"/>
      <c r="C113" s="753" t="s">
        <v>5264</v>
      </c>
      <c r="D113" s="754" t="s">
        <v>3250</v>
      </c>
      <c r="E113" s="758" t="s">
        <v>11241</v>
      </c>
      <c r="F113" s="1301">
        <v>248.35</v>
      </c>
      <c r="G113" s="756">
        <f t="shared" si="3"/>
        <v>0</v>
      </c>
      <c r="H113" s="1301">
        <f t="shared" si="4"/>
        <v>0</v>
      </c>
      <c r="I113" s="757">
        <v>7</v>
      </c>
      <c r="J113" s="757">
        <v>7</v>
      </c>
      <c r="K113" s="171"/>
      <c r="L113" s="1490">
        <f t="shared" si="5"/>
        <v>0</v>
      </c>
      <c r="M113" s="737"/>
      <c r="N113" s="1361"/>
    </row>
    <row r="114" spans="1:14" ht="16.5" thickBot="1">
      <c r="A114" s="304" t="str">
        <f>IF(K114&gt;0,COUNT($K$4:K114)+MAX('MI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4" s="759"/>
      <c r="C114" s="767" t="s">
        <v>4019</v>
      </c>
      <c r="D114" s="768" t="s">
        <v>3251</v>
      </c>
      <c r="E114" s="789" t="s">
        <v>11242</v>
      </c>
      <c r="F114" s="1303">
        <v>14.09</v>
      </c>
      <c r="G114" s="770">
        <f t="shared" si="3"/>
        <v>0</v>
      </c>
      <c r="H114" s="1303">
        <f t="shared" si="4"/>
        <v>0</v>
      </c>
      <c r="I114" s="771">
        <v>25</v>
      </c>
      <c r="J114" s="771">
        <v>150</v>
      </c>
      <c r="K114" s="174"/>
      <c r="L114" s="1492">
        <f t="shared" si="5"/>
        <v>0</v>
      </c>
      <c r="M114" s="737"/>
      <c r="N114" s="1361"/>
    </row>
    <row r="115" spans="1:14" ht="25.5" customHeight="1">
      <c r="A115" s="304" t="str">
        <f>IF(K115&gt;0,COUNT($K$4:K115)+MAX('MI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5" s="799"/>
      <c r="C115" s="780" t="s">
        <v>5265</v>
      </c>
      <c r="D115" s="781" t="s">
        <v>3252</v>
      </c>
      <c r="E115" s="797" t="s">
        <v>10831</v>
      </c>
      <c r="F115" s="1305">
        <v>33.22</v>
      </c>
      <c r="G115" s="783">
        <f t="shared" si="3"/>
        <v>0</v>
      </c>
      <c r="H115" s="1305">
        <f t="shared" si="4"/>
        <v>0</v>
      </c>
      <c r="I115" s="785">
        <v>50</v>
      </c>
      <c r="J115" s="785">
        <v>400</v>
      </c>
      <c r="K115" s="170"/>
      <c r="L115" s="1494">
        <f t="shared" si="5"/>
        <v>0</v>
      </c>
      <c r="M115" s="737"/>
      <c r="N115" s="1361"/>
    </row>
    <row r="116" spans="1:14" ht="25.5" customHeight="1">
      <c r="A116" s="304" t="str">
        <f>IF(K116&gt;0,COUNT($K$4:K116)+MAX('MI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6" s="747"/>
      <c r="C116" s="753" t="s">
        <v>9195</v>
      </c>
      <c r="D116" s="754" t="s">
        <v>3253</v>
      </c>
      <c r="E116" s="758" t="s">
        <v>10832</v>
      </c>
      <c r="F116" s="1301">
        <v>38.659999999999997</v>
      </c>
      <c r="G116" s="756">
        <f t="shared" si="3"/>
        <v>0</v>
      </c>
      <c r="H116" s="1301">
        <f t="shared" si="4"/>
        <v>0</v>
      </c>
      <c r="I116" s="757">
        <v>25</v>
      </c>
      <c r="J116" s="757">
        <v>150</v>
      </c>
      <c r="K116" s="171"/>
      <c r="L116" s="1490">
        <f t="shared" si="5"/>
        <v>0</v>
      </c>
      <c r="M116" s="737"/>
      <c r="N116" s="1361"/>
    </row>
    <row r="117" spans="1:14" ht="25.5" customHeight="1" thickBot="1">
      <c r="A117" s="304" t="str">
        <f>IF(K117&gt;0,COUNT($K$4:K117)+MAX('MI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7" s="759"/>
      <c r="C117" s="760" t="s">
        <v>9196</v>
      </c>
      <c r="D117" s="761" t="s">
        <v>3254</v>
      </c>
      <c r="E117" s="762" t="s">
        <v>10833</v>
      </c>
      <c r="F117" s="1302">
        <v>39.049999999999997</v>
      </c>
      <c r="G117" s="763">
        <f t="shared" si="3"/>
        <v>0</v>
      </c>
      <c r="H117" s="1302">
        <f t="shared" si="4"/>
        <v>0</v>
      </c>
      <c r="I117" s="764">
        <v>25</v>
      </c>
      <c r="J117" s="764">
        <v>150</v>
      </c>
      <c r="K117" s="172"/>
      <c r="L117" s="1491">
        <f t="shared" si="5"/>
        <v>0</v>
      </c>
      <c r="M117" s="737"/>
      <c r="N117" s="1361"/>
    </row>
    <row r="118" spans="1:14" ht="25.5" customHeight="1">
      <c r="A118" s="304" t="str">
        <f>IF(K118&gt;0,COUNT($K$4:K118)+MAX('MI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8" s="765"/>
      <c r="C118" s="748" t="s">
        <v>5266</v>
      </c>
      <c r="D118" s="749" t="s">
        <v>3255</v>
      </c>
      <c r="E118" s="766" t="s">
        <v>10834</v>
      </c>
      <c r="F118" s="1300">
        <v>44.769999999999996</v>
      </c>
      <c r="G118" s="751">
        <f t="shared" si="3"/>
        <v>0</v>
      </c>
      <c r="H118" s="1300">
        <f t="shared" si="4"/>
        <v>0</v>
      </c>
      <c r="I118" s="752">
        <v>25</v>
      </c>
      <c r="J118" s="752">
        <v>300</v>
      </c>
      <c r="K118" s="173"/>
      <c r="L118" s="1489">
        <f t="shared" si="5"/>
        <v>0</v>
      </c>
      <c r="M118" s="737"/>
      <c r="N118" s="1361"/>
    </row>
    <row r="119" spans="1:14" ht="25.5" customHeight="1" thickBot="1">
      <c r="A119" s="304" t="str">
        <f>IF(K119&gt;0,COUNT($K$4:K119)+MAX('MI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19" s="759"/>
      <c r="C119" s="767" t="s">
        <v>5267</v>
      </c>
      <c r="D119" s="768" t="s">
        <v>3256</v>
      </c>
      <c r="E119" s="789" t="s">
        <v>10835</v>
      </c>
      <c r="F119" s="1303">
        <v>66.98</v>
      </c>
      <c r="G119" s="770">
        <f t="shared" si="3"/>
        <v>0</v>
      </c>
      <c r="H119" s="1303">
        <f t="shared" si="4"/>
        <v>0</v>
      </c>
      <c r="I119" s="771">
        <v>50</v>
      </c>
      <c r="J119" s="771">
        <v>200</v>
      </c>
      <c r="K119" s="174"/>
      <c r="L119" s="1492">
        <f t="shared" si="5"/>
        <v>0</v>
      </c>
      <c r="M119" s="737"/>
      <c r="N119" s="1361"/>
    </row>
    <row r="120" spans="1:14" ht="48.75" customHeight="1">
      <c r="A120" s="304" t="str">
        <f>IF(K120&gt;0,COUNT($K$4:K120)+MAX('MI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0" s="765"/>
      <c r="C120" s="780" t="s">
        <v>5268</v>
      </c>
      <c r="D120" s="781" t="s">
        <v>3257</v>
      </c>
      <c r="E120" s="797" t="s">
        <v>10836</v>
      </c>
      <c r="F120" s="1305">
        <v>26.51</v>
      </c>
      <c r="G120" s="783">
        <f t="shared" si="3"/>
        <v>0</v>
      </c>
      <c r="H120" s="1305">
        <f t="shared" si="4"/>
        <v>0</v>
      </c>
      <c r="I120" s="785">
        <v>50</v>
      </c>
      <c r="J120" s="785">
        <v>200</v>
      </c>
      <c r="K120" s="170"/>
      <c r="L120" s="1494">
        <f t="shared" si="5"/>
        <v>0</v>
      </c>
      <c r="M120" s="737"/>
      <c r="N120" s="1361"/>
    </row>
    <row r="121" spans="1:14" ht="48.75" customHeight="1" thickBot="1">
      <c r="A121" s="304" t="str">
        <f>IF(K121&gt;0,COUNT($K$4:K121)+MAX('MI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1" s="759"/>
      <c r="C121" s="760" t="s">
        <v>5269</v>
      </c>
      <c r="D121" s="761" t="s">
        <v>3258</v>
      </c>
      <c r="E121" s="762" t="s">
        <v>10837</v>
      </c>
      <c r="F121" s="1302">
        <v>19.59</v>
      </c>
      <c r="G121" s="763">
        <f t="shared" si="3"/>
        <v>0</v>
      </c>
      <c r="H121" s="1302">
        <f t="shared" si="4"/>
        <v>0</v>
      </c>
      <c r="I121" s="764">
        <v>50</v>
      </c>
      <c r="J121" s="764">
        <v>200</v>
      </c>
      <c r="K121" s="172"/>
      <c r="L121" s="1491">
        <f t="shared" si="5"/>
        <v>0</v>
      </c>
      <c r="M121" s="737"/>
      <c r="N121" s="1361"/>
    </row>
    <row r="122" spans="1:14">
      <c r="A122" s="304" t="str">
        <f>IF(K122&gt;0,COUNT($K$4:K122)+MAX('MI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2" s="765"/>
      <c r="C122" s="748" t="s">
        <v>3259</v>
      </c>
      <c r="D122" s="749" t="s">
        <v>3260</v>
      </c>
      <c r="E122" s="766" t="s">
        <v>11243</v>
      </c>
      <c r="F122" s="1300">
        <v>20.59</v>
      </c>
      <c r="G122" s="751">
        <f t="shared" si="3"/>
        <v>0</v>
      </c>
      <c r="H122" s="1300">
        <f t="shared" si="4"/>
        <v>0</v>
      </c>
      <c r="I122" s="752">
        <v>20</v>
      </c>
      <c r="J122" s="752">
        <v>240</v>
      </c>
      <c r="K122" s="173"/>
      <c r="L122" s="1489">
        <f t="shared" si="5"/>
        <v>0</v>
      </c>
      <c r="M122" s="737"/>
      <c r="N122" s="1361"/>
    </row>
    <row r="123" spans="1:14">
      <c r="A123" s="304" t="str">
        <f>IF(K123&gt;0,COUNT($K$4:K123)+MAX('MI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3" s="747"/>
      <c r="C123" s="753" t="s">
        <v>3261</v>
      </c>
      <c r="D123" s="754" t="s">
        <v>3262</v>
      </c>
      <c r="E123" s="758" t="s">
        <v>11244</v>
      </c>
      <c r="F123" s="1301">
        <v>34.36</v>
      </c>
      <c r="G123" s="756">
        <f t="shared" si="3"/>
        <v>0</v>
      </c>
      <c r="H123" s="1301">
        <f t="shared" si="4"/>
        <v>0</v>
      </c>
      <c r="I123" s="757">
        <v>15</v>
      </c>
      <c r="J123" s="757">
        <v>180</v>
      </c>
      <c r="K123" s="171"/>
      <c r="L123" s="1490">
        <f t="shared" si="5"/>
        <v>0</v>
      </c>
      <c r="M123" s="737"/>
      <c r="N123" s="1361"/>
    </row>
    <row r="124" spans="1:14">
      <c r="A124" s="304" t="str">
        <f>IF(K124&gt;0,COUNT($K$4:K124)+MAX('MI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4" s="747"/>
      <c r="C124" s="753" t="s">
        <v>3263</v>
      </c>
      <c r="D124" s="754" t="s">
        <v>3264</v>
      </c>
      <c r="E124" s="758" t="s">
        <v>11245</v>
      </c>
      <c r="F124" s="1301">
        <v>57.47</v>
      </c>
      <c r="G124" s="756">
        <f t="shared" si="3"/>
        <v>0</v>
      </c>
      <c r="H124" s="1301">
        <f t="shared" si="4"/>
        <v>0</v>
      </c>
      <c r="I124" s="757">
        <v>10</v>
      </c>
      <c r="J124" s="757">
        <v>60</v>
      </c>
      <c r="K124" s="171"/>
      <c r="L124" s="1490">
        <f t="shared" si="5"/>
        <v>0</v>
      </c>
      <c r="M124" s="737"/>
      <c r="N124" s="1361"/>
    </row>
    <row r="125" spans="1:14">
      <c r="A125" s="304" t="str">
        <f>IF(K125&gt;0,COUNT($K$4:K125)+MAX('MI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5" s="747"/>
      <c r="C125" s="753" t="s">
        <v>3265</v>
      </c>
      <c r="D125" s="754" t="s">
        <v>3266</v>
      </c>
      <c r="E125" s="758" t="s">
        <v>11246</v>
      </c>
      <c r="F125" s="1301">
        <v>82.03</v>
      </c>
      <c r="G125" s="756">
        <f t="shared" si="3"/>
        <v>0</v>
      </c>
      <c r="H125" s="1301">
        <f t="shared" si="4"/>
        <v>0</v>
      </c>
      <c r="I125" s="757">
        <v>5</v>
      </c>
      <c r="J125" s="757">
        <v>20</v>
      </c>
      <c r="K125" s="171"/>
      <c r="L125" s="1490">
        <f t="shared" si="5"/>
        <v>0</v>
      </c>
      <c r="M125" s="737"/>
      <c r="N125" s="1361"/>
    </row>
    <row r="126" spans="1:14">
      <c r="A126" s="304" t="str">
        <f>IF(K126&gt;0,COUNT($K$4:K126)+MAX('MI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6" s="747"/>
      <c r="C126" s="753" t="s">
        <v>3267</v>
      </c>
      <c r="D126" s="754" t="s">
        <v>3268</v>
      </c>
      <c r="E126" s="758" t="s">
        <v>11247</v>
      </c>
      <c r="F126" s="1301">
        <v>207.14</v>
      </c>
      <c r="G126" s="756">
        <f t="shared" si="3"/>
        <v>0</v>
      </c>
      <c r="H126" s="1301">
        <f t="shared" si="4"/>
        <v>0</v>
      </c>
      <c r="I126" s="757">
        <v>8</v>
      </c>
      <c r="J126" s="757">
        <v>8</v>
      </c>
      <c r="K126" s="171"/>
      <c r="L126" s="1490">
        <f t="shared" si="5"/>
        <v>0</v>
      </c>
      <c r="M126" s="737"/>
      <c r="N126" s="1361"/>
    </row>
    <row r="127" spans="1:14">
      <c r="A127" s="304" t="str">
        <f>IF(K127&gt;0,COUNT($K$4:K127)+MAX('MI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7" s="747"/>
      <c r="C127" s="753" t="s">
        <v>5270</v>
      </c>
      <c r="D127" s="754" t="s">
        <v>3269</v>
      </c>
      <c r="E127" s="758" t="s">
        <v>11248</v>
      </c>
      <c r="F127" s="1301">
        <v>556.81999999999994</v>
      </c>
      <c r="G127" s="756">
        <f t="shared" si="3"/>
        <v>0</v>
      </c>
      <c r="H127" s="1301">
        <f t="shared" si="4"/>
        <v>0</v>
      </c>
      <c r="I127" s="757">
        <v>16</v>
      </c>
      <c r="J127" s="757">
        <v>16</v>
      </c>
      <c r="K127" s="171"/>
      <c r="L127" s="1490">
        <f t="shared" si="5"/>
        <v>0</v>
      </c>
      <c r="M127" s="737"/>
      <c r="N127" s="1361"/>
    </row>
    <row r="128" spans="1:14">
      <c r="A128" s="304" t="str">
        <f>IF(K128&gt;0,COUNT($K$4:K128)+MAX('MI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8" s="747"/>
      <c r="C128" s="753" t="s">
        <v>5271</v>
      </c>
      <c r="D128" s="754" t="s">
        <v>3270</v>
      </c>
      <c r="E128" s="758" t="s">
        <v>11249</v>
      </c>
      <c r="F128" s="1301">
        <v>696.3</v>
      </c>
      <c r="G128" s="756">
        <f t="shared" si="3"/>
        <v>0</v>
      </c>
      <c r="H128" s="1301">
        <f t="shared" si="4"/>
        <v>0</v>
      </c>
      <c r="I128" s="757">
        <v>16</v>
      </c>
      <c r="J128" s="757">
        <v>16</v>
      </c>
      <c r="K128" s="171"/>
      <c r="L128" s="1490">
        <f t="shared" si="5"/>
        <v>0</v>
      </c>
      <c r="M128" s="737"/>
      <c r="N128" s="1361"/>
    </row>
    <row r="129" spans="1:14" ht="16.5" thickBot="1">
      <c r="A129" s="304" t="str">
        <f>IF(K129&gt;0,COUNT($K$4:K129)+MAX('MI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29" s="759"/>
      <c r="C129" s="767" t="s">
        <v>5272</v>
      </c>
      <c r="D129" s="768" t="s">
        <v>3271</v>
      </c>
      <c r="E129" s="769" t="s">
        <v>11250</v>
      </c>
      <c r="F129" s="1303">
        <v>880.86</v>
      </c>
      <c r="G129" s="770">
        <f t="shared" si="3"/>
        <v>0</v>
      </c>
      <c r="H129" s="1303">
        <f t="shared" si="4"/>
        <v>0</v>
      </c>
      <c r="I129" s="771">
        <v>4</v>
      </c>
      <c r="J129" s="771">
        <v>4</v>
      </c>
      <c r="K129" s="174"/>
      <c r="L129" s="1492">
        <f t="shared" si="5"/>
        <v>0</v>
      </c>
      <c r="M129" s="737"/>
      <c r="N129" s="1361"/>
    </row>
    <row r="130" spans="1:14" ht="33.75" customHeight="1">
      <c r="A130" s="304" t="str">
        <f>IF(K130&gt;0,COUNT($K$4:K130)+MAX('MI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0" s="765"/>
      <c r="C130" s="780" t="s">
        <v>5273</v>
      </c>
      <c r="D130" s="781" t="s">
        <v>3272</v>
      </c>
      <c r="E130" s="800" t="s">
        <v>10962</v>
      </c>
      <c r="F130" s="1305">
        <v>87.2</v>
      </c>
      <c r="G130" s="783">
        <f t="shared" si="3"/>
        <v>0</v>
      </c>
      <c r="H130" s="1305">
        <f t="shared" si="4"/>
        <v>0</v>
      </c>
      <c r="I130" s="785">
        <v>35</v>
      </c>
      <c r="J130" s="785">
        <v>35</v>
      </c>
      <c r="K130" s="170"/>
      <c r="L130" s="1494">
        <f t="shared" si="5"/>
        <v>0</v>
      </c>
      <c r="M130" s="737"/>
      <c r="N130" s="1361"/>
    </row>
    <row r="131" spans="1:14" ht="33.75" customHeight="1">
      <c r="A131" s="304" t="str">
        <f>IF(K131&gt;0,COUNT($K$4:K131)+MAX('MI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1" s="795"/>
      <c r="C131" s="753" t="s">
        <v>5274</v>
      </c>
      <c r="D131" s="754" t="s">
        <v>3273</v>
      </c>
      <c r="E131" s="758" t="s">
        <v>10963</v>
      </c>
      <c r="F131" s="1301">
        <v>80.02000000000001</v>
      </c>
      <c r="G131" s="756">
        <f t="shared" si="3"/>
        <v>0</v>
      </c>
      <c r="H131" s="1301">
        <f t="shared" si="4"/>
        <v>0</v>
      </c>
      <c r="I131" s="757">
        <v>20</v>
      </c>
      <c r="J131" s="757">
        <v>20</v>
      </c>
      <c r="K131" s="171"/>
      <c r="L131" s="1490">
        <f t="shared" si="5"/>
        <v>0</v>
      </c>
      <c r="M131" s="737"/>
      <c r="N131" s="1361"/>
    </row>
    <row r="132" spans="1:14" ht="33.75" customHeight="1" thickBot="1">
      <c r="A132" s="304" t="str">
        <f>IF(K132&gt;0,COUNT($K$4:K132)+MAX('MI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2" s="759"/>
      <c r="C132" s="760" t="s">
        <v>5275</v>
      </c>
      <c r="D132" s="761" t="s">
        <v>3274</v>
      </c>
      <c r="E132" s="762" t="s">
        <v>10964</v>
      </c>
      <c r="F132" s="1302">
        <v>71.010000000000005</v>
      </c>
      <c r="G132" s="763">
        <f t="shared" si="3"/>
        <v>0</v>
      </c>
      <c r="H132" s="1302">
        <f t="shared" si="4"/>
        <v>0</v>
      </c>
      <c r="I132" s="764">
        <v>12</v>
      </c>
      <c r="J132" s="764">
        <v>48</v>
      </c>
      <c r="K132" s="172"/>
      <c r="L132" s="1491">
        <f t="shared" si="5"/>
        <v>0</v>
      </c>
      <c r="M132" s="737"/>
      <c r="N132" s="1361"/>
    </row>
    <row r="133" spans="1:14" ht="46.5" customHeight="1" thickBot="1">
      <c r="A133" s="304" t="str">
        <f>IF(K133&gt;0,COUNT($K$4:K133)+MAX('MI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3" s="801"/>
      <c r="C133" s="802" t="s">
        <v>5276</v>
      </c>
      <c r="D133" s="803" t="s">
        <v>3275</v>
      </c>
      <c r="E133" s="804" t="s">
        <v>10964</v>
      </c>
      <c r="F133" s="1307">
        <v>65.820000000000007</v>
      </c>
      <c r="G133" s="805">
        <f t="shared" ref="G133:G196" si="6">$G$2</f>
        <v>0</v>
      </c>
      <c r="H133" s="1307">
        <f t="shared" ref="H133:H196" si="7">IFERROR(F133*G133,"-")</f>
        <v>0</v>
      </c>
      <c r="I133" s="806">
        <v>8</v>
      </c>
      <c r="J133" s="806">
        <v>48</v>
      </c>
      <c r="K133" s="176"/>
      <c r="L133" s="1495">
        <f t="shared" ref="L133:L196" si="8">IFERROR(K133*H133,0)</f>
        <v>0</v>
      </c>
      <c r="M133" s="737"/>
      <c r="N133" s="1361"/>
    </row>
    <row r="134" spans="1:14">
      <c r="A134" s="304" t="str">
        <f>IF(K134&gt;0,COUNT($K$4:K134)+MAX('MI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4" s="765"/>
      <c r="C134" s="780" t="s">
        <v>5277</v>
      </c>
      <c r="D134" s="781" t="s">
        <v>3276</v>
      </c>
      <c r="E134" s="797" t="s">
        <v>11251</v>
      </c>
      <c r="F134" s="1305">
        <v>19.07</v>
      </c>
      <c r="G134" s="783">
        <f t="shared" si="6"/>
        <v>0</v>
      </c>
      <c r="H134" s="1305">
        <f t="shared" si="7"/>
        <v>0</v>
      </c>
      <c r="I134" s="785">
        <v>25</v>
      </c>
      <c r="J134" s="785">
        <v>300</v>
      </c>
      <c r="K134" s="170"/>
      <c r="L134" s="1494">
        <f t="shared" si="8"/>
        <v>0</v>
      </c>
      <c r="M134" s="737"/>
      <c r="N134" s="1361"/>
    </row>
    <row r="135" spans="1:14">
      <c r="A135" s="304" t="str">
        <f>IF(K135&gt;0,COUNT($K$4:K135)+MAX('MI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5" s="795"/>
      <c r="C135" s="753" t="s">
        <v>5278</v>
      </c>
      <c r="D135" s="754" t="s">
        <v>3277</v>
      </c>
      <c r="E135" s="758" t="s">
        <v>11252</v>
      </c>
      <c r="F135" s="1301">
        <v>70.290000000000006</v>
      </c>
      <c r="G135" s="756">
        <f t="shared" si="6"/>
        <v>0</v>
      </c>
      <c r="H135" s="1301">
        <f t="shared" si="7"/>
        <v>0</v>
      </c>
      <c r="I135" s="757">
        <v>25</v>
      </c>
      <c r="J135" s="757">
        <v>150</v>
      </c>
      <c r="K135" s="171"/>
      <c r="L135" s="1490">
        <f t="shared" si="8"/>
        <v>0</v>
      </c>
      <c r="M135" s="737"/>
      <c r="N135" s="1361"/>
    </row>
    <row r="136" spans="1:14">
      <c r="A136" s="304" t="str">
        <f>IF(K136&gt;0,COUNT($K$4:K136)+MAX('MI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6" s="747"/>
      <c r="C136" s="753" t="s">
        <v>5279</v>
      </c>
      <c r="D136" s="754" t="s">
        <v>3278</v>
      </c>
      <c r="E136" s="758" t="s">
        <v>11253</v>
      </c>
      <c r="F136" s="1301">
        <v>30.700000000000003</v>
      </c>
      <c r="G136" s="756">
        <f t="shared" si="6"/>
        <v>0</v>
      </c>
      <c r="H136" s="1301">
        <f t="shared" si="7"/>
        <v>0</v>
      </c>
      <c r="I136" s="757">
        <v>10</v>
      </c>
      <c r="J136" s="757">
        <v>60</v>
      </c>
      <c r="K136" s="171"/>
      <c r="L136" s="1490">
        <f t="shared" si="8"/>
        <v>0</v>
      </c>
      <c r="M136" s="737"/>
      <c r="N136" s="1361"/>
    </row>
    <row r="137" spans="1:14" ht="16.5" thickBot="1">
      <c r="A137" s="304" t="str">
        <f>IF(K137&gt;0,COUNT($K$4:K137)+MAX('MI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7" s="759"/>
      <c r="C137" s="760" t="s">
        <v>5280</v>
      </c>
      <c r="D137" s="761" t="s">
        <v>3279</v>
      </c>
      <c r="E137" s="762" t="s">
        <v>11254</v>
      </c>
      <c r="F137" s="1302">
        <v>67.2</v>
      </c>
      <c r="G137" s="763">
        <f t="shared" si="6"/>
        <v>0</v>
      </c>
      <c r="H137" s="1302">
        <f t="shared" si="7"/>
        <v>0</v>
      </c>
      <c r="I137" s="764">
        <v>12</v>
      </c>
      <c r="J137" s="764">
        <v>12</v>
      </c>
      <c r="K137" s="172"/>
      <c r="L137" s="1491">
        <f t="shared" si="8"/>
        <v>0</v>
      </c>
      <c r="M137" s="737"/>
      <c r="N137" s="1361"/>
    </row>
    <row r="138" spans="1:14">
      <c r="A138" s="304" t="str">
        <f>IF(K138&gt;0,COUNT($K$4:K138)+MAX('MI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8" s="765"/>
      <c r="C138" s="748" t="s">
        <v>5281</v>
      </c>
      <c r="D138" s="749" t="s">
        <v>3280</v>
      </c>
      <c r="E138" s="766" t="s">
        <v>10838</v>
      </c>
      <c r="F138" s="1300">
        <v>67.28</v>
      </c>
      <c r="G138" s="751">
        <f t="shared" si="6"/>
        <v>0</v>
      </c>
      <c r="H138" s="1300">
        <f t="shared" si="7"/>
        <v>0</v>
      </c>
      <c r="I138" s="752">
        <v>25</v>
      </c>
      <c r="J138" s="752">
        <v>100</v>
      </c>
      <c r="K138" s="173"/>
      <c r="L138" s="1489">
        <f t="shared" si="8"/>
        <v>0</v>
      </c>
      <c r="M138" s="737"/>
      <c r="N138" s="1361"/>
    </row>
    <row r="139" spans="1:14">
      <c r="A139" s="304" t="str">
        <f>IF(K139&gt;0,COUNT($K$4:K139)+MAX('MI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39" s="747"/>
      <c r="C139" s="753" t="s">
        <v>5282</v>
      </c>
      <c r="D139" s="754" t="s">
        <v>3281</v>
      </c>
      <c r="E139" s="758" t="s">
        <v>10839</v>
      </c>
      <c r="F139" s="1301">
        <v>26.89</v>
      </c>
      <c r="G139" s="756">
        <f t="shared" si="6"/>
        <v>0</v>
      </c>
      <c r="H139" s="1301">
        <f t="shared" si="7"/>
        <v>0</v>
      </c>
      <c r="I139" s="757">
        <v>25</v>
      </c>
      <c r="J139" s="757">
        <v>100</v>
      </c>
      <c r="K139" s="171"/>
      <c r="L139" s="1490">
        <f t="shared" si="8"/>
        <v>0</v>
      </c>
      <c r="M139" s="737"/>
      <c r="N139" s="1361"/>
    </row>
    <row r="140" spans="1:14">
      <c r="A140" s="304" t="str">
        <f>IF(K140&gt;0,COUNT($K$4:K140)+MAX('MI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0" s="747"/>
      <c r="C140" s="753" t="s">
        <v>5283</v>
      </c>
      <c r="D140" s="754" t="s">
        <v>3282</v>
      </c>
      <c r="E140" s="758" t="s">
        <v>10840</v>
      </c>
      <c r="F140" s="1301">
        <v>39.03</v>
      </c>
      <c r="G140" s="756">
        <f t="shared" si="6"/>
        <v>0</v>
      </c>
      <c r="H140" s="1301">
        <f t="shared" si="7"/>
        <v>0</v>
      </c>
      <c r="I140" s="757">
        <v>20</v>
      </c>
      <c r="J140" s="757">
        <v>80</v>
      </c>
      <c r="K140" s="171"/>
      <c r="L140" s="1490">
        <f t="shared" si="8"/>
        <v>0</v>
      </c>
      <c r="M140" s="737"/>
      <c r="N140" s="1361"/>
    </row>
    <row r="141" spans="1:14">
      <c r="A141" s="304" t="str">
        <f>IF(K141&gt;0,COUNT($K$4:K141)+MAX('MI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1" s="747"/>
      <c r="C141" s="753" t="s">
        <v>5284</v>
      </c>
      <c r="D141" s="754" t="s">
        <v>3283</v>
      </c>
      <c r="E141" s="758" t="s">
        <v>10841</v>
      </c>
      <c r="F141" s="1301">
        <v>50.129999999999995</v>
      </c>
      <c r="G141" s="756">
        <f t="shared" si="6"/>
        <v>0</v>
      </c>
      <c r="H141" s="1301">
        <f t="shared" si="7"/>
        <v>0</v>
      </c>
      <c r="I141" s="757">
        <v>14</v>
      </c>
      <c r="J141" s="757">
        <v>56</v>
      </c>
      <c r="K141" s="171"/>
      <c r="L141" s="1490">
        <f t="shared" si="8"/>
        <v>0</v>
      </c>
      <c r="M141" s="737"/>
      <c r="N141" s="1361"/>
    </row>
    <row r="142" spans="1:14">
      <c r="A142" s="304" t="str">
        <f>IF(K142&gt;0,COUNT($K$4:K142)+MAX('MI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2" s="747"/>
      <c r="C142" s="753" t="s">
        <v>5285</v>
      </c>
      <c r="D142" s="754" t="s">
        <v>3284</v>
      </c>
      <c r="E142" s="758" t="s">
        <v>10910</v>
      </c>
      <c r="F142" s="1301">
        <v>82.03</v>
      </c>
      <c r="G142" s="756">
        <f t="shared" si="6"/>
        <v>0</v>
      </c>
      <c r="H142" s="1301">
        <f t="shared" si="7"/>
        <v>0</v>
      </c>
      <c r="I142" s="757">
        <v>25</v>
      </c>
      <c r="J142" s="757">
        <v>100</v>
      </c>
      <c r="K142" s="171"/>
      <c r="L142" s="1490">
        <f t="shared" si="8"/>
        <v>0</v>
      </c>
      <c r="M142" s="737"/>
      <c r="N142" s="1361"/>
    </row>
    <row r="143" spans="1:14" ht="16.5" thickBot="1">
      <c r="A143" s="304" t="str">
        <f>IF(K143&gt;0,COUNT($K$4:K143)+MAX('MI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3" s="759"/>
      <c r="C143" s="767" t="s">
        <v>5286</v>
      </c>
      <c r="D143" s="768" t="s">
        <v>3285</v>
      </c>
      <c r="E143" s="789" t="s">
        <v>10911</v>
      </c>
      <c r="F143" s="1303">
        <v>89.22</v>
      </c>
      <c r="G143" s="770">
        <f t="shared" si="6"/>
        <v>0</v>
      </c>
      <c r="H143" s="1303">
        <f t="shared" si="7"/>
        <v>0</v>
      </c>
      <c r="I143" s="771">
        <v>8</v>
      </c>
      <c r="J143" s="771">
        <v>48</v>
      </c>
      <c r="K143" s="174"/>
      <c r="L143" s="1492">
        <f t="shared" si="8"/>
        <v>0</v>
      </c>
      <c r="M143" s="737"/>
      <c r="N143" s="1361"/>
    </row>
    <row r="144" spans="1:14" ht="25.5" customHeight="1">
      <c r="A144" s="304" t="str">
        <f>IF(K144&gt;0,COUNT($K$4:K144)+MAX('MI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4" s="765"/>
      <c r="C144" s="780" t="s">
        <v>5287</v>
      </c>
      <c r="D144" s="781" t="s">
        <v>3286</v>
      </c>
      <c r="E144" s="797" t="s">
        <v>10842</v>
      </c>
      <c r="F144" s="1305">
        <v>50.89</v>
      </c>
      <c r="G144" s="783">
        <f t="shared" si="6"/>
        <v>0</v>
      </c>
      <c r="H144" s="1305">
        <f t="shared" si="7"/>
        <v>0</v>
      </c>
      <c r="I144" s="785">
        <v>20</v>
      </c>
      <c r="J144" s="785">
        <v>80</v>
      </c>
      <c r="K144" s="170"/>
      <c r="L144" s="1494">
        <f t="shared" si="8"/>
        <v>0</v>
      </c>
      <c r="M144" s="737"/>
      <c r="N144" s="1361"/>
    </row>
    <row r="145" spans="1:14" ht="25.5" customHeight="1">
      <c r="A145" s="304" t="str">
        <f>IF(K145&gt;0,COUNT($K$4:K145)+MAX('MI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5" s="747"/>
      <c r="C145" s="753" t="s">
        <v>5288</v>
      </c>
      <c r="D145" s="754" t="s">
        <v>3287</v>
      </c>
      <c r="E145" s="758" t="s">
        <v>10843</v>
      </c>
      <c r="F145" s="1301">
        <v>96.51</v>
      </c>
      <c r="G145" s="756">
        <f t="shared" si="6"/>
        <v>0</v>
      </c>
      <c r="H145" s="1301">
        <f t="shared" si="7"/>
        <v>0</v>
      </c>
      <c r="I145" s="757">
        <v>20</v>
      </c>
      <c r="J145" s="757">
        <v>20</v>
      </c>
      <c r="K145" s="171"/>
      <c r="L145" s="1490">
        <f t="shared" si="8"/>
        <v>0</v>
      </c>
      <c r="M145" s="737"/>
      <c r="N145" s="1361"/>
    </row>
    <row r="146" spans="1:14" ht="25.5" customHeight="1" thickBot="1">
      <c r="A146" s="304" t="str">
        <f>IF(K146&gt;0,COUNT($K$4:K146)+MAX('MI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6" s="759"/>
      <c r="C146" s="760" t="s">
        <v>3288</v>
      </c>
      <c r="D146" s="761" t="s">
        <v>3289</v>
      </c>
      <c r="E146" s="762" t="s">
        <v>10844</v>
      </c>
      <c r="F146" s="1302">
        <v>145.16999999999999</v>
      </c>
      <c r="G146" s="763">
        <f t="shared" si="6"/>
        <v>0</v>
      </c>
      <c r="H146" s="1302">
        <f t="shared" si="7"/>
        <v>0</v>
      </c>
      <c r="I146" s="764">
        <v>12</v>
      </c>
      <c r="J146" s="764">
        <v>12</v>
      </c>
      <c r="K146" s="172"/>
      <c r="L146" s="1491">
        <f t="shared" si="8"/>
        <v>0</v>
      </c>
      <c r="M146" s="737"/>
      <c r="N146" s="1361"/>
    </row>
    <row r="147" spans="1:14" ht="76.5" customHeight="1" thickBot="1">
      <c r="A147" s="304" t="str">
        <f>IF(K147&gt;0,COUNT($K$4:K147)+MAX('MI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7" s="772"/>
      <c r="C147" s="802" t="s">
        <v>4020</v>
      </c>
      <c r="D147" s="807" t="s">
        <v>3290</v>
      </c>
      <c r="E147" s="808" t="s">
        <v>10879</v>
      </c>
      <c r="F147" s="1307">
        <v>28.270000000000003</v>
      </c>
      <c r="G147" s="805">
        <f t="shared" si="6"/>
        <v>0</v>
      </c>
      <c r="H147" s="1307">
        <f t="shared" si="7"/>
        <v>0</v>
      </c>
      <c r="I147" s="806">
        <v>20</v>
      </c>
      <c r="J147" s="806">
        <v>80</v>
      </c>
      <c r="K147" s="176"/>
      <c r="L147" s="1495">
        <f t="shared" si="8"/>
        <v>0</v>
      </c>
      <c r="M147" s="737"/>
      <c r="N147" s="1361"/>
    </row>
    <row r="148" spans="1:14" ht="76.5" customHeight="1" thickBot="1">
      <c r="A148" s="304" t="str">
        <f>IF(K148&gt;0,COUNT($K$4:K148)+MAX('MI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8" s="772"/>
      <c r="C148" s="773" t="s">
        <v>5289</v>
      </c>
      <c r="D148" s="774" t="s">
        <v>3291</v>
      </c>
      <c r="E148" s="809" t="s">
        <v>10880</v>
      </c>
      <c r="F148" s="1304">
        <v>31.450000000000003</v>
      </c>
      <c r="G148" s="776">
        <f t="shared" si="6"/>
        <v>0</v>
      </c>
      <c r="H148" s="1304">
        <f t="shared" si="7"/>
        <v>0</v>
      </c>
      <c r="I148" s="777">
        <v>12</v>
      </c>
      <c r="J148" s="777">
        <v>72</v>
      </c>
      <c r="K148" s="175"/>
      <c r="L148" s="1493">
        <f t="shared" si="8"/>
        <v>0</v>
      </c>
      <c r="M148" s="737"/>
      <c r="N148" s="1361"/>
    </row>
    <row r="149" spans="1:14">
      <c r="A149" s="304" t="str">
        <f>IF(K149&gt;0,COUNT($K$4:K149)+MAX('MI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49" s="765"/>
      <c r="C149" s="748" t="s">
        <v>3292</v>
      </c>
      <c r="D149" s="749" t="s">
        <v>3293</v>
      </c>
      <c r="E149" s="766" t="s">
        <v>10965</v>
      </c>
      <c r="F149" s="1300">
        <v>28.060000000000002</v>
      </c>
      <c r="G149" s="751">
        <f t="shared" si="6"/>
        <v>0</v>
      </c>
      <c r="H149" s="1300">
        <f t="shared" si="7"/>
        <v>0</v>
      </c>
      <c r="I149" s="752">
        <v>100</v>
      </c>
      <c r="J149" s="752">
        <v>400</v>
      </c>
      <c r="K149" s="173"/>
      <c r="L149" s="1489">
        <f t="shared" si="8"/>
        <v>0</v>
      </c>
      <c r="M149" s="737"/>
      <c r="N149" s="1361"/>
    </row>
    <row r="150" spans="1:14">
      <c r="A150" s="304" t="str">
        <f>IF(K150&gt;0,COUNT($K$4:K150)+MAX('MI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0" s="747"/>
      <c r="C150" s="753" t="s">
        <v>3294</v>
      </c>
      <c r="D150" s="754" t="s">
        <v>3295</v>
      </c>
      <c r="E150" s="758" t="s">
        <v>10966</v>
      </c>
      <c r="F150" s="1301">
        <v>19.580000000000002</v>
      </c>
      <c r="G150" s="756">
        <f t="shared" si="6"/>
        <v>0</v>
      </c>
      <c r="H150" s="1301">
        <f t="shared" si="7"/>
        <v>0</v>
      </c>
      <c r="I150" s="757">
        <v>30</v>
      </c>
      <c r="J150" s="757">
        <v>120</v>
      </c>
      <c r="K150" s="171"/>
      <c r="L150" s="1490">
        <f t="shared" si="8"/>
        <v>0</v>
      </c>
      <c r="M150" s="737"/>
      <c r="N150" s="1361"/>
    </row>
    <row r="151" spans="1:14">
      <c r="A151" s="304" t="str">
        <f>IF(K151&gt;0,COUNT($K$4:K151)+MAX('MI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1" s="747"/>
      <c r="C151" s="753" t="s">
        <v>3296</v>
      </c>
      <c r="D151" s="754" t="s">
        <v>3297</v>
      </c>
      <c r="E151" s="758" t="s">
        <v>10967</v>
      </c>
      <c r="F151" s="1301">
        <v>49.53</v>
      </c>
      <c r="G151" s="756">
        <f t="shared" si="6"/>
        <v>0</v>
      </c>
      <c r="H151" s="1301">
        <f t="shared" si="7"/>
        <v>0</v>
      </c>
      <c r="I151" s="757">
        <v>10</v>
      </c>
      <c r="J151" s="757">
        <v>60</v>
      </c>
      <c r="K151" s="171"/>
      <c r="L151" s="1490">
        <f t="shared" si="8"/>
        <v>0</v>
      </c>
      <c r="M151" s="737"/>
      <c r="N151" s="1361"/>
    </row>
    <row r="152" spans="1:14">
      <c r="A152" s="304" t="str">
        <f>IF(K152&gt;0,COUNT($K$4:K152)+MAX('MI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2" s="747"/>
      <c r="C152" s="753" t="s">
        <v>3298</v>
      </c>
      <c r="D152" s="754" t="s">
        <v>3299</v>
      </c>
      <c r="E152" s="758" t="s">
        <v>10968</v>
      </c>
      <c r="F152" s="1301">
        <v>95.25</v>
      </c>
      <c r="G152" s="756">
        <f t="shared" si="6"/>
        <v>0</v>
      </c>
      <c r="H152" s="1301">
        <f t="shared" si="7"/>
        <v>0</v>
      </c>
      <c r="I152" s="757">
        <v>5</v>
      </c>
      <c r="J152" s="757">
        <v>30</v>
      </c>
      <c r="K152" s="171"/>
      <c r="L152" s="1490">
        <f t="shared" si="8"/>
        <v>0</v>
      </c>
      <c r="M152" s="737"/>
      <c r="N152" s="1361"/>
    </row>
    <row r="153" spans="1:14" ht="16.5" thickBot="1">
      <c r="A153" s="304" t="str">
        <f>IF(K153&gt;0,COUNT($K$4:K153)+MAX('MI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3" s="759"/>
      <c r="C153" s="767" t="s">
        <v>5290</v>
      </c>
      <c r="D153" s="768" t="s">
        <v>3300</v>
      </c>
      <c r="E153" s="789" t="s">
        <v>10969</v>
      </c>
      <c r="F153" s="1303">
        <v>425.88</v>
      </c>
      <c r="G153" s="770">
        <f t="shared" si="6"/>
        <v>0</v>
      </c>
      <c r="H153" s="1303">
        <f t="shared" si="7"/>
        <v>0</v>
      </c>
      <c r="I153" s="771">
        <v>12</v>
      </c>
      <c r="J153" s="771">
        <v>12</v>
      </c>
      <c r="K153" s="174"/>
      <c r="L153" s="1492">
        <f t="shared" si="8"/>
        <v>0</v>
      </c>
      <c r="M153" s="737"/>
      <c r="N153" s="1361"/>
    </row>
    <row r="154" spans="1:14">
      <c r="A154" s="304" t="str">
        <f>IF(K154&gt;0,COUNT($K$4:K154)+MAX('MI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4" s="1900"/>
      <c r="C154" s="780" t="s">
        <v>4074</v>
      </c>
      <c r="D154" s="781" t="s">
        <v>3301</v>
      </c>
      <c r="E154" s="810" t="s">
        <v>10845</v>
      </c>
      <c r="F154" s="1305">
        <v>11.52</v>
      </c>
      <c r="G154" s="783">
        <f t="shared" si="6"/>
        <v>0</v>
      </c>
      <c r="H154" s="1305">
        <f t="shared" si="7"/>
        <v>0</v>
      </c>
      <c r="I154" s="785">
        <v>100</v>
      </c>
      <c r="J154" s="785">
        <v>600</v>
      </c>
      <c r="K154" s="170"/>
      <c r="L154" s="1494">
        <f t="shared" si="8"/>
        <v>0</v>
      </c>
      <c r="M154" s="737"/>
      <c r="N154" s="1361"/>
    </row>
    <row r="155" spans="1:14">
      <c r="A155" s="304" t="str">
        <f>IF(K155&gt;0,COUNT($K$4:K155)+MAX('MI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5" s="1901"/>
      <c r="C155" s="753" t="s">
        <v>4075</v>
      </c>
      <c r="D155" s="754" t="s">
        <v>3302</v>
      </c>
      <c r="E155" s="755" t="s">
        <v>10846</v>
      </c>
      <c r="F155" s="1301">
        <v>12.14</v>
      </c>
      <c r="G155" s="756">
        <f t="shared" si="6"/>
        <v>0</v>
      </c>
      <c r="H155" s="1301">
        <f t="shared" si="7"/>
        <v>0</v>
      </c>
      <c r="I155" s="757">
        <v>100</v>
      </c>
      <c r="J155" s="757">
        <v>600</v>
      </c>
      <c r="K155" s="171"/>
      <c r="L155" s="1490">
        <f t="shared" si="8"/>
        <v>0</v>
      </c>
      <c r="M155" s="737"/>
      <c r="N155" s="1361"/>
    </row>
    <row r="156" spans="1:14">
      <c r="A156" s="304" t="str">
        <f>IF(K156&gt;0,COUNT($K$4:K156)+MAX('MI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6" s="1901"/>
      <c r="C156" s="753" t="s">
        <v>4076</v>
      </c>
      <c r="D156" s="754" t="s">
        <v>3303</v>
      </c>
      <c r="E156" s="755" t="s">
        <v>10847</v>
      </c>
      <c r="F156" s="1301">
        <v>12.56</v>
      </c>
      <c r="G156" s="756">
        <f t="shared" si="6"/>
        <v>0</v>
      </c>
      <c r="H156" s="1301">
        <f t="shared" si="7"/>
        <v>0</v>
      </c>
      <c r="I156" s="757">
        <v>50</v>
      </c>
      <c r="J156" s="757">
        <v>200</v>
      </c>
      <c r="K156" s="171"/>
      <c r="L156" s="1490">
        <f t="shared" si="8"/>
        <v>0</v>
      </c>
      <c r="M156" s="737"/>
      <c r="N156" s="1361"/>
    </row>
    <row r="157" spans="1:14" ht="16.5" thickBot="1">
      <c r="A157" s="304" t="str">
        <f>IF(K157&gt;0,COUNT($K$4:K157)+MAX('MI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7" s="1902"/>
      <c r="C157" s="760" t="s">
        <v>4077</v>
      </c>
      <c r="D157" s="761" t="s">
        <v>3304</v>
      </c>
      <c r="E157" s="792" t="s">
        <v>10848</v>
      </c>
      <c r="F157" s="1302">
        <v>15.72</v>
      </c>
      <c r="G157" s="763">
        <f t="shared" si="6"/>
        <v>0</v>
      </c>
      <c r="H157" s="1302">
        <f t="shared" si="7"/>
        <v>0</v>
      </c>
      <c r="I157" s="764">
        <v>100</v>
      </c>
      <c r="J157" s="764">
        <v>400</v>
      </c>
      <c r="K157" s="172"/>
      <c r="L157" s="1491">
        <f t="shared" si="8"/>
        <v>0</v>
      </c>
      <c r="M157" s="737"/>
      <c r="N157" s="1361"/>
    </row>
    <row r="158" spans="1:14">
      <c r="A158" s="304" t="str">
        <f>IF(K158&gt;0,COUNT($K$4:K158)+MAX('MI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8" s="786"/>
      <c r="C158" s="748" t="s">
        <v>5291</v>
      </c>
      <c r="D158" s="749" t="s">
        <v>3305</v>
      </c>
      <c r="E158" s="766" t="s">
        <v>10849</v>
      </c>
      <c r="F158" s="1300">
        <v>22.37</v>
      </c>
      <c r="G158" s="751">
        <f t="shared" si="6"/>
        <v>0</v>
      </c>
      <c r="H158" s="1300">
        <f t="shared" si="7"/>
        <v>0</v>
      </c>
      <c r="I158" s="752">
        <v>50</v>
      </c>
      <c r="J158" s="752">
        <v>400</v>
      </c>
      <c r="K158" s="173"/>
      <c r="L158" s="1489">
        <f t="shared" si="8"/>
        <v>0</v>
      </c>
      <c r="M158" s="737"/>
      <c r="N158" s="1361"/>
    </row>
    <row r="159" spans="1:14">
      <c r="A159" s="304" t="str">
        <f>IF(K159&gt;0,COUNT($K$4:K159)+MAX('MI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59" s="786"/>
      <c r="C159" s="753" t="s">
        <v>5292</v>
      </c>
      <c r="D159" s="754" t="s">
        <v>3306</v>
      </c>
      <c r="E159" s="758" t="s">
        <v>10850</v>
      </c>
      <c r="F159" s="1301">
        <v>31.110000000000003</v>
      </c>
      <c r="G159" s="756">
        <f t="shared" si="6"/>
        <v>0</v>
      </c>
      <c r="H159" s="1301">
        <f t="shared" si="7"/>
        <v>0</v>
      </c>
      <c r="I159" s="757">
        <v>35</v>
      </c>
      <c r="J159" s="757">
        <v>210</v>
      </c>
      <c r="K159" s="171"/>
      <c r="L159" s="1490">
        <f t="shared" si="8"/>
        <v>0</v>
      </c>
      <c r="M159" s="737"/>
      <c r="N159" s="1361"/>
    </row>
    <row r="160" spans="1:14" ht="16.5" thickBot="1">
      <c r="A160" s="304" t="str">
        <f>IF(K160&gt;0,COUNT($K$4:K160)+MAX('MI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0" s="811"/>
      <c r="C160" s="767" t="s">
        <v>5293</v>
      </c>
      <c r="D160" s="768" t="s">
        <v>3307</v>
      </c>
      <c r="E160" s="789" t="s">
        <v>10851</v>
      </c>
      <c r="F160" s="1303">
        <v>149.59</v>
      </c>
      <c r="G160" s="770">
        <f t="shared" si="6"/>
        <v>0</v>
      </c>
      <c r="H160" s="1303">
        <f t="shared" si="7"/>
        <v>0</v>
      </c>
      <c r="I160" s="771">
        <v>30</v>
      </c>
      <c r="J160" s="771">
        <v>120</v>
      </c>
      <c r="K160" s="174"/>
      <c r="L160" s="1492">
        <f t="shared" si="8"/>
        <v>0</v>
      </c>
      <c r="M160" s="737"/>
      <c r="N160" s="1361"/>
    </row>
    <row r="161" spans="1:14">
      <c r="A161" s="304" t="str">
        <f>IF(K161&gt;0,COUNT($K$4:K161)+MAX('MI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1" s="765"/>
      <c r="C161" s="780" t="s">
        <v>3308</v>
      </c>
      <c r="D161" s="781" t="s">
        <v>3309</v>
      </c>
      <c r="E161" s="797" t="s">
        <v>11082</v>
      </c>
      <c r="F161" s="1305">
        <v>37.869999999999997</v>
      </c>
      <c r="G161" s="783">
        <f t="shared" si="6"/>
        <v>0</v>
      </c>
      <c r="H161" s="1305">
        <f t="shared" si="7"/>
        <v>0</v>
      </c>
      <c r="I161" s="785">
        <v>50</v>
      </c>
      <c r="J161" s="785">
        <v>200</v>
      </c>
      <c r="K161" s="170"/>
      <c r="L161" s="1494">
        <f t="shared" si="8"/>
        <v>0</v>
      </c>
      <c r="M161" s="737"/>
      <c r="N161" s="1361"/>
    </row>
    <row r="162" spans="1:14">
      <c r="A162" s="304" t="str">
        <f>IF(K162&gt;0,COUNT($K$4:K162)+MAX('MI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2" s="747"/>
      <c r="C162" s="753" t="s">
        <v>3310</v>
      </c>
      <c r="D162" s="754" t="s">
        <v>3311</v>
      </c>
      <c r="E162" s="758" t="s">
        <v>11083</v>
      </c>
      <c r="F162" s="1301">
        <v>10.83</v>
      </c>
      <c r="G162" s="756">
        <f t="shared" si="6"/>
        <v>0</v>
      </c>
      <c r="H162" s="1301">
        <f t="shared" si="7"/>
        <v>0</v>
      </c>
      <c r="I162" s="757">
        <v>100</v>
      </c>
      <c r="J162" s="757">
        <v>100</v>
      </c>
      <c r="K162" s="171"/>
      <c r="L162" s="1490">
        <f t="shared" si="8"/>
        <v>0</v>
      </c>
      <c r="M162" s="737"/>
      <c r="N162" s="1361"/>
    </row>
    <row r="163" spans="1:14">
      <c r="A163" s="304" t="str">
        <f>IF(K163&gt;0,COUNT($K$4:K163)+MAX('MI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3" s="747"/>
      <c r="C163" s="753" t="s">
        <v>3312</v>
      </c>
      <c r="D163" s="754" t="s">
        <v>3313</v>
      </c>
      <c r="E163" s="758" t="s">
        <v>11084</v>
      </c>
      <c r="F163" s="1301">
        <v>17.010000000000002</v>
      </c>
      <c r="G163" s="756">
        <f t="shared" si="6"/>
        <v>0</v>
      </c>
      <c r="H163" s="1301">
        <f t="shared" si="7"/>
        <v>0</v>
      </c>
      <c r="I163" s="757">
        <v>50</v>
      </c>
      <c r="J163" s="757">
        <v>50</v>
      </c>
      <c r="K163" s="171"/>
      <c r="L163" s="1490">
        <f t="shared" si="8"/>
        <v>0</v>
      </c>
      <c r="M163" s="737"/>
      <c r="N163" s="1361"/>
    </row>
    <row r="164" spans="1:14">
      <c r="A164" s="304" t="str">
        <f>IF(K164&gt;0,COUNT($K$4:K164)+MAX('MI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4" s="747"/>
      <c r="C164" s="753" t="s">
        <v>3314</v>
      </c>
      <c r="D164" s="754" t="s">
        <v>3315</v>
      </c>
      <c r="E164" s="758" t="s">
        <v>11085</v>
      </c>
      <c r="F164" s="1301">
        <v>50.03</v>
      </c>
      <c r="G164" s="756">
        <f t="shared" si="6"/>
        <v>0</v>
      </c>
      <c r="H164" s="1301">
        <f t="shared" si="7"/>
        <v>0</v>
      </c>
      <c r="I164" s="757">
        <v>25</v>
      </c>
      <c r="J164" s="757">
        <v>25</v>
      </c>
      <c r="K164" s="171"/>
      <c r="L164" s="1490">
        <f t="shared" si="8"/>
        <v>0</v>
      </c>
      <c r="M164" s="737"/>
      <c r="N164" s="1361"/>
    </row>
    <row r="165" spans="1:14">
      <c r="A165" s="304" t="str">
        <f>IF(K165&gt;0,COUNT($K$4:K165)+MAX('MI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5" s="747"/>
      <c r="C165" s="753" t="s">
        <v>3316</v>
      </c>
      <c r="D165" s="754" t="s">
        <v>3317</v>
      </c>
      <c r="E165" s="758" t="s">
        <v>11086</v>
      </c>
      <c r="F165" s="1301">
        <v>98.76</v>
      </c>
      <c r="G165" s="756">
        <f t="shared" si="6"/>
        <v>0</v>
      </c>
      <c r="H165" s="1301">
        <f t="shared" si="7"/>
        <v>0</v>
      </c>
      <c r="I165" s="757">
        <v>10</v>
      </c>
      <c r="J165" s="757">
        <v>10</v>
      </c>
      <c r="K165" s="171"/>
      <c r="L165" s="1490">
        <f t="shared" si="8"/>
        <v>0</v>
      </c>
      <c r="M165" s="737"/>
      <c r="N165" s="1361"/>
    </row>
    <row r="166" spans="1:14">
      <c r="A166" s="304" t="str">
        <f>IF(K166&gt;0,COUNT($K$4:K166)+MAX('MI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6" s="747"/>
      <c r="C166" s="753" t="s">
        <v>3318</v>
      </c>
      <c r="D166" s="754" t="s">
        <v>3319</v>
      </c>
      <c r="E166" s="758" t="s">
        <v>11087</v>
      </c>
      <c r="F166" s="1301">
        <v>333.4</v>
      </c>
      <c r="G166" s="756">
        <f t="shared" si="6"/>
        <v>0</v>
      </c>
      <c r="H166" s="1301">
        <f t="shared" si="7"/>
        <v>0</v>
      </c>
      <c r="I166" s="757">
        <v>4</v>
      </c>
      <c r="J166" s="757">
        <v>4</v>
      </c>
      <c r="K166" s="171"/>
      <c r="L166" s="1490">
        <f t="shared" si="8"/>
        <v>0</v>
      </c>
      <c r="M166" s="737"/>
      <c r="N166" s="1361"/>
    </row>
    <row r="167" spans="1:14" ht="16.5" thickBot="1">
      <c r="A167" s="304" t="str">
        <f>IF(K167&gt;0,COUNT($K$4:K167)+MAX('MI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7" s="759"/>
      <c r="C167" s="760" t="s">
        <v>3320</v>
      </c>
      <c r="D167" s="761" t="s">
        <v>3321</v>
      </c>
      <c r="E167" s="762" t="s">
        <v>11088</v>
      </c>
      <c r="F167" s="1302">
        <v>450.45</v>
      </c>
      <c r="G167" s="763">
        <f t="shared" si="6"/>
        <v>0</v>
      </c>
      <c r="H167" s="1302">
        <f t="shared" si="7"/>
        <v>0</v>
      </c>
      <c r="I167" s="764">
        <v>4</v>
      </c>
      <c r="J167" s="764">
        <v>4</v>
      </c>
      <c r="K167" s="172"/>
      <c r="L167" s="1491">
        <f t="shared" si="8"/>
        <v>0</v>
      </c>
      <c r="M167" s="737"/>
      <c r="N167" s="1361"/>
    </row>
    <row r="168" spans="1:14" ht="31.5">
      <c r="A168" s="304" t="str">
        <f>IF(K168&gt;0,COUNT($K$4:K168)+MAX('MI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8" s="765"/>
      <c r="C168" s="748" t="s">
        <v>5294</v>
      </c>
      <c r="D168" s="749" t="s">
        <v>3322</v>
      </c>
      <c r="E168" s="766" t="s">
        <v>11089</v>
      </c>
      <c r="F168" s="1300">
        <v>10.82</v>
      </c>
      <c r="G168" s="751">
        <f t="shared" si="6"/>
        <v>0</v>
      </c>
      <c r="H168" s="1300">
        <f t="shared" si="7"/>
        <v>0</v>
      </c>
      <c r="I168" s="752">
        <v>100</v>
      </c>
      <c r="J168" s="752">
        <v>100</v>
      </c>
      <c r="K168" s="173"/>
      <c r="L168" s="1489">
        <f t="shared" si="8"/>
        <v>0</v>
      </c>
      <c r="M168" s="737"/>
      <c r="N168" s="1361"/>
    </row>
    <row r="169" spans="1:14">
      <c r="A169" s="304" t="str">
        <f>IF(K169&gt;0,COUNT($K$4:K169)+MAX('MI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69" s="747"/>
      <c r="C169" s="753" t="s">
        <v>3323</v>
      </c>
      <c r="D169" s="754" t="s">
        <v>3324</v>
      </c>
      <c r="E169" s="758" t="s">
        <v>11090</v>
      </c>
      <c r="F169" s="1301">
        <v>17</v>
      </c>
      <c r="G169" s="756">
        <f t="shared" si="6"/>
        <v>0</v>
      </c>
      <c r="H169" s="1301">
        <f t="shared" si="7"/>
        <v>0</v>
      </c>
      <c r="I169" s="757">
        <v>25</v>
      </c>
      <c r="J169" s="757">
        <v>100</v>
      </c>
      <c r="K169" s="171"/>
      <c r="L169" s="1490">
        <f t="shared" si="8"/>
        <v>0</v>
      </c>
      <c r="M169" s="737"/>
      <c r="N169" s="1361"/>
    </row>
    <row r="170" spans="1:14" ht="16.5" thickBot="1">
      <c r="A170" s="304" t="str">
        <f>IF(K170&gt;0,COUNT($K$4:K170)+MAX('MI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0" s="759"/>
      <c r="C170" s="767" t="s">
        <v>3325</v>
      </c>
      <c r="D170" s="768" t="s">
        <v>3326</v>
      </c>
      <c r="E170" s="789" t="s">
        <v>11091</v>
      </c>
      <c r="F170" s="1303">
        <v>49.96</v>
      </c>
      <c r="G170" s="770">
        <f t="shared" si="6"/>
        <v>0</v>
      </c>
      <c r="H170" s="1303">
        <f t="shared" si="7"/>
        <v>0</v>
      </c>
      <c r="I170" s="771">
        <v>25</v>
      </c>
      <c r="J170" s="771">
        <v>25</v>
      </c>
      <c r="K170" s="174"/>
      <c r="L170" s="1492">
        <f t="shared" si="8"/>
        <v>0</v>
      </c>
      <c r="M170" s="737"/>
      <c r="N170" s="1361"/>
    </row>
    <row r="171" spans="1:14" ht="62.25" customHeight="1" thickBot="1">
      <c r="A171" s="304" t="str">
        <f>IF(K171&gt;0,COUNT($K$4:K171)+MAX('MI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1" s="772"/>
      <c r="C171" s="773" t="s">
        <v>4078</v>
      </c>
      <c r="D171" s="774" t="s">
        <v>3327</v>
      </c>
      <c r="E171" s="775" t="s">
        <v>11092</v>
      </c>
      <c r="F171" s="1304">
        <v>62.51</v>
      </c>
      <c r="G171" s="776">
        <f t="shared" si="6"/>
        <v>0</v>
      </c>
      <c r="H171" s="1304">
        <f t="shared" si="7"/>
        <v>0</v>
      </c>
      <c r="I171" s="777">
        <v>50</v>
      </c>
      <c r="J171" s="777">
        <v>50</v>
      </c>
      <c r="K171" s="175"/>
      <c r="L171" s="1493">
        <f t="shared" si="8"/>
        <v>0</v>
      </c>
      <c r="M171" s="737"/>
      <c r="N171" s="1361"/>
    </row>
    <row r="172" spans="1:14" ht="46.5" customHeight="1">
      <c r="A172" s="304" t="str">
        <f>IF(K172&gt;0,COUNT($K$4:K172)+MAX('MI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2" s="765"/>
      <c r="C172" s="748" t="s">
        <v>5295</v>
      </c>
      <c r="D172" s="749" t="s">
        <v>3328</v>
      </c>
      <c r="E172" s="766" t="s">
        <v>11093</v>
      </c>
      <c r="F172" s="1300">
        <v>137.69999999999999</v>
      </c>
      <c r="G172" s="751">
        <f t="shared" si="6"/>
        <v>0</v>
      </c>
      <c r="H172" s="1300">
        <f t="shared" si="7"/>
        <v>0</v>
      </c>
      <c r="I172" s="752">
        <v>8</v>
      </c>
      <c r="J172" s="752">
        <v>8</v>
      </c>
      <c r="K172" s="173"/>
      <c r="L172" s="1489">
        <f t="shared" si="8"/>
        <v>0</v>
      </c>
      <c r="M172" s="737"/>
      <c r="N172" s="1361"/>
    </row>
    <row r="173" spans="1:14" ht="45.75" customHeight="1" thickBot="1">
      <c r="A173" s="304" t="str">
        <f>IF(K173&gt;0,COUNT($K$4:K173)+MAX('MI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3" s="812"/>
      <c r="C173" s="767" t="s">
        <v>3329</v>
      </c>
      <c r="D173" s="768" t="s">
        <v>3330</v>
      </c>
      <c r="E173" s="789" t="s">
        <v>11094</v>
      </c>
      <c r="F173" s="1303">
        <v>98.47</v>
      </c>
      <c r="G173" s="770">
        <f t="shared" si="6"/>
        <v>0</v>
      </c>
      <c r="H173" s="1303">
        <f t="shared" si="7"/>
        <v>0</v>
      </c>
      <c r="I173" s="771">
        <v>10</v>
      </c>
      <c r="J173" s="771">
        <v>10</v>
      </c>
      <c r="K173" s="174"/>
      <c r="L173" s="1492">
        <f t="shared" si="8"/>
        <v>0</v>
      </c>
      <c r="M173" s="737"/>
      <c r="N173" s="1361"/>
    </row>
    <row r="174" spans="1:14" ht="84.75" customHeight="1" thickBot="1">
      <c r="A174" s="304" t="str">
        <f>IF(K174&gt;0,COUNT($K$4:K174)+MAX('MI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4" s="772"/>
      <c r="C174" s="773" t="s">
        <v>5296</v>
      </c>
      <c r="D174" s="774" t="s">
        <v>3331</v>
      </c>
      <c r="E174" s="809" t="s">
        <v>10881</v>
      </c>
      <c r="F174" s="1304">
        <v>137.57</v>
      </c>
      <c r="G174" s="776">
        <f t="shared" si="6"/>
        <v>0</v>
      </c>
      <c r="H174" s="1304">
        <f t="shared" si="7"/>
        <v>0</v>
      </c>
      <c r="I174" s="777">
        <v>15</v>
      </c>
      <c r="J174" s="777">
        <v>15</v>
      </c>
      <c r="K174" s="175"/>
      <c r="L174" s="1493">
        <f t="shared" si="8"/>
        <v>0</v>
      </c>
      <c r="M174" s="737"/>
      <c r="N174" s="1361"/>
    </row>
    <row r="175" spans="1:14" ht="31.5">
      <c r="A175" s="304" t="str">
        <f>IF(K175&gt;0,COUNT($K$4:K175)+MAX('MI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5" s="765"/>
      <c r="C175" s="748" t="s">
        <v>5297</v>
      </c>
      <c r="D175" s="749" t="s">
        <v>3332</v>
      </c>
      <c r="E175" s="766" t="s">
        <v>11103</v>
      </c>
      <c r="F175" s="1300">
        <v>57.269999999999996</v>
      </c>
      <c r="G175" s="751">
        <f t="shared" si="6"/>
        <v>0</v>
      </c>
      <c r="H175" s="1300">
        <f t="shared" si="7"/>
        <v>0</v>
      </c>
      <c r="I175" s="752">
        <v>50</v>
      </c>
      <c r="J175" s="752">
        <v>200</v>
      </c>
      <c r="K175" s="173"/>
      <c r="L175" s="1489">
        <f t="shared" si="8"/>
        <v>0</v>
      </c>
      <c r="M175" s="737"/>
      <c r="N175" s="1361"/>
    </row>
    <row r="176" spans="1:14" ht="31.5">
      <c r="A176" s="304" t="str">
        <f>IF(K176&gt;0,COUNT($K$4:K176)+MAX('MI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6" s="747"/>
      <c r="C176" s="753" t="s">
        <v>3333</v>
      </c>
      <c r="D176" s="754" t="s">
        <v>3334</v>
      </c>
      <c r="E176" s="758" t="s">
        <v>11104</v>
      </c>
      <c r="F176" s="1301">
        <v>13.99</v>
      </c>
      <c r="G176" s="756">
        <f t="shared" si="6"/>
        <v>0</v>
      </c>
      <c r="H176" s="1301">
        <f t="shared" si="7"/>
        <v>0</v>
      </c>
      <c r="I176" s="757">
        <v>30</v>
      </c>
      <c r="J176" s="757">
        <v>180</v>
      </c>
      <c r="K176" s="171"/>
      <c r="L176" s="1490">
        <f t="shared" si="8"/>
        <v>0</v>
      </c>
      <c r="M176" s="737"/>
      <c r="N176" s="1361"/>
    </row>
    <row r="177" spans="1:14">
      <c r="A177" s="304" t="str">
        <f>IF(K177&gt;0,COUNT($K$4:K177)+MAX('MI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7" s="747"/>
      <c r="C177" s="753" t="s">
        <v>3335</v>
      </c>
      <c r="D177" s="754" t="s">
        <v>3336</v>
      </c>
      <c r="E177" s="758" t="s">
        <v>11105</v>
      </c>
      <c r="F177" s="1301">
        <v>21.46</v>
      </c>
      <c r="G177" s="756">
        <f t="shared" si="6"/>
        <v>0</v>
      </c>
      <c r="H177" s="1301">
        <f t="shared" si="7"/>
        <v>0</v>
      </c>
      <c r="I177" s="757">
        <v>50</v>
      </c>
      <c r="J177" s="757">
        <v>50</v>
      </c>
      <c r="K177" s="171"/>
      <c r="L177" s="1490">
        <f t="shared" si="8"/>
        <v>0</v>
      </c>
      <c r="M177" s="737"/>
      <c r="N177" s="1361"/>
    </row>
    <row r="178" spans="1:14">
      <c r="A178" s="304" t="str">
        <f>IF(K178&gt;0,COUNT($K$4:K178)+MAX('MI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8" s="747"/>
      <c r="C178" s="753" t="s">
        <v>3337</v>
      </c>
      <c r="D178" s="754" t="s">
        <v>3338</v>
      </c>
      <c r="E178" s="758" t="s">
        <v>11106</v>
      </c>
      <c r="F178" s="1301">
        <v>54.01</v>
      </c>
      <c r="G178" s="756">
        <f t="shared" si="6"/>
        <v>0</v>
      </c>
      <c r="H178" s="1301">
        <f t="shared" si="7"/>
        <v>0</v>
      </c>
      <c r="I178" s="757">
        <v>20</v>
      </c>
      <c r="J178" s="757">
        <v>20</v>
      </c>
      <c r="K178" s="171"/>
      <c r="L178" s="1490">
        <f t="shared" si="8"/>
        <v>0</v>
      </c>
      <c r="M178" s="737"/>
      <c r="N178" s="1361"/>
    </row>
    <row r="179" spans="1:14">
      <c r="A179" s="304" t="str">
        <f>IF(K179&gt;0,COUNT($K$4:K179)+MAX('MI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79" s="747"/>
      <c r="C179" s="753" t="s">
        <v>3339</v>
      </c>
      <c r="D179" s="754" t="s">
        <v>3340</v>
      </c>
      <c r="E179" s="758" t="s">
        <v>11107</v>
      </c>
      <c r="F179" s="1301">
        <v>100.54</v>
      </c>
      <c r="G179" s="756">
        <f t="shared" si="6"/>
        <v>0</v>
      </c>
      <c r="H179" s="1301">
        <f t="shared" si="7"/>
        <v>0</v>
      </c>
      <c r="I179" s="757">
        <v>10</v>
      </c>
      <c r="J179" s="757">
        <v>10</v>
      </c>
      <c r="K179" s="171"/>
      <c r="L179" s="1490">
        <f t="shared" si="8"/>
        <v>0</v>
      </c>
      <c r="M179" s="737"/>
      <c r="N179" s="1361"/>
    </row>
    <row r="180" spans="1:14">
      <c r="A180" s="304" t="str">
        <f>IF(K180&gt;0,COUNT($K$4:K180)+MAX('MI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0" s="747"/>
      <c r="C180" s="753" t="s">
        <v>3341</v>
      </c>
      <c r="D180" s="754" t="s">
        <v>3342</v>
      </c>
      <c r="E180" s="758" t="s">
        <v>11108</v>
      </c>
      <c r="F180" s="1301">
        <v>449.68</v>
      </c>
      <c r="G180" s="756">
        <f t="shared" si="6"/>
        <v>0</v>
      </c>
      <c r="H180" s="1301">
        <f t="shared" si="7"/>
        <v>0</v>
      </c>
      <c r="I180" s="757">
        <v>4</v>
      </c>
      <c r="J180" s="757">
        <v>4</v>
      </c>
      <c r="K180" s="171"/>
      <c r="L180" s="1490">
        <f t="shared" si="8"/>
        <v>0</v>
      </c>
      <c r="M180" s="737"/>
      <c r="N180" s="1361"/>
    </row>
    <row r="181" spans="1:14" ht="16.5" thickBot="1">
      <c r="A181" s="304" t="str">
        <f>IF(K181&gt;0,COUNT($K$4:K181)+MAX('MI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1" s="759"/>
      <c r="C181" s="767" t="s">
        <v>5298</v>
      </c>
      <c r="D181" s="768" t="s">
        <v>3343</v>
      </c>
      <c r="E181" s="813" t="s">
        <v>11109</v>
      </c>
      <c r="F181" s="1303">
        <v>842.31999999999994</v>
      </c>
      <c r="G181" s="770">
        <f t="shared" si="6"/>
        <v>0</v>
      </c>
      <c r="H181" s="1303">
        <f t="shared" si="7"/>
        <v>0</v>
      </c>
      <c r="I181" s="771">
        <v>4</v>
      </c>
      <c r="J181" s="771">
        <v>4</v>
      </c>
      <c r="K181" s="174"/>
      <c r="L181" s="1492">
        <f t="shared" si="8"/>
        <v>0</v>
      </c>
      <c r="M181" s="737"/>
      <c r="N181" s="1361"/>
    </row>
    <row r="182" spans="1:14" ht="75" customHeight="1" thickBot="1">
      <c r="A182" s="304" t="str">
        <f>IF(K182&gt;0,COUNT($K$4:K182)+MAX('MI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2" s="772"/>
      <c r="C182" s="773" t="s">
        <v>9197</v>
      </c>
      <c r="D182" s="774" t="s">
        <v>3344</v>
      </c>
      <c r="E182" s="775" t="s">
        <v>11110</v>
      </c>
      <c r="F182" s="1304">
        <v>21.41</v>
      </c>
      <c r="G182" s="776">
        <f t="shared" si="6"/>
        <v>0</v>
      </c>
      <c r="H182" s="1304">
        <f t="shared" si="7"/>
        <v>0</v>
      </c>
      <c r="I182" s="777">
        <v>70</v>
      </c>
      <c r="J182" s="777">
        <v>70</v>
      </c>
      <c r="K182" s="175"/>
      <c r="L182" s="1493">
        <f t="shared" si="8"/>
        <v>0</v>
      </c>
      <c r="M182" s="737"/>
      <c r="N182" s="1361"/>
    </row>
    <row r="183" spans="1:14" ht="32.25" thickBot="1">
      <c r="A183" s="304" t="str">
        <f>IF(K183&gt;0,COUNT($K$4:K183)+MAX('MI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3" s="1896"/>
      <c r="C183" s="748" t="s">
        <v>5299</v>
      </c>
      <c r="D183" s="749" t="s">
        <v>3345</v>
      </c>
      <c r="E183" s="787" t="s">
        <v>11095</v>
      </c>
      <c r="F183" s="1300">
        <v>101.86</v>
      </c>
      <c r="G183" s="751">
        <f t="shared" si="6"/>
        <v>0</v>
      </c>
      <c r="H183" s="1300">
        <f t="shared" si="7"/>
        <v>0</v>
      </c>
      <c r="I183" s="752">
        <v>25</v>
      </c>
      <c r="J183" s="752">
        <v>25</v>
      </c>
      <c r="K183" s="173"/>
      <c r="L183" s="1489">
        <f t="shared" si="8"/>
        <v>0</v>
      </c>
      <c r="M183" s="737"/>
      <c r="N183" s="1361"/>
    </row>
    <row r="184" spans="1:14" ht="32.25" thickBot="1">
      <c r="A184" s="304" t="str">
        <f>IF(K184&gt;0,COUNT($K$4:K184)+MAX('MI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4" s="1896"/>
      <c r="C184" s="753" t="s">
        <v>3346</v>
      </c>
      <c r="D184" s="754" t="s">
        <v>3347</v>
      </c>
      <c r="E184" s="758" t="s">
        <v>11096</v>
      </c>
      <c r="F184" s="1301">
        <v>86.83</v>
      </c>
      <c r="G184" s="756">
        <f t="shared" si="6"/>
        <v>0</v>
      </c>
      <c r="H184" s="1301">
        <f t="shared" si="7"/>
        <v>0</v>
      </c>
      <c r="I184" s="757">
        <v>25</v>
      </c>
      <c r="J184" s="757">
        <v>25</v>
      </c>
      <c r="K184" s="171"/>
      <c r="L184" s="1490">
        <f t="shared" si="8"/>
        <v>0</v>
      </c>
      <c r="M184" s="737"/>
      <c r="N184" s="1361"/>
    </row>
    <row r="185" spans="1:14" ht="32.25" thickBot="1">
      <c r="A185" s="304" t="str">
        <f>IF(K185&gt;0,COUNT($K$4:K185)+MAX('MI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5" s="1897"/>
      <c r="C185" s="767" t="s">
        <v>3348</v>
      </c>
      <c r="D185" s="768" t="s">
        <v>3349</v>
      </c>
      <c r="E185" s="789" t="s">
        <v>11097</v>
      </c>
      <c r="F185" s="1303">
        <v>171.39999999999998</v>
      </c>
      <c r="G185" s="770">
        <f t="shared" si="6"/>
        <v>0</v>
      </c>
      <c r="H185" s="1303">
        <f t="shared" si="7"/>
        <v>0</v>
      </c>
      <c r="I185" s="771">
        <v>6</v>
      </c>
      <c r="J185" s="771">
        <v>6</v>
      </c>
      <c r="K185" s="174"/>
      <c r="L185" s="1492">
        <f t="shared" si="8"/>
        <v>0</v>
      </c>
      <c r="M185" s="737"/>
      <c r="N185" s="1361"/>
    </row>
    <row r="186" spans="1:14" ht="31.5">
      <c r="A186" s="304" t="str">
        <f>IF(K186&gt;0,COUNT($K$4:K186)+MAX('MI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6" s="765"/>
      <c r="C186" s="780" t="s">
        <v>3912</v>
      </c>
      <c r="D186" s="781" t="s">
        <v>3350</v>
      </c>
      <c r="E186" s="797" t="s">
        <v>11098</v>
      </c>
      <c r="F186" s="1305">
        <v>25.07</v>
      </c>
      <c r="G186" s="783">
        <f t="shared" si="6"/>
        <v>0</v>
      </c>
      <c r="H186" s="1305">
        <f t="shared" si="7"/>
        <v>0</v>
      </c>
      <c r="I186" s="785">
        <v>30</v>
      </c>
      <c r="J186" s="785">
        <v>120</v>
      </c>
      <c r="K186" s="170"/>
      <c r="L186" s="1494">
        <f t="shared" si="8"/>
        <v>0</v>
      </c>
      <c r="M186" s="737"/>
      <c r="N186" s="1361"/>
    </row>
    <row r="187" spans="1:14">
      <c r="A187" s="304" t="str">
        <f>IF(K187&gt;0,COUNT($K$4:K187)+MAX('MI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7" s="747"/>
      <c r="C187" s="753" t="s">
        <v>3351</v>
      </c>
      <c r="D187" s="754" t="s">
        <v>3352</v>
      </c>
      <c r="E187" s="758" t="s">
        <v>11099</v>
      </c>
      <c r="F187" s="1301">
        <v>27.91</v>
      </c>
      <c r="G187" s="756">
        <f t="shared" si="6"/>
        <v>0</v>
      </c>
      <c r="H187" s="1301">
        <f t="shared" si="7"/>
        <v>0</v>
      </c>
      <c r="I187" s="757">
        <v>15</v>
      </c>
      <c r="J187" s="757">
        <v>60</v>
      </c>
      <c r="K187" s="171"/>
      <c r="L187" s="1490">
        <f t="shared" si="8"/>
        <v>0</v>
      </c>
      <c r="M187" s="737"/>
      <c r="N187" s="1361"/>
    </row>
    <row r="188" spans="1:14">
      <c r="A188" s="304" t="str">
        <f>IF(K188&gt;0,COUNT($K$4:K188)+MAX('MI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8" s="747"/>
      <c r="C188" s="753" t="s">
        <v>3353</v>
      </c>
      <c r="D188" s="754" t="s">
        <v>3354</v>
      </c>
      <c r="E188" s="758" t="s">
        <v>11100</v>
      </c>
      <c r="F188" s="1301">
        <v>64.290000000000006</v>
      </c>
      <c r="G188" s="756">
        <f t="shared" si="6"/>
        <v>0</v>
      </c>
      <c r="H188" s="1301">
        <f t="shared" si="7"/>
        <v>0</v>
      </c>
      <c r="I188" s="757">
        <v>10</v>
      </c>
      <c r="J188" s="757">
        <v>10</v>
      </c>
      <c r="K188" s="171"/>
      <c r="L188" s="1490">
        <f t="shared" si="8"/>
        <v>0</v>
      </c>
      <c r="M188" s="737"/>
      <c r="N188" s="1361"/>
    </row>
    <row r="189" spans="1:14">
      <c r="A189" s="304" t="str">
        <f>IF(K189&gt;0,COUNT($K$4:K189)+MAX('MI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89" s="747"/>
      <c r="C189" s="753" t="s">
        <v>3355</v>
      </c>
      <c r="D189" s="754" t="s">
        <v>3356</v>
      </c>
      <c r="E189" s="758" t="s">
        <v>11101</v>
      </c>
      <c r="F189" s="1301">
        <v>122.02000000000001</v>
      </c>
      <c r="G189" s="756">
        <f t="shared" si="6"/>
        <v>0</v>
      </c>
      <c r="H189" s="1301">
        <f t="shared" si="7"/>
        <v>0</v>
      </c>
      <c r="I189" s="757">
        <v>5</v>
      </c>
      <c r="J189" s="757">
        <v>5</v>
      </c>
      <c r="K189" s="171"/>
      <c r="L189" s="1490">
        <f t="shared" si="8"/>
        <v>0</v>
      </c>
      <c r="M189" s="737"/>
      <c r="N189" s="1361"/>
    </row>
    <row r="190" spans="1:14" ht="16.5" thickBot="1">
      <c r="A190" s="304" t="str">
        <f>IF(K190&gt;0,COUNT($K$4:K190)+MAX('MI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0" s="759"/>
      <c r="C190" s="760" t="s">
        <v>4079</v>
      </c>
      <c r="D190" s="761" t="s">
        <v>3357</v>
      </c>
      <c r="E190" s="762" t="s">
        <v>11102</v>
      </c>
      <c r="F190" s="1302">
        <v>476.82</v>
      </c>
      <c r="G190" s="763">
        <f t="shared" si="6"/>
        <v>0</v>
      </c>
      <c r="H190" s="1302">
        <f t="shared" si="7"/>
        <v>0</v>
      </c>
      <c r="I190" s="764">
        <v>4</v>
      </c>
      <c r="J190" s="764">
        <v>4</v>
      </c>
      <c r="K190" s="172"/>
      <c r="L190" s="1491">
        <f t="shared" si="8"/>
        <v>0</v>
      </c>
      <c r="M190" s="737"/>
      <c r="N190" s="1361"/>
    </row>
    <row r="191" spans="1:14" ht="59.25" customHeight="1" thickBot="1">
      <c r="A191" s="304" t="str">
        <f>IF(K191&gt;0,COUNT($K$4:K191)+MAX('MI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1" s="772"/>
      <c r="C191" s="814" t="s">
        <v>9198</v>
      </c>
      <c r="D191" s="807" t="s">
        <v>3358</v>
      </c>
      <c r="E191" s="804" t="s">
        <v>10970</v>
      </c>
      <c r="F191" s="1307">
        <v>441.56</v>
      </c>
      <c r="G191" s="805">
        <f t="shared" si="6"/>
        <v>0</v>
      </c>
      <c r="H191" s="1307">
        <f t="shared" si="7"/>
        <v>0</v>
      </c>
      <c r="I191" s="806">
        <v>6</v>
      </c>
      <c r="J191" s="806">
        <v>6</v>
      </c>
      <c r="K191" s="176"/>
      <c r="L191" s="1495">
        <f t="shared" si="8"/>
        <v>0</v>
      </c>
      <c r="M191" s="737"/>
      <c r="N191" s="1361"/>
    </row>
    <row r="192" spans="1:14" ht="57.75" customHeight="1" thickBot="1">
      <c r="A192" s="304" t="str">
        <f>IF(K192&gt;0,COUNT($K$4:K192)+MAX('MI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2" s="772"/>
      <c r="C192" s="773" t="s">
        <v>5430</v>
      </c>
      <c r="D192" s="774" t="s">
        <v>3359</v>
      </c>
      <c r="E192" s="775" t="s">
        <v>10922</v>
      </c>
      <c r="F192" s="1304">
        <v>432.01</v>
      </c>
      <c r="G192" s="776">
        <f t="shared" si="6"/>
        <v>0</v>
      </c>
      <c r="H192" s="1304">
        <f t="shared" si="7"/>
        <v>0</v>
      </c>
      <c r="I192" s="777">
        <v>5</v>
      </c>
      <c r="J192" s="777">
        <v>5</v>
      </c>
      <c r="K192" s="175"/>
      <c r="L192" s="1493">
        <f t="shared" si="8"/>
        <v>0</v>
      </c>
      <c r="M192" s="737"/>
      <c r="N192" s="1361"/>
    </row>
    <row r="193" spans="1:14" ht="42" customHeight="1">
      <c r="A193" s="304" t="str">
        <f>IF(K193&gt;0,COUNT($K$4:K193)+MAX('MI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3" s="765"/>
      <c r="C193" s="748" t="s">
        <v>5300</v>
      </c>
      <c r="D193" s="749" t="s">
        <v>3360</v>
      </c>
      <c r="E193" s="766" t="s">
        <v>11012</v>
      </c>
      <c r="F193" s="1300">
        <v>82.58</v>
      </c>
      <c r="G193" s="751">
        <f t="shared" si="6"/>
        <v>0</v>
      </c>
      <c r="H193" s="1300">
        <f t="shared" si="7"/>
        <v>0</v>
      </c>
      <c r="I193" s="752">
        <v>10</v>
      </c>
      <c r="J193" s="752">
        <v>10</v>
      </c>
      <c r="K193" s="173"/>
      <c r="L193" s="1489">
        <f t="shared" si="8"/>
        <v>0</v>
      </c>
      <c r="M193" s="737"/>
      <c r="N193" s="1361"/>
    </row>
    <row r="194" spans="1:14" ht="47.25" customHeight="1" thickBot="1">
      <c r="A194" s="304" t="str">
        <f>IF(K194&gt;0,COUNT($K$4:K194)+MAX('MI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4" s="759"/>
      <c r="C194" s="767" t="s">
        <v>5301</v>
      </c>
      <c r="D194" s="768" t="s">
        <v>3361</v>
      </c>
      <c r="E194" s="789" t="s">
        <v>11013</v>
      </c>
      <c r="F194" s="1303">
        <v>194.35999999999999</v>
      </c>
      <c r="G194" s="770">
        <f t="shared" si="6"/>
        <v>0</v>
      </c>
      <c r="H194" s="1303">
        <f t="shared" si="7"/>
        <v>0</v>
      </c>
      <c r="I194" s="771">
        <v>20</v>
      </c>
      <c r="J194" s="771">
        <v>20</v>
      </c>
      <c r="K194" s="174"/>
      <c r="L194" s="1492">
        <f t="shared" si="8"/>
        <v>0</v>
      </c>
      <c r="M194" s="737"/>
      <c r="N194" s="1361"/>
    </row>
    <row r="195" spans="1:14" ht="65.25" customHeight="1" thickBot="1">
      <c r="A195" s="304" t="str">
        <f>IF(K195&gt;0,COUNT($K$4:K195)+MAX('MI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5" s="772"/>
      <c r="C195" s="773" t="s">
        <v>5302</v>
      </c>
      <c r="D195" s="774" t="s">
        <v>3362</v>
      </c>
      <c r="E195" s="775" t="s">
        <v>11014</v>
      </c>
      <c r="F195" s="1304">
        <v>413.82</v>
      </c>
      <c r="G195" s="776">
        <f t="shared" si="6"/>
        <v>0</v>
      </c>
      <c r="H195" s="1304">
        <f t="shared" si="7"/>
        <v>0</v>
      </c>
      <c r="I195" s="777">
        <v>20</v>
      </c>
      <c r="J195" s="777">
        <v>20</v>
      </c>
      <c r="K195" s="175"/>
      <c r="L195" s="1493">
        <f t="shared" si="8"/>
        <v>0</v>
      </c>
      <c r="M195" s="737"/>
      <c r="N195" s="1361"/>
    </row>
    <row r="196" spans="1:14" ht="31.5">
      <c r="A196" s="304" t="str">
        <f>IF(K196&gt;0,COUNT($K$4:K196)+MAX('MI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6" s="765"/>
      <c r="C196" s="748" t="s">
        <v>5303</v>
      </c>
      <c r="D196" s="749" t="s">
        <v>3363</v>
      </c>
      <c r="E196" s="766" t="s">
        <v>10923</v>
      </c>
      <c r="F196" s="1300">
        <v>38.659999999999997</v>
      </c>
      <c r="G196" s="751">
        <f t="shared" si="6"/>
        <v>0</v>
      </c>
      <c r="H196" s="1300">
        <f t="shared" si="7"/>
        <v>0</v>
      </c>
      <c r="I196" s="752">
        <v>30</v>
      </c>
      <c r="J196" s="752">
        <v>120</v>
      </c>
      <c r="K196" s="173"/>
      <c r="L196" s="1489">
        <f t="shared" si="8"/>
        <v>0</v>
      </c>
      <c r="M196" s="737"/>
      <c r="N196" s="1361"/>
    </row>
    <row r="197" spans="1:14" ht="31.5">
      <c r="A197" s="304" t="str">
        <f>IF(K197&gt;0,COUNT($K$4:K197)+MAX('MI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7" s="747"/>
      <c r="C197" s="753" t="s">
        <v>3913</v>
      </c>
      <c r="D197" s="754" t="s">
        <v>3364</v>
      </c>
      <c r="E197" s="758" t="s">
        <v>10924</v>
      </c>
      <c r="F197" s="1301">
        <v>41.8</v>
      </c>
      <c r="G197" s="756">
        <f t="shared" ref="G197:G260" si="9">$G$2</f>
        <v>0</v>
      </c>
      <c r="H197" s="1301">
        <f t="shared" ref="H197:H260" si="10">IFERROR(F197*G197,"-")</f>
        <v>0</v>
      </c>
      <c r="I197" s="757">
        <v>15</v>
      </c>
      <c r="J197" s="757">
        <v>60</v>
      </c>
      <c r="K197" s="171"/>
      <c r="L197" s="1490">
        <f t="shared" ref="L197:L260" si="11">IFERROR(K197*H197,0)</f>
        <v>0</v>
      </c>
      <c r="M197" s="737"/>
      <c r="N197" s="1361"/>
    </row>
    <row r="198" spans="1:14" ht="31.5">
      <c r="A198" s="304" t="str">
        <f>IF(K198&gt;0,COUNT($K$4:K198)+MAX('MI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8" s="747"/>
      <c r="C198" s="753" t="s">
        <v>3914</v>
      </c>
      <c r="D198" s="754" t="s">
        <v>3365</v>
      </c>
      <c r="E198" s="758" t="s">
        <v>10925</v>
      </c>
      <c r="F198" s="1301">
        <v>115.22</v>
      </c>
      <c r="G198" s="756">
        <f t="shared" si="9"/>
        <v>0</v>
      </c>
      <c r="H198" s="1301">
        <f t="shared" si="10"/>
        <v>0</v>
      </c>
      <c r="I198" s="757">
        <v>10</v>
      </c>
      <c r="J198" s="757">
        <v>10</v>
      </c>
      <c r="K198" s="171"/>
      <c r="L198" s="1490">
        <f t="shared" si="11"/>
        <v>0</v>
      </c>
      <c r="M198" s="737"/>
      <c r="N198" s="1361"/>
    </row>
    <row r="199" spans="1:14" ht="32.25" thickBot="1">
      <c r="A199" s="304" t="str">
        <f>IF(K199&gt;0,COUNT($K$4:K199)+MAX('MI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199" s="759"/>
      <c r="C199" s="767" t="s">
        <v>3915</v>
      </c>
      <c r="D199" s="768" t="s">
        <v>3366</v>
      </c>
      <c r="E199" s="789" t="s">
        <v>10926</v>
      </c>
      <c r="F199" s="1303">
        <v>177.5</v>
      </c>
      <c r="G199" s="770">
        <f t="shared" si="9"/>
        <v>0</v>
      </c>
      <c r="H199" s="1303">
        <f t="shared" si="10"/>
        <v>0</v>
      </c>
      <c r="I199" s="771">
        <v>5</v>
      </c>
      <c r="J199" s="771">
        <v>5</v>
      </c>
      <c r="K199" s="174"/>
      <c r="L199" s="1492">
        <f t="shared" si="11"/>
        <v>0</v>
      </c>
      <c r="M199" s="737"/>
      <c r="N199" s="1361"/>
    </row>
    <row r="200" spans="1:14" ht="64.5" customHeight="1" thickBot="1">
      <c r="A200" s="304" t="str">
        <f>IF(K200&gt;0,COUNT($K$4:K200)+MAX('MI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0" s="772"/>
      <c r="C200" s="773" t="s">
        <v>5304</v>
      </c>
      <c r="D200" s="774" t="s">
        <v>3367</v>
      </c>
      <c r="E200" s="775" t="s">
        <v>10927</v>
      </c>
      <c r="F200" s="1304">
        <v>248.31</v>
      </c>
      <c r="G200" s="776">
        <f t="shared" si="9"/>
        <v>0</v>
      </c>
      <c r="H200" s="1304">
        <f t="shared" si="10"/>
        <v>0</v>
      </c>
      <c r="I200" s="777">
        <v>15</v>
      </c>
      <c r="J200" s="777">
        <v>15</v>
      </c>
      <c r="K200" s="175"/>
      <c r="L200" s="1493">
        <f t="shared" si="11"/>
        <v>0</v>
      </c>
      <c r="M200" s="737"/>
      <c r="N200" s="1361"/>
    </row>
    <row r="201" spans="1:14" ht="69.75" customHeight="1" thickBot="1">
      <c r="A201" s="304" t="str">
        <f>IF(K201&gt;0,COUNT($K$4:K201)+MAX('MI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1" s="772"/>
      <c r="C201" s="802" t="s">
        <v>5305</v>
      </c>
      <c r="D201" s="807" t="s">
        <v>3368</v>
      </c>
      <c r="E201" s="804" t="s">
        <v>10928</v>
      </c>
      <c r="F201" s="1307">
        <v>279.3</v>
      </c>
      <c r="G201" s="805">
        <f t="shared" si="9"/>
        <v>0</v>
      </c>
      <c r="H201" s="1307">
        <f t="shared" si="10"/>
        <v>0</v>
      </c>
      <c r="I201" s="806">
        <v>10</v>
      </c>
      <c r="J201" s="806">
        <v>10</v>
      </c>
      <c r="K201" s="176"/>
      <c r="L201" s="1495">
        <f t="shared" si="11"/>
        <v>0</v>
      </c>
      <c r="M201" s="737"/>
      <c r="N201" s="1361"/>
    </row>
    <row r="202" spans="1:14" ht="25.5" customHeight="1">
      <c r="A202" s="304" t="str">
        <f>IF(K202&gt;0,COUNT($K$4:K202)+MAX('MI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2" s="765"/>
      <c r="C202" s="780" t="s">
        <v>5306</v>
      </c>
      <c r="D202" s="781" t="s">
        <v>3369</v>
      </c>
      <c r="E202" s="797" t="s">
        <v>10929</v>
      </c>
      <c r="F202" s="1305">
        <v>22.900000000000002</v>
      </c>
      <c r="G202" s="783">
        <f t="shared" si="9"/>
        <v>0</v>
      </c>
      <c r="H202" s="1305">
        <f t="shared" si="10"/>
        <v>0</v>
      </c>
      <c r="I202" s="785">
        <v>40</v>
      </c>
      <c r="J202" s="785">
        <v>160</v>
      </c>
      <c r="K202" s="170"/>
      <c r="L202" s="1494">
        <f t="shared" si="11"/>
        <v>0</v>
      </c>
      <c r="M202" s="737"/>
      <c r="N202" s="1361"/>
    </row>
    <row r="203" spans="1:14" ht="25.5" customHeight="1">
      <c r="A203" s="304" t="str">
        <f>IF(K203&gt;0,COUNT($K$4:K203)+MAX('MI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3" s="747"/>
      <c r="C203" s="753" t="s">
        <v>5307</v>
      </c>
      <c r="D203" s="754" t="s">
        <v>3370</v>
      </c>
      <c r="E203" s="758" t="s">
        <v>10930</v>
      </c>
      <c r="F203" s="1301">
        <v>29.46</v>
      </c>
      <c r="G203" s="756">
        <f t="shared" si="9"/>
        <v>0</v>
      </c>
      <c r="H203" s="1301">
        <f t="shared" si="10"/>
        <v>0</v>
      </c>
      <c r="I203" s="757">
        <v>25</v>
      </c>
      <c r="J203" s="757">
        <v>100</v>
      </c>
      <c r="K203" s="171"/>
      <c r="L203" s="1490">
        <f t="shared" si="11"/>
        <v>0</v>
      </c>
      <c r="M203" s="737"/>
      <c r="N203" s="1361"/>
    </row>
    <row r="204" spans="1:14" ht="25.5" customHeight="1">
      <c r="A204" s="304" t="str">
        <f>IF(K204&gt;0,COUNT($K$4:K204)+MAX('MI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4" s="747"/>
      <c r="C204" s="753" t="s">
        <v>3371</v>
      </c>
      <c r="D204" s="754" t="s">
        <v>3372</v>
      </c>
      <c r="E204" s="758" t="s">
        <v>10931</v>
      </c>
      <c r="F204" s="1301">
        <v>92.5</v>
      </c>
      <c r="G204" s="756">
        <f t="shared" si="9"/>
        <v>0</v>
      </c>
      <c r="H204" s="1301">
        <f t="shared" si="10"/>
        <v>0</v>
      </c>
      <c r="I204" s="757">
        <v>20</v>
      </c>
      <c r="J204" s="757">
        <v>20</v>
      </c>
      <c r="K204" s="171"/>
      <c r="L204" s="1490">
        <f t="shared" si="11"/>
        <v>0</v>
      </c>
      <c r="M204" s="737"/>
      <c r="N204" s="1361"/>
    </row>
    <row r="205" spans="1:14" ht="25.5" customHeight="1">
      <c r="A205" s="304" t="str">
        <f>IF(K205&gt;0,COUNT($K$4:K205)+MAX('MI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5" s="747"/>
      <c r="C205" s="753" t="s">
        <v>3373</v>
      </c>
      <c r="D205" s="754" t="s">
        <v>3374</v>
      </c>
      <c r="E205" s="758" t="s">
        <v>10932</v>
      </c>
      <c r="F205" s="1301">
        <v>145.03</v>
      </c>
      <c r="G205" s="756">
        <f t="shared" si="9"/>
        <v>0</v>
      </c>
      <c r="H205" s="1301">
        <f t="shared" si="10"/>
        <v>0</v>
      </c>
      <c r="I205" s="757">
        <v>8</v>
      </c>
      <c r="J205" s="757">
        <v>8</v>
      </c>
      <c r="K205" s="171"/>
      <c r="L205" s="1490">
        <f t="shared" si="11"/>
        <v>0</v>
      </c>
      <c r="M205" s="737"/>
      <c r="N205" s="1361"/>
    </row>
    <row r="206" spans="1:14" ht="25.5" customHeight="1" thickBot="1">
      <c r="A206" s="304" t="str">
        <f>IF(K206&gt;0,COUNT($K$4:K206)+MAX('MI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6" s="759"/>
      <c r="C206" s="760" t="s">
        <v>5308</v>
      </c>
      <c r="D206" s="761" t="s">
        <v>3375</v>
      </c>
      <c r="E206" s="762" t="s">
        <v>10933</v>
      </c>
      <c r="F206" s="1302">
        <v>709.67</v>
      </c>
      <c r="G206" s="763">
        <f t="shared" si="9"/>
        <v>0</v>
      </c>
      <c r="H206" s="1302">
        <f t="shared" si="10"/>
        <v>0</v>
      </c>
      <c r="I206" s="764">
        <v>2</v>
      </c>
      <c r="J206" s="764">
        <v>2</v>
      </c>
      <c r="K206" s="172"/>
      <c r="L206" s="1491">
        <f t="shared" si="11"/>
        <v>0</v>
      </c>
      <c r="M206" s="737"/>
      <c r="N206" s="1361"/>
    </row>
    <row r="207" spans="1:14" ht="25.5" customHeight="1">
      <c r="A207" s="304" t="str">
        <f>IF(K207&gt;0,COUNT($K$4:K207)+MAX('MI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7" s="765"/>
      <c r="C207" s="748" t="s">
        <v>4080</v>
      </c>
      <c r="D207" s="749" t="s">
        <v>3376</v>
      </c>
      <c r="E207" s="766" t="s">
        <v>10936</v>
      </c>
      <c r="F207" s="1300">
        <v>45.949999999999996</v>
      </c>
      <c r="G207" s="751">
        <f t="shared" si="9"/>
        <v>0</v>
      </c>
      <c r="H207" s="1300">
        <f t="shared" si="10"/>
        <v>0</v>
      </c>
      <c r="I207" s="752">
        <v>40</v>
      </c>
      <c r="J207" s="752">
        <v>160</v>
      </c>
      <c r="K207" s="173"/>
      <c r="L207" s="1489">
        <f t="shared" si="11"/>
        <v>0</v>
      </c>
      <c r="M207" s="737"/>
      <c r="N207" s="1361"/>
    </row>
    <row r="208" spans="1:14" ht="25.5" customHeight="1">
      <c r="A208" s="304" t="str">
        <f>IF(K208&gt;0,COUNT($K$4:K208)+MAX('MI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8" s="747"/>
      <c r="C208" s="753" t="s">
        <v>5309</v>
      </c>
      <c r="D208" s="754" t="s">
        <v>3377</v>
      </c>
      <c r="E208" s="758" t="s">
        <v>10935</v>
      </c>
      <c r="F208" s="1301">
        <v>59.199999999999996</v>
      </c>
      <c r="G208" s="756">
        <f t="shared" si="9"/>
        <v>0</v>
      </c>
      <c r="H208" s="1301">
        <f t="shared" si="10"/>
        <v>0</v>
      </c>
      <c r="I208" s="757">
        <v>25</v>
      </c>
      <c r="J208" s="757">
        <v>100</v>
      </c>
      <c r="K208" s="171"/>
      <c r="L208" s="1490">
        <f t="shared" si="11"/>
        <v>0</v>
      </c>
      <c r="M208" s="737"/>
      <c r="N208" s="1361"/>
    </row>
    <row r="209" spans="1:14" ht="25.5" customHeight="1">
      <c r="A209" s="304" t="str">
        <f>IF(K209&gt;0,COUNT($K$4:K209)+MAX('MI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09" s="747"/>
      <c r="C209" s="753" t="s">
        <v>5310</v>
      </c>
      <c r="D209" s="754" t="s">
        <v>3378</v>
      </c>
      <c r="E209" s="758" t="s">
        <v>10934</v>
      </c>
      <c r="F209" s="1301">
        <v>127.68</v>
      </c>
      <c r="G209" s="756">
        <f t="shared" si="9"/>
        <v>0</v>
      </c>
      <c r="H209" s="1301">
        <f t="shared" si="10"/>
        <v>0</v>
      </c>
      <c r="I209" s="757">
        <v>20</v>
      </c>
      <c r="J209" s="757">
        <v>20</v>
      </c>
      <c r="K209" s="171"/>
      <c r="L209" s="1490">
        <f t="shared" si="11"/>
        <v>0</v>
      </c>
      <c r="M209" s="737"/>
      <c r="N209" s="1361"/>
    </row>
    <row r="210" spans="1:14" ht="25.5" customHeight="1" thickBot="1">
      <c r="A210" s="304" t="str">
        <f>IF(K210&gt;0,COUNT($K$4:K210)+MAX('MI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0" s="759"/>
      <c r="C210" s="767" t="s">
        <v>3379</v>
      </c>
      <c r="D210" s="768" t="s">
        <v>3380</v>
      </c>
      <c r="E210" s="789" t="s">
        <v>10937</v>
      </c>
      <c r="F210" s="1303">
        <v>198.56</v>
      </c>
      <c r="G210" s="770">
        <f t="shared" si="9"/>
        <v>0</v>
      </c>
      <c r="H210" s="1303">
        <f t="shared" si="10"/>
        <v>0</v>
      </c>
      <c r="I210" s="771">
        <v>10</v>
      </c>
      <c r="J210" s="771">
        <v>10</v>
      </c>
      <c r="K210" s="174"/>
      <c r="L210" s="1492">
        <f t="shared" si="11"/>
        <v>0</v>
      </c>
      <c r="M210" s="737"/>
      <c r="N210" s="1361"/>
    </row>
    <row r="211" spans="1:14" ht="25.5" customHeight="1">
      <c r="A211" s="304" t="str">
        <f>IF(K211&gt;0,COUNT($K$4:K211)+MAX('MI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1" s="1896"/>
      <c r="C211" s="780" t="s">
        <v>3381</v>
      </c>
      <c r="D211" s="781" t="s">
        <v>3382</v>
      </c>
      <c r="E211" s="810" t="s">
        <v>10971</v>
      </c>
      <c r="F211" s="1305">
        <v>25.880000000000003</v>
      </c>
      <c r="G211" s="783">
        <f t="shared" si="9"/>
        <v>0</v>
      </c>
      <c r="H211" s="1305">
        <f t="shared" si="10"/>
        <v>0</v>
      </c>
      <c r="I211" s="785">
        <v>50</v>
      </c>
      <c r="J211" s="785">
        <v>200</v>
      </c>
      <c r="K211" s="170"/>
      <c r="L211" s="1494">
        <f t="shared" si="11"/>
        <v>0</v>
      </c>
      <c r="M211" s="737"/>
      <c r="N211" s="1361"/>
    </row>
    <row r="212" spans="1:14" ht="25.5" customHeight="1">
      <c r="A212" s="304" t="str">
        <f>IF(K212&gt;0,COUNT($K$4:K212)+MAX('MI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2" s="1898"/>
      <c r="C212" s="753" t="s">
        <v>3383</v>
      </c>
      <c r="D212" s="754" t="s">
        <v>3384</v>
      </c>
      <c r="E212" s="755" t="s">
        <v>10972</v>
      </c>
      <c r="F212" s="1301">
        <v>10.58</v>
      </c>
      <c r="G212" s="756">
        <f t="shared" si="9"/>
        <v>0</v>
      </c>
      <c r="H212" s="1301">
        <f t="shared" si="10"/>
        <v>0</v>
      </c>
      <c r="I212" s="757">
        <v>100</v>
      </c>
      <c r="J212" s="757">
        <v>100</v>
      </c>
      <c r="K212" s="171"/>
      <c r="L212" s="1490">
        <f t="shared" si="11"/>
        <v>0</v>
      </c>
      <c r="M212" s="737"/>
      <c r="N212" s="1361"/>
    </row>
    <row r="213" spans="1:14" ht="25.5" customHeight="1">
      <c r="A213" s="304" t="str">
        <f>IF(K213&gt;0,COUNT($K$4:K213)+MAX('MI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3" s="1898"/>
      <c r="C213" s="753" t="s">
        <v>3385</v>
      </c>
      <c r="D213" s="754" t="s">
        <v>3386</v>
      </c>
      <c r="E213" s="755" t="s">
        <v>10973</v>
      </c>
      <c r="F213" s="1301">
        <v>15.77</v>
      </c>
      <c r="G213" s="756">
        <f t="shared" si="9"/>
        <v>0</v>
      </c>
      <c r="H213" s="1301">
        <f t="shared" si="10"/>
        <v>0</v>
      </c>
      <c r="I213" s="757">
        <v>50</v>
      </c>
      <c r="J213" s="757">
        <v>50</v>
      </c>
      <c r="K213" s="171"/>
      <c r="L213" s="1490">
        <f t="shared" si="11"/>
        <v>0</v>
      </c>
      <c r="M213" s="737"/>
      <c r="N213" s="1361"/>
    </row>
    <row r="214" spans="1:14" ht="25.5" customHeight="1">
      <c r="A214" s="304" t="str">
        <f>IF(K214&gt;0,COUNT($K$4:K214)+MAX('MI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4" s="1898"/>
      <c r="C214" s="753" t="s">
        <v>3387</v>
      </c>
      <c r="D214" s="754" t="s">
        <v>3388</v>
      </c>
      <c r="E214" s="755" t="s">
        <v>10974</v>
      </c>
      <c r="F214" s="1301">
        <v>44.79</v>
      </c>
      <c r="G214" s="756">
        <f t="shared" si="9"/>
        <v>0</v>
      </c>
      <c r="H214" s="1301">
        <f t="shared" si="10"/>
        <v>0</v>
      </c>
      <c r="I214" s="757">
        <v>25</v>
      </c>
      <c r="J214" s="757">
        <v>25</v>
      </c>
      <c r="K214" s="171"/>
      <c r="L214" s="1490">
        <f t="shared" si="11"/>
        <v>0</v>
      </c>
      <c r="M214" s="737"/>
      <c r="N214" s="1361"/>
    </row>
    <row r="215" spans="1:14" ht="25.5" customHeight="1">
      <c r="A215" s="304" t="str">
        <f>IF(K215&gt;0,COUNT($K$4:K215)+MAX('MI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5" s="1898"/>
      <c r="C215" s="753" t="s">
        <v>3389</v>
      </c>
      <c r="D215" s="754" t="s">
        <v>3390</v>
      </c>
      <c r="E215" s="755" t="s">
        <v>10975</v>
      </c>
      <c r="F215" s="1301">
        <v>78.440000000000012</v>
      </c>
      <c r="G215" s="756">
        <f t="shared" si="9"/>
        <v>0</v>
      </c>
      <c r="H215" s="1301">
        <f t="shared" si="10"/>
        <v>0</v>
      </c>
      <c r="I215" s="757">
        <v>15</v>
      </c>
      <c r="J215" s="757">
        <v>15</v>
      </c>
      <c r="K215" s="171"/>
      <c r="L215" s="1490">
        <f t="shared" si="11"/>
        <v>0</v>
      </c>
      <c r="M215" s="737"/>
      <c r="N215" s="1361"/>
    </row>
    <row r="216" spans="1:14" ht="25.5" customHeight="1">
      <c r="A216" s="304" t="str">
        <f>IF(K216&gt;0,COUNT($K$4:K216)+MAX('MI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6" s="1898"/>
      <c r="C216" s="753" t="s">
        <v>3391</v>
      </c>
      <c r="D216" s="754" t="s">
        <v>3392</v>
      </c>
      <c r="E216" s="755" t="s">
        <v>10976</v>
      </c>
      <c r="F216" s="1301">
        <v>305.52</v>
      </c>
      <c r="G216" s="756">
        <f t="shared" si="9"/>
        <v>0</v>
      </c>
      <c r="H216" s="1301">
        <f t="shared" si="10"/>
        <v>0</v>
      </c>
      <c r="I216" s="757">
        <v>5</v>
      </c>
      <c r="J216" s="757">
        <v>5</v>
      </c>
      <c r="K216" s="171"/>
      <c r="L216" s="1490">
        <f t="shared" si="11"/>
        <v>0</v>
      </c>
      <c r="M216" s="737"/>
      <c r="N216" s="1361"/>
    </row>
    <row r="217" spans="1:14" ht="25.5" customHeight="1" thickBot="1">
      <c r="A217" s="304" t="str">
        <f>IF(K217&gt;0,COUNT($K$4:K217)+MAX('MI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7" s="1899"/>
      <c r="C217" s="760" t="s">
        <v>9199</v>
      </c>
      <c r="D217" s="761" t="s">
        <v>3393</v>
      </c>
      <c r="E217" s="792" t="s">
        <v>10977</v>
      </c>
      <c r="F217" s="1302">
        <v>400.01</v>
      </c>
      <c r="G217" s="763">
        <f t="shared" si="9"/>
        <v>0</v>
      </c>
      <c r="H217" s="1302">
        <f t="shared" si="10"/>
        <v>0</v>
      </c>
      <c r="I217" s="764">
        <v>4</v>
      </c>
      <c r="J217" s="764">
        <v>4</v>
      </c>
      <c r="K217" s="172"/>
      <c r="L217" s="1491">
        <f t="shared" si="11"/>
        <v>0</v>
      </c>
      <c r="M217" s="737"/>
      <c r="N217" s="1361"/>
    </row>
    <row r="218" spans="1:14" ht="76.5" customHeight="1" thickBot="1">
      <c r="A218" s="304" t="str">
        <f>IF(K218&gt;0,COUNT($K$4:K218)+MAX('MI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8" s="759"/>
      <c r="C218" s="802" t="s">
        <v>5311</v>
      </c>
      <c r="D218" s="807" t="s">
        <v>3394</v>
      </c>
      <c r="E218" s="804" t="s">
        <v>11005</v>
      </c>
      <c r="F218" s="1307">
        <v>10.57</v>
      </c>
      <c r="G218" s="805">
        <f t="shared" si="9"/>
        <v>0</v>
      </c>
      <c r="H218" s="1307">
        <f t="shared" si="10"/>
        <v>0</v>
      </c>
      <c r="I218" s="806">
        <v>60</v>
      </c>
      <c r="J218" s="806">
        <v>240</v>
      </c>
      <c r="K218" s="176"/>
      <c r="L218" s="1495">
        <f t="shared" si="11"/>
        <v>0</v>
      </c>
      <c r="M218" s="737"/>
      <c r="N218" s="1361"/>
    </row>
    <row r="219" spans="1:14" ht="31.5">
      <c r="A219" s="304" t="str">
        <f>IF(K219&gt;0,COUNT($K$4:K219)+MAX('MI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19" s="765"/>
      <c r="C219" s="780" t="s">
        <v>3395</v>
      </c>
      <c r="D219" s="781" t="s">
        <v>3396</v>
      </c>
      <c r="E219" s="797" t="s">
        <v>11111</v>
      </c>
      <c r="F219" s="1305">
        <v>35.369999999999997</v>
      </c>
      <c r="G219" s="783">
        <f t="shared" si="9"/>
        <v>0</v>
      </c>
      <c r="H219" s="1305">
        <f t="shared" si="10"/>
        <v>0</v>
      </c>
      <c r="I219" s="785">
        <v>40</v>
      </c>
      <c r="J219" s="785">
        <v>240</v>
      </c>
      <c r="K219" s="170"/>
      <c r="L219" s="1494">
        <f t="shared" si="11"/>
        <v>0</v>
      </c>
      <c r="M219" s="737"/>
      <c r="N219" s="1361"/>
    </row>
    <row r="220" spans="1:14" ht="31.5">
      <c r="A220" s="304" t="str">
        <f>IF(K220&gt;0,COUNT($K$4:K220)+MAX('MI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0" s="747"/>
      <c r="C220" s="753" t="s">
        <v>3397</v>
      </c>
      <c r="D220" s="754" t="s">
        <v>3398</v>
      </c>
      <c r="E220" s="758" t="s">
        <v>11112</v>
      </c>
      <c r="F220" s="1301">
        <v>10.14</v>
      </c>
      <c r="G220" s="756">
        <f t="shared" si="9"/>
        <v>0</v>
      </c>
      <c r="H220" s="1301">
        <f t="shared" si="10"/>
        <v>0</v>
      </c>
      <c r="I220" s="757">
        <v>100</v>
      </c>
      <c r="J220" s="757">
        <v>100</v>
      </c>
      <c r="K220" s="171"/>
      <c r="L220" s="1490">
        <f t="shared" si="11"/>
        <v>0</v>
      </c>
      <c r="M220" s="737"/>
      <c r="N220" s="1361"/>
    </row>
    <row r="221" spans="1:14">
      <c r="A221" s="304" t="str">
        <f>IF(K221&gt;0,COUNT($K$4:K221)+MAX('MI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1" s="747"/>
      <c r="C221" s="753" t="s">
        <v>3399</v>
      </c>
      <c r="D221" s="754" t="s">
        <v>3400</v>
      </c>
      <c r="E221" s="758" t="s">
        <v>11113</v>
      </c>
      <c r="F221" s="1301">
        <v>16.09</v>
      </c>
      <c r="G221" s="756">
        <f t="shared" si="9"/>
        <v>0</v>
      </c>
      <c r="H221" s="1301">
        <f t="shared" si="10"/>
        <v>0</v>
      </c>
      <c r="I221" s="757">
        <v>50</v>
      </c>
      <c r="J221" s="757">
        <v>50</v>
      </c>
      <c r="K221" s="171"/>
      <c r="L221" s="1490">
        <f t="shared" si="11"/>
        <v>0</v>
      </c>
      <c r="M221" s="737"/>
      <c r="N221" s="1361"/>
    </row>
    <row r="222" spans="1:14">
      <c r="A222" s="304" t="str">
        <f>IF(K222&gt;0,COUNT($K$4:K222)+MAX('MI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2" s="747"/>
      <c r="C222" s="753" t="s">
        <v>3401</v>
      </c>
      <c r="D222" s="754" t="s">
        <v>3402</v>
      </c>
      <c r="E222" s="758" t="s">
        <v>11114</v>
      </c>
      <c r="F222" s="1301">
        <v>42.44</v>
      </c>
      <c r="G222" s="756">
        <f t="shared" si="9"/>
        <v>0</v>
      </c>
      <c r="H222" s="1301">
        <f t="shared" si="10"/>
        <v>0</v>
      </c>
      <c r="I222" s="757">
        <v>25</v>
      </c>
      <c r="J222" s="757">
        <v>25</v>
      </c>
      <c r="K222" s="171"/>
      <c r="L222" s="1490">
        <f t="shared" si="11"/>
        <v>0</v>
      </c>
      <c r="M222" s="737"/>
      <c r="N222" s="1361"/>
    </row>
    <row r="223" spans="1:14">
      <c r="A223" s="304" t="str">
        <f>IF(K223&gt;0,COUNT($K$4:K223)+MAX('MI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3" s="747"/>
      <c r="C223" s="753" t="s">
        <v>3403</v>
      </c>
      <c r="D223" s="754" t="s">
        <v>3404</v>
      </c>
      <c r="E223" s="758" t="s">
        <v>11115</v>
      </c>
      <c r="F223" s="1301">
        <v>72.790000000000006</v>
      </c>
      <c r="G223" s="756">
        <f t="shared" si="9"/>
        <v>0</v>
      </c>
      <c r="H223" s="1301">
        <f t="shared" si="10"/>
        <v>0</v>
      </c>
      <c r="I223" s="757">
        <v>9</v>
      </c>
      <c r="J223" s="757">
        <v>9</v>
      </c>
      <c r="K223" s="171"/>
      <c r="L223" s="1490">
        <f t="shared" si="11"/>
        <v>0</v>
      </c>
      <c r="M223" s="737"/>
      <c r="N223" s="1361"/>
    </row>
    <row r="224" spans="1:14">
      <c r="A224" s="304" t="str">
        <f>IF(K224&gt;0,COUNT($K$4:K224)+MAX('MI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4" s="747"/>
      <c r="C224" s="753" t="s">
        <v>3405</v>
      </c>
      <c r="D224" s="754" t="s">
        <v>3406</v>
      </c>
      <c r="E224" s="789" t="s">
        <v>11116</v>
      </c>
      <c r="F224" s="1303">
        <v>361.87</v>
      </c>
      <c r="G224" s="756">
        <f t="shared" si="9"/>
        <v>0</v>
      </c>
      <c r="H224" s="1301">
        <f t="shared" si="10"/>
        <v>0</v>
      </c>
      <c r="I224" s="757">
        <v>5</v>
      </c>
      <c r="J224" s="757">
        <v>5</v>
      </c>
      <c r="K224" s="171"/>
      <c r="L224" s="1490">
        <f t="shared" si="11"/>
        <v>0</v>
      </c>
      <c r="M224" s="737"/>
      <c r="N224" s="1361"/>
    </row>
    <row r="225" spans="1:14">
      <c r="A225" s="304" t="str">
        <f>IF(K225&gt;0,COUNT($K$4:K225)+MAX('MI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5" s="747"/>
      <c r="C225" s="753" t="s">
        <v>5312</v>
      </c>
      <c r="D225" s="754" t="s">
        <v>3407</v>
      </c>
      <c r="E225" s="758" t="s">
        <v>11117</v>
      </c>
      <c r="F225" s="1301">
        <v>434.14</v>
      </c>
      <c r="G225" s="756">
        <f t="shared" si="9"/>
        <v>0</v>
      </c>
      <c r="H225" s="1301">
        <f t="shared" si="10"/>
        <v>0</v>
      </c>
      <c r="I225" s="757">
        <v>4</v>
      </c>
      <c r="J225" s="757">
        <v>4</v>
      </c>
      <c r="K225" s="171"/>
      <c r="L225" s="1490">
        <f t="shared" si="11"/>
        <v>0</v>
      </c>
      <c r="M225" s="737"/>
      <c r="N225" s="1361"/>
    </row>
    <row r="226" spans="1:14" ht="16.5" thickBot="1">
      <c r="A226" s="304" t="str">
        <f>IF(K226&gt;0,COUNT($K$4:K226)+MAX('MI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6" s="759"/>
      <c r="C226" s="760" t="s">
        <v>5313</v>
      </c>
      <c r="D226" s="761" t="s">
        <v>3408</v>
      </c>
      <c r="E226" s="815" t="s">
        <v>11118</v>
      </c>
      <c r="F226" s="1308">
        <v>1085.68</v>
      </c>
      <c r="G226" s="763">
        <f t="shared" si="9"/>
        <v>0</v>
      </c>
      <c r="H226" s="1302">
        <f t="shared" si="10"/>
        <v>0</v>
      </c>
      <c r="I226" s="764">
        <v>4</v>
      </c>
      <c r="J226" s="764">
        <v>4</v>
      </c>
      <c r="K226" s="172"/>
      <c r="L226" s="1491">
        <f t="shared" si="11"/>
        <v>0</v>
      </c>
      <c r="M226" s="737"/>
      <c r="N226" s="1361"/>
    </row>
    <row r="227" spans="1:14" ht="65.25" customHeight="1" thickBot="1">
      <c r="A227" s="304" t="str">
        <f>IF(K227&gt;0,COUNT($K$4:K227)+MAX('MI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7" s="772"/>
      <c r="C227" s="802" t="s">
        <v>5314</v>
      </c>
      <c r="D227" s="807" t="s">
        <v>3409</v>
      </c>
      <c r="E227" s="804" t="s">
        <v>11119</v>
      </c>
      <c r="F227" s="1307">
        <v>10.11</v>
      </c>
      <c r="G227" s="805">
        <f t="shared" si="9"/>
        <v>0</v>
      </c>
      <c r="H227" s="1307">
        <f t="shared" si="10"/>
        <v>0</v>
      </c>
      <c r="I227" s="806">
        <v>80</v>
      </c>
      <c r="J227" s="806">
        <v>320</v>
      </c>
      <c r="K227" s="176"/>
      <c r="L227" s="1495">
        <f t="shared" si="11"/>
        <v>0</v>
      </c>
      <c r="M227" s="737"/>
      <c r="N227" s="1361"/>
    </row>
    <row r="228" spans="1:14" ht="25.5" customHeight="1">
      <c r="A228" s="304" t="str">
        <f>IF(K228&gt;0,COUNT($K$4:K228)+MAX('MI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8" s="765"/>
      <c r="C228" s="780" t="s">
        <v>3410</v>
      </c>
      <c r="D228" s="781" t="s">
        <v>3411</v>
      </c>
      <c r="E228" s="797" t="s">
        <v>11120</v>
      </c>
      <c r="F228" s="1305">
        <v>14.37</v>
      </c>
      <c r="G228" s="783">
        <f t="shared" si="9"/>
        <v>0</v>
      </c>
      <c r="H228" s="1305">
        <f t="shared" si="10"/>
        <v>0</v>
      </c>
      <c r="I228" s="785">
        <v>50</v>
      </c>
      <c r="J228" s="785">
        <v>200</v>
      </c>
      <c r="K228" s="170"/>
      <c r="L228" s="1494">
        <f t="shared" si="11"/>
        <v>0</v>
      </c>
      <c r="M228" s="737"/>
      <c r="N228" s="1361"/>
    </row>
    <row r="229" spans="1:14" ht="25.5" customHeight="1">
      <c r="A229" s="304" t="str">
        <f>IF(K229&gt;0,COUNT($K$4:K229)+MAX('MI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29" s="747"/>
      <c r="C229" s="753" t="s">
        <v>3412</v>
      </c>
      <c r="D229" s="754" t="s">
        <v>3413</v>
      </c>
      <c r="E229" s="758" t="s">
        <v>11121</v>
      </c>
      <c r="F229" s="1301">
        <v>17.8</v>
      </c>
      <c r="G229" s="756">
        <f t="shared" si="9"/>
        <v>0</v>
      </c>
      <c r="H229" s="1301">
        <f t="shared" si="10"/>
        <v>0</v>
      </c>
      <c r="I229" s="757">
        <v>25</v>
      </c>
      <c r="J229" s="757">
        <v>100</v>
      </c>
      <c r="K229" s="171"/>
      <c r="L229" s="1490">
        <f t="shared" si="11"/>
        <v>0</v>
      </c>
      <c r="M229" s="737"/>
      <c r="N229" s="1361"/>
    </row>
    <row r="230" spans="1:14" ht="25.5" customHeight="1">
      <c r="A230" s="304" t="str">
        <f>IF(K230&gt;0,COUNT($K$4:K230)+MAX('MI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0" s="747"/>
      <c r="C230" s="753" t="s">
        <v>3414</v>
      </c>
      <c r="D230" s="754" t="s">
        <v>3415</v>
      </c>
      <c r="E230" s="758" t="s">
        <v>11122</v>
      </c>
      <c r="F230" s="1301">
        <v>44.19</v>
      </c>
      <c r="G230" s="756">
        <f t="shared" si="9"/>
        <v>0</v>
      </c>
      <c r="H230" s="1301">
        <f t="shared" si="10"/>
        <v>0</v>
      </c>
      <c r="I230" s="757">
        <v>25</v>
      </c>
      <c r="J230" s="757">
        <v>25</v>
      </c>
      <c r="K230" s="171"/>
      <c r="L230" s="1490">
        <f t="shared" si="11"/>
        <v>0</v>
      </c>
      <c r="M230" s="737"/>
      <c r="N230" s="1361"/>
    </row>
    <row r="231" spans="1:14" ht="25.5" customHeight="1">
      <c r="A231" s="304" t="str">
        <f>IF(K231&gt;0,COUNT($K$4:K231)+MAX('MI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1" s="747"/>
      <c r="C231" s="753" t="s">
        <v>3416</v>
      </c>
      <c r="D231" s="754" t="s">
        <v>3417</v>
      </c>
      <c r="E231" s="758" t="s">
        <v>11123</v>
      </c>
      <c r="F231" s="1301">
        <v>69.850000000000009</v>
      </c>
      <c r="G231" s="756">
        <f t="shared" si="9"/>
        <v>0</v>
      </c>
      <c r="H231" s="1301">
        <f t="shared" si="10"/>
        <v>0</v>
      </c>
      <c r="I231" s="757">
        <v>15</v>
      </c>
      <c r="J231" s="757">
        <v>15</v>
      </c>
      <c r="K231" s="171"/>
      <c r="L231" s="1490">
        <f t="shared" si="11"/>
        <v>0</v>
      </c>
      <c r="M231" s="737"/>
      <c r="N231" s="1361"/>
    </row>
    <row r="232" spans="1:14" ht="25.5" customHeight="1">
      <c r="A232" s="304" t="str">
        <f>IF(K232&gt;0,COUNT($K$4:K232)+MAX('MI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2" s="747"/>
      <c r="C232" s="753" t="s">
        <v>4021</v>
      </c>
      <c r="D232" s="754" t="s">
        <v>3418</v>
      </c>
      <c r="E232" s="758" t="s">
        <v>11124</v>
      </c>
      <c r="F232" s="1301">
        <v>403.34</v>
      </c>
      <c r="G232" s="756">
        <f t="shared" si="9"/>
        <v>0</v>
      </c>
      <c r="H232" s="1301">
        <f t="shared" si="10"/>
        <v>0</v>
      </c>
      <c r="I232" s="757">
        <v>3</v>
      </c>
      <c r="J232" s="757">
        <v>3</v>
      </c>
      <c r="K232" s="171"/>
      <c r="L232" s="1490">
        <f t="shared" si="11"/>
        <v>0</v>
      </c>
      <c r="M232" s="737"/>
      <c r="N232" s="1361"/>
    </row>
    <row r="233" spans="1:14" ht="25.5" customHeight="1">
      <c r="A233" s="304" t="str">
        <f>IF(K233&gt;0,COUNT($K$4:K233)+MAX('MI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3" s="747"/>
      <c r="C233" s="753" t="s">
        <v>5315</v>
      </c>
      <c r="D233" s="754" t="s">
        <v>3419</v>
      </c>
      <c r="E233" s="758" t="s">
        <v>11125</v>
      </c>
      <c r="F233" s="1301">
        <v>667.67</v>
      </c>
      <c r="G233" s="756">
        <f t="shared" si="9"/>
        <v>0</v>
      </c>
      <c r="H233" s="1301">
        <f t="shared" si="10"/>
        <v>0</v>
      </c>
      <c r="I233" s="757">
        <v>6</v>
      </c>
      <c r="J233" s="757">
        <v>6</v>
      </c>
      <c r="K233" s="171"/>
      <c r="L233" s="1490">
        <f t="shared" si="11"/>
        <v>0</v>
      </c>
      <c r="M233" s="737"/>
      <c r="N233" s="1361"/>
    </row>
    <row r="234" spans="1:14" ht="25.5" customHeight="1">
      <c r="A234" s="304" t="str">
        <f>IF(K234&gt;0,COUNT($K$4:K234)+MAX('MI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4" s="747"/>
      <c r="C234" s="753" t="s">
        <v>5316</v>
      </c>
      <c r="D234" s="754" t="s">
        <v>3420</v>
      </c>
      <c r="E234" s="758" t="s">
        <v>11126</v>
      </c>
      <c r="F234" s="1301">
        <v>1039.3399999999999</v>
      </c>
      <c r="G234" s="756">
        <f t="shared" si="9"/>
        <v>0</v>
      </c>
      <c r="H234" s="1301">
        <f t="shared" si="10"/>
        <v>0</v>
      </c>
      <c r="I234" s="757">
        <v>4</v>
      </c>
      <c r="J234" s="757">
        <v>4</v>
      </c>
      <c r="K234" s="171"/>
      <c r="L234" s="1490">
        <f t="shared" si="11"/>
        <v>0</v>
      </c>
      <c r="M234" s="737"/>
      <c r="N234" s="1361"/>
    </row>
    <row r="235" spans="1:14" ht="25.5" customHeight="1" thickBot="1">
      <c r="A235" s="304" t="str">
        <f>IF(K235&gt;0,COUNT($K$4:K235)+MAX('MI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5" s="759"/>
      <c r="C235" s="760" t="s">
        <v>5317</v>
      </c>
      <c r="D235" s="761" t="s">
        <v>3421</v>
      </c>
      <c r="E235" s="815" t="s">
        <v>11127</v>
      </c>
      <c r="F235" s="1308">
        <v>1662.98</v>
      </c>
      <c r="G235" s="763">
        <f t="shared" si="9"/>
        <v>0</v>
      </c>
      <c r="H235" s="1302">
        <f t="shared" si="10"/>
        <v>0</v>
      </c>
      <c r="I235" s="764">
        <v>2</v>
      </c>
      <c r="J235" s="764">
        <v>2</v>
      </c>
      <c r="K235" s="172"/>
      <c r="L235" s="1491">
        <f t="shared" si="11"/>
        <v>0</v>
      </c>
      <c r="M235" s="737"/>
      <c r="N235" s="1361"/>
    </row>
    <row r="236" spans="1:14" ht="74.25" customHeight="1" thickBot="1">
      <c r="A236" s="304" t="str">
        <f>IF(K236&gt;0,COUNT($K$4:K236)+MAX('MI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6" s="772"/>
      <c r="C236" s="802" t="s">
        <v>5318</v>
      </c>
      <c r="D236" s="807" t="s">
        <v>3422</v>
      </c>
      <c r="E236" s="804" t="s">
        <v>11128</v>
      </c>
      <c r="F236" s="1307">
        <v>14.37</v>
      </c>
      <c r="G236" s="805">
        <f t="shared" si="9"/>
        <v>0</v>
      </c>
      <c r="H236" s="1307">
        <f t="shared" si="10"/>
        <v>0</v>
      </c>
      <c r="I236" s="806">
        <v>50</v>
      </c>
      <c r="J236" s="806">
        <v>200</v>
      </c>
      <c r="K236" s="176"/>
      <c r="L236" s="1495">
        <f t="shared" si="11"/>
        <v>0</v>
      </c>
      <c r="M236" s="737"/>
      <c r="N236" s="1361"/>
    </row>
    <row r="237" spans="1:14" ht="25.5" customHeight="1">
      <c r="A237" s="304" t="str">
        <f>IF(K237&gt;0,COUNT($K$4:K237)+MAX('MI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7" s="765"/>
      <c r="C237" s="780" t="s">
        <v>3423</v>
      </c>
      <c r="D237" s="781" t="s">
        <v>3424</v>
      </c>
      <c r="E237" s="797" t="s">
        <v>11129</v>
      </c>
      <c r="F237" s="1305">
        <v>40.71</v>
      </c>
      <c r="G237" s="783">
        <f t="shared" si="9"/>
        <v>0</v>
      </c>
      <c r="H237" s="1305">
        <f t="shared" si="10"/>
        <v>0</v>
      </c>
      <c r="I237" s="785">
        <v>50</v>
      </c>
      <c r="J237" s="785">
        <v>200</v>
      </c>
      <c r="K237" s="170"/>
      <c r="L237" s="1494">
        <f t="shared" si="11"/>
        <v>0</v>
      </c>
      <c r="M237" s="737"/>
      <c r="N237" s="1361"/>
    </row>
    <row r="238" spans="1:14" ht="25.5" customHeight="1">
      <c r="A238" s="304" t="str">
        <f>IF(K238&gt;0,COUNT($K$4:K238)+MAX('MI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8" s="747"/>
      <c r="C238" s="753" t="s">
        <v>3425</v>
      </c>
      <c r="D238" s="754" t="s">
        <v>3426</v>
      </c>
      <c r="E238" s="758" t="s">
        <v>11130</v>
      </c>
      <c r="F238" s="1301">
        <v>43.55</v>
      </c>
      <c r="G238" s="756">
        <f t="shared" si="9"/>
        <v>0</v>
      </c>
      <c r="H238" s="1301">
        <f t="shared" si="10"/>
        <v>0</v>
      </c>
      <c r="I238" s="757">
        <v>25</v>
      </c>
      <c r="J238" s="757">
        <v>100</v>
      </c>
      <c r="K238" s="171"/>
      <c r="L238" s="1490">
        <f t="shared" si="11"/>
        <v>0</v>
      </c>
      <c r="M238" s="737"/>
      <c r="N238" s="1361"/>
    </row>
    <row r="239" spans="1:14" ht="25.5" customHeight="1">
      <c r="A239" s="304" t="str">
        <f>IF(K239&gt;0,COUNT($K$4:K239)+MAX('MI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39" s="747"/>
      <c r="C239" s="753" t="s">
        <v>3427</v>
      </c>
      <c r="D239" s="754" t="s">
        <v>3428</v>
      </c>
      <c r="E239" s="758" t="s">
        <v>11131</v>
      </c>
      <c r="F239" s="1301">
        <v>68.440000000000012</v>
      </c>
      <c r="G239" s="756">
        <f t="shared" si="9"/>
        <v>0</v>
      </c>
      <c r="H239" s="1301">
        <f t="shared" si="10"/>
        <v>0</v>
      </c>
      <c r="I239" s="757">
        <v>25</v>
      </c>
      <c r="J239" s="757">
        <v>25</v>
      </c>
      <c r="K239" s="171"/>
      <c r="L239" s="1490">
        <f t="shared" si="11"/>
        <v>0</v>
      </c>
      <c r="M239" s="737"/>
      <c r="N239" s="1361"/>
    </row>
    <row r="240" spans="1:14" ht="25.5" customHeight="1">
      <c r="A240" s="304" t="str">
        <f>IF(K240&gt;0,COUNT($K$4:K240)+MAX('MI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0" s="747"/>
      <c r="C240" s="753" t="s">
        <v>3429</v>
      </c>
      <c r="D240" s="754" t="s">
        <v>3430</v>
      </c>
      <c r="E240" s="758" t="s">
        <v>11132</v>
      </c>
      <c r="F240" s="1301">
        <v>99.31</v>
      </c>
      <c r="G240" s="756">
        <f t="shared" si="9"/>
        <v>0</v>
      </c>
      <c r="H240" s="1301">
        <f t="shared" si="10"/>
        <v>0</v>
      </c>
      <c r="I240" s="757">
        <v>10</v>
      </c>
      <c r="J240" s="757">
        <v>10</v>
      </c>
      <c r="K240" s="171"/>
      <c r="L240" s="1490">
        <f t="shared" si="11"/>
        <v>0</v>
      </c>
      <c r="M240" s="737"/>
      <c r="N240" s="1361"/>
    </row>
    <row r="241" spans="1:14" ht="25.5" customHeight="1" thickBot="1">
      <c r="A241" s="304" t="str">
        <f>IF(K241&gt;0,COUNT($K$4:K241)+MAX('MI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1" s="759"/>
      <c r="C241" s="760" t="s">
        <v>4022</v>
      </c>
      <c r="D241" s="761" t="s">
        <v>3431</v>
      </c>
      <c r="E241" s="762" t="s">
        <v>11133</v>
      </c>
      <c r="F241" s="1302">
        <v>390.78999999999996</v>
      </c>
      <c r="G241" s="763">
        <f t="shared" si="9"/>
        <v>0</v>
      </c>
      <c r="H241" s="1302">
        <f t="shared" si="10"/>
        <v>0</v>
      </c>
      <c r="I241" s="764">
        <v>5</v>
      </c>
      <c r="J241" s="764">
        <v>5</v>
      </c>
      <c r="K241" s="172"/>
      <c r="L241" s="1491">
        <f t="shared" si="11"/>
        <v>0</v>
      </c>
      <c r="M241" s="737"/>
      <c r="N241" s="1361"/>
    </row>
    <row r="242" spans="1:14" ht="31.5">
      <c r="A242" s="304" t="str">
        <f>IF(K242&gt;0,COUNT($K$4:K242)+MAX('MI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2" s="765"/>
      <c r="C242" s="748" t="s">
        <v>4023</v>
      </c>
      <c r="D242" s="749" t="s">
        <v>3432</v>
      </c>
      <c r="E242" s="766" t="s">
        <v>11006</v>
      </c>
      <c r="F242" s="1300">
        <v>42.809999999999995</v>
      </c>
      <c r="G242" s="751">
        <f t="shared" si="9"/>
        <v>0</v>
      </c>
      <c r="H242" s="1300">
        <f t="shared" si="10"/>
        <v>0</v>
      </c>
      <c r="I242" s="752">
        <v>20</v>
      </c>
      <c r="J242" s="752">
        <v>80</v>
      </c>
      <c r="K242" s="173"/>
      <c r="L242" s="1489">
        <f t="shared" si="11"/>
        <v>0</v>
      </c>
      <c r="M242" s="737"/>
      <c r="N242" s="1361"/>
    </row>
    <row r="243" spans="1:14">
      <c r="A243" s="304" t="str">
        <f>IF(K243&gt;0,COUNT($K$4:K243)+MAX('MI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3" s="747"/>
      <c r="C243" s="753" t="s">
        <v>3433</v>
      </c>
      <c r="D243" s="754" t="s">
        <v>3434</v>
      </c>
      <c r="E243" s="758" t="s">
        <v>11007</v>
      </c>
      <c r="F243" s="1301">
        <v>58.43</v>
      </c>
      <c r="G243" s="756">
        <f t="shared" si="9"/>
        <v>0</v>
      </c>
      <c r="H243" s="1301">
        <f t="shared" si="10"/>
        <v>0</v>
      </c>
      <c r="I243" s="757">
        <v>25</v>
      </c>
      <c r="J243" s="757">
        <v>25</v>
      </c>
      <c r="K243" s="171"/>
      <c r="L243" s="1490">
        <f t="shared" si="11"/>
        <v>0</v>
      </c>
      <c r="M243" s="737"/>
      <c r="N243" s="1361"/>
    </row>
    <row r="244" spans="1:14">
      <c r="A244" s="304" t="str">
        <f>IF(K244&gt;0,COUNT($K$4:K244)+MAX('MI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4" s="747"/>
      <c r="C244" s="753" t="s">
        <v>4024</v>
      </c>
      <c r="D244" s="754" t="s">
        <v>3435</v>
      </c>
      <c r="E244" s="758" t="s">
        <v>11008</v>
      </c>
      <c r="F244" s="1301">
        <v>152.59</v>
      </c>
      <c r="G244" s="756">
        <f t="shared" si="9"/>
        <v>0</v>
      </c>
      <c r="H244" s="1301">
        <f t="shared" si="10"/>
        <v>0</v>
      </c>
      <c r="I244" s="757">
        <v>15</v>
      </c>
      <c r="J244" s="757">
        <v>15</v>
      </c>
      <c r="K244" s="171"/>
      <c r="L244" s="1490">
        <f t="shared" si="11"/>
        <v>0</v>
      </c>
      <c r="M244" s="737"/>
      <c r="N244" s="1361"/>
    </row>
    <row r="245" spans="1:14">
      <c r="A245" s="304" t="str">
        <f>IF(K245&gt;0,COUNT($K$4:K245)+MAX('MI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5" s="747"/>
      <c r="C245" s="753" t="s">
        <v>4025</v>
      </c>
      <c r="D245" s="754" t="s">
        <v>3436</v>
      </c>
      <c r="E245" s="758" t="s">
        <v>11009</v>
      </c>
      <c r="F245" s="1301">
        <v>239.73999999999998</v>
      </c>
      <c r="G245" s="756">
        <f t="shared" si="9"/>
        <v>0</v>
      </c>
      <c r="H245" s="1301">
        <f t="shared" si="10"/>
        <v>0</v>
      </c>
      <c r="I245" s="757">
        <v>6</v>
      </c>
      <c r="J245" s="757">
        <v>6</v>
      </c>
      <c r="K245" s="171"/>
      <c r="L245" s="1490">
        <f t="shared" si="11"/>
        <v>0</v>
      </c>
      <c r="M245" s="737"/>
      <c r="N245" s="1361"/>
    </row>
    <row r="246" spans="1:14" ht="32.25" thickBot="1">
      <c r="A246" s="304" t="str">
        <f>IF(K246&gt;0,COUNT($K$4:K246)+MAX('MI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6" s="759"/>
      <c r="C246" s="767" t="s">
        <v>5319</v>
      </c>
      <c r="D246" s="768" t="s">
        <v>3437</v>
      </c>
      <c r="E246" s="789" t="s">
        <v>11010</v>
      </c>
      <c r="F246" s="1303">
        <v>53.78</v>
      </c>
      <c r="G246" s="770">
        <f t="shared" si="9"/>
        <v>0</v>
      </c>
      <c r="H246" s="1303">
        <f t="shared" si="10"/>
        <v>0</v>
      </c>
      <c r="I246" s="771">
        <v>15</v>
      </c>
      <c r="J246" s="771">
        <v>60</v>
      </c>
      <c r="K246" s="174"/>
      <c r="L246" s="1492">
        <f t="shared" si="11"/>
        <v>0</v>
      </c>
      <c r="M246" s="737"/>
      <c r="N246" s="1361"/>
    </row>
    <row r="247" spans="1:14" ht="67.5" customHeight="1" thickBot="1">
      <c r="A247" s="304" t="str">
        <f>IF(K247&gt;0,COUNT($K$4:K247)+MAX('MI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7" s="772"/>
      <c r="C247" s="773" t="s">
        <v>3438</v>
      </c>
      <c r="D247" s="774" t="s">
        <v>3439</v>
      </c>
      <c r="E247" s="775" t="s">
        <v>10978</v>
      </c>
      <c r="F247" s="1304">
        <v>80.430000000000007</v>
      </c>
      <c r="G247" s="776">
        <f t="shared" si="9"/>
        <v>0</v>
      </c>
      <c r="H247" s="1304">
        <f t="shared" si="10"/>
        <v>0</v>
      </c>
      <c r="I247" s="777">
        <v>10</v>
      </c>
      <c r="J247" s="777">
        <v>10</v>
      </c>
      <c r="K247" s="175"/>
      <c r="L247" s="1493">
        <f t="shared" si="11"/>
        <v>0</v>
      </c>
      <c r="M247" s="737"/>
      <c r="N247" s="1361"/>
    </row>
    <row r="248" spans="1:14" ht="67.5" customHeight="1">
      <c r="A248" s="304" t="str">
        <f>IF(K248&gt;0,COUNT($K$4:K248)+MAX('MI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8" s="765"/>
      <c r="C248" s="748" t="s">
        <v>5320</v>
      </c>
      <c r="D248" s="749" t="s">
        <v>3440</v>
      </c>
      <c r="E248" s="816" t="s">
        <v>11134</v>
      </c>
      <c r="F248" s="1300">
        <v>73.350000000000009</v>
      </c>
      <c r="G248" s="751">
        <f t="shared" si="9"/>
        <v>0</v>
      </c>
      <c r="H248" s="1300">
        <f t="shared" si="10"/>
        <v>0</v>
      </c>
      <c r="I248" s="752">
        <v>30</v>
      </c>
      <c r="J248" s="752">
        <v>120</v>
      </c>
      <c r="K248" s="173"/>
      <c r="L248" s="1489">
        <f t="shared" si="11"/>
        <v>0</v>
      </c>
      <c r="M248" s="737"/>
      <c r="N248" s="1361"/>
    </row>
    <row r="249" spans="1:14" ht="25.5" customHeight="1">
      <c r="A249" s="304" t="str">
        <f>IF(K249&gt;0,COUNT($K$4:K249)+MAX('MI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49" s="747"/>
      <c r="C249" s="753" t="s">
        <v>3441</v>
      </c>
      <c r="D249" s="754" t="s">
        <v>3442</v>
      </c>
      <c r="E249" s="758" t="s">
        <v>11135</v>
      </c>
      <c r="F249" s="1301">
        <v>22.37</v>
      </c>
      <c r="G249" s="756">
        <f t="shared" si="9"/>
        <v>0</v>
      </c>
      <c r="H249" s="1301">
        <f t="shared" si="10"/>
        <v>0</v>
      </c>
      <c r="I249" s="757">
        <v>25</v>
      </c>
      <c r="J249" s="757">
        <v>150</v>
      </c>
      <c r="K249" s="171"/>
      <c r="L249" s="1490">
        <f t="shared" si="11"/>
        <v>0</v>
      </c>
      <c r="M249" s="737"/>
      <c r="N249" s="1361"/>
    </row>
    <row r="250" spans="1:14" ht="25.5" customHeight="1">
      <c r="A250" s="304" t="str">
        <f>IF(K250&gt;0,COUNT($K$4:K250)+MAX('MI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0" s="747"/>
      <c r="C250" s="753" t="s">
        <v>3443</v>
      </c>
      <c r="D250" s="754" t="s">
        <v>3444</v>
      </c>
      <c r="E250" s="758" t="s">
        <v>11136</v>
      </c>
      <c r="F250" s="1301">
        <v>29.040000000000003</v>
      </c>
      <c r="G250" s="756">
        <f t="shared" si="9"/>
        <v>0</v>
      </c>
      <c r="H250" s="1301">
        <f t="shared" si="10"/>
        <v>0</v>
      </c>
      <c r="I250" s="757">
        <v>30</v>
      </c>
      <c r="J250" s="757">
        <v>120</v>
      </c>
      <c r="K250" s="171"/>
      <c r="L250" s="1490">
        <f t="shared" si="11"/>
        <v>0</v>
      </c>
      <c r="M250" s="737"/>
      <c r="N250" s="1361"/>
    </row>
    <row r="251" spans="1:14" ht="25.5" customHeight="1">
      <c r="A251" s="304" t="str">
        <f>IF(K251&gt;0,COUNT($K$4:K251)+MAX('MI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1" s="747"/>
      <c r="C251" s="753" t="s">
        <v>3445</v>
      </c>
      <c r="D251" s="754" t="s">
        <v>3446</v>
      </c>
      <c r="E251" s="758" t="s">
        <v>11137</v>
      </c>
      <c r="F251" s="1301">
        <v>75.260000000000005</v>
      </c>
      <c r="G251" s="756">
        <f t="shared" si="9"/>
        <v>0</v>
      </c>
      <c r="H251" s="1301">
        <f t="shared" si="10"/>
        <v>0</v>
      </c>
      <c r="I251" s="757">
        <v>25</v>
      </c>
      <c r="J251" s="757">
        <v>25</v>
      </c>
      <c r="K251" s="171"/>
      <c r="L251" s="1490">
        <f t="shared" si="11"/>
        <v>0</v>
      </c>
      <c r="M251" s="737"/>
      <c r="N251" s="1361"/>
    </row>
    <row r="252" spans="1:14" ht="25.5" customHeight="1">
      <c r="A252" s="304" t="str">
        <f>IF(K252&gt;0,COUNT($K$4:K252)+MAX('MI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2" s="747"/>
      <c r="C252" s="753" t="s">
        <v>3447</v>
      </c>
      <c r="D252" s="754" t="s">
        <v>3448</v>
      </c>
      <c r="E252" s="758" t="s">
        <v>11138</v>
      </c>
      <c r="F252" s="1301">
        <v>178.75</v>
      </c>
      <c r="G252" s="756">
        <f t="shared" si="9"/>
        <v>0</v>
      </c>
      <c r="H252" s="1301">
        <f t="shared" si="10"/>
        <v>0</v>
      </c>
      <c r="I252" s="757">
        <v>10</v>
      </c>
      <c r="J252" s="757">
        <v>10</v>
      </c>
      <c r="K252" s="171"/>
      <c r="L252" s="1490">
        <f t="shared" si="11"/>
        <v>0</v>
      </c>
      <c r="M252" s="737"/>
      <c r="N252" s="1361"/>
    </row>
    <row r="253" spans="1:14" ht="25.5" customHeight="1" thickBot="1">
      <c r="A253" s="304" t="str">
        <f>IF(K253&gt;0,COUNT($K$4:K253)+MAX('MI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3" s="759"/>
      <c r="C253" s="767" t="s">
        <v>5321</v>
      </c>
      <c r="D253" s="768" t="s">
        <v>3449</v>
      </c>
      <c r="E253" s="789" t="s">
        <v>11139</v>
      </c>
      <c r="F253" s="1303">
        <v>563.55999999999995</v>
      </c>
      <c r="G253" s="770">
        <f t="shared" si="9"/>
        <v>0</v>
      </c>
      <c r="H253" s="1303">
        <f t="shared" si="10"/>
        <v>0</v>
      </c>
      <c r="I253" s="771">
        <v>4</v>
      </c>
      <c r="J253" s="771">
        <v>4</v>
      </c>
      <c r="K253" s="174"/>
      <c r="L253" s="1492">
        <f t="shared" si="11"/>
        <v>0</v>
      </c>
      <c r="M253" s="737"/>
      <c r="N253" s="1361"/>
    </row>
    <row r="254" spans="1:14" ht="25.5" customHeight="1">
      <c r="A254" s="304" t="str">
        <f>IF(K254&gt;0,COUNT($K$4:K254)+MAX('MI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4" s="765"/>
      <c r="C254" s="780" t="s">
        <v>5322</v>
      </c>
      <c r="D254" s="781" t="s">
        <v>3450</v>
      </c>
      <c r="E254" s="800" t="s">
        <v>11140</v>
      </c>
      <c r="F254" s="1305">
        <v>74.300000000000011</v>
      </c>
      <c r="G254" s="783">
        <f t="shared" si="9"/>
        <v>0</v>
      </c>
      <c r="H254" s="1305">
        <f t="shared" si="10"/>
        <v>0</v>
      </c>
      <c r="I254" s="785">
        <v>30</v>
      </c>
      <c r="J254" s="785">
        <v>120</v>
      </c>
      <c r="K254" s="170"/>
      <c r="L254" s="1494">
        <f t="shared" si="11"/>
        <v>0</v>
      </c>
      <c r="M254" s="737"/>
      <c r="N254" s="1361"/>
    </row>
    <row r="255" spans="1:14" ht="25.5" customHeight="1">
      <c r="A255" s="304" t="str">
        <f>IF(K255&gt;0,COUNT($K$4:K255)+MAX('MI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5" s="795"/>
      <c r="C255" s="753" t="s">
        <v>3451</v>
      </c>
      <c r="D255" s="754" t="s">
        <v>3452</v>
      </c>
      <c r="E255" s="758" t="s">
        <v>11141</v>
      </c>
      <c r="F255" s="1301">
        <v>22.59</v>
      </c>
      <c r="G255" s="756">
        <f t="shared" si="9"/>
        <v>0</v>
      </c>
      <c r="H255" s="1301">
        <f t="shared" si="10"/>
        <v>0</v>
      </c>
      <c r="I255" s="757">
        <v>25</v>
      </c>
      <c r="J255" s="757">
        <v>150</v>
      </c>
      <c r="K255" s="171"/>
      <c r="L255" s="1490">
        <f t="shared" si="11"/>
        <v>0</v>
      </c>
      <c r="M255" s="737"/>
      <c r="N255" s="1361"/>
    </row>
    <row r="256" spans="1:14" ht="25.5" customHeight="1">
      <c r="A256" s="304" t="str">
        <f>IF(K256&gt;0,COUNT($K$4:K256)+MAX('MI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6" s="747"/>
      <c r="C256" s="753" t="s">
        <v>3453</v>
      </c>
      <c r="D256" s="754" t="s">
        <v>3454</v>
      </c>
      <c r="E256" s="758" t="s">
        <v>11142</v>
      </c>
      <c r="F256" s="1301">
        <v>33.619999999999997</v>
      </c>
      <c r="G256" s="756">
        <f t="shared" si="9"/>
        <v>0</v>
      </c>
      <c r="H256" s="1301">
        <f t="shared" si="10"/>
        <v>0</v>
      </c>
      <c r="I256" s="757">
        <v>20</v>
      </c>
      <c r="J256" s="757">
        <v>80</v>
      </c>
      <c r="K256" s="171"/>
      <c r="L256" s="1490">
        <f t="shared" si="11"/>
        <v>0</v>
      </c>
      <c r="M256" s="737"/>
      <c r="N256" s="1361"/>
    </row>
    <row r="257" spans="1:14" ht="25.5" customHeight="1">
      <c r="A257" s="304" t="str">
        <f>IF(K257&gt;0,COUNT($K$4:K257)+MAX('MI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7" s="747"/>
      <c r="C257" s="753" t="s">
        <v>3455</v>
      </c>
      <c r="D257" s="754" t="s">
        <v>3456</v>
      </c>
      <c r="E257" s="758" t="s">
        <v>11143</v>
      </c>
      <c r="F257" s="1301">
        <v>90.09</v>
      </c>
      <c r="G257" s="756">
        <f t="shared" si="9"/>
        <v>0</v>
      </c>
      <c r="H257" s="1301">
        <f t="shared" si="10"/>
        <v>0</v>
      </c>
      <c r="I257" s="757">
        <v>25</v>
      </c>
      <c r="J257" s="757">
        <v>25</v>
      </c>
      <c r="K257" s="171"/>
      <c r="L257" s="1490">
        <f t="shared" si="11"/>
        <v>0</v>
      </c>
      <c r="M257" s="737"/>
      <c r="N257" s="1361"/>
    </row>
    <row r="258" spans="1:14" ht="25.5" customHeight="1">
      <c r="A258" s="304" t="str">
        <f>IF(K258&gt;0,COUNT($K$4:K258)+MAX('MI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8" s="747"/>
      <c r="C258" s="753" t="s">
        <v>3457</v>
      </c>
      <c r="D258" s="754" t="s">
        <v>3458</v>
      </c>
      <c r="E258" s="758" t="s">
        <v>11144</v>
      </c>
      <c r="F258" s="1301">
        <v>268.25</v>
      </c>
      <c r="G258" s="756">
        <f t="shared" si="9"/>
        <v>0</v>
      </c>
      <c r="H258" s="1301">
        <f t="shared" si="10"/>
        <v>0</v>
      </c>
      <c r="I258" s="757">
        <v>10</v>
      </c>
      <c r="J258" s="757">
        <v>10</v>
      </c>
      <c r="K258" s="171"/>
      <c r="L258" s="1490">
        <f t="shared" si="11"/>
        <v>0</v>
      </c>
      <c r="M258" s="737"/>
      <c r="N258" s="1361"/>
    </row>
    <row r="259" spans="1:14" ht="25.5" customHeight="1">
      <c r="A259" s="304" t="str">
        <f>IF(K259&gt;0,COUNT($K$4:K259)+MAX('MI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59" s="747"/>
      <c r="C259" s="753" t="s">
        <v>5323</v>
      </c>
      <c r="D259" s="754" t="s">
        <v>3459</v>
      </c>
      <c r="E259" s="758" t="s">
        <v>11145</v>
      </c>
      <c r="F259" s="1301">
        <v>446.81</v>
      </c>
      <c r="G259" s="756">
        <f t="shared" si="9"/>
        <v>0</v>
      </c>
      <c r="H259" s="1301">
        <f t="shared" si="10"/>
        <v>0</v>
      </c>
      <c r="I259" s="757">
        <v>4</v>
      </c>
      <c r="J259" s="757">
        <v>4</v>
      </c>
      <c r="K259" s="171"/>
      <c r="L259" s="1490">
        <f t="shared" si="11"/>
        <v>0</v>
      </c>
      <c r="M259" s="737"/>
      <c r="N259" s="1361"/>
    </row>
    <row r="260" spans="1:14" ht="25.5" customHeight="1">
      <c r="A260" s="304" t="str">
        <f>IF(K260&gt;0,COUNT($K$4:K260)+MAX('MI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0" s="747"/>
      <c r="C260" s="767" t="s">
        <v>5324</v>
      </c>
      <c r="D260" s="754" t="s">
        <v>3460</v>
      </c>
      <c r="E260" s="789" t="s">
        <v>11146</v>
      </c>
      <c r="F260" s="1303">
        <v>1087.8599999999999</v>
      </c>
      <c r="G260" s="756">
        <f t="shared" si="9"/>
        <v>0</v>
      </c>
      <c r="H260" s="1301">
        <f t="shared" si="10"/>
        <v>0</v>
      </c>
      <c r="I260" s="757">
        <v>4</v>
      </c>
      <c r="J260" s="757">
        <v>4</v>
      </c>
      <c r="K260" s="171"/>
      <c r="L260" s="1490">
        <f t="shared" si="11"/>
        <v>0</v>
      </c>
      <c r="M260" s="737"/>
      <c r="N260" s="1361"/>
    </row>
    <row r="261" spans="1:14" ht="25.5" customHeight="1" thickBot="1">
      <c r="A261" s="304" t="str">
        <f>IF(K261&gt;0,COUNT($K$4:K261)+MAX('MI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1" s="759"/>
      <c r="C261" s="760" t="s">
        <v>5325</v>
      </c>
      <c r="D261" s="761" t="s">
        <v>3461</v>
      </c>
      <c r="E261" s="762" t="s">
        <v>11147</v>
      </c>
      <c r="F261" s="1302">
        <v>1175.8599999999999</v>
      </c>
      <c r="G261" s="763">
        <f t="shared" ref="G261:G324" si="12">$G$2</f>
        <v>0</v>
      </c>
      <c r="H261" s="1302">
        <f t="shared" ref="H261:H324" si="13">IFERROR(F261*G261,"-")</f>
        <v>0</v>
      </c>
      <c r="I261" s="764">
        <v>1</v>
      </c>
      <c r="J261" s="764">
        <v>1</v>
      </c>
      <c r="K261" s="172"/>
      <c r="L261" s="1491">
        <f t="shared" ref="L261:L324" si="14">IFERROR(K261*H261,0)</f>
        <v>0</v>
      </c>
      <c r="M261" s="737"/>
      <c r="N261" s="1361"/>
    </row>
    <row r="262" spans="1:14" ht="39" customHeight="1">
      <c r="A262" s="304" t="str">
        <f>IF(K262&gt;0,COUNT($K$4:K262)+MAX('MI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2" s="765"/>
      <c r="C262" s="748" t="s">
        <v>5326</v>
      </c>
      <c r="D262" s="749" t="s">
        <v>3462</v>
      </c>
      <c r="E262" s="766" t="s">
        <v>11148</v>
      </c>
      <c r="F262" s="1300">
        <v>80.27000000000001</v>
      </c>
      <c r="G262" s="751">
        <f t="shared" si="12"/>
        <v>0</v>
      </c>
      <c r="H262" s="1300">
        <f t="shared" si="13"/>
        <v>0</v>
      </c>
      <c r="I262" s="752">
        <v>30</v>
      </c>
      <c r="J262" s="752">
        <v>30</v>
      </c>
      <c r="K262" s="173"/>
      <c r="L262" s="1489">
        <f t="shared" si="14"/>
        <v>0</v>
      </c>
      <c r="M262" s="737"/>
      <c r="N262" s="1361"/>
    </row>
    <row r="263" spans="1:14" ht="32.25" customHeight="1" thickBot="1">
      <c r="A263" s="304" t="str">
        <f>IF(K263&gt;0,COUNT($K$4:K263)+MAX('MI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3" s="759"/>
      <c r="C263" s="767" t="s">
        <v>5327</v>
      </c>
      <c r="D263" s="768" t="s">
        <v>3463</v>
      </c>
      <c r="E263" s="789" t="s">
        <v>11149</v>
      </c>
      <c r="F263" s="1303">
        <v>257.25</v>
      </c>
      <c r="G263" s="770">
        <f t="shared" si="12"/>
        <v>0</v>
      </c>
      <c r="H263" s="1303">
        <f t="shared" si="13"/>
        <v>0</v>
      </c>
      <c r="I263" s="771">
        <v>20</v>
      </c>
      <c r="J263" s="771">
        <v>20</v>
      </c>
      <c r="K263" s="174"/>
      <c r="L263" s="1492">
        <f t="shared" si="14"/>
        <v>0</v>
      </c>
      <c r="M263" s="737"/>
      <c r="N263" s="1361"/>
    </row>
    <row r="264" spans="1:14" ht="25.5" customHeight="1">
      <c r="A264" s="304" t="str">
        <f>IF(K264&gt;0,COUNT($K$4:K264)+MAX('MI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4" s="765"/>
      <c r="C264" s="780" t="s">
        <v>5328</v>
      </c>
      <c r="D264" s="781" t="s">
        <v>3464</v>
      </c>
      <c r="E264" s="797" t="s">
        <v>11015</v>
      </c>
      <c r="F264" s="1305">
        <v>40.61</v>
      </c>
      <c r="G264" s="783">
        <f t="shared" si="12"/>
        <v>0</v>
      </c>
      <c r="H264" s="1305">
        <f t="shared" si="13"/>
        <v>0</v>
      </c>
      <c r="I264" s="785">
        <v>50</v>
      </c>
      <c r="J264" s="785">
        <v>50</v>
      </c>
      <c r="K264" s="170"/>
      <c r="L264" s="1494">
        <f t="shared" si="14"/>
        <v>0</v>
      </c>
      <c r="M264" s="737"/>
      <c r="N264" s="1361"/>
    </row>
    <row r="265" spans="1:14" ht="25.5" customHeight="1">
      <c r="A265" s="304" t="str">
        <f>IF(K265&gt;0,COUNT($K$4:K265)+MAX('MI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5" s="747"/>
      <c r="C265" s="753" t="s">
        <v>3465</v>
      </c>
      <c r="D265" s="754" t="s">
        <v>3466</v>
      </c>
      <c r="E265" s="758" t="s">
        <v>11016</v>
      </c>
      <c r="F265" s="1301">
        <v>18.84</v>
      </c>
      <c r="G265" s="756">
        <f t="shared" si="12"/>
        <v>0</v>
      </c>
      <c r="H265" s="1301">
        <f t="shared" si="13"/>
        <v>0</v>
      </c>
      <c r="I265" s="757">
        <v>60</v>
      </c>
      <c r="J265" s="757">
        <v>60</v>
      </c>
      <c r="K265" s="171"/>
      <c r="L265" s="1490">
        <f t="shared" si="14"/>
        <v>0</v>
      </c>
      <c r="M265" s="737"/>
      <c r="N265" s="1361"/>
    </row>
    <row r="266" spans="1:14" ht="25.5" customHeight="1">
      <c r="A266" s="304" t="str">
        <f>IF(K266&gt;0,COUNT($K$4:K266)+MAX('MI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6" s="747"/>
      <c r="C266" s="753" t="s">
        <v>3467</v>
      </c>
      <c r="D266" s="754" t="s">
        <v>3468</v>
      </c>
      <c r="E266" s="758" t="s">
        <v>11017</v>
      </c>
      <c r="F266" s="1301">
        <v>27.73</v>
      </c>
      <c r="G266" s="756">
        <f t="shared" si="12"/>
        <v>0</v>
      </c>
      <c r="H266" s="1301">
        <f t="shared" si="13"/>
        <v>0</v>
      </c>
      <c r="I266" s="757">
        <v>35</v>
      </c>
      <c r="J266" s="757">
        <v>35</v>
      </c>
      <c r="K266" s="171"/>
      <c r="L266" s="1490">
        <f t="shared" si="14"/>
        <v>0</v>
      </c>
      <c r="M266" s="737"/>
      <c r="N266" s="1361"/>
    </row>
    <row r="267" spans="1:14" ht="25.5" customHeight="1">
      <c r="A267" s="304" t="str">
        <f>IF(K267&gt;0,COUNT($K$4:K267)+MAX('MI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7" s="747"/>
      <c r="C267" s="753" t="s">
        <v>3469</v>
      </c>
      <c r="D267" s="754" t="s">
        <v>3470</v>
      </c>
      <c r="E267" s="758" t="s">
        <v>11018</v>
      </c>
      <c r="F267" s="1301">
        <v>73.040000000000006</v>
      </c>
      <c r="G267" s="756">
        <f t="shared" si="12"/>
        <v>0</v>
      </c>
      <c r="H267" s="1301">
        <f t="shared" si="13"/>
        <v>0</v>
      </c>
      <c r="I267" s="757">
        <v>15</v>
      </c>
      <c r="J267" s="757">
        <v>15</v>
      </c>
      <c r="K267" s="171"/>
      <c r="L267" s="1490">
        <f t="shared" si="14"/>
        <v>0</v>
      </c>
      <c r="M267" s="737"/>
      <c r="N267" s="1361"/>
    </row>
    <row r="268" spans="1:14" ht="25.5" customHeight="1">
      <c r="A268" s="304" t="str">
        <f>IF(K268&gt;0,COUNT($K$4:K268)+MAX('MI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8" s="747"/>
      <c r="C268" s="753" t="s">
        <v>3471</v>
      </c>
      <c r="D268" s="754" t="s">
        <v>3472</v>
      </c>
      <c r="E268" s="758" t="s">
        <v>11019</v>
      </c>
      <c r="F268" s="1301">
        <v>134.17999999999998</v>
      </c>
      <c r="G268" s="756">
        <f t="shared" si="12"/>
        <v>0</v>
      </c>
      <c r="H268" s="1301">
        <f t="shared" si="13"/>
        <v>0</v>
      </c>
      <c r="I268" s="757">
        <v>5</v>
      </c>
      <c r="J268" s="757">
        <v>5</v>
      </c>
      <c r="K268" s="171"/>
      <c r="L268" s="1490">
        <f t="shared" si="14"/>
        <v>0</v>
      </c>
      <c r="M268" s="737"/>
      <c r="N268" s="1361"/>
    </row>
    <row r="269" spans="1:14" ht="25.5" customHeight="1">
      <c r="A269" s="304" t="str">
        <f>IF(K269&gt;0,COUNT($K$4:K269)+MAX('MI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69" s="747"/>
      <c r="C269" s="753" t="s">
        <v>4026</v>
      </c>
      <c r="D269" s="754" t="s">
        <v>3473</v>
      </c>
      <c r="E269" s="758" t="s">
        <v>11020</v>
      </c>
      <c r="F269" s="1301">
        <v>538.78</v>
      </c>
      <c r="G269" s="756">
        <f t="shared" si="12"/>
        <v>0</v>
      </c>
      <c r="H269" s="1301">
        <f t="shared" si="13"/>
        <v>0</v>
      </c>
      <c r="I269" s="757">
        <v>3</v>
      </c>
      <c r="J269" s="757">
        <v>3</v>
      </c>
      <c r="K269" s="171"/>
      <c r="L269" s="1490">
        <f t="shared" si="14"/>
        <v>0</v>
      </c>
      <c r="M269" s="737"/>
      <c r="N269" s="1361"/>
    </row>
    <row r="270" spans="1:14" ht="25.5" customHeight="1" thickBot="1">
      <c r="A270" s="304" t="str">
        <f>IF(K270&gt;0,COUNT($K$4:K270)+MAX('MI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0" s="759"/>
      <c r="C270" s="760" t="s">
        <v>5329</v>
      </c>
      <c r="D270" s="761" t="s">
        <v>3474</v>
      </c>
      <c r="E270" s="817" t="s">
        <v>11021</v>
      </c>
      <c r="F270" s="1302">
        <v>1193.71</v>
      </c>
      <c r="G270" s="763">
        <f t="shared" si="12"/>
        <v>0</v>
      </c>
      <c r="H270" s="1302">
        <f t="shared" si="13"/>
        <v>0</v>
      </c>
      <c r="I270" s="764">
        <v>2</v>
      </c>
      <c r="J270" s="764">
        <v>2</v>
      </c>
      <c r="K270" s="172"/>
      <c r="L270" s="1491">
        <f t="shared" si="14"/>
        <v>0</v>
      </c>
      <c r="M270" s="737"/>
      <c r="N270" s="1361"/>
    </row>
    <row r="271" spans="1:14">
      <c r="A271" s="304" t="str">
        <f>IF(K271&gt;0,COUNT($K$4:K271)+MAX('MI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1" s="765"/>
      <c r="C271" s="748" t="s">
        <v>5330</v>
      </c>
      <c r="D271" s="807" t="s">
        <v>3475</v>
      </c>
      <c r="E271" s="766" t="s">
        <v>11423</v>
      </c>
      <c r="F271" s="1300">
        <v>34.419999999999995</v>
      </c>
      <c r="G271" s="751">
        <f t="shared" si="12"/>
        <v>0</v>
      </c>
      <c r="H271" s="1300">
        <f t="shared" si="13"/>
        <v>0</v>
      </c>
      <c r="I271" s="752">
        <v>10</v>
      </c>
      <c r="J271" s="752">
        <v>40</v>
      </c>
      <c r="K271" s="173"/>
      <c r="L271" s="1489">
        <f t="shared" si="14"/>
        <v>0</v>
      </c>
      <c r="M271" s="737"/>
      <c r="N271" s="1361"/>
    </row>
    <row r="272" spans="1:14">
      <c r="A272" s="304" t="str">
        <f>IF(K272&gt;0,COUNT($K$4:K272)+MAX('MI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2" s="818"/>
      <c r="C272" s="753" t="s">
        <v>3476</v>
      </c>
      <c r="D272" s="754" t="s">
        <v>3477</v>
      </c>
      <c r="E272" s="758" t="s">
        <v>11424</v>
      </c>
      <c r="F272" s="1301">
        <v>24.42</v>
      </c>
      <c r="G272" s="756">
        <f t="shared" si="12"/>
        <v>0</v>
      </c>
      <c r="H272" s="1301">
        <f t="shared" si="13"/>
        <v>0</v>
      </c>
      <c r="I272" s="757">
        <v>15</v>
      </c>
      <c r="J272" s="757">
        <v>60</v>
      </c>
      <c r="K272" s="171"/>
      <c r="L272" s="1490">
        <f t="shared" si="14"/>
        <v>0</v>
      </c>
      <c r="M272" s="737"/>
      <c r="N272" s="1361"/>
    </row>
    <row r="273" spans="1:14">
      <c r="A273" s="304" t="str">
        <f>IF(K273&gt;0,COUNT($K$4:K273)+MAX('MI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3" s="747"/>
      <c r="C273" s="753" t="s">
        <v>3478</v>
      </c>
      <c r="D273" s="754" t="s">
        <v>3479</v>
      </c>
      <c r="E273" s="758" t="s">
        <v>11425</v>
      </c>
      <c r="F273" s="1301">
        <v>24.5</v>
      </c>
      <c r="G273" s="756">
        <f t="shared" si="12"/>
        <v>0</v>
      </c>
      <c r="H273" s="1301">
        <f t="shared" si="13"/>
        <v>0</v>
      </c>
      <c r="I273" s="757">
        <v>50</v>
      </c>
      <c r="J273" s="757">
        <v>50</v>
      </c>
      <c r="K273" s="171"/>
      <c r="L273" s="1490">
        <f t="shared" si="14"/>
        <v>0</v>
      </c>
      <c r="M273" s="737"/>
      <c r="N273" s="1361"/>
    </row>
    <row r="274" spans="1:14">
      <c r="A274" s="304" t="str">
        <f>IF(K274&gt;0,COUNT($K$4:K274)+MAX('MI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4" s="747"/>
      <c r="C274" s="753" t="s">
        <v>3480</v>
      </c>
      <c r="D274" s="754" t="s">
        <v>3481</v>
      </c>
      <c r="E274" s="758" t="s">
        <v>11426</v>
      </c>
      <c r="F274" s="1301">
        <v>29.64</v>
      </c>
      <c r="G274" s="756">
        <f t="shared" si="12"/>
        <v>0</v>
      </c>
      <c r="H274" s="1301">
        <f t="shared" si="13"/>
        <v>0</v>
      </c>
      <c r="I274" s="757">
        <v>15</v>
      </c>
      <c r="J274" s="757">
        <v>60</v>
      </c>
      <c r="K274" s="171"/>
      <c r="L274" s="1490">
        <f t="shared" si="14"/>
        <v>0</v>
      </c>
      <c r="M274" s="737"/>
      <c r="N274" s="1361"/>
    </row>
    <row r="275" spans="1:14">
      <c r="A275" s="304" t="str">
        <f>IF(K275&gt;0,COUNT($K$4:K275)+MAX('MI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5" s="747"/>
      <c r="C275" s="753" t="s">
        <v>3482</v>
      </c>
      <c r="D275" s="754" t="s">
        <v>3483</v>
      </c>
      <c r="E275" s="758" t="s">
        <v>11427</v>
      </c>
      <c r="F275" s="1301">
        <v>53.36</v>
      </c>
      <c r="G275" s="756">
        <f t="shared" si="12"/>
        <v>0</v>
      </c>
      <c r="H275" s="1301">
        <f t="shared" si="13"/>
        <v>0</v>
      </c>
      <c r="I275" s="757">
        <v>8</v>
      </c>
      <c r="J275" s="757">
        <v>32</v>
      </c>
      <c r="K275" s="171"/>
      <c r="L275" s="1490">
        <f t="shared" si="14"/>
        <v>0</v>
      </c>
      <c r="M275" s="737"/>
      <c r="N275" s="1361"/>
    </row>
    <row r="276" spans="1:14">
      <c r="A276" s="304" t="str">
        <f>IF(K276&gt;0,COUNT($K$4:K276)+MAX('MI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6" s="747"/>
      <c r="C276" s="753" t="s">
        <v>3484</v>
      </c>
      <c r="D276" s="754" t="s">
        <v>3485</v>
      </c>
      <c r="E276" s="758" t="s">
        <v>11428</v>
      </c>
      <c r="F276" s="1301">
        <v>54.949999999999996</v>
      </c>
      <c r="G276" s="756">
        <f t="shared" si="12"/>
        <v>0</v>
      </c>
      <c r="H276" s="1301">
        <f t="shared" si="13"/>
        <v>0</v>
      </c>
      <c r="I276" s="757">
        <v>15</v>
      </c>
      <c r="J276" s="757">
        <v>15</v>
      </c>
      <c r="K276" s="171"/>
      <c r="L276" s="1490">
        <f t="shared" si="14"/>
        <v>0</v>
      </c>
      <c r="M276" s="737"/>
      <c r="N276" s="1361"/>
    </row>
    <row r="277" spans="1:14">
      <c r="A277" s="304" t="str">
        <f>IF(K277&gt;0,COUNT($K$4:K277)+MAX('MI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7" s="747"/>
      <c r="C277" s="753" t="s">
        <v>3916</v>
      </c>
      <c r="D277" s="754" t="s">
        <v>3486</v>
      </c>
      <c r="E277" s="758" t="s">
        <v>11429</v>
      </c>
      <c r="F277" s="1301">
        <v>140.67999999999998</v>
      </c>
      <c r="G277" s="756">
        <f t="shared" si="12"/>
        <v>0</v>
      </c>
      <c r="H277" s="1301">
        <f t="shared" si="13"/>
        <v>0</v>
      </c>
      <c r="I277" s="757">
        <v>10</v>
      </c>
      <c r="J277" s="757">
        <v>10</v>
      </c>
      <c r="K277" s="171"/>
      <c r="L277" s="1490">
        <f t="shared" si="14"/>
        <v>0</v>
      </c>
      <c r="M277" s="737"/>
      <c r="N277" s="1361"/>
    </row>
    <row r="278" spans="1:14" ht="25.5" customHeight="1">
      <c r="A278" s="304" t="str">
        <f>IF(K278&gt;0,COUNT($K$4:K278)+MAX('MI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8" s="747"/>
      <c r="C278" s="753" t="s">
        <v>3487</v>
      </c>
      <c r="D278" s="754" t="s">
        <v>3488</v>
      </c>
      <c r="E278" s="758" t="s">
        <v>11430</v>
      </c>
      <c r="F278" s="1301">
        <v>115.45</v>
      </c>
      <c r="G278" s="756">
        <f t="shared" si="12"/>
        <v>0</v>
      </c>
      <c r="H278" s="1301">
        <f t="shared" si="13"/>
        <v>0</v>
      </c>
      <c r="I278" s="757">
        <v>10</v>
      </c>
      <c r="J278" s="757">
        <v>10</v>
      </c>
      <c r="K278" s="171"/>
      <c r="L278" s="1490">
        <f t="shared" si="14"/>
        <v>0</v>
      </c>
      <c r="M278" s="737"/>
      <c r="N278" s="1361"/>
    </row>
    <row r="279" spans="1:14" ht="25.5" customHeight="1">
      <c r="A279" s="304" t="str">
        <f>IF(K279&gt;0,COUNT($K$4:K279)+MAX('MI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79" s="747"/>
      <c r="C279" s="753" t="s">
        <v>3489</v>
      </c>
      <c r="D279" s="754" t="s">
        <v>3490</v>
      </c>
      <c r="E279" s="758" t="s">
        <v>11431</v>
      </c>
      <c r="F279" s="1301">
        <v>156.91999999999999</v>
      </c>
      <c r="G279" s="756">
        <f t="shared" si="12"/>
        <v>0</v>
      </c>
      <c r="H279" s="1301">
        <f t="shared" si="13"/>
        <v>0</v>
      </c>
      <c r="I279" s="757">
        <v>10</v>
      </c>
      <c r="J279" s="757">
        <v>10</v>
      </c>
      <c r="K279" s="171"/>
      <c r="L279" s="1490">
        <f t="shared" si="14"/>
        <v>0</v>
      </c>
      <c r="M279" s="737"/>
      <c r="N279" s="1361"/>
    </row>
    <row r="280" spans="1:14" ht="25.5" customHeight="1">
      <c r="A280" s="304" t="str">
        <f>IF(K280&gt;0,COUNT($K$4:K280)+MAX('MI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0" s="747"/>
      <c r="C280" s="753" t="s">
        <v>5331</v>
      </c>
      <c r="D280" s="754" t="s">
        <v>3491</v>
      </c>
      <c r="E280" s="758" t="s">
        <v>11432</v>
      </c>
      <c r="F280" s="1301">
        <v>579.84</v>
      </c>
      <c r="G280" s="756">
        <f t="shared" si="12"/>
        <v>0</v>
      </c>
      <c r="H280" s="1301">
        <f t="shared" si="13"/>
        <v>0</v>
      </c>
      <c r="I280" s="757">
        <v>5</v>
      </c>
      <c r="J280" s="757">
        <v>5</v>
      </c>
      <c r="K280" s="171"/>
      <c r="L280" s="1490">
        <f t="shared" si="14"/>
        <v>0</v>
      </c>
      <c r="M280" s="737"/>
      <c r="N280" s="1361"/>
    </row>
    <row r="281" spans="1:14" ht="25.5" customHeight="1">
      <c r="A281" s="304" t="str">
        <f>IF(K281&gt;0,COUNT($K$4:K281)+MAX('MI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1" s="747"/>
      <c r="C281" s="753" t="s">
        <v>5332</v>
      </c>
      <c r="D281" s="754" t="s">
        <v>3492</v>
      </c>
      <c r="E281" s="758" t="s">
        <v>11433</v>
      </c>
      <c r="F281" s="1301">
        <v>636.59</v>
      </c>
      <c r="G281" s="756">
        <f t="shared" si="12"/>
        <v>0</v>
      </c>
      <c r="H281" s="1301">
        <f t="shared" si="13"/>
        <v>0</v>
      </c>
      <c r="I281" s="757">
        <v>4</v>
      </c>
      <c r="J281" s="757">
        <v>4</v>
      </c>
      <c r="K281" s="171"/>
      <c r="L281" s="1490">
        <f t="shared" si="14"/>
        <v>0</v>
      </c>
      <c r="M281" s="737"/>
      <c r="N281" s="1361"/>
    </row>
    <row r="282" spans="1:14" ht="25.5" customHeight="1" thickBot="1">
      <c r="A282" s="304" t="str">
        <f>IF(K282&gt;0,COUNT($K$4:K282)+MAX('MI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2" s="759"/>
      <c r="C282" s="767" t="s">
        <v>5333</v>
      </c>
      <c r="D282" s="768" t="s">
        <v>3493</v>
      </c>
      <c r="E282" s="789" t="s">
        <v>11434</v>
      </c>
      <c r="F282" s="1303">
        <v>521.05999999999995</v>
      </c>
      <c r="G282" s="770">
        <f t="shared" si="12"/>
        <v>0</v>
      </c>
      <c r="H282" s="1303">
        <f t="shared" si="13"/>
        <v>0</v>
      </c>
      <c r="I282" s="771">
        <v>4</v>
      </c>
      <c r="J282" s="771">
        <v>4</v>
      </c>
      <c r="K282" s="174"/>
      <c r="L282" s="1492">
        <f t="shared" si="14"/>
        <v>0</v>
      </c>
      <c r="M282" s="737"/>
      <c r="N282" s="1361"/>
    </row>
    <row r="283" spans="1:14" ht="25.5" customHeight="1">
      <c r="A283" s="304" t="str">
        <f>IF(K283&gt;0,COUNT($K$4:K283)+MAX('MI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3" s="765"/>
      <c r="C283" s="780" t="s">
        <v>3494</v>
      </c>
      <c r="D283" s="781" t="s">
        <v>3495</v>
      </c>
      <c r="E283" s="797" t="s">
        <v>11150</v>
      </c>
      <c r="F283" s="1305">
        <v>56.85</v>
      </c>
      <c r="G283" s="783">
        <f t="shared" si="12"/>
        <v>0</v>
      </c>
      <c r="H283" s="1305">
        <f t="shared" si="13"/>
        <v>0</v>
      </c>
      <c r="I283" s="785">
        <v>25</v>
      </c>
      <c r="J283" s="785">
        <v>100</v>
      </c>
      <c r="K283" s="170"/>
      <c r="L283" s="1494">
        <f t="shared" si="14"/>
        <v>0</v>
      </c>
      <c r="M283" s="737"/>
      <c r="N283" s="1361"/>
    </row>
    <row r="284" spans="1:14" ht="25.5" customHeight="1">
      <c r="A284" s="304" t="str">
        <f>IF(K284&gt;0,COUNT($K$4:K284)+MAX('MI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4" s="747"/>
      <c r="C284" s="753" t="s">
        <v>3496</v>
      </c>
      <c r="D284" s="754" t="s">
        <v>3497</v>
      </c>
      <c r="E284" s="758" t="s">
        <v>11151</v>
      </c>
      <c r="F284" s="1301">
        <v>55.14</v>
      </c>
      <c r="G284" s="756">
        <f t="shared" si="12"/>
        <v>0</v>
      </c>
      <c r="H284" s="1301">
        <f t="shared" si="13"/>
        <v>0</v>
      </c>
      <c r="I284" s="757">
        <v>30</v>
      </c>
      <c r="J284" s="757">
        <v>30</v>
      </c>
      <c r="K284" s="171"/>
      <c r="L284" s="1490">
        <f t="shared" si="14"/>
        <v>0</v>
      </c>
      <c r="M284" s="737"/>
      <c r="N284" s="1361"/>
    </row>
    <row r="285" spans="1:14" ht="25.5" customHeight="1">
      <c r="A285" s="304" t="str">
        <f>IF(K285&gt;0,COUNT($K$4:K285)+MAX('MI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5" s="747"/>
      <c r="C285" s="753" t="s">
        <v>3498</v>
      </c>
      <c r="D285" s="754" t="s">
        <v>3499</v>
      </c>
      <c r="E285" s="758" t="s">
        <v>11152</v>
      </c>
      <c r="F285" s="1301">
        <v>91.92</v>
      </c>
      <c r="G285" s="756">
        <f t="shared" si="12"/>
        <v>0</v>
      </c>
      <c r="H285" s="1301">
        <f t="shared" si="13"/>
        <v>0</v>
      </c>
      <c r="I285" s="757">
        <v>10</v>
      </c>
      <c r="J285" s="757">
        <v>10</v>
      </c>
      <c r="K285" s="171"/>
      <c r="L285" s="1490">
        <f t="shared" si="14"/>
        <v>0</v>
      </c>
      <c r="M285" s="737"/>
      <c r="N285" s="1361"/>
    </row>
    <row r="286" spans="1:14" ht="25.5" customHeight="1" thickBot="1">
      <c r="A286" s="304" t="str">
        <f>IF(K286&gt;0,COUNT($K$4:K286)+MAX('MI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6" s="759"/>
      <c r="C286" s="760" t="s">
        <v>3500</v>
      </c>
      <c r="D286" s="761" t="s">
        <v>3501</v>
      </c>
      <c r="E286" s="762" t="s">
        <v>11153</v>
      </c>
      <c r="F286" s="1302">
        <v>232.1</v>
      </c>
      <c r="G286" s="763">
        <f t="shared" si="12"/>
        <v>0</v>
      </c>
      <c r="H286" s="1302">
        <f t="shared" si="13"/>
        <v>0</v>
      </c>
      <c r="I286" s="764">
        <v>10</v>
      </c>
      <c r="J286" s="764">
        <v>10</v>
      </c>
      <c r="K286" s="172"/>
      <c r="L286" s="1491">
        <f t="shared" si="14"/>
        <v>0</v>
      </c>
      <c r="M286" s="737"/>
      <c r="N286" s="1361"/>
    </row>
    <row r="287" spans="1:14">
      <c r="A287" s="304" t="str">
        <f>IF(K287&gt;0,COUNT($K$4:K287)+MAX('MI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7" s="765"/>
      <c r="C287" s="748" t="s">
        <v>5334</v>
      </c>
      <c r="D287" s="749" t="s">
        <v>3502</v>
      </c>
      <c r="E287" s="766" t="s">
        <v>11435</v>
      </c>
      <c r="F287" s="1300">
        <v>47.22</v>
      </c>
      <c r="G287" s="751">
        <f t="shared" si="12"/>
        <v>0</v>
      </c>
      <c r="H287" s="1300">
        <f t="shared" si="13"/>
        <v>0</v>
      </c>
      <c r="I287" s="752">
        <v>50</v>
      </c>
      <c r="J287" s="752">
        <v>50</v>
      </c>
      <c r="K287" s="173"/>
      <c r="L287" s="1489">
        <f t="shared" si="14"/>
        <v>0</v>
      </c>
      <c r="M287" s="737"/>
      <c r="N287" s="1361"/>
    </row>
    <row r="288" spans="1:14">
      <c r="A288" s="304" t="str">
        <f>IF(K288&gt;0,COUNT($K$4:K288)+MAX('MI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8" s="747"/>
      <c r="C288" s="753" t="s">
        <v>5335</v>
      </c>
      <c r="D288" s="754" t="s">
        <v>3503</v>
      </c>
      <c r="E288" s="758" t="s">
        <v>11436</v>
      </c>
      <c r="F288" s="1301">
        <v>43.29</v>
      </c>
      <c r="G288" s="756">
        <f t="shared" si="12"/>
        <v>0</v>
      </c>
      <c r="H288" s="1301">
        <f t="shared" si="13"/>
        <v>0</v>
      </c>
      <c r="I288" s="757">
        <v>15</v>
      </c>
      <c r="J288" s="757">
        <v>60</v>
      </c>
      <c r="K288" s="171"/>
      <c r="L288" s="1490">
        <f t="shared" si="14"/>
        <v>0</v>
      </c>
      <c r="M288" s="737"/>
      <c r="N288" s="1361"/>
    </row>
    <row r="289" spans="1:14">
      <c r="A289" s="304" t="str">
        <f>IF(K289&gt;0,COUNT($K$4:K289)+MAX('MI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89" s="747"/>
      <c r="C289" s="753" t="s">
        <v>4081</v>
      </c>
      <c r="D289" s="754" t="s">
        <v>3504</v>
      </c>
      <c r="E289" s="758" t="s">
        <v>11437</v>
      </c>
      <c r="F289" s="1301">
        <v>48.589999999999996</v>
      </c>
      <c r="G289" s="756">
        <f t="shared" si="12"/>
        <v>0</v>
      </c>
      <c r="H289" s="1301">
        <f t="shared" si="13"/>
        <v>0</v>
      </c>
      <c r="I289" s="757">
        <v>15</v>
      </c>
      <c r="J289" s="757">
        <v>60</v>
      </c>
      <c r="K289" s="171"/>
      <c r="L289" s="1490">
        <f t="shared" si="14"/>
        <v>0</v>
      </c>
      <c r="M289" s="737"/>
      <c r="N289" s="1361"/>
    </row>
    <row r="290" spans="1:14">
      <c r="A290" s="304" t="str">
        <f>IF(K290&gt;0,COUNT($K$4:K290)+MAX('MI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0" s="747"/>
      <c r="C290" s="753" t="s">
        <v>4082</v>
      </c>
      <c r="D290" s="754" t="s">
        <v>3505</v>
      </c>
      <c r="E290" s="758" t="s">
        <v>11438</v>
      </c>
      <c r="F290" s="1301">
        <v>105.76</v>
      </c>
      <c r="G290" s="756">
        <f t="shared" si="12"/>
        <v>0</v>
      </c>
      <c r="H290" s="1301">
        <f t="shared" si="13"/>
        <v>0</v>
      </c>
      <c r="I290" s="757">
        <v>9</v>
      </c>
      <c r="J290" s="757">
        <v>36</v>
      </c>
      <c r="K290" s="171"/>
      <c r="L290" s="1490">
        <f t="shared" si="14"/>
        <v>0</v>
      </c>
      <c r="M290" s="737"/>
      <c r="N290" s="1361"/>
    </row>
    <row r="291" spans="1:14">
      <c r="A291" s="304" t="str">
        <f>IF(K291&gt;0,COUNT($K$4:K291)+MAX('MI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1" s="747"/>
      <c r="C291" s="753" t="s">
        <v>4083</v>
      </c>
      <c r="D291" s="754" t="s">
        <v>3506</v>
      </c>
      <c r="E291" s="758" t="s">
        <v>11439</v>
      </c>
      <c r="F291" s="1301">
        <v>90.81</v>
      </c>
      <c r="G291" s="756">
        <f t="shared" si="12"/>
        <v>0</v>
      </c>
      <c r="H291" s="1301">
        <f t="shared" si="13"/>
        <v>0</v>
      </c>
      <c r="I291" s="757">
        <v>15</v>
      </c>
      <c r="J291" s="757">
        <v>15</v>
      </c>
      <c r="K291" s="171"/>
      <c r="L291" s="1490">
        <f t="shared" si="14"/>
        <v>0</v>
      </c>
      <c r="M291" s="737"/>
      <c r="N291" s="1361"/>
    </row>
    <row r="292" spans="1:14" ht="16.5" thickBot="1">
      <c r="A292" s="304" t="str">
        <f>IF(K292&gt;0,COUNT($K$4:K292)+MAX('MI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2" s="759"/>
      <c r="C292" s="767" t="s">
        <v>5336</v>
      </c>
      <c r="D292" s="768" t="s">
        <v>3507</v>
      </c>
      <c r="E292" s="789" t="s">
        <v>11440</v>
      </c>
      <c r="F292" s="1303">
        <v>172.51</v>
      </c>
      <c r="G292" s="770">
        <f t="shared" si="12"/>
        <v>0</v>
      </c>
      <c r="H292" s="1303">
        <f t="shared" si="13"/>
        <v>0</v>
      </c>
      <c r="I292" s="771">
        <v>10</v>
      </c>
      <c r="J292" s="771">
        <v>10</v>
      </c>
      <c r="K292" s="174"/>
      <c r="L292" s="1492">
        <f t="shared" si="14"/>
        <v>0</v>
      </c>
      <c r="M292" s="737"/>
      <c r="N292" s="1361"/>
    </row>
    <row r="293" spans="1:14" ht="35.25" customHeight="1">
      <c r="A293" s="304" t="str">
        <f>IF(K293&gt;0,COUNT($K$4:K293)+MAX('MI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3" s="765"/>
      <c r="C293" s="780" t="s">
        <v>4084</v>
      </c>
      <c r="D293" s="781" t="s">
        <v>3508</v>
      </c>
      <c r="E293" s="797" t="s">
        <v>11022</v>
      </c>
      <c r="F293" s="1305">
        <v>198.12</v>
      </c>
      <c r="G293" s="783">
        <f t="shared" si="12"/>
        <v>0</v>
      </c>
      <c r="H293" s="1305">
        <f t="shared" si="13"/>
        <v>0</v>
      </c>
      <c r="I293" s="785">
        <v>8</v>
      </c>
      <c r="J293" s="785">
        <v>8</v>
      </c>
      <c r="K293" s="170"/>
      <c r="L293" s="1494">
        <f t="shared" si="14"/>
        <v>0</v>
      </c>
      <c r="M293" s="737"/>
      <c r="N293" s="1361"/>
    </row>
    <row r="294" spans="1:14" ht="35.25" customHeight="1">
      <c r="A294" s="304" t="str">
        <f>IF(K294&gt;0,COUNT($K$4:K294)+MAX('MI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4" s="747"/>
      <c r="C294" s="753" t="s">
        <v>4085</v>
      </c>
      <c r="D294" s="754" t="s">
        <v>3509</v>
      </c>
      <c r="E294" s="758" t="s">
        <v>11023</v>
      </c>
      <c r="F294" s="1301">
        <v>132.17999999999998</v>
      </c>
      <c r="G294" s="756">
        <f t="shared" si="12"/>
        <v>0</v>
      </c>
      <c r="H294" s="1301">
        <f t="shared" si="13"/>
        <v>0</v>
      </c>
      <c r="I294" s="757">
        <v>10</v>
      </c>
      <c r="J294" s="757">
        <v>10</v>
      </c>
      <c r="K294" s="171"/>
      <c r="L294" s="1490">
        <f t="shared" si="14"/>
        <v>0</v>
      </c>
      <c r="M294" s="737"/>
      <c r="N294" s="1361"/>
    </row>
    <row r="295" spans="1:14" ht="35.25" customHeight="1" thickBot="1">
      <c r="A295" s="304" t="str">
        <f>IF(K295&gt;0,COUNT($K$4:K295)+MAX('MI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5" s="759"/>
      <c r="C295" s="760" t="s">
        <v>5337</v>
      </c>
      <c r="D295" s="761" t="s">
        <v>3510</v>
      </c>
      <c r="E295" s="762" t="s">
        <v>11024</v>
      </c>
      <c r="F295" s="1302">
        <v>318.77</v>
      </c>
      <c r="G295" s="763">
        <f t="shared" si="12"/>
        <v>0</v>
      </c>
      <c r="H295" s="1302">
        <f t="shared" si="13"/>
        <v>0</v>
      </c>
      <c r="I295" s="764">
        <v>4</v>
      </c>
      <c r="J295" s="764">
        <v>4</v>
      </c>
      <c r="K295" s="172"/>
      <c r="L295" s="1491">
        <f t="shared" si="14"/>
        <v>0</v>
      </c>
      <c r="M295" s="737"/>
      <c r="N295" s="1361"/>
    </row>
    <row r="296" spans="1:14" ht="36.75" customHeight="1">
      <c r="A296" s="304" t="str">
        <f>IF(K296&gt;0,COUNT($K$4:K296)+MAX('MI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6" s="765"/>
      <c r="C296" s="748" t="s">
        <v>5338</v>
      </c>
      <c r="D296" s="749" t="s">
        <v>3511</v>
      </c>
      <c r="E296" s="766" t="s">
        <v>11025</v>
      </c>
      <c r="F296" s="1300">
        <v>191.39</v>
      </c>
      <c r="G296" s="751">
        <f t="shared" si="12"/>
        <v>0</v>
      </c>
      <c r="H296" s="1300">
        <f t="shared" si="13"/>
        <v>0</v>
      </c>
      <c r="I296" s="752">
        <v>10</v>
      </c>
      <c r="J296" s="752">
        <v>10</v>
      </c>
      <c r="K296" s="173"/>
      <c r="L296" s="1489">
        <f t="shared" si="14"/>
        <v>0</v>
      </c>
      <c r="M296" s="737"/>
      <c r="N296" s="1361"/>
    </row>
    <row r="297" spans="1:14" ht="36.75" customHeight="1">
      <c r="A297" s="304" t="str">
        <f>IF(K297&gt;0,COUNT($K$4:K297)+MAX('MI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7" s="747"/>
      <c r="C297" s="753" t="s">
        <v>4086</v>
      </c>
      <c r="D297" s="754" t="s">
        <v>3512</v>
      </c>
      <c r="E297" s="758" t="s">
        <v>11026</v>
      </c>
      <c r="F297" s="1301">
        <v>132.17999999999998</v>
      </c>
      <c r="G297" s="756">
        <f t="shared" si="12"/>
        <v>0</v>
      </c>
      <c r="H297" s="1301">
        <f t="shared" si="13"/>
        <v>0</v>
      </c>
      <c r="I297" s="757">
        <v>12</v>
      </c>
      <c r="J297" s="757">
        <v>12</v>
      </c>
      <c r="K297" s="171"/>
      <c r="L297" s="1490">
        <f t="shared" si="14"/>
        <v>0</v>
      </c>
      <c r="M297" s="737"/>
      <c r="N297" s="1361"/>
    </row>
    <row r="298" spans="1:14" ht="36.75" customHeight="1" thickBot="1">
      <c r="A298" s="304" t="str">
        <f>IF(K298&gt;0,COUNT($K$4:K298)+MAX('MI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8" s="759"/>
      <c r="C298" s="767" t="s">
        <v>5339</v>
      </c>
      <c r="D298" s="768" t="s">
        <v>3513</v>
      </c>
      <c r="E298" s="789" t="s">
        <v>11027</v>
      </c>
      <c r="F298" s="1303">
        <v>318.77</v>
      </c>
      <c r="G298" s="770">
        <f t="shared" si="12"/>
        <v>0</v>
      </c>
      <c r="H298" s="1303">
        <f t="shared" si="13"/>
        <v>0</v>
      </c>
      <c r="I298" s="771">
        <v>8</v>
      </c>
      <c r="J298" s="771">
        <v>8</v>
      </c>
      <c r="K298" s="174"/>
      <c r="L298" s="1492">
        <f t="shared" si="14"/>
        <v>0</v>
      </c>
      <c r="M298" s="737"/>
      <c r="N298" s="1361"/>
    </row>
    <row r="299" spans="1:14" ht="45" customHeight="1">
      <c r="A299" s="304" t="str">
        <f>IF(K299&gt;0,COUNT($K$4:K299)+MAX('MI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299" s="765"/>
      <c r="C299" s="780" t="s">
        <v>5340</v>
      </c>
      <c r="D299" s="781" t="s">
        <v>3514</v>
      </c>
      <c r="E299" s="797" t="s">
        <v>11154</v>
      </c>
      <c r="F299" s="1305">
        <v>145.19999999999999</v>
      </c>
      <c r="G299" s="783">
        <f t="shared" si="12"/>
        <v>0</v>
      </c>
      <c r="H299" s="1305">
        <f t="shared" si="13"/>
        <v>0</v>
      </c>
      <c r="I299" s="785">
        <v>6</v>
      </c>
      <c r="J299" s="785">
        <v>6</v>
      </c>
      <c r="K299" s="170"/>
      <c r="L299" s="1494">
        <f t="shared" si="14"/>
        <v>0</v>
      </c>
      <c r="M299" s="737"/>
      <c r="N299" s="1361"/>
    </row>
    <row r="300" spans="1:14" ht="39" customHeight="1">
      <c r="A300" s="304" t="str">
        <f>IF(K300&gt;0,COUNT($K$4:K300)+MAX('MI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0" s="747"/>
      <c r="C300" s="753" t="s">
        <v>5341</v>
      </c>
      <c r="D300" s="754" t="s">
        <v>3515</v>
      </c>
      <c r="E300" s="758" t="s">
        <v>11155</v>
      </c>
      <c r="F300" s="1301">
        <v>209.70999999999998</v>
      </c>
      <c r="G300" s="756">
        <f t="shared" si="12"/>
        <v>0</v>
      </c>
      <c r="H300" s="1301">
        <f t="shared" si="13"/>
        <v>0</v>
      </c>
      <c r="I300" s="757">
        <v>6</v>
      </c>
      <c r="J300" s="757">
        <v>6</v>
      </c>
      <c r="K300" s="171"/>
      <c r="L300" s="1490">
        <f t="shared" si="14"/>
        <v>0</v>
      </c>
      <c r="M300" s="737"/>
      <c r="N300" s="1361"/>
    </row>
    <row r="301" spans="1:14" ht="39" customHeight="1" thickBot="1">
      <c r="A301" s="304" t="str">
        <f>IF(K301&gt;0,COUNT($K$4:K301)+MAX('MI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1" s="759"/>
      <c r="C301" s="760" t="s">
        <v>5342</v>
      </c>
      <c r="D301" s="761" t="s">
        <v>3516</v>
      </c>
      <c r="E301" s="762" t="s">
        <v>11156</v>
      </c>
      <c r="F301" s="1302">
        <v>381.67</v>
      </c>
      <c r="G301" s="763">
        <f t="shared" si="12"/>
        <v>0</v>
      </c>
      <c r="H301" s="1302">
        <f t="shared" si="13"/>
        <v>0</v>
      </c>
      <c r="I301" s="764">
        <v>5</v>
      </c>
      <c r="J301" s="764">
        <v>5</v>
      </c>
      <c r="K301" s="172"/>
      <c r="L301" s="1491">
        <f t="shared" si="14"/>
        <v>0</v>
      </c>
      <c r="M301" s="737"/>
      <c r="N301" s="1361"/>
    </row>
    <row r="302" spans="1:14">
      <c r="A302" s="304" t="str">
        <f>IF(K302&gt;0,COUNT($K$4:K302)+MAX('MI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2" s="765"/>
      <c r="C302" s="748" t="s">
        <v>3517</v>
      </c>
      <c r="D302" s="749" t="s">
        <v>3518</v>
      </c>
      <c r="E302" s="766" t="s">
        <v>11028</v>
      </c>
      <c r="F302" s="1300">
        <v>41.769999999999996</v>
      </c>
      <c r="G302" s="751">
        <f t="shared" si="12"/>
        <v>0</v>
      </c>
      <c r="H302" s="1300">
        <f t="shared" si="13"/>
        <v>0</v>
      </c>
      <c r="I302" s="752">
        <v>15</v>
      </c>
      <c r="J302" s="752">
        <v>60</v>
      </c>
      <c r="K302" s="173"/>
      <c r="L302" s="1489">
        <f t="shared" si="14"/>
        <v>0</v>
      </c>
      <c r="M302" s="737"/>
      <c r="N302" s="1361"/>
    </row>
    <row r="303" spans="1:14" ht="25.5" customHeight="1">
      <c r="A303" s="304" t="str">
        <f>IF(K303&gt;0,COUNT($K$4:K303)+MAX('MI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3" s="747"/>
      <c r="C303" s="753" t="s">
        <v>3519</v>
      </c>
      <c r="D303" s="754" t="s">
        <v>3520</v>
      </c>
      <c r="E303" s="758" t="s">
        <v>11029</v>
      </c>
      <c r="F303" s="1301">
        <v>56.449999999999996</v>
      </c>
      <c r="G303" s="756">
        <f t="shared" si="12"/>
        <v>0</v>
      </c>
      <c r="H303" s="1301">
        <f t="shared" si="13"/>
        <v>0</v>
      </c>
      <c r="I303" s="757">
        <v>25</v>
      </c>
      <c r="J303" s="757">
        <v>25</v>
      </c>
      <c r="K303" s="171"/>
      <c r="L303" s="1490">
        <f t="shared" si="14"/>
        <v>0</v>
      </c>
      <c r="M303" s="737"/>
      <c r="N303" s="1361"/>
    </row>
    <row r="304" spans="1:14" ht="25.5" customHeight="1">
      <c r="A304" s="304" t="str">
        <f>IF(K304&gt;0,COUNT($K$4:K304)+MAX('MI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4" s="747"/>
      <c r="C304" s="753" t="s">
        <v>3521</v>
      </c>
      <c r="D304" s="754" t="s">
        <v>3522</v>
      </c>
      <c r="E304" s="758" t="s">
        <v>11030</v>
      </c>
      <c r="F304" s="1301">
        <v>157.82999999999998</v>
      </c>
      <c r="G304" s="756">
        <f t="shared" si="12"/>
        <v>0</v>
      </c>
      <c r="H304" s="1301">
        <f t="shared" si="13"/>
        <v>0</v>
      </c>
      <c r="I304" s="757">
        <v>6</v>
      </c>
      <c r="J304" s="757">
        <v>6</v>
      </c>
      <c r="K304" s="171"/>
      <c r="L304" s="1490">
        <f t="shared" si="14"/>
        <v>0</v>
      </c>
      <c r="M304" s="737"/>
      <c r="N304" s="1361"/>
    </row>
    <row r="305" spans="1:14" ht="25.5" customHeight="1">
      <c r="A305" s="304" t="str">
        <f>IF(K305&gt;0,COUNT($K$4:K305)+MAX('MI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5" s="747"/>
      <c r="C305" s="753" t="s">
        <v>3523</v>
      </c>
      <c r="D305" s="754" t="s">
        <v>3524</v>
      </c>
      <c r="E305" s="758" t="s">
        <v>11031</v>
      </c>
      <c r="F305" s="1301">
        <v>253.85</v>
      </c>
      <c r="G305" s="756">
        <f t="shared" si="12"/>
        <v>0</v>
      </c>
      <c r="H305" s="1301">
        <f t="shared" si="13"/>
        <v>0</v>
      </c>
      <c r="I305" s="757">
        <v>6</v>
      </c>
      <c r="J305" s="757">
        <v>6</v>
      </c>
      <c r="K305" s="171"/>
      <c r="L305" s="1490">
        <f t="shared" si="14"/>
        <v>0</v>
      </c>
      <c r="M305" s="737"/>
      <c r="N305" s="1361"/>
    </row>
    <row r="306" spans="1:14" ht="25.5" customHeight="1" thickBot="1">
      <c r="A306" s="304" t="str">
        <f>IF(K306&gt;0,COUNT($K$4:K306)+MAX('MI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6" s="759"/>
      <c r="C306" s="767" t="s">
        <v>5343</v>
      </c>
      <c r="D306" s="768" t="s">
        <v>3525</v>
      </c>
      <c r="E306" s="789" t="s">
        <v>11032</v>
      </c>
      <c r="F306" s="1303">
        <v>1163.72</v>
      </c>
      <c r="G306" s="770">
        <f t="shared" si="12"/>
        <v>0</v>
      </c>
      <c r="H306" s="1303">
        <f t="shared" si="13"/>
        <v>0</v>
      </c>
      <c r="I306" s="771">
        <v>1</v>
      </c>
      <c r="J306" s="771">
        <v>1</v>
      </c>
      <c r="K306" s="174"/>
      <c r="L306" s="1492">
        <f t="shared" si="14"/>
        <v>0</v>
      </c>
      <c r="M306" s="737"/>
      <c r="N306" s="1361"/>
    </row>
    <row r="307" spans="1:14" ht="31.5">
      <c r="A307" s="304" t="str">
        <f>IF(K307&gt;0,COUNT($K$4:K307)+MAX('MI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7" s="765"/>
      <c r="C307" s="780" t="s">
        <v>3526</v>
      </c>
      <c r="D307" s="781" t="s">
        <v>3527</v>
      </c>
      <c r="E307" s="797" t="s">
        <v>11441</v>
      </c>
      <c r="F307" s="1305">
        <v>44.32</v>
      </c>
      <c r="G307" s="783">
        <f t="shared" si="12"/>
        <v>0</v>
      </c>
      <c r="H307" s="1305">
        <f t="shared" si="13"/>
        <v>0</v>
      </c>
      <c r="I307" s="785">
        <v>25</v>
      </c>
      <c r="J307" s="785">
        <v>25</v>
      </c>
      <c r="K307" s="170"/>
      <c r="L307" s="1494">
        <f t="shared" si="14"/>
        <v>0</v>
      </c>
      <c r="M307" s="737"/>
      <c r="N307" s="1361"/>
    </row>
    <row r="308" spans="1:14">
      <c r="A308" s="304" t="str">
        <f>IF(K308&gt;0,COUNT($K$4:K308)+MAX('MI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8" s="747"/>
      <c r="C308" s="753" t="s">
        <v>5344</v>
      </c>
      <c r="D308" s="754" t="s">
        <v>3528</v>
      </c>
      <c r="E308" s="758" t="s">
        <v>11442</v>
      </c>
      <c r="F308" s="1301">
        <v>88.39</v>
      </c>
      <c r="G308" s="756">
        <f t="shared" si="12"/>
        <v>0</v>
      </c>
      <c r="H308" s="1301">
        <f t="shared" si="13"/>
        <v>0</v>
      </c>
      <c r="I308" s="757">
        <v>25</v>
      </c>
      <c r="J308" s="757">
        <v>25</v>
      </c>
      <c r="K308" s="171"/>
      <c r="L308" s="1490">
        <f t="shared" si="14"/>
        <v>0</v>
      </c>
      <c r="M308" s="737"/>
      <c r="N308" s="1361"/>
    </row>
    <row r="309" spans="1:14" ht="31.5">
      <c r="A309" s="304" t="str">
        <f>IF(K309&gt;0,COUNT($K$4:K309)+MAX('MI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09" s="747"/>
      <c r="C309" s="753" t="s">
        <v>5345</v>
      </c>
      <c r="D309" s="754" t="s">
        <v>3529</v>
      </c>
      <c r="E309" s="758" t="s">
        <v>11443</v>
      </c>
      <c r="F309" s="1301">
        <v>93.9</v>
      </c>
      <c r="G309" s="756">
        <f t="shared" si="12"/>
        <v>0</v>
      </c>
      <c r="H309" s="1301">
        <f t="shared" si="13"/>
        <v>0</v>
      </c>
      <c r="I309" s="757">
        <v>6</v>
      </c>
      <c r="J309" s="757">
        <v>24</v>
      </c>
      <c r="K309" s="171"/>
      <c r="L309" s="1490">
        <f t="shared" si="14"/>
        <v>0</v>
      </c>
      <c r="M309" s="737"/>
      <c r="N309" s="1361"/>
    </row>
    <row r="310" spans="1:14">
      <c r="A310" s="304" t="str">
        <f>IF(K310&gt;0,COUNT($K$4:K310)+MAX('MI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0" s="747"/>
      <c r="C310" s="753" t="s">
        <v>3530</v>
      </c>
      <c r="D310" s="754" t="s">
        <v>3531</v>
      </c>
      <c r="E310" s="758" t="s">
        <v>11444</v>
      </c>
      <c r="F310" s="1301">
        <v>102.13000000000001</v>
      </c>
      <c r="G310" s="756">
        <f t="shared" si="12"/>
        <v>0</v>
      </c>
      <c r="H310" s="1301">
        <f t="shared" si="13"/>
        <v>0</v>
      </c>
      <c r="I310" s="757">
        <v>10</v>
      </c>
      <c r="J310" s="757">
        <v>10</v>
      </c>
      <c r="K310" s="171"/>
      <c r="L310" s="1490">
        <f t="shared" si="14"/>
        <v>0</v>
      </c>
      <c r="M310" s="737"/>
      <c r="N310" s="1361"/>
    </row>
    <row r="311" spans="1:14" ht="31.5">
      <c r="A311" s="304" t="str">
        <f>IF(K311&gt;0,COUNT($K$4:K311)+MAX('MI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1" s="747"/>
      <c r="C311" s="753" t="s">
        <v>5346</v>
      </c>
      <c r="D311" s="754" t="s">
        <v>3532</v>
      </c>
      <c r="E311" s="758" t="s">
        <v>11445</v>
      </c>
      <c r="F311" s="1301">
        <v>338.5</v>
      </c>
      <c r="G311" s="756">
        <f t="shared" si="12"/>
        <v>0</v>
      </c>
      <c r="H311" s="1301">
        <f t="shared" si="13"/>
        <v>0</v>
      </c>
      <c r="I311" s="757">
        <v>7</v>
      </c>
      <c r="J311" s="757">
        <v>7</v>
      </c>
      <c r="K311" s="171"/>
      <c r="L311" s="1490">
        <f t="shared" si="14"/>
        <v>0</v>
      </c>
      <c r="M311" s="737"/>
      <c r="N311" s="1361"/>
    </row>
    <row r="312" spans="1:14">
      <c r="A312" s="304" t="str">
        <f>IF(K312&gt;0,COUNT($K$4:K312)+MAX('MI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2" s="747"/>
      <c r="C312" s="753" t="s">
        <v>3533</v>
      </c>
      <c r="D312" s="754" t="s">
        <v>3534</v>
      </c>
      <c r="E312" s="758" t="s">
        <v>11446</v>
      </c>
      <c r="F312" s="1301">
        <v>209.95</v>
      </c>
      <c r="G312" s="756">
        <f t="shared" si="12"/>
        <v>0</v>
      </c>
      <c r="H312" s="1301">
        <f t="shared" si="13"/>
        <v>0</v>
      </c>
      <c r="I312" s="757">
        <v>5</v>
      </c>
      <c r="J312" s="757">
        <v>5</v>
      </c>
      <c r="K312" s="171"/>
      <c r="L312" s="1490">
        <f t="shared" si="14"/>
        <v>0</v>
      </c>
      <c r="M312" s="737"/>
      <c r="N312" s="1361"/>
    </row>
    <row r="313" spans="1:14">
      <c r="A313" s="304" t="str">
        <f>IF(K313&gt;0,COUNT($K$4:K313)+MAX('MI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3" s="747"/>
      <c r="C313" s="753" t="s">
        <v>3535</v>
      </c>
      <c r="D313" s="754" t="s">
        <v>3536</v>
      </c>
      <c r="E313" s="758" t="s">
        <v>11447</v>
      </c>
      <c r="F313" s="1301">
        <v>217.85999999999999</v>
      </c>
      <c r="G313" s="756">
        <f t="shared" si="12"/>
        <v>0</v>
      </c>
      <c r="H313" s="1301">
        <f t="shared" si="13"/>
        <v>0</v>
      </c>
      <c r="I313" s="757">
        <v>5</v>
      </c>
      <c r="J313" s="757">
        <v>5</v>
      </c>
      <c r="K313" s="171"/>
      <c r="L313" s="1490">
        <f t="shared" si="14"/>
        <v>0</v>
      </c>
      <c r="M313" s="737"/>
      <c r="N313" s="1361"/>
    </row>
    <row r="314" spans="1:14">
      <c r="A314" s="304" t="str">
        <f>IF(K314&gt;0,COUNT($K$4:K314)+MAX('MI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4" s="747"/>
      <c r="C314" s="753" t="s">
        <v>5347</v>
      </c>
      <c r="D314" s="754" t="s">
        <v>3537</v>
      </c>
      <c r="E314" s="758" t="s">
        <v>11448</v>
      </c>
      <c r="F314" s="1301">
        <v>839.96</v>
      </c>
      <c r="G314" s="756">
        <f t="shared" si="12"/>
        <v>0</v>
      </c>
      <c r="H314" s="1301">
        <f t="shared" si="13"/>
        <v>0</v>
      </c>
      <c r="I314" s="757">
        <v>4</v>
      </c>
      <c r="J314" s="757">
        <v>4</v>
      </c>
      <c r="K314" s="171"/>
      <c r="L314" s="1490">
        <f t="shared" si="14"/>
        <v>0</v>
      </c>
      <c r="M314" s="737"/>
      <c r="N314" s="1361"/>
    </row>
    <row r="315" spans="1:14">
      <c r="A315" s="304" t="str">
        <f>IF(K315&gt;0,COUNT($K$4:K315)+MAX('MI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5" s="747"/>
      <c r="C315" s="753" t="s">
        <v>5348</v>
      </c>
      <c r="D315" s="754" t="s">
        <v>3538</v>
      </c>
      <c r="E315" s="758" t="s">
        <v>11449</v>
      </c>
      <c r="F315" s="1301">
        <v>879.99</v>
      </c>
      <c r="G315" s="756">
        <f t="shared" si="12"/>
        <v>0</v>
      </c>
      <c r="H315" s="1301">
        <f t="shared" si="13"/>
        <v>0</v>
      </c>
      <c r="I315" s="757">
        <v>4</v>
      </c>
      <c r="J315" s="757">
        <v>4</v>
      </c>
      <c r="K315" s="171"/>
      <c r="L315" s="1490">
        <f t="shared" si="14"/>
        <v>0</v>
      </c>
      <c r="M315" s="737"/>
      <c r="N315" s="1361"/>
    </row>
    <row r="316" spans="1:14" ht="16.5" thickBot="1">
      <c r="A316" s="304" t="str">
        <f>IF(K316&gt;0,COUNT($K$4:K316)+MAX('MI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6" s="759"/>
      <c r="C316" s="760" t="s">
        <v>3917</v>
      </c>
      <c r="D316" s="761" t="s">
        <v>3539</v>
      </c>
      <c r="E316" s="762" t="s">
        <v>11450</v>
      </c>
      <c r="F316" s="1302">
        <v>913.7</v>
      </c>
      <c r="G316" s="763">
        <f t="shared" si="12"/>
        <v>0</v>
      </c>
      <c r="H316" s="1302">
        <f t="shared" si="13"/>
        <v>0</v>
      </c>
      <c r="I316" s="764">
        <v>3</v>
      </c>
      <c r="J316" s="764">
        <v>3</v>
      </c>
      <c r="K316" s="172"/>
      <c r="L316" s="1491">
        <f t="shared" si="14"/>
        <v>0</v>
      </c>
      <c r="M316" s="737"/>
      <c r="N316" s="1361"/>
    </row>
    <row r="317" spans="1:14" ht="94.5" customHeight="1" thickBot="1">
      <c r="A317" s="304" t="str">
        <f>IF(K317&gt;0,COUNT($K$4:K317)+MAX('MI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7" s="772"/>
      <c r="C317" s="802" t="s">
        <v>5349</v>
      </c>
      <c r="D317" s="807" t="s">
        <v>3540</v>
      </c>
      <c r="E317" s="804" t="s">
        <v>11451</v>
      </c>
      <c r="F317" s="1307">
        <v>334.27</v>
      </c>
      <c r="G317" s="805">
        <f t="shared" si="12"/>
        <v>0</v>
      </c>
      <c r="H317" s="1307">
        <f t="shared" si="13"/>
        <v>0</v>
      </c>
      <c r="I317" s="806">
        <v>10</v>
      </c>
      <c r="J317" s="806">
        <v>10</v>
      </c>
      <c r="K317" s="176"/>
      <c r="L317" s="1495">
        <f t="shared" si="14"/>
        <v>0</v>
      </c>
      <c r="M317" s="737"/>
      <c r="N317" s="1361"/>
    </row>
    <row r="318" spans="1:14" ht="61.5" customHeight="1">
      <c r="A318" s="304" t="str">
        <f>IF(K318&gt;0,COUNT($K$4:K318)+MAX('MI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8" s="765"/>
      <c r="C318" s="780" t="s">
        <v>5350</v>
      </c>
      <c r="D318" s="781" t="s">
        <v>3541</v>
      </c>
      <c r="E318" s="797" t="s">
        <v>11033</v>
      </c>
      <c r="F318" s="1305">
        <v>221.91</v>
      </c>
      <c r="G318" s="783">
        <f t="shared" si="12"/>
        <v>0</v>
      </c>
      <c r="H318" s="1305">
        <f t="shared" si="13"/>
        <v>0</v>
      </c>
      <c r="I318" s="785">
        <v>5</v>
      </c>
      <c r="J318" s="785">
        <v>5</v>
      </c>
      <c r="K318" s="170"/>
      <c r="L318" s="1494">
        <f t="shared" si="14"/>
        <v>0</v>
      </c>
      <c r="M318" s="737"/>
      <c r="N318" s="1361"/>
    </row>
    <row r="319" spans="1:14" ht="51" customHeight="1">
      <c r="A319" s="304" t="str">
        <f>IF(K319&gt;0,COUNT($K$4:K319)+MAX('MI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19" s="819"/>
      <c r="C319" s="753" t="s">
        <v>5351</v>
      </c>
      <c r="D319" s="820" t="s">
        <v>3542</v>
      </c>
      <c r="E319" s="758" t="s">
        <v>11034</v>
      </c>
      <c r="F319" s="1301">
        <v>222.19</v>
      </c>
      <c r="G319" s="756">
        <f t="shared" si="12"/>
        <v>0</v>
      </c>
      <c r="H319" s="1301">
        <f t="shared" si="13"/>
        <v>0</v>
      </c>
      <c r="I319" s="757">
        <v>5</v>
      </c>
      <c r="J319" s="757">
        <v>5</v>
      </c>
      <c r="K319" s="171"/>
      <c r="L319" s="1490">
        <f t="shared" si="14"/>
        <v>0</v>
      </c>
      <c r="M319" s="737"/>
      <c r="N319" s="1361"/>
    </row>
    <row r="320" spans="1:14" ht="36.75" customHeight="1" thickBot="1">
      <c r="A320" s="304" t="str">
        <f>IF(K320&gt;0,COUNT($K$4:K320)+MAX('MI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0" s="759"/>
      <c r="C320" s="760" t="s">
        <v>5352</v>
      </c>
      <c r="D320" s="761" t="s">
        <v>3543</v>
      </c>
      <c r="E320" s="762" t="s">
        <v>11035</v>
      </c>
      <c r="F320" s="1302">
        <v>472.69</v>
      </c>
      <c r="G320" s="763">
        <f t="shared" si="12"/>
        <v>0</v>
      </c>
      <c r="H320" s="1302">
        <f t="shared" si="13"/>
        <v>0</v>
      </c>
      <c r="I320" s="764">
        <v>4</v>
      </c>
      <c r="J320" s="764">
        <v>4</v>
      </c>
      <c r="K320" s="172"/>
      <c r="L320" s="1491">
        <f t="shared" si="14"/>
        <v>0</v>
      </c>
      <c r="M320" s="737"/>
      <c r="N320" s="1361"/>
    </row>
    <row r="321" spans="1:14" ht="44.25" customHeight="1">
      <c r="A321" s="304" t="str">
        <f>IF(K321&gt;0,COUNT($K$4:K321)+MAX('MI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1" s="765"/>
      <c r="C321" s="748" t="s">
        <v>5353</v>
      </c>
      <c r="D321" s="749" t="s">
        <v>3544</v>
      </c>
      <c r="E321" s="787" t="s">
        <v>11157</v>
      </c>
      <c r="F321" s="1300">
        <v>311.44</v>
      </c>
      <c r="G321" s="751">
        <f t="shared" si="12"/>
        <v>0</v>
      </c>
      <c r="H321" s="1300">
        <f t="shared" si="13"/>
        <v>0</v>
      </c>
      <c r="I321" s="752">
        <v>4</v>
      </c>
      <c r="J321" s="752">
        <v>4</v>
      </c>
      <c r="K321" s="173"/>
      <c r="L321" s="1489">
        <f t="shared" si="14"/>
        <v>0</v>
      </c>
      <c r="M321" s="737"/>
      <c r="N321" s="1361"/>
    </row>
    <row r="322" spans="1:14" ht="42" customHeight="1" thickBot="1">
      <c r="A322" s="304" t="str">
        <f>IF(K322&gt;0,COUNT($K$4:K322)+MAX('MI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2" s="812"/>
      <c r="C322" s="767" t="s">
        <v>5354</v>
      </c>
      <c r="D322" s="768" t="s">
        <v>3545</v>
      </c>
      <c r="E322" s="789" t="s">
        <v>11158</v>
      </c>
      <c r="F322" s="1303">
        <v>512.04</v>
      </c>
      <c r="G322" s="770">
        <f t="shared" si="12"/>
        <v>0</v>
      </c>
      <c r="H322" s="1303">
        <f t="shared" si="13"/>
        <v>0</v>
      </c>
      <c r="I322" s="771">
        <v>4</v>
      </c>
      <c r="J322" s="771">
        <v>4</v>
      </c>
      <c r="K322" s="174"/>
      <c r="L322" s="1492">
        <f t="shared" si="14"/>
        <v>0</v>
      </c>
      <c r="M322" s="737"/>
      <c r="N322" s="1361"/>
    </row>
    <row r="323" spans="1:14" ht="25.5" customHeight="1">
      <c r="A323" s="304" t="str">
        <f>IF(K323&gt;0,COUNT($K$4:K323)+MAX('MI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3" s="765"/>
      <c r="C323" s="780" t="s">
        <v>5355</v>
      </c>
      <c r="D323" s="781" t="s">
        <v>3546</v>
      </c>
      <c r="E323" s="797" t="s">
        <v>11036</v>
      </c>
      <c r="F323" s="1305">
        <v>70.52000000000001</v>
      </c>
      <c r="G323" s="783">
        <f t="shared" si="12"/>
        <v>0</v>
      </c>
      <c r="H323" s="1305">
        <f t="shared" si="13"/>
        <v>0</v>
      </c>
      <c r="I323" s="785">
        <v>25</v>
      </c>
      <c r="J323" s="785">
        <v>100</v>
      </c>
      <c r="K323" s="170"/>
      <c r="L323" s="1494">
        <f t="shared" si="14"/>
        <v>0</v>
      </c>
      <c r="M323" s="737"/>
      <c r="N323" s="1361"/>
    </row>
    <row r="324" spans="1:14" ht="25.5" customHeight="1">
      <c r="A324" s="304" t="str">
        <f>IF(K324&gt;0,COUNT($K$4:K324)+MAX('MI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4" s="747"/>
      <c r="C324" s="753" t="s">
        <v>3547</v>
      </c>
      <c r="D324" s="754" t="s">
        <v>3548</v>
      </c>
      <c r="E324" s="758" t="s">
        <v>11037</v>
      </c>
      <c r="F324" s="1301">
        <v>57.79</v>
      </c>
      <c r="G324" s="756">
        <f t="shared" si="12"/>
        <v>0</v>
      </c>
      <c r="H324" s="1301">
        <f t="shared" si="13"/>
        <v>0</v>
      </c>
      <c r="I324" s="757">
        <v>25</v>
      </c>
      <c r="J324" s="757">
        <v>25</v>
      </c>
      <c r="K324" s="171"/>
      <c r="L324" s="1490">
        <f t="shared" si="14"/>
        <v>0</v>
      </c>
      <c r="M324" s="737"/>
      <c r="N324" s="1361"/>
    </row>
    <row r="325" spans="1:14" ht="25.5" customHeight="1">
      <c r="A325" s="304" t="str">
        <f>IF(K325&gt;0,COUNT($K$4:K325)+MAX('MI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5" s="747"/>
      <c r="C325" s="753" t="s">
        <v>5356</v>
      </c>
      <c r="D325" s="754" t="s">
        <v>3549</v>
      </c>
      <c r="E325" s="758" t="s">
        <v>11038</v>
      </c>
      <c r="F325" s="1301">
        <v>168.34</v>
      </c>
      <c r="G325" s="756">
        <f t="shared" ref="G325:G388" si="15">$G$2</f>
        <v>0</v>
      </c>
      <c r="H325" s="1301">
        <f t="shared" ref="H325:H388" si="16">IFERROR(F325*G325,"-")</f>
        <v>0</v>
      </c>
      <c r="I325" s="757">
        <v>10</v>
      </c>
      <c r="J325" s="757">
        <v>10</v>
      </c>
      <c r="K325" s="171"/>
      <c r="L325" s="1490">
        <f t="shared" ref="L325:L388" si="17">IFERROR(K325*H325,0)</f>
        <v>0</v>
      </c>
      <c r="M325" s="737"/>
      <c r="N325" s="1361"/>
    </row>
    <row r="326" spans="1:14" ht="25.5" customHeight="1">
      <c r="A326" s="304" t="str">
        <f>IF(K326&gt;0,COUNT($K$4:K326)+MAX('MI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6" s="747"/>
      <c r="C326" s="753" t="s">
        <v>5357</v>
      </c>
      <c r="D326" s="754" t="s">
        <v>3550</v>
      </c>
      <c r="E326" s="758" t="s">
        <v>11039</v>
      </c>
      <c r="F326" s="1301">
        <v>230.37</v>
      </c>
      <c r="G326" s="756">
        <f t="shared" si="15"/>
        <v>0</v>
      </c>
      <c r="H326" s="1301">
        <f t="shared" si="16"/>
        <v>0</v>
      </c>
      <c r="I326" s="757">
        <v>5</v>
      </c>
      <c r="J326" s="757">
        <v>5</v>
      </c>
      <c r="K326" s="171"/>
      <c r="L326" s="1490">
        <f t="shared" si="17"/>
        <v>0</v>
      </c>
      <c r="M326" s="737"/>
      <c r="N326" s="1361"/>
    </row>
    <row r="327" spans="1:14" ht="25.5" customHeight="1">
      <c r="A327" s="304" t="str">
        <f>IF(K327&gt;0,COUNT($K$4:K327)+MAX('MI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7" s="747"/>
      <c r="C327" s="753" t="s">
        <v>5358</v>
      </c>
      <c r="D327" s="754" t="s">
        <v>3551</v>
      </c>
      <c r="E327" s="758" t="s">
        <v>11040</v>
      </c>
      <c r="F327" s="1301">
        <v>461.39</v>
      </c>
      <c r="G327" s="756">
        <f t="shared" si="15"/>
        <v>0</v>
      </c>
      <c r="H327" s="1301">
        <f t="shared" si="16"/>
        <v>0</v>
      </c>
      <c r="I327" s="757">
        <v>3</v>
      </c>
      <c r="J327" s="757">
        <v>3</v>
      </c>
      <c r="K327" s="171"/>
      <c r="L327" s="1490">
        <f t="shared" si="17"/>
        <v>0</v>
      </c>
      <c r="M327" s="737"/>
      <c r="N327" s="1361"/>
    </row>
    <row r="328" spans="1:14" ht="25.5" customHeight="1" thickBot="1">
      <c r="A328" s="304" t="str">
        <f>IF(K328&gt;0,COUNT($K$4:K328)+MAX('MI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8" s="759"/>
      <c r="C328" s="760" t="s">
        <v>5359</v>
      </c>
      <c r="D328" s="761" t="s">
        <v>3552</v>
      </c>
      <c r="E328" s="762" t="s">
        <v>11041</v>
      </c>
      <c r="F328" s="1302">
        <v>1188.3699999999999</v>
      </c>
      <c r="G328" s="763">
        <f t="shared" si="15"/>
        <v>0</v>
      </c>
      <c r="H328" s="1302">
        <f t="shared" si="16"/>
        <v>0</v>
      </c>
      <c r="I328" s="764">
        <v>5</v>
      </c>
      <c r="J328" s="764">
        <v>5</v>
      </c>
      <c r="K328" s="172"/>
      <c r="L328" s="1491">
        <f t="shared" si="17"/>
        <v>0</v>
      </c>
      <c r="M328" s="737"/>
      <c r="N328" s="1361"/>
    </row>
    <row r="329" spans="1:14" ht="25.5" customHeight="1">
      <c r="A329" s="304" t="str">
        <f>IF(K329&gt;0,COUNT($K$4:K329)+MAX('MI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29" s="765"/>
      <c r="C329" s="748" t="s">
        <v>3553</v>
      </c>
      <c r="D329" s="749" t="s">
        <v>3554</v>
      </c>
      <c r="E329" s="766" t="s">
        <v>10979</v>
      </c>
      <c r="F329" s="1300">
        <v>47.559999999999995</v>
      </c>
      <c r="G329" s="751">
        <f t="shared" si="15"/>
        <v>0</v>
      </c>
      <c r="H329" s="1300">
        <f t="shared" si="16"/>
        <v>0</v>
      </c>
      <c r="I329" s="752">
        <v>20</v>
      </c>
      <c r="J329" s="752">
        <v>80</v>
      </c>
      <c r="K329" s="173"/>
      <c r="L329" s="1489">
        <f t="shared" si="17"/>
        <v>0</v>
      </c>
      <c r="M329" s="737"/>
      <c r="N329" s="1361"/>
    </row>
    <row r="330" spans="1:14" ht="25.5" customHeight="1">
      <c r="A330" s="304" t="str">
        <f>IF(K330&gt;0,COUNT($K$4:K330)+MAX('MI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0" s="747"/>
      <c r="C330" s="753" t="s">
        <v>3555</v>
      </c>
      <c r="D330" s="754" t="s">
        <v>3556</v>
      </c>
      <c r="E330" s="758" t="s">
        <v>10980</v>
      </c>
      <c r="F330" s="1301">
        <v>55.14</v>
      </c>
      <c r="G330" s="756">
        <f t="shared" si="15"/>
        <v>0</v>
      </c>
      <c r="H330" s="1301">
        <f t="shared" si="16"/>
        <v>0</v>
      </c>
      <c r="I330" s="757">
        <v>15</v>
      </c>
      <c r="J330" s="757">
        <v>60</v>
      </c>
      <c r="K330" s="171"/>
      <c r="L330" s="1490">
        <f t="shared" si="17"/>
        <v>0</v>
      </c>
      <c r="M330" s="737"/>
      <c r="N330" s="1361"/>
    </row>
    <row r="331" spans="1:14" ht="25.5" customHeight="1">
      <c r="A331" s="304" t="str">
        <f>IF(K331&gt;0,COUNT($K$4:K331)+MAX('MI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1" s="747"/>
      <c r="C331" s="753" t="s">
        <v>3557</v>
      </c>
      <c r="D331" s="754" t="s">
        <v>3558</v>
      </c>
      <c r="E331" s="758" t="s">
        <v>10981</v>
      </c>
      <c r="F331" s="1301">
        <v>105.54</v>
      </c>
      <c r="G331" s="756">
        <f t="shared" si="15"/>
        <v>0</v>
      </c>
      <c r="H331" s="1301">
        <f t="shared" si="16"/>
        <v>0</v>
      </c>
      <c r="I331" s="757">
        <v>20</v>
      </c>
      <c r="J331" s="757">
        <v>20</v>
      </c>
      <c r="K331" s="171"/>
      <c r="L331" s="1490">
        <f t="shared" si="17"/>
        <v>0</v>
      </c>
      <c r="M331" s="737"/>
      <c r="N331" s="1361"/>
    </row>
    <row r="332" spans="1:14" ht="25.5" customHeight="1">
      <c r="A332" s="304" t="str">
        <f>IF(K332&gt;0,COUNT($K$4:K332)+MAX('MI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2" s="747"/>
      <c r="C332" s="753" t="s">
        <v>3559</v>
      </c>
      <c r="D332" s="754" t="s">
        <v>3560</v>
      </c>
      <c r="E332" s="758" t="s">
        <v>10982</v>
      </c>
      <c r="F332" s="1301">
        <v>182.47</v>
      </c>
      <c r="G332" s="756">
        <f t="shared" si="15"/>
        <v>0</v>
      </c>
      <c r="H332" s="1301">
        <f t="shared" si="16"/>
        <v>0</v>
      </c>
      <c r="I332" s="757">
        <v>10</v>
      </c>
      <c r="J332" s="757">
        <v>10</v>
      </c>
      <c r="K332" s="171"/>
      <c r="L332" s="1490">
        <f t="shared" si="17"/>
        <v>0</v>
      </c>
      <c r="M332" s="737"/>
      <c r="N332" s="1361"/>
    </row>
    <row r="333" spans="1:14" ht="25.5" customHeight="1">
      <c r="A333" s="304" t="str">
        <f>IF(K333&gt;0,COUNT($K$4:K333)+MAX('MI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3" s="747"/>
      <c r="C333" s="753" t="s">
        <v>9200</v>
      </c>
      <c r="D333" s="754" t="s">
        <v>3561</v>
      </c>
      <c r="E333" s="758" t="s">
        <v>10983</v>
      </c>
      <c r="F333" s="1301">
        <v>875.79</v>
      </c>
      <c r="G333" s="756">
        <f t="shared" si="15"/>
        <v>0</v>
      </c>
      <c r="H333" s="1301">
        <f t="shared" si="16"/>
        <v>0</v>
      </c>
      <c r="I333" s="757">
        <v>4</v>
      </c>
      <c r="J333" s="757">
        <v>4</v>
      </c>
      <c r="K333" s="171"/>
      <c r="L333" s="1490">
        <f t="shared" si="17"/>
        <v>0</v>
      </c>
      <c r="M333" s="737"/>
      <c r="N333" s="1361"/>
    </row>
    <row r="334" spans="1:14" ht="25.5" customHeight="1" thickBot="1">
      <c r="A334" s="304" t="str">
        <f>IF(K334&gt;0,COUNT($K$4:K334)+MAX('MI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4" s="759"/>
      <c r="C334" s="767" t="s">
        <v>5360</v>
      </c>
      <c r="D334" s="768" t="s">
        <v>3562</v>
      </c>
      <c r="E334" s="789" t="s">
        <v>10984</v>
      </c>
      <c r="F334" s="1303">
        <v>1600.24</v>
      </c>
      <c r="G334" s="770">
        <f t="shared" si="15"/>
        <v>0</v>
      </c>
      <c r="H334" s="1303">
        <f t="shared" si="16"/>
        <v>0</v>
      </c>
      <c r="I334" s="771">
        <v>4</v>
      </c>
      <c r="J334" s="771">
        <v>4</v>
      </c>
      <c r="K334" s="174"/>
      <c r="L334" s="1492">
        <f t="shared" si="17"/>
        <v>0</v>
      </c>
      <c r="M334" s="737"/>
      <c r="N334" s="1361"/>
    </row>
    <row r="335" spans="1:14" ht="25.5" customHeight="1">
      <c r="A335" s="304" t="str">
        <f>IF(K335&gt;0,COUNT($K$4:K335)+MAX('MI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5" s="765"/>
      <c r="C335" s="780" t="s">
        <v>5361</v>
      </c>
      <c r="D335" s="781" t="s">
        <v>3563</v>
      </c>
      <c r="E335" s="797" t="s">
        <v>10852</v>
      </c>
      <c r="F335" s="1305">
        <v>38.409999999999997</v>
      </c>
      <c r="G335" s="783">
        <f t="shared" si="15"/>
        <v>0</v>
      </c>
      <c r="H335" s="1305">
        <f t="shared" si="16"/>
        <v>0</v>
      </c>
      <c r="I335" s="785">
        <v>20</v>
      </c>
      <c r="J335" s="785">
        <v>120</v>
      </c>
      <c r="K335" s="170"/>
      <c r="L335" s="1494">
        <f t="shared" si="17"/>
        <v>0</v>
      </c>
      <c r="M335" s="737"/>
      <c r="N335" s="1361"/>
    </row>
    <row r="336" spans="1:14" ht="25.5" customHeight="1">
      <c r="A336" s="304" t="str">
        <f>IF(K336&gt;0,COUNT($K$4:K336)+MAX('MI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6" s="747"/>
      <c r="C336" s="753" t="s">
        <v>9201</v>
      </c>
      <c r="D336" s="754" t="s">
        <v>3564</v>
      </c>
      <c r="E336" s="758" t="s">
        <v>10853</v>
      </c>
      <c r="F336" s="1301">
        <v>44.989999999999995</v>
      </c>
      <c r="G336" s="756">
        <f t="shared" si="15"/>
        <v>0</v>
      </c>
      <c r="H336" s="1301">
        <f t="shared" si="16"/>
        <v>0</v>
      </c>
      <c r="I336" s="757">
        <v>20</v>
      </c>
      <c r="J336" s="757">
        <v>80</v>
      </c>
      <c r="K336" s="171"/>
      <c r="L336" s="1490">
        <f t="shared" si="17"/>
        <v>0</v>
      </c>
      <c r="M336" s="737"/>
      <c r="N336" s="1361"/>
    </row>
    <row r="337" spans="1:14" ht="25.5" customHeight="1">
      <c r="A337" s="304" t="str">
        <f>IF(K337&gt;0,COUNT($K$4:K337)+MAX('MI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7" s="747"/>
      <c r="C337" s="753" t="s">
        <v>5362</v>
      </c>
      <c r="D337" s="754" t="s">
        <v>3565</v>
      </c>
      <c r="E337" s="758" t="s">
        <v>10854</v>
      </c>
      <c r="F337" s="1301">
        <v>87.22</v>
      </c>
      <c r="G337" s="756">
        <f t="shared" si="15"/>
        <v>0</v>
      </c>
      <c r="H337" s="1301">
        <f t="shared" si="16"/>
        <v>0</v>
      </c>
      <c r="I337" s="757">
        <v>15</v>
      </c>
      <c r="J337" s="757">
        <v>15</v>
      </c>
      <c r="K337" s="171"/>
      <c r="L337" s="1490">
        <f t="shared" si="17"/>
        <v>0</v>
      </c>
      <c r="M337" s="737"/>
      <c r="N337" s="1361"/>
    </row>
    <row r="338" spans="1:14" ht="25.5" customHeight="1">
      <c r="A338" s="304" t="str">
        <f>IF(K338&gt;0,COUNT($K$4:K338)+MAX('MI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8" s="747"/>
      <c r="C338" s="753" t="s">
        <v>3566</v>
      </c>
      <c r="D338" s="754" t="s">
        <v>3567</v>
      </c>
      <c r="E338" s="758" t="s">
        <v>10855</v>
      </c>
      <c r="F338" s="1301">
        <v>155.66</v>
      </c>
      <c r="G338" s="756">
        <f t="shared" si="15"/>
        <v>0</v>
      </c>
      <c r="H338" s="1301">
        <f t="shared" si="16"/>
        <v>0</v>
      </c>
      <c r="I338" s="757">
        <v>10</v>
      </c>
      <c r="J338" s="757">
        <v>10</v>
      </c>
      <c r="K338" s="171"/>
      <c r="L338" s="1490">
        <f t="shared" si="17"/>
        <v>0</v>
      </c>
      <c r="M338" s="737"/>
      <c r="N338" s="1361"/>
    </row>
    <row r="339" spans="1:14" ht="25.5" customHeight="1">
      <c r="A339" s="304" t="str">
        <f>IF(K339&gt;0,COUNT($K$4:K339)+MAX('MI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39" s="747"/>
      <c r="C339" s="753" t="s">
        <v>5363</v>
      </c>
      <c r="D339" s="754" t="s">
        <v>3568</v>
      </c>
      <c r="E339" s="758" t="s">
        <v>10856</v>
      </c>
      <c r="F339" s="1301">
        <v>782.68999999999994</v>
      </c>
      <c r="G339" s="756">
        <f t="shared" si="15"/>
        <v>0</v>
      </c>
      <c r="H339" s="1301">
        <f t="shared" si="16"/>
        <v>0</v>
      </c>
      <c r="I339" s="757">
        <v>6</v>
      </c>
      <c r="J339" s="757">
        <v>6</v>
      </c>
      <c r="K339" s="171"/>
      <c r="L339" s="1490">
        <f t="shared" si="17"/>
        <v>0</v>
      </c>
      <c r="M339" s="737"/>
      <c r="N339" s="1361"/>
    </row>
    <row r="340" spans="1:14" ht="25.5" customHeight="1" thickBot="1">
      <c r="A340" s="304" t="str">
        <f>IF(K340&gt;0,COUNT($K$4:K340)+MAX('MI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0" s="759"/>
      <c r="C340" s="760" t="s">
        <v>5364</v>
      </c>
      <c r="D340" s="761" t="s">
        <v>3569</v>
      </c>
      <c r="E340" s="762" t="s">
        <v>10857</v>
      </c>
      <c r="F340" s="1302">
        <v>1284.1199999999999</v>
      </c>
      <c r="G340" s="763">
        <f t="shared" si="15"/>
        <v>0</v>
      </c>
      <c r="H340" s="1302">
        <f t="shared" si="16"/>
        <v>0</v>
      </c>
      <c r="I340" s="764">
        <v>4</v>
      </c>
      <c r="J340" s="764">
        <v>4</v>
      </c>
      <c r="K340" s="172"/>
      <c r="L340" s="1491">
        <f t="shared" si="17"/>
        <v>0</v>
      </c>
      <c r="M340" s="737"/>
      <c r="N340" s="1361"/>
    </row>
    <row r="341" spans="1:14" ht="45" customHeight="1">
      <c r="A341" s="304" t="str">
        <f>IF(K341&gt;0,COUNT($K$4:K341)+MAX('MI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1" s="765"/>
      <c r="C341" s="748" t="s">
        <v>9566</v>
      </c>
      <c r="D341" s="749" t="s">
        <v>3570</v>
      </c>
      <c r="E341" s="766" t="s">
        <v>10858</v>
      </c>
      <c r="F341" s="1300">
        <v>76.350000000000009</v>
      </c>
      <c r="G341" s="751">
        <f t="shared" si="15"/>
        <v>0</v>
      </c>
      <c r="H341" s="1300">
        <f t="shared" si="16"/>
        <v>0</v>
      </c>
      <c r="I341" s="752">
        <v>10</v>
      </c>
      <c r="J341" s="752">
        <v>60</v>
      </c>
      <c r="K341" s="173"/>
      <c r="L341" s="1489">
        <f t="shared" si="17"/>
        <v>0</v>
      </c>
      <c r="M341" s="737"/>
      <c r="N341" s="1361"/>
    </row>
    <row r="342" spans="1:14" ht="47.25" customHeight="1">
      <c r="A342" s="304" t="str">
        <f>IF(K342&gt;0,COUNT($K$4:K342)+MAX('MI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2" s="747"/>
      <c r="C342" s="753" t="s">
        <v>9202</v>
      </c>
      <c r="D342" s="754" t="s">
        <v>3571</v>
      </c>
      <c r="E342" s="758" t="s">
        <v>10859</v>
      </c>
      <c r="F342" s="1301">
        <v>122.49000000000001</v>
      </c>
      <c r="G342" s="756">
        <f t="shared" si="15"/>
        <v>0</v>
      </c>
      <c r="H342" s="1301">
        <f t="shared" si="16"/>
        <v>0</v>
      </c>
      <c r="I342" s="757">
        <v>10</v>
      </c>
      <c r="J342" s="757">
        <v>10</v>
      </c>
      <c r="K342" s="171"/>
      <c r="L342" s="1490">
        <f t="shared" si="17"/>
        <v>0</v>
      </c>
      <c r="M342" s="737"/>
      <c r="N342" s="1361"/>
    </row>
    <row r="343" spans="1:14" ht="49.5" customHeight="1" thickBot="1">
      <c r="A343" s="304" t="str">
        <f>IF(K343&gt;0,COUNT($K$4:K343)+MAX('MI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3" s="759"/>
      <c r="C343" s="767" t="s">
        <v>9203</v>
      </c>
      <c r="D343" s="768" t="s">
        <v>3572</v>
      </c>
      <c r="E343" s="789" t="s">
        <v>10860</v>
      </c>
      <c r="F343" s="1303">
        <v>202.54</v>
      </c>
      <c r="G343" s="770">
        <f t="shared" si="15"/>
        <v>0</v>
      </c>
      <c r="H343" s="1303">
        <f t="shared" si="16"/>
        <v>0</v>
      </c>
      <c r="I343" s="771">
        <v>1</v>
      </c>
      <c r="J343" s="771">
        <v>1</v>
      </c>
      <c r="K343" s="174"/>
      <c r="L343" s="1492">
        <f t="shared" si="17"/>
        <v>0</v>
      </c>
      <c r="M343" s="737"/>
      <c r="N343" s="1361"/>
    </row>
    <row r="344" spans="1:14" ht="50.25" customHeight="1">
      <c r="A344" s="304" t="str">
        <f>IF(K344&gt;0,COUNT($K$4:K344)+MAX('MI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4" s="765"/>
      <c r="C344" s="780" t="s">
        <v>5365</v>
      </c>
      <c r="D344" s="781" t="s">
        <v>3573</v>
      </c>
      <c r="E344" s="797" t="s">
        <v>11042</v>
      </c>
      <c r="F344" s="1305">
        <v>169.1</v>
      </c>
      <c r="G344" s="783">
        <f t="shared" si="15"/>
        <v>0</v>
      </c>
      <c r="H344" s="1305">
        <f t="shared" si="16"/>
        <v>0</v>
      </c>
      <c r="I344" s="785">
        <v>10</v>
      </c>
      <c r="J344" s="785">
        <v>10</v>
      </c>
      <c r="K344" s="170"/>
      <c r="L344" s="1494">
        <f t="shared" si="17"/>
        <v>0</v>
      </c>
      <c r="M344" s="737"/>
      <c r="N344" s="1361"/>
    </row>
    <row r="345" spans="1:14" ht="44.25" customHeight="1" thickBot="1">
      <c r="A345" s="304" t="str">
        <f>IF(K345&gt;0,COUNT($K$4:K345)+MAX('MI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5" s="759"/>
      <c r="C345" s="1259" t="s">
        <v>9567</v>
      </c>
      <c r="D345" s="761" t="s">
        <v>3574</v>
      </c>
      <c r="E345" s="762" t="s">
        <v>11043</v>
      </c>
      <c r="F345" s="1302">
        <v>218.88</v>
      </c>
      <c r="G345" s="763">
        <f t="shared" si="15"/>
        <v>0</v>
      </c>
      <c r="H345" s="1302">
        <f t="shared" si="16"/>
        <v>0</v>
      </c>
      <c r="I345" s="764">
        <v>4</v>
      </c>
      <c r="J345" s="764">
        <v>4</v>
      </c>
      <c r="K345" s="172"/>
      <c r="L345" s="1491">
        <f t="shared" si="17"/>
        <v>0</v>
      </c>
      <c r="M345" s="737"/>
      <c r="N345" s="1361"/>
    </row>
    <row r="346" spans="1:14">
      <c r="A346" s="304" t="str">
        <f>IF(K346&gt;0,COUNT($K$4:K346)+MAX('MI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6" s="765"/>
      <c r="C346" s="748" t="s">
        <v>3575</v>
      </c>
      <c r="D346" s="749" t="s">
        <v>3576</v>
      </c>
      <c r="E346" s="766" t="s">
        <v>11044</v>
      </c>
      <c r="F346" s="1300">
        <v>96.070000000000007</v>
      </c>
      <c r="G346" s="751">
        <f t="shared" si="15"/>
        <v>0</v>
      </c>
      <c r="H346" s="1300">
        <f t="shared" si="16"/>
        <v>0</v>
      </c>
      <c r="I346" s="752">
        <v>15</v>
      </c>
      <c r="J346" s="752">
        <v>15</v>
      </c>
      <c r="K346" s="173"/>
      <c r="L346" s="1489">
        <f t="shared" si="17"/>
        <v>0</v>
      </c>
      <c r="M346" s="737"/>
      <c r="N346" s="1361"/>
    </row>
    <row r="347" spans="1:14">
      <c r="A347" s="304" t="str">
        <f>IF(K347&gt;0,COUNT($K$4:K347)+MAX('MI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7" s="747"/>
      <c r="C347" s="753" t="s">
        <v>5366</v>
      </c>
      <c r="D347" s="754" t="s">
        <v>3577</v>
      </c>
      <c r="E347" s="758" t="s">
        <v>11045</v>
      </c>
      <c r="F347" s="1301">
        <v>207.38</v>
      </c>
      <c r="G347" s="756">
        <f t="shared" si="15"/>
        <v>0</v>
      </c>
      <c r="H347" s="1301">
        <f t="shared" si="16"/>
        <v>0</v>
      </c>
      <c r="I347" s="757">
        <v>10</v>
      </c>
      <c r="J347" s="757">
        <v>10</v>
      </c>
      <c r="K347" s="171"/>
      <c r="L347" s="1490">
        <f t="shared" si="17"/>
        <v>0</v>
      </c>
      <c r="M347" s="737"/>
      <c r="N347" s="1361"/>
    </row>
    <row r="348" spans="1:14" ht="31.5">
      <c r="A348" s="304" t="str">
        <f>IF(K348&gt;0,COUNT($K$4:K348)+MAX('MI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8" s="747"/>
      <c r="C348" s="753" t="s">
        <v>5367</v>
      </c>
      <c r="D348" s="754" t="s">
        <v>3578</v>
      </c>
      <c r="E348" s="758" t="s">
        <v>11046</v>
      </c>
      <c r="F348" s="1301">
        <v>118.24000000000001</v>
      </c>
      <c r="G348" s="756">
        <f t="shared" si="15"/>
        <v>0</v>
      </c>
      <c r="H348" s="1301">
        <f t="shared" si="16"/>
        <v>0</v>
      </c>
      <c r="I348" s="757">
        <v>20</v>
      </c>
      <c r="J348" s="757">
        <v>20</v>
      </c>
      <c r="K348" s="171"/>
      <c r="L348" s="1490">
        <f t="shared" si="17"/>
        <v>0</v>
      </c>
      <c r="M348" s="737"/>
      <c r="N348" s="1361"/>
    </row>
    <row r="349" spans="1:14" ht="31.5">
      <c r="A349" s="304" t="str">
        <f>IF(K349&gt;0,COUNT($K$4:K349)+MAX('MI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49" s="747"/>
      <c r="C349" s="753" t="s">
        <v>5368</v>
      </c>
      <c r="D349" s="754" t="s">
        <v>3579</v>
      </c>
      <c r="E349" s="758" t="s">
        <v>11047</v>
      </c>
      <c r="F349" s="1301">
        <v>110.45</v>
      </c>
      <c r="G349" s="756">
        <f t="shared" si="15"/>
        <v>0</v>
      </c>
      <c r="H349" s="1301">
        <f t="shared" si="16"/>
        <v>0</v>
      </c>
      <c r="I349" s="757">
        <v>20</v>
      </c>
      <c r="J349" s="757">
        <v>20</v>
      </c>
      <c r="K349" s="171"/>
      <c r="L349" s="1490">
        <f t="shared" si="17"/>
        <v>0</v>
      </c>
      <c r="M349" s="737"/>
      <c r="N349" s="1361"/>
    </row>
    <row r="350" spans="1:14" ht="31.5">
      <c r="A350" s="304" t="str">
        <f>IF(K350&gt;0,COUNT($K$4:K350)+MAX('MI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0" s="747"/>
      <c r="C350" s="753" t="s">
        <v>5369</v>
      </c>
      <c r="D350" s="754" t="s">
        <v>3580</v>
      </c>
      <c r="E350" s="758" t="s">
        <v>11048</v>
      </c>
      <c r="F350" s="1301">
        <v>76.660000000000011</v>
      </c>
      <c r="G350" s="756">
        <f t="shared" si="15"/>
        <v>0</v>
      </c>
      <c r="H350" s="1301">
        <f t="shared" si="16"/>
        <v>0</v>
      </c>
      <c r="I350" s="757">
        <v>20</v>
      </c>
      <c r="J350" s="757">
        <v>20</v>
      </c>
      <c r="K350" s="171"/>
      <c r="L350" s="1490">
        <f t="shared" si="17"/>
        <v>0</v>
      </c>
      <c r="M350" s="737"/>
      <c r="N350" s="1361"/>
    </row>
    <row r="351" spans="1:14" ht="16.5" thickBot="1">
      <c r="A351" s="304" t="str">
        <f>IF(K351&gt;0,COUNT($K$4:K351)+MAX('MI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1" s="759"/>
      <c r="C351" s="767" t="s">
        <v>5370</v>
      </c>
      <c r="D351" s="768" t="s">
        <v>3581</v>
      </c>
      <c r="E351" s="789" t="s">
        <v>11049</v>
      </c>
      <c r="F351" s="1303">
        <v>230.19</v>
      </c>
      <c r="G351" s="770">
        <f t="shared" si="15"/>
        <v>0</v>
      </c>
      <c r="H351" s="1303">
        <f t="shared" si="16"/>
        <v>0</v>
      </c>
      <c r="I351" s="771">
        <v>10</v>
      </c>
      <c r="J351" s="771">
        <v>10</v>
      </c>
      <c r="K351" s="174"/>
      <c r="L351" s="1492">
        <f t="shared" si="17"/>
        <v>0</v>
      </c>
      <c r="M351" s="737"/>
      <c r="N351" s="1361"/>
    </row>
    <row r="352" spans="1:14" ht="31.5">
      <c r="A352" s="304" t="str">
        <f>IF(K352&gt;0,COUNT($K$4:K352)+MAX('MI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2" s="779"/>
      <c r="C352" s="780" t="s">
        <v>4087</v>
      </c>
      <c r="D352" s="781" t="s">
        <v>3582</v>
      </c>
      <c r="E352" s="797" t="s">
        <v>11050</v>
      </c>
      <c r="F352" s="1305">
        <v>45.97</v>
      </c>
      <c r="G352" s="783">
        <f t="shared" si="15"/>
        <v>0</v>
      </c>
      <c r="H352" s="1305">
        <f t="shared" si="16"/>
        <v>0</v>
      </c>
      <c r="I352" s="785">
        <v>10</v>
      </c>
      <c r="J352" s="785">
        <v>40</v>
      </c>
      <c r="K352" s="170"/>
      <c r="L352" s="1494">
        <f t="shared" si="17"/>
        <v>0</v>
      </c>
      <c r="M352" s="737"/>
      <c r="N352" s="1361"/>
    </row>
    <row r="353" spans="1:14" ht="31.5">
      <c r="A353" s="304" t="str">
        <f>IF(K353&gt;0,COUNT($K$4:K353)+MAX('MI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3" s="795"/>
      <c r="C353" s="753" t="s">
        <v>4088</v>
      </c>
      <c r="D353" s="754" t="s">
        <v>3583</v>
      </c>
      <c r="E353" s="758" t="s">
        <v>11051</v>
      </c>
      <c r="F353" s="1301">
        <v>48.82</v>
      </c>
      <c r="G353" s="756">
        <f t="shared" si="15"/>
        <v>0</v>
      </c>
      <c r="H353" s="1301">
        <f t="shared" si="16"/>
        <v>0</v>
      </c>
      <c r="I353" s="757">
        <v>20</v>
      </c>
      <c r="J353" s="757">
        <v>20</v>
      </c>
      <c r="K353" s="171"/>
      <c r="L353" s="1490">
        <f t="shared" si="17"/>
        <v>0</v>
      </c>
      <c r="M353" s="737"/>
      <c r="N353" s="1361"/>
    </row>
    <row r="354" spans="1:14" ht="31.5">
      <c r="A354" s="304" t="str">
        <f>IF(K354&gt;0,COUNT($K$4:K354)+MAX('MI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4" s="795"/>
      <c r="C354" s="753" t="s">
        <v>4089</v>
      </c>
      <c r="D354" s="754" t="s">
        <v>3584</v>
      </c>
      <c r="E354" s="758" t="s">
        <v>11052</v>
      </c>
      <c r="F354" s="1301">
        <v>125.63000000000001</v>
      </c>
      <c r="G354" s="756">
        <f t="shared" si="15"/>
        <v>0</v>
      </c>
      <c r="H354" s="1301">
        <f t="shared" si="16"/>
        <v>0</v>
      </c>
      <c r="I354" s="757">
        <v>10</v>
      </c>
      <c r="J354" s="757">
        <v>10</v>
      </c>
      <c r="K354" s="171"/>
      <c r="L354" s="1490">
        <f t="shared" si="17"/>
        <v>0</v>
      </c>
      <c r="M354" s="737"/>
      <c r="N354" s="1361"/>
    </row>
    <row r="355" spans="1:14" ht="32.25" thickBot="1">
      <c r="A355" s="304" t="str">
        <f>IF(K355&gt;0,COUNT($K$4:K355)+MAX('MI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5" s="812"/>
      <c r="C355" s="760" t="s">
        <v>4090</v>
      </c>
      <c r="D355" s="761" t="s">
        <v>3585</v>
      </c>
      <c r="E355" s="762" t="s">
        <v>11053</v>
      </c>
      <c r="F355" s="1302">
        <v>248.92999999999998</v>
      </c>
      <c r="G355" s="763">
        <f t="shared" si="15"/>
        <v>0</v>
      </c>
      <c r="H355" s="1302">
        <f t="shared" si="16"/>
        <v>0</v>
      </c>
      <c r="I355" s="764">
        <v>4</v>
      </c>
      <c r="J355" s="764">
        <v>4</v>
      </c>
      <c r="K355" s="172"/>
      <c r="L355" s="1491">
        <f t="shared" si="17"/>
        <v>0</v>
      </c>
      <c r="M355" s="737"/>
      <c r="N355" s="1361"/>
    </row>
    <row r="356" spans="1:14" ht="31.5">
      <c r="A356" s="304" t="str">
        <f>IF(K356&gt;0,COUNT($K$4:K356)+MAX('MI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6" s="1896"/>
      <c r="C356" s="748" t="s">
        <v>5371</v>
      </c>
      <c r="D356" s="749" t="s">
        <v>3586</v>
      </c>
      <c r="E356" s="766" t="s">
        <v>11159</v>
      </c>
      <c r="F356" s="1300">
        <v>88.09</v>
      </c>
      <c r="G356" s="751">
        <f t="shared" si="15"/>
        <v>0</v>
      </c>
      <c r="H356" s="1300">
        <f t="shared" si="16"/>
        <v>0</v>
      </c>
      <c r="I356" s="752">
        <v>10</v>
      </c>
      <c r="J356" s="752">
        <v>40</v>
      </c>
      <c r="K356" s="173"/>
      <c r="L356" s="1489">
        <f t="shared" si="17"/>
        <v>0</v>
      </c>
      <c r="M356" s="737"/>
      <c r="N356" s="1361"/>
    </row>
    <row r="357" spans="1:14" ht="31.5">
      <c r="A357" s="304" t="str">
        <f>IF(K357&gt;0,COUNT($K$4:K357)+MAX('MI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7" s="1898"/>
      <c r="C357" s="753" t="s">
        <v>5372</v>
      </c>
      <c r="D357" s="754" t="s">
        <v>3587</v>
      </c>
      <c r="E357" s="758" t="s">
        <v>11160</v>
      </c>
      <c r="F357" s="1301">
        <v>64.61</v>
      </c>
      <c r="G357" s="756">
        <f t="shared" si="15"/>
        <v>0</v>
      </c>
      <c r="H357" s="1301">
        <f t="shared" si="16"/>
        <v>0</v>
      </c>
      <c r="I357" s="757">
        <v>10</v>
      </c>
      <c r="J357" s="757">
        <v>40</v>
      </c>
      <c r="K357" s="171"/>
      <c r="L357" s="1490">
        <f t="shared" si="17"/>
        <v>0</v>
      </c>
      <c r="M357" s="737"/>
      <c r="N357" s="1361"/>
    </row>
    <row r="358" spans="1:14" ht="31.5">
      <c r="A358" s="304" t="str">
        <f>IF(K358&gt;0,COUNT($K$4:K358)+MAX('MI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8" s="1898"/>
      <c r="C358" s="753" t="s">
        <v>5373</v>
      </c>
      <c r="D358" s="754" t="s">
        <v>3588</v>
      </c>
      <c r="E358" s="758" t="s">
        <v>11161</v>
      </c>
      <c r="F358" s="1301">
        <v>61.54</v>
      </c>
      <c r="G358" s="756">
        <f t="shared" si="15"/>
        <v>0</v>
      </c>
      <c r="H358" s="1301">
        <f t="shared" si="16"/>
        <v>0</v>
      </c>
      <c r="I358" s="757">
        <v>20</v>
      </c>
      <c r="J358" s="757">
        <v>20</v>
      </c>
      <c r="K358" s="171"/>
      <c r="L358" s="1490">
        <f t="shared" si="17"/>
        <v>0</v>
      </c>
      <c r="M358" s="737"/>
      <c r="N358" s="1361"/>
    </row>
    <row r="359" spans="1:14" ht="31.5">
      <c r="A359" s="304" t="str">
        <f>IF(K359&gt;0,COUNT($K$4:K359)+MAX('MI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59" s="1898"/>
      <c r="C359" s="753" t="s">
        <v>9204</v>
      </c>
      <c r="D359" s="754" t="s">
        <v>3589</v>
      </c>
      <c r="E359" s="758" t="s">
        <v>11162</v>
      </c>
      <c r="F359" s="1301">
        <v>115.22</v>
      </c>
      <c r="G359" s="756">
        <f t="shared" si="15"/>
        <v>0</v>
      </c>
      <c r="H359" s="1301">
        <f t="shared" si="16"/>
        <v>0</v>
      </c>
      <c r="I359" s="757">
        <v>12</v>
      </c>
      <c r="J359" s="757">
        <v>12</v>
      </c>
      <c r="K359" s="171"/>
      <c r="L359" s="1490">
        <f t="shared" si="17"/>
        <v>0</v>
      </c>
      <c r="M359" s="737"/>
      <c r="N359" s="1361"/>
    </row>
    <row r="360" spans="1:14" ht="31.5">
      <c r="A360" s="304" t="str">
        <f>IF(K360&gt;0,COUNT($K$4:K360)+MAX('MI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0" s="1898"/>
      <c r="C360" s="753" t="s">
        <v>5374</v>
      </c>
      <c r="D360" s="754" t="s">
        <v>3590</v>
      </c>
      <c r="E360" s="758" t="s">
        <v>11163</v>
      </c>
      <c r="F360" s="1301">
        <v>85.84</v>
      </c>
      <c r="G360" s="756">
        <f t="shared" si="15"/>
        <v>0</v>
      </c>
      <c r="H360" s="1301">
        <f t="shared" si="16"/>
        <v>0</v>
      </c>
      <c r="I360" s="757">
        <v>12</v>
      </c>
      <c r="J360" s="757">
        <v>12</v>
      </c>
      <c r="K360" s="171"/>
      <c r="L360" s="1490">
        <f t="shared" si="17"/>
        <v>0</v>
      </c>
      <c r="M360" s="737"/>
      <c r="N360" s="1361"/>
    </row>
    <row r="361" spans="1:14" ht="31.5">
      <c r="A361" s="304" t="str">
        <f>IF(K361&gt;0,COUNT($K$4:K361)+MAX('MI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1" s="1898"/>
      <c r="C361" s="753" t="s">
        <v>4091</v>
      </c>
      <c r="D361" s="754" t="s">
        <v>3591</v>
      </c>
      <c r="E361" s="758" t="s">
        <v>11164</v>
      </c>
      <c r="F361" s="1301">
        <v>130.04999999999998</v>
      </c>
      <c r="G361" s="756">
        <f t="shared" si="15"/>
        <v>0</v>
      </c>
      <c r="H361" s="1301">
        <f t="shared" si="16"/>
        <v>0</v>
      </c>
      <c r="I361" s="757">
        <v>6</v>
      </c>
      <c r="J361" s="757">
        <v>6</v>
      </c>
      <c r="K361" s="171"/>
      <c r="L361" s="1490">
        <f t="shared" si="17"/>
        <v>0</v>
      </c>
      <c r="M361" s="737"/>
      <c r="N361" s="1361"/>
    </row>
    <row r="362" spans="1:14" ht="32.25" thickBot="1">
      <c r="A362" s="304" t="str">
        <f>IF(K362&gt;0,COUNT($K$4:K362)+MAX('MI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2" s="1899"/>
      <c r="C362" s="767" t="s">
        <v>5375</v>
      </c>
      <c r="D362" s="768" t="s">
        <v>3592</v>
      </c>
      <c r="E362" s="789" t="s">
        <v>11165</v>
      </c>
      <c r="F362" s="1303">
        <v>167.76999999999998</v>
      </c>
      <c r="G362" s="770">
        <f t="shared" si="15"/>
        <v>0</v>
      </c>
      <c r="H362" s="1303">
        <f t="shared" si="16"/>
        <v>0</v>
      </c>
      <c r="I362" s="771">
        <v>4</v>
      </c>
      <c r="J362" s="771">
        <v>4</v>
      </c>
      <c r="K362" s="174"/>
      <c r="L362" s="1492">
        <f t="shared" si="17"/>
        <v>0</v>
      </c>
      <c r="M362" s="737"/>
      <c r="N362" s="1361"/>
    </row>
    <row r="363" spans="1:14" ht="31.5">
      <c r="A363" s="304" t="str">
        <f>IF(K363&gt;0,COUNT($K$4:K363)+MAX('MI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3" s="765"/>
      <c r="C363" s="780" t="s">
        <v>5376</v>
      </c>
      <c r="D363" s="781" t="s">
        <v>3593</v>
      </c>
      <c r="E363" s="782" t="s">
        <v>11054</v>
      </c>
      <c r="F363" s="1305">
        <v>41.22</v>
      </c>
      <c r="G363" s="783">
        <f t="shared" si="15"/>
        <v>0</v>
      </c>
      <c r="H363" s="1305">
        <f t="shared" si="16"/>
        <v>0</v>
      </c>
      <c r="I363" s="785">
        <v>1</v>
      </c>
      <c r="J363" s="785">
        <v>1</v>
      </c>
      <c r="K363" s="170"/>
      <c r="L363" s="1494">
        <f t="shared" si="17"/>
        <v>0</v>
      </c>
      <c r="M363" s="737"/>
      <c r="N363" s="1361"/>
    </row>
    <row r="364" spans="1:14" ht="31.5">
      <c r="A364" s="304" t="str">
        <f>IF(K364&gt;0,COUNT($K$4:K364)+MAX('MI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4" s="747"/>
      <c r="C364" s="753" t="s">
        <v>5377</v>
      </c>
      <c r="D364" s="754" t="s">
        <v>3594</v>
      </c>
      <c r="E364" s="821" t="s">
        <v>11055</v>
      </c>
      <c r="F364" s="1301">
        <v>50.239999999999995</v>
      </c>
      <c r="G364" s="756">
        <f t="shared" si="15"/>
        <v>0</v>
      </c>
      <c r="H364" s="1301">
        <f t="shared" si="16"/>
        <v>0</v>
      </c>
      <c r="I364" s="757">
        <v>1</v>
      </c>
      <c r="J364" s="757">
        <v>1</v>
      </c>
      <c r="K364" s="171"/>
      <c r="L364" s="1490">
        <f t="shared" si="17"/>
        <v>0</v>
      </c>
      <c r="M364" s="737"/>
      <c r="N364" s="1361"/>
    </row>
    <row r="365" spans="1:14" ht="31.5">
      <c r="A365" s="304" t="str">
        <f>IF(K365&gt;0,COUNT($K$4:K365)+MAX('MI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5" s="747"/>
      <c r="C365" s="753" t="s">
        <v>5378</v>
      </c>
      <c r="D365" s="754" t="s">
        <v>3595</v>
      </c>
      <c r="E365" s="758" t="s">
        <v>11056</v>
      </c>
      <c r="F365" s="1301">
        <v>132.81</v>
      </c>
      <c r="G365" s="756">
        <f t="shared" si="15"/>
        <v>0</v>
      </c>
      <c r="H365" s="1301">
        <f t="shared" si="16"/>
        <v>0</v>
      </c>
      <c r="I365" s="757">
        <v>10</v>
      </c>
      <c r="J365" s="757">
        <v>10</v>
      </c>
      <c r="K365" s="171"/>
      <c r="L365" s="1490">
        <f t="shared" si="17"/>
        <v>0</v>
      </c>
      <c r="M365" s="737"/>
      <c r="N365" s="1361"/>
    </row>
    <row r="366" spans="1:14" ht="31.5">
      <c r="A366" s="304" t="str">
        <f>IF(K366&gt;0,COUNT($K$4:K366)+MAX('MI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6" s="747"/>
      <c r="C366" s="753" t="s">
        <v>5379</v>
      </c>
      <c r="D366" s="754" t="s">
        <v>3596</v>
      </c>
      <c r="E366" s="758" t="s">
        <v>11057</v>
      </c>
      <c r="F366" s="1301">
        <v>310.42</v>
      </c>
      <c r="G366" s="756">
        <f t="shared" si="15"/>
        <v>0</v>
      </c>
      <c r="H366" s="1301">
        <f t="shared" si="16"/>
        <v>0</v>
      </c>
      <c r="I366" s="757">
        <v>5</v>
      </c>
      <c r="J366" s="757">
        <v>5</v>
      </c>
      <c r="K366" s="171"/>
      <c r="L366" s="1490">
        <f t="shared" si="17"/>
        <v>0</v>
      </c>
      <c r="M366" s="737"/>
      <c r="N366" s="1361"/>
    </row>
    <row r="367" spans="1:14" ht="31.5">
      <c r="A367" s="304" t="str">
        <f>IF(K367&gt;0,COUNT($K$4:K367)+MAX('MI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7" s="747"/>
      <c r="C367" s="753" t="s">
        <v>5380</v>
      </c>
      <c r="D367" s="754" t="s">
        <v>3597</v>
      </c>
      <c r="E367" s="789" t="s">
        <v>11058</v>
      </c>
      <c r="F367" s="1301">
        <v>958.51</v>
      </c>
      <c r="G367" s="756">
        <f t="shared" si="15"/>
        <v>0</v>
      </c>
      <c r="H367" s="1301">
        <f t="shared" si="16"/>
        <v>0</v>
      </c>
      <c r="I367" s="757">
        <v>1</v>
      </c>
      <c r="J367" s="757">
        <v>1</v>
      </c>
      <c r="K367" s="171"/>
      <c r="L367" s="1490">
        <f t="shared" si="17"/>
        <v>0</v>
      </c>
      <c r="M367" s="737"/>
      <c r="N367" s="1361"/>
    </row>
    <row r="368" spans="1:14" ht="32.25" thickBot="1">
      <c r="A368" s="304" t="str">
        <f>IF(K368&gt;0,COUNT($K$4:K368)+MAX('MI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8" s="759"/>
      <c r="C368" s="760" t="s">
        <v>5381</v>
      </c>
      <c r="D368" s="761" t="s">
        <v>3598</v>
      </c>
      <c r="E368" s="762" t="s">
        <v>11059</v>
      </c>
      <c r="F368" s="1308">
        <v>1396.49</v>
      </c>
      <c r="G368" s="763">
        <f t="shared" si="15"/>
        <v>0</v>
      </c>
      <c r="H368" s="1302">
        <f t="shared" si="16"/>
        <v>0</v>
      </c>
      <c r="I368" s="764">
        <v>1</v>
      </c>
      <c r="J368" s="764">
        <v>1</v>
      </c>
      <c r="K368" s="172"/>
      <c r="L368" s="1491">
        <f t="shared" si="17"/>
        <v>0</v>
      </c>
      <c r="M368" s="737"/>
      <c r="N368" s="1361"/>
    </row>
    <row r="369" spans="1:14" ht="31.5">
      <c r="A369" s="304" t="str">
        <f>IF(K369&gt;0,COUNT($K$4:K369)+MAX('MI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69" s="1896"/>
      <c r="C369" s="748" t="s">
        <v>5382</v>
      </c>
      <c r="D369" s="749" t="s">
        <v>3599</v>
      </c>
      <c r="E369" s="816" t="s">
        <v>11166</v>
      </c>
      <c r="F369" s="1300">
        <v>134.29999999999998</v>
      </c>
      <c r="G369" s="751">
        <f t="shared" si="15"/>
        <v>0</v>
      </c>
      <c r="H369" s="1300">
        <f t="shared" si="16"/>
        <v>0</v>
      </c>
      <c r="I369" s="752">
        <v>1</v>
      </c>
      <c r="J369" s="752">
        <v>1</v>
      </c>
      <c r="K369" s="173"/>
      <c r="L369" s="1489">
        <f t="shared" si="17"/>
        <v>0</v>
      </c>
      <c r="M369" s="737"/>
      <c r="N369" s="1361"/>
    </row>
    <row r="370" spans="1:14" ht="31.5">
      <c r="A370" s="304" t="str">
        <f>IF(K370&gt;0,COUNT($K$4:K370)+MAX('MI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0" s="1898"/>
      <c r="C370" s="753" t="s">
        <v>5383</v>
      </c>
      <c r="D370" s="754" t="s">
        <v>3600</v>
      </c>
      <c r="E370" s="798" t="s">
        <v>11167</v>
      </c>
      <c r="F370" s="1301">
        <v>248.6</v>
      </c>
      <c r="G370" s="756">
        <f t="shared" si="15"/>
        <v>0</v>
      </c>
      <c r="H370" s="1301">
        <f t="shared" si="16"/>
        <v>0</v>
      </c>
      <c r="I370" s="757">
        <v>1</v>
      </c>
      <c r="J370" s="757">
        <v>1</v>
      </c>
      <c r="K370" s="171"/>
      <c r="L370" s="1490">
        <f t="shared" si="17"/>
        <v>0</v>
      </c>
      <c r="M370" s="737"/>
      <c r="N370" s="1361"/>
    </row>
    <row r="371" spans="1:14" ht="31.5">
      <c r="A371" s="304" t="str">
        <f>IF(K371&gt;0,COUNT($K$4:K371)+MAX('MI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1" s="1898"/>
      <c r="C371" s="753" t="s">
        <v>5384</v>
      </c>
      <c r="D371" s="754" t="s">
        <v>3601</v>
      </c>
      <c r="E371" s="758" t="s">
        <v>11168</v>
      </c>
      <c r="F371" s="1301">
        <v>862.09</v>
      </c>
      <c r="G371" s="756">
        <f t="shared" si="15"/>
        <v>0</v>
      </c>
      <c r="H371" s="1301">
        <f t="shared" si="16"/>
        <v>0</v>
      </c>
      <c r="I371" s="757">
        <v>3</v>
      </c>
      <c r="J371" s="757">
        <v>3</v>
      </c>
      <c r="K371" s="171"/>
      <c r="L371" s="1490">
        <f t="shared" si="17"/>
        <v>0</v>
      </c>
      <c r="M371" s="737"/>
      <c r="N371" s="1361"/>
    </row>
    <row r="372" spans="1:14" ht="31.5">
      <c r="A372" s="304" t="str">
        <f>IF(K372&gt;0,COUNT($K$4:K372)+MAX('MI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2" s="747"/>
      <c r="C372" s="753" t="s">
        <v>5385</v>
      </c>
      <c r="D372" s="754" t="s">
        <v>3602</v>
      </c>
      <c r="E372" s="758" t="s">
        <v>11169</v>
      </c>
      <c r="F372" s="1301">
        <v>814.25</v>
      </c>
      <c r="G372" s="756">
        <f t="shared" si="15"/>
        <v>0</v>
      </c>
      <c r="H372" s="1301">
        <f t="shared" si="16"/>
        <v>0</v>
      </c>
      <c r="I372" s="757">
        <v>1</v>
      </c>
      <c r="J372" s="757">
        <v>1</v>
      </c>
      <c r="K372" s="171"/>
      <c r="L372" s="1490">
        <f t="shared" si="17"/>
        <v>0</v>
      </c>
      <c r="M372" s="737"/>
      <c r="N372" s="1361"/>
    </row>
    <row r="373" spans="1:14" ht="31.5">
      <c r="A373" s="304" t="str">
        <f>IF(K373&gt;0,COUNT($K$4:K373)+MAX('MI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3" s="747"/>
      <c r="C373" s="753" t="s">
        <v>5386</v>
      </c>
      <c r="D373" s="754" t="s">
        <v>3603</v>
      </c>
      <c r="E373" s="758" t="s">
        <v>11170</v>
      </c>
      <c r="F373" s="1301">
        <v>1384.72</v>
      </c>
      <c r="G373" s="756">
        <f t="shared" si="15"/>
        <v>0</v>
      </c>
      <c r="H373" s="1301">
        <f t="shared" si="16"/>
        <v>0</v>
      </c>
      <c r="I373" s="757">
        <v>1</v>
      </c>
      <c r="J373" s="757">
        <v>1</v>
      </c>
      <c r="K373" s="171"/>
      <c r="L373" s="1490">
        <f t="shared" si="17"/>
        <v>0</v>
      </c>
      <c r="M373" s="737"/>
      <c r="N373" s="1361"/>
    </row>
    <row r="374" spans="1:14" ht="32.25" thickBot="1">
      <c r="A374" s="304" t="str">
        <f>IF(K374&gt;0,COUNT($K$4:K374)+MAX('MI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4" s="759"/>
      <c r="C374" s="767" t="s">
        <v>5387</v>
      </c>
      <c r="D374" s="768" t="s">
        <v>3604</v>
      </c>
      <c r="E374" s="789" t="s">
        <v>11171</v>
      </c>
      <c r="F374" s="1303">
        <v>1399.18</v>
      </c>
      <c r="G374" s="770">
        <f t="shared" si="15"/>
        <v>0</v>
      </c>
      <c r="H374" s="1303">
        <f t="shared" si="16"/>
        <v>0</v>
      </c>
      <c r="I374" s="771">
        <v>1</v>
      </c>
      <c r="J374" s="771">
        <v>1</v>
      </c>
      <c r="K374" s="174"/>
      <c r="L374" s="1492">
        <f t="shared" si="17"/>
        <v>0</v>
      </c>
      <c r="M374" s="737"/>
      <c r="N374" s="1361"/>
    </row>
    <row r="375" spans="1:14" ht="31.5">
      <c r="A375" s="304" t="str">
        <f>IF(K375&gt;0,COUNT($K$4:K375)+MAX('MI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5" s="779"/>
      <c r="C375" s="780" t="s">
        <v>5388</v>
      </c>
      <c r="D375" s="781" t="s">
        <v>3605</v>
      </c>
      <c r="E375" s="797" t="s">
        <v>11060</v>
      </c>
      <c r="F375" s="1305">
        <v>145.79</v>
      </c>
      <c r="G375" s="783">
        <f t="shared" si="15"/>
        <v>0</v>
      </c>
      <c r="H375" s="1305">
        <f t="shared" si="16"/>
        <v>0</v>
      </c>
      <c r="I375" s="785">
        <v>10</v>
      </c>
      <c r="J375" s="785">
        <v>10</v>
      </c>
      <c r="K375" s="170"/>
      <c r="L375" s="1494">
        <f t="shared" si="17"/>
        <v>0</v>
      </c>
      <c r="M375" s="737"/>
      <c r="N375" s="1361"/>
    </row>
    <row r="376" spans="1:14" ht="31.5">
      <c r="A376" s="304" t="str">
        <f>IF(K376&gt;0,COUNT($K$4:K376)+MAX('MI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6" s="747"/>
      <c r="C376" s="753" t="s">
        <v>5389</v>
      </c>
      <c r="D376" s="754" t="s">
        <v>3606</v>
      </c>
      <c r="E376" s="758" t="s">
        <v>11061</v>
      </c>
      <c r="F376" s="1301">
        <v>225.92999999999998</v>
      </c>
      <c r="G376" s="756">
        <f t="shared" si="15"/>
        <v>0</v>
      </c>
      <c r="H376" s="1301">
        <f t="shared" si="16"/>
        <v>0</v>
      </c>
      <c r="I376" s="757">
        <v>10</v>
      </c>
      <c r="J376" s="757">
        <v>10</v>
      </c>
      <c r="K376" s="171"/>
      <c r="L376" s="1490">
        <f t="shared" si="17"/>
        <v>0</v>
      </c>
      <c r="M376" s="737"/>
      <c r="N376" s="1361"/>
    </row>
    <row r="377" spans="1:14" ht="31.5">
      <c r="A377" s="304" t="str">
        <f>IF(K377&gt;0,COUNT($K$4:K377)+MAX('MI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7" s="819"/>
      <c r="C377" s="753" t="s">
        <v>5390</v>
      </c>
      <c r="D377" s="754" t="s">
        <v>3607</v>
      </c>
      <c r="E377" s="758" t="s">
        <v>11062</v>
      </c>
      <c r="F377" s="1301">
        <v>321.74</v>
      </c>
      <c r="G377" s="756">
        <f t="shared" si="15"/>
        <v>0</v>
      </c>
      <c r="H377" s="1301">
        <f t="shared" si="16"/>
        <v>0</v>
      </c>
      <c r="I377" s="757">
        <v>6</v>
      </c>
      <c r="J377" s="757">
        <v>6</v>
      </c>
      <c r="K377" s="171"/>
      <c r="L377" s="1490">
        <f t="shared" si="17"/>
        <v>0</v>
      </c>
      <c r="M377" s="737"/>
      <c r="N377" s="1361"/>
    </row>
    <row r="378" spans="1:14" ht="31.5">
      <c r="A378" s="304" t="str">
        <f>IF(K378&gt;0,COUNT($K$4:K378)+MAX('MI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8" s="747"/>
      <c r="C378" s="753" t="s">
        <v>5391</v>
      </c>
      <c r="D378" s="754" t="s">
        <v>3608</v>
      </c>
      <c r="E378" s="758" t="s">
        <v>11063</v>
      </c>
      <c r="F378" s="1301">
        <v>652.06999999999994</v>
      </c>
      <c r="G378" s="756">
        <f t="shared" si="15"/>
        <v>0</v>
      </c>
      <c r="H378" s="1301">
        <f t="shared" si="16"/>
        <v>0</v>
      </c>
      <c r="I378" s="757">
        <v>3</v>
      </c>
      <c r="J378" s="757">
        <v>3</v>
      </c>
      <c r="K378" s="171"/>
      <c r="L378" s="1490">
        <f t="shared" si="17"/>
        <v>0</v>
      </c>
      <c r="M378" s="737"/>
      <c r="N378" s="1361"/>
    </row>
    <row r="379" spans="1:14" ht="31.5">
      <c r="A379" s="304" t="str">
        <f>IF(K379&gt;0,COUNT($K$4:K379)+MAX('MI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79" s="747"/>
      <c r="C379" s="753" t="s">
        <v>5392</v>
      </c>
      <c r="D379" s="754" t="s">
        <v>3609</v>
      </c>
      <c r="E379" s="758" t="s">
        <v>11064</v>
      </c>
      <c r="F379" s="1301">
        <v>217.48999999999998</v>
      </c>
      <c r="G379" s="756">
        <f t="shared" si="15"/>
        <v>0</v>
      </c>
      <c r="H379" s="1301">
        <f t="shared" si="16"/>
        <v>0</v>
      </c>
      <c r="I379" s="757">
        <v>30</v>
      </c>
      <c r="J379" s="757">
        <v>30</v>
      </c>
      <c r="K379" s="171"/>
      <c r="L379" s="1490">
        <f t="shared" si="17"/>
        <v>0</v>
      </c>
      <c r="M379" s="737"/>
      <c r="N379" s="1361"/>
    </row>
    <row r="380" spans="1:14" ht="31.5">
      <c r="A380" s="304" t="str">
        <f>IF(K380&gt;0,COUNT($K$4:K380)+MAX('MI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0" s="747"/>
      <c r="C380" s="753" t="s">
        <v>3610</v>
      </c>
      <c r="D380" s="754" t="s">
        <v>3611</v>
      </c>
      <c r="E380" s="758" t="s">
        <v>11065</v>
      </c>
      <c r="F380" s="1301">
        <v>368.78999999999996</v>
      </c>
      <c r="G380" s="756">
        <f t="shared" si="15"/>
        <v>0</v>
      </c>
      <c r="H380" s="1301">
        <f t="shared" si="16"/>
        <v>0</v>
      </c>
      <c r="I380" s="757">
        <v>10</v>
      </c>
      <c r="J380" s="757">
        <v>10</v>
      </c>
      <c r="K380" s="171"/>
      <c r="L380" s="1490">
        <f t="shared" si="17"/>
        <v>0</v>
      </c>
      <c r="M380" s="737"/>
      <c r="N380" s="1361"/>
    </row>
    <row r="381" spans="1:14" ht="31.5">
      <c r="A381" s="304" t="str">
        <f>IF(K381&gt;0,COUNT($K$4:K381)+MAX('MI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1" s="747"/>
      <c r="C381" s="753" t="s">
        <v>5393</v>
      </c>
      <c r="D381" s="754" t="s">
        <v>3612</v>
      </c>
      <c r="E381" s="758" t="s">
        <v>11066</v>
      </c>
      <c r="F381" s="1301">
        <v>687.46</v>
      </c>
      <c r="G381" s="756">
        <f t="shared" si="15"/>
        <v>0</v>
      </c>
      <c r="H381" s="1301">
        <f t="shared" si="16"/>
        <v>0</v>
      </c>
      <c r="I381" s="757">
        <v>5</v>
      </c>
      <c r="J381" s="757">
        <v>5</v>
      </c>
      <c r="K381" s="171"/>
      <c r="L381" s="1490">
        <f t="shared" si="17"/>
        <v>0</v>
      </c>
      <c r="M381" s="737"/>
      <c r="N381" s="1361"/>
    </row>
    <row r="382" spans="1:14" ht="32.25" thickBot="1">
      <c r="A382" s="304" t="str">
        <f>IF(K382&gt;0,COUNT($K$4:K382)+MAX('MI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2" s="759"/>
      <c r="C382" s="760" t="s">
        <v>5394</v>
      </c>
      <c r="D382" s="761" t="s">
        <v>3613</v>
      </c>
      <c r="E382" s="762" t="s">
        <v>11067</v>
      </c>
      <c r="F382" s="1302">
        <v>601.63</v>
      </c>
      <c r="G382" s="763">
        <f t="shared" si="15"/>
        <v>0</v>
      </c>
      <c r="H382" s="1302">
        <f t="shared" si="16"/>
        <v>0</v>
      </c>
      <c r="I382" s="764">
        <v>5</v>
      </c>
      <c r="J382" s="764">
        <v>5</v>
      </c>
      <c r="K382" s="172"/>
      <c r="L382" s="1491">
        <f t="shared" si="17"/>
        <v>0</v>
      </c>
      <c r="M382" s="737"/>
      <c r="N382" s="1361"/>
    </row>
    <row r="383" spans="1:14" ht="84.75" customHeight="1" thickBot="1">
      <c r="A383" s="304" t="str">
        <f>IF(K383&gt;0,COUNT($K$4:K383)+MAX('MI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3" s="772"/>
      <c r="C383" s="802" t="s">
        <v>5395</v>
      </c>
      <c r="D383" s="807" t="s">
        <v>3614</v>
      </c>
      <c r="E383" s="804" t="s">
        <v>11068</v>
      </c>
      <c r="F383" s="1307">
        <v>372.8</v>
      </c>
      <c r="G383" s="805">
        <f t="shared" si="15"/>
        <v>0</v>
      </c>
      <c r="H383" s="1307">
        <f t="shared" si="16"/>
        <v>0</v>
      </c>
      <c r="I383" s="806">
        <v>8</v>
      </c>
      <c r="J383" s="806">
        <v>8</v>
      </c>
      <c r="K383" s="176"/>
      <c r="L383" s="1495">
        <f t="shared" si="17"/>
        <v>0</v>
      </c>
      <c r="M383" s="737"/>
      <c r="N383" s="1361"/>
    </row>
    <row r="384" spans="1:14" ht="95.25" customHeight="1" thickBot="1">
      <c r="A384" s="304" t="str">
        <f>IF(K384&gt;0,COUNT($K$4:K384)+MAX('MI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4" s="772"/>
      <c r="C384" s="773" t="s">
        <v>5396</v>
      </c>
      <c r="D384" s="774" t="s">
        <v>3615</v>
      </c>
      <c r="E384" s="775" t="s">
        <v>11069</v>
      </c>
      <c r="F384" s="1304">
        <v>372.8</v>
      </c>
      <c r="G384" s="776">
        <f t="shared" si="15"/>
        <v>0</v>
      </c>
      <c r="H384" s="1304">
        <f t="shared" si="16"/>
        <v>0</v>
      </c>
      <c r="I384" s="777">
        <v>8</v>
      </c>
      <c r="J384" s="777">
        <v>8</v>
      </c>
      <c r="K384" s="175"/>
      <c r="L384" s="1493">
        <f t="shared" si="17"/>
        <v>0</v>
      </c>
      <c r="M384" s="737"/>
      <c r="N384" s="1361"/>
    </row>
    <row r="385" spans="1:15" ht="25.5" customHeight="1">
      <c r="A385" s="304" t="str">
        <f>IF(K385&gt;0,COUNT($K$4:K385)+MAX('MI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5" s="765"/>
      <c r="C385" s="748" t="s">
        <v>5397</v>
      </c>
      <c r="D385" s="749" t="s">
        <v>3616</v>
      </c>
      <c r="E385" s="766" t="s">
        <v>11070</v>
      </c>
      <c r="F385" s="1300">
        <v>51.86</v>
      </c>
      <c r="G385" s="751">
        <f t="shared" si="15"/>
        <v>0</v>
      </c>
      <c r="H385" s="1300">
        <f t="shared" si="16"/>
        <v>0</v>
      </c>
      <c r="I385" s="752">
        <v>25</v>
      </c>
      <c r="J385" s="752">
        <v>100</v>
      </c>
      <c r="K385" s="173"/>
      <c r="L385" s="1489">
        <f t="shared" si="17"/>
        <v>0</v>
      </c>
      <c r="M385" s="737"/>
      <c r="N385" s="1361"/>
    </row>
    <row r="386" spans="1:15" ht="25.5" customHeight="1">
      <c r="A386" s="304" t="str">
        <f>IF(K386&gt;0,COUNT($K$4:K386)+MAX('MI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6" s="747"/>
      <c r="C386" s="753" t="s">
        <v>3617</v>
      </c>
      <c r="D386" s="754" t="s">
        <v>3618</v>
      </c>
      <c r="E386" s="758" t="s">
        <v>11071</v>
      </c>
      <c r="F386" s="1301">
        <v>34.53</v>
      </c>
      <c r="G386" s="756">
        <f t="shared" si="15"/>
        <v>0</v>
      </c>
      <c r="H386" s="1301">
        <f t="shared" si="16"/>
        <v>0</v>
      </c>
      <c r="I386" s="757">
        <v>50</v>
      </c>
      <c r="J386" s="757">
        <v>50</v>
      </c>
      <c r="K386" s="171"/>
      <c r="L386" s="1490">
        <f t="shared" si="17"/>
        <v>0</v>
      </c>
      <c r="M386" s="737"/>
      <c r="N386" s="1361"/>
    </row>
    <row r="387" spans="1:15" ht="25.5" customHeight="1">
      <c r="A387" s="304" t="str">
        <f>IF(K387&gt;0,COUNT($K$4:K387)+MAX('MI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7" s="747"/>
      <c r="C387" s="753" t="s">
        <v>3619</v>
      </c>
      <c r="D387" s="754" t="s">
        <v>3620</v>
      </c>
      <c r="E387" s="758" t="s">
        <v>11072</v>
      </c>
      <c r="F387" s="1301">
        <v>33.809999999999995</v>
      </c>
      <c r="G387" s="756">
        <f t="shared" si="15"/>
        <v>0</v>
      </c>
      <c r="H387" s="1301">
        <f t="shared" si="16"/>
        <v>0</v>
      </c>
      <c r="I387" s="757">
        <v>25</v>
      </c>
      <c r="J387" s="757">
        <v>25</v>
      </c>
      <c r="K387" s="171"/>
      <c r="L387" s="1490">
        <f t="shared" si="17"/>
        <v>0</v>
      </c>
      <c r="M387" s="737"/>
      <c r="N387" s="1361"/>
    </row>
    <row r="388" spans="1:15" ht="25.5" customHeight="1">
      <c r="A388" s="304" t="str">
        <f>IF(K388&gt;0,COUNT($K$4:K388)+MAX('MI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8" s="747"/>
      <c r="C388" s="753" t="s">
        <v>3621</v>
      </c>
      <c r="D388" s="754" t="s">
        <v>3622</v>
      </c>
      <c r="E388" s="758" t="s">
        <v>11073</v>
      </c>
      <c r="F388" s="1301">
        <v>91.23</v>
      </c>
      <c r="G388" s="756">
        <f t="shared" si="15"/>
        <v>0</v>
      </c>
      <c r="H388" s="1301">
        <f t="shared" si="16"/>
        <v>0</v>
      </c>
      <c r="I388" s="757">
        <v>15</v>
      </c>
      <c r="J388" s="757">
        <v>15</v>
      </c>
      <c r="K388" s="171"/>
      <c r="L388" s="1490">
        <f t="shared" si="17"/>
        <v>0</v>
      </c>
      <c r="M388" s="737"/>
      <c r="N388" s="1361"/>
    </row>
    <row r="389" spans="1:15" ht="25.5" customHeight="1">
      <c r="A389" s="304" t="str">
        <f>IF(K389&gt;0,COUNT($K$4:K389)+MAX('MI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89" s="747"/>
      <c r="C389" s="753" t="s">
        <v>3623</v>
      </c>
      <c r="D389" s="754" t="s">
        <v>3624</v>
      </c>
      <c r="E389" s="758" t="s">
        <v>11074</v>
      </c>
      <c r="F389" s="1301">
        <v>165.94</v>
      </c>
      <c r="G389" s="756">
        <f t="shared" ref="G389:G452" si="18">$G$2</f>
        <v>0</v>
      </c>
      <c r="H389" s="1301">
        <f t="shared" ref="H389:H452" si="19">IFERROR(F389*G389,"-")</f>
        <v>0</v>
      </c>
      <c r="I389" s="757">
        <v>8</v>
      </c>
      <c r="J389" s="757">
        <v>8</v>
      </c>
      <c r="K389" s="171"/>
      <c r="L389" s="1490">
        <f t="shared" ref="L389:L452" si="20">IFERROR(K389*H389,0)</f>
        <v>0</v>
      </c>
      <c r="M389" s="737"/>
      <c r="N389" s="1361"/>
    </row>
    <row r="390" spans="1:15" ht="25.5" customHeight="1">
      <c r="A390" s="304" t="str">
        <f>IF(K390&gt;0,COUNT($K$4:K390)+MAX('MI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0" s="747"/>
      <c r="C390" s="753" t="s">
        <v>3625</v>
      </c>
      <c r="D390" s="754" t="s">
        <v>3626</v>
      </c>
      <c r="E390" s="758" t="s">
        <v>11075</v>
      </c>
      <c r="F390" s="1301">
        <v>481.81</v>
      </c>
      <c r="G390" s="756">
        <f t="shared" si="18"/>
        <v>0</v>
      </c>
      <c r="H390" s="1301">
        <f t="shared" si="19"/>
        <v>0</v>
      </c>
      <c r="I390" s="757">
        <v>2</v>
      </c>
      <c r="J390" s="757">
        <v>2</v>
      </c>
      <c r="K390" s="171"/>
      <c r="L390" s="1490">
        <f t="shared" si="20"/>
        <v>0</v>
      </c>
      <c r="M390" s="737"/>
      <c r="N390" s="1361"/>
    </row>
    <row r="391" spans="1:15" ht="25.5" customHeight="1" thickBot="1">
      <c r="A391" s="304" t="str">
        <f>IF(K391&gt;0,COUNT($K$4:K391)+MAX('MI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1" s="759"/>
      <c r="C391" s="767" t="s">
        <v>5398</v>
      </c>
      <c r="D391" s="768" t="s">
        <v>3627</v>
      </c>
      <c r="E391" s="789" t="s">
        <v>11076</v>
      </c>
      <c r="F391" s="1303">
        <v>849.46</v>
      </c>
      <c r="G391" s="770">
        <f t="shared" si="18"/>
        <v>0</v>
      </c>
      <c r="H391" s="1303">
        <f t="shared" si="19"/>
        <v>0</v>
      </c>
      <c r="I391" s="771">
        <v>2</v>
      </c>
      <c r="J391" s="771">
        <v>2</v>
      </c>
      <c r="K391" s="174"/>
      <c r="L391" s="1492">
        <f t="shared" si="20"/>
        <v>0</v>
      </c>
      <c r="M391" s="737"/>
      <c r="N391" s="1361"/>
    </row>
    <row r="392" spans="1:15" ht="92.25" customHeight="1" thickBot="1">
      <c r="A392" s="304" t="str">
        <f>IF(K392&gt;0,COUNT($K$4:K392)+MAX('MI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2" s="772"/>
      <c r="C392" s="773" t="s">
        <v>3628</v>
      </c>
      <c r="D392" s="774" t="s">
        <v>3629</v>
      </c>
      <c r="E392" s="775" t="s">
        <v>11195</v>
      </c>
      <c r="F392" s="1304">
        <v>9.1199999999999992</v>
      </c>
      <c r="G392" s="776">
        <f t="shared" si="18"/>
        <v>0</v>
      </c>
      <c r="H392" s="1304">
        <f t="shared" si="19"/>
        <v>0</v>
      </c>
      <c r="I392" s="777">
        <v>40</v>
      </c>
      <c r="J392" s="777">
        <v>160</v>
      </c>
      <c r="K392" s="175"/>
      <c r="L392" s="1493">
        <f t="shared" si="20"/>
        <v>0</v>
      </c>
      <c r="M392" s="737"/>
      <c r="N392" s="1361"/>
    </row>
    <row r="393" spans="1:15">
      <c r="A393" s="304" t="str">
        <f>IF(K393&gt;0,COUNT($K$4:K393)+MAX('MI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3" s="799"/>
      <c r="C393" s="748" t="s">
        <v>9193</v>
      </c>
      <c r="D393" s="749" t="s">
        <v>3630</v>
      </c>
      <c r="E393" s="766" t="s">
        <v>11172</v>
      </c>
      <c r="F393" s="1300">
        <v>47.559999999999995</v>
      </c>
      <c r="G393" s="751">
        <f t="shared" si="18"/>
        <v>0</v>
      </c>
      <c r="H393" s="1300">
        <f t="shared" si="19"/>
        <v>0</v>
      </c>
      <c r="I393" s="752">
        <v>15</v>
      </c>
      <c r="J393" s="752">
        <v>60</v>
      </c>
      <c r="K393" s="173"/>
      <c r="L393" s="1489">
        <f t="shared" si="20"/>
        <v>0</v>
      </c>
      <c r="M393" s="737"/>
      <c r="N393" s="1361"/>
      <c r="O393" s="494"/>
    </row>
    <row r="394" spans="1:15">
      <c r="A394" s="304" t="str">
        <f>IF(K394&gt;0,COUNT($K$4:K394)+MAX('MI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4" s="747"/>
      <c r="C394" s="753" t="s">
        <v>3631</v>
      </c>
      <c r="D394" s="754" t="s">
        <v>3632</v>
      </c>
      <c r="E394" s="758" t="s">
        <v>11173</v>
      </c>
      <c r="F394" s="1301">
        <v>41.6</v>
      </c>
      <c r="G394" s="756">
        <f t="shared" si="18"/>
        <v>0</v>
      </c>
      <c r="H394" s="1301">
        <f t="shared" si="19"/>
        <v>0</v>
      </c>
      <c r="I394" s="757">
        <v>15</v>
      </c>
      <c r="J394" s="757">
        <v>60</v>
      </c>
      <c r="K394" s="171"/>
      <c r="L394" s="1490">
        <f t="shared" si="20"/>
        <v>0</v>
      </c>
      <c r="M394" s="737"/>
      <c r="N394" s="1361"/>
    </row>
    <row r="395" spans="1:15">
      <c r="A395" s="304" t="str">
        <f>IF(K395&gt;0,COUNT($K$4:K395)+MAX('MI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5" s="747"/>
      <c r="C395" s="753" t="s">
        <v>3633</v>
      </c>
      <c r="D395" s="754" t="s">
        <v>3634</v>
      </c>
      <c r="E395" s="758" t="s">
        <v>11174</v>
      </c>
      <c r="F395" s="1301">
        <v>73.650000000000006</v>
      </c>
      <c r="G395" s="756">
        <f t="shared" si="18"/>
        <v>0</v>
      </c>
      <c r="H395" s="1301">
        <f t="shared" si="19"/>
        <v>0</v>
      </c>
      <c r="I395" s="757">
        <v>10</v>
      </c>
      <c r="J395" s="757">
        <v>40</v>
      </c>
      <c r="K395" s="171"/>
      <c r="L395" s="1490">
        <f t="shared" si="20"/>
        <v>0</v>
      </c>
      <c r="M395" s="737"/>
      <c r="N395" s="1361"/>
    </row>
    <row r="396" spans="1:15">
      <c r="A396" s="304" t="str">
        <f>IF(K396&gt;0,COUNT($K$4:K396)+MAX('MI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6" s="747"/>
      <c r="C396" s="753" t="s">
        <v>3635</v>
      </c>
      <c r="D396" s="754" t="s">
        <v>3636</v>
      </c>
      <c r="E396" s="758" t="s">
        <v>11175</v>
      </c>
      <c r="F396" s="1301">
        <v>61.519999999999996</v>
      </c>
      <c r="G396" s="756">
        <f t="shared" si="18"/>
        <v>0</v>
      </c>
      <c r="H396" s="1301">
        <f t="shared" si="19"/>
        <v>0</v>
      </c>
      <c r="I396" s="757">
        <v>15</v>
      </c>
      <c r="J396" s="757">
        <v>15</v>
      </c>
      <c r="K396" s="171"/>
      <c r="L396" s="1490">
        <f t="shared" si="20"/>
        <v>0</v>
      </c>
      <c r="M396" s="737"/>
      <c r="N396" s="1361"/>
    </row>
    <row r="397" spans="1:15">
      <c r="A397" s="304" t="str">
        <f>IF(K397&gt;0,COUNT($K$4:K397)+MAX('MI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7" s="747"/>
      <c r="C397" s="753" t="s">
        <v>3637</v>
      </c>
      <c r="D397" s="754" t="s">
        <v>3638</v>
      </c>
      <c r="E397" s="758" t="s">
        <v>11176</v>
      </c>
      <c r="F397" s="1301">
        <v>67.5</v>
      </c>
      <c r="G397" s="756">
        <f t="shared" si="18"/>
        <v>0</v>
      </c>
      <c r="H397" s="1301">
        <f t="shared" si="19"/>
        <v>0</v>
      </c>
      <c r="I397" s="757">
        <v>12</v>
      </c>
      <c r="J397" s="757">
        <v>12</v>
      </c>
      <c r="K397" s="171"/>
      <c r="L397" s="1490">
        <f t="shared" si="20"/>
        <v>0</v>
      </c>
      <c r="M397" s="737"/>
      <c r="N397" s="1361"/>
    </row>
    <row r="398" spans="1:15">
      <c r="A398" s="304" t="str">
        <f>IF(K398&gt;0,COUNT($K$4:K398)+MAX('MI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8" s="747"/>
      <c r="C398" s="753" t="s">
        <v>3639</v>
      </c>
      <c r="D398" s="754" t="s">
        <v>3640</v>
      </c>
      <c r="E398" s="758" t="s">
        <v>11177</v>
      </c>
      <c r="F398" s="1301">
        <v>212.79999999999998</v>
      </c>
      <c r="G398" s="756">
        <f t="shared" si="18"/>
        <v>0</v>
      </c>
      <c r="H398" s="1301">
        <f t="shared" si="19"/>
        <v>0</v>
      </c>
      <c r="I398" s="757">
        <v>10</v>
      </c>
      <c r="J398" s="757">
        <v>10</v>
      </c>
      <c r="K398" s="171"/>
      <c r="L398" s="1490">
        <f t="shared" si="20"/>
        <v>0</v>
      </c>
      <c r="M398" s="737"/>
      <c r="N398" s="1361"/>
    </row>
    <row r="399" spans="1:15">
      <c r="A399" s="304" t="str">
        <f>IF(K399&gt;0,COUNT($K$4:K399)+MAX('MI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399" s="747"/>
      <c r="C399" s="753" t="s">
        <v>3641</v>
      </c>
      <c r="D399" s="754" t="s">
        <v>3642</v>
      </c>
      <c r="E399" s="758" t="s">
        <v>11178</v>
      </c>
      <c r="F399" s="1301">
        <v>99.9</v>
      </c>
      <c r="G399" s="756">
        <f t="shared" si="18"/>
        <v>0</v>
      </c>
      <c r="H399" s="1301">
        <f t="shared" si="19"/>
        <v>0</v>
      </c>
      <c r="I399" s="757">
        <v>10</v>
      </c>
      <c r="J399" s="757">
        <v>10</v>
      </c>
      <c r="K399" s="171"/>
      <c r="L399" s="1490">
        <f t="shared" si="20"/>
        <v>0</v>
      </c>
      <c r="M399" s="737"/>
      <c r="N399" s="1361"/>
    </row>
    <row r="400" spans="1:15">
      <c r="A400" s="304" t="str">
        <f>IF(K400&gt;0,COUNT($K$4:K400)+MAX('MI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0" s="747"/>
      <c r="C400" s="753" t="s">
        <v>3643</v>
      </c>
      <c r="D400" s="754" t="s">
        <v>3644</v>
      </c>
      <c r="E400" s="758" t="s">
        <v>11179</v>
      </c>
      <c r="F400" s="1301">
        <v>134.69999999999999</v>
      </c>
      <c r="G400" s="756">
        <f t="shared" si="18"/>
        <v>0</v>
      </c>
      <c r="H400" s="1301">
        <f t="shared" si="19"/>
        <v>0</v>
      </c>
      <c r="I400" s="757">
        <v>10</v>
      </c>
      <c r="J400" s="757">
        <v>10</v>
      </c>
      <c r="K400" s="171"/>
      <c r="L400" s="1490">
        <f t="shared" si="20"/>
        <v>0</v>
      </c>
      <c r="M400" s="737"/>
      <c r="N400" s="1361"/>
    </row>
    <row r="401" spans="1:14">
      <c r="A401" s="304" t="str">
        <f>IF(K401&gt;0,COUNT($K$4:K401)+MAX('MI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1" s="747"/>
      <c r="C401" s="753" t="s">
        <v>5399</v>
      </c>
      <c r="D401" s="754" t="s">
        <v>3645</v>
      </c>
      <c r="E401" s="758" t="s">
        <v>11180</v>
      </c>
      <c r="F401" s="1301">
        <v>505.76</v>
      </c>
      <c r="G401" s="756">
        <f t="shared" si="18"/>
        <v>0</v>
      </c>
      <c r="H401" s="1301">
        <f t="shared" si="19"/>
        <v>0</v>
      </c>
      <c r="I401" s="757">
        <v>5</v>
      </c>
      <c r="J401" s="757">
        <v>5</v>
      </c>
      <c r="K401" s="171"/>
      <c r="L401" s="1490">
        <f t="shared" si="20"/>
        <v>0</v>
      </c>
      <c r="M401" s="737"/>
      <c r="N401" s="1361"/>
    </row>
    <row r="402" spans="1:14">
      <c r="A402" s="304" t="str">
        <f>IF(K402&gt;0,COUNT($K$4:K402)+MAX('MI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2" s="747"/>
      <c r="C402" s="753" t="s">
        <v>4027</v>
      </c>
      <c r="D402" s="754" t="s">
        <v>3646</v>
      </c>
      <c r="E402" s="758" t="s">
        <v>11181</v>
      </c>
      <c r="F402" s="1301">
        <v>468.09999999999997</v>
      </c>
      <c r="G402" s="756">
        <f t="shared" si="18"/>
        <v>0</v>
      </c>
      <c r="H402" s="1301">
        <f t="shared" si="19"/>
        <v>0</v>
      </c>
      <c r="I402" s="757">
        <v>3</v>
      </c>
      <c r="J402" s="757">
        <v>3</v>
      </c>
      <c r="K402" s="171"/>
      <c r="L402" s="1490">
        <f t="shared" si="20"/>
        <v>0</v>
      </c>
      <c r="M402" s="737"/>
      <c r="N402" s="1361"/>
    </row>
    <row r="403" spans="1:14">
      <c r="A403" s="304" t="str">
        <f>IF(K403&gt;0,COUNT($K$4:K403)+MAX('MI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3" s="747"/>
      <c r="C403" s="753" t="s">
        <v>3647</v>
      </c>
      <c r="D403" s="754" t="s">
        <v>3648</v>
      </c>
      <c r="E403" s="758" t="s">
        <v>11182</v>
      </c>
      <c r="F403" s="1301">
        <v>365.71999999999997</v>
      </c>
      <c r="G403" s="756">
        <f t="shared" si="18"/>
        <v>0</v>
      </c>
      <c r="H403" s="1301">
        <f t="shared" si="19"/>
        <v>0</v>
      </c>
      <c r="I403" s="757">
        <v>4</v>
      </c>
      <c r="J403" s="757">
        <v>4</v>
      </c>
      <c r="K403" s="171"/>
      <c r="L403" s="1490">
        <f t="shared" si="20"/>
        <v>0</v>
      </c>
      <c r="M403" s="737"/>
      <c r="N403" s="1361"/>
    </row>
    <row r="404" spans="1:14">
      <c r="A404" s="304" t="str">
        <f>IF(K404&gt;0,COUNT($K$4:K404)+MAX('MI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4" s="747"/>
      <c r="C404" s="753" t="s">
        <v>5400</v>
      </c>
      <c r="D404" s="754" t="s">
        <v>3649</v>
      </c>
      <c r="E404" s="758" t="s">
        <v>11183</v>
      </c>
      <c r="F404" s="1301">
        <v>749.42</v>
      </c>
      <c r="G404" s="756">
        <f t="shared" si="18"/>
        <v>0</v>
      </c>
      <c r="H404" s="1301">
        <f t="shared" si="19"/>
        <v>0</v>
      </c>
      <c r="I404" s="757">
        <v>4</v>
      </c>
      <c r="J404" s="757">
        <v>4</v>
      </c>
      <c r="K404" s="171"/>
      <c r="L404" s="1490">
        <f t="shared" si="20"/>
        <v>0</v>
      </c>
      <c r="M404" s="737"/>
      <c r="N404" s="1361"/>
    </row>
    <row r="405" spans="1:14">
      <c r="A405" s="304" t="str">
        <f>IF(K405&gt;0,COUNT($K$4:K405)+MAX('MI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5" s="747"/>
      <c r="C405" s="753" t="s">
        <v>5401</v>
      </c>
      <c r="D405" s="754" t="s">
        <v>3650</v>
      </c>
      <c r="E405" s="798" t="s">
        <v>11184</v>
      </c>
      <c r="F405" s="1301">
        <v>800.28</v>
      </c>
      <c r="G405" s="756">
        <f t="shared" si="18"/>
        <v>0</v>
      </c>
      <c r="H405" s="1301">
        <f t="shared" si="19"/>
        <v>0</v>
      </c>
      <c r="I405" s="757">
        <v>2</v>
      </c>
      <c r="J405" s="757">
        <v>2</v>
      </c>
      <c r="K405" s="171"/>
      <c r="L405" s="1490">
        <f t="shared" si="20"/>
        <v>0</v>
      </c>
      <c r="M405" s="737"/>
      <c r="N405" s="1361"/>
    </row>
    <row r="406" spans="1:14" ht="16.5" thickBot="1">
      <c r="A406" s="304" t="str">
        <f>IF(K406&gt;0,COUNT($K$4:K406)+MAX('MI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6" s="759"/>
      <c r="C406" s="767" t="s">
        <v>5402</v>
      </c>
      <c r="D406" s="768" t="s">
        <v>3651</v>
      </c>
      <c r="E406" s="813" t="s">
        <v>11185</v>
      </c>
      <c r="F406" s="1303">
        <v>1067.33</v>
      </c>
      <c r="G406" s="770">
        <f t="shared" si="18"/>
        <v>0</v>
      </c>
      <c r="H406" s="1303">
        <f t="shared" si="19"/>
        <v>0</v>
      </c>
      <c r="I406" s="771">
        <v>4</v>
      </c>
      <c r="J406" s="771">
        <v>4</v>
      </c>
      <c r="K406" s="174"/>
      <c r="L406" s="1492">
        <f t="shared" si="20"/>
        <v>0</v>
      </c>
      <c r="M406" s="737"/>
      <c r="N406" s="1361"/>
    </row>
    <row r="407" spans="1:14">
      <c r="A407" s="304" t="str">
        <f>IF(K407&gt;0,COUNT($K$4:K407)+MAX('MI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7" s="765"/>
      <c r="C407" s="780" t="s">
        <v>5403</v>
      </c>
      <c r="D407" s="781" t="s">
        <v>3652</v>
      </c>
      <c r="E407" s="782" t="s">
        <v>11186</v>
      </c>
      <c r="F407" s="1305">
        <v>64.040000000000006</v>
      </c>
      <c r="G407" s="783">
        <f t="shared" si="18"/>
        <v>0</v>
      </c>
      <c r="H407" s="1305">
        <f t="shared" si="19"/>
        <v>0</v>
      </c>
      <c r="I407" s="785">
        <v>50</v>
      </c>
      <c r="J407" s="785">
        <v>50</v>
      </c>
      <c r="K407" s="170"/>
      <c r="L407" s="1494">
        <f t="shared" si="20"/>
        <v>0</v>
      </c>
      <c r="M407" s="737"/>
      <c r="N407" s="1361"/>
    </row>
    <row r="408" spans="1:14">
      <c r="A408" s="304" t="str">
        <f>IF(K408&gt;0,COUNT($K$4:K408)+MAX('MI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8" s="795"/>
      <c r="C408" s="753" t="s">
        <v>5404</v>
      </c>
      <c r="D408" s="754" t="s">
        <v>3653</v>
      </c>
      <c r="E408" s="758" t="s">
        <v>11187</v>
      </c>
      <c r="F408" s="1301">
        <v>61.419999999999995</v>
      </c>
      <c r="G408" s="756">
        <f t="shared" si="18"/>
        <v>0</v>
      </c>
      <c r="H408" s="1301">
        <f t="shared" si="19"/>
        <v>0</v>
      </c>
      <c r="I408" s="757">
        <v>10</v>
      </c>
      <c r="J408" s="757">
        <v>40</v>
      </c>
      <c r="K408" s="171"/>
      <c r="L408" s="1490">
        <f t="shared" si="20"/>
        <v>0</v>
      </c>
      <c r="M408" s="737"/>
      <c r="N408" s="1361"/>
    </row>
    <row r="409" spans="1:14">
      <c r="A409" s="304" t="str">
        <f>IF(K409&gt;0,COUNT($K$4:K409)+MAX('MI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09" s="747"/>
      <c r="C409" s="753" t="s">
        <v>4092</v>
      </c>
      <c r="D409" s="754" t="s">
        <v>3654</v>
      </c>
      <c r="E409" s="758" t="s">
        <v>11188</v>
      </c>
      <c r="F409" s="1301">
        <v>133.63999999999999</v>
      </c>
      <c r="G409" s="756">
        <f t="shared" si="18"/>
        <v>0</v>
      </c>
      <c r="H409" s="1301">
        <f t="shared" si="19"/>
        <v>0</v>
      </c>
      <c r="I409" s="757">
        <v>10</v>
      </c>
      <c r="J409" s="757">
        <v>10</v>
      </c>
      <c r="K409" s="171"/>
      <c r="L409" s="1490">
        <f t="shared" si="20"/>
        <v>0</v>
      </c>
      <c r="M409" s="737"/>
      <c r="N409" s="1361"/>
    </row>
    <row r="410" spans="1:14" ht="16.5" thickBot="1">
      <c r="A410" s="304" t="str">
        <f>IF(K410&gt;0,COUNT($K$4:K410)+MAX('MI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10" s="759"/>
      <c r="C410" s="760" t="s">
        <v>9205</v>
      </c>
      <c r="D410" s="761" t="s">
        <v>3655</v>
      </c>
      <c r="E410" s="762" t="s">
        <v>11189</v>
      </c>
      <c r="F410" s="1302">
        <v>273.64</v>
      </c>
      <c r="G410" s="763">
        <f t="shared" si="18"/>
        <v>0</v>
      </c>
      <c r="H410" s="1302">
        <f t="shared" si="19"/>
        <v>0</v>
      </c>
      <c r="I410" s="764">
        <v>8</v>
      </c>
      <c r="J410" s="764">
        <v>8</v>
      </c>
      <c r="K410" s="172"/>
      <c r="L410" s="1491">
        <f t="shared" si="20"/>
        <v>0</v>
      </c>
      <c r="M410" s="737"/>
      <c r="N410" s="1361"/>
    </row>
    <row r="411" spans="1:14">
      <c r="A411" s="304" t="str">
        <f>IF(K411&gt;0,COUNT($K$4:K411)+MAX('MI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Accessories'!A:A),"")</f>
        <v/>
      </c>
      <c r="B411" s="1896"/>
      <c r="C411" s="748" t="s">
        <v>9206</v>
      </c>
      <c r="D411" s="749" t="s">
        <v>3656</v>
      </c>
      <c r="E411" s="787" t="s">
        <v>11190</v>
      </c>
      <c r="F411" s="1300">
        <v>78.78</v>
      </c>
      <c r="G411" s="751">
        <f t="shared" si="18"/>
        <v>0</v>
      </c>
      <c r="H411" s="1300">
        <f t="shared" si="19"/>
        <v>0</v>
      </c>
      <c r="I411" s="752">
        <v>15</v>
      </c>
      <c r="J411" s="752">
        <v>60</v>
      </c>
      <c r="K411" s="173"/>
      <c r="L411" s="1489">
        <f t="shared" si="20"/>
        <v>0</v>
      </c>
      <c r="M411" s="737"/>
      <c r="N411" s="1361"/>
    </row>
    <row r="412" spans="1:14">
      <c r="B412" s="1898"/>
      <c r="C412" s="753" t="s">
        <v>3918</v>
      </c>
      <c r="D412" s="754" t="s">
        <v>3657</v>
      </c>
      <c r="E412" s="758" t="s">
        <v>11191</v>
      </c>
      <c r="F412" s="1301">
        <v>150</v>
      </c>
      <c r="G412" s="756">
        <f t="shared" si="18"/>
        <v>0</v>
      </c>
      <c r="H412" s="1301">
        <f t="shared" si="19"/>
        <v>0</v>
      </c>
      <c r="I412" s="757">
        <v>15</v>
      </c>
      <c r="J412" s="757">
        <v>15</v>
      </c>
      <c r="K412" s="171"/>
      <c r="L412" s="1490">
        <f t="shared" si="20"/>
        <v>0</v>
      </c>
      <c r="M412" s="737"/>
      <c r="N412" s="1361"/>
    </row>
    <row r="413" spans="1:14">
      <c r="B413" s="1898"/>
      <c r="C413" s="753" t="s">
        <v>3919</v>
      </c>
      <c r="D413" s="754" t="s">
        <v>3658</v>
      </c>
      <c r="E413" s="758" t="s">
        <v>11192</v>
      </c>
      <c r="F413" s="1301">
        <v>105.04</v>
      </c>
      <c r="G413" s="756">
        <f t="shared" si="18"/>
        <v>0</v>
      </c>
      <c r="H413" s="1301">
        <f t="shared" si="19"/>
        <v>0</v>
      </c>
      <c r="I413" s="757">
        <v>8</v>
      </c>
      <c r="J413" s="757">
        <v>8</v>
      </c>
      <c r="K413" s="171"/>
      <c r="L413" s="1490">
        <f t="shared" si="20"/>
        <v>0</v>
      </c>
      <c r="M413" s="737"/>
      <c r="N413" s="1361"/>
    </row>
    <row r="414" spans="1:14">
      <c r="B414" s="1898"/>
      <c r="C414" s="753" t="s">
        <v>3920</v>
      </c>
      <c r="D414" s="754" t="s">
        <v>3659</v>
      </c>
      <c r="E414" s="758" t="s">
        <v>11193</v>
      </c>
      <c r="F414" s="1301">
        <v>312.37</v>
      </c>
      <c r="G414" s="756">
        <f t="shared" si="18"/>
        <v>0</v>
      </c>
      <c r="H414" s="1301">
        <f t="shared" si="19"/>
        <v>0</v>
      </c>
      <c r="I414" s="757">
        <v>5</v>
      </c>
      <c r="J414" s="757">
        <v>5</v>
      </c>
      <c r="K414" s="171"/>
      <c r="L414" s="1490">
        <f t="shared" si="20"/>
        <v>0</v>
      </c>
      <c r="M414" s="737"/>
      <c r="N414" s="1361"/>
    </row>
    <row r="415" spans="1:14" ht="16.5" thickBot="1">
      <c r="B415" s="1899"/>
      <c r="C415" s="767" t="s">
        <v>3921</v>
      </c>
      <c r="D415" s="768" t="s">
        <v>3660</v>
      </c>
      <c r="E415" s="789" t="s">
        <v>11194</v>
      </c>
      <c r="F415" s="1303">
        <v>291.08999999999997</v>
      </c>
      <c r="G415" s="770">
        <f t="shared" si="18"/>
        <v>0</v>
      </c>
      <c r="H415" s="1303">
        <f t="shared" si="19"/>
        <v>0</v>
      </c>
      <c r="I415" s="771">
        <v>5</v>
      </c>
      <c r="J415" s="771">
        <v>5</v>
      </c>
      <c r="K415" s="174"/>
      <c r="L415" s="1492">
        <f t="shared" si="20"/>
        <v>0</v>
      </c>
      <c r="M415" s="737"/>
      <c r="N415" s="1361"/>
    </row>
    <row r="416" spans="1:14">
      <c r="B416" s="765"/>
      <c r="C416" s="780" t="s">
        <v>3661</v>
      </c>
      <c r="D416" s="781" t="s">
        <v>3662</v>
      </c>
      <c r="E416" s="797" t="s">
        <v>11077</v>
      </c>
      <c r="F416" s="1305">
        <v>77.73</v>
      </c>
      <c r="G416" s="783">
        <f t="shared" si="18"/>
        <v>0</v>
      </c>
      <c r="H416" s="1305">
        <f t="shared" si="19"/>
        <v>0</v>
      </c>
      <c r="I416" s="785">
        <v>40</v>
      </c>
      <c r="J416" s="785">
        <v>40</v>
      </c>
      <c r="K416" s="170"/>
      <c r="L416" s="1494">
        <f t="shared" si="20"/>
        <v>0</v>
      </c>
      <c r="M416" s="737"/>
      <c r="N416" s="1361"/>
    </row>
    <row r="417" spans="2:14">
      <c r="B417" s="747"/>
      <c r="C417" s="753" t="s">
        <v>3663</v>
      </c>
      <c r="D417" s="754" t="s">
        <v>3664</v>
      </c>
      <c r="E417" s="758" t="s">
        <v>11078</v>
      </c>
      <c r="F417" s="1301">
        <v>86.72</v>
      </c>
      <c r="G417" s="756">
        <f t="shared" si="18"/>
        <v>0</v>
      </c>
      <c r="H417" s="1301">
        <f t="shared" si="19"/>
        <v>0</v>
      </c>
      <c r="I417" s="757">
        <v>20</v>
      </c>
      <c r="J417" s="757">
        <v>20</v>
      </c>
      <c r="K417" s="171"/>
      <c r="L417" s="1490">
        <f t="shared" si="20"/>
        <v>0</v>
      </c>
      <c r="M417" s="737"/>
      <c r="N417" s="1361"/>
    </row>
    <row r="418" spans="2:14">
      <c r="B418" s="747"/>
      <c r="C418" s="753" t="s">
        <v>3665</v>
      </c>
      <c r="D418" s="754" t="s">
        <v>3666</v>
      </c>
      <c r="E418" s="758" t="s">
        <v>11079</v>
      </c>
      <c r="F418" s="1301">
        <v>180.39999999999998</v>
      </c>
      <c r="G418" s="756">
        <f t="shared" si="18"/>
        <v>0</v>
      </c>
      <c r="H418" s="1301">
        <f t="shared" si="19"/>
        <v>0</v>
      </c>
      <c r="I418" s="757">
        <v>8</v>
      </c>
      <c r="J418" s="757">
        <v>8</v>
      </c>
      <c r="K418" s="171"/>
      <c r="L418" s="1490">
        <f t="shared" si="20"/>
        <v>0</v>
      </c>
      <c r="M418" s="737"/>
      <c r="N418" s="1361"/>
    </row>
    <row r="419" spans="2:14">
      <c r="B419" s="747"/>
      <c r="C419" s="753" t="s">
        <v>3667</v>
      </c>
      <c r="D419" s="754" t="s">
        <v>3668</v>
      </c>
      <c r="E419" s="758" t="s">
        <v>11080</v>
      </c>
      <c r="F419" s="1301">
        <v>365.46999999999997</v>
      </c>
      <c r="G419" s="756">
        <f t="shared" si="18"/>
        <v>0</v>
      </c>
      <c r="H419" s="1301">
        <f t="shared" si="19"/>
        <v>0</v>
      </c>
      <c r="I419" s="757">
        <v>5</v>
      </c>
      <c r="J419" s="757">
        <v>5</v>
      </c>
      <c r="K419" s="171"/>
      <c r="L419" s="1490">
        <f t="shared" si="20"/>
        <v>0</v>
      </c>
      <c r="M419" s="737"/>
      <c r="N419" s="1361"/>
    </row>
    <row r="420" spans="2:14" ht="16.5" thickBot="1">
      <c r="B420" s="759"/>
      <c r="C420" s="760" t="s">
        <v>5405</v>
      </c>
      <c r="D420" s="761" t="s">
        <v>3669</v>
      </c>
      <c r="E420" s="762" t="s">
        <v>11081</v>
      </c>
      <c r="F420" s="1302">
        <v>726.78</v>
      </c>
      <c r="G420" s="763">
        <f t="shared" si="18"/>
        <v>0</v>
      </c>
      <c r="H420" s="1302">
        <f t="shared" si="19"/>
        <v>0</v>
      </c>
      <c r="I420" s="764">
        <v>1</v>
      </c>
      <c r="J420" s="764">
        <v>1</v>
      </c>
      <c r="K420" s="172"/>
      <c r="L420" s="1491">
        <f t="shared" si="20"/>
        <v>0</v>
      </c>
      <c r="M420" s="737"/>
      <c r="N420" s="1361"/>
    </row>
    <row r="421" spans="2:14" ht="53.25" customHeight="1" thickBot="1">
      <c r="B421" s="747"/>
      <c r="C421" s="802" t="s">
        <v>5406</v>
      </c>
      <c r="D421" s="807" t="s">
        <v>3670</v>
      </c>
      <c r="E421" s="804" t="s">
        <v>11196</v>
      </c>
      <c r="F421" s="1307">
        <v>1025.43</v>
      </c>
      <c r="G421" s="805">
        <f t="shared" si="18"/>
        <v>0</v>
      </c>
      <c r="H421" s="1307">
        <f t="shared" si="19"/>
        <v>0</v>
      </c>
      <c r="I421" s="806">
        <v>10</v>
      </c>
      <c r="J421" s="806">
        <v>10</v>
      </c>
      <c r="K421" s="176"/>
      <c r="L421" s="1495">
        <f t="shared" si="20"/>
        <v>0</v>
      </c>
      <c r="M421" s="737"/>
      <c r="N421" s="1361"/>
    </row>
    <row r="422" spans="2:14">
      <c r="B422" s="765"/>
      <c r="C422" s="780" t="s">
        <v>3671</v>
      </c>
      <c r="D422" s="781" t="s">
        <v>3672</v>
      </c>
      <c r="E422" s="797" t="s">
        <v>11197</v>
      </c>
      <c r="F422" s="1305">
        <v>79.240000000000009</v>
      </c>
      <c r="G422" s="783">
        <f t="shared" si="18"/>
        <v>0</v>
      </c>
      <c r="H422" s="1305">
        <f t="shared" si="19"/>
        <v>0</v>
      </c>
      <c r="I422" s="785">
        <v>10</v>
      </c>
      <c r="J422" s="785">
        <v>40</v>
      </c>
      <c r="K422" s="170"/>
      <c r="L422" s="1494">
        <f t="shared" si="20"/>
        <v>0</v>
      </c>
      <c r="M422" s="737"/>
      <c r="N422" s="1361"/>
    </row>
    <row r="423" spans="2:14">
      <c r="B423" s="747"/>
      <c r="C423" s="753" t="s">
        <v>4093</v>
      </c>
      <c r="D423" s="754" t="s">
        <v>3673</v>
      </c>
      <c r="E423" s="758" t="s">
        <v>11198</v>
      </c>
      <c r="F423" s="1301">
        <v>157.97999999999999</v>
      </c>
      <c r="G423" s="756">
        <f t="shared" si="18"/>
        <v>0</v>
      </c>
      <c r="H423" s="1301">
        <f t="shared" si="19"/>
        <v>0</v>
      </c>
      <c r="I423" s="757">
        <v>10</v>
      </c>
      <c r="J423" s="757">
        <v>10</v>
      </c>
      <c r="K423" s="171"/>
      <c r="L423" s="1490">
        <f t="shared" si="20"/>
        <v>0</v>
      </c>
      <c r="M423" s="737"/>
      <c r="N423" s="1361"/>
    </row>
    <row r="424" spans="2:14">
      <c r="B424" s="747"/>
      <c r="C424" s="753" t="s">
        <v>3674</v>
      </c>
      <c r="D424" s="754" t="s">
        <v>3675</v>
      </c>
      <c r="E424" s="758" t="s">
        <v>11199</v>
      </c>
      <c r="F424" s="1301">
        <v>134.44999999999999</v>
      </c>
      <c r="G424" s="756">
        <f t="shared" si="18"/>
        <v>0</v>
      </c>
      <c r="H424" s="1301">
        <f t="shared" si="19"/>
        <v>0</v>
      </c>
      <c r="I424" s="757">
        <v>15</v>
      </c>
      <c r="J424" s="757">
        <v>15</v>
      </c>
      <c r="K424" s="171"/>
      <c r="L424" s="1490">
        <f t="shared" si="20"/>
        <v>0</v>
      </c>
      <c r="M424" s="737"/>
      <c r="N424" s="1361"/>
    </row>
    <row r="425" spans="2:14">
      <c r="B425" s="747"/>
      <c r="C425" s="753" t="s">
        <v>3676</v>
      </c>
      <c r="D425" s="754" t="s">
        <v>3677</v>
      </c>
      <c r="E425" s="758" t="s">
        <v>11200</v>
      </c>
      <c r="F425" s="1301">
        <v>219.44</v>
      </c>
      <c r="G425" s="756">
        <f t="shared" si="18"/>
        <v>0</v>
      </c>
      <c r="H425" s="1301">
        <f t="shared" si="19"/>
        <v>0</v>
      </c>
      <c r="I425" s="757">
        <v>6</v>
      </c>
      <c r="J425" s="757">
        <v>6</v>
      </c>
      <c r="K425" s="171"/>
      <c r="L425" s="1490">
        <f t="shared" si="20"/>
        <v>0</v>
      </c>
      <c r="M425" s="737"/>
      <c r="N425" s="1361"/>
    </row>
    <row r="426" spans="2:14">
      <c r="B426" s="747"/>
      <c r="C426" s="753" t="s">
        <v>3678</v>
      </c>
      <c r="D426" s="754" t="s">
        <v>3679</v>
      </c>
      <c r="E426" s="758" t="s">
        <v>11201</v>
      </c>
      <c r="F426" s="1301">
        <v>289.81</v>
      </c>
      <c r="G426" s="756">
        <f t="shared" si="18"/>
        <v>0</v>
      </c>
      <c r="H426" s="1301">
        <f t="shared" si="19"/>
        <v>0</v>
      </c>
      <c r="I426" s="757">
        <v>5</v>
      </c>
      <c r="J426" s="757">
        <v>5</v>
      </c>
      <c r="K426" s="171"/>
      <c r="L426" s="1490">
        <f t="shared" si="20"/>
        <v>0</v>
      </c>
      <c r="M426" s="737"/>
      <c r="N426" s="1361"/>
    </row>
    <row r="427" spans="2:14">
      <c r="B427" s="747"/>
      <c r="C427" s="753" t="s">
        <v>5407</v>
      </c>
      <c r="D427" s="754" t="s">
        <v>3680</v>
      </c>
      <c r="E427" s="758" t="s">
        <v>11202</v>
      </c>
      <c r="F427" s="1301">
        <v>688.21</v>
      </c>
      <c r="G427" s="756">
        <f t="shared" si="18"/>
        <v>0</v>
      </c>
      <c r="H427" s="1301">
        <f t="shared" si="19"/>
        <v>0</v>
      </c>
      <c r="I427" s="757">
        <v>4</v>
      </c>
      <c r="J427" s="757">
        <v>4</v>
      </c>
      <c r="K427" s="171"/>
      <c r="L427" s="1490">
        <f t="shared" si="20"/>
        <v>0</v>
      </c>
      <c r="M427" s="737"/>
      <c r="N427" s="1361"/>
    </row>
    <row r="428" spans="2:14">
      <c r="B428" s="747"/>
      <c r="C428" s="753" t="s">
        <v>5408</v>
      </c>
      <c r="D428" s="754" t="s">
        <v>3681</v>
      </c>
      <c r="E428" s="758" t="s">
        <v>11203</v>
      </c>
      <c r="F428" s="1301">
        <v>712.37</v>
      </c>
      <c r="G428" s="756">
        <f t="shared" si="18"/>
        <v>0</v>
      </c>
      <c r="H428" s="1301">
        <f t="shared" si="19"/>
        <v>0</v>
      </c>
      <c r="I428" s="757">
        <v>3</v>
      </c>
      <c r="J428" s="757">
        <v>3</v>
      </c>
      <c r="K428" s="171"/>
      <c r="L428" s="1490">
        <f t="shared" si="20"/>
        <v>0</v>
      </c>
      <c r="M428" s="737"/>
      <c r="N428" s="1361"/>
    </row>
    <row r="429" spans="2:14" ht="16.5" thickBot="1">
      <c r="B429" s="759"/>
      <c r="C429" s="760" t="s">
        <v>5409</v>
      </c>
      <c r="D429" s="761" t="s">
        <v>3682</v>
      </c>
      <c r="E429" s="762" t="s">
        <v>11204</v>
      </c>
      <c r="F429" s="1302">
        <v>1016.93</v>
      </c>
      <c r="G429" s="763">
        <f t="shared" si="18"/>
        <v>0</v>
      </c>
      <c r="H429" s="1302">
        <f t="shared" si="19"/>
        <v>0</v>
      </c>
      <c r="I429" s="764">
        <v>3</v>
      </c>
      <c r="J429" s="764">
        <v>3</v>
      </c>
      <c r="K429" s="172"/>
      <c r="L429" s="1491">
        <f t="shared" si="20"/>
        <v>0</v>
      </c>
      <c r="M429" s="737"/>
      <c r="N429" s="1361"/>
    </row>
    <row r="430" spans="2:14" ht="48" customHeight="1">
      <c r="B430" s="765"/>
      <c r="C430" s="748" t="s">
        <v>5410</v>
      </c>
      <c r="D430" s="749" t="s">
        <v>3683</v>
      </c>
      <c r="E430" s="766" t="s">
        <v>11205</v>
      </c>
      <c r="F430" s="1300">
        <v>416.46999999999997</v>
      </c>
      <c r="G430" s="751">
        <f t="shared" si="18"/>
        <v>0</v>
      </c>
      <c r="H430" s="1300">
        <f t="shared" si="19"/>
        <v>0</v>
      </c>
      <c r="I430" s="752">
        <v>18</v>
      </c>
      <c r="J430" s="752">
        <v>18</v>
      </c>
      <c r="K430" s="173"/>
      <c r="L430" s="1489">
        <f t="shared" si="20"/>
        <v>0</v>
      </c>
      <c r="M430" s="737"/>
      <c r="N430" s="1361"/>
    </row>
    <row r="431" spans="2:14" ht="66" customHeight="1" thickBot="1">
      <c r="B431" s="811"/>
      <c r="C431" s="767" t="s">
        <v>5411</v>
      </c>
      <c r="D431" s="768" t="s">
        <v>3684</v>
      </c>
      <c r="E431" s="789" t="s">
        <v>11206</v>
      </c>
      <c r="F431" s="1303">
        <v>554.23</v>
      </c>
      <c r="G431" s="770">
        <f t="shared" si="18"/>
        <v>0</v>
      </c>
      <c r="H431" s="1303">
        <f t="shared" si="19"/>
        <v>0</v>
      </c>
      <c r="I431" s="771">
        <v>4</v>
      </c>
      <c r="J431" s="771">
        <v>4</v>
      </c>
      <c r="K431" s="174"/>
      <c r="L431" s="1492">
        <f t="shared" si="20"/>
        <v>0</v>
      </c>
      <c r="M431" s="737"/>
      <c r="N431" s="1361"/>
    </row>
    <row r="432" spans="2:14" ht="50.25" customHeight="1">
      <c r="B432" s="765"/>
      <c r="C432" s="780" t="s">
        <v>5412</v>
      </c>
      <c r="D432" s="781" t="s">
        <v>3685</v>
      </c>
      <c r="E432" s="797" t="s">
        <v>11207</v>
      </c>
      <c r="F432" s="1305">
        <v>416.46999999999997</v>
      </c>
      <c r="G432" s="783">
        <f t="shared" si="18"/>
        <v>0</v>
      </c>
      <c r="H432" s="1305">
        <f t="shared" si="19"/>
        <v>0</v>
      </c>
      <c r="I432" s="785">
        <v>6</v>
      </c>
      <c r="J432" s="785">
        <v>6</v>
      </c>
      <c r="K432" s="170"/>
      <c r="L432" s="1494">
        <f t="shared" si="20"/>
        <v>0</v>
      </c>
      <c r="M432" s="737"/>
      <c r="N432" s="1361"/>
    </row>
    <row r="433" spans="1:14" ht="48.75" customHeight="1" thickBot="1">
      <c r="B433" s="811"/>
      <c r="C433" s="760" t="s">
        <v>5413</v>
      </c>
      <c r="D433" s="761" t="s">
        <v>3686</v>
      </c>
      <c r="E433" s="762" t="s">
        <v>11208</v>
      </c>
      <c r="F433" s="1302">
        <v>554.23</v>
      </c>
      <c r="G433" s="763">
        <f t="shared" si="18"/>
        <v>0</v>
      </c>
      <c r="H433" s="1302">
        <f t="shared" si="19"/>
        <v>0</v>
      </c>
      <c r="I433" s="764">
        <v>3</v>
      </c>
      <c r="J433" s="764">
        <v>3</v>
      </c>
      <c r="K433" s="172"/>
      <c r="L433" s="1491">
        <f t="shared" si="20"/>
        <v>0</v>
      </c>
      <c r="M433" s="737"/>
      <c r="N433" s="1361"/>
    </row>
    <row r="434" spans="1:14" ht="88.5" customHeight="1" thickBot="1">
      <c r="B434" s="822"/>
      <c r="C434" s="802" t="s">
        <v>5414</v>
      </c>
      <c r="D434" s="807" t="s">
        <v>3687</v>
      </c>
      <c r="E434" s="823" t="s">
        <v>11209</v>
      </c>
      <c r="F434" s="1307">
        <v>15.4</v>
      </c>
      <c r="G434" s="805">
        <f t="shared" si="18"/>
        <v>0</v>
      </c>
      <c r="H434" s="1307">
        <f t="shared" si="19"/>
        <v>0</v>
      </c>
      <c r="I434" s="806">
        <v>24</v>
      </c>
      <c r="J434" s="806">
        <v>144</v>
      </c>
      <c r="K434" s="176"/>
      <c r="L434" s="1495">
        <f t="shared" si="20"/>
        <v>0</v>
      </c>
      <c r="M434" s="737"/>
      <c r="N434" s="1361"/>
    </row>
    <row r="435" spans="1:14" ht="48.75" customHeight="1" thickBot="1">
      <c r="B435" s="1896"/>
      <c r="C435" s="780" t="s">
        <v>5415</v>
      </c>
      <c r="D435" s="781" t="s">
        <v>3688</v>
      </c>
      <c r="E435" s="797" t="s">
        <v>11210</v>
      </c>
      <c r="F435" s="1305">
        <v>20.55</v>
      </c>
      <c r="G435" s="783">
        <f t="shared" si="18"/>
        <v>0</v>
      </c>
      <c r="H435" s="1305">
        <f t="shared" si="19"/>
        <v>0</v>
      </c>
      <c r="I435" s="785">
        <v>24</v>
      </c>
      <c r="J435" s="785">
        <v>144</v>
      </c>
      <c r="K435" s="170"/>
      <c r="L435" s="1494">
        <f t="shared" si="20"/>
        <v>0</v>
      </c>
      <c r="M435" s="737"/>
      <c r="N435" s="1361"/>
    </row>
    <row r="436" spans="1:14" ht="48.75" customHeight="1" thickBot="1">
      <c r="B436" s="1897"/>
      <c r="C436" s="760" t="s">
        <v>5416</v>
      </c>
      <c r="D436" s="761" t="s">
        <v>3689</v>
      </c>
      <c r="E436" s="815" t="s">
        <v>11211</v>
      </c>
      <c r="F436" s="1308">
        <v>20.55</v>
      </c>
      <c r="G436" s="763">
        <f t="shared" si="18"/>
        <v>0</v>
      </c>
      <c r="H436" s="1302">
        <f t="shared" si="19"/>
        <v>0</v>
      </c>
      <c r="I436" s="764">
        <v>20</v>
      </c>
      <c r="J436" s="764">
        <v>120</v>
      </c>
      <c r="K436" s="172"/>
      <c r="L436" s="1491">
        <f t="shared" si="20"/>
        <v>0</v>
      </c>
      <c r="M436" s="737"/>
      <c r="N436" s="1361"/>
    </row>
    <row r="437" spans="1:14" ht="25.5" customHeight="1">
      <c r="B437" s="765"/>
      <c r="C437" s="748" t="s">
        <v>3690</v>
      </c>
      <c r="D437" s="749" t="s">
        <v>3691</v>
      </c>
      <c r="E437" s="766" t="s">
        <v>10985</v>
      </c>
      <c r="F437" s="1300">
        <v>32.409999999999997</v>
      </c>
      <c r="G437" s="751">
        <f t="shared" si="18"/>
        <v>0</v>
      </c>
      <c r="H437" s="1300">
        <f t="shared" si="19"/>
        <v>0</v>
      </c>
      <c r="I437" s="752">
        <v>20</v>
      </c>
      <c r="J437" s="752">
        <v>80</v>
      </c>
      <c r="K437" s="173"/>
      <c r="L437" s="1489">
        <f t="shared" si="20"/>
        <v>0</v>
      </c>
      <c r="M437" s="737"/>
      <c r="N437" s="1361"/>
    </row>
    <row r="438" spans="1:14" ht="25.5" customHeight="1">
      <c r="B438" s="747"/>
      <c r="C438" s="753" t="s">
        <v>3692</v>
      </c>
      <c r="D438" s="754" t="s">
        <v>3693</v>
      </c>
      <c r="E438" s="758" t="s">
        <v>10986</v>
      </c>
      <c r="F438" s="1301">
        <v>55.71</v>
      </c>
      <c r="G438" s="756">
        <f t="shared" si="18"/>
        <v>0</v>
      </c>
      <c r="H438" s="1301">
        <f t="shared" si="19"/>
        <v>0</v>
      </c>
      <c r="I438" s="757">
        <v>25</v>
      </c>
      <c r="J438" s="757">
        <v>25</v>
      </c>
      <c r="K438" s="171"/>
      <c r="L438" s="1490">
        <f t="shared" si="20"/>
        <v>0</v>
      </c>
      <c r="M438" s="737"/>
      <c r="N438" s="1361"/>
    </row>
    <row r="439" spans="1:14" ht="25.5" customHeight="1">
      <c r="B439" s="747"/>
      <c r="C439" s="753" t="s">
        <v>3694</v>
      </c>
      <c r="D439" s="754" t="s">
        <v>3695</v>
      </c>
      <c r="E439" s="758" t="s">
        <v>10987</v>
      </c>
      <c r="F439" s="1301">
        <v>172.79</v>
      </c>
      <c r="G439" s="756">
        <f t="shared" si="18"/>
        <v>0</v>
      </c>
      <c r="H439" s="1301">
        <f t="shared" si="19"/>
        <v>0</v>
      </c>
      <c r="I439" s="757">
        <v>8</v>
      </c>
      <c r="J439" s="757">
        <v>8</v>
      </c>
      <c r="K439" s="171"/>
      <c r="L439" s="1490">
        <f t="shared" si="20"/>
        <v>0</v>
      </c>
      <c r="M439" s="737"/>
      <c r="N439" s="1361"/>
    </row>
    <row r="440" spans="1:14" ht="25.5" customHeight="1">
      <c r="B440" s="747"/>
      <c r="C440" s="753" t="s">
        <v>3696</v>
      </c>
      <c r="D440" s="754" t="s">
        <v>3697</v>
      </c>
      <c r="E440" s="758" t="s">
        <v>10988</v>
      </c>
      <c r="F440" s="1301">
        <v>313.82</v>
      </c>
      <c r="G440" s="756">
        <f t="shared" si="18"/>
        <v>0</v>
      </c>
      <c r="H440" s="1301">
        <f t="shared" si="19"/>
        <v>0</v>
      </c>
      <c r="I440" s="757">
        <v>6</v>
      </c>
      <c r="J440" s="757">
        <v>6</v>
      </c>
      <c r="K440" s="171"/>
      <c r="L440" s="1490">
        <f t="shared" si="20"/>
        <v>0</v>
      </c>
      <c r="M440" s="737"/>
      <c r="N440" s="1361"/>
    </row>
    <row r="441" spans="1:14" ht="25.5" customHeight="1" thickBot="1">
      <c r="B441" s="759"/>
      <c r="C441" s="767" t="s">
        <v>5417</v>
      </c>
      <c r="D441" s="768" t="s">
        <v>3698</v>
      </c>
      <c r="E441" s="789" t="s">
        <v>10989</v>
      </c>
      <c r="F441" s="1303">
        <v>674.25</v>
      </c>
      <c r="G441" s="770">
        <f t="shared" si="18"/>
        <v>0</v>
      </c>
      <c r="H441" s="1303">
        <f t="shared" si="19"/>
        <v>0</v>
      </c>
      <c r="I441" s="771">
        <v>2</v>
      </c>
      <c r="J441" s="771">
        <v>2</v>
      </c>
      <c r="K441" s="174"/>
      <c r="L441" s="1492">
        <f t="shared" si="20"/>
        <v>0</v>
      </c>
      <c r="M441" s="737"/>
      <c r="N441" s="1361"/>
    </row>
    <row r="442" spans="1:14" ht="25.5" customHeight="1">
      <c r="B442" s="765"/>
      <c r="C442" s="780" t="s">
        <v>3699</v>
      </c>
      <c r="D442" s="781" t="s">
        <v>3700</v>
      </c>
      <c r="E442" s="797" t="s">
        <v>10990</v>
      </c>
      <c r="F442" s="1305">
        <v>36.21</v>
      </c>
      <c r="G442" s="783">
        <f t="shared" si="18"/>
        <v>0</v>
      </c>
      <c r="H442" s="1305">
        <f t="shared" si="19"/>
        <v>0</v>
      </c>
      <c r="I442" s="785">
        <v>25</v>
      </c>
      <c r="J442" s="785">
        <v>25</v>
      </c>
      <c r="K442" s="170"/>
      <c r="L442" s="1494">
        <f t="shared" si="20"/>
        <v>0</v>
      </c>
      <c r="M442" s="737"/>
      <c r="N442" s="1361"/>
    </row>
    <row r="443" spans="1:14" ht="25.5" customHeight="1">
      <c r="B443" s="747"/>
      <c r="C443" s="753" t="s">
        <v>3701</v>
      </c>
      <c r="D443" s="754" t="s">
        <v>3702</v>
      </c>
      <c r="E443" s="758" t="s">
        <v>10991</v>
      </c>
      <c r="F443" s="1301">
        <v>48.769999999999996</v>
      </c>
      <c r="G443" s="756">
        <f t="shared" si="18"/>
        <v>0</v>
      </c>
      <c r="H443" s="1301">
        <f t="shared" si="19"/>
        <v>0</v>
      </c>
      <c r="I443" s="757">
        <v>15</v>
      </c>
      <c r="J443" s="757">
        <v>15</v>
      </c>
      <c r="K443" s="171"/>
      <c r="L443" s="1490">
        <f t="shared" si="20"/>
        <v>0</v>
      </c>
      <c r="M443" s="737"/>
      <c r="N443" s="1361"/>
    </row>
    <row r="444" spans="1:14" ht="25.5" customHeight="1">
      <c r="B444" s="747"/>
      <c r="C444" s="753" t="s">
        <v>3703</v>
      </c>
      <c r="D444" s="754" t="s">
        <v>3704</v>
      </c>
      <c r="E444" s="758" t="s">
        <v>10992</v>
      </c>
      <c r="F444" s="1301">
        <v>165.84</v>
      </c>
      <c r="G444" s="756">
        <f t="shared" si="18"/>
        <v>0</v>
      </c>
      <c r="H444" s="1301">
        <f t="shared" si="19"/>
        <v>0</v>
      </c>
      <c r="I444" s="757">
        <v>10</v>
      </c>
      <c r="J444" s="757">
        <v>10</v>
      </c>
      <c r="K444" s="171"/>
      <c r="L444" s="1490">
        <f t="shared" si="20"/>
        <v>0</v>
      </c>
      <c r="M444" s="737"/>
      <c r="N444" s="1361"/>
    </row>
    <row r="445" spans="1:14" ht="25.5" customHeight="1">
      <c r="B445" s="747"/>
      <c r="C445" s="753" t="s">
        <v>3705</v>
      </c>
      <c r="D445" s="754" t="s">
        <v>3706</v>
      </c>
      <c r="E445" s="758" t="s">
        <v>10993</v>
      </c>
      <c r="F445" s="1301">
        <v>375.45</v>
      </c>
      <c r="G445" s="756">
        <f t="shared" si="18"/>
        <v>0</v>
      </c>
      <c r="H445" s="1301">
        <f t="shared" si="19"/>
        <v>0</v>
      </c>
      <c r="I445" s="757">
        <v>4</v>
      </c>
      <c r="J445" s="757">
        <v>4</v>
      </c>
      <c r="K445" s="171"/>
      <c r="L445" s="1490">
        <f t="shared" si="20"/>
        <v>0</v>
      </c>
      <c r="M445" s="737"/>
      <c r="N445" s="1361"/>
    </row>
    <row r="446" spans="1:14" ht="25.5" customHeight="1" thickBot="1">
      <c r="B446" s="759"/>
      <c r="C446" s="760" t="s">
        <v>4094</v>
      </c>
      <c r="D446" s="761" t="s">
        <v>3707</v>
      </c>
      <c r="E446" s="762" t="s">
        <v>10994</v>
      </c>
      <c r="F446" s="1302">
        <v>1166.6500000000001</v>
      </c>
      <c r="G446" s="763">
        <f t="shared" si="18"/>
        <v>0</v>
      </c>
      <c r="H446" s="1302">
        <f t="shared" si="19"/>
        <v>0</v>
      </c>
      <c r="I446" s="764">
        <v>1</v>
      </c>
      <c r="J446" s="764">
        <v>1</v>
      </c>
      <c r="K446" s="172"/>
      <c r="L446" s="1491">
        <f t="shared" si="20"/>
        <v>0</v>
      </c>
      <c r="M446" s="737"/>
      <c r="N446" s="1361"/>
    </row>
    <row r="447" spans="1:14" ht="37.5" customHeight="1">
      <c r="B447" s="765"/>
      <c r="C447" s="748" t="s">
        <v>3708</v>
      </c>
      <c r="D447" s="749" t="s">
        <v>3709</v>
      </c>
      <c r="E447" s="766" t="s">
        <v>10995</v>
      </c>
      <c r="F447" s="1300">
        <v>61.62</v>
      </c>
      <c r="G447" s="751">
        <f t="shared" si="18"/>
        <v>0</v>
      </c>
      <c r="H447" s="1300">
        <f t="shared" si="19"/>
        <v>0</v>
      </c>
      <c r="I447" s="752">
        <v>30</v>
      </c>
      <c r="J447" s="752">
        <v>30</v>
      </c>
      <c r="K447" s="173"/>
      <c r="L447" s="1489">
        <f t="shared" si="20"/>
        <v>0</v>
      </c>
      <c r="M447" s="737"/>
      <c r="N447" s="1361"/>
    </row>
    <row r="448" spans="1:14" s="740" customFormat="1" ht="47.25" customHeight="1" thickBot="1">
      <c r="A448" s="304"/>
      <c r="B448" s="759"/>
      <c r="C448" s="767" t="s">
        <v>3710</v>
      </c>
      <c r="D448" s="768" t="s">
        <v>3711</v>
      </c>
      <c r="E448" s="789" t="s">
        <v>10996</v>
      </c>
      <c r="F448" s="1303">
        <v>100.87</v>
      </c>
      <c r="G448" s="770">
        <f t="shared" si="18"/>
        <v>0</v>
      </c>
      <c r="H448" s="1303">
        <f t="shared" si="19"/>
        <v>0</v>
      </c>
      <c r="I448" s="771">
        <v>20</v>
      </c>
      <c r="J448" s="771">
        <v>20</v>
      </c>
      <c r="K448" s="174"/>
      <c r="L448" s="1492">
        <f t="shared" si="20"/>
        <v>0</v>
      </c>
      <c r="M448" s="739"/>
      <c r="N448" s="1487"/>
    </row>
    <row r="449" spans="1:14" s="740" customFormat="1" ht="47.25" customHeight="1">
      <c r="A449" s="304"/>
      <c r="B449" s="765"/>
      <c r="C449" s="824" t="s">
        <v>5418</v>
      </c>
      <c r="D449" s="781" t="s">
        <v>3712</v>
      </c>
      <c r="E449" s="797" t="s">
        <v>10997</v>
      </c>
      <c r="F449" s="1305">
        <v>265.71999999999997</v>
      </c>
      <c r="G449" s="783">
        <f t="shared" si="18"/>
        <v>0</v>
      </c>
      <c r="H449" s="1305">
        <f t="shared" si="19"/>
        <v>0</v>
      </c>
      <c r="I449" s="785">
        <v>30</v>
      </c>
      <c r="J449" s="785">
        <v>30</v>
      </c>
      <c r="K449" s="170"/>
      <c r="L449" s="1494">
        <f t="shared" si="20"/>
        <v>0</v>
      </c>
      <c r="M449" s="739"/>
      <c r="N449" s="1487"/>
    </row>
    <row r="450" spans="1:14" ht="44.25" customHeight="1">
      <c r="B450" s="795"/>
      <c r="C450" s="825" t="s">
        <v>3713</v>
      </c>
      <c r="D450" s="754" t="s">
        <v>3714</v>
      </c>
      <c r="E450" s="758" t="s">
        <v>10998</v>
      </c>
      <c r="F450" s="1301">
        <v>47.949999999999996</v>
      </c>
      <c r="G450" s="756">
        <f t="shared" si="18"/>
        <v>0</v>
      </c>
      <c r="H450" s="1301">
        <f t="shared" si="19"/>
        <v>0</v>
      </c>
      <c r="I450" s="757">
        <v>30</v>
      </c>
      <c r="J450" s="757">
        <v>30</v>
      </c>
      <c r="K450" s="171"/>
      <c r="L450" s="1490">
        <f t="shared" si="20"/>
        <v>0</v>
      </c>
      <c r="M450" s="737"/>
      <c r="N450" s="1361"/>
    </row>
    <row r="451" spans="1:14" ht="36" customHeight="1" thickBot="1">
      <c r="B451" s="759"/>
      <c r="C451" s="760" t="s">
        <v>3715</v>
      </c>
      <c r="D451" s="761" t="s">
        <v>3716</v>
      </c>
      <c r="E451" s="762" t="s">
        <v>10999</v>
      </c>
      <c r="F451" s="1302">
        <v>99.940000000000012</v>
      </c>
      <c r="G451" s="763">
        <f t="shared" si="18"/>
        <v>0</v>
      </c>
      <c r="H451" s="1302">
        <f t="shared" si="19"/>
        <v>0</v>
      </c>
      <c r="I451" s="764">
        <v>20</v>
      </c>
      <c r="J451" s="764">
        <v>20</v>
      </c>
      <c r="K451" s="172"/>
      <c r="L451" s="1491">
        <f t="shared" si="20"/>
        <v>0</v>
      </c>
      <c r="M451" s="737"/>
      <c r="N451" s="1361"/>
    </row>
    <row r="452" spans="1:14" ht="90.75" customHeight="1" thickBot="1">
      <c r="B452" s="772"/>
      <c r="C452" s="802" t="s">
        <v>5419</v>
      </c>
      <c r="D452" s="807" t="s">
        <v>3717</v>
      </c>
      <c r="E452" s="804" t="s">
        <v>10861</v>
      </c>
      <c r="F452" s="1307">
        <v>48.03</v>
      </c>
      <c r="G452" s="805">
        <f t="shared" si="18"/>
        <v>0</v>
      </c>
      <c r="H452" s="1307">
        <f t="shared" si="19"/>
        <v>0</v>
      </c>
      <c r="I452" s="806">
        <v>30</v>
      </c>
      <c r="J452" s="806">
        <v>30</v>
      </c>
      <c r="K452" s="176"/>
      <c r="L452" s="1495">
        <f t="shared" si="20"/>
        <v>0</v>
      </c>
      <c r="M452" s="737"/>
      <c r="N452" s="1361"/>
    </row>
    <row r="453" spans="1:14" ht="25.5" customHeight="1">
      <c r="B453" s="1896"/>
      <c r="C453" s="780" t="s">
        <v>3922</v>
      </c>
      <c r="D453" s="781" t="s">
        <v>3718</v>
      </c>
      <c r="E453" s="797" t="s">
        <v>11000</v>
      </c>
      <c r="F453" s="1305">
        <v>23.020000000000003</v>
      </c>
      <c r="G453" s="783">
        <f t="shared" ref="G453:G479" si="21">$G$2</f>
        <v>0</v>
      </c>
      <c r="H453" s="1305">
        <f t="shared" ref="H453:H479" si="22">IFERROR(F453*G453,"-")</f>
        <v>0</v>
      </c>
      <c r="I453" s="826">
        <v>25</v>
      </c>
      <c r="J453" s="785">
        <v>25</v>
      </c>
      <c r="K453" s="170"/>
      <c r="L453" s="1494">
        <f t="shared" ref="L453:L479" si="23">IFERROR(K453*H453,0)</f>
        <v>0</v>
      </c>
      <c r="M453" s="737"/>
      <c r="N453" s="1361"/>
    </row>
    <row r="454" spans="1:14" ht="25.5" customHeight="1">
      <c r="B454" s="1898"/>
      <c r="C454" s="753" t="s">
        <v>3923</v>
      </c>
      <c r="D454" s="754" t="s">
        <v>3719</v>
      </c>
      <c r="E454" s="758" t="s">
        <v>11001</v>
      </c>
      <c r="F454" s="1301">
        <v>41.339999999999996</v>
      </c>
      <c r="G454" s="756">
        <f t="shared" si="21"/>
        <v>0</v>
      </c>
      <c r="H454" s="1301">
        <f t="shared" si="22"/>
        <v>0</v>
      </c>
      <c r="I454" s="827">
        <v>15</v>
      </c>
      <c r="J454" s="757">
        <v>15</v>
      </c>
      <c r="K454" s="171"/>
      <c r="L454" s="1490">
        <f t="shared" si="23"/>
        <v>0</v>
      </c>
      <c r="M454" s="737"/>
      <c r="N454" s="1361"/>
    </row>
    <row r="455" spans="1:14" ht="25.5" customHeight="1">
      <c r="B455" s="1898"/>
      <c r="C455" s="753" t="s">
        <v>9207</v>
      </c>
      <c r="D455" s="754" t="s">
        <v>3720</v>
      </c>
      <c r="E455" s="758" t="s">
        <v>11002</v>
      </c>
      <c r="F455" s="1301">
        <v>165.87</v>
      </c>
      <c r="G455" s="756">
        <f t="shared" si="21"/>
        <v>0</v>
      </c>
      <c r="H455" s="1301">
        <f t="shared" si="22"/>
        <v>0</v>
      </c>
      <c r="I455" s="828">
        <v>10</v>
      </c>
      <c r="J455" s="757">
        <v>10</v>
      </c>
      <c r="K455" s="171"/>
      <c r="L455" s="1490">
        <f t="shared" si="23"/>
        <v>0</v>
      </c>
      <c r="M455" s="737"/>
      <c r="N455" s="1361"/>
    </row>
    <row r="456" spans="1:14" ht="25.5" customHeight="1">
      <c r="B456" s="1898"/>
      <c r="C456" s="753" t="s">
        <v>3924</v>
      </c>
      <c r="D456" s="754" t="s">
        <v>3721</v>
      </c>
      <c r="E456" s="758" t="s">
        <v>11003</v>
      </c>
      <c r="F456" s="1301">
        <v>378.34999999999997</v>
      </c>
      <c r="G456" s="756">
        <f t="shared" si="21"/>
        <v>0</v>
      </c>
      <c r="H456" s="1301">
        <f t="shared" si="22"/>
        <v>0</v>
      </c>
      <c r="I456" s="828">
        <v>4</v>
      </c>
      <c r="J456" s="757">
        <v>4</v>
      </c>
      <c r="K456" s="171"/>
      <c r="L456" s="1490">
        <f t="shared" si="23"/>
        <v>0</v>
      </c>
      <c r="M456" s="737"/>
      <c r="N456" s="1361"/>
    </row>
    <row r="457" spans="1:14" ht="25.5" customHeight="1" thickBot="1">
      <c r="B457" s="1899"/>
      <c r="C457" s="760" t="s">
        <v>5420</v>
      </c>
      <c r="D457" s="761" t="s">
        <v>3722</v>
      </c>
      <c r="E457" s="829" t="s">
        <v>11004</v>
      </c>
      <c r="F457" s="1302">
        <v>1166.6500000000001</v>
      </c>
      <c r="G457" s="763">
        <f t="shared" si="21"/>
        <v>0</v>
      </c>
      <c r="H457" s="1302">
        <f t="shared" si="22"/>
        <v>0</v>
      </c>
      <c r="I457" s="764">
        <v>1</v>
      </c>
      <c r="J457" s="764">
        <v>1</v>
      </c>
      <c r="K457" s="172"/>
      <c r="L457" s="1491">
        <f t="shared" si="23"/>
        <v>0</v>
      </c>
      <c r="M457" s="737"/>
      <c r="N457" s="1361"/>
    </row>
    <row r="458" spans="1:14" ht="31.5">
      <c r="B458" s="1900"/>
      <c r="C458" s="748" t="s">
        <v>3723</v>
      </c>
      <c r="D458" s="749" t="s">
        <v>3724</v>
      </c>
      <c r="E458" s="787" t="s">
        <v>11212</v>
      </c>
      <c r="F458" s="1300">
        <v>80.820000000000007</v>
      </c>
      <c r="G458" s="751">
        <f t="shared" si="21"/>
        <v>0</v>
      </c>
      <c r="H458" s="1300">
        <f t="shared" si="22"/>
        <v>0</v>
      </c>
      <c r="I458" s="752">
        <v>30</v>
      </c>
      <c r="J458" s="752">
        <v>30</v>
      </c>
      <c r="K458" s="173"/>
      <c r="L458" s="1489">
        <f t="shared" si="23"/>
        <v>0</v>
      </c>
      <c r="M458" s="737"/>
      <c r="N458" s="1361"/>
    </row>
    <row r="459" spans="1:14" ht="16.5" thickBot="1">
      <c r="B459" s="1902"/>
      <c r="C459" s="767" t="s">
        <v>3725</v>
      </c>
      <c r="D459" s="768" t="s">
        <v>3726</v>
      </c>
      <c r="E459" s="790" t="s">
        <v>11213</v>
      </c>
      <c r="F459" s="1303">
        <v>82.18</v>
      </c>
      <c r="G459" s="770">
        <f t="shared" si="21"/>
        <v>0</v>
      </c>
      <c r="H459" s="1303">
        <f t="shared" si="22"/>
        <v>0</v>
      </c>
      <c r="I459" s="771">
        <v>30</v>
      </c>
      <c r="J459" s="771">
        <v>30</v>
      </c>
      <c r="K459" s="174"/>
      <c r="L459" s="1492">
        <f t="shared" si="23"/>
        <v>0</v>
      </c>
      <c r="M459" s="737"/>
      <c r="N459" s="1361"/>
    </row>
    <row r="460" spans="1:14" ht="46.5" customHeight="1" thickBot="1">
      <c r="B460" s="772"/>
      <c r="C460" s="773" t="s">
        <v>5421</v>
      </c>
      <c r="D460" s="774" t="s">
        <v>3727</v>
      </c>
      <c r="E460" s="809" t="s">
        <v>10869</v>
      </c>
      <c r="F460" s="1304">
        <v>73.960000000000008</v>
      </c>
      <c r="G460" s="776">
        <f t="shared" si="21"/>
        <v>0</v>
      </c>
      <c r="H460" s="1304">
        <f t="shared" si="22"/>
        <v>0</v>
      </c>
      <c r="I460" s="777">
        <v>25</v>
      </c>
      <c r="J460" s="777">
        <v>25</v>
      </c>
      <c r="K460" s="175"/>
      <c r="L460" s="1493">
        <f t="shared" si="23"/>
        <v>0</v>
      </c>
      <c r="M460" s="737"/>
      <c r="N460" s="1361"/>
    </row>
    <row r="461" spans="1:14" ht="79.5" customHeight="1" thickBot="1">
      <c r="B461" s="772"/>
      <c r="C461" s="802" t="s">
        <v>5422</v>
      </c>
      <c r="D461" s="807" t="s">
        <v>3728</v>
      </c>
      <c r="E461" s="804" t="s">
        <v>11011</v>
      </c>
      <c r="F461" s="1307">
        <v>47.83</v>
      </c>
      <c r="G461" s="805">
        <f t="shared" si="21"/>
        <v>0</v>
      </c>
      <c r="H461" s="1307">
        <f t="shared" si="22"/>
        <v>0</v>
      </c>
      <c r="I461" s="806">
        <v>20</v>
      </c>
      <c r="J461" s="806">
        <v>20</v>
      </c>
      <c r="K461" s="176"/>
      <c r="L461" s="1495">
        <f t="shared" si="23"/>
        <v>0</v>
      </c>
      <c r="M461" s="737"/>
      <c r="N461" s="1361"/>
    </row>
    <row r="462" spans="1:14" ht="47.25" customHeight="1">
      <c r="B462" s="765"/>
      <c r="C462" s="780" t="s">
        <v>3729</v>
      </c>
      <c r="D462" s="781" t="s">
        <v>3730</v>
      </c>
      <c r="E462" s="797" t="s">
        <v>11214</v>
      </c>
      <c r="F462" s="1305">
        <v>45.449999999999996</v>
      </c>
      <c r="G462" s="783">
        <f t="shared" si="21"/>
        <v>0</v>
      </c>
      <c r="H462" s="1305">
        <f t="shared" si="22"/>
        <v>0</v>
      </c>
      <c r="I462" s="785">
        <v>30</v>
      </c>
      <c r="J462" s="785">
        <v>30</v>
      </c>
      <c r="K462" s="170"/>
      <c r="L462" s="1494">
        <f t="shared" si="23"/>
        <v>0</v>
      </c>
      <c r="M462" s="737"/>
      <c r="N462" s="1361"/>
    </row>
    <row r="463" spans="1:14" ht="51" customHeight="1" thickBot="1">
      <c r="B463" s="759"/>
      <c r="C463" s="760" t="s">
        <v>3731</v>
      </c>
      <c r="D463" s="761" t="s">
        <v>3732</v>
      </c>
      <c r="E463" s="762" t="s">
        <v>11215</v>
      </c>
      <c r="F463" s="1302">
        <v>50.46</v>
      </c>
      <c r="G463" s="763">
        <f t="shared" si="21"/>
        <v>0</v>
      </c>
      <c r="H463" s="1302">
        <f t="shared" si="22"/>
        <v>0</v>
      </c>
      <c r="I463" s="764">
        <v>25</v>
      </c>
      <c r="J463" s="764">
        <v>25</v>
      </c>
      <c r="K463" s="172"/>
      <c r="L463" s="1491">
        <f t="shared" si="23"/>
        <v>0</v>
      </c>
      <c r="M463" s="737"/>
      <c r="N463" s="1361"/>
    </row>
    <row r="464" spans="1:14" ht="71.25" customHeight="1" thickBot="1">
      <c r="B464" s="772"/>
      <c r="C464" s="802" t="s">
        <v>5423</v>
      </c>
      <c r="D464" s="807" t="s">
        <v>3733</v>
      </c>
      <c r="E464" s="804" t="s">
        <v>11216</v>
      </c>
      <c r="F464" s="1307">
        <v>49.16</v>
      </c>
      <c r="G464" s="805">
        <f t="shared" si="21"/>
        <v>0</v>
      </c>
      <c r="H464" s="1307">
        <f t="shared" si="22"/>
        <v>0</v>
      </c>
      <c r="I464" s="806">
        <v>20</v>
      </c>
      <c r="J464" s="806">
        <v>20</v>
      </c>
      <c r="K464" s="176"/>
      <c r="L464" s="1495">
        <f t="shared" si="23"/>
        <v>0</v>
      </c>
      <c r="M464" s="737"/>
      <c r="N464" s="1361"/>
    </row>
    <row r="465" spans="2:14" ht="88.5" customHeight="1" thickBot="1">
      <c r="B465" s="772"/>
      <c r="C465" s="773" t="s">
        <v>3734</v>
      </c>
      <c r="D465" s="774" t="s">
        <v>3735</v>
      </c>
      <c r="E465" s="775" t="s">
        <v>11217</v>
      </c>
      <c r="F465" s="1304">
        <v>52.28</v>
      </c>
      <c r="G465" s="776">
        <f t="shared" si="21"/>
        <v>0</v>
      </c>
      <c r="H465" s="1304">
        <f t="shared" si="22"/>
        <v>0</v>
      </c>
      <c r="I465" s="777">
        <v>25</v>
      </c>
      <c r="J465" s="777">
        <v>25</v>
      </c>
      <c r="K465" s="175"/>
      <c r="L465" s="1493">
        <f t="shared" si="23"/>
        <v>0</v>
      </c>
      <c r="M465" s="737"/>
      <c r="N465" s="1361"/>
    </row>
    <row r="466" spans="2:14" ht="42" customHeight="1" thickBot="1">
      <c r="B466" s="830"/>
      <c r="C466" s="802" t="s">
        <v>5424</v>
      </c>
      <c r="D466" s="803" t="s">
        <v>3736</v>
      </c>
      <c r="E466" s="804" t="s">
        <v>10912</v>
      </c>
      <c r="F466" s="1307">
        <v>157.56</v>
      </c>
      <c r="G466" s="805">
        <f t="shared" si="21"/>
        <v>0</v>
      </c>
      <c r="H466" s="1307">
        <f t="shared" si="22"/>
        <v>0</v>
      </c>
      <c r="I466" s="806">
        <v>25</v>
      </c>
      <c r="J466" s="806">
        <v>25</v>
      </c>
      <c r="K466" s="176"/>
      <c r="L466" s="1495">
        <f t="shared" si="23"/>
        <v>0</v>
      </c>
      <c r="M466" s="737"/>
      <c r="N466" s="1361"/>
    </row>
    <row r="467" spans="2:14" ht="72.75" customHeight="1" thickBot="1">
      <c r="B467" s="765"/>
      <c r="C467" s="773" t="s">
        <v>5425</v>
      </c>
      <c r="D467" s="774" t="s">
        <v>3737</v>
      </c>
      <c r="E467" s="775" t="s">
        <v>10913</v>
      </c>
      <c r="F467" s="1304">
        <v>69.02000000000001</v>
      </c>
      <c r="G467" s="776">
        <f t="shared" si="21"/>
        <v>0</v>
      </c>
      <c r="H467" s="1304">
        <f t="shared" si="22"/>
        <v>0</v>
      </c>
      <c r="I467" s="777">
        <v>20</v>
      </c>
      <c r="J467" s="777">
        <v>20</v>
      </c>
      <c r="K467" s="175"/>
      <c r="L467" s="1493">
        <f t="shared" si="23"/>
        <v>0</v>
      </c>
      <c r="M467" s="737"/>
      <c r="N467" s="1361"/>
    </row>
    <row r="468" spans="2:14" ht="44.25" customHeight="1" thickBot="1">
      <c r="B468" s="772"/>
      <c r="C468" s="802" t="s">
        <v>5426</v>
      </c>
      <c r="D468" s="807" t="s">
        <v>3738</v>
      </c>
      <c r="E468" s="804" t="s">
        <v>10914</v>
      </c>
      <c r="F468" s="1307">
        <v>52.919999999999995</v>
      </c>
      <c r="G468" s="805">
        <f t="shared" si="21"/>
        <v>0</v>
      </c>
      <c r="H468" s="1307">
        <f t="shared" si="22"/>
        <v>0</v>
      </c>
      <c r="I468" s="806">
        <v>25</v>
      </c>
      <c r="J468" s="806">
        <v>25</v>
      </c>
      <c r="K468" s="176"/>
      <c r="L468" s="1495">
        <f t="shared" si="23"/>
        <v>0</v>
      </c>
      <c r="M468" s="737"/>
      <c r="N468" s="1361"/>
    </row>
    <row r="469" spans="2:14" ht="31.5">
      <c r="B469" s="765"/>
      <c r="C469" s="780" t="s">
        <v>5427</v>
      </c>
      <c r="D469" s="781" t="s">
        <v>3739</v>
      </c>
      <c r="E469" s="797" t="s">
        <v>11218</v>
      </c>
      <c r="F469" s="1305">
        <v>18.14</v>
      </c>
      <c r="G469" s="783">
        <f t="shared" si="21"/>
        <v>0</v>
      </c>
      <c r="H469" s="1305">
        <f t="shared" si="22"/>
        <v>0</v>
      </c>
      <c r="I469" s="785">
        <v>25</v>
      </c>
      <c r="J469" s="785">
        <v>150</v>
      </c>
      <c r="K469" s="170"/>
      <c r="L469" s="1494">
        <f t="shared" si="23"/>
        <v>0</v>
      </c>
      <c r="M469" s="737"/>
      <c r="N469" s="1361"/>
    </row>
    <row r="470" spans="2:14" ht="31.5">
      <c r="B470" s="747"/>
      <c r="C470" s="753" t="s">
        <v>5428</v>
      </c>
      <c r="D470" s="754" t="s">
        <v>3740</v>
      </c>
      <c r="E470" s="758" t="s">
        <v>11219</v>
      </c>
      <c r="F470" s="1301">
        <v>25.46</v>
      </c>
      <c r="G470" s="756">
        <f t="shared" si="21"/>
        <v>0</v>
      </c>
      <c r="H470" s="1301">
        <f t="shared" si="22"/>
        <v>0</v>
      </c>
      <c r="I470" s="757">
        <v>25</v>
      </c>
      <c r="J470" s="757">
        <v>100</v>
      </c>
      <c r="K470" s="171"/>
      <c r="L470" s="1490">
        <f t="shared" si="23"/>
        <v>0</v>
      </c>
      <c r="M470" s="737"/>
      <c r="N470" s="1361"/>
    </row>
    <row r="471" spans="2:14" ht="31.5">
      <c r="B471" s="747"/>
      <c r="C471" s="753" t="s">
        <v>5429</v>
      </c>
      <c r="D471" s="754" t="s">
        <v>3741</v>
      </c>
      <c r="E471" s="758" t="s">
        <v>11220</v>
      </c>
      <c r="F471" s="1301">
        <v>46.93</v>
      </c>
      <c r="G471" s="756">
        <f t="shared" si="21"/>
        <v>0</v>
      </c>
      <c r="H471" s="1301">
        <f t="shared" si="22"/>
        <v>0</v>
      </c>
      <c r="I471" s="757">
        <v>20</v>
      </c>
      <c r="J471" s="757">
        <v>80</v>
      </c>
      <c r="K471" s="171"/>
      <c r="L471" s="1490">
        <f t="shared" si="23"/>
        <v>0</v>
      </c>
      <c r="M471" s="737"/>
      <c r="N471" s="1361"/>
    </row>
    <row r="472" spans="2:14" ht="32.25" thickBot="1">
      <c r="B472" s="747"/>
      <c r="C472" s="760" t="s">
        <v>4095</v>
      </c>
      <c r="D472" s="761" t="s">
        <v>3742</v>
      </c>
      <c r="E472" s="762" t="s">
        <v>11221</v>
      </c>
      <c r="F472" s="1302">
        <v>97.53</v>
      </c>
      <c r="G472" s="763">
        <f t="shared" si="21"/>
        <v>0</v>
      </c>
      <c r="H472" s="1302">
        <f t="shared" si="22"/>
        <v>0</v>
      </c>
      <c r="I472" s="764">
        <v>24</v>
      </c>
      <c r="J472" s="764">
        <v>24</v>
      </c>
      <c r="K472" s="172"/>
      <c r="L472" s="1491">
        <f t="shared" si="23"/>
        <v>0</v>
      </c>
      <c r="M472" s="737"/>
      <c r="N472" s="1361"/>
    </row>
    <row r="473" spans="2:14" ht="60" customHeight="1">
      <c r="B473" s="1900"/>
      <c r="C473" s="748" t="s">
        <v>4028</v>
      </c>
      <c r="D473" s="749" t="s">
        <v>3743</v>
      </c>
      <c r="E473" s="831" t="s">
        <v>10915</v>
      </c>
      <c r="F473" s="1300">
        <v>118.16000000000001</v>
      </c>
      <c r="G473" s="751">
        <f t="shared" si="21"/>
        <v>0</v>
      </c>
      <c r="H473" s="1300">
        <f t="shared" si="22"/>
        <v>0</v>
      </c>
      <c r="I473" s="752">
        <v>20</v>
      </c>
      <c r="J473" s="752">
        <v>20</v>
      </c>
      <c r="K473" s="173"/>
      <c r="L473" s="1489">
        <f t="shared" si="23"/>
        <v>0</v>
      </c>
      <c r="M473" s="737"/>
      <c r="N473" s="1361"/>
    </row>
    <row r="474" spans="2:14" ht="52.5" customHeight="1" thickBot="1">
      <c r="B474" s="1902"/>
      <c r="C474" s="767" t="s">
        <v>4029</v>
      </c>
      <c r="D474" s="768" t="s">
        <v>3744</v>
      </c>
      <c r="E474" s="832" t="s">
        <v>10916</v>
      </c>
      <c r="F474" s="1303">
        <v>146.70999999999998</v>
      </c>
      <c r="G474" s="770">
        <f t="shared" si="21"/>
        <v>0</v>
      </c>
      <c r="H474" s="1303">
        <f t="shared" si="22"/>
        <v>0</v>
      </c>
      <c r="I474" s="771">
        <v>20</v>
      </c>
      <c r="J474" s="771">
        <v>20</v>
      </c>
      <c r="K474" s="174"/>
      <c r="L474" s="1492">
        <f t="shared" si="23"/>
        <v>0</v>
      </c>
      <c r="M474" s="737"/>
      <c r="N474" s="1361"/>
    </row>
    <row r="475" spans="2:14" ht="50.25" customHeight="1">
      <c r="B475" s="1905"/>
      <c r="C475" s="780" t="s">
        <v>3925</v>
      </c>
      <c r="D475" s="781" t="s">
        <v>3745</v>
      </c>
      <c r="E475" s="833" t="s">
        <v>10917</v>
      </c>
      <c r="F475" s="1305">
        <v>117.62</v>
      </c>
      <c r="G475" s="783">
        <f t="shared" si="21"/>
        <v>0</v>
      </c>
      <c r="H475" s="1305">
        <f t="shared" si="22"/>
        <v>0</v>
      </c>
      <c r="I475" s="785">
        <v>36</v>
      </c>
      <c r="J475" s="785">
        <v>36</v>
      </c>
      <c r="K475" s="170"/>
      <c r="L475" s="1494">
        <f t="shared" si="23"/>
        <v>0</v>
      </c>
      <c r="M475" s="737"/>
      <c r="N475" s="1361"/>
    </row>
    <row r="476" spans="2:14" ht="53.25" customHeight="1" thickBot="1">
      <c r="B476" s="1906"/>
      <c r="C476" s="760" t="s">
        <v>4030</v>
      </c>
      <c r="D476" s="761" t="s">
        <v>3746</v>
      </c>
      <c r="E476" s="834" t="s">
        <v>10918</v>
      </c>
      <c r="F476" s="1302">
        <v>140.75</v>
      </c>
      <c r="G476" s="763">
        <f t="shared" si="21"/>
        <v>0</v>
      </c>
      <c r="H476" s="1302">
        <f t="shared" si="22"/>
        <v>0</v>
      </c>
      <c r="I476" s="764">
        <v>30</v>
      </c>
      <c r="J476" s="764">
        <v>30</v>
      </c>
      <c r="K476" s="172"/>
      <c r="L476" s="1491">
        <f t="shared" si="23"/>
        <v>0</v>
      </c>
      <c r="M476" s="737"/>
      <c r="N476" s="1361"/>
    </row>
    <row r="477" spans="2:14" ht="61.5" customHeight="1">
      <c r="B477" s="1900"/>
      <c r="C477" s="748" t="s">
        <v>4096</v>
      </c>
      <c r="D477" s="749" t="s">
        <v>3747</v>
      </c>
      <c r="E477" s="831" t="s">
        <v>10919</v>
      </c>
      <c r="F477" s="1300">
        <v>168.42999999999998</v>
      </c>
      <c r="G477" s="751">
        <f t="shared" si="21"/>
        <v>0</v>
      </c>
      <c r="H477" s="1300">
        <f t="shared" si="22"/>
        <v>0</v>
      </c>
      <c r="I477" s="752">
        <v>24</v>
      </c>
      <c r="J477" s="752">
        <v>24</v>
      </c>
      <c r="K477" s="173"/>
      <c r="L477" s="1489">
        <f t="shared" si="23"/>
        <v>0</v>
      </c>
      <c r="M477" s="737"/>
      <c r="N477" s="1361"/>
    </row>
    <row r="478" spans="2:14" ht="51" customHeight="1" thickBot="1">
      <c r="B478" s="1902"/>
      <c r="C478" s="767" t="s">
        <v>4097</v>
      </c>
      <c r="D478" s="768" t="s">
        <v>3748</v>
      </c>
      <c r="E478" s="832" t="s">
        <v>10920</v>
      </c>
      <c r="F478" s="1303">
        <v>201.54999999999998</v>
      </c>
      <c r="G478" s="770">
        <f t="shared" si="21"/>
        <v>0</v>
      </c>
      <c r="H478" s="1303">
        <f t="shared" si="22"/>
        <v>0</v>
      </c>
      <c r="I478" s="771">
        <v>16</v>
      </c>
      <c r="J478" s="771">
        <v>16</v>
      </c>
      <c r="K478" s="174"/>
      <c r="L478" s="1492">
        <f t="shared" si="23"/>
        <v>0</v>
      </c>
      <c r="M478" s="737"/>
      <c r="N478" s="1361"/>
    </row>
    <row r="479" spans="2:14" ht="90" customHeight="1" thickBot="1">
      <c r="B479" s="835"/>
      <c r="C479" s="773" t="s">
        <v>3926</v>
      </c>
      <c r="D479" s="774" t="s">
        <v>3749</v>
      </c>
      <c r="E479" s="836" t="s">
        <v>10921</v>
      </c>
      <c r="F479" s="1304">
        <v>229.45</v>
      </c>
      <c r="G479" s="776">
        <f t="shared" si="21"/>
        <v>0</v>
      </c>
      <c r="H479" s="1304">
        <f t="shared" si="22"/>
        <v>0</v>
      </c>
      <c r="I479" s="777">
        <v>24</v>
      </c>
      <c r="J479" s="777">
        <v>24</v>
      </c>
      <c r="K479" s="175"/>
      <c r="L479" s="1493">
        <f t="shared" si="23"/>
        <v>0</v>
      </c>
      <c r="M479" s="737"/>
      <c r="N479" s="1361"/>
    </row>
    <row r="480" spans="2:14">
      <c r="B480" s="837"/>
      <c r="C480" s="838"/>
      <c r="D480" s="839"/>
      <c r="E480" s="840"/>
      <c r="F480" s="1309"/>
      <c r="G480" s="841"/>
      <c r="H480" s="1487"/>
      <c r="I480" s="737"/>
      <c r="J480" s="842"/>
      <c r="K480" s="177"/>
      <c r="L480" s="1496"/>
      <c r="M480" s="737"/>
      <c r="N480" s="1361"/>
    </row>
    <row r="481" spans="2:14" hidden="1">
      <c r="B481" s="837"/>
      <c r="C481" s="838"/>
      <c r="D481" s="839"/>
      <c r="E481" s="840"/>
      <c r="F481" s="1309"/>
      <c r="G481" s="841"/>
      <c r="H481" s="1487"/>
      <c r="I481" s="737"/>
      <c r="J481" s="842"/>
      <c r="K481" s="177"/>
      <c r="L481" s="1496"/>
      <c r="M481" s="737"/>
      <c r="N481" s="1361"/>
    </row>
    <row r="482" spans="2:14" hidden="1">
      <c r="B482" s="837"/>
      <c r="C482" s="838"/>
      <c r="D482" s="839"/>
      <c r="E482" s="840"/>
      <c r="F482" s="1309"/>
      <c r="G482" s="841"/>
      <c r="H482" s="1487"/>
      <c r="I482" s="737"/>
      <c r="J482" s="842"/>
      <c r="K482" s="177"/>
      <c r="L482" s="1496"/>
      <c r="M482" s="737"/>
      <c r="N482" s="1361"/>
    </row>
    <row r="483" spans="2:14" hidden="1">
      <c r="B483" s="837"/>
      <c r="C483" s="838"/>
      <c r="D483" s="839"/>
      <c r="E483" s="840"/>
      <c r="F483" s="1309"/>
      <c r="G483" s="841"/>
      <c r="H483" s="1487"/>
      <c r="I483" s="737"/>
      <c r="J483" s="842"/>
      <c r="K483" s="177"/>
      <c r="L483" s="1496"/>
      <c r="M483" s="737"/>
      <c r="N483" s="1361"/>
    </row>
    <row r="484" spans="2:14" hidden="1">
      <c r="B484" s="837"/>
      <c r="C484" s="838"/>
      <c r="D484" s="839"/>
      <c r="E484" s="840"/>
      <c r="F484" s="1309"/>
      <c r="G484" s="841"/>
      <c r="H484" s="1487"/>
      <c r="I484" s="737"/>
      <c r="J484" s="842"/>
      <c r="K484" s="177"/>
      <c r="L484" s="1496"/>
      <c r="M484" s="737"/>
      <c r="N484" s="1361"/>
    </row>
    <row r="485" spans="2:14" hidden="1">
      <c r="B485" s="837"/>
      <c r="C485" s="838"/>
      <c r="D485" s="839"/>
      <c r="E485" s="840"/>
      <c r="F485" s="1309"/>
      <c r="G485" s="841"/>
      <c r="H485" s="1487"/>
      <c r="I485" s="737"/>
      <c r="J485" s="842"/>
      <c r="K485" s="177"/>
      <c r="L485" s="1496"/>
      <c r="M485" s="737"/>
      <c r="N485" s="1361"/>
    </row>
    <row r="486" spans="2:14" hidden="1">
      <c r="B486" s="837"/>
      <c r="C486" s="838"/>
      <c r="D486" s="839"/>
      <c r="E486" s="840"/>
      <c r="F486" s="1309"/>
      <c r="G486" s="841"/>
      <c r="H486" s="1487"/>
      <c r="I486" s="737"/>
      <c r="J486" s="842"/>
      <c r="K486" s="177"/>
      <c r="L486" s="1496"/>
      <c r="M486" s="737"/>
      <c r="N486" s="1361"/>
    </row>
    <row r="487" spans="2:14" hidden="1">
      <c r="B487" s="837"/>
      <c r="C487" s="838"/>
      <c r="D487" s="839"/>
      <c r="E487" s="840"/>
      <c r="F487" s="1309"/>
      <c r="G487" s="841"/>
      <c r="H487" s="1487"/>
      <c r="I487" s="737"/>
      <c r="J487" s="842"/>
      <c r="K487" s="177"/>
      <c r="L487" s="1496"/>
      <c r="M487" s="737"/>
      <c r="N487" s="1361"/>
    </row>
    <row r="488" spans="2:14" hidden="1">
      <c r="B488" s="837"/>
      <c r="C488" s="838"/>
      <c r="D488" s="839"/>
      <c r="E488" s="840"/>
      <c r="F488" s="1309"/>
      <c r="G488" s="841"/>
      <c r="H488" s="1487"/>
      <c r="I488" s="737"/>
      <c r="J488" s="842"/>
      <c r="K488" s="177"/>
      <c r="L488" s="1496"/>
      <c r="M488" s="737"/>
      <c r="N488" s="1361"/>
    </row>
    <row r="489" spans="2:14" hidden="1">
      <c r="B489" s="837"/>
      <c r="C489" s="838"/>
      <c r="D489" s="839"/>
      <c r="E489" s="840"/>
      <c r="F489" s="1309"/>
      <c r="G489" s="841"/>
      <c r="H489" s="1487"/>
      <c r="I489" s="737"/>
      <c r="J489" s="842"/>
      <c r="K489" s="177"/>
      <c r="L489" s="1496"/>
      <c r="M489" s="737"/>
      <c r="N489" s="1361"/>
    </row>
    <row r="490" spans="2:14" hidden="1">
      <c r="B490" s="837"/>
      <c r="C490" s="838"/>
      <c r="D490" s="839"/>
      <c r="E490" s="840"/>
      <c r="F490" s="1309"/>
      <c r="G490" s="841"/>
      <c r="H490" s="1487"/>
      <c r="I490" s="737"/>
      <c r="J490" s="842"/>
      <c r="K490" s="177"/>
      <c r="L490" s="1496"/>
      <c r="M490" s="737"/>
      <c r="N490" s="1361"/>
    </row>
    <row r="491" spans="2:14" hidden="1">
      <c r="B491" s="837"/>
      <c r="C491" s="838"/>
      <c r="D491" s="839"/>
      <c r="E491" s="840"/>
      <c r="F491" s="1309"/>
      <c r="G491" s="841"/>
      <c r="H491" s="1487"/>
      <c r="I491" s="737"/>
      <c r="J491" s="842"/>
      <c r="K491" s="177"/>
      <c r="L491" s="1496"/>
      <c r="M491" s="737"/>
      <c r="N491" s="1361"/>
    </row>
    <row r="492" spans="2:14" hidden="1">
      <c r="B492" s="837"/>
      <c r="C492" s="838"/>
      <c r="D492" s="839"/>
      <c r="E492" s="840"/>
      <c r="F492" s="1309"/>
      <c r="G492" s="841"/>
      <c r="H492" s="1487"/>
      <c r="I492" s="737"/>
      <c r="J492" s="842"/>
      <c r="K492" s="177"/>
      <c r="L492" s="1496"/>
      <c r="M492" s="737"/>
      <c r="N492" s="1361"/>
    </row>
    <row r="493" spans="2:14" hidden="1">
      <c r="B493" s="837"/>
      <c r="C493" s="838"/>
      <c r="D493" s="839"/>
      <c r="E493" s="840"/>
      <c r="F493" s="1309"/>
      <c r="G493" s="841"/>
      <c r="H493" s="1487"/>
      <c r="I493" s="737"/>
      <c r="J493" s="842"/>
      <c r="K493" s="177"/>
      <c r="L493" s="1496"/>
      <c r="M493" s="737"/>
      <c r="N493" s="1361"/>
    </row>
    <row r="494" spans="2:14" hidden="1">
      <c r="B494" s="837"/>
      <c r="C494" s="838"/>
      <c r="D494" s="839"/>
      <c r="E494" s="840"/>
      <c r="F494" s="1309"/>
      <c r="G494" s="841"/>
      <c r="H494" s="1487"/>
      <c r="I494" s="737"/>
      <c r="J494" s="842"/>
      <c r="K494" s="177"/>
      <c r="L494" s="1496"/>
      <c r="M494" s="737"/>
      <c r="N494" s="1361"/>
    </row>
    <row r="495" spans="2:14" hidden="1">
      <c r="B495" s="837"/>
      <c r="C495" s="838"/>
      <c r="D495" s="839"/>
      <c r="E495" s="840"/>
      <c r="F495" s="1309"/>
      <c r="G495" s="841"/>
      <c r="H495" s="1487"/>
      <c r="I495" s="737"/>
      <c r="J495" s="842"/>
      <c r="K495" s="177"/>
      <c r="L495" s="1496"/>
      <c r="M495" s="737"/>
      <c r="N495" s="1361"/>
    </row>
    <row r="496" spans="2:14" hidden="1">
      <c r="B496" s="837"/>
      <c r="C496" s="838"/>
      <c r="D496" s="839"/>
      <c r="E496" s="840"/>
      <c r="F496" s="1309"/>
      <c r="G496" s="841"/>
      <c r="H496" s="1487"/>
      <c r="I496" s="737"/>
      <c r="J496" s="842"/>
      <c r="K496" s="177"/>
      <c r="L496" s="1496"/>
      <c r="M496" s="737"/>
      <c r="N496" s="1361"/>
    </row>
    <row r="497" spans="2:14" hidden="1">
      <c r="B497" s="837"/>
      <c r="C497" s="838"/>
      <c r="D497" s="839"/>
      <c r="E497" s="840"/>
      <c r="F497" s="1309"/>
      <c r="G497" s="841"/>
      <c r="H497" s="1487"/>
      <c r="I497" s="737"/>
      <c r="J497" s="842"/>
      <c r="K497" s="177"/>
      <c r="L497" s="1496"/>
      <c r="M497" s="737"/>
      <c r="N497" s="1361"/>
    </row>
    <row r="498" spans="2:14" hidden="1">
      <c r="B498" s="837"/>
      <c r="C498" s="838"/>
      <c r="D498" s="839"/>
      <c r="E498" s="840"/>
      <c r="F498" s="1309"/>
      <c r="G498" s="841"/>
      <c r="H498" s="1487"/>
      <c r="I498" s="737"/>
      <c r="J498" s="842"/>
      <c r="K498" s="177"/>
      <c r="L498" s="1496"/>
      <c r="M498" s="737"/>
      <c r="N498" s="1361"/>
    </row>
    <row r="499" spans="2:14" hidden="1">
      <c r="B499" s="837"/>
      <c r="C499" s="838"/>
      <c r="D499" s="839"/>
      <c r="E499" s="840"/>
      <c r="F499" s="1309"/>
      <c r="G499" s="841"/>
      <c r="H499" s="1487"/>
      <c r="I499" s="737"/>
      <c r="J499" s="842"/>
      <c r="K499" s="177"/>
      <c r="L499" s="1496"/>
      <c r="M499" s="737"/>
      <c r="N499" s="1361"/>
    </row>
    <row r="500" spans="2:14" hidden="1">
      <c r="B500" s="837"/>
      <c r="C500" s="838"/>
      <c r="D500" s="839"/>
      <c r="E500" s="840"/>
      <c r="F500" s="1309"/>
      <c r="G500" s="841"/>
      <c r="H500" s="1487"/>
      <c r="I500" s="737"/>
      <c r="J500" s="842"/>
      <c r="K500" s="177"/>
      <c r="L500" s="1496"/>
      <c r="M500" s="737"/>
      <c r="N500" s="1361"/>
    </row>
  </sheetData>
  <sheetProtection algorithmName="SHA-512" hashValue="DaSRq80sPH/KAE6/QIss2cNhFnbSDX7N45C6dcteAFpKGtoK+bl6RXY31N+kENQ28zTs+lheTMKCE6Brsp8lBA==" saltValue="fMBEuuehltXVNLWFJXn1TA==" spinCount="100000" sheet="1" objects="1" scenarios="1" formatColumns="0" autoFilter="0"/>
  <protectedRanges>
    <protectedRange sqref="K4:K479" name="Range1"/>
    <protectedRange sqref="H4:H479" name="Range2"/>
  </protectedRanges>
  <autoFilter ref="K3:K479" xr:uid="{A08085C9-86C9-4CF0-B4D2-3CAF56C08CCF}"/>
  <mergeCells count="19">
    <mergeCell ref="B453:B457"/>
    <mergeCell ref="B458:B459"/>
    <mergeCell ref="B473:B474"/>
    <mergeCell ref="B475:B476"/>
    <mergeCell ref="B477:B478"/>
    <mergeCell ref="L1:L2"/>
    <mergeCell ref="B2:C2"/>
    <mergeCell ref="B435:B436"/>
    <mergeCell ref="B40:B43"/>
    <mergeCell ref="B45:B48"/>
    <mergeCell ref="B49:B52"/>
    <mergeCell ref="B53:B56"/>
    <mergeCell ref="B61:B66"/>
    <mergeCell ref="B154:B157"/>
    <mergeCell ref="B183:B185"/>
    <mergeCell ref="B211:B217"/>
    <mergeCell ref="B356:B362"/>
    <mergeCell ref="B369:B371"/>
    <mergeCell ref="B411:B415"/>
  </mergeCells>
  <dataValidations disablePrompts="1" count="1">
    <dataValidation allowBlank="1" showInputMessage="1" showErrorMessage="1" sqref="E369:F370" xr:uid="{4F5EA5D0-8E75-4521-B3A1-FBD83B8D970B}"/>
  </dataValidations>
  <hyperlinks>
    <hyperlink ref="L1" location="'Lead Sheet'!A1" display="CLICK TO RETURN TO LEAD SHEET" xr:uid="{6DA7B2D4-3B75-433B-A475-DFEA575EDC4A}"/>
  </hyperlinks>
  <pageMargins left="0.25" right="0.25" top="0.75" bottom="0.75" header="0.3" footer="0.3"/>
  <pageSetup paperSize="9" scale="48" fitToHeight="0" orientation="portrait" horizontalDpi="300" verticalDpi="300" r:id="rId1"/>
  <headerFooter alignWithMargins="0">
    <oddHeader>&amp;LPVC DWV FITTINGS
Subject to change without notice&amp;RPVC DWV FITTINGS
&amp;P of &amp;N</oddHeader>
    <oddFooter>&amp;L&amp;"-,Regular"Alro Products International
sales@alroproducts.com&amp;C&amp;"-,Regular" 2348 Linden Blvd, Brooklyn, NY 11208
www.alroproducts.com&amp;R&amp;"-,Regular"Tel: (718) 566-1000
Fax: (718) 566-1799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9F214-5C6B-4417-B3F6-F436FA028429}">
  <sheetPr codeName="Sheet16">
    <tabColor theme="8" tint="0.39997558519241921"/>
    <pageSetUpPr fitToPage="1"/>
  </sheetPr>
  <dimension ref="A1:GE684"/>
  <sheetViews>
    <sheetView zoomScaleNormal="100" zoomScaleSheetLayoutView="85" zoomScalePageLayoutView="85" workbookViewId="0">
      <pane xSplit="2" ySplit="3" topLeftCell="C4" activePane="bottomRight" state="frozen"/>
      <selection activeCell="D20" sqref="D20:D21"/>
      <selection pane="topRight" activeCell="D20" sqref="D20:D21"/>
      <selection pane="bottomLeft" activeCell="D20" sqref="D20:D21"/>
      <selection pane="bottomRight" activeCell="G2" sqref="G2"/>
    </sheetView>
  </sheetViews>
  <sheetFormatPr defaultColWidth="0" defaultRowHeight="15.75" zeroHeight="1"/>
  <cols>
    <col min="1" max="1" width="8.7109375" style="304" hidden="1" customWidth="1"/>
    <col min="2" max="2" width="20.7109375" style="897" customWidth="1"/>
    <col min="3" max="3" width="9.85546875" style="898" customWidth="1"/>
    <col min="4" max="4" width="9.85546875" style="899" customWidth="1"/>
    <col min="5" max="5" width="40.7109375" style="900" customWidth="1"/>
    <col min="6" max="6" width="12.140625" style="1523" bestFit="1" customWidth="1"/>
    <col min="7" max="7" width="12.28515625" style="901" customWidth="1"/>
    <col min="8" max="8" width="9.85546875" style="1512" customWidth="1"/>
    <col min="9" max="9" width="9.85546875" style="902" customWidth="1"/>
    <col min="10" max="10" width="9.85546875" style="850" customWidth="1"/>
    <col min="11" max="11" width="9.85546875" style="77" customWidth="1"/>
    <col min="12" max="12" width="9.85546875" style="1517" customWidth="1"/>
    <col min="13" max="13" width="15.7109375" style="738" customWidth="1"/>
    <col min="14" max="14" width="15.7109375" style="1362" customWidth="1"/>
    <col min="15" max="15" width="9.140625" style="850" customWidth="1"/>
    <col min="16" max="126" width="0" style="850" hidden="1" customWidth="1"/>
    <col min="127" max="187" width="0" style="738" hidden="1" customWidth="1"/>
    <col min="188" max="16384" width="9.140625" style="738" hidden="1"/>
  </cols>
  <sheetData>
    <row r="1" spans="1:14" s="45" customFormat="1" ht="72.75" customHeight="1" thickBot="1">
      <c r="A1" s="304"/>
      <c r="B1" s="852"/>
      <c r="C1" s="853"/>
      <c r="D1" s="741"/>
      <c r="E1" s="854"/>
      <c r="F1" s="1518"/>
      <c r="G1" s="289"/>
      <c r="H1" s="1485"/>
      <c r="I1" s="743"/>
      <c r="J1" s="608"/>
      <c r="K1" s="903" t="s">
        <v>5176</v>
      </c>
      <c r="L1" s="1884" t="s">
        <v>3940</v>
      </c>
      <c r="M1" s="304"/>
      <c r="N1" s="1287"/>
    </row>
    <row r="2" spans="1:14" s="45" customFormat="1" ht="16.5" thickBot="1">
      <c r="A2" s="304"/>
      <c r="B2" s="1910" t="s">
        <v>9559</v>
      </c>
      <c r="C2" s="1911"/>
      <c r="D2" s="744"/>
      <c r="E2" s="855"/>
      <c r="F2" s="1519"/>
      <c r="G2" s="1193">
        <f>'Lead Sheet'!B18</f>
        <v>0</v>
      </c>
      <c r="H2" s="1418"/>
      <c r="I2" s="332"/>
      <c r="J2" s="333"/>
      <c r="K2" s="904"/>
      <c r="L2" s="1885"/>
      <c r="M2" s="304"/>
      <c r="N2" s="1287"/>
    </row>
    <row r="3" spans="1:14" s="307" customFormat="1" ht="32.25" thickBot="1">
      <c r="A3" s="305"/>
      <c r="B3" s="334"/>
      <c r="C3" s="335" t="s">
        <v>5645</v>
      </c>
      <c r="D3" s="746" t="s">
        <v>5641</v>
      </c>
      <c r="E3" s="663" t="s">
        <v>9568</v>
      </c>
      <c r="F3" s="1272" t="s">
        <v>553</v>
      </c>
      <c r="G3" s="337" t="s">
        <v>0</v>
      </c>
      <c r="H3" s="1272" t="s">
        <v>1</v>
      </c>
      <c r="I3" s="338" t="s">
        <v>3</v>
      </c>
      <c r="J3" s="339" t="s">
        <v>4</v>
      </c>
      <c r="K3" s="337" t="s">
        <v>2</v>
      </c>
      <c r="L3" s="1473" t="s">
        <v>424</v>
      </c>
      <c r="M3" s="461" t="s">
        <v>5638</v>
      </c>
      <c r="N3" s="1392">
        <f>SUM(L:L)</f>
        <v>0</v>
      </c>
    </row>
    <row r="4" spans="1:14" s="849" customFormat="1">
      <c r="A4" s="304" t="str">
        <f>IF(K4&gt;0,COUNT($K$4:K4)+MAX('MI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" s="1908"/>
      <c r="C4" s="860" t="s">
        <v>7988</v>
      </c>
      <c r="D4" s="874" t="s">
        <v>4782</v>
      </c>
      <c r="E4" s="869" t="s">
        <v>11255</v>
      </c>
      <c r="F4" s="1508">
        <v>5.6527707341550881</v>
      </c>
      <c r="G4" s="1867">
        <f>$G$2</f>
        <v>0</v>
      </c>
      <c r="H4" s="1508">
        <f>IFERROR(G4*F4,"-")</f>
        <v>0</v>
      </c>
      <c r="I4" s="870">
        <v>50</v>
      </c>
      <c r="J4" s="870">
        <v>400</v>
      </c>
      <c r="K4" s="168"/>
      <c r="L4" s="1513">
        <f>IFERROR(H4*K4,0)</f>
        <v>0</v>
      </c>
      <c r="M4" s="737"/>
      <c r="N4" s="1361"/>
    </row>
    <row r="5" spans="1:14" s="849" customFormat="1">
      <c r="A5" s="304" t="str">
        <f>IF(K5&gt;0,COUNT($K$4:K5)+MAX('MI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" s="1908"/>
      <c r="C5" s="860" t="s">
        <v>8518</v>
      </c>
      <c r="D5" s="861" t="s">
        <v>4781</v>
      </c>
      <c r="E5" s="862" t="s">
        <v>11256</v>
      </c>
      <c r="F5" s="1520">
        <v>1.8088866349296278</v>
      </c>
      <c r="G5" s="1868">
        <f t="shared" ref="G5:G68" si="0">$G$2</f>
        <v>0</v>
      </c>
      <c r="H5" s="1508">
        <f>IFERROR(G5*F5,"-")</f>
        <v>0</v>
      </c>
      <c r="I5" s="863">
        <v>50</v>
      </c>
      <c r="J5" s="863">
        <v>300</v>
      </c>
      <c r="K5" s="166"/>
      <c r="L5" s="1513">
        <f>IFERROR(H5*K5,0)</f>
        <v>0</v>
      </c>
      <c r="M5" s="737"/>
      <c r="N5" s="1361"/>
    </row>
    <row r="6" spans="1:14" s="849" customFormat="1">
      <c r="A6" s="304" t="str">
        <f>IF(K6&gt;0,COUNT($K$4:K6)+MAX('MI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" s="1908"/>
      <c r="C6" s="860" t="s">
        <v>8519</v>
      </c>
      <c r="D6" s="861" t="s">
        <v>4780</v>
      </c>
      <c r="E6" s="862" t="s">
        <v>11257</v>
      </c>
      <c r="F6" s="1520">
        <v>2.0966640541229782</v>
      </c>
      <c r="G6" s="1868">
        <f t="shared" si="0"/>
        <v>0</v>
      </c>
      <c r="H6" s="1508">
        <f t="shared" ref="H6:H69" si="1">IFERROR(G6*F6,"-")</f>
        <v>0</v>
      </c>
      <c r="I6" s="863">
        <v>50</v>
      </c>
      <c r="J6" s="863">
        <v>300</v>
      </c>
      <c r="K6" s="166"/>
      <c r="L6" s="1513">
        <f t="shared" ref="L6:L69" si="2">IFERROR(H6*K6,0)</f>
        <v>0</v>
      </c>
      <c r="M6" s="737"/>
      <c r="N6" s="1361"/>
    </row>
    <row r="7" spans="1:14" s="849" customFormat="1">
      <c r="A7" s="304" t="str">
        <f>IF(K7&gt;0,COUNT($K$4:K7)+MAX('MI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" s="1908"/>
      <c r="C7" s="860" t="s">
        <v>8520</v>
      </c>
      <c r="D7" s="861" t="s">
        <v>4779</v>
      </c>
      <c r="E7" s="862" t="s">
        <v>11258</v>
      </c>
      <c r="F7" s="1520">
        <v>3.9261062189949874</v>
      </c>
      <c r="G7" s="1868">
        <f t="shared" si="0"/>
        <v>0</v>
      </c>
      <c r="H7" s="1508">
        <f t="shared" si="1"/>
        <v>0</v>
      </c>
      <c r="I7" s="863">
        <v>50</v>
      </c>
      <c r="J7" s="863">
        <v>200</v>
      </c>
      <c r="K7" s="166"/>
      <c r="L7" s="1513">
        <f t="shared" si="2"/>
        <v>0</v>
      </c>
      <c r="M7" s="737"/>
      <c r="N7" s="1361"/>
    </row>
    <row r="8" spans="1:14" s="849" customFormat="1">
      <c r="A8" s="304" t="str">
        <f>IF(K8&gt;0,COUNT($K$4:K8)+MAX('MI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" s="1908"/>
      <c r="C8" s="860" t="s">
        <v>8521</v>
      </c>
      <c r="D8" s="861" t="s">
        <v>4778</v>
      </c>
      <c r="E8" s="862" t="s">
        <v>11259</v>
      </c>
      <c r="F8" s="1520">
        <v>6.1049923928874925</v>
      </c>
      <c r="G8" s="1868">
        <f t="shared" si="0"/>
        <v>0</v>
      </c>
      <c r="H8" s="1508">
        <f t="shared" si="1"/>
        <v>0</v>
      </c>
      <c r="I8" s="863">
        <v>25</v>
      </c>
      <c r="J8" s="863">
        <v>100</v>
      </c>
      <c r="K8" s="166"/>
      <c r="L8" s="1513">
        <f t="shared" si="2"/>
        <v>0</v>
      </c>
      <c r="M8" s="737"/>
      <c r="N8" s="1361"/>
    </row>
    <row r="9" spans="1:14" s="849" customFormat="1">
      <c r="A9" s="304" t="str">
        <f>IF(K9&gt;0,COUNT($K$4:K9)+MAX('MI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" s="1908"/>
      <c r="C9" s="860" t="s">
        <v>8522</v>
      </c>
      <c r="D9" s="861" t="s">
        <v>4777</v>
      </c>
      <c r="E9" s="862" t="s">
        <v>11260</v>
      </c>
      <c r="F9" s="1520">
        <v>7.42054630919995</v>
      </c>
      <c r="G9" s="1868">
        <f t="shared" si="0"/>
        <v>0</v>
      </c>
      <c r="H9" s="1508">
        <f t="shared" si="1"/>
        <v>0</v>
      </c>
      <c r="I9" s="863">
        <v>25</v>
      </c>
      <c r="J9" s="863">
        <v>100</v>
      </c>
      <c r="K9" s="166"/>
      <c r="L9" s="1513">
        <f t="shared" si="2"/>
        <v>0</v>
      </c>
      <c r="M9" s="737"/>
      <c r="N9" s="1361"/>
    </row>
    <row r="10" spans="1:14" s="849" customFormat="1">
      <c r="A10" s="304" t="str">
        <f>IF(K10&gt;0,COUNT($K$4:K10)+MAX('MI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" s="1908"/>
      <c r="C10" s="860" t="s">
        <v>8523</v>
      </c>
      <c r="D10" s="861" t="s">
        <v>4776</v>
      </c>
      <c r="E10" s="862" t="s">
        <v>11261</v>
      </c>
      <c r="F10" s="1520">
        <v>10.812208749693003</v>
      </c>
      <c r="G10" s="1868">
        <f t="shared" si="0"/>
        <v>0</v>
      </c>
      <c r="H10" s="1508">
        <f t="shared" si="1"/>
        <v>0</v>
      </c>
      <c r="I10" s="863">
        <v>25</v>
      </c>
      <c r="J10" s="863">
        <v>25</v>
      </c>
      <c r="K10" s="166"/>
      <c r="L10" s="1513">
        <f t="shared" si="2"/>
        <v>0</v>
      </c>
      <c r="M10" s="737"/>
      <c r="N10" s="1361"/>
    </row>
    <row r="11" spans="1:14" s="849" customFormat="1">
      <c r="A11" s="304" t="str">
        <f>IF(K11&gt;0,COUNT($K$4:K11)+MAX('MI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" s="1908"/>
      <c r="C11" s="860" t="s">
        <v>7989</v>
      </c>
      <c r="D11" s="861" t="s">
        <v>4775</v>
      </c>
      <c r="E11" s="862" t="s">
        <v>11262</v>
      </c>
      <c r="F11" s="1520">
        <v>35.684399979975382</v>
      </c>
      <c r="G11" s="1868">
        <f t="shared" si="0"/>
        <v>0</v>
      </c>
      <c r="H11" s="1508">
        <f t="shared" si="1"/>
        <v>0</v>
      </c>
      <c r="I11" s="863">
        <v>10</v>
      </c>
      <c r="J11" s="863">
        <v>10</v>
      </c>
      <c r="K11" s="166"/>
      <c r="L11" s="1513">
        <f t="shared" si="2"/>
        <v>0</v>
      </c>
      <c r="M11" s="737"/>
      <c r="N11" s="1361"/>
    </row>
    <row r="12" spans="1:14" s="849" customFormat="1">
      <c r="A12" s="304" t="str">
        <f>IF(K12&gt;0,COUNT($K$4:K12)+MAX('MI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" s="1908"/>
      <c r="C12" s="860" t="s">
        <v>9208</v>
      </c>
      <c r="D12" s="861" t="s">
        <v>4774</v>
      </c>
      <c r="E12" s="862" t="s">
        <v>11263</v>
      </c>
      <c r="F12" s="1520">
        <v>46.887163798573646</v>
      </c>
      <c r="G12" s="1868">
        <f t="shared" si="0"/>
        <v>0</v>
      </c>
      <c r="H12" s="1508">
        <f t="shared" si="1"/>
        <v>0</v>
      </c>
      <c r="I12" s="863">
        <v>10</v>
      </c>
      <c r="J12" s="863">
        <v>10</v>
      </c>
      <c r="K12" s="166"/>
      <c r="L12" s="1513">
        <f t="shared" si="2"/>
        <v>0</v>
      </c>
      <c r="M12" s="737"/>
      <c r="N12" s="1361"/>
    </row>
    <row r="13" spans="1:14" s="849" customFormat="1">
      <c r="A13" s="304" t="str">
        <f>IF(K13&gt;0,COUNT($K$4:K13)+MAX('MI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" s="1908"/>
      <c r="C13" s="860" t="s">
        <v>7990</v>
      </c>
      <c r="D13" s="861" t="s">
        <v>4773</v>
      </c>
      <c r="E13" s="862" t="s">
        <v>11264</v>
      </c>
      <c r="F13" s="1520">
        <v>84.832672072211054</v>
      </c>
      <c r="G13" s="1868">
        <f t="shared" si="0"/>
        <v>0</v>
      </c>
      <c r="H13" s="1508">
        <f t="shared" si="1"/>
        <v>0</v>
      </c>
      <c r="I13" s="863">
        <v>6</v>
      </c>
      <c r="J13" s="863">
        <v>6</v>
      </c>
      <c r="K13" s="166"/>
      <c r="L13" s="1513">
        <f t="shared" si="2"/>
        <v>0</v>
      </c>
      <c r="M13" s="737"/>
      <c r="N13" s="1361"/>
    </row>
    <row r="14" spans="1:14" s="849" customFormat="1">
      <c r="A14" s="304" t="str">
        <f>IF(K14&gt;0,COUNT($K$4:K14)+MAX('MI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" s="1908"/>
      <c r="C14" s="860" t="s">
        <v>7991</v>
      </c>
      <c r="D14" s="861" t="s">
        <v>4772</v>
      </c>
      <c r="E14" s="862" t="s">
        <v>11265</v>
      </c>
      <c r="F14" s="1520">
        <v>204.87696693572281</v>
      </c>
      <c r="G14" s="1868">
        <f t="shared" si="0"/>
        <v>0</v>
      </c>
      <c r="H14" s="1508">
        <f t="shared" si="1"/>
        <v>0</v>
      </c>
      <c r="I14" s="863">
        <v>5</v>
      </c>
      <c r="J14" s="863">
        <v>5</v>
      </c>
      <c r="K14" s="166"/>
      <c r="L14" s="1513">
        <f t="shared" si="2"/>
        <v>0</v>
      </c>
      <c r="M14" s="737"/>
      <c r="N14" s="1361"/>
    </row>
    <row r="15" spans="1:14" s="849" customFormat="1">
      <c r="A15" s="304" t="str">
        <f>IF(K15&gt;0,COUNT($K$4:K15)+MAX('MI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" s="1908"/>
      <c r="C15" s="860" t="s">
        <v>7992</v>
      </c>
      <c r="D15" s="861" t="s">
        <v>4771</v>
      </c>
      <c r="E15" s="862" t="s">
        <v>11266</v>
      </c>
      <c r="F15" s="1520">
        <v>285.55742195957254</v>
      </c>
      <c r="G15" s="1868">
        <f t="shared" si="0"/>
        <v>0</v>
      </c>
      <c r="H15" s="1508">
        <f t="shared" si="1"/>
        <v>0</v>
      </c>
      <c r="I15" s="863">
        <v>2</v>
      </c>
      <c r="J15" s="863">
        <v>2</v>
      </c>
      <c r="K15" s="166"/>
      <c r="L15" s="1513">
        <f t="shared" si="2"/>
        <v>0</v>
      </c>
      <c r="M15" s="737"/>
      <c r="N15" s="1361"/>
    </row>
    <row r="16" spans="1:14" s="849" customFormat="1" ht="16.5" thickBot="1">
      <c r="A16" s="304" t="str">
        <f>IF(K16&gt;0,COUNT($K$4:K16)+MAX('MI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" s="1909"/>
      <c r="C16" s="864" t="s">
        <v>7993</v>
      </c>
      <c r="D16" s="865" t="s">
        <v>4770</v>
      </c>
      <c r="E16" s="866" t="s">
        <v>11267</v>
      </c>
      <c r="F16" s="1521">
        <v>662.23750815372523</v>
      </c>
      <c r="G16" s="1869">
        <f t="shared" si="0"/>
        <v>0</v>
      </c>
      <c r="H16" s="1509">
        <f t="shared" si="1"/>
        <v>0</v>
      </c>
      <c r="I16" s="867">
        <v>5</v>
      </c>
      <c r="J16" s="867">
        <v>5</v>
      </c>
      <c r="K16" s="167"/>
      <c r="L16" s="1514">
        <f t="shared" si="2"/>
        <v>0</v>
      </c>
      <c r="M16" s="737"/>
      <c r="N16" s="1361"/>
    </row>
    <row r="17" spans="1:14" s="849" customFormat="1">
      <c r="A17" s="304" t="str">
        <f>IF(K17&gt;0,COUNT($K$4:K17)+MAX('MI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" s="1907"/>
      <c r="C17" s="860" t="s">
        <v>7994</v>
      </c>
      <c r="D17" s="868" t="s">
        <v>4769</v>
      </c>
      <c r="E17" s="869" t="s">
        <v>11540</v>
      </c>
      <c r="F17" s="1508">
        <v>5.0155493059412413</v>
      </c>
      <c r="G17" s="1867">
        <f t="shared" si="0"/>
        <v>0</v>
      </c>
      <c r="H17" s="1508">
        <f t="shared" si="1"/>
        <v>0</v>
      </c>
      <c r="I17" s="870">
        <v>50</v>
      </c>
      <c r="J17" s="870">
        <v>400</v>
      </c>
      <c r="K17" s="168"/>
      <c r="L17" s="1513">
        <f t="shared" si="2"/>
        <v>0</v>
      </c>
      <c r="M17" s="737"/>
      <c r="N17" s="1361"/>
    </row>
    <row r="18" spans="1:14" s="849" customFormat="1">
      <c r="A18" s="304" t="str">
        <f>IF(K18&gt;0,COUNT($K$4:K18)+MAX('MI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" s="1908"/>
      <c r="C18" s="860" t="s">
        <v>7995</v>
      </c>
      <c r="D18" s="861" t="s">
        <v>4768</v>
      </c>
      <c r="E18" s="862" t="s">
        <v>11541</v>
      </c>
      <c r="F18" s="1520">
        <v>3.8849951591102236</v>
      </c>
      <c r="G18" s="1868">
        <f t="shared" si="0"/>
        <v>0</v>
      </c>
      <c r="H18" s="1508">
        <f t="shared" si="1"/>
        <v>0</v>
      </c>
      <c r="I18" s="863">
        <v>50</v>
      </c>
      <c r="J18" s="863">
        <v>200</v>
      </c>
      <c r="K18" s="166"/>
      <c r="L18" s="1513">
        <f t="shared" si="2"/>
        <v>0</v>
      </c>
      <c r="M18" s="737"/>
      <c r="N18" s="1361"/>
    </row>
    <row r="19" spans="1:14" s="849" customFormat="1">
      <c r="A19" s="304" t="str">
        <f>IF(K19&gt;0,COUNT($K$4:K19)+MAX('MI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" s="1908"/>
      <c r="C19" s="860" t="s">
        <v>7996</v>
      </c>
      <c r="D19" s="861" t="s">
        <v>4767</v>
      </c>
      <c r="E19" s="862" t="s">
        <v>11542</v>
      </c>
      <c r="F19" s="1520">
        <v>7.235546539718511</v>
      </c>
      <c r="G19" s="1868">
        <f t="shared" si="0"/>
        <v>0</v>
      </c>
      <c r="H19" s="1508">
        <f t="shared" si="1"/>
        <v>0</v>
      </c>
      <c r="I19" s="863">
        <v>50</v>
      </c>
      <c r="J19" s="863">
        <v>200</v>
      </c>
      <c r="K19" s="166"/>
      <c r="L19" s="1513">
        <f t="shared" si="2"/>
        <v>0</v>
      </c>
      <c r="M19" s="737"/>
      <c r="N19" s="1361"/>
    </row>
    <row r="20" spans="1:14" s="849" customFormat="1">
      <c r="A20" s="304" t="str">
        <f>IF(K20&gt;0,COUNT($K$4:K20)+MAX('MI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" s="1908"/>
      <c r="C20" s="860" t="s">
        <v>7997</v>
      </c>
      <c r="D20" s="861" t="s">
        <v>4766</v>
      </c>
      <c r="E20" s="862" t="s">
        <v>11543</v>
      </c>
      <c r="F20" s="1520">
        <v>3.5355511500897272</v>
      </c>
      <c r="G20" s="1868">
        <f t="shared" si="0"/>
        <v>0</v>
      </c>
      <c r="H20" s="1508">
        <f t="shared" si="1"/>
        <v>0</v>
      </c>
      <c r="I20" s="863">
        <v>50</v>
      </c>
      <c r="J20" s="863">
        <v>200</v>
      </c>
      <c r="K20" s="166"/>
      <c r="L20" s="1513">
        <f t="shared" si="2"/>
        <v>0</v>
      </c>
      <c r="M20" s="737"/>
      <c r="N20" s="1361"/>
    </row>
    <row r="21" spans="1:14" s="849" customFormat="1">
      <c r="A21" s="304" t="str">
        <f>IF(K21&gt;0,COUNT($K$4:K21)+MAX('MI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" s="1908"/>
      <c r="C21" s="860" t="s">
        <v>7998</v>
      </c>
      <c r="D21" s="861" t="s">
        <v>4765</v>
      </c>
      <c r="E21" s="862" t="s">
        <v>11544</v>
      </c>
      <c r="F21" s="1520">
        <v>3.5355511500897272</v>
      </c>
      <c r="G21" s="1868">
        <f t="shared" si="0"/>
        <v>0</v>
      </c>
      <c r="H21" s="1508">
        <f t="shared" si="1"/>
        <v>0</v>
      </c>
      <c r="I21" s="863">
        <v>50</v>
      </c>
      <c r="J21" s="863">
        <v>300</v>
      </c>
      <c r="K21" s="166"/>
      <c r="L21" s="1513">
        <f t="shared" si="2"/>
        <v>0</v>
      </c>
      <c r="M21" s="737"/>
      <c r="N21" s="1361"/>
    </row>
    <row r="22" spans="1:14" s="849" customFormat="1">
      <c r="A22" s="304" t="str">
        <f>IF(K22&gt;0,COUNT($K$4:K22)+MAX('MI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" s="1908"/>
      <c r="C22" s="860" t="s">
        <v>8524</v>
      </c>
      <c r="D22" s="861" t="s">
        <v>4764</v>
      </c>
      <c r="E22" s="862" t="s">
        <v>11545</v>
      </c>
      <c r="F22" s="1520">
        <v>2.4255525332010914</v>
      </c>
      <c r="G22" s="1868">
        <f t="shared" si="0"/>
        <v>0</v>
      </c>
      <c r="H22" s="1508">
        <f t="shared" si="1"/>
        <v>0</v>
      </c>
      <c r="I22" s="863">
        <v>50</v>
      </c>
      <c r="J22" s="863">
        <v>200</v>
      </c>
      <c r="K22" s="166"/>
      <c r="L22" s="1513">
        <f t="shared" si="2"/>
        <v>0</v>
      </c>
      <c r="M22" s="737"/>
      <c r="N22" s="1361"/>
    </row>
    <row r="23" spans="1:14" s="849" customFormat="1">
      <c r="A23" s="304" t="str">
        <f>IF(K23&gt;0,COUNT($K$4:K23)+MAX('MI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" s="1908"/>
      <c r="C23" s="860" t="s">
        <v>7999</v>
      </c>
      <c r="D23" s="861" t="s">
        <v>4763</v>
      </c>
      <c r="E23" s="862" t="s">
        <v>11546</v>
      </c>
      <c r="F23" s="1520">
        <v>6.927213590582781</v>
      </c>
      <c r="G23" s="1868">
        <f t="shared" si="0"/>
        <v>0</v>
      </c>
      <c r="H23" s="1508">
        <f t="shared" si="1"/>
        <v>0</v>
      </c>
      <c r="I23" s="863">
        <v>50</v>
      </c>
      <c r="J23" s="863">
        <v>200</v>
      </c>
      <c r="K23" s="166"/>
      <c r="L23" s="1513">
        <f t="shared" si="2"/>
        <v>0</v>
      </c>
      <c r="M23" s="737"/>
      <c r="N23" s="1361"/>
    </row>
    <row r="24" spans="1:14" s="849" customFormat="1">
      <c r="A24" s="304" t="str">
        <f>IF(K24&gt;0,COUNT($K$4:K24)+MAX('MI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" s="1908"/>
      <c r="C24" s="860" t="s">
        <v>8000</v>
      </c>
      <c r="D24" s="861" t="s">
        <v>4762</v>
      </c>
      <c r="E24" s="862" t="s">
        <v>11547</v>
      </c>
      <c r="F24" s="1520">
        <v>6.927213590582781</v>
      </c>
      <c r="G24" s="1868">
        <f t="shared" si="0"/>
        <v>0</v>
      </c>
      <c r="H24" s="1508">
        <f t="shared" si="1"/>
        <v>0</v>
      </c>
      <c r="I24" s="863">
        <v>50</v>
      </c>
      <c r="J24" s="863">
        <v>200</v>
      </c>
      <c r="K24" s="166"/>
      <c r="L24" s="1513">
        <f t="shared" si="2"/>
        <v>0</v>
      </c>
      <c r="M24" s="737"/>
      <c r="N24" s="1361"/>
    </row>
    <row r="25" spans="1:14" s="849" customFormat="1">
      <c r="A25" s="304" t="str">
        <f>IF(K25&gt;0,COUNT($K$4:K25)+MAX('MI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" s="1908"/>
      <c r="C25" s="860" t="s">
        <v>8001</v>
      </c>
      <c r="D25" s="861" t="s">
        <v>4761</v>
      </c>
      <c r="E25" s="862" t="s">
        <v>11548</v>
      </c>
      <c r="F25" s="1520">
        <v>6.927213590582781</v>
      </c>
      <c r="G25" s="1868">
        <f t="shared" si="0"/>
        <v>0</v>
      </c>
      <c r="H25" s="1508">
        <f t="shared" si="1"/>
        <v>0</v>
      </c>
      <c r="I25" s="863">
        <v>50</v>
      </c>
      <c r="J25" s="863">
        <v>300</v>
      </c>
      <c r="K25" s="166"/>
      <c r="L25" s="1513">
        <f t="shared" si="2"/>
        <v>0</v>
      </c>
      <c r="M25" s="737"/>
      <c r="N25" s="1361"/>
    </row>
    <row r="26" spans="1:14" s="849" customFormat="1">
      <c r="A26" s="304" t="str">
        <f>IF(K26&gt;0,COUNT($K$4:K26)+MAX('MI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" s="1908"/>
      <c r="C26" s="860" t="s">
        <v>8525</v>
      </c>
      <c r="D26" s="861" t="s">
        <v>4760</v>
      </c>
      <c r="E26" s="862" t="s">
        <v>11549</v>
      </c>
      <c r="F26" s="1520">
        <v>6.927213590582781</v>
      </c>
      <c r="G26" s="1868">
        <f t="shared" si="0"/>
        <v>0</v>
      </c>
      <c r="H26" s="1508">
        <f t="shared" si="1"/>
        <v>0</v>
      </c>
      <c r="I26" s="863">
        <v>50</v>
      </c>
      <c r="J26" s="863">
        <v>200</v>
      </c>
      <c r="K26" s="166"/>
      <c r="L26" s="1513">
        <f t="shared" si="2"/>
        <v>0</v>
      </c>
      <c r="M26" s="737"/>
      <c r="N26" s="1361"/>
    </row>
    <row r="27" spans="1:14" s="849" customFormat="1">
      <c r="A27" s="304" t="str">
        <f>IF(K27&gt;0,COUNT($K$4:K27)+MAX('MI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" s="1908"/>
      <c r="C27" s="860" t="s">
        <v>8002</v>
      </c>
      <c r="D27" s="861" t="s">
        <v>4759</v>
      </c>
      <c r="E27" s="862" t="s">
        <v>11550</v>
      </c>
      <c r="F27" s="1520">
        <v>6.927213590582781</v>
      </c>
      <c r="G27" s="1868">
        <f t="shared" si="0"/>
        <v>0</v>
      </c>
      <c r="H27" s="1508">
        <f t="shared" si="1"/>
        <v>0</v>
      </c>
      <c r="I27" s="863">
        <v>50</v>
      </c>
      <c r="J27" s="863">
        <v>200</v>
      </c>
      <c r="K27" s="166"/>
      <c r="L27" s="1513">
        <f t="shared" si="2"/>
        <v>0</v>
      </c>
      <c r="M27" s="737"/>
      <c r="N27" s="1361"/>
    </row>
    <row r="28" spans="1:14" s="849" customFormat="1">
      <c r="A28" s="304" t="str">
        <f>IF(K28&gt;0,COUNT($K$4:K28)+MAX('MI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" s="1908"/>
      <c r="C28" s="860" t="s">
        <v>8003</v>
      </c>
      <c r="D28" s="861" t="s">
        <v>4758</v>
      </c>
      <c r="E28" s="862" t="s">
        <v>11551</v>
      </c>
      <c r="F28" s="1520">
        <v>4.1316615184188086</v>
      </c>
      <c r="G28" s="1868">
        <f t="shared" si="0"/>
        <v>0</v>
      </c>
      <c r="H28" s="1508">
        <f t="shared" si="1"/>
        <v>0</v>
      </c>
      <c r="I28" s="863">
        <v>50</v>
      </c>
      <c r="J28" s="863">
        <v>200</v>
      </c>
      <c r="K28" s="166"/>
      <c r="L28" s="1513">
        <f t="shared" si="2"/>
        <v>0</v>
      </c>
      <c r="M28" s="737"/>
      <c r="N28" s="1361"/>
    </row>
    <row r="29" spans="1:14" s="849" customFormat="1">
      <c r="A29" s="304" t="str">
        <f>IF(K29&gt;0,COUNT($K$4:K29)+MAX('MI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" s="1908"/>
      <c r="C29" s="860" t="s">
        <v>8526</v>
      </c>
      <c r="D29" s="861" t="s">
        <v>4757</v>
      </c>
      <c r="E29" s="862" t="s">
        <v>11552</v>
      </c>
      <c r="F29" s="1520">
        <v>4.5016610573816873</v>
      </c>
      <c r="G29" s="1868">
        <f t="shared" si="0"/>
        <v>0</v>
      </c>
      <c r="H29" s="1508">
        <f t="shared" si="1"/>
        <v>0</v>
      </c>
      <c r="I29" s="863">
        <v>50</v>
      </c>
      <c r="J29" s="863">
        <v>200</v>
      </c>
      <c r="K29" s="166"/>
      <c r="L29" s="1513">
        <f t="shared" si="2"/>
        <v>0</v>
      </c>
      <c r="M29" s="737"/>
      <c r="N29" s="1361"/>
    </row>
    <row r="30" spans="1:14" s="849" customFormat="1">
      <c r="A30" s="304" t="str">
        <f>IF(K30&gt;0,COUNT($K$4:K30)+MAX('MI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" s="1908"/>
      <c r="C30" s="860" t="s">
        <v>8004</v>
      </c>
      <c r="D30" s="861" t="s">
        <v>4756</v>
      </c>
      <c r="E30" s="862" t="s">
        <v>11553</v>
      </c>
      <c r="F30" s="1520">
        <v>9.2705440040143419</v>
      </c>
      <c r="G30" s="1868">
        <f t="shared" si="0"/>
        <v>0</v>
      </c>
      <c r="H30" s="1508">
        <f t="shared" si="1"/>
        <v>0</v>
      </c>
      <c r="I30" s="863">
        <v>25</v>
      </c>
      <c r="J30" s="863">
        <v>150</v>
      </c>
      <c r="K30" s="166"/>
      <c r="L30" s="1513">
        <f t="shared" si="2"/>
        <v>0</v>
      </c>
      <c r="M30" s="737"/>
      <c r="N30" s="1361"/>
    </row>
    <row r="31" spans="1:14" s="849" customFormat="1">
      <c r="A31" s="304" t="str">
        <f>IF(K31&gt;0,COUNT($K$4:K31)+MAX('MI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" s="1908"/>
      <c r="C31" s="860" t="s">
        <v>8005</v>
      </c>
      <c r="D31" s="861" t="s">
        <v>4755</v>
      </c>
      <c r="E31" s="862" t="s">
        <v>11554</v>
      </c>
      <c r="F31" s="1520">
        <v>11.983873956408784</v>
      </c>
      <c r="G31" s="1868">
        <f t="shared" si="0"/>
        <v>0</v>
      </c>
      <c r="H31" s="1508">
        <f t="shared" si="1"/>
        <v>0</v>
      </c>
      <c r="I31" s="863">
        <v>25</v>
      </c>
      <c r="J31" s="863">
        <v>100</v>
      </c>
      <c r="K31" s="166"/>
      <c r="L31" s="1513">
        <f t="shared" si="2"/>
        <v>0</v>
      </c>
      <c r="M31" s="737"/>
      <c r="N31" s="1361"/>
    </row>
    <row r="32" spans="1:14" s="849" customFormat="1">
      <c r="A32" s="304" t="str">
        <f>IF(K32&gt;0,COUNT($K$4:K32)+MAX('MI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" s="1908"/>
      <c r="C32" s="860" t="s">
        <v>8006</v>
      </c>
      <c r="D32" s="861" t="s">
        <v>4754</v>
      </c>
      <c r="E32" s="862" t="s">
        <v>11555</v>
      </c>
      <c r="F32" s="1520">
        <v>16.834979022810966</v>
      </c>
      <c r="G32" s="1868">
        <f t="shared" si="0"/>
        <v>0</v>
      </c>
      <c r="H32" s="1508">
        <f t="shared" si="1"/>
        <v>0</v>
      </c>
      <c r="I32" s="863">
        <v>25</v>
      </c>
      <c r="J32" s="863">
        <v>100</v>
      </c>
      <c r="K32" s="166"/>
      <c r="L32" s="1513">
        <f t="shared" si="2"/>
        <v>0</v>
      </c>
      <c r="M32" s="737"/>
      <c r="N32" s="1361"/>
    </row>
    <row r="33" spans="1:14" s="849" customFormat="1">
      <c r="A33" s="304" t="str">
        <f>IF(K33&gt;0,COUNT($K$4:K33)+MAX('MI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" s="1908"/>
      <c r="C33" s="860" t="s">
        <v>8007</v>
      </c>
      <c r="D33" s="861" t="s">
        <v>4753</v>
      </c>
      <c r="E33" s="862" t="s">
        <v>11556</v>
      </c>
      <c r="F33" s="1520">
        <v>9.4555437734957799</v>
      </c>
      <c r="G33" s="1868">
        <f t="shared" si="0"/>
        <v>0</v>
      </c>
      <c r="H33" s="1508">
        <f t="shared" si="1"/>
        <v>0</v>
      </c>
      <c r="I33" s="863">
        <v>25</v>
      </c>
      <c r="J33" s="863">
        <v>150</v>
      </c>
      <c r="K33" s="166"/>
      <c r="L33" s="1513">
        <f t="shared" si="2"/>
        <v>0</v>
      </c>
      <c r="M33" s="737"/>
      <c r="N33" s="1361"/>
    </row>
    <row r="34" spans="1:14" s="849" customFormat="1">
      <c r="A34" s="304" t="str">
        <f>IF(K34&gt;0,COUNT($K$4:K34)+MAX('MI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" s="1908"/>
      <c r="C34" s="860" t="s">
        <v>8008</v>
      </c>
      <c r="D34" s="861" t="s">
        <v>4752</v>
      </c>
      <c r="E34" s="862" t="s">
        <v>11557</v>
      </c>
      <c r="F34" s="1520">
        <v>9.4555437734957799</v>
      </c>
      <c r="G34" s="1868">
        <f t="shared" si="0"/>
        <v>0</v>
      </c>
      <c r="H34" s="1508">
        <f t="shared" si="1"/>
        <v>0</v>
      </c>
      <c r="I34" s="863">
        <v>25</v>
      </c>
      <c r="J34" s="863">
        <v>150</v>
      </c>
      <c r="K34" s="166"/>
      <c r="L34" s="1513">
        <f t="shared" si="2"/>
        <v>0</v>
      </c>
      <c r="M34" s="737"/>
      <c r="N34" s="1361"/>
    </row>
    <row r="35" spans="1:14" s="849" customFormat="1">
      <c r="A35" s="304" t="str">
        <f>IF(K35&gt;0,COUNT($K$4:K35)+MAX('MI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" s="1908"/>
      <c r="C35" s="860" t="s">
        <v>8009</v>
      </c>
      <c r="D35" s="861" t="s">
        <v>4751</v>
      </c>
      <c r="E35" s="862" t="s">
        <v>11558</v>
      </c>
      <c r="F35" s="1520">
        <v>9.4555437734957799</v>
      </c>
      <c r="G35" s="1868">
        <f t="shared" si="0"/>
        <v>0</v>
      </c>
      <c r="H35" s="1508">
        <f t="shared" si="1"/>
        <v>0</v>
      </c>
      <c r="I35" s="863">
        <v>25</v>
      </c>
      <c r="J35" s="863">
        <v>150</v>
      </c>
      <c r="K35" s="166"/>
      <c r="L35" s="1513">
        <f t="shared" si="2"/>
        <v>0</v>
      </c>
      <c r="M35" s="737"/>
      <c r="N35" s="1361"/>
    </row>
    <row r="36" spans="1:14" s="849" customFormat="1">
      <c r="A36" s="304" t="str">
        <f>IF(K36&gt;0,COUNT($K$4:K36)+MAX('MI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" s="1908"/>
      <c r="C36" s="860" t="s">
        <v>8010</v>
      </c>
      <c r="D36" s="861" t="s">
        <v>4750</v>
      </c>
      <c r="E36" s="862" t="s">
        <v>11559</v>
      </c>
      <c r="F36" s="1520">
        <v>6.721658291158958</v>
      </c>
      <c r="G36" s="1868">
        <f t="shared" si="0"/>
        <v>0</v>
      </c>
      <c r="H36" s="1508">
        <f t="shared" si="1"/>
        <v>0</v>
      </c>
      <c r="I36" s="863">
        <v>25</v>
      </c>
      <c r="J36" s="863">
        <v>150</v>
      </c>
      <c r="K36" s="166"/>
      <c r="L36" s="1513">
        <f t="shared" si="2"/>
        <v>0</v>
      </c>
      <c r="M36" s="737"/>
      <c r="N36" s="1361"/>
    </row>
    <row r="37" spans="1:14" s="849" customFormat="1">
      <c r="A37" s="304" t="str">
        <f>IF(K37&gt;0,COUNT($K$4:K37)+MAX('MI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" s="1908"/>
      <c r="C37" s="860" t="s">
        <v>8011</v>
      </c>
      <c r="D37" s="861" t="s">
        <v>4749</v>
      </c>
      <c r="E37" s="862" t="s">
        <v>11560</v>
      </c>
      <c r="F37" s="1520">
        <v>6.721658291158958</v>
      </c>
      <c r="G37" s="1868">
        <f t="shared" si="0"/>
        <v>0</v>
      </c>
      <c r="H37" s="1508">
        <f t="shared" si="1"/>
        <v>0</v>
      </c>
      <c r="I37" s="863">
        <v>25</v>
      </c>
      <c r="J37" s="863">
        <v>100</v>
      </c>
      <c r="K37" s="166"/>
      <c r="L37" s="1513">
        <f t="shared" si="2"/>
        <v>0</v>
      </c>
      <c r="M37" s="737"/>
      <c r="N37" s="1361"/>
    </row>
    <row r="38" spans="1:14" s="849" customFormat="1">
      <c r="A38" s="304" t="str">
        <f>IF(K38&gt;0,COUNT($K$4:K38)+MAX('MI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" s="1908"/>
      <c r="C38" s="860" t="s">
        <v>8012</v>
      </c>
      <c r="D38" s="861" t="s">
        <v>4748</v>
      </c>
      <c r="E38" s="862" t="s">
        <v>11561</v>
      </c>
      <c r="F38" s="1520">
        <v>6.721658291158958</v>
      </c>
      <c r="G38" s="1868">
        <f t="shared" si="0"/>
        <v>0</v>
      </c>
      <c r="H38" s="1508">
        <f t="shared" si="1"/>
        <v>0</v>
      </c>
      <c r="I38" s="863">
        <v>25</v>
      </c>
      <c r="J38" s="863">
        <v>100</v>
      </c>
      <c r="K38" s="166"/>
      <c r="L38" s="1513">
        <f t="shared" si="2"/>
        <v>0</v>
      </c>
      <c r="M38" s="737"/>
      <c r="N38" s="1361"/>
    </row>
    <row r="39" spans="1:14" s="849" customFormat="1">
      <c r="A39" s="304" t="str">
        <f>IF(K39&gt;0,COUNT($K$4:K39)+MAX('MI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" s="1908"/>
      <c r="C39" s="860" t="s">
        <v>8013</v>
      </c>
      <c r="D39" s="861" t="s">
        <v>4747</v>
      </c>
      <c r="E39" s="862" t="s">
        <v>11562</v>
      </c>
      <c r="F39" s="1520">
        <v>12.271651375602135</v>
      </c>
      <c r="G39" s="1868">
        <f t="shared" si="0"/>
        <v>0</v>
      </c>
      <c r="H39" s="1508">
        <f t="shared" si="1"/>
        <v>0</v>
      </c>
      <c r="I39" s="863">
        <v>25</v>
      </c>
      <c r="J39" s="863">
        <v>100</v>
      </c>
      <c r="K39" s="166"/>
      <c r="L39" s="1513">
        <f t="shared" si="2"/>
        <v>0</v>
      </c>
      <c r="M39" s="737"/>
      <c r="N39" s="1361"/>
    </row>
    <row r="40" spans="1:14" s="849" customFormat="1">
      <c r="A40" s="304" t="str">
        <f>IF(K40&gt;0,COUNT($K$4:K40)+MAX('MI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" s="1908"/>
      <c r="C40" s="860" t="s">
        <v>8014</v>
      </c>
      <c r="D40" s="861" t="s">
        <v>4746</v>
      </c>
      <c r="E40" s="862" t="s">
        <v>11563</v>
      </c>
      <c r="F40" s="1520">
        <v>11.778318656984966</v>
      </c>
      <c r="G40" s="1868">
        <f t="shared" si="0"/>
        <v>0</v>
      </c>
      <c r="H40" s="1508">
        <f t="shared" si="1"/>
        <v>0</v>
      </c>
      <c r="I40" s="863">
        <v>25</v>
      </c>
      <c r="J40" s="863">
        <v>150</v>
      </c>
      <c r="K40" s="166"/>
      <c r="L40" s="1513">
        <f t="shared" si="2"/>
        <v>0</v>
      </c>
      <c r="M40" s="737"/>
      <c r="N40" s="1361"/>
    </row>
    <row r="41" spans="1:14" s="849" customFormat="1">
      <c r="A41" s="304" t="str">
        <f>IF(K41&gt;0,COUNT($K$4:K41)+MAX('MI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1" s="1908"/>
      <c r="C41" s="860" t="s">
        <v>8015</v>
      </c>
      <c r="D41" s="861" t="s">
        <v>4745</v>
      </c>
      <c r="E41" s="862" t="s">
        <v>11564</v>
      </c>
      <c r="F41" s="1520">
        <v>11.778318656984966</v>
      </c>
      <c r="G41" s="1868">
        <f t="shared" si="0"/>
        <v>0</v>
      </c>
      <c r="H41" s="1508">
        <f t="shared" si="1"/>
        <v>0</v>
      </c>
      <c r="I41" s="863">
        <v>25</v>
      </c>
      <c r="J41" s="863">
        <v>150</v>
      </c>
      <c r="K41" s="166"/>
      <c r="L41" s="1513">
        <f t="shared" si="2"/>
        <v>0</v>
      </c>
      <c r="M41" s="737"/>
      <c r="N41" s="1361"/>
    </row>
    <row r="42" spans="1:14" s="849" customFormat="1">
      <c r="A42" s="304" t="str">
        <f>IF(K42&gt;0,COUNT($K$4:K42)+MAX('MI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2" s="1908"/>
      <c r="C42" s="860" t="s">
        <v>8016</v>
      </c>
      <c r="D42" s="861" t="s">
        <v>4744</v>
      </c>
      <c r="E42" s="862" t="s">
        <v>11565</v>
      </c>
      <c r="F42" s="1520">
        <v>11.778318656984966</v>
      </c>
      <c r="G42" s="1868">
        <f t="shared" si="0"/>
        <v>0</v>
      </c>
      <c r="H42" s="1508">
        <f t="shared" si="1"/>
        <v>0</v>
      </c>
      <c r="I42" s="863">
        <v>25</v>
      </c>
      <c r="J42" s="863">
        <v>100</v>
      </c>
      <c r="K42" s="166"/>
      <c r="L42" s="1513">
        <f t="shared" si="2"/>
        <v>0</v>
      </c>
      <c r="M42" s="737"/>
      <c r="N42" s="1361"/>
    </row>
    <row r="43" spans="1:14" s="849" customFormat="1">
      <c r="A43" s="304" t="str">
        <f>IF(K43&gt;0,COUNT($K$4:K43)+MAX('MI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3" s="1908"/>
      <c r="C43" s="860" t="s">
        <v>8017</v>
      </c>
      <c r="D43" s="861" t="s">
        <v>4743</v>
      </c>
      <c r="E43" s="862" t="s">
        <v>11566</v>
      </c>
      <c r="F43" s="1520">
        <v>11.778318656984966</v>
      </c>
      <c r="G43" s="1868">
        <f t="shared" si="0"/>
        <v>0</v>
      </c>
      <c r="H43" s="1508">
        <f t="shared" si="1"/>
        <v>0</v>
      </c>
      <c r="I43" s="863">
        <v>25</v>
      </c>
      <c r="J43" s="863">
        <v>100</v>
      </c>
      <c r="K43" s="166"/>
      <c r="L43" s="1513">
        <f t="shared" si="2"/>
        <v>0</v>
      </c>
      <c r="M43" s="737"/>
      <c r="N43" s="1361"/>
    </row>
    <row r="44" spans="1:14" s="849" customFormat="1">
      <c r="A44" s="304" t="str">
        <f>IF(K44&gt;0,COUNT($K$4:K44)+MAX('MI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4" s="1908"/>
      <c r="C44" s="860" t="s">
        <v>8527</v>
      </c>
      <c r="D44" s="861" t="s">
        <v>4742</v>
      </c>
      <c r="E44" s="862" t="s">
        <v>11567</v>
      </c>
      <c r="F44" s="1520">
        <v>11.778318656984966</v>
      </c>
      <c r="G44" s="1868">
        <f t="shared" si="0"/>
        <v>0</v>
      </c>
      <c r="H44" s="1508">
        <f t="shared" si="1"/>
        <v>0</v>
      </c>
      <c r="I44" s="863">
        <v>25</v>
      </c>
      <c r="J44" s="863">
        <v>100</v>
      </c>
      <c r="K44" s="166"/>
      <c r="L44" s="1513">
        <f t="shared" si="2"/>
        <v>0</v>
      </c>
      <c r="M44" s="737"/>
      <c r="N44" s="1361"/>
    </row>
    <row r="45" spans="1:14" s="849" customFormat="1">
      <c r="A45" s="304" t="str">
        <f>IF(K45&gt;0,COUNT($K$4:K45)+MAX('MI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5" s="1908"/>
      <c r="C45" s="860" t="s">
        <v>8528</v>
      </c>
      <c r="D45" s="861" t="s">
        <v>4741</v>
      </c>
      <c r="E45" s="862" t="s">
        <v>11568</v>
      </c>
      <c r="F45" s="1520">
        <v>11.778318656984966</v>
      </c>
      <c r="G45" s="1868">
        <f t="shared" si="0"/>
        <v>0</v>
      </c>
      <c r="H45" s="1508">
        <f t="shared" si="1"/>
        <v>0</v>
      </c>
      <c r="I45" s="863">
        <v>25</v>
      </c>
      <c r="J45" s="863">
        <v>100</v>
      </c>
      <c r="K45" s="166"/>
      <c r="L45" s="1513">
        <f t="shared" si="2"/>
        <v>0</v>
      </c>
      <c r="M45" s="737"/>
      <c r="N45" s="1361"/>
    </row>
    <row r="46" spans="1:14" s="849" customFormat="1">
      <c r="A46" s="304" t="str">
        <f>IF(K46&gt;0,COUNT($K$4:K46)+MAX('MI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6" s="1908"/>
      <c r="C46" s="860" t="s">
        <v>8529</v>
      </c>
      <c r="D46" s="861" t="s">
        <v>4740</v>
      </c>
      <c r="E46" s="862" t="s">
        <v>11569</v>
      </c>
      <c r="F46" s="1520">
        <v>11.778318656984966</v>
      </c>
      <c r="G46" s="1868">
        <f t="shared" si="0"/>
        <v>0</v>
      </c>
      <c r="H46" s="1508">
        <f t="shared" si="1"/>
        <v>0</v>
      </c>
      <c r="I46" s="863">
        <v>25</v>
      </c>
      <c r="J46" s="863">
        <v>100</v>
      </c>
      <c r="K46" s="166"/>
      <c r="L46" s="1513">
        <f t="shared" si="2"/>
        <v>0</v>
      </c>
      <c r="M46" s="737"/>
      <c r="N46" s="1361"/>
    </row>
    <row r="47" spans="1:14" s="849" customFormat="1">
      <c r="A47" s="304" t="str">
        <f>IF(K47&gt;0,COUNT($K$4:K47)+MAX('MI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7" s="1908"/>
      <c r="C47" s="860" t="s">
        <v>8018</v>
      </c>
      <c r="D47" s="861" t="s">
        <v>4739</v>
      </c>
      <c r="E47" s="862" t="s">
        <v>11570</v>
      </c>
      <c r="F47" s="1520">
        <v>11.778318656984966</v>
      </c>
      <c r="G47" s="1868">
        <f t="shared" si="0"/>
        <v>0</v>
      </c>
      <c r="H47" s="1508">
        <f t="shared" si="1"/>
        <v>0</v>
      </c>
      <c r="I47" s="863">
        <v>25</v>
      </c>
      <c r="J47" s="863">
        <v>100</v>
      </c>
      <c r="K47" s="166"/>
      <c r="L47" s="1513">
        <f t="shared" si="2"/>
        <v>0</v>
      </c>
      <c r="M47" s="737"/>
      <c r="N47" s="1361"/>
    </row>
    <row r="48" spans="1:14" s="849" customFormat="1">
      <c r="A48" s="304" t="str">
        <f>IF(K48&gt;0,COUNT($K$4:K48)+MAX('MI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8" s="1908"/>
      <c r="C48" s="860" t="s">
        <v>8019</v>
      </c>
      <c r="D48" s="861" t="s">
        <v>4738</v>
      </c>
      <c r="E48" s="862" t="s">
        <v>11571</v>
      </c>
      <c r="F48" s="1520">
        <v>16.834979022810966</v>
      </c>
      <c r="G48" s="1868">
        <f t="shared" si="0"/>
        <v>0</v>
      </c>
      <c r="H48" s="1508">
        <f t="shared" si="1"/>
        <v>0</v>
      </c>
      <c r="I48" s="863" t="s">
        <v>4737</v>
      </c>
      <c r="J48" s="863" t="s">
        <v>4736</v>
      </c>
      <c r="K48" s="166"/>
      <c r="L48" s="1513">
        <f t="shared" si="2"/>
        <v>0</v>
      </c>
      <c r="M48" s="737"/>
      <c r="N48" s="1361"/>
    </row>
    <row r="49" spans="1:14" s="849" customFormat="1">
      <c r="A49" s="304" t="str">
        <f>IF(K49&gt;0,COUNT($K$4:K49)+MAX('MI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9" s="1908"/>
      <c r="C49" s="860" t="s">
        <v>8020</v>
      </c>
      <c r="D49" s="861" t="s">
        <v>4735</v>
      </c>
      <c r="E49" s="862" t="s">
        <v>11572</v>
      </c>
      <c r="F49" s="1520">
        <v>16.834979022810966</v>
      </c>
      <c r="G49" s="1868">
        <f t="shared" si="0"/>
        <v>0</v>
      </c>
      <c r="H49" s="1508">
        <f t="shared" si="1"/>
        <v>0</v>
      </c>
      <c r="I49" s="863">
        <v>10</v>
      </c>
      <c r="J49" s="863">
        <v>40</v>
      </c>
      <c r="K49" s="166"/>
      <c r="L49" s="1513">
        <f t="shared" si="2"/>
        <v>0</v>
      </c>
      <c r="M49" s="737"/>
      <c r="N49" s="1361"/>
    </row>
    <row r="50" spans="1:14" s="849" customFormat="1">
      <c r="A50" s="304" t="str">
        <f>IF(K50&gt;0,COUNT($K$4:K50)+MAX('MI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0" s="1908"/>
      <c r="C50" s="860" t="s">
        <v>8021</v>
      </c>
      <c r="D50" s="861" t="s">
        <v>4734</v>
      </c>
      <c r="E50" s="862" t="s">
        <v>11573</v>
      </c>
      <c r="F50" s="1520">
        <v>16.834979022810966</v>
      </c>
      <c r="G50" s="1868">
        <f t="shared" si="0"/>
        <v>0</v>
      </c>
      <c r="H50" s="1508">
        <f t="shared" si="1"/>
        <v>0</v>
      </c>
      <c r="I50" s="863">
        <v>10</v>
      </c>
      <c r="J50" s="863">
        <v>40</v>
      </c>
      <c r="K50" s="166"/>
      <c r="L50" s="1513">
        <f t="shared" si="2"/>
        <v>0</v>
      </c>
      <c r="M50" s="737"/>
      <c r="N50" s="1361"/>
    </row>
    <row r="51" spans="1:14" s="849" customFormat="1">
      <c r="A51" s="304" t="str">
        <f>IF(K51&gt;0,COUNT($K$4:K51)+MAX('MI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1" s="1908"/>
      <c r="C51" s="860" t="s">
        <v>8022</v>
      </c>
      <c r="D51" s="861" t="s">
        <v>4733</v>
      </c>
      <c r="E51" s="862" t="s">
        <v>11574</v>
      </c>
      <c r="F51" s="1520">
        <v>16.834979022810966</v>
      </c>
      <c r="G51" s="1868">
        <f t="shared" si="0"/>
        <v>0</v>
      </c>
      <c r="H51" s="1508">
        <f t="shared" si="1"/>
        <v>0</v>
      </c>
      <c r="I51" s="863">
        <v>10</v>
      </c>
      <c r="J51" s="863">
        <v>60</v>
      </c>
      <c r="K51" s="166"/>
      <c r="L51" s="1513">
        <f t="shared" si="2"/>
        <v>0</v>
      </c>
      <c r="M51" s="737"/>
      <c r="N51" s="1361"/>
    </row>
    <row r="52" spans="1:14" s="849" customFormat="1">
      <c r="A52" s="304" t="str">
        <f>IF(K52&gt;0,COUNT($K$4:K52)+MAX('MI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2" s="1908"/>
      <c r="C52" s="860" t="s">
        <v>9209</v>
      </c>
      <c r="D52" s="861" t="s">
        <v>4732</v>
      </c>
      <c r="E52" s="862" t="s">
        <v>11575</v>
      </c>
      <c r="F52" s="1520">
        <v>16.834979022810966</v>
      </c>
      <c r="G52" s="1868">
        <f t="shared" si="0"/>
        <v>0</v>
      </c>
      <c r="H52" s="1508">
        <f t="shared" si="1"/>
        <v>0</v>
      </c>
      <c r="I52" s="863">
        <v>10</v>
      </c>
      <c r="J52" s="863">
        <v>60</v>
      </c>
      <c r="K52" s="166"/>
      <c r="L52" s="1513">
        <f t="shared" si="2"/>
        <v>0</v>
      </c>
      <c r="M52" s="737"/>
      <c r="N52" s="1361"/>
    </row>
    <row r="53" spans="1:14" s="849" customFormat="1">
      <c r="A53" s="304" t="str">
        <f>IF(K53&gt;0,COUNT($K$4:K53)+MAX('MI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3" s="1908"/>
      <c r="C53" s="860" t="s">
        <v>8023</v>
      </c>
      <c r="D53" s="861" t="s">
        <v>4731</v>
      </c>
      <c r="E53" s="862" t="s">
        <v>11576</v>
      </c>
      <c r="F53" s="1520">
        <v>11.572763357561142</v>
      </c>
      <c r="G53" s="1868">
        <f t="shared" si="0"/>
        <v>0</v>
      </c>
      <c r="H53" s="1508">
        <f t="shared" si="1"/>
        <v>0</v>
      </c>
      <c r="I53" s="863">
        <v>10</v>
      </c>
      <c r="J53" s="863">
        <v>40</v>
      </c>
      <c r="K53" s="166"/>
      <c r="L53" s="1513">
        <f t="shared" si="2"/>
        <v>0</v>
      </c>
      <c r="M53" s="737"/>
      <c r="N53" s="1361"/>
    </row>
    <row r="54" spans="1:14" s="849" customFormat="1">
      <c r="A54" s="304" t="str">
        <f>IF(K54&gt;0,COUNT($K$4:K54)+MAX('MI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4" s="1908"/>
      <c r="C54" s="860" t="s">
        <v>8024</v>
      </c>
      <c r="D54" s="861" t="s">
        <v>4730</v>
      </c>
      <c r="E54" s="862" t="s">
        <v>11577</v>
      </c>
      <c r="F54" s="1520">
        <v>11.572763357561142</v>
      </c>
      <c r="G54" s="1868">
        <f t="shared" si="0"/>
        <v>0</v>
      </c>
      <c r="H54" s="1508">
        <f t="shared" si="1"/>
        <v>0</v>
      </c>
      <c r="I54" s="863">
        <v>10</v>
      </c>
      <c r="J54" s="863">
        <v>40</v>
      </c>
      <c r="K54" s="166"/>
      <c r="L54" s="1513">
        <f t="shared" si="2"/>
        <v>0</v>
      </c>
      <c r="M54" s="737"/>
      <c r="N54" s="1361"/>
    </row>
    <row r="55" spans="1:14" s="849" customFormat="1">
      <c r="A55" s="304" t="str">
        <f>IF(K55&gt;0,COUNT($K$4:K55)+MAX('MI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5" s="1908"/>
      <c r="C55" s="860" t="s">
        <v>8025</v>
      </c>
      <c r="D55" s="861" t="s">
        <v>4729</v>
      </c>
      <c r="E55" s="862" t="s">
        <v>11578</v>
      </c>
      <c r="F55" s="1520">
        <v>11.572763357561142</v>
      </c>
      <c r="G55" s="1868">
        <f t="shared" si="0"/>
        <v>0</v>
      </c>
      <c r="H55" s="1508">
        <f t="shared" si="1"/>
        <v>0</v>
      </c>
      <c r="I55" s="863">
        <v>10</v>
      </c>
      <c r="J55" s="863">
        <v>60</v>
      </c>
      <c r="K55" s="166"/>
      <c r="L55" s="1513">
        <f t="shared" si="2"/>
        <v>0</v>
      </c>
      <c r="M55" s="737"/>
      <c r="N55" s="1361"/>
    </row>
    <row r="56" spans="1:14" s="849" customFormat="1">
      <c r="A56" s="304" t="str">
        <f>IF(K56&gt;0,COUNT($K$4:K56)+MAX('MI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6" s="1908"/>
      <c r="C56" s="860" t="s">
        <v>8026</v>
      </c>
      <c r="D56" s="861" t="s">
        <v>4728</v>
      </c>
      <c r="E56" s="862" t="s">
        <v>11579</v>
      </c>
      <c r="F56" s="1520">
        <v>11.572763357561142</v>
      </c>
      <c r="G56" s="1868">
        <f t="shared" si="0"/>
        <v>0</v>
      </c>
      <c r="H56" s="1508">
        <f t="shared" si="1"/>
        <v>0</v>
      </c>
      <c r="I56" s="863">
        <v>10</v>
      </c>
      <c r="J56" s="863">
        <v>60</v>
      </c>
      <c r="K56" s="166"/>
      <c r="L56" s="1513">
        <f t="shared" si="2"/>
        <v>0</v>
      </c>
      <c r="M56" s="737"/>
      <c r="N56" s="1361"/>
    </row>
    <row r="57" spans="1:14" s="849" customFormat="1">
      <c r="A57" s="304" t="str">
        <f>IF(K57&gt;0,COUNT($K$4:K57)+MAX('MI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7" s="1908"/>
      <c r="C57" s="860" t="s">
        <v>9210</v>
      </c>
      <c r="D57" s="861" t="s">
        <v>4727</v>
      </c>
      <c r="E57" s="862" t="s">
        <v>11580</v>
      </c>
      <c r="F57" s="1520">
        <v>11.572763357561142</v>
      </c>
      <c r="G57" s="1868">
        <f t="shared" si="0"/>
        <v>0</v>
      </c>
      <c r="H57" s="1508">
        <f t="shared" si="1"/>
        <v>0</v>
      </c>
      <c r="I57" s="863">
        <v>10</v>
      </c>
      <c r="J57" s="863">
        <v>40</v>
      </c>
      <c r="K57" s="166"/>
      <c r="L57" s="1513">
        <f t="shared" si="2"/>
        <v>0</v>
      </c>
      <c r="M57" s="737"/>
      <c r="N57" s="1361"/>
    </row>
    <row r="58" spans="1:14" s="849" customFormat="1">
      <c r="A58" s="304" t="str">
        <f>IF(K58&gt;0,COUNT($K$4:K58)+MAX('MI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8" s="1908"/>
      <c r="C58" s="860" t="s">
        <v>8027</v>
      </c>
      <c r="D58" s="861" t="s">
        <v>4726</v>
      </c>
      <c r="E58" s="862" t="s">
        <v>11581</v>
      </c>
      <c r="F58" s="1520">
        <v>35.602177860205856</v>
      </c>
      <c r="G58" s="1868">
        <f t="shared" si="0"/>
        <v>0</v>
      </c>
      <c r="H58" s="1508">
        <f t="shared" si="1"/>
        <v>0</v>
      </c>
      <c r="I58" s="863">
        <v>10</v>
      </c>
      <c r="J58" s="863">
        <v>40</v>
      </c>
      <c r="K58" s="166"/>
      <c r="L58" s="1513">
        <f t="shared" si="2"/>
        <v>0</v>
      </c>
      <c r="M58" s="737"/>
      <c r="N58" s="1361"/>
    </row>
    <row r="59" spans="1:14" s="849" customFormat="1">
      <c r="A59" s="304" t="str">
        <f>IF(K59&gt;0,COUNT($K$4:K59)+MAX('MI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59" s="1908"/>
      <c r="C59" s="860" t="s">
        <v>8028</v>
      </c>
      <c r="D59" s="861" t="s">
        <v>4725</v>
      </c>
      <c r="E59" s="862" t="s">
        <v>11582</v>
      </c>
      <c r="F59" s="1520">
        <v>35.602177860205856</v>
      </c>
      <c r="G59" s="1868">
        <f t="shared" si="0"/>
        <v>0</v>
      </c>
      <c r="H59" s="1508">
        <f t="shared" si="1"/>
        <v>0</v>
      </c>
      <c r="I59" s="863">
        <v>10</v>
      </c>
      <c r="J59" s="863">
        <v>40</v>
      </c>
      <c r="K59" s="166"/>
      <c r="L59" s="1513">
        <f t="shared" si="2"/>
        <v>0</v>
      </c>
      <c r="M59" s="737"/>
      <c r="N59" s="1361"/>
    </row>
    <row r="60" spans="1:14" s="849" customFormat="1">
      <c r="A60" s="304" t="str">
        <f>IF(K60&gt;0,COUNT($K$4:K60)+MAX('MI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0" s="1908"/>
      <c r="C60" s="860" t="s">
        <v>8029</v>
      </c>
      <c r="D60" s="861" t="s">
        <v>4724</v>
      </c>
      <c r="E60" s="862" t="s">
        <v>11583</v>
      </c>
      <c r="F60" s="1520">
        <v>35.602177860205856</v>
      </c>
      <c r="G60" s="1868">
        <f t="shared" si="0"/>
        <v>0</v>
      </c>
      <c r="H60" s="1508">
        <f t="shared" si="1"/>
        <v>0</v>
      </c>
      <c r="I60" s="863">
        <v>10</v>
      </c>
      <c r="J60" s="863">
        <v>40</v>
      </c>
      <c r="K60" s="166"/>
      <c r="L60" s="1513">
        <f t="shared" si="2"/>
        <v>0</v>
      </c>
      <c r="M60" s="737"/>
      <c r="N60" s="1361"/>
    </row>
    <row r="61" spans="1:14" s="849" customFormat="1">
      <c r="A61" s="304" t="str">
        <f>IF(K61&gt;0,COUNT($K$4:K61)+MAX('MI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1" s="1908"/>
      <c r="C61" s="860" t="s">
        <v>8030</v>
      </c>
      <c r="D61" s="861" t="s">
        <v>4723</v>
      </c>
      <c r="E61" s="862" t="s">
        <v>11584</v>
      </c>
      <c r="F61" s="1520">
        <v>35.602177860205856</v>
      </c>
      <c r="G61" s="1868">
        <f t="shared" si="0"/>
        <v>0</v>
      </c>
      <c r="H61" s="1508">
        <f t="shared" si="1"/>
        <v>0</v>
      </c>
      <c r="I61" s="863">
        <v>10</v>
      </c>
      <c r="J61" s="863">
        <v>40</v>
      </c>
      <c r="K61" s="166"/>
      <c r="L61" s="1513">
        <f t="shared" si="2"/>
        <v>0</v>
      </c>
      <c r="M61" s="737"/>
      <c r="N61" s="1361"/>
    </row>
    <row r="62" spans="1:14" s="849" customFormat="1">
      <c r="A62" s="304" t="str">
        <f>IF(K62&gt;0,COUNT($K$4:K62)+MAX('MI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2" s="1908"/>
      <c r="C62" s="860" t="s">
        <v>8031</v>
      </c>
      <c r="D62" s="861" t="s">
        <v>4722</v>
      </c>
      <c r="E62" s="862" t="s">
        <v>11585</v>
      </c>
      <c r="F62" s="1520">
        <v>35.602177860205856</v>
      </c>
      <c r="G62" s="1868">
        <f t="shared" si="0"/>
        <v>0</v>
      </c>
      <c r="H62" s="1508">
        <f t="shared" si="1"/>
        <v>0</v>
      </c>
      <c r="I62" s="863">
        <v>10</v>
      </c>
      <c r="J62" s="863">
        <v>40</v>
      </c>
      <c r="K62" s="166"/>
      <c r="L62" s="1513">
        <f t="shared" si="2"/>
        <v>0</v>
      </c>
      <c r="M62" s="737"/>
      <c r="N62" s="1361"/>
    </row>
    <row r="63" spans="1:14" s="849" customFormat="1">
      <c r="A63" s="304" t="str">
        <f>IF(K63&gt;0,COUNT($K$4:K63)+MAX('MI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3" s="1908"/>
      <c r="C63" s="860" t="s">
        <v>8032</v>
      </c>
      <c r="D63" s="861" t="s">
        <v>4721</v>
      </c>
      <c r="E63" s="862" t="s">
        <v>11586</v>
      </c>
      <c r="F63" s="1520">
        <v>35.602177860205856</v>
      </c>
      <c r="G63" s="1868">
        <f t="shared" si="0"/>
        <v>0</v>
      </c>
      <c r="H63" s="1508">
        <f t="shared" si="1"/>
        <v>0</v>
      </c>
      <c r="I63" s="863">
        <v>8</v>
      </c>
      <c r="J63" s="863">
        <v>32</v>
      </c>
      <c r="K63" s="166"/>
      <c r="L63" s="1513">
        <f t="shared" si="2"/>
        <v>0</v>
      </c>
      <c r="M63" s="737"/>
      <c r="N63" s="1361"/>
    </row>
    <row r="64" spans="1:14" s="849" customFormat="1">
      <c r="A64" s="304" t="str">
        <f>IF(K64&gt;0,COUNT($K$4:K64)+MAX('MI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4" s="1908"/>
      <c r="C64" s="860" t="s">
        <v>8033</v>
      </c>
      <c r="D64" s="861" t="s">
        <v>4720</v>
      </c>
      <c r="E64" s="862" t="s">
        <v>11587</v>
      </c>
      <c r="F64" s="1520">
        <v>51.018825316992462</v>
      </c>
      <c r="G64" s="1868">
        <f t="shared" si="0"/>
        <v>0</v>
      </c>
      <c r="H64" s="1508">
        <f t="shared" si="1"/>
        <v>0</v>
      </c>
      <c r="I64" s="863">
        <v>8</v>
      </c>
      <c r="J64" s="863">
        <v>32</v>
      </c>
      <c r="K64" s="166"/>
      <c r="L64" s="1513">
        <f t="shared" si="2"/>
        <v>0</v>
      </c>
      <c r="M64" s="737"/>
      <c r="N64" s="1361"/>
    </row>
    <row r="65" spans="1:14" s="849" customFormat="1">
      <c r="A65" s="304" t="str">
        <f>IF(K65&gt;0,COUNT($K$4:K65)+MAX('MI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5" s="1908"/>
      <c r="C65" s="860" t="s">
        <v>8034</v>
      </c>
      <c r="D65" s="861" t="s">
        <v>4719</v>
      </c>
      <c r="E65" s="862" t="s">
        <v>11588</v>
      </c>
      <c r="F65" s="1520">
        <v>51.018825316992462</v>
      </c>
      <c r="G65" s="1868">
        <f t="shared" si="0"/>
        <v>0</v>
      </c>
      <c r="H65" s="1508">
        <f t="shared" si="1"/>
        <v>0</v>
      </c>
      <c r="I65" s="863">
        <v>10</v>
      </c>
      <c r="J65" s="863">
        <v>10</v>
      </c>
      <c r="K65" s="166"/>
      <c r="L65" s="1513">
        <f t="shared" si="2"/>
        <v>0</v>
      </c>
      <c r="M65" s="737"/>
      <c r="N65" s="1361"/>
    </row>
    <row r="66" spans="1:14" s="849" customFormat="1">
      <c r="A66" s="304" t="str">
        <f>IF(K66&gt;0,COUNT($K$4:K66)+MAX('MI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6" s="1908"/>
      <c r="C66" s="860" t="s">
        <v>8035</v>
      </c>
      <c r="D66" s="861" t="s">
        <v>4718</v>
      </c>
      <c r="E66" s="862" t="s">
        <v>11589</v>
      </c>
      <c r="F66" s="1520">
        <v>51.018825316992462</v>
      </c>
      <c r="G66" s="1868">
        <f t="shared" si="0"/>
        <v>0</v>
      </c>
      <c r="H66" s="1508">
        <f t="shared" si="1"/>
        <v>0</v>
      </c>
      <c r="I66" s="863">
        <v>10</v>
      </c>
      <c r="J66" s="863">
        <v>10</v>
      </c>
      <c r="K66" s="166"/>
      <c r="L66" s="1513">
        <f t="shared" si="2"/>
        <v>0</v>
      </c>
      <c r="M66" s="737"/>
      <c r="N66" s="1361"/>
    </row>
    <row r="67" spans="1:14" s="849" customFormat="1">
      <c r="A67" s="304" t="str">
        <f>IF(K67&gt;0,COUNT($K$4:K67)+MAX('MI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7" s="1908"/>
      <c r="C67" s="860" t="s">
        <v>8036</v>
      </c>
      <c r="D67" s="861" t="s">
        <v>4717</v>
      </c>
      <c r="E67" s="862" t="s">
        <v>11590</v>
      </c>
      <c r="F67" s="1520">
        <v>51.018825316992462</v>
      </c>
      <c r="G67" s="1868">
        <f t="shared" si="0"/>
        <v>0</v>
      </c>
      <c r="H67" s="1508">
        <f t="shared" si="1"/>
        <v>0</v>
      </c>
      <c r="I67" s="863">
        <v>8</v>
      </c>
      <c r="J67" s="863">
        <v>32</v>
      </c>
      <c r="K67" s="166"/>
      <c r="L67" s="1513">
        <f t="shared" si="2"/>
        <v>0</v>
      </c>
      <c r="M67" s="737"/>
      <c r="N67" s="1361"/>
    </row>
    <row r="68" spans="1:14" s="849" customFormat="1">
      <c r="A68" s="304" t="str">
        <f>IF(K68&gt;0,COUNT($K$4:K68)+MAX('MI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8" s="1908"/>
      <c r="C68" s="860" t="s">
        <v>9211</v>
      </c>
      <c r="D68" s="861" t="s">
        <v>4716</v>
      </c>
      <c r="E68" s="862" t="s">
        <v>11591</v>
      </c>
      <c r="F68" s="1520">
        <v>51.018825316992462</v>
      </c>
      <c r="G68" s="1868">
        <f t="shared" si="0"/>
        <v>0</v>
      </c>
      <c r="H68" s="1508">
        <f t="shared" si="1"/>
        <v>0</v>
      </c>
      <c r="I68" s="863">
        <v>15</v>
      </c>
      <c r="J68" s="863">
        <v>15</v>
      </c>
      <c r="K68" s="166"/>
      <c r="L68" s="1513">
        <f t="shared" si="2"/>
        <v>0</v>
      </c>
      <c r="M68" s="737"/>
      <c r="N68" s="1361"/>
    </row>
    <row r="69" spans="1:14" s="849" customFormat="1">
      <c r="A69" s="304" t="str">
        <f>IF(K69&gt;0,COUNT($K$4:K69)+MAX('MI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69" s="1908"/>
      <c r="C69" s="860" t="s">
        <v>9212</v>
      </c>
      <c r="D69" s="861" t="s">
        <v>4715</v>
      </c>
      <c r="E69" s="862" t="s">
        <v>11592</v>
      </c>
      <c r="F69" s="1520">
        <v>50.936603197222929</v>
      </c>
      <c r="G69" s="1868">
        <f t="shared" ref="G69:G132" si="3">$G$2</f>
        <v>0</v>
      </c>
      <c r="H69" s="1508">
        <f t="shared" si="1"/>
        <v>0</v>
      </c>
      <c r="I69" s="863">
        <v>6</v>
      </c>
      <c r="J69" s="863">
        <v>24</v>
      </c>
      <c r="K69" s="166"/>
      <c r="L69" s="1513">
        <f t="shared" si="2"/>
        <v>0</v>
      </c>
      <c r="M69" s="737"/>
      <c r="N69" s="1361"/>
    </row>
    <row r="70" spans="1:14" s="849" customFormat="1">
      <c r="A70" s="304" t="str">
        <f>IF(K70&gt;0,COUNT($K$4:K70)+MAX('MI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0" s="1908"/>
      <c r="C70" s="860" t="s">
        <v>8037</v>
      </c>
      <c r="D70" s="861" t="s">
        <v>4714</v>
      </c>
      <c r="E70" s="862" t="s">
        <v>11593</v>
      </c>
      <c r="F70" s="1520">
        <v>63.701587291442223</v>
      </c>
      <c r="G70" s="1868">
        <f t="shared" si="3"/>
        <v>0</v>
      </c>
      <c r="H70" s="1508">
        <f t="shared" ref="H70:H133" si="4">IFERROR(G70*F70,"-")</f>
        <v>0</v>
      </c>
      <c r="I70" s="863">
        <v>10</v>
      </c>
      <c r="J70" s="863">
        <v>10</v>
      </c>
      <c r="K70" s="166"/>
      <c r="L70" s="1513">
        <f t="shared" ref="L70:L133" si="5">IFERROR(H70*K70,0)</f>
        <v>0</v>
      </c>
      <c r="M70" s="737"/>
      <c r="N70" s="1361"/>
    </row>
    <row r="71" spans="1:14" s="849" customFormat="1">
      <c r="A71" s="304" t="str">
        <f>IF(K71&gt;0,COUNT($K$4:K71)+MAX('MI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1" s="1908"/>
      <c r="C71" s="860" t="s">
        <v>8038</v>
      </c>
      <c r="D71" s="861" t="s">
        <v>4713</v>
      </c>
      <c r="E71" s="862" t="s">
        <v>11594</v>
      </c>
      <c r="F71" s="1520">
        <v>84.832672072211054</v>
      </c>
      <c r="G71" s="1868">
        <f t="shared" si="3"/>
        <v>0</v>
      </c>
      <c r="H71" s="1508">
        <f t="shared" si="4"/>
        <v>0</v>
      </c>
      <c r="I71" s="863">
        <v>6</v>
      </c>
      <c r="J71" s="863">
        <v>24</v>
      </c>
      <c r="K71" s="166"/>
      <c r="L71" s="1513">
        <f t="shared" si="5"/>
        <v>0</v>
      </c>
      <c r="M71" s="737"/>
      <c r="N71" s="1361"/>
    </row>
    <row r="72" spans="1:14" s="849" customFormat="1">
      <c r="A72" s="304" t="str">
        <f>IF(K72&gt;0,COUNT($K$4:K72)+MAX('MI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2" s="1908"/>
      <c r="C72" s="860" t="s">
        <v>8039</v>
      </c>
      <c r="D72" s="861" t="s">
        <v>4712</v>
      </c>
      <c r="E72" s="862" t="s">
        <v>11595</v>
      </c>
      <c r="F72" s="1520">
        <v>84.832672072211054</v>
      </c>
      <c r="G72" s="1868">
        <f t="shared" si="3"/>
        <v>0</v>
      </c>
      <c r="H72" s="1508">
        <f t="shared" si="4"/>
        <v>0</v>
      </c>
      <c r="I72" s="863">
        <v>6</v>
      </c>
      <c r="J72" s="863">
        <v>24</v>
      </c>
      <c r="K72" s="166"/>
      <c r="L72" s="1513">
        <f t="shared" si="5"/>
        <v>0</v>
      </c>
      <c r="M72" s="737"/>
      <c r="N72" s="1361"/>
    </row>
    <row r="73" spans="1:14" s="849" customFormat="1">
      <c r="A73" s="304" t="str">
        <f>IF(K73&gt;0,COUNT($K$4:K73)+MAX('MI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3" s="1908"/>
      <c r="C73" s="860" t="s">
        <v>8040</v>
      </c>
      <c r="D73" s="861" t="s">
        <v>4711</v>
      </c>
      <c r="E73" s="862" t="s">
        <v>11596</v>
      </c>
      <c r="F73" s="1520">
        <v>84.832672072211054</v>
      </c>
      <c r="G73" s="1868">
        <f t="shared" si="3"/>
        <v>0</v>
      </c>
      <c r="H73" s="1508">
        <f t="shared" si="4"/>
        <v>0</v>
      </c>
      <c r="I73" s="863">
        <v>10</v>
      </c>
      <c r="J73" s="863">
        <v>10</v>
      </c>
      <c r="K73" s="166"/>
      <c r="L73" s="1513">
        <f t="shared" si="5"/>
        <v>0</v>
      </c>
      <c r="M73" s="737"/>
      <c r="N73" s="1361"/>
    </row>
    <row r="74" spans="1:14" s="849" customFormat="1">
      <c r="A74" s="304" t="str">
        <f>IF(K74&gt;0,COUNT($K$4:K74)+MAX('MI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4" s="1908"/>
      <c r="C74" s="860" t="s">
        <v>9213</v>
      </c>
      <c r="D74" s="861" t="s">
        <v>4710</v>
      </c>
      <c r="E74" s="862" t="s">
        <v>11597</v>
      </c>
      <c r="F74" s="1520">
        <v>84.832672072211054</v>
      </c>
      <c r="G74" s="1868">
        <f t="shared" si="3"/>
        <v>0</v>
      </c>
      <c r="H74" s="1508">
        <f t="shared" si="4"/>
        <v>0</v>
      </c>
      <c r="I74" s="863">
        <v>10</v>
      </c>
      <c r="J74" s="863">
        <v>10</v>
      </c>
      <c r="K74" s="166"/>
      <c r="L74" s="1513">
        <f t="shared" si="5"/>
        <v>0</v>
      </c>
      <c r="M74" s="737"/>
      <c r="N74" s="1361"/>
    </row>
    <row r="75" spans="1:14" s="849" customFormat="1">
      <c r="A75" s="304" t="str">
        <f>IF(K75&gt;0,COUNT($K$4:K75)+MAX('MI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5" s="1908"/>
      <c r="C75" s="860" t="s">
        <v>9214</v>
      </c>
      <c r="D75" s="861" t="s">
        <v>4709</v>
      </c>
      <c r="E75" s="862" t="s">
        <v>11598</v>
      </c>
      <c r="F75" s="1520">
        <v>84.832672072211054</v>
      </c>
      <c r="G75" s="1868">
        <f t="shared" si="3"/>
        <v>0</v>
      </c>
      <c r="H75" s="1508">
        <f t="shared" si="4"/>
        <v>0</v>
      </c>
      <c r="I75" s="863">
        <v>10</v>
      </c>
      <c r="J75" s="863">
        <v>10</v>
      </c>
      <c r="K75" s="166"/>
      <c r="L75" s="1513">
        <f t="shared" si="5"/>
        <v>0</v>
      </c>
      <c r="M75" s="737"/>
      <c r="N75" s="1361"/>
    </row>
    <row r="76" spans="1:14" s="849" customFormat="1">
      <c r="A76" s="304" t="str">
        <f>IF(K76&gt;0,COUNT($K$4:K76)+MAX('MI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6" s="1908"/>
      <c r="C76" s="860" t="s">
        <v>9215</v>
      </c>
      <c r="D76" s="861" t="s">
        <v>4708</v>
      </c>
      <c r="E76" s="862" t="s">
        <v>11599</v>
      </c>
      <c r="F76" s="1520">
        <v>84.832672072211054</v>
      </c>
      <c r="G76" s="1868">
        <f t="shared" si="3"/>
        <v>0</v>
      </c>
      <c r="H76" s="1508">
        <f t="shared" si="4"/>
        <v>0</v>
      </c>
      <c r="I76" s="863">
        <v>6</v>
      </c>
      <c r="J76" s="863">
        <v>6</v>
      </c>
      <c r="K76" s="166"/>
      <c r="L76" s="1513">
        <f t="shared" si="5"/>
        <v>0</v>
      </c>
      <c r="M76" s="737"/>
      <c r="N76" s="1361"/>
    </row>
    <row r="77" spans="1:14">
      <c r="A77" s="304" t="str">
        <f>IF(K77&gt;0,COUNT($K$4:K77)+MAX('MI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7" s="1908"/>
      <c r="C77" s="860" t="s">
        <v>8041</v>
      </c>
      <c r="D77" s="861" t="s">
        <v>4707</v>
      </c>
      <c r="E77" s="862" t="s">
        <v>11600</v>
      </c>
      <c r="F77" s="1520">
        <v>198.93641878237432</v>
      </c>
      <c r="G77" s="1868">
        <f t="shared" si="3"/>
        <v>0</v>
      </c>
      <c r="H77" s="1508">
        <f t="shared" si="4"/>
        <v>0</v>
      </c>
      <c r="I77" s="863">
        <v>5</v>
      </c>
      <c r="J77" s="863">
        <v>5</v>
      </c>
      <c r="K77" s="166"/>
      <c r="L77" s="1513">
        <f t="shared" si="5"/>
        <v>0</v>
      </c>
      <c r="M77" s="737"/>
      <c r="N77" s="1361"/>
    </row>
    <row r="78" spans="1:14" s="849" customFormat="1">
      <c r="A78" s="304" t="str">
        <f>IF(K78&gt;0,COUNT($K$4:K78)+MAX('MI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8" s="1908"/>
      <c r="C78" s="860" t="s">
        <v>8042</v>
      </c>
      <c r="D78" s="861" t="s">
        <v>4706</v>
      </c>
      <c r="E78" s="862" t="s">
        <v>11601</v>
      </c>
      <c r="F78" s="1520">
        <v>198.93641878237432</v>
      </c>
      <c r="G78" s="1868">
        <f t="shared" si="3"/>
        <v>0</v>
      </c>
      <c r="H78" s="1508">
        <f t="shared" si="4"/>
        <v>0</v>
      </c>
      <c r="I78" s="863">
        <v>8</v>
      </c>
      <c r="J78" s="863">
        <v>8</v>
      </c>
      <c r="K78" s="166"/>
      <c r="L78" s="1513">
        <f t="shared" si="5"/>
        <v>0</v>
      </c>
      <c r="M78" s="737"/>
      <c r="N78" s="1361"/>
    </row>
    <row r="79" spans="1:14" s="849" customFormat="1">
      <c r="A79" s="304" t="str">
        <f>IF(K79&gt;0,COUNT($K$4:K79)+MAX('MI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79" s="1908"/>
      <c r="C79" s="860" t="s">
        <v>8043</v>
      </c>
      <c r="D79" s="861" t="s">
        <v>4705</v>
      </c>
      <c r="E79" s="862" t="s">
        <v>11602</v>
      </c>
      <c r="F79" s="1520">
        <v>198.93641878237432</v>
      </c>
      <c r="G79" s="1868">
        <f t="shared" si="3"/>
        <v>0</v>
      </c>
      <c r="H79" s="1508">
        <f t="shared" si="4"/>
        <v>0</v>
      </c>
      <c r="I79" s="863">
        <v>6</v>
      </c>
      <c r="J79" s="863">
        <v>6</v>
      </c>
      <c r="K79" s="166"/>
      <c r="L79" s="1513">
        <f t="shared" si="5"/>
        <v>0</v>
      </c>
      <c r="M79" s="737"/>
      <c r="N79" s="1361"/>
    </row>
    <row r="80" spans="1:14" s="849" customFormat="1">
      <c r="A80" s="304" t="str">
        <f>IF(K80&gt;0,COUNT($K$4:K80)+MAX('MI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0" s="1908"/>
      <c r="C80" s="860" t="s">
        <v>8044</v>
      </c>
      <c r="D80" s="861" t="s">
        <v>4704</v>
      </c>
      <c r="E80" s="862" t="s">
        <v>11603</v>
      </c>
      <c r="F80" s="1520">
        <v>285.55742195957254</v>
      </c>
      <c r="G80" s="1868">
        <f t="shared" si="3"/>
        <v>0</v>
      </c>
      <c r="H80" s="1508">
        <f t="shared" si="4"/>
        <v>0</v>
      </c>
      <c r="I80" s="863">
        <v>6</v>
      </c>
      <c r="J80" s="863">
        <v>6</v>
      </c>
      <c r="K80" s="166"/>
      <c r="L80" s="1513">
        <f t="shared" si="5"/>
        <v>0</v>
      </c>
      <c r="M80" s="737"/>
      <c r="N80" s="1361"/>
    </row>
    <row r="81" spans="1:187" s="849" customFormat="1">
      <c r="A81" s="304" t="str">
        <f>IF(K81&gt;0,COUNT($K$4:K81)+MAX('MI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1" s="1908"/>
      <c r="C81" s="860" t="s">
        <v>8045</v>
      </c>
      <c r="D81" s="861" t="s">
        <v>4703</v>
      </c>
      <c r="E81" s="862" t="s">
        <v>11604</v>
      </c>
      <c r="F81" s="1520">
        <v>285.55742195957254</v>
      </c>
      <c r="G81" s="1868">
        <f t="shared" si="3"/>
        <v>0</v>
      </c>
      <c r="H81" s="1508">
        <f t="shared" si="4"/>
        <v>0</v>
      </c>
      <c r="I81" s="863">
        <v>5</v>
      </c>
      <c r="J81" s="863">
        <v>5</v>
      </c>
      <c r="K81" s="166"/>
      <c r="L81" s="1513">
        <f t="shared" si="5"/>
        <v>0</v>
      </c>
      <c r="M81" s="737"/>
      <c r="N81" s="1361"/>
    </row>
    <row r="82" spans="1:187" s="849" customFormat="1">
      <c r="A82" s="304" t="str">
        <f>IF(K82&gt;0,COUNT($K$4:K82)+MAX('MI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2" s="1908"/>
      <c r="C82" s="860" t="s">
        <v>8046</v>
      </c>
      <c r="D82" s="861" t="s">
        <v>4702</v>
      </c>
      <c r="E82" s="862" t="s">
        <v>11605</v>
      </c>
      <c r="F82" s="1520">
        <v>285.55742195957254</v>
      </c>
      <c r="G82" s="1868">
        <f t="shared" si="3"/>
        <v>0</v>
      </c>
      <c r="H82" s="1508">
        <f t="shared" si="4"/>
        <v>0</v>
      </c>
      <c r="I82" s="863">
        <v>5</v>
      </c>
      <c r="J82" s="863">
        <v>5</v>
      </c>
      <c r="K82" s="166"/>
      <c r="L82" s="1513">
        <f t="shared" si="5"/>
        <v>0</v>
      </c>
      <c r="M82" s="737"/>
      <c r="N82" s="1361"/>
    </row>
    <row r="83" spans="1:187" s="849" customFormat="1">
      <c r="A83" s="304" t="str">
        <f>IF(K83&gt;0,COUNT($K$4:K83)+MAX('MI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3" s="1908"/>
      <c r="C83" s="860" t="s">
        <v>8047</v>
      </c>
      <c r="D83" s="861" t="s">
        <v>4701</v>
      </c>
      <c r="E83" s="862" t="s">
        <v>11606</v>
      </c>
      <c r="F83" s="1520">
        <v>662.23750815372523</v>
      </c>
      <c r="G83" s="1868">
        <f t="shared" si="3"/>
        <v>0</v>
      </c>
      <c r="H83" s="1508">
        <f t="shared" si="4"/>
        <v>0</v>
      </c>
      <c r="I83" s="863" t="s">
        <v>4431</v>
      </c>
      <c r="J83" s="863" t="s">
        <v>4431</v>
      </c>
      <c r="K83" s="166"/>
      <c r="L83" s="1513">
        <f t="shared" si="5"/>
        <v>0</v>
      </c>
      <c r="M83" s="737"/>
      <c r="N83" s="1361"/>
    </row>
    <row r="84" spans="1:187" s="849" customFormat="1">
      <c r="A84" s="304" t="str">
        <f>IF(K84&gt;0,COUNT($K$4:K84)+MAX('MI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4" s="1908"/>
      <c r="C84" s="860" t="s">
        <v>8048</v>
      </c>
      <c r="D84" s="861" t="s">
        <v>4700</v>
      </c>
      <c r="E84" s="862" t="s">
        <v>11607</v>
      </c>
      <c r="F84" s="1520">
        <v>662.23750815372523</v>
      </c>
      <c r="G84" s="1868">
        <f t="shared" si="3"/>
        <v>0</v>
      </c>
      <c r="H84" s="1508">
        <f t="shared" si="4"/>
        <v>0</v>
      </c>
      <c r="I84" s="863" t="s">
        <v>4699</v>
      </c>
      <c r="J84" s="863" t="s">
        <v>4699</v>
      </c>
      <c r="K84" s="166"/>
      <c r="L84" s="1513">
        <f t="shared" si="5"/>
        <v>0</v>
      </c>
      <c r="M84" s="737"/>
      <c r="N84" s="1361"/>
    </row>
    <row r="85" spans="1:187" s="849" customFormat="1">
      <c r="A85" s="304" t="str">
        <f>IF(K85&gt;0,COUNT($K$4:K85)+MAX('MI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5" s="1908"/>
      <c r="C85" s="860" t="s">
        <v>8049</v>
      </c>
      <c r="D85" s="861" t="s">
        <v>4698</v>
      </c>
      <c r="E85" s="862" t="s">
        <v>11608</v>
      </c>
      <c r="F85" s="1520">
        <v>1966.3831053481592</v>
      </c>
      <c r="G85" s="1868">
        <f t="shared" si="3"/>
        <v>0</v>
      </c>
      <c r="H85" s="1508">
        <f t="shared" si="4"/>
        <v>0</v>
      </c>
      <c r="I85" s="863" t="s">
        <v>4434</v>
      </c>
      <c r="J85" s="863" t="s">
        <v>4434</v>
      </c>
      <c r="K85" s="166"/>
      <c r="L85" s="1513">
        <f t="shared" si="5"/>
        <v>0</v>
      </c>
      <c r="M85" s="737"/>
      <c r="N85" s="1361"/>
      <c r="FI85" s="738"/>
      <c r="FJ85" s="738"/>
      <c r="FK85" s="738"/>
      <c r="FL85" s="738"/>
      <c r="FM85" s="738"/>
      <c r="FN85" s="738"/>
      <c r="FO85" s="738"/>
      <c r="FP85" s="738"/>
      <c r="FQ85" s="738"/>
      <c r="FR85" s="738"/>
      <c r="FS85" s="738"/>
      <c r="FT85" s="738"/>
      <c r="FU85" s="738"/>
      <c r="FV85" s="738"/>
      <c r="FW85" s="738"/>
      <c r="FX85" s="738"/>
      <c r="FY85" s="738"/>
      <c r="FZ85" s="738"/>
      <c r="GA85" s="738"/>
      <c r="GB85" s="738"/>
      <c r="GC85" s="738"/>
      <c r="GD85" s="738"/>
      <c r="GE85" s="738"/>
    </row>
    <row r="86" spans="1:187" s="849" customFormat="1" ht="16.5" thickBot="1">
      <c r="A86" s="304" t="str">
        <f>IF(K86&gt;0,COUNT($K$4:K86)+MAX('MI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6" s="1909"/>
      <c r="C86" s="860" t="s">
        <v>8050</v>
      </c>
      <c r="D86" s="871" t="s">
        <v>4697</v>
      </c>
      <c r="E86" s="872" t="s">
        <v>11609</v>
      </c>
      <c r="F86" s="1522">
        <v>1880.44043465906</v>
      </c>
      <c r="G86" s="1870">
        <f t="shared" si="3"/>
        <v>0</v>
      </c>
      <c r="H86" s="1510">
        <f t="shared" si="4"/>
        <v>0</v>
      </c>
      <c r="I86" s="873" t="s">
        <v>4434</v>
      </c>
      <c r="J86" s="873" t="s">
        <v>4434</v>
      </c>
      <c r="K86" s="169"/>
      <c r="L86" s="1515">
        <f t="shared" si="5"/>
        <v>0</v>
      </c>
      <c r="M86" s="737"/>
      <c r="N86" s="1361"/>
      <c r="FI86" s="738"/>
      <c r="FJ86" s="738"/>
      <c r="FK86" s="738"/>
      <c r="FL86" s="738"/>
      <c r="FM86" s="738"/>
      <c r="FN86" s="738"/>
      <c r="FO86" s="738"/>
      <c r="FP86" s="738"/>
      <c r="FQ86" s="738"/>
      <c r="FR86" s="738"/>
      <c r="FS86" s="738"/>
      <c r="FT86" s="738"/>
      <c r="FU86" s="738"/>
      <c r="FV86" s="738"/>
      <c r="FW86" s="738"/>
      <c r="FX86" s="738"/>
      <c r="FY86" s="738"/>
      <c r="FZ86" s="738"/>
      <c r="GA86" s="738"/>
      <c r="GB86" s="738"/>
      <c r="GC86" s="738"/>
      <c r="GD86" s="738"/>
      <c r="GE86" s="738"/>
    </row>
    <row r="87" spans="1:187" s="849" customFormat="1">
      <c r="A87" s="304" t="str">
        <f>IF(K87&gt;0,COUNT($K$4:K87)+MAX('MI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7" s="1907"/>
      <c r="C87" s="856" t="s">
        <v>8051</v>
      </c>
      <c r="D87" s="857" t="s">
        <v>4696</v>
      </c>
      <c r="E87" s="858" t="s">
        <v>11268</v>
      </c>
      <c r="F87" s="1511">
        <v>2.4255525332010914</v>
      </c>
      <c r="G87" s="1871">
        <f t="shared" si="3"/>
        <v>0</v>
      </c>
      <c r="H87" s="1511">
        <f t="shared" si="4"/>
        <v>0</v>
      </c>
      <c r="I87" s="859">
        <v>50</v>
      </c>
      <c r="J87" s="859">
        <v>300</v>
      </c>
      <c r="K87" s="164"/>
      <c r="L87" s="1516">
        <f t="shared" si="5"/>
        <v>0</v>
      </c>
      <c r="M87" s="737"/>
      <c r="N87" s="1361"/>
    </row>
    <row r="88" spans="1:187" s="849" customFormat="1">
      <c r="A88" s="304" t="str">
        <f>IF(K88&gt;0,COUNT($K$4:K88)+MAX('MI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8" s="1908"/>
      <c r="C88" s="860" t="s">
        <v>8530</v>
      </c>
      <c r="D88" s="861" t="s">
        <v>4695</v>
      </c>
      <c r="E88" s="862" t="s">
        <v>11269</v>
      </c>
      <c r="F88" s="1520">
        <v>3.7411064495135489</v>
      </c>
      <c r="G88" s="1868">
        <f t="shared" si="3"/>
        <v>0</v>
      </c>
      <c r="H88" s="1508">
        <f t="shared" si="4"/>
        <v>0</v>
      </c>
      <c r="I88" s="863">
        <v>50</v>
      </c>
      <c r="J88" s="863">
        <v>300</v>
      </c>
      <c r="K88" s="166"/>
      <c r="L88" s="1513">
        <f t="shared" si="5"/>
        <v>0</v>
      </c>
      <c r="M88" s="737"/>
      <c r="N88" s="1361"/>
    </row>
    <row r="89" spans="1:187" s="849" customFormat="1">
      <c r="A89" s="304" t="str">
        <f>IF(K89&gt;0,COUNT($K$4:K89)+MAX('MI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89" s="1908"/>
      <c r="C89" s="860" t="s">
        <v>8052</v>
      </c>
      <c r="D89" s="861" t="s">
        <v>4694</v>
      </c>
      <c r="E89" s="862" t="s">
        <v>11270</v>
      </c>
      <c r="F89" s="1520">
        <v>6.927213590582781</v>
      </c>
      <c r="G89" s="1868">
        <f t="shared" si="3"/>
        <v>0</v>
      </c>
      <c r="H89" s="1508">
        <f t="shared" si="4"/>
        <v>0</v>
      </c>
      <c r="I89" s="863">
        <v>50</v>
      </c>
      <c r="J89" s="863">
        <v>200</v>
      </c>
      <c r="K89" s="166"/>
      <c r="L89" s="1513">
        <f t="shared" si="5"/>
        <v>0</v>
      </c>
      <c r="M89" s="737"/>
      <c r="N89" s="1361"/>
    </row>
    <row r="90" spans="1:187" s="849" customFormat="1">
      <c r="A90" s="304" t="str">
        <f>IF(K90&gt;0,COUNT($K$4:K90)+MAX('MI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0" s="1908"/>
      <c r="C90" s="860" t="s">
        <v>8053</v>
      </c>
      <c r="D90" s="861" t="s">
        <v>4693</v>
      </c>
      <c r="E90" s="862" t="s">
        <v>11271</v>
      </c>
      <c r="F90" s="1520">
        <v>11.058875109001587</v>
      </c>
      <c r="G90" s="1868">
        <f t="shared" si="3"/>
        <v>0</v>
      </c>
      <c r="H90" s="1508">
        <f t="shared" si="4"/>
        <v>0</v>
      </c>
      <c r="I90" s="863">
        <v>25</v>
      </c>
      <c r="J90" s="863">
        <v>100</v>
      </c>
      <c r="K90" s="166"/>
      <c r="L90" s="1513">
        <f t="shared" si="5"/>
        <v>0</v>
      </c>
      <c r="M90" s="737"/>
      <c r="N90" s="1361"/>
    </row>
    <row r="91" spans="1:187" s="849" customFormat="1">
      <c r="A91" s="304" t="str">
        <f>IF(K91&gt;0,COUNT($K$4:K91)+MAX('MI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1" s="1908"/>
      <c r="C91" s="860" t="s">
        <v>8054</v>
      </c>
      <c r="D91" s="861" t="s">
        <v>4692</v>
      </c>
      <c r="E91" s="862" t="s">
        <v>11272</v>
      </c>
      <c r="F91" s="1520">
        <v>14.368315429725113</v>
      </c>
      <c r="G91" s="1868">
        <f t="shared" si="3"/>
        <v>0</v>
      </c>
      <c r="H91" s="1508">
        <f t="shared" si="4"/>
        <v>0</v>
      </c>
      <c r="I91" s="863">
        <v>25</v>
      </c>
      <c r="J91" s="863">
        <v>100</v>
      </c>
      <c r="K91" s="166"/>
      <c r="L91" s="1513">
        <f t="shared" si="5"/>
        <v>0</v>
      </c>
      <c r="M91" s="737"/>
      <c r="N91" s="1361"/>
    </row>
    <row r="92" spans="1:187" s="849" customFormat="1">
      <c r="A92" s="304" t="str">
        <f>IF(K92&gt;0,COUNT($K$4:K92)+MAX('MI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2" s="1908"/>
      <c r="C92" s="860" t="s">
        <v>8055</v>
      </c>
      <c r="D92" s="861" t="s">
        <v>4691</v>
      </c>
      <c r="E92" s="862" t="s">
        <v>11273</v>
      </c>
      <c r="F92" s="1520">
        <v>18.21219952895057</v>
      </c>
      <c r="G92" s="1868">
        <f t="shared" si="3"/>
        <v>0</v>
      </c>
      <c r="H92" s="1508">
        <f t="shared" si="4"/>
        <v>0</v>
      </c>
      <c r="I92" s="863">
        <v>10</v>
      </c>
      <c r="J92" s="863">
        <v>60</v>
      </c>
      <c r="K92" s="166"/>
      <c r="L92" s="1513">
        <f t="shared" si="5"/>
        <v>0</v>
      </c>
      <c r="M92" s="737"/>
      <c r="N92" s="1361"/>
    </row>
    <row r="93" spans="1:187" s="849" customFormat="1">
      <c r="A93" s="304" t="str">
        <f>IF(K93&gt;0,COUNT($K$4:K93)+MAX('MI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3" s="1908"/>
      <c r="C93" s="860" t="s">
        <v>8056</v>
      </c>
      <c r="D93" s="861" t="s">
        <v>4690</v>
      </c>
      <c r="E93" s="862" t="s">
        <v>11274</v>
      </c>
      <c r="F93" s="1520">
        <v>55.397153194719856</v>
      </c>
      <c r="G93" s="1868">
        <f t="shared" si="3"/>
        <v>0</v>
      </c>
      <c r="H93" s="1508">
        <f t="shared" si="4"/>
        <v>0</v>
      </c>
      <c r="I93" s="863">
        <v>15</v>
      </c>
      <c r="J93" s="863">
        <v>15</v>
      </c>
      <c r="K93" s="166"/>
      <c r="L93" s="1513">
        <f t="shared" si="5"/>
        <v>0</v>
      </c>
      <c r="M93" s="737"/>
      <c r="N93" s="1361"/>
    </row>
    <row r="94" spans="1:187" s="849" customFormat="1">
      <c r="A94" s="304" t="str">
        <f>IF(K94&gt;0,COUNT($K$4:K94)+MAX('MI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4" s="1908"/>
      <c r="C94" s="860" t="s">
        <v>8057</v>
      </c>
      <c r="D94" s="861" t="s">
        <v>4689</v>
      </c>
      <c r="E94" s="862" t="s">
        <v>11275</v>
      </c>
      <c r="F94" s="1520">
        <v>70.587689822140263</v>
      </c>
      <c r="G94" s="1868">
        <f t="shared" si="3"/>
        <v>0</v>
      </c>
      <c r="H94" s="1508">
        <f t="shared" si="4"/>
        <v>0</v>
      </c>
      <c r="I94" s="863">
        <v>10</v>
      </c>
      <c r="J94" s="863">
        <v>10</v>
      </c>
      <c r="K94" s="166"/>
      <c r="L94" s="1513">
        <f t="shared" si="5"/>
        <v>0</v>
      </c>
      <c r="M94" s="737"/>
      <c r="N94" s="1361"/>
    </row>
    <row r="95" spans="1:187" s="849" customFormat="1" ht="16.5" thickBot="1">
      <c r="A95" s="304" t="str">
        <f>IF(K95&gt;0,COUNT($K$4:K95)+MAX('MI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5" s="1909"/>
      <c r="C95" s="864" t="s">
        <v>8058</v>
      </c>
      <c r="D95" s="865" t="s">
        <v>4688</v>
      </c>
      <c r="E95" s="866" t="s">
        <v>11276</v>
      </c>
      <c r="F95" s="1521">
        <v>107.87542113762143</v>
      </c>
      <c r="G95" s="1869">
        <f t="shared" si="3"/>
        <v>0</v>
      </c>
      <c r="H95" s="1509">
        <f t="shared" si="4"/>
        <v>0</v>
      </c>
      <c r="I95" s="867">
        <v>6</v>
      </c>
      <c r="J95" s="867">
        <v>6</v>
      </c>
      <c r="K95" s="167"/>
      <c r="L95" s="1514">
        <f t="shared" si="5"/>
        <v>0</v>
      </c>
      <c r="M95" s="737"/>
      <c r="N95" s="1361"/>
    </row>
    <row r="96" spans="1:187" s="849" customFormat="1" ht="31.5">
      <c r="A96" s="304" t="str">
        <f>IF(K96&gt;0,COUNT($K$4:K96)+MAX('MI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6" s="1907"/>
      <c r="C96" s="860" t="s">
        <v>8059</v>
      </c>
      <c r="D96" s="874" t="s">
        <v>4687</v>
      </c>
      <c r="E96" s="869" t="s">
        <v>11452</v>
      </c>
      <c r="F96" s="1508">
        <v>5.2005490754226793</v>
      </c>
      <c r="G96" s="1867">
        <f t="shared" si="3"/>
        <v>0</v>
      </c>
      <c r="H96" s="1508">
        <f t="shared" si="4"/>
        <v>0</v>
      </c>
      <c r="I96" s="870">
        <v>50</v>
      </c>
      <c r="J96" s="870">
        <v>200</v>
      </c>
      <c r="K96" s="168"/>
      <c r="L96" s="1513">
        <f t="shared" si="5"/>
        <v>0</v>
      </c>
      <c r="M96" s="737"/>
      <c r="N96" s="1361"/>
    </row>
    <row r="97" spans="1:14" s="849" customFormat="1" ht="31.5">
      <c r="A97" s="304" t="str">
        <f>IF(K97&gt;0,COUNT($K$4:K97)+MAX('MI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7" s="1908"/>
      <c r="C97" s="860" t="s">
        <v>8060</v>
      </c>
      <c r="D97" s="861" t="s">
        <v>4686</v>
      </c>
      <c r="E97" s="862" t="s">
        <v>11453</v>
      </c>
      <c r="F97" s="1520">
        <v>5.2005490754226793</v>
      </c>
      <c r="G97" s="1868">
        <f t="shared" si="3"/>
        <v>0</v>
      </c>
      <c r="H97" s="1508">
        <f t="shared" si="4"/>
        <v>0</v>
      </c>
      <c r="I97" s="863">
        <v>50</v>
      </c>
      <c r="J97" s="863">
        <v>400</v>
      </c>
      <c r="K97" s="166"/>
      <c r="L97" s="1513">
        <f t="shared" si="5"/>
        <v>0</v>
      </c>
      <c r="M97" s="737"/>
      <c r="N97" s="1361"/>
    </row>
    <row r="98" spans="1:14" s="849" customFormat="1" ht="31.5">
      <c r="A98" s="304" t="str">
        <f>IF(K98&gt;0,COUNT($K$4:K98)+MAX('MI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8" s="1908"/>
      <c r="C98" s="860" t="s">
        <v>8061</v>
      </c>
      <c r="D98" s="861" t="s">
        <v>4685</v>
      </c>
      <c r="E98" s="862" t="s">
        <v>11454</v>
      </c>
      <c r="F98" s="1520">
        <v>5.2005490754226793</v>
      </c>
      <c r="G98" s="1868">
        <f t="shared" si="3"/>
        <v>0</v>
      </c>
      <c r="H98" s="1508">
        <f t="shared" si="4"/>
        <v>0</v>
      </c>
      <c r="I98" s="863">
        <v>50</v>
      </c>
      <c r="J98" s="863">
        <v>200</v>
      </c>
      <c r="K98" s="166"/>
      <c r="L98" s="1513">
        <f t="shared" si="5"/>
        <v>0</v>
      </c>
      <c r="M98" s="737"/>
      <c r="N98" s="1361"/>
    </row>
    <row r="99" spans="1:14" s="849" customFormat="1" ht="31.5">
      <c r="A99" s="304" t="str">
        <f>IF(K99&gt;0,COUNT($K$4:K99)+MAX('MI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99" s="1908"/>
      <c r="C99" s="860" t="s">
        <v>8062</v>
      </c>
      <c r="D99" s="861" t="s">
        <v>4684</v>
      </c>
      <c r="E99" s="862" t="s">
        <v>11455</v>
      </c>
      <c r="F99" s="1520">
        <v>3.6383287998016383</v>
      </c>
      <c r="G99" s="1868">
        <f t="shared" si="3"/>
        <v>0</v>
      </c>
      <c r="H99" s="1508">
        <f t="shared" si="4"/>
        <v>0</v>
      </c>
      <c r="I99" s="863">
        <v>50</v>
      </c>
      <c r="J99" s="863">
        <v>200</v>
      </c>
      <c r="K99" s="166"/>
      <c r="L99" s="1513">
        <f t="shared" si="5"/>
        <v>0</v>
      </c>
      <c r="M99" s="737"/>
      <c r="N99" s="1361"/>
    </row>
    <row r="100" spans="1:14" s="849" customFormat="1" ht="31.5">
      <c r="A100" s="304" t="str">
        <f>IF(K100&gt;0,COUNT($K$4:K100)+MAX('MI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0" s="1908"/>
      <c r="C100" s="860" t="s">
        <v>8063</v>
      </c>
      <c r="D100" s="861" t="s">
        <v>4683</v>
      </c>
      <c r="E100" s="862" t="s">
        <v>11456</v>
      </c>
      <c r="F100" s="1520">
        <v>3.6383287998016383</v>
      </c>
      <c r="G100" s="1868">
        <f t="shared" si="3"/>
        <v>0</v>
      </c>
      <c r="H100" s="1508">
        <f t="shared" si="4"/>
        <v>0</v>
      </c>
      <c r="I100" s="863">
        <v>50</v>
      </c>
      <c r="J100" s="863">
        <v>300</v>
      </c>
      <c r="K100" s="166"/>
      <c r="L100" s="1513">
        <f t="shared" si="5"/>
        <v>0</v>
      </c>
      <c r="M100" s="737"/>
      <c r="N100" s="1361"/>
    </row>
    <row r="101" spans="1:14" s="849" customFormat="1" ht="31.5">
      <c r="A101" s="304" t="str">
        <f>IF(K101&gt;0,COUNT($K$4:K101)+MAX('MI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1" s="1908"/>
      <c r="C101" s="860" t="s">
        <v>8064</v>
      </c>
      <c r="D101" s="861" t="s">
        <v>4682</v>
      </c>
      <c r="E101" s="862" t="s">
        <v>11457</v>
      </c>
      <c r="F101" s="1520">
        <v>3.2066626710116126</v>
      </c>
      <c r="G101" s="1868">
        <f t="shared" si="3"/>
        <v>0</v>
      </c>
      <c r="H101" s="1508">
        <f t="shared" si="4"/>
        <v>0</v>
      </c>
      <c r="I101" s="863">
        <v>50</v>
      </c>
      <c r="J101" s="863">
        <v>200</v>
      </c>
      <c r="K101" s="166"/>
      <c r="L101" s="1513">
        <f t="shared" si="5"/>
        <v>0</v>
      </c>
      <c r="M101" s="737"/>
      <c r="N101" s="1361"/>
    </row>
    <row r="102" spans="1:14" s="849" customFormat="1" ht="31.5">
      <c r="A102" s="304" t="str">
        <f>IF(K102&gt;0,COUNT($K$4:K102)+MAX('MI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2" s="1908"/>
      <c r="C102" s="860" t="s">
        <v>8065</v>
      </c>
      <c r="D102" s="861" t="s">
        <v>4681</v>
      </c>
      <c r="E102" s="862" t="s">
        <v>11458</v>
      </c>
      <c r="F102" s="1520">
        <v>6.927213590582781</v>
      </c>
      <c r="G102" s="1868">
        <f t="shared" si="3"/>
        <v>0</v>
      </c>
      <c r="H102" s="1508">
        <f t="shared" si="4"/>
        <v>0</v>
      </c>
      <c r="I102" s="863">
        <v>50</v>
      </c>
      <c r="J102" s="863">
        <v>300</v>
      </c>
      <c r="K102" s="166"/>
      <c r="L102" s="1513">
        <f t="shared" si="5"/>
        <v>0</v>
      </c>
      <c r="M102" s="737"/>
      <c r="N102" s="1361"/>
    </row>
    <row r="103" spans="1:14" s="849" customFormat="1" ht="31.5">
      <c r="A103" s="304" t="str">
        <f>IF(K103&gt;0,COUNT($K$4:K103)+MAX('MI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3" s="1908"/>
      <c r="C103" s="860" t="s">
        <v>8066</v>
      </c>
      <c r="D103" s="861" t="s">
        <v>4680</v>
      </c>
      <c r="E103" s="862" t="s">
        <v>11459</v>
      </c>
      <c r="F103" s="1520">
        <v>6.927213590582781</v>
      </c>
      <c r="G103" s="1868">
        <f t="shared" si="3"/>
        <v>0</v>
      </c>
      <c r="H103" s="1508">
        <f t="shared" si="4"/>
        <v>0</v>
      </c>
      <c r="I103" s="863">
        <v>40</v>
      </c>
      <c r="J103" s="863">
        <v>240</v>
      </c>
      <c r="K103" s="166"/>
      <c r="L103" s="1513">
        <f t="shared" si="5"/>
        <v>0</v>
      </c>
      <c r="M103" s="737"/>
      <c r="N103" s="1361"/>
    </row>
    <row r="104" spans="1:14" s="849" customFormat="1">
      <c r="A104" s="304" t="str">
        <f>IF(K104&gt;0,COUNT($K$4:K104)+MAX('MI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4" s="1908"/>
      <c r="C104" s="860" t="s">
        <v>8067</v>
      </c>
      <c r="D104" s="861" t="s">
        <v>4679</v>
      </c>
      <c r="E104" s="862" t="s">
        <v>11460</v>
      </c>
      <c r="F104" s="1520">
        <v>4.8511050664021829</v>
      </c>
      <c r="G104" s="1868">
        <f t="shared" si="3"/>
        <v>0</v>
      </c>
      <c r="H104" s="1508">
        <f t="shared" si="4"/>
        <v>0</v>
      </c>
      <c r="I104" s="863">
        <v>50</v>
      </c>
      <c r="J104" s="863">
        <v>200</v>
      </c>
      <c r="K104" s="166"/>
      <c r="L104" s="1513">
        <f t="shared" si="5"/>
        <v>0</v>
      </c>
      <c r="M104" s="737"/>
      <c r="N104" s="1361"/>
    </row>
    <row r="105" spans="1:14" s="849" customFormat="1">
      <c r="A105" s="304" t="str">
        <f>IF(K105&gt;0,COUNT($K$4:K105)+MAX('MI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5" s="1908"/>
      <c r="C105" s="860" t="s">
        <v>8068</v>
      </c>
      <c r="D105" s="861" t="s">
        <v>4678</v>
      </c>
      <c r="E105" s="862" t="s">
        <v>11461</v>
      </c>
      <c r="F105" s="1520">
        <v>6.927213590582781</v>
      </c>
      <c r="G105" s="1868">
        <f t="shared" si="3"/>
        <v>0</v>
      </c>
      <c r="H105" s="1508">
        <f t="shared" si="4"/>
        <v>0</v>
      </c>
      <c r="I105" s="863">
        <v>50</v>
      </c>
      <c r="J105" s="863">
        <v>200</v>
      </c>
      <c r="K105" s="166"/>
      <c r="L105" s="1513">
        <f t="shared" si="5"/>
        <v>0</v>
      </c>
      <c r="M105" s="737"/>
      <c r="N105" s="1361"/>
    </row>
    <row r="106" spans="1:14" s="849" customFormat="1" ht="31.5">
      <c r="A106" s="304" t="str">
        <f>IF(K106&gt;0,COUNT($K$4:K106)+MAX('MI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6" s="1908"/>
      <c r="C106" s="860" t="s">
        <v>8069</v>
      </c>
      <c r="D106" s="861" t="s">
        <v>4677</v>
      </c>
      <c r="E106" s="862" t="s">
        <v>11462</v>
      </c>
      <c r="F106" s="1520">
        <v>11.058875109001587</v>
      </c>
      <c r="G106" s="1868">
        <f t="shared" si="3"/>
        <v>0</v>
      </c>
      <c r="H106" s="1508">
        <f t="shared" si="4"/>
        <v>0</v>
      </c>
      <c r="I106" s="863">
        <v>25</v>
      </c>
      <c r="J106" s="863">
        <v>100</v>
      </c>
      <c r="K106" s="166"/>
      <c r="L106" s="1513">
        <f t="shared" si="5"/>
        <v>0</v>
      </c>
      <c r="M106" s="737"/>
      <c r="N106" s="1361"/>
    </row>
    <row r="107" spans="1:14" s="849" customFormat="1" ht="31.5">
      <c r="A107" s="304" t="str">
        <f>IF(K107&gt;0,COUNT($K$4:K107)+MAX('MI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7" s="1908"/>
      <c r="C107" s="860" t="s">
        <v>8070</v>
      </c>
      <c r="D107" s="861" t="s">
        <v>4676</v>
      </c>
      <c r="E107" s="862" t="s">
        <v>11463</v>
      </c>
      <c r="F107" s="1520">
        <v>11.058875109001587</v>
      </c>
      <c r="G107" s="1868">
        <f t="shared" si="3"/>
        <v>0</v>
      </c>
      <c r="H107" s="1508">
        <f t="shared" si="4"/>
        <v>0</v>
      </c>
      <c r="I107" s="863">
        <v>25</v>
      </c>
      <c r="J107" s="863">
        <v>150</v>
      </c>
      <c r="K107" s="166"/>
      <c r="L107" s="1513">
        <f t="shared" si="5"/>
        <v>0</v>
      </c>
      <c r="M107" s="737"/>
      <c r="N107" s="1361"/>
    </row>
    <row r="108" spans="1:14" s="849" customFormat="1" ht="31.5">
      <c r="A108" s="304" t="str">
        <f>IF(K108&gt;0,COUNT($K$4:K108)+MAX('MI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8" s="1908"/>
      <c r="C108" s="860" t="s">
        <v>8071</v>
      </c>
      <c r="D108" s="861" t="s">
        <v>4675</v>
      </c>
      <c r="E108" s="862" t="s">
        <v>11464</v>
      </c>
      <c r="F108" s="1520">
        <v>11.058875109001587</v>
      </c>
      <c r="G108" s="1868">
        <f t="shared" si="3"/>
        <v>0</v>
      </c>
      <c r="H108" s="1508">
        <f t="shared" si="4"/>
        <v>0</v>
      </c>
      <c r="I108" s="863">
        <v>25</v>
      </c>
      <c r="J108" s="863">
        <v>150</v>
      </c>
      <c r="K108" s="166"/>
      <c r="L108" s="1513">
        <f t="shared" si="5"/>
        <v>0</v>
      </c>
      <c r="M108" s="737"/>
      <c r="N108" s="1361"/>
    </row>
    <row r="109" spans="1:14" s="849" customFormat="1" ht="31.5">
      <c r="A109" s="304" t="str">
        <f>IF(K109&gt;0,COUNT($K$4:K109)+MAX('MI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09" s="1908"/>
      <c r="C109" s="860" t="s">
        <v>8072</v>
      </c>
      <c r="D109" s="861" t="s">
        <v>4674</v>
      </c>
      <c r="E109" s="862" t="s">
        <v>11465</v>
      </c>
      <c r="F109" s="1520">
        <v>11.572763357561142</v>
      </c>
      <c r="G109" s="1868">
        <f t="shared" si="3"/>
        <v>0</v>
      </c>
      <c r="H109" s="1508">
        <f t="shared" si="4"/>
        <v>0</v>
      </c>
      <c r="I109" s="863">
        <v>25</v>
      </c>
      <c r="J109" s="863">
        <v>150</v>
      </c>
      <c r="K109" s="166"/>
      <c r="L109" s="1513">
        <f t="shared" si="5"/>
        <v>0</v>
      </c>
      <c r="M109" s="737"/>
      <c r="N109" s="1361"/>
    </row>
    <row r="110" spans="1:14" s="849" customFormat="1" ht="31.5">
      <c r="A110" s="304" t="str">
        <f>IF(K110&gt;0,COUNT($K$4:K110)+MAX('MI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0" s="1908"/>
      <c r="C110" s="860" t="s">
        <v>8073</v>
      </c>
      <c r="D110" s="861" t="s">
        <v>4673</v>
      </c>
      <c r="E110" s="862" t="s">
        <v>11466</v>
      </c>
      <c r="F110" s="1520">
        <v>11.572763357561142</v>
      </c>
      <c r="G110" s="1868">
        <f t="shared" si="3"/>
        <v>0</v>
      </c>
      <c r="H110" s="1508">
        <f t="shared" si="4"/>
        <v>0</v>
      </c>
      <c r="I110" s="863">
        <v>25</v>
      </c>
      <c r="J110" s="863">
        <v>150</v>
      </c>
      <c r="K110" s="166"/>
      <c r="L110" s="1513">
        <f t="shared" si="5"/>
        <v>0</v>
      </c>
      <c r="M110" s="737"/>
      <c r="N110" s="1361"/>
    </row>
    <row r="111" spans="1:14" s="849" customFormat="1" ht="31.5">
      <c r="A111" s="304" t="str">
        <f>IF(K111&gt;0,COUNT($K$4:K111)+MAX('MI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1" s="1908"/>
      <c r="C111" s="860" t="s">
        <v>8074</v>
      </c>
      <c r="D111" s="861" t="s">
        <v>4672</v>
      </c>
      <c r="E111" s="862" t="s">
        <v>11467</v>
      </c>
      <c r="F111" s="1520">
        <v>11.572763357561142</v>
      </c>
      <c r="G111" s="1868">
        <f t="shared" si="3"/>
        <v>0</v>
      </c>
      <c r="H111" s="1508">
        <f t="shared" si="4"/>
        <v>0</v>
      </c>
      <c r="I111" s="863">
        <v>25</v>
      </c>
      <c r="J111" s="863">
        <v>150</v>
      </c>
      <c r="K111" s="166"/>
      <c r="L111" s="1513">
        <f t="shared" si="5"/>
        <v>0</v>
      </c>
      <c r="M111" s="737"/>
      <c r="N111" s="1361"/>
    </row>
    <row r="112" spans="1:14" s="849" customFormat="1" ht="31.5">
      <c r="A112" s="304" t="str">
        <f>IF(K112&gt;0,COUNT($K$4:K112)+MAX('MI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2" s="1908"/>
      <c r="C112" s="860" t="s">
        <v>8075</v>
      </c>
      <c r="D112" s="861" t="s">
        <v>4671</v>
      </c>
      <c r="E112" s="862" t="s">
        <v>11468</v>
      </c>
      <c r="F112" s="1520">
        <v>14.368315429725113</v>
      </c>
      <c r="G112" s="1868">
        <f t="shared" si="3"/>
        <v>0</v>
      </c>
      <c r="H112" s="1508">
        <f t="shared" si="4"/>
        <v>0</v>
      </c>
      <c r="I112" s="863">
        <v>25</v>
      </c>
      <c r="J112" s="863">
        <v>150</v>
      </c>
      <c r="K112" s="166"/>
      <c r="L112" s="1513">
        <f t="shared" si="5"/>
        <v>0</v>
      </c>
      <c r="M112" s="737"/>
      <c r="N112" s="1361"/>
    </row>
    <row r="113" spans="1:14" s="849" customFormat="1" ht="31.5">
      <c r="A113" s="304" t="str">
        <f>IF(K113&gt;0,COUNT($K$4:K113)+MAX('MI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3" s="1908"/>
      <c r="C113" s="860" t="s">
        <v>8076</v>
      </c>
      <c r="D113" s="861" t="s">
        <v>4670</v>
      </c>
      <c r="E113" s="862" t="s">
        <v>11469</v>
      </c>
      <c r="F113" s="1520">
        <v>14.368315429725113</v>
      </c>
      <c r="G113" s="1868">
        <f t="shared" si="3"/>
        <v>0</v>
      </c>
      <c r="H113" s="1508">
        <f t="shared" si="4"/>
        <v>0</v>
      </c>
      <c r="I113" s="863">
        <v>25</v>
      </c>
      <c r="J113" s="863">
        <v>150</v>
      </c>
      <c r="K113" s="166"/>
      <c r="L113" s="1513">
        <f t="shared" si="5"/>
        <v>0</v>
      </c>
      <c r="M113" s="737"/>
      <c r="N113" s="1361"/>
    </row>
    <row r="114" spans="1:14" s="849" customFormat="1" ht="31.5">
      <c r="A114" s="304" t="str">
        <f>IF(K114&gt;0,COUNT($K$4:K114)+MAX('MI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4" s="1908"/>
      <c r="C114" s="860" t="s">
        <v>8077</v>
      </c>
      <c r="D114" s="861" t="s">
        <v>4669</v>
      </c>
      <c r="E114" s="862" t="s">
        <v>11470</v>
      </c>
      <c r="F114" s="1520">
        <v>14.368315429725113</v>
      </c>
      <c r="G114" s="1868">
        <f t="shared" si="3"/>
        <v>0</v>
      </c>
      <c r="H114" s="1508">
        <f t="shared" si="4"/>
        <v>0</v>
      </c>
      <c r="I114" s="863">
        <v>25</v>
      </c>
      <c r="J114" s="863">
        <v>150</v>
      </c>
      <c r="K114" s="166"/>
      <c r="L114" s="1513">
        <f t="shared" si="5"/>
        <v>0</v>
      </c>
      <c r="M114" s="737"/>
      <c r="N114" s="1361"/>
    </row>
    <row r="115" spans="1:14" s="849" customFormat="1" ht="31.5">
      <c r="A115" s="304" t="str">
        <f>IF(K115&gt;0,COUNT($K$4:K115)+MAX('MI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5" s="1908"/>
      <c r="C115" s="860" t="s">
        <v>8078</v>
      </c>
      <c r="D115" s="861" t="s">
        <v>4668</v>
      </c>
      <c r="E115" s="862" t="s">
        <v>11471</v>
      </c>
      <c r="F115" s="1520">
        <v>14.368315429725113</v>
      </c>
      <c r="G115" s="1868">
        <f t="shared" si="3"/>
        <v>0</v>
      </c>
      <c r="H115" s="1508">
        <f t="shared" si="4"/>
        <v>0</v>
      </c>
      <c r="I115" s="863">
        <v>25</v>
      </c>
      <c r="J115" s="863">
        <v>150</v>
      </c>
      <c r="K115" s="166"/>
      <c r="L115" s="1513">
        <f t="shared" si="5"/>
        <v>0</v>
      </c>
      <c r="M115" s="737"/>
      <c r="N115" s="1361"/>
    </row>
    <row r="116" spans="1:14" s="849" customFormat="1" ht="31.5">
      <c r="A116" s="304" t="str">
        <f>IF(K116&gt;0,COUNT($K$4:K116)+MAX('MI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6" s="1908"/>
      <c r="C116" s="860" t="s">
        <v>8079</v>
      </c>
      <c r="D116" s="861" t="s">
        <v>4667</v>
      </c>
      <c r="E116" s="862" t="s">
        <v>11472</v>
      </c>
      <c r="F116" s="1520">
        <v>14.368315429725113</v>
      </c>
      <c r="G116" s="1868">
        <f t="shared" si="3"/>
        <v>0</v>
      </c>
      <c r="H116" s="1508">
        <f t="shared" si="4"/>
        <v>0</v>
      </c>
      <c r="I116" s="863">
        <v>25</v>
      </c>
      <c r="J116" s="863">
        <v>100</v>
      </c>
      <c r="K116" s="166"/>
      <c r="L116" s="1513">
        <f t="shared" si="5"/>
        <v>0</v>
      </c>
      <c r="M116" s="737"/>
      <c r="N116" s="1361"/>
    </row>
    <row r="117" spans="1:14" s="849" customFormat="1" ht="31.5">
      <c r="A117" s="304" t="str">
        <f>IF(K117&gt;0,COUNT($K$4:K117)+MAX('MI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7" s="1908"/>
      <c r="C117" s="860" t="s">
        <v>8080</v>
      </c>
      <c r="D117" s="861" t="s">
        <v>4666</v>
      </c>
      <c r="E117" s="862" t="s">
        <v>11473</v>
      </c>
      <c r="F117" s="1520">
        <v>14.368315429725113</v>
      </c>
      <c r="G117" s="1868">
        <f t="shared" si="3"/>
        <v>0</v>
      </c>
      <c r="H117" s="1508">
        <f t="shared" si="4"/>
        <v>0</v>
      </c>
      <c r="I117" s="863">
        <v>25</v>
      </c>
      <c r="J117" s="863">
        <v>100</v>
      </c>
      <c r="K117" s="166"/>
      <c r="L117" s="1513">
        <f t="shared" si="5"/>
        <v>0</v>
      </c>
      <c r="M117" s="737"/>
      <c r="N117" s="1361"/>
    </row>
    <row r="118" spans="1:14" s="849" customFormat="1" ht="31.5">
      <c r="A118" s="304" t="str">
        <f>IF(K118&gt;0,COUNT($K$4:K118)+MAX('MI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8" s="1908"/>
      <c r="C118" s="860" t="s">
        <v>8081</v>
      </c>
      <c r="D118" s="861" t="s">
        <v>4665</v>
      </c>
      <c r="E118" s="862" t="s">
        <v>11474</v>
      </c>
      <c r="F118" s="1520">
        <v>14.368315429725113</v>
      </c>
      <c r="G118" s="1868">
        <f t="shared" si="3"/>
        <v>0</v>
      </c>
      <c r="H118" s="1508">
        <f t="shared" si="4"/>
        <v>0</v>
      </c>
      <c r="I118" s="863">
        <v>25</v>
      </c>
      <c r="J118" s="863">
        <v>100</v>
      </c>
      <c r="K118" s="166"/>
      <c r="L118" s="1513">
        <f t="shared" si="5"/>
        <v>0</v>
      </c>
      <c r="M118" s="737"/>
      <c r="N118" s="1361"/>
    </row>
    <row r="119" spans="1:14" s="849" customFormat="1" ht="31.5">
      <c r="A119" s="304" t="str">
        <f>IF(K119&gt;0,COUNT($K$4:K119)+MAX('MI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19" s="1908"/>
      <c r="C119" s="860" t="s">
        <v>8082</v>
      </c>
      <c r="D119" s="861" t="s">
        <v>4664</v>
      </c>
      <c r="E119" s="862" t="s">
        <v>11475</v>
      </c>
      <c r="F119" s="1520">
        <v>18.088866349296278</v>
      </c>
      <c r="G119" s="1868">
        <f t="shared" si="3"/>
        <v>0</v>
      </c>
      <c r="H119" s="1508">
        <f t="shared" si="4"/>
        <v>0</v>
      </c>
      <c r="I119" s="863">
        <v>10</v>
      </c>
      <c r="J119" s="863">
        <v>40</v>
      </c>
      <c r="K119" s="166"/>
      <c r="L119" s="1513">
        <f t="shared" si="5"/>
        <v>0</v>
      </c>
      <c r="M119" s="737"/>
      <c r="N119" s="1361"/>
    </row>
    <row r="120" spans="1:14" s="849" customFormat="1">
      <c r="A120" s="304" t="str">
        <f>IF(K120&gt;0,COUNT($K$4:K120)+MAX('MI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0" s="1908"/>
      <c r="C120" s="860" t="s">
        <v>8083</v>
      </c>
      <c r="D120" s="861" t="s">
        <v>4663</v>
      </c>
      <c r="E120" s="862" t="s">
        <v>11476</v>
      </c>
      <c r="F120" s="1520">
        <v>18.088866349296278</v>
      </c>
      <c r="G120" s="1868">
        <f t="shared" si="3"/>
        <v>0</v>
      </c>
      <c r="H120" s="1508">
        <f t="shared" si="4"/>
        <v>0</v>
      </c>
      <c r="I120" s="863">
        <v>10</v>
      </c>
      <c r="J120" s="863">
        <v>40</v>
      </c>
      <c r="K120" s="166"/>
      <c r="L120" s="1513">
        <f t="shared" si="5"/>
        <v>0</v>
      </c>
      <c r="M120" s="737"/>
      <c r="N120" s="1361"/>
    </row>
    <row r="121" spans="1:14" s="849" customFormat="1">
      <c r="A121" s="304" t="str">
        <f>IF(K121&gt;0,COUNT($K$4:K121)+MAX('MI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1" s="1908"/>
      <c r="C121" s="860" t="s">
        <v>8084</v>
      </c>
      <c r="D121" s="861" t="s">
        <v>4662</v>
      </c>
      <c r="E121" s="862" t="s">
        <v>11477</v>
      </c>
      <c r="F121" s="1520">
        <v>18.088866349296278</v>
      </c>
      <c r="G121" s="1868">
        <f t="shared" si="3"/>
        <v>0</v>
      </c>
      <c r="H121" s="1508">
        <f t="shared" si="4"/>
        <v>0</v>
      </c>
      <c r="I121" s="863">
        <v>10</v>
      </c>
      <c r="J121" s="863">
        <v>60</v>
      </c>
      <c r="K121" s="166"/>
      <c r="L121" s="1513">
        <f t="shared" si="5"/>
        <v>0</v>
      </c>
      <c r="M121" s="737"/>
      <c r="N121" s="1361"/>
    </row>
    <row r="122" spans="1:14" s="849" customFormat="1">
      <c r="A122" s="304" t="str">
        <f>IF(K122&gt;0,COUNT($K$4:K122)+MAX('MI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2" s="1908"/>
      <c r="C122" s="860" t="s">
        <v>8085</v>
      </c>
      <c r="D122" s="861" t="s">
        <v>4661</v>
      </c>
      <c r="E122" s="862" t="s">
        <v>11478</v>
      </c>
      <c r="F122" s="1520">
        <v>18.088866349296278</v>
      </c>
      <c r="G122" s="1868">
        <f t="shared" si="3"/>
        <v>0</v>
      </c>
      <c r="H122" s="1508">
        <f t="shared" si="4"/>
        <v>0</v>
      </c>
      <c r="I122" s="863">
        <v>10</v>
      </c>
      <c r="J122" s="863">
        <v>40</v>
      </c>
      <c r="K122" s="166"/>
      <c r="L122" s="1513">
        <f t="shared" si="5"/>
        <v>0</v>
      </c>
      <c r="M122" s="737"/>
      <c r="N122" s="1361"/>
    </row>
    <row r="123" spans="1:14" s="849" customFormat="1" ht="31.5">
      <c r="A123" s="304" t="str">
        <f>IF(K123&gt;0,COUNT($K$4:K123)+MAX('MI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3" s="1908"/>
      <c r="C123" s="860" t="s">
        <v>8086</v>
      </c>
      <c r="D123" s="861" t="s">
        <v>4660</v>
      </c>
      <c r="E123" s="862" t="s">
        <v>11479</v>
      </c>
      <c r="F123" s="1520">
        <v>18.088866349296278</v>
      </c>
      <c r="G123" s="1868">
        <f t="shared" si="3"/>
        <v>0</v>
      </c>
      <c r="H123" s="1508">
        <f t="shared" si="4"/>
        <v>0</v>
      </c>
      <c r="I123" s="863">
        <v>10</v>
      </c>
      <c r="J123" s="863">
        <v>60</v>
      </c>
      <c r="K123" s="166"/>
      <c r="L123" s="1513">
        <f t="shared" si="5"/>
        <v>0</v>
      </c>
      <c r="M123" s="737"/>
      <c r="N123" s="1361"/>
    </row>
    <row r="124" spans="1:14" s="849" customFormat="1" ht="31.5">
      <c r="A124" s="304" t="str">
        <f>IF(K124&gt;0,COUNT($K$4:K124)+MAX('MI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4" s="1908"/>
      <c r="C124" s="860" t="s">
        <v>8087</v>
      </c>
      <c r="D124" s="861" t="s">
        <v>4659</v>
      </c>
      <c r="E124" s="862" t="s">
        <v>11480</v>
      </c>
      <c r="F124" s="1520">
        <v>18.088866349296278</v>
      </c>
      <c r="G124" s="1868">
        <f t="shared" si="3"/>
        <v>0</v>
      </c>
      <c r="H124" s="1508">
        <f t="shared" si="4"/>
        <v>0</v>
      </c>
      <c r="I124" s="863">
        <v>10</v>
      </c>
      <c r="J124" s="863">
        <v>60</v>
      </c>
      <c r="K124" s="166"/>
      <c r="L124" s="1513">
        <f t="shared" si="5"/>
        <v>0</v>
      </c>
      <c r="M124" s="737"/>
      <c r="N124" s="1361"/>
    </row>
    <row r="125" spans="1:14" s="849" customFormat="1" ht="31.5">
      <c r="A125" s="304" t="str">
        <f>IF(K125&gt;0,COUNT($K$4:K125)+MAX('MI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5" s="1908"/>
      <c r="C125" s="860" t="s">
        <v>8088</v>
      </c>
      <c r="D125" s="861" t="s">
        <v>4658</v>
      </c>
      <c r="E125" s="862" t="s">
        <v>11481</v>
      </c>
      <c r="F125" s="1520">
        <v>39.117173480353209</v>
      </c>
      <c r="G125" s="1868">
        <f t="shared" si="3"/>
        <v>0</v>
      </c>
      <c r="H125" s="1508">
        <f t="shared" si="4"/>
        <v>0</v>
      </c>
      <c r="I125" s="863">
        <v>10</v>
      </c>
      <c r="J125" s="863">
        <v>40</v>
      </c>
      <c r="K125" s="166"/>
      <c r="L125" s="1513">
        <f t="shared" si="5"/>
        <v>0</v>
      </c>
      <c r="M125" s="737"/>
      <c r="N125" s="1361"/>
    </row>
    <row r="126" spans="1:14" s="849" customFormat="1" ht="31.5">
      <c r="A126" s="304" t="str">
        <f>IF(K126&gt;0,COUNT($K$4:K126)+MAX('MI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6" s="1908"/>
      <c r="C126" s="860" t="s">
        <v>8089</v>
      </c>
      <c r="D126" s="861" t="s">
        <v>4657</v>
      </c>
      <c r="E126" s="862" t="s">
        <v>11482</v>
      </c>
      <c r="F126" s="1520">
        <v>39.117173480353209</v>
      </c>
      <c r="G126" s="1868">
        <f t="shared" si="3"/>
        <v>0</v>
      </c>
      <c r="H126" s="1508">
        <f t="shared" si="4"/>
        <v>0</v>
      </c>
      <c r="I126" s="863">
        <v>10</v>
      </c>
      <c r="J126" s="863">
        <v>40</v>
      </c>
      <c r="K126" s="166"/>
      <c r="L126" s="1513">
        <f t="shared" si="5"/>
        <v>0</v>
      </c>
      <c r="M126" s="737"/>
      <c r="N126" s="1361"/>
    </row>
    <row r="127" spans="1:14" s="849" customFormat="1" ht="31.5">
      <c r="A127" s="304" t="str">
        <f>IF(K127&gt;0,COUNT($K$4:K127)+MAX('MI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7" s="1908"/>
      <c r="C127" s="860" t="s">
        <v>8090</v>
      </c>
      <c r="D127" s="861" t="s">
        <v>4656</v>
      </c>
      <c r="E127" s="862" t="s">
        <v>11483</v>
      </c>
      <c r="F127" s="1520">
        <v>39.117173480353209</v>
      </c>
      <c r="G127" s="1868">
        <f t="shared" si="3"/>
        <v>0</v>
      </c>
      <c r="H127" s="1508">
        <f t="shared" si="4"/>
        <v>0</v>
      </c>
      <c r="I127" s="863">
        <v>10</v>
      </c>
      <c r="J127" s="863">
        <v>40</v>
      </c>
      <c r="K127" s="166"/>
      <c r="L127" s="1513">
        <f t="shared" si="5"/>
        <v>0</v>
      </c>
      <c r="M127" s="737"/>
      <c r="N127" s="1361"/>
    </row>
    <row r="128" spans="1:14" s="849" customFormat="1" ht="31.5">
      <c r="A128" s="304" t="str">
        <f>IF(K128&gt;0,COUNT($K$4:K128)+MAX('MI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8" s="1908"/>
      <c r="C128" s="860" t="s">
        <v>8091</v>
      </c>
      <c r="D128" s="861" t="s">
        <v>4655</v>
      </c>
      <c r="E128" s="862" t="s">
        <v>11484</v>
      </c>
      <c r="F128" s="1520">
        <v>39.117173480353209</v>
      </c>
      <c r="G128" s="1868">
        <f t="shared" si="3"/>
        <v>0</v>
      </c>
      <c r="H128" s="1508">
        <f t="shared" si="4"/>
        <v>0</v>
      </c>
      <c r="I128" s="863">
        <v>10</v>
      </c>
      <c r="J128" s="863">
        <v>40</v>
      </c>
      <c r="K128" s="166"/>
      <c r="L128" s="1513">
        <f t="shared" si="5"/>
        <v>0</v>
      </c>
      <c r="M128" s="737"/>
      <c r="N128" s="1361"/>
    </row>
    <row r="129" spans="1:14" s="849" customFormat="1" ht="31.5">
      <c r="A129" s="304" t="str">
        <f>IF(K129&gt;0,COUNT($K$4:K129)+MAX('MI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29" s="1908"/>
      <c r="C129" s="860" t="s">
        <v>8092</v>
      </c>
      <c r="D129" s="861" t="s">
        <v>4654</v>
      </c>
      <c r="E129" s="862" t="s">
        <v>11485</v>
      </c>
      <c r="F129" s="1520">
        <v>39.117173480353209</v>
      </c>
      <c r="G129" s="1868">
        <f t="shared" si="3"/>
        <v>0</v>
      </c>
      <c r="H129" s="1508">
        <f t="shared" si="4"/>
        <v>0</v>
      </c>
      <c r="I129" s="863">
        <v>10</v>
      </c>
      <c r="J129" s="863">
        <v>40</v>
      </c>
      <c r="K129" s="166"/>
      <c r="L129" s="1513">
        <f t="shared" si="5"/>
        <v>0</v>
      </c>
      <c r="M129" s="737"/>
      <c r="N129" s="1361"/>
    </row>
    <row r="130" spans="1:14" s="849" customFormat="1" ht="31.5">
      <c r="A130" s="304" t="str">
        <f>IF(K130&gt;0,COUNT($K$4:K130)+MAX('MI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0" s="1908"/>
      <c r="C130" s="860" t="s">
        <v>8093</v>
      </c>
      <c r="D130" s="861" t="s">
        <v>4653</v>
      </c>
      <c r="E130" s="862" t="s">
        <v>11486</v>
      </c>
      <c r="F130" s="1520">
        <v>39.117173480353209</v>
      </c>
      <c r="G130" s="1868">
        <f t="shared" si="3"/>
        <v>0</v>
      </c>
      <c r="H130" s="1508">
        <f t="shared" si="4"/>
        <v>0</v>
      </c>
      <c r="I130" s="863">
        <v>8</v>
      </c>
      <c r="J130" s="863">
        <v>32</v>
      </c>
      <c r="K130" s="166"/>
      <c r="L130" s="1513">
        <f t="shared" si="5"/>
        <v>0</v>
      </c>
      <c r="M130" s="737"/>
      <c r="N130" s="1361"/>
    </row>
    <row r="131" spans="1:14" s="849" customFormat="1">
      <c r="A131" s="304" t="str">
        <f>IF(K131&gt;0,COUNT($K$4:K131)+MAX('MI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1" s="1908"/>
      <c r="C131" s="860" t="s">
        <v>8094</v>
      </c>
      <c r="D131" s="861" t="s">
        <v>4652</v>
      </c>
      <c r="E131" s="862" t="s">
        <v>11487</v>
      </c>
      <c r="F131" s="1520">
        <v>55.890485913337024</v>
      </c>
      <c r="G131" s="1868">
        <f t="shared" si="3"/>
        <v>0</v>
      </c>
      <c r="H131" s="1508">
        <f t="shared" si="4"/>
        <v>0</v>
      </c>
      <c r="I131" s="863">
        <v>8</v>
      </c>
      <c r="J131" s="863">
        <v>32</v>
      </c>
      <c r="K131" s="166"/>
      <c r="L131" s="1513">
        <f t="shared" si="5"/>
        <v>0</v>
      </c>
      <c r="M131" s="737"/>
      <c r="N131" s="1361"/>
    </row>
    <row r="132" spans="1:14" s="849" customFormat="1">
      <c r="A132" s="304" t="str">
        <f>IF(K132&gt;0,COUNT($K$4:K132)+MAX('MI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2" s="1908"/>
      <c r="C132" s="860" t="s">
        <v>8095</v>
      </c>
      <c r="D132" s="861" t="s">
        <v>4651</v>
      </c>
      <c r="E132" s="862" t="s">
        <v>11488</v>
      </c>
      <c r="F132" s="1520">
        <v>55.890485913337024</v>
      </c>
      <c r="G132" s="1868">
        <f t="shared" si="3"/>
        <v>0</v>
      </c>
      <c r="H132" s="1508">
        <f t="shared" si="4"/>
        <v>0</v>
      </c>
      <c r="I132" s="863">
        <v>8</v>
      </c>
      <c r="J132" s="863">
        <v>32</v>
      </c>
      <c r="K132" s="166"/>
      <c r="L132" s="1513">
        <f t="shared" si="5"/>
        <v>0</v>
      </c>
      <c r="M132" s="737"/>
      <c r="N132" s="1361"/>
    </row>
    <row r="133" spans="1:14" s="849" customFormat="1">
      <c r="A133" s="304" t="str">
        <f>IF(K133&gt;0,COUNT($K$4:K133)+MAX('MI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3" s="1908"/>
      <c r="C133" s="860" t="s">
        <v>8096</v>
      </c>
      <c r="D133" s="861" t="s">
        <v>4650</v>
      </c>
      <c r="E133" s="862" t="s">
        <v>11489</v>
      </c>
      <c r="F133" s="1520">
        <v>55.890485913337024</v>
      </c>
      <c r="G133" s="1868">
        <f t="shared" ref="G133:G196" si="6">$G$2</f>
        <v>0</v>
      </c>
      <c r="H133" s="1508">
        <f t="shared" si="4"/>
        <v>0</v>
      </c>
      <c r="I133" s="863">
        <v>8</v>
      </c>
      <c r="J133" s="863">
        <v>32</v>
      </c>
      <c r="K133" s="166"/>
      <c r="L133" s="1513">
        <f t="shared" si="5"/>
        <v>0</v>
      </c>
      <c r="M133" s="737"/>
      <c r="N133" s="1361"/>
    </row>
    <row r="134" spans="1:14" s="849" customFormat="1" ht="31.5">
      <c r="A134" s="304" t="str">
        <f>IF(K134&gt;0,COUNT($K$4:K134)+MAX('MI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4" s="1908"/>
      <c r="C134" s="860" t="s">
        <v>8097</v>
      </c>
      <c r="D134" s="861" t="s">
        <v>4649</v>
      </c>
      <c r="E134" s="862" t="s">
        <v>11490</v>
      </c>
      <c r="F134" s="1520">
        <v>55.890485913337024</v>
      </c>
      <c r="G134" s="1868">
        <f t="shared" si="6"/>
        <v>0</v>
      </c>
      <c r="H134" s="1508">
        <f t="shared" ref="H134:H197" si="7">IFERROR(G134*F134,"-")</f>
        <v>0</v>
      </c>
      <c r="I134" s="863">
        <v>8</v>
      </c>
      <c r="J134" s="863">
        <v>32</v>
      </c>
      <c r="K134" s="166"/>
      <c r="L134" s="1513">
        <f t="shared" ref="L134:L197" si="8">IFERROR(H134*K134,0)</f>
        <v>0</v>
      </c>
      <c r="M134" s="737"/>
      <c r="N134" s="1361"/>
    </row>
    <row r="135" spans="1:14" s="849" customFormat="1" ht="31.5">
      <c r="A135" s="304" t="str">
        <f>IF(K135&gt;0,COUNT($K$4:K135)+MAX('MI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5" s="1908"/>
      <c r="C135" s="860" t="s">
        <v>8098</v>
      </c>
      <c r="D135" s="861" t="s">
        <v>4648</v>
      </c>
      <c r="E135" s="862" t="s">
        <v>11491</v>
      </c>
      <c r="F135" s="1520">
        <v>55.890485913337024</v>
      </c>
      <c r="G135" s="1868">
        <f t="shared" si="6"/>
        <v>0</v>
      </c>
      <c r="H135" s="1508">
        <f t="shared" si="7"/>
        <v>0</v>
      </c>
      <c r="I135" s="863">
        <v>10</v>
      </c>
      <c r="J135" s="863">
        <v>10</v>
      </c>
      <c r="K135" s="166"/>
      <c r="L135" s="1513">
        <f t="shared" si="8"/>
        <v>0</v>
      </c>
      <c r="M135" s="737"/>
      <c r="N135" s="1361"/>
    </row>
    <row r="136" spans="1:14" s="849" customFormat="1">
      <c r="A136" s="304" t="str">
        <f>IF(K136&gt;0,COUNT($K$4:K136)+MAX('MI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6" s="1908"/>
      <c r="C136" s="860" t="s">
        <v>8099</v>
      </c>
      <c r="D136" s="861" t="s">
        <v>4647</v>
      </c>
      <c r="E136" s="862" t="s">
        <v>11492</v>
      </c>
      <c r="F136" s="1520">
        <v>55.890485913337024</v>
      </c>
      <c r="G136" s="1868">
        <f t="shared" si="6"/>
        <v>0</v>
      </c>
      <c r="H136" s="1508">
        <f t="shared" si="7"/>
        <v>0</v>
      </c>
      <c r="I136" s="863">
        <v>6</v>
      </c>
      <c r="J136" s="863">
        <v>24</v>
      </c>
      <c r="K136" s="166"/>
      <c r="L136" s="1513">
        <f t="shared" si="8"/>
        <v>0</v>
      </c>
      <c r="M136" s="737"/>
      <c r="N136" s="1361"/>
    </row>
    <row r="137" spans="1:14" s="849" customFormat="1">
      <c r="A137" s="304" t="str">
        <f>IF(K137&gt;0,COUNT($K$4:K137)+MAX('MI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7" s="1908"/>
      <c r="C137" s="860" t="s">
        <v>8100</v>
      </c>
      <c r="D137" s="861" t="s">
        <v>4646</v>
      </c>
      <c r="E137" s="862" t="s">
        <v>11493</v>
      </c>
      <c r="F137" s="1520">
        <v>93.404328058184419</v>
      </c>
      <c r="G137" s="1868">
        <f t="shared" si="6"/>
        <v>0</v>
      </c>
      <c r="H137" s="1508">
        <f t="shared" si="7"/>
        <v>0</v>
      </c>
      <c r="I137" s="863">
        <v>6</v>
      </c>
      <c r="J137" s="863">
        <v>24</v>
      </c>
      <c r="K137" s="166"/>
      <c r="L137" s="1513">
        <f t="shared" si="8"/>
        <v>0</v>
      </c>
      <c r="M137" s="737"/>
      <c r="N137" s="1361"/>
    </row>
    <row r="138" spans="1:14" s="849" customFormat="1">
      <c r="A138" s="304" t="str">
        <f>IF(K138&gt;0,COUNT($K$4:K138)+MAX('MI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8" s="1908"/>
      <c r="C138" s="860" t="s">
        <v>8101</v>
      </c>
      <c r="D138" s="861" t="s">
        <v>4645</v>
      </c>
      <c r="E138" s="862" t="s">
        <v>11494</v>
      </c>
      <c r="F138" s="1520">
        <v>93.404328058184419</v>
      </c>
      <c r="G138" s="1868">
        <f t="shared" si="6"/>
        <v>0</v>
      </c>
      <c r="H138" s="1508">
        <f t="shared" si="7"/>
        <v>0</v>
      </c>
      <c r="I138" s="863">
        <v>6</v>
      </c>
      <c r="J138" s="863">
        <v>24</v>
      </c>
      <c r="K138" s="166"/>
      <c r="L138" s="1513">
        <f t="shared" si="8"/>
        <v>0</v>
      </c>
      <c r="M138" s="737"/>
      <c r="N138" s="1361"/>
    </row>
    <row r="139" spans="1:14" s="849" customFormat="1" ht="31.5">
      <c r="A139" s="304" t="str">
        <f>IF(K139&gt;0,COUNT($K$4:K139)+MAX('MI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39" s="1908"/>
      <c r="C139" s="860" t="s">
        <v>8102</v>
      </c>
      <c r="D139" s="861" t="s">
        <v>4644</v>
      </c>
      <c r="E139" s="862" t="s">
        <v>11495</v>
      </c>
      <c r="F139" s="1520">
        <v>93.404328058184419</v>
      </c>
      <c r="G139" s="1868">
        <f t="shared" si="6"/>
        <v>0</v>
      </c>
      <c r="H139" s="1508">
        <f t="shared" si="7"/>
        <v>0</v>
      </c>
      <c r="I139" s="863">
        <v>10</v>
      </c>
      <c r="J139" s="863">
        <v>10</v>
      </c>
      <c r="K139" s="166"/>
      <c r="L139" s="1513">
        <f t="shared" si="8"/>
        <v>0</v>
      </c>
      <c r="M139" s="737"/>
      <c r="N139" s="1361"/>
    </row>
    <row r="140" spans="1:14" s="849" customFormat="1" ht="31.5">
      <c r="A140" s="304" t="str">
        <f>IF(K140&gt;0,COUNT($K$4:K140)+MAX('MI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0" s="1908"/>
      <c r="C140" s="860" t="s">
        <v>8103</v>
      </c>
      <c r="D140" s="861" t="s">
        <v>4643</v>
      </c>
      <c r="E140" s="862" t="s">
        <v>11496</v>
      </c>
      <c r="F140" s="1520">
        <v>93.404328058184419</v>
      </c>
      <c r="G140" s="1868">
        <f t="shared" si="6"/>
        <v>0</v>
      </c>
      <c r="H140" s="1508">
        <f t="shared" si="7"/>
        <v>0</v>
      </c>
      <c r="I140" s="863">
        <v>10</v>
      </c>
      <c r="J140" s="863">
        <v>10</v>
      </c>
      <c r="K140" s="166"/>
      <c r="L140" s="1513">
        <f t="shared" si="8"/>
        <v>0</v>
      </c>
      <c r="M140" s="737"/>
      <c r="N140" s="1361"/>
    </row>
    <row r="141" spans="1:14" s="849" customFormat="1">
      <c r="A141" s="304" t="str">
        <f>IF(K141&gt;0,COUNT($K$4:K141)+MAX('MI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1" s="1908"/>
      <c r="C141" s="860" t="s">
        <v>8104</v>
      </c>
      <c r="D141" s="861" t="s">
        <v>4642</v>
      </c>
      <c r="E141" s="862" t="s">
        <v>11497</v>
      </c>
      <c r="F141" s="1520">
        <v>93.404328058184419</v>
      </c>
      <c r="G141" s="1868">
        <f t="shared" si="6"/>
        <v>0</v>
      </c>
      <c r="H141" s="1508">
        <f t="shared" si="7"/>
        <v>0</v>
      </c>
      <c r="I141" s="863">
        <v>10</v>
      </c>
      <c r="J141" s="863">
        <v>10</v>
      </c>
      <c r="K141" s="166"/>
      <c r="L141" s="1513">
        <f t="shared" si="8"/>
        <v>0</v>
      </c>
      <c r="M141" s="737"/>
      <c r="N141" s="1361"/>
    </row>
    <row r="142" spans="1:14" s="849" customFormat="1">
      <c r="A142" s="304" t="str">
        <f>IF(K142&gt;0,COUNT($K$4:K142)+MAX('MI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2" s="1908"/>
      <c r="C142" s="860" t="s">
        <v>8105</v>
      </c>
      <c r="D142" s="861" t="s">
        <v>4641</v>
      </c>
      <c r="E142" s="862" t="s">
        <v>11498</v>
      </c>
      <c r="F142" s="1520">
        <v>93.404328058184419</v>
      </c>
      <c r="G142" s="1868">
        <f t="shared" si="6"/>
        <v>0</v>
      </c>
      <c r="H142" s="1508">
        <f t="shared" si="7"/>
        <v>0</v>
      </c>
      <c r="I142" s="863">
        <v>6</v>
      </c>
      <c r="J142" s="863">
        <v>6</v>
      </c>
      <c r="K142" s="166"/>
      <c r="L142" s="1513">
        <f t="shared" si="8"/>
        <v>0</v>
      </c>
      <c r="M142" s="737"/>
      <c r="N142" s="1361"/>
    </row>
    <row r="143" spans="1:14" s="849" customFormat="1">
      <c r="A143" s="304" t="str">
        <f>IF(K143&gt;0,COUNT($K$4:K143)+MAX('MI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3" s="1908"/>
      <c r="C143" s="860" t="s">
        <v>8106</v>
      </c>
      <c r="D143" s="861" t="s">
        <v>4640</v>
      </c>
      <c r="E143" s="862" t="s">
        <v>11499</v>
      </c>
      <c r="F143" s="1520">
        <v>244.01469594601832</v>
      </c>
      <c r="G143" s="1868">
        <f t="shared" si="6"/>
        <v>0</v>
      </c>
      <c r="H143" s="1508">
        <f t="shared" si="7"/>
        <v>0</v>
      </c>
      <c r="I143" s="863">
        <v>6</v>
      </c>
      <c r="J143" s="863">
        <v>6</v>
      </c>
      <c r="K143" s="166"/>
      <c r="L143" s="1513">
        <f t="shared" si="8"/>
        <v>0</v>
      </c>
      <c r="M143" s="737"/>
      <c r="N143" s="1361"/>
    </row>
    <row r="144" spans="1:14" s="849" customFormat="1">
      <c r="A144" s="304" t="str">
        <f>IF(K144&gt;0,COUNT($K$4:K144)+MAX('MI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4" s="1908"/>
      <c r="C144" s="860" t="s">
        <v>8107</v>
      </c>
      <c r="D144" s="861" t="s">
        <v>4639</v>
      </c>
      <c r="E144" s="862" t="s">
        <v>11500</v>
      </c>
      <c r="F144" s="1520">
        <v>316.59627217256974</v>
      </c>
      <c r="G144" s="1868">
        <f t="shared" si="6"/>
        <v>0</v>
      </c>
      <c r="H144" s="1508">
        <f t="shared" si="7"/>
        <v>0</v>
      </c>
      <c r="I144" s="863">
        <v>6</v>
      </c>
      <c r="J144" s="863">
        <v>6</v>
      </c>
      <c r="K144" s="166"/>
      <c r="L144" s="1513">
        <f t="shared" si="8"/>
        <v>0</v>
      </c>
      <c r="M144" s="737"/>
      <c r="N144" s="1361"/>
    </row>
    <row r="145" spans="1:14" s="849" customFormat="1">
      <c r="A145" s="304" t="str">
        <f>IF(K145&gt;0,COUNT($K$4:K145)+MAX('MI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5" s="1908"/>
      <c r="C145" s="860" t="s">
        <v>8108</v>
      </c>
      <c r="D145" s="861" t="s">
        <v>4638</v>
      </c>
      <c r="E145" s="862" t="s">
        <v>11501</v>
      </c>
      <c r="F145" s="1520">
        <v>316.59627217256974</v>
      </c>
      <c r="G145" s="1868">
        <f t="shared" si="6"/>
        <v>0</v>
      </c>
      <c r="H145" s="1508">
        <f t="shared" si="7"/>
        <v>0</v>
      </c>
      <c r="I145" s="863">
        <v>4</v>
      </c>
      <c r="J145" s="863">
        <v>4</v>
      </c>
      <c r="K145" s="166"/>
      <c r="L145" s="1513">
        <f t="shared" si="8"/>
        <v>0</v>
      </c>
      <c r="M145" s="737"/>
      <c r="N145" s="1361"/>
    </row>
    <row r="146" spans="1:14" s="849" customFormat="1">
      <c r="A146" s="304" t="str">
        <f>IF(K146&gt;0,COUNT($K$4:K146)+MAX('MI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6" s="1908"/>
      <c r="C146" s="860" t="s">
        <v>8109</v>
      </c>
      <c r="D146" s="861" t="s">
        <v>4637</v>
      </c>
      <c r="E146" s="862" t="s">
        <v>11502</v>
      </c>
      <c r="F146" s="1520">
        <v>316.59627217256974</v>
      </c>
      <c r="G146" s="1868">
        <f t="shared" si="6"/>
        <v>0</v>
      </c>
      <c r="H146" s="1508">
        <f t="shared" si="7"/>
        <v>0</v>
      </c>
      <c r="I146" s="863">
        <v>4</v>
      </c>
      <c r="J146" s="863">
        <v>4</v>
      </c>
      <c r="K146" s="166"/>
      <c r="L146" s="1513">
        <f t="shared" si="8"/>
        <v>0</v>
      </c>
      <c r="M146" s="737"/>
      <c r="N146" s="1361"/>
    </row>
    <row r="147" spans="1:14" s="849" customFormat="1" ht="16.5" thickBot="1">
      <c r="A147" s="304" t="str">
        <f>IF(K147&gt;0,COUNT($K$4:K147)+MAX('MI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7" s="1909"/>
      <c r="C147" s="860" t="s">
        <v>8110</v>
      </c>
      <c r="D147" s="871" t="s">
        <v>4636</v>
      </c>
      <c r="E147" s="872" t="s">
        <v>11503</v>
      </c>
      <c r="F147" s="1522">
        <v>316.59627217256974</v>
      </c>
      <c r="G147" s="1870">
        <f t="shared" si="6"/>
        <v>0</v>
      </c>
      <c r="H147" s="1510">
        <f t="shared" si="7"/>
        <v>0</v>
      </c>
      <c r="I147" s="873">
        <v>2</v>
      </c>
      <c r="J147" s="873">
        <v>2</v>
      </c>
      <c r="K147" s="169"/>
      <c r="L147" s="1515">
        <f t="shared" si="8"/>
        <v>0</v>
      </c>
      <c r="M147" s="737"/>
      <c r="N147" s="1361"/>
    </row>
    <row r="148" spans="1:14" s="849" customFormat="1" ht="30" customHeight="1">
      <c r="A148" s="304" t="str">
        <f>IF(K148&gt;0,COUNT($K$4:K148)+MAX('MI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8" s="1907"/>
      <c r="C148" s="856" t="s">
        <v>8111</v>
      </c>
      <c r="D148" s="857" t="s">
        <v>4635</v>
      </c>
      <c r="E148" s="858" t="s">
        <v>5643</v>
      </c>
      <c r="F148" s="1511">
        <v>5.1799935454802979</v>
      </c>
      <c r="G148" s="1871">
        <f t="shared" si="6"/>
        <v>0</v>
      </c>
      <c r="H148" s="1511">
        <f t="shared" si="7"/>
        <v>0</v>
      </c>
      <c r="I148" s="859">
        <v>50</v>
      </c>
      <c r="J148" s="859">
        <v>300</v>
      </c>
      <c r="K148" s="164"/>
      <c r="L148" s="1516">
        <f t="shared" si="8"/>
        <v>0</v>
      </c>
      <c r="M148" s="737"/>
      <c r="N148" s="1361"/>
    </row>
    <row r="149" spans="1:14" s="849" customFormat="1" ht="30" customHeight="1" thickBot="1">
      <c r="A149" s="304" t="str">
        <f>IF(K149&gt;0,COUNT($K$4:K149)+MAX('MI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49" s="1909"/>
      <c r="C149" s="864" t="s">
        <v>8112</v>
      </c>
      <c r="D149" s="865" t="s">
        <v>4634</v>
      </c>
      <c r="E149" s="866" t="s">
        <v>5644</v>
      </c>
      <c r="F149" s="1521">
        <v>4.0905504585340449</v>
      </c>
      <c r="G149" s="1869">
        <f t="shared" si="6"/>
        <v>0</v>
      </c>
      <c r="H149" s="1509">
        <f t="shared" si="7"/>
        <v>0</v>
      </c>
      <c r="I149" s="867">
        <v>50</v>
      </c>
      <c r="J149" s="867">
        <v>300</v>
      </c>
      <c r="K149" s="167"/>
      <c r="L149" s="1514">
        <f t="shared" si="8"/>
        <v>0</v>
      </c>
      <c r="M149" s="737"/>
      <c r="N149" s="1361"/>
    </row>
    <row r="150" spans="1:14" s="849" customFormat="1" ht="31.5">
      <c r="A150" s="304" t="str">
        <f>IF(K150&gt;0,COUNT($K$4:K150)+MAX('MI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0" s="1907"/>
      <c r="C150" s="860" t="s">
        <v>8113</v>
      </c>
      <c r="D150" s="875" t="s">
        <v>4633</v>
      </c>
      <c r="E150" s="869" t="s">
        <v>11504</v>
      </c>
      <c r="F150" s="1508">
        <v>3.967217278879752</v>
      </c>
      <c r="G150" s="1867">
        <f t="shared" si="6"/>
        <v>0</v>
      </c>
      <c r="H150" s="1508">
        <f t="shared" si="7"/>
        <v>0</v>
      </c>
      <c r="I150" s="870">
        <v>50</v>
      </c>
      <c r="J150" s="870">
        <v>400</v>
      </c>
      <c r="K150" s="168"/>
      <c r="L150" s="1513">
        <f t="shared" si="8"/>
        <v>0</v>
      </c>
      <c r="M150" s="737"/>
      <c r="N150" s="1361"/>
    </row>
    <row r="151" spans="1:14" s="849" customFormat="1" ht="32.25" thickBot="1">
      <c r="A151" s="304" t="str">
        <f>IF(K151&gt;0,COUNT($K$4:K151)+MAX('MI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1" s="1909"/>
      <c r="C151" s="860" t="s">
        <v>8114</v>
      </c>
      <c r="D151" s="876" t="s">
        <v>4632</v>
      </c>
      <c r="E151" s="872" t="s">
        <v>11505</v>
      </c>
      <c r="F151" s="1522">
        <v>4.7894384765750377</v>
      </c>
      <c r="G151" s="1870">
        <f t="shared" si="6"/>
        <v>0</v>
      </c>
      <c r="H151" s="1510">
        <f t="shared" si="7"/>
        <v>0</v>
      </c>
      <c r="I151" s="873">
        <v>50</v>
      </c>
      <c r="J151" s="873">
        <v>300</v>
      </c>
      <c r="K151" s="169"/>
      <c r="L151" s="1515">
        <f t="shared" si="8"/>
        <v>0</v>
      </c>
      <c r="M151" s="737"/>
      <c r="N151" s="1361"/>
    </row>
    <row r="152" spans="1:14" s="849" customFormat="1">
      <c r="A152" s="304" t="str">
        <f>IF(K152&gt;0,COUNT($K$4:K152)+MAX('MI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2" s="1907"/>
      <c r="C152" s="856" t="s">
        <v>8115</v>
      </c>
      <c r="D152" s="857" t="s">
        <v>4631</v>
      </c>
      <c r="E152" s="858" t="s">
        <v>11277</v>
      </c>
      <c r="F152" s="1511">
        <v>6.6805472312741943</v>
      </c>
      <c r="G152" s="1871">
        <f t="shared" si="6"/>
        <v>0</v>
      </c>
      <c r="H152" s="1511">
        <f t="shared" si="7"/>
        <v>0</v>
      </c>
      <c r="I152" s="859">
        <v>50</v>
      </c>
      <c r="J152" s="859">
        <v>300</v>
      </c>
      <c r="K152" s="164"/>
      <c r="L152" s="1516">
        <f t="shared" si="8"/>
        <v>0</v>
      </c>
      <c r="M152" s="737"/>
      <c r="N152" s="1361"/>
    </row>
    <row r="153" spans="1:14" s="849" customFormat="1">
      <c r="A153" s="304" t="str">
        <f>IF(K153&gt;0,COUNT($K$4:K153)+MAX('MI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3" s="1908"/>
      <c r="C153" s="860" t="s">
        <v>8116</v>
      </c>
      <c r="D153" s="861" t="s">
        <v>4630</v>
      </c>
      <c r="E153" s="862" t="s">
        <v>11278</v>
      </c>
      <c r="F153" s="1520">
        <v>10.503875800557275</v>
      </c>
      <c r="G153" s="1868">
        <f t="shared" si="6"/>
        <v>0</v>
      </c>
      <c r="H153" s="1508">
        <f t="shared" si="7"/>
        <v>0</v>
      </c>
      <c r="I153" s="863">
        <v>50</v>
      </c>
      <c r="J153" s="863">
        <v>200</v>
      </c>
      <c r="K153" s="166"/>
      <c r="L153" s="1513">
        <f t="shared" si="8"/>
        <v>0</v>
      </c>
      <c r="M153" s="737"/>
      <c r="N153" s="1361"/>
    </row>
    <row r="154" spans="1:14" s="849" customFormat="1">
      <c r="A154" s="304" t="str">
        <f>IF(K154&gt;0,COUNT($K$4:K154)+MAX('MI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4" s="1908"/>
      <c r="C154" s="860" t="s">
        <v>8117</v>
      </c>
      <c r="D154" s="861" t="s">
        <v>4629</v>
      </c>
      <c r="E154" s="862" t="s">
        <v>11279</v>
      </c>
      <c r="F154" s="1520">
        <v>14.532759669264172</v>
      </c>
      <c r="G154" s="1868">
        <f t="shared" si="6"/>
        <v>0</v>
      </c>
      <c r="H154" s="1508">
        <f t="shared" si="7"/>
        <v>0</v>
      </c>
      <c r="I154" s="863">
        <v>50</v>
      </c>
      <c r="J154" s="863">
        <v>200</v>
      </c>
      <c r="K154" s="166"/>
      <c r="L154" s="1513">
        <f t="shared" si="8"/>
        <v>0</v>
      </c>
      <c r="M154" s="737"/>
      <c r="N154" s="1361"/>
    </row>
    <row r="155" spans="1:14" s="849" customFormat="1">
      <c r="A155" s="304" t="str">
        <f>IF(K155&gt;0,COUNT($K$4:K155)+MAX('MI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5" s="1908"/>
      <c r="C155" s="860" t="s">
        <v>8118</v>
      </c>
      <c r="D155" s="861" t="s">
        <v>4628</v>
      </c>
      <c r="E155" s="862" t="s">
        <v>11280</v>
      </c>
      <c r="F155" s="1520">
        <v>20.103308283649724</v>
      </c>
      <c r="G155" s="1868">
        <f t="shared" si="6"/>
        <v>0</v>
      </c>
      <c r="H155" s="1508">
        <f t="shared" si="7"/>
        <v>0</v>
      </c>
      <c r="I155" s="863">
        <v>25</v>
      </c>
      <c r="J155" s="863">
        <v>150</v>
      </c>
      <c r="K155" s="166"/>
      <c r="L155" s="1513">
        <f t="shared" si="8"/>
        <v>0</v>
      </c>
      <c r="M155" s="737"/>
      <c r="N155" s="1361"/>
    </row>
    <row r="156" spans="1:14" s="849" customFormat="1">
      <c r="A156" s="304" t="str">
        <f>IF(K156&gt;0,COUNT($K$4:K156)+MAX('MI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6" s="1908"/>
      <c r="C156" s="860" t="s">
        <v>8119</v>
      </c>
      <c r="D156" s="861" t="s">
        <v>4627</v>
      </c>
      <c r="E156" s="862" t="s">
        <v>11281</v>
      </c>
      <c r="F156" s="1520">
        <v>20.740529711863573</v>
      </c>
      <c r="G156" s="1868">
        <f t="shared" si="6"/>
        <v>0</v>
      </c>
      <c r="H156" s="1508">
        <f t="shared" si="7"/>
        <v>0</v>
      </c>
      <c r="I156" s="863">
        <v>25</v>
      </c>
      <c r="J156" s="863">
        <v>100</v>
      </c>
      <c r="K156" s="166"/>
      <c r="L156" s="1513">
        <f t="shared" si="8"/>
        <v>0</v>
      </c>
      <c r="M156" s="737"/>
      <c r="N156" s="1361"/>
    </row>
    <row r="157" spans="1:14" s="849" customFormat="1" ht="16.5" thickBot="1">
      <c r="A157" s="304" t="str">
        <f>IF(K157&gt;0,COUNT($K$4:K157)+MAX('MI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7" s="1909"/>
      <c r="C157" s="864" t="s">
        <v>8120</v>
      </c>
      <c r="D157" s="865" t="s">
        <v>4626</v>
      </c>
      <c r="E157" s="866" t="s">
        <v>11282</v>
      </c>
      <c r="F157" s="1521">
        <v>27.462188003022522</v>
      </c>
      <c r="G157" s="1869">
        <f t="shared" si="6"/>
        <v>0</v>
      </c>
      <c r="H157" s="1509">
        <f t="shared" si="7"/>
        <v>0</v>
      </c>
      <c r="I157" s="867">
        <v>10</v>
      </c>
      <c r="J157" s="867">
        <v>60</v>
      </c>
      <c r="K157" s="167"/>
      <c r="L157" s="1514">
        <f t="shared" si="8"/>
        <v>0</v>
      </c>
      <c r="M157" s="737"/>
      <c r="N157" s="1361"/>
    </row>
    <row r="158" spans="1:14" s="849" customFormat="1">
      <c r="A158" s="304" t="str">
        <f>IF(K158&gt;0,COUNT($K$4:K158)+MAX('MI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8" s="1907"/>
      <c r="C158" s="860" t="s">
        <v>8121</v>
      </c>
      <c r="D158" s="874" t="s">
        <v>4625</v>
      </c>
      <c r="E158" s="869" t="s">
        <v>11610</v>
      </c>
      <c r="F158" s="1508">
        <v>7.3588797193728039</v>
      </c>
      <c r="G158" s="1867">
        <f t="shared" si="6"/>
        <v>0</v>
      </c>
      <c r="H158" s="1508">
        <f t="shared" si="7"/>
        <v>0</v>
      </c>
      <c r="I158" s="870">
        <v>50</v>
      </c>
      <c r="J158" s="870">
        <v>600</v>
      </c>
      <c r="K158" s="168"/>
      <c r="L158" s="1513">
        <f t="shared" si="8"/>
        <v>0</v>
      </c>
      <c r="M158" s="737"/>
      <c r="N158" s="1361"/>
    </row>
    <row r="159" spans="1:14" s="849" customFormat="1">
      <c r="A159" s="304" t="str">
        <f>IF(K159&gt;0,COUNT($K$4:K159)+MAX('MI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59" s="1908"/>
      <c r="C159" s="860" t="s">
        <v>8531</v>
      </c>
      <c r="D159" s="861" t="s">
        <v>4624</v>
      </c>
      <c r="E159" s="862" t="s">
        <v>11518</v>
      </c>
      <c r="F159" s="1520">
        <v>1.4594426259091315</v>
      </c>
      <c r="G159" s="1868">
        <f t="shared" si="6"/>
        <v>0</v>
      </c>
      <c r="H159" s="1508">
        <f t="shared" si="7"/>
        <v>0</v>
      </c>
      <c r="I159" s="863">
        <v>50</v>
      </c>
      <c r="J159" s="863">
        <v>400</v>
      </c>
      <c r="K159" s="166"/>
      <c r="L159" s="1513">
        <f t="shared" si="8"/>
        <v>0</v>
      </c>
      <c r="M159" s="737"/>
      <c r="N159" s="1361"/>
    </row>
    <row r="160" spans="1:14" s="849" customFormat="1">
      <c r="A160" s="304" t="str">
        <f>IF(K160&gt;0,COUNT($K$4:K160)+MAX('MI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0" s="1908"/>
      <c r="C160" s="860" t="s">
        <v>8532</v>
      </c>
      <c r="D160" s="861" t="s">
        <v>4623</v>
      </c>
      <c r="E160" s="862" t="s">
        <v>11519</v>
      </c>
      <c r="F160" s="1520">
        <v>1.6444423953905707</v>
      </c>
      <c r="G160" s="1868">
        <f t="shared" si="6"/>
        <v>0</v>
      </c>
      <c r="H160" s="1508">
        <f t="shared" si="7"/>
        <v>0</v>
      </c>
      <c r="I160" s="863">
        <v>50</v>
      </c>
      <c r="J160" s="863">
        <v>200</v>
      </c>
      <c r="K160" s="166"/>
      <c r="L160" s="1513">
        <f t="shared" si="8"/>
        <v>0</v>
      </c>
      <c r="M160" s="737"/>
      <c r="N160" s="1361"/>
    </row>
    <row r="161" spans="1:187" s="849" customFormat="1">
      <c r="A161" s="304" t="str">
        <f>IF(K161&gt;0,COUNT($K$4:K161)+MAX('MI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1" s="1908"/>
      <c r="C161" s="860" t="s">
        <v>8533</v>
      </c>
      <c r="D161" s="861" t="s">
        <v>4622</v>
      </c>
      <c r="E161" s="862" t="s">
        <v>11520</v>
      </c>
      <c r="F161" s="1520">
        <v>2.9394407817606454</v>
      </c>
      <c r="G161" s="1868">
        <f t="shared" si="6"/>
        <v>0</v>
      </c>
      <c r="H161" s="1508">
        <f t="shared" si="7"/>
        <v>0</v>
      </c>
      <c r="I161" s="863">
        <v>50</v>
      </c>
      <c r="J161" s="863">
        <v>300</v>
      </c>
      <c r="K161" s="166"/>
      <c r="L161" s="1513">
        <f t="shared" si="8"/>
        <v>0</v>
      </c>
      <c r="M161" s="737"/>
      <c r="N161" s="1361"/>
    </row>
    <row r="162" spans="1:187" s="849" customFormat="1">
      <c r="A162" s="304" t="str">
        <f>IF(K162&gt;0,COUNT($K$4:K162)+MAX('MI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2" s="1908"/>
      <c r="C162" s="860" t="s">
        <v>8534</v>
      </c>
      <c r="D162" s="861" t="s">
        <v>4621</v>
      </c>
      <c r="E162" s="862" t="s">
        <v>11521</v>
      </c>
      <c r="F162" s="1520">
        <v>5.2005490754226793</v>
      </c>
      <c r="G162" s="1868">
        <f t="shared" si="6"/>
        <v>0</v>
      </c>
      <c r="H162" s="1508">
        <f t="shared" si="7"/>
        <v>0</v>
      </c>
      <c r="I162" s="863">
        <v>25</v>
      </c>
      <c r="J162" s="863">
        <v>150</v>
      </c>
      <c r="K162" s="166"/>
      <c r="L162" s="1513">
        <f t="shared" si="8"/>
        <v>0</v>
      </c>
      <c r="M162" s="737"/>
      <c r="N162" s="1361"/>
    </row>
    <row r="163" spans="1:187" s="849" customFormat="1">
      <c r="A163" s="304" t="str">
        <f>IF(K163&gt;0,COUNT($K$4:K163)+MAX('MI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3" s="1908"/>
      <c r="C163" s="860" t="s">
        <v>8535</v>
      </c>
      <c r="D163" s="861" t="s">
        <v>4620</v>
      </c>
      <c r="E163" s="862" t="s">
        <v>11522</v>
      </c>
      <c r="F163" s="1520">
        <v>5.6116596742703226</v>
      </c>
      <c r="G163" s="1868">
        <f t="shared" si="6"/>
        <v>0</v>
      </c>
      <c r="H163" s="1508">
        <f t="shared" si="7"/>
        <v>0</v>
      </c>
      <c r="I163" s="863">
        <v>25</v>
      </c>
      <c r="J163" s="863">
        <v>100</v>
      </c>
      <c r="K163" s="166"/>
      <c r="L163" s="1513">
        <f t="shared" si="8"/>
        <v>0</v>
      </c>
      <c r="M163" s="737"/>
      <c r="N163" s="1361"/>
    </row>
    <row r="164" spans="1:187" s="849" customFormat="1">
      <c r="A164" s="304" t="str">
        <f>IF(K164&gt;0,COUNT($K$4:K164)+MAX('MI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4" s="1908"/>
      <c r="C164" s="860" t="s">
        <v>8536</v>
      </c>
      <c r="D164" s="861" t="s">
        <v>4619</v>
      </c>
      <c r="E164" s="862" t="s">
        <v>11523</v>
      </c>
      <c r="F164" s="1520">
        <v>8.7566557554547888</v>
      </c>
      <c r="G164" s="1868">
        <f t="shared" si="6"/>
        <v>0</v>
      </c>
      <c r="H164" s="1508">
        <f t="shared" si="7"/>
        <v>0</v>
      </c>
      <c r="I164" s="863">
        <v>20</v>
      </c>
      <c r="J164" s="863">
        <v>80</v>
      </c>
      <c r="K164" s="166"/>
      <c r="L164" s="1513">
        <f t="shared" si="8"/>
        <v>0</v>
      </c>
      <c r="M164" s="737"/>
      <c r="N164" s="1361"/>
    </row>
    <row r="165" spans="1:187" s="849" customFormat="1">
      <c r="A165" s="304" t="str">
        <f>IF(K165&gt;0,COUNT($K$4:K165)+MAX('MI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5" s="1908"/>
      <c r="C165" s="860" t="s">
        <v>8122</v>
      </c>
      <c r="D165" s="861" t="s">
        <v>4618</v>
      </c>
      <c r="E165" s="862" t="s">
        <v>11524</v>
      </c>
      <c r="F165" s="1520">
        <v>26.722188925096777</v>
      </c>
      <c r="G165" s="1868">
        <f t="shared" si="6"/>
        <v>0</v>
      </c>
      <c r="H165" s="1508">
        <f t="shared" si="7"/>
        <v>0</v>
      </c>
      <c r="I165" s="863">
        <v>10</v>
      </c>
      <c r="J165" s="863">
        <v>40</v>
      </c>
      <c r="K165" s="166"/>
      <c r="L165" s="1513">
        <f t="shared" si="8"/>
        <v>0</v>
      </c>
      <c r="M165" s="737"/>
      <c r="N165" s="1361"/>
    </row>
    <row r="166" spans="1:187" s="849" customFormat="1">
      <c r="A166" s="304" t="str">
        <f>IF(K166&gt;0,COUNT($K$4:K166)+MAX('MI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6" s="1908"/>
      <c r="C166" s="860" t="s">
        <v>8537</v>
      </c>
      <c r="D166" s="861" t="s">
        <v>4617</v>
      </c>
      <c r="E166" s="862" t="s">
        <v>11525</v>
      </c>
      <c r="F166" s="1520">
        <v>31.963849060404222</v>
      </c>
      <c r="G166" s="1868">
        <f t="shared" si="6"/>
        <v>0</v>
      </c>
      <c r="H166" s="1508">
        <f t="shared" si="7"/>
        <v>0</v>
      </c>
      <c r="I166" s="863">
        <v>10</v>
      </c>
      <c r="J166" s="863">
        <v>10</v>
      </c>
      <c r="K166" s="166"/>
      <c r="L166" s="1513">
        <f t="shared" si="8"/>
        <v>0</v>
      </c>
      <c r="M166" s="737"/>
      <c r="N166" s="1361"/>
    </row>
    <row r="167" spans="1:187" s="849" customFormat="1">
      <c r="A167" s="304" t="str">
        <f>IF(K167&gt;0,COUNT($K$4:K167)+MAX('MI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7" s="1908"/>
      <c r="C167" s="860" t="s">
        <v>8123</v>
      </c>
      <c r="D167" s="861" t="s">
        <v>4616</v>
      </c>
      <c r="E167" s="862" t="s">
        <v>11526</v>
      </c>
      <c r="F167" s="1520">
        <v>57.144373239822308</v>
      </c>
      <c r="G167" s="1868">
        <f t="shared" si="6"/>
        <v>0</v>
      </c>
      <c r="H167" s="1508">
        <f t="shared" si="7"/>
        <v>0</v>
      </c>
      <c r="I167" s="863">
        <v>8</v>
      </c>
      <c r="J167" s="863">
        <v>8</v>
      </c>
      <c r="K167" s="166"/>
      <c r="L167" s="1513">
        <f t="shared" si="8"/>
        <v>0</v>
      </c>
      <c r="M167" s="737"/>
      <c r="N167" s="1361"/>
    </row>
    <row r="168" spans="1:187" s="849" customFormat="1">
      <c r="A168" s="304" t="str">
        <f>IF(K168&gt;0,COUNT($K$4:K168)+MAX('MI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8" s="1908"/>
      <c r="C168" s="860" t="s">
        <v>8124</v>
      </c>
      <c r="D168" s="877" t="s">
        <v>4615</v>
      </c>
      <c r="E168" s="862" t="s">
        <v>11527</v>
      </c>
      <c r="F168" s="1520">
        <v>147.67092710607326</v>
      </c>
      <c r="G168" s="1868">
        <f t="shared" si="6"/>
        <v>0</v>
      </c>
      <c r="H168" s="1508">
        <f t="shared" si="7"/>
        <v>0</v>
      </c>
      <c r="I168" s="863">
        <v>4</v>
      </c>
      <c r="J168" s="863">
        <v>4</v>
      </c>
      <c r="K168" s="166"/>
      <c r="L168" s="1513">
        <f t="shared" si="8"/>
        <v>0</v>
      </c>
      <c r="M168" s="737"/>
      <c r="N168" s="1361"/>
    </row>
    <row r="169" spans="1:187" s="849" customFormat="1">
      <c r="A169" s="304" t="str">
        <f>IF(K169&gt;0,COUNT($K$4:K169)+MAX('MI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69" s="1908"/>
      <c r="C169" s="860" t="s">
        <v>8125</v>
      </c>
      <c r="D169" s="861" t="s">
        <v>4614</v>
      </c>
      <c r="E169" s="862" t="s">
        <v>11528</v>
      </c>
      <c r="F169" s="1520">
        <v>181.75199575054285</v>
      </c>
      <c r="G169" s="1868">
        <f t="shared" si="6"/>
        <v>0</v>
      </c>
      <c r="H169" s="1508">
        <f t="shared" si="7"/>
        <v>0</v>
      </c>
      <c r="I169" s="863">
        <v>3</v>
      </c>
      <c r="J169" s="863">
        <v>3</v>
      </c>
      <c r="K169" s="166"/>
      <c r="L169" s="1513">
        <f t="shared" si="8"/>
        <v>0</v>
      </c>
      <c r="M169" s="737"/>
      <c r="N169" s="1361"/>
    </row>
    <row r="170" spans="1:187" s="849" customFormat="1" ht="16.5" thickBot="1">
      <c r="A170" s="304" t="str">
        <f>IF(K170&gt;0,COUNT($K$4:K170)+MAX('MI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0" s="1909"/>
      <c r="C170" s="860" t="s">
        <v>8126</v>
      </c>
      <c r="D170" s="871" t="s">
        <v>4613</v>
      </c>
      <c r="E170" s="872" t="s">
        <v>11529</v>
      </c>
      <c r="F170" s="1522">
        <v>467.9671946682717</v>
      </c>
      <c r="G170" s="1870">
        <f t="shared" si="6"/>
        <v>0</v>
      </c>
      <c r="H170" s="1510">
        <f t="shared" si="7"/>
        <v>0</v>
      </c>
      <c r="I170" s="873">
        <v>4</v>
      </c>
      <c r="J170" s="873">
        <v>4</v>
      </c>
      <c r="K170" s="169"/>
      <c r="L170" s="1515">
        <f t="shared" si="8"/>
        <v>0</v>
      </c>
      <c r="M170" s="737"/>
      <c r="N170" s="1361"/>
    </row>
    <row r="171" spans="1:187" s="849" customFormat="1" ht="31.5">
      <c r="A171" s="304" t="str">
        <f>IF(K171&gt;0,COUNT($K$4:K171)+MAX('MI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1" s="1907"/>
      <c r="C171" s="856" t="s">
        <v>9216</v>
      </c>
      <c r="D171" s="857" t="s">
        <v>4612</v>
      </c>
      <c r="E171" s="858" t="s">
        <v>11611</v>
      </c>
      <c r="F171" s="1511">
        <v>9.4555437734957799</v>
      </c>
      <c r="G171" s="1871">
        <f t="shared" si="6"/>
        <v>0</v>
      </c>
      <c r="H171" s="1511">
        <f t="shared" si="7"/>
        <v>0</v>
      </c>
      <c r="I171" s="859">
        <v>25</v>
      </c>
      <c r="J171" s="859">
        <v>100</v>
      </c>
      <c r="K171" s="164"/>
      <c r="L171" s="1516">
        <f t="shared" si="8"/>
        <v>0</v>
      </c>
      <c r="M171" s="737"/>
      <c r="N171" s="1361"/>
    </row>
    <row r="172" spans="1:187" s="849" customFormat="1">
      <c r="A172" s="304" t="str">
        <f>IF(K172&gt;0,COUNT($K$4:K172)+MAX('MI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2" s="1908"/>
      <c r="C172" s="860" t="s">
        <v>8127</v>
      </c>
      <c r="D172" s="861" t="s">
        <v>4611</v>
      </c>
      <c r="E172" s="862" t="s">
        <v>11612</v>
      </c>
      <c r="F172" s="1520">
        <v>12.37442902531404</v>
      </c>
      <c r="G172" s="1868">
        <f t="shared" si="6"/>
        <v>0</v>
      </c>
      <c r="H172" s="1508">
        <f t="shared" si="7"/>
        <v>0</v>
      </c>
      <c r="I172" s="863">
        <v>15</v>
      </c>
      <c r="J172" s="863">
        <v>60</v>
      </c>
      <c r="K172" s="166"/>
      <c r="L172" s="1513">
        <f t="shared" si="8"/>
        <v>0</v>
      </c>
      <c r="M172" s="737"/>
      <c r="N172" s="1361"/>
    </row>
    <row r="173" spans="1:187" s="849" customFormat="1" ht="31.5">
      <c r="A173" s="304" t="str">
        <f>IF(K173&gt;0,COUNT($K$4:K173)+MAX('MI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3" s="1908"/>
      <c r="C173" s="860" t="s">
        <v>8128</v>
      </c>
      <c r="D173" s="861" t="s">
        <v>4610</v>
      </c>
      <c r="E173" s="862" t="s">
        <v>11613</v>
      </c>
      <c r="F173" s="1520">
        <v>42.221058501652905</v>
      </c>
      <c r="G173" s="1868">
        <f t="shared" si="6"/>
        <v>0</v>
      </c>
      <c r="H173" s="1508">
        <f t="shared" si="7"/>
        <v>0</v>
      </c>
      <c r="I173" s="863">
        <v>15</v>
      </c>
      <c r="J173" s="863">
        <v>15</v>
      </c>
      <c r="K173" s="166"/>
      <c r="L173" s="1513">
        <f t="shared" si="8"/>
        <v>0</v>
      </c>
      <c r="M173" s="737"/>
      <c r="N173" s="1361"/>
      <c r="FI173" s="738"/>
      <c r="FJ173" s="738"/>
      <c r="FK173" s="738"/>
      <c r="FL173" s="738"/>
      <c r="FM173" s="738"/>
      <c r="FN173" s="738"/>
      <c r="FO173" s="738"/>
      <c r="FP173" s="738"/>
      <c r="FQ173" s="738"/>
      <c r="FR173" s="738"/>
      <c r="FS173" s="738"/>
      <c r="FT173" s="738"/>
      <c r="FU173" s="738"/>
      <c r="FV173" s="738"/>
      <c r="FW173" s="738"/>
      <c r="FX173" s="738"/>
      <c r="FY173" s="738"/>
      <c r="FZ173" s="738"/>
      <c r="GA173" s="738"/>
      <c r="GB173" s="738"/>
      <c r="GC173" s="738"/>
      <c r="GD173" s="738"/>
      <c r="GE173" s="738"/>
    </row>
    <row r="174" spans="1:187" s="849" customFormat="1" ht="16.5" thickBot="1">
      <c r="A174" s="304" t="str">
        <f>IF(K174&gt;0,COUNT($K$4:K174)+MAX('MI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4" s="1909"/>
      <c r="C174" s="864" t="s">
        <v>8129</v>
      </c>
      <c r="D174" s="865" t="s">
        <v>4609</v>
      </c>
      <c r="E174" s="866" t="s">
        <v>11614</v>
      </c>
      <c r="F174" s="1521">
        <v>49.76493799050715</v>
      </c>
      <c r="G174" s="1869">
        <f t="shared" si="6"/>
        <v>0</v>
      </c>
      <c r="H174" s="1509">
        <f t="shared" si="7"/>
        <v>0</v>
      </c>
      <c r="I174" s="867">
        <v>25</v>
      </c>
      <c r="J174" s="867">
        <v>25</v>
      </c>
      <c r="K174" s="167"/>
      <c r="L174" s="1514">
        <f t="shared" si="8"/>
        <v>0</v>
      </c>
      <c r="M174" s="737"/>
      <c r="N174" s="1361"/>
    </row>
    <row r="175" spans="1:187" s="849" customFormat="1">
      <c r="A175" s="304" t="str">
        <f>IF(K175&gt;0,COUNT($K$4:K175)+MAX('MI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5" s="1907"/>
      <c r="C175" s="860" t="s">
        <v>8130</v>
      </c>
      <c r="D175" s="874" t="s">
        <v>4608</v>
      </c>
      <c r="E175" s="869" t="s">
        <v>11615</v>
      </c>
      <c r="F175" s="1508">
        <v>4.2755502280154838</v>
      </c>
      <c r="G175" s="1867">
        <f t="shared" si="6"/>
        <v>0</v>
      </c>
      <c r="H175" s="1508">
        <f t="shared" si="7"/>
        <v>0</v>
      </c>
      <c r="I175" s="870">
        <v>50</v>
      </c>
      <c r="J175" s="870">
        <v>400</v>
      </c>
      <c r="K175" s="168"/>
      <c r="L175" s="1513">
        <f t="shared" si="8"/>
        <v>0</v>
      </c>
      <c r="M175" s="737"/>
      <c r="N175" s="1361"/>
    </row>
    <row r="176" spans="1:187" s="849" customFormat="1">
      <c r="A176" s="304" t="str">
        <f>IF(K176&gt;0,COUNT($K$4:K176)+MAX('MI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6" s="1908"/>
      <c r="C176" s="860" t="s">
        <v>8131</v>
      </c>
      <c r="D176" s="861" t="s">
        <v>4607</v>
      </c>
      <c r="E176" s="862" t="s">
        <v>11616</v>
      </c>
      <c r="F176" s="1520">
        <v>2.9394407817606454</v>
      </c>
      <c r="G176" s="1868">
        <f t="shared" si="6"/>
        <v>0</v>
      </c>
      <c r="H176" s="1508">
        <f t="shared" si="7"/>
        <v>0</v>
      </c>
      <c r="I176" s="863">
        <v>50</v>
      </c>
      <c r="J176" s="863">
        <v>300</v>
      </c>
      <c r="K176" s="166"/>
      <c r="L176" s="1513">
        <f t="shared" si="8"/>
        <v>0</v>
      </c>
      <c r="M176" s="737"/>
      <c r="N176" s="1361"/>
    </row>
    <row r="177" spans="1:14" s="849" customFormat="1">
      <c r="A177" s="304" t="str">
        <f>IF(K177&gt;0,COUNT($K$4:K177)+MAX('MI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7" s="1908"/>
      <c r="C177" s="860" t="s">
        <v>8132</v>
      </c>
      <c r="D177" s="861" t="s">
        <v>4606</v>
      </c>
      <c r="E177" s="862" t="s">
        <v>11617</v>
      </c>
      <c r="F177" s="1520">
        <v>4.3988834076697776</v>
      </c>
      <c r="G177" s="1868">
        <f t="shared" si="6"/>
        <v>0</v>
      </c>
      <c r="H177" s="1508">
        <f t="shared" si="7"/>
        <v>0</v>
      </c>
      <c r="I177" s="863">
        <v>50</v>
      </c>
      <c r="J177" s="863">
        <v>300</v>
      </c>
      <c r="K177" s="166"/>
      <c r="L177" s="1513">
        <f t="shared" si="8"/>
        <v>0</v>
      </c>
      <c r="M177" s="737"/>
      <c r="N177" s="1361"/>
    </row>
    <row r="178" spans="1:14" s="849" customFormat="1">
      <c r="A178" s="304" t="str">
        <f>IF(K178&gt;0,COUNT($K$4:K178)+MAX('MI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8" s="1908"/>
      <c r="C178" s="860" t="s">
        <v>8133</v>
      </c>
      <c r="D178" s="861" t="s">
        <v>4605</v>
      </c>
      <c r="E178" s="862" t="s">
        <v>11618</v>
      </c>
      <c r="F178" s="1520">
        <v>5.2211046053650616</v>
      </c>
      <c r="G178" s="1868">
        <f t="shared" si="6"/>
        <v>0</v>
      </c>
      <c r="H178" s="1508">
        <f t="shared" si="7"/>
        <v>0</v>
      </c>
      <c r="I178" s="863">
        <v>50</v>
      </c>
      <c r="J178" s="863">
        <v>300</v>
      </c>
      <c r="K178" s="166"/>
      <c r="L178" s="1513">
        <f t="shared" si="8"/>
        <v>0</v>
      </c>
      <c r="M178" s="737"/>
      <c r="N178" s="1361"/>
    </row>
    <row r="179" spans="1:14" s="849" customFormat="1" ht="31.5">
      <c r="A179" s="304" t="str">
        <f>IF(K179&gt;0,COUNT($K$4:K179)+MAX('MI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79" s="1908"/>
      <c r="C179" s="860" t="s">
        <v>8134</v>
      </c>
      <c r="D179" s="861" t="s">
        <v>4604</v>
      </c>
      <c r="E179" s="862" t="s">
        <v>11619</v>
      </c>
      <c r="F179" s="1520">
        <v>8.3455451566071464</v>
      </c>
      <c r="G179" s="1868">
        <f t="shared" si="6"/>
        <v>0</v>
      </c>
      <c r="H179" s="1508">
        <f t="shared" si="7"/>
        <v>0</v>
      </c>
      <c r="I179" s="863">
        <v>25</v>
      </c>
      <c r="J179" s="863">
        <v>150</v>
      </c>
      <c r="K179" s="166"/>
      <c r="L179" s="1513">
        <f t="shared" si="8"/>
        <v>0</v>
      </c>
      <c r="M179" s="737"/>
      <c r="N179" s="1361"/>
    </row>
    <row r="180" spans="1:14" s="849" customFormat="1" ht="31.5">
      <c r="A180" s="304" t="str">
        <f>IF(K180&gt;0,COUNT($K$4:K180)+MAX('MI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0" s="1908"/>
      <c r="C180" s="860" t="s">
        <v>8135</v>
      </c>
      <c r="D180" s="861" t="s">
        <v>4603</v>
      </c>
      <c r="E180" s="862" t="s">
        <v>11620</v>
      </c>
      <c r="F180" s="1520">
        <v>8.3455451566071464</v>
      </c>
      <c r="G180" s="1868">
        <f t="shared" si="6"/>
        <v>0</v>
      </c>
      <c r="H180" s="1508">
        <f t="shared" si="7"/>
        <v>0</v>
      </c>
      <c r="I180" s="863">
        <v>25</v>
      </c>
      <c r="J180" s="863">
        <v>150</v>
      </c>
      <c r="K180" s="166"/>
      <c r="L180" s="1513">
        <f t="shared" si="8"/>
        <v>0</v>
      </c>
      <c r="M180" s="737"/>
      <c r="N180" s="1361"/>
    </row>
    <row r="181" spans="1:14" s="849" customFormat="1">
      <c r="A181" s="304" t="str">
        <f>IF(K181&gt;0,COUNT($K$4:K181)+MAX('MI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1" s="1908"/>
      <c r="C181" s="860" t="s">
        <v>8136</v>
      </c>
      <c r="D181" s="861" t="s">
        <v>4602</v>
      </c>
      <c r="E181" s="862" t="s">
        <v>11621</v>
      </c>
      <c r="F181" s="1520">
        <v>8.3455451566071464</v>
      </c>
      <c r="G181" s="1868">
        <f t="shared" si="6"/>
        <v>0</v>
      </c>
      <c r="H181" s="1508">
        <f t="shared" si="7"/>
        <v>0</v>
      </c>
      <c r="I181" s="863">
        <v>25</v>
      </c>
      <c r="J181" s="863">
        <v>150</v>
      </c>
      <c r="K181" s="166"/>
      <c r="L181" s="1513">
        <f t="shared" si="8"/>
        <v>0</v>
      </c>
      <c r="M181" s="737"/>
      <c r="N181" s="1361"/>
    </row>
    <row r="182" spans="1:14" s="849" customFormat="1" ht="31.5">
      <c r="A182" s="304" t="str">
        <f>IF(K182&gt;0,COUNT($K$4:K182)+MAX('MI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2" s="1908"/>
      <c r="C182" s="860" t="s">
        <v>8137</v>
      </c>
      <c r="D182" s="861" t="s">
        <v>4601</v>
      </c>
      <c r="E182" s="862" t="s">
        <v>11622</v>
      </c>
      <c r="F182" s="1520">
        <v>13.217205752951712</v>
      </c>
      <c r="G182" s="1868">
        <f t="shared" si="6"/>
        <v>0</v>
      </c>
      <c r="H182" s="1508">
        <f t="shared" si="7"/>
        <v>0</v>
      </c>
      <c r="I182" s="863">
        <v>25</v>
      </c>
      <c r="J182" s="863">
        <v>100</v>
      </c>
      <c r="K182" s="166"/>
      <c r="L182" s="1513">
        <f t="shared" si="8"/>
        <v>0</v>
      </c>
      <c r="M182" s="737"/>
      <c r="N182" s="1361"/>
    </row>
    <row r="183" spans="1:14" s="849" customFormat="1">
      <c r="A183" s="304" t="str">
        <f>IF(K183&gt;0,COUNT($K$4:K183)+MAX('MI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3" s="1908"/>
      <c r="C183" s="860" t="s">
        <v>8138</v>
      </c>
      <c r="D183" s="861" t="s">
        <v>4600</v>
      </c>
      <c r="E183" s="862" t="s">
        <v>11623</v>
      </c>
      <c r="F183" s="1520">
        <v>13.217205752951712</v>
      </c>
      <c r="G183" s="1868">
        <f t="shared" si="6"/>
        <v>0</v>
      </c>
      <c r="H183" s="1508">
        <f t="shared" si="7"/>
        <v>0</v>
      </c>
      <c r="I183" s="863">
        <v>25</v>
      </c>
      <c r="J183" s="863">
        <v>100</v>
      </c>
      <c r="K183" s="166"/>
      <c r="L183" s="1513">
        <f t="shared" si="8"/>
        <v>0</v>
      </c>
      <c r="M183" s="737"/>
      <c r="N183" s="1361"/>
    </row>
    <row r="184" spans="1:14" s="849" customFormat="1" ht="31.5">
      <c r="A184" s="304" t="str">
        <f>IF(K184&gt;0,COUNT($K$4:K184)+MAX('MI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4" s="1908"/>
      <c r="C184" s="860" t="s">
        <v>8139</v>
      </c>
      <c r="D184" s="861" t="s">
        <v>4599</v>
      </c>
      <c r="E184" s="862" t="s">
        <v>11624</v>
      </c>
      <c r="F184" s="1520">
        <v>13.217205752951712</v>
      </c>
      <c r="G184" s="1868">
        <f t="shared" si="6"/>
        <v>0</v>
      </c>
      <c r="H184" s="1508">
        <f t="shared" si="7"/>
        <v>0</v>
      </c>
      <c r="I184" s="863">
        <v>25</v>
      </c>
      <c r="J184" s="863">
        <v>100</v>
      </c>
      <c r="K184" s="166"/>
      <c r="L184" s="1513">
        <f t="shared" si="8"/>
        <v>0</v>
      </c>
      <c r="M184" s="737"/>
      <c r="N184" s="1361"/>
    </row>
    <row r="185" spans="1:14" s="849" customFormat="1">
      <c r="A185" s="304" t="str">
        <f>IF(K185&gt;0,COUNT($K$4:K185)+MAX('MI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5" s="1908"/>
      <c r="C185" s="860" t="s">
        <v>8140</v>
      </c>
      <c r="D185" s="861" t="s">
        <v>4598</v>
      </c>
      <c r="E185" s="862" t="s">
        <v>11625</v>
      </c>
      <c r="F185" s="1520">
        <v>16.300535244309032</v>
      </c>
      <c r="G185" s="1868">
        <f t="shared" si="6"/>
        <v>0</v>
      </c>
      <c r="H185" s="1508">
        <f t="shared" si="7"/>
        <v>0</v>
      </c>
      <c r="I185" s="863">
        <v>10</v>
      </c>
      <c r="J185" s="863">
        <v>40</v>
      </c>
      <c r="K185" s="166"/>
      <c r="L185" s="1513">
        <f t="shared" si="8"/>
        <v>0</v>
      </c>
      <c r="M185" s="737"/>
      <c r="N185" s="1361"/>
    </row>
    <row r="186" spans="1:14" s="849" customFormat="1">
      <c r="A186" s="304" t="str">
        <f>IF(K186&gt;0,COUNT($K$4:K186)+MAX('MI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6" s="1908"/>
      <c r="C186" s="860" t="s">
        <v>8141</v>
      </c>
      <c r="D186" s="861" t="s">
        <v>4597</v>
      </c>
      <c r="E186" s="862" t="s">
        <v>11626</v>
      </c>
      <c r="F186" s="1520">
        <v>16.300535244309032</v>
      </c>
      <c r="G186" s="1868">
        <f t="shared" si="6"/>
        <v>0</v>
      </c>
      <c r="H186" s="1508">
        <f t="shared" si="7"/>
        <v>0</v>
      </c>
      <c r="I186" s="863">
        <v>10</v>
      </c>
      <c r="J186" s="863">
        <v>40</v>
      </c>
      <c r="K186" s="166"/>
      <c r="L186" s="1513">
        <f t="shared" si="8"/>
        <v>0</v>
      </c>
      <c r="M186" s="737"/>
      <c r="N186" s="1361"/>
    </row>
    <row r="187" spans="1:14" s="849" customFormat="1">
      <c r="A187" s="304" t="str">
        <f>IF(K187&gt;0,COUNT($K$4:K187)+MAX('MI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7" s="1908"/>
      <c r="C187" s="860" t="s">
        <v>8142</v>
      </c>
      <c r="D187" s="861" t="s">
        <v>4596</v>
      </c>
      <c r="E187" s="862" t="s">
        <v>11627</v>
      </c>
      <c r="F187" s="1520">
        <v>22.52886081685083</v>
      </c>
      <c r="G187" s="1868">
        <f t="shared" si="6"/>
        <v>0</v>
      </c>
      <c r="H187" s="1508">
        <f t="shared" si="7"/>
        <v>0</v>
      </c>
      <c r="I187" s="863">
        <v>10</v>
      </c>
      <c r="J187" s="863">
        <v>40</v>
      </c>
      <c r="K187" s="166"/>
      <c r="L187" s="1513">
        <f t="shared" si="8"/>
        <v>0</v>
      </c>
      <c r="M187" s="737"/>
      <c r="N187" s="1361"/>
    </row>
    <row r="188" spans="1:14" s="849" customFormat="1" ht="16.5" thickBot="1">
      <c r="A188" s="304" t="str">
        <f>IF(K188&gt;0,COUNT($K$4:K188)+MAX('MI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8" s="1909"/>
      <c r="C188" s="860" t="s">
        <v>8143</v>
      </c>
      <c r="D188" s="871" t="s">
        <v>4595</v>
      </c>
      <c r="E188" s="872" t="s">
        <v>11628</v>
      </c>
      <c r="F188" s="1522">
        <v>26.39330044601866</v>
      </c>
      <c r="G188" s="1870">
        <f t="shared" si="6"/>
        <v>0</v>
      </c>
      <c r="H188" s="1510">
        <f t="shared" si="7"/>
        <v>0</v>
      </c>
      <c r="I188" s="873">
        <v>10</v>
      </c>
      <c r="J188" s="873">
        <v>40</v>
      </c>
      <c r="K188" s="169"/>
      <c r="L188" s="1515">
        <f t="shared" si="8"/>
        <v>0</v>
      </c>
      <c r="M188" s="737"/>
      <c r="N188" s="1361"/>
    </row>
    <row r="189" spans="1:14" s="849" customFormat="1" ht="31.5">
      <c r="A189" s="304" t="str">
        <f>IF(K189&gt;0,COUNT($K$4:K189)+MAX('MI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89" s="1907"/>
      <c r="C189" s="856" t="s">
        <v>8144</v>
      </c>
      <c r="D189" s="857" t="s">
        <v>4594</v>
      </c>
      <c r="E189" s="858" t="s">
        <v>11629</v>
      </c>
      <c r="F189" s="1511">
        <v>1.8088866349296278</v>
      </c>
      <c r="G189" s="1871">
        <f t="shared" si="6"/>
        <v>0</v>
      </c>
      <c r="H189" s="1511">
        <f t="shared" si="7"/>
        <v>0</v>
      </c>
      <c r="I189" s="859">
        <v>50</v>
      </c>
      <c r="J189" s="859">
        <v>400</v>
      </c>
      <c r="K189" s="164"/>
      <c r="L189" s="1516">
        <f t="shared" si="8"/>
        <v>0</v>
      </c>
      <c r="M189" s="737"/>
      <c r="N189" s="1361"/>
    </row>
    <row r="190" spans="1:14" s="849" customFormat="1" ht="31.5">
      <c r="A190" s="304" t="str">
        <f>IF(K190&gt;0,COUNT($K$4:K190)+MAX('MI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0" s="1908"/>
      <c r="C190" s="860" t="s">
        <v>8538</v>
      </c>
      <c r="D190" s="861" t="s">
        <v>4593</v>
      </c>
      <c r="E190" s="862" t="s">
        <v>11630</v>
      </c>
      <c r="F190" s="1520">
        <v>2.0966640541229782</v>
      </c>
      <c r="G190" s="1868">
        <f t="shared" si="6"/>
        <v>0</v>
      </c>
      <c r="H190" s="1508">
        <f t="shared" si="7"/>
        <v>0</v>
      </c>
      <c r="I190" s="863">
        <v>50</v>
      </c>
      <c r="J190" s="863">
        <v>200</v>
      </c>
      <c r="K190" s="166"/>
      <c r="L190" s="1513">
        <f t="shared" si="8"/>
        <v>0</v>
      </c>
      <c r="M190" s="737"/>
      <c r="N190" s="1361"/>
    </row>
    <row r="191" spans="1:14" s="849" customFormat="1" ht="31.5">
      <c r="A191" s="304" t="str">
        <f>IF(K191&gt;0,COUNT($K$4:K191)+MAX('MI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1" s="1908"/>
      <c r="C191" s="860" t="s">
        <v>9564</v>
      </c>
      <c r="D191" s="861" t="s">
        <v>4592</v>
      </c>
      <c r="E191" s="862" t="s">
        <v>11631</v>
      </c>
      <c r="F191" s="1520">
        <v>3.9261062189949874</v>
      </c>
      <c r="G191" s="1868">
        <f t="shared" si="6"/>
        <v>0</v>
      </c>
      <c r="H191" s="1508">
        <f t="shared" si="7"/>
        <v>0</v>
      </c>
      <c r="I191" s="863">
        <v>50</v>
      </c>
      <c r="J191" s="863">
        <v>300</v>
      </c>
      <c r="K191" s="166"/>
      <c r="L191" s="1513">
        <f t="shared" si="8"/>
        <v>0</v>
      </c>
      <c r="M191" s="737"/>
      <c r="N191" s="1361"/>
    </row>
    <row r="192" spans="1:14" s="849" customFormat="1" ht="31.5">
      <c r="A192" s="304" t="str">
        <f>IF(K192&gt;0,COUNT($K$4:K192)+MAX('MI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2" s="1908"/>
      <c r="C192" s="860" t="s">
        <v>8145</v>
      </c>
      <c r="D192" s="861" t="s">
        <v>4591</v>
      </c>
      <c r="E192" s="862" t="s">
        <v>11632</v>
      </c>
      <c r="F192" s="1520">
        <v>6.5366585216775208</v>
      </c>
      <c r="G192" s="1868">
        <f t="shared" si="6"/>
        <v>0</v>
      </c>
      <c r="H192" s="1508">
        <f t="shared" si="7"/>
        <v>0</v>
      </c>
      <c r="I192" s="863">
        <v>25</v>
      </c>
      <c r="J192" s="863">
        <v>150</v>
      </c>
      <c r="K192" s="166"/>
      <c r="L192" s="1513">
        <f t="shared" si="8"/>
        <v>0</v>
      </c>
      <c r="M192" s="737"/>
      <c r="N192" s="1361"/>
    </row>
    <row r="193" spans="1:14" s="849" customFormat="1" ht="31.5">
      <c r="A193" s="304" t="str">
        <f>IF(K193&gt;0,COUNT($K$4:K193)+MAX('MI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3" s="1908"/>
      <c r="C193" s="860" t="s">
        <v>8539</v>
      </c>
      <c r="D193" s="861" t="s">
        <v>4590</v>
      </c>
      <c r="E193" s="862" t="s">
        <v>11633</v>
      </c>
      <c r="F193" s="1520">
        <v>7.2766575996032765</v>
      </c>
      <c r="G193" s="1868">
        <f t="shared" si="6"/>
        <v>0</v>
      </c>
      <c r="H193" s="1508">
        <f t="shared" si="7"/>
        <v>0</v>
      </c>
      <c r="I193" s="863">
        <v>25</v>
      </c>
      <c r="J193" s="863">
        <v>100</v>
      </c>
      <c r="K193" s="166"/>
      <c r="L193" s="1513">
        <f t="shared" si="8"/>
        <v>0</v>
      </c>
      <c r="M193" s="737"/>
      <c r="N193" s="1361"/>
    </row>
    <row r="194" spans="1:14" s="849" customFormat="1" ht="31.5">
      <c r="A194" s="304" t="str">
        <f>IF(K194&gt;0,COUNT($K$4:K194)+MAX('MI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4" s="1908"/>
      <c r="C194" s="860" t="s">
        <v>8540</v>
      </c>
      <c r="D194" s="861" t="s">
        <v>4589</v>
      </c>
      <c r="E194" s="862" t="s">
        <v>11634</v>
      </c>
      <c r="F194" s="1520">
        <v>18.767198837394886</v>
      </c>
      <c r="G194" s="1868">
        <f t="shared" si="6"/>
        <v>0</v>
      </c>
      <c r="H194" s="1508">
        <f t="shared" si="7"/>
        <v>0</v>
      </c>
      <c r="I194" s="863">
        <v>10</v>
      </c>
      <c r="J194" s="863">
        <v>40</v>
      </c>
      <c r="K194" s="166"/>
      <c r="L194" s="1513">
        <f t="shared" si="8"/>
        <v>0</v>
      </c>
      <c r="M194" s="737"/>
      <c r="N194" s="1361"/>
    </row>
    <row r="195" spans="1:14" s="849" customFormat="1" ht="31.5">
      <c r="A195" s="304" t="str">
        <f>IF(K195&gt;0,COUNT($K$4:K195)+MAX('MI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5" s="1908"/>
      <c r="C195" s="860" t="s">
        <v>8146</v>
      </c>
      <c r="D195" s="861" t="s">
        <v>4588</v>
      </c>
      <c r="E195" s="862" t="s">
        <v>11635</v>
      </c>
      <c r="F195" s="1520">
        <v>46.39383107995647</v>
      </c>
      <c r="G195" s="1868">
        <f t="shared" si="6"/>
        <v>0</v>
      </c>
      <c r="H195" s="1508">
        <f t="shared" si="7"/>
        <v>0</v>
      </c>
      <c r="I195" s="863">
        <v>9</v>
      </c>
      <c r="J195" s="863">
        <v>36</v>
      </c>
      <c r="K195" s="166"/>
      <c r="L195" s="1513">
        <f t="shared" si="8"/>
        <v>0</v>
      </c>
      <c r="M195" s="737"/>
      <c r="N195" s="1361"/>
    </row>
    <row r="196" spans="1:14" s="849" customFormat="1" ht="31.5">
      <c r="A196" s="304" t="str">
        <f>IF(K196&gt;0,COUNT($K$4:K196)+MAX('MI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6" s="1908"/>
      <c r="C196" s="860" t="s">
        <v>8147</v>
      </c>
      <c r="D196" s="861" t="s">
        <v>4587</v>
      </c>
      <c r="E196" s="862" t="s">
        <v>11636</v>
      </c>
      <c r="F196" s="1520">
        <v>69.559913325021128</v>
      </c>
      <c r="G196" s="1868">
        <f t="shared" si="6"/>
        <v>0</v>
      </c>
      <c r="H196" s="1508">
        <f t="shared" si="7"/>
        <v>0</v>
      </c>
      <c r="I196" s="863">
        <v>6</v>
      </c>
      <c r="J196" s="863">
        <v>24</v>
      </c>
      <c r="K196" s="166"/>
      <c r="L196" s="1513">
        <f t="shared" si="8"/>
        <v>0</v>
      </c>
      <c r="M196" s="737"/>
      <c r="N196" s="1361"/>
    </row>
    <row r="197" spans="1:14" s="849" customFormat="1" ht="32.25" thickBot="1">
      <c r="A197" s="304" t="str">
        <f>IF(K197&gt;0,COUNT($K$4:K197)+MAX('MI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7" s="1909"/>
      <c r="C197" s="864" t="s">
        <v>8148</v>
      </c>
      <c r="D197" s="865" t="s">
        <v>4586</v>
      </c>
      <c r="E197" s="866" t="s">
        <v>11637</v>
      </c>
      <c r="F197" s="1521">
        <v>105.42931307447797</v>
      </c>
      <c r="G197" s="1869">
        <f t="shared" ref="G197:G260" si="9">$G$2</f>
        <v>0</v>
      </c>
      <c r="H197" s="1509">
        <f t="shared" si="7"/>
        <v>0</v>
      </c>
      <c r="I197" s="867">
        <v>7</v>
      </c>
      <c r="J197" s="867">
        <v>7</v>
      </c>
      <c r="K197" s="167"/>
      <c r="L197" s="1514">
        <f t="shared" si="8"/>
        <v>0</v>
      </c>
      <c r="M197" s="737"/>
      <c r="N197" s="1361"/>
    </row>
    <row r="198" spans="1:14" s="849" customFormat="1" ht="31.5">
      <c r="A198" s="304" t="str">
        <f>IF(K198&gt;0,COUNT($K$4:K198)+MAX('MI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8" s="1907"/>
      <c r="C198" s="860" t="s">
        <v>8149</v>
      </c>
      <c r="D198" s="874" t="s">
        <v>4585</v>
      </c>
      <c r="E198" s="869" t="s">
        <v>11644</v>
      </c>
      <c r="F198" s="1508">
        <v>5.0155493059412413</v>
      </c>
      <c r="G198" s="1867">
        <f t="shared" si="9"/>
        <v>0</v>
      </c>
      <c r="H198" s="1508">
        <f t="shared" ref="H198:H261" si="10">IFERROR(G198*F198,"-")</f>
        <v>0</v>
      </c>
      <c r="I198" s="870">
        <v>50</v>
      </c>
      <c r="J198" s="870">
        <v>400</v>
      </c>
      <c r="K198" s="168"/>
      <c r="L198" s="1513">
        <f t="shared" ref="L198:L261" si="11">IFERROR(H198*K198,0)</f>
        <v>0</v>
      </c>
      <c r="M198" s="737"/>
      <c r="N198" s="1361"/>
    </row>
    <row r="199" spans="1:14" s="849" customFormat="1" ht="31.5">
      <c r="A199" s="304" t="str">
        <f>IF(K199&gt;0,COUNT($K$4:K199)+MAX('MI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199" s="1908"/>
      <c r="C199" s="860" t="s">
        <v>8150</v>
      </c>
      <c r="D199" s="861" t="s">
        <v>4584</v>
      </c>
      <c r="E199" s="862" t="s">
        <v>11645</v>
      </c>
      <c r="F199" s="1520">
        <v>3.9261062189949874</v>
      </c>
      <c r="G199" s="1868">
        <f t="shared" si="9"/>
        <v>0</v>
      </c>
      <c r="H199" s="1508">
        <f t="shared" si="10"/>
        <v>0</v>
      </c>
      <c r="I199" s="863">
        <v>50</v>
      </c>
      <c r="J199" s="863">
        <v>300</v>
      </c>
      <c r="K199" s="166"/>
      <c r="L199" s="1513">
        <f t="shared" si="11"/>
        <v>0</v>
      </c>
      <c r="M199" s="737"/>
      <c r="N199" s="1361"/>
    </row>
    <row r="200" spans="1:14" s="849" customFormat="1" ht="31.5">
      <c r="A200" s="304" t="str">
        <f>IF(K200&gt;0,COUNT($K$4:K200)+MAX('MI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0" s="1908"/>
      <c r="C200" s="860" t="s">
        <v>8151</v>
      </c>
      <c r="D200" s="861" t="s">
        <v>4583</v>
      </c>
      <c r="E200" s="862" t="s">
        <v>11646</v>
      </c>
      <c r="F200" s="1520">
        <v>2.1583306439501242</v>
      </c>
      <c r="G200" s="1868">
        <f t="shared" si="9"/>
        <v>0</v>
      </c>
      <c r="H200" s="1508">
        <f t="shared" si="10"/>
        <v>0</v>
      </c>
      <c r="I200" s="863">
        <v>50</v>
      </c>
      <c r="J200" s="863">
        <v>300</v>
      </c>
      <c r="K200" s="166"/>
      <c r="L200" s="1513">
        <f t="shared" si="11"/>
        <v>0</v>
      </c>
      <c r="M200" s="737"/>
      <c r="N200" s="1361"/>
    </row>
    <row r="201" spans="1:14" s="849" customFormat="1" ht="31.5">
      <c r="A201" s="304" t="str">
        <f>IF(K201&gt;0,COUNT($K$4:K201)+MAX('MI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1" s="1908"/>
      <c r="C201" s="860" t="s">
        <v>8152</v>
      </c>
      <c r="D201" s="861" t="s">
        <v>4582</v>
      </c>
      <c r="E201" s="862" t="s">
        <v>11647</v>
      </c>
      <c r="F201" s="1520">
        <v>6.0227702731179642</v>
      </c>
      <c r="G201" s="1868">
        <f t="shared" si="9"/>
        <v>0</v>
      </c>
      <c r="H201" s="1508">
        <f t="shared" si="10"/>
        <v>0</v>
      </c>
      <c r="I201" s="863">
        <v>50</v>
      </c>
      <c r="J201" s="863">
        <v>200</v>
      </c>
      <c r="K201" s="166"/>
      <c r="L201" s="1513">
        <f t="shared" si="11"/>
        <v>0</v>
      </c>
      <c r="M201" s="737"/>
      <c r="N201" s="1361"/>
    </row>
    <row r="202" spans="1:14" s="849" customFormat="1" ht="31.5">
      <c r="A202" s="304" t="str">
        <f>IF(K202&gt;0,COUNT($K$4:K202)+MAX('MI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2" s="1908"/>
      <c r="C202" s="860" t="s">
        <v>8153</v>
      </c>
      <c r="D202" s="861" t="s">
        <v>4581</v>
      </c>
      <c r="E202" s="862" t="s">
        <v>11648</v>
      </c>
      <c r="F202" s="1520">
        <v>6.0227702731179642</v>
      </c>
      <c r="G202" s="1868">
        <f t="shared" si="9"/>
        <v>0</v>
      </c>
      <c r="H202" s="1508">
        <f t="shared" si="10"/>
        <v>0</v>
      </c>
      <c r="I202" s="863">
        <v>50</v>
      </c>
      <c r="J202" s="863">
        <v>300</v>
      </c>
      <c r="K202" s="166"/>
      <c r="L202" s="1513">
        <f t="shared" si="11"/>
        <v>0</v>
      </c>
      <c r="M202" s="737"/>
      <c r="N202" s="1361"/>
    </row>
    <row r="203" spans="1:14" s="849" customFormat="1" ht="31.5">
      <c r="A203" s="304" t="str">
        <f>IF(K203&gt;0,COUNT($K$4:K203)+MAX('MI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3" s="1908"/>
      <c r="C203" s="860" t="s">
        <v>8154</v>
      </c>
      <c r="D203" s="861" t="s">
        <v>4580</v>
      </c>
      <c r="E203" s="862" t="s">
        <v>11649</v>
      </c>
      <c r="F203" s="1520">
        <v>8.7566557554547888</v>
      </c>
      <c r="G203" s="1868">
        <f t="shared" si="9"/>
        <v>0</v>
      </c>
      <c r="H203" s="1508">
        <f t="shared" si="10"/>
        <v>0</v>
      </c>
      <c r="I203" s="863">
        <v>25</v>
      </c>
      <c r="J203" s="863">
        <v>100</v>
      </c>
      <c r="K203" s="166"/>
      <c r="L203" s="1513">
        <f t="shared" si="11"/>
        <v>0</v>
      </c>
      <c r="M203" s="737"/>
      <c r="N203" s="1361"/>
    </row>
    <row r="204" spans="1:14" s="849" customFormat="1" ht="31.5">
      <c r="A204" s="304" t="str">
        <f>IF(K204&gt;0,COUNT($K$4:K204)+MAX('MI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4" s="1908"/>
      <c r="C204" s="860" t="s">
        <v>8155</v>
      </c>
      <c r="D204" s="861" t="s">
        <v>4579</v>
      </c>
      <c r="E204" s="862" t="s">
        <v>11650</v>
      </c>
      <c r="F204" s="1520">
        <v>14.553315199206553</v>
      </c>
      <c r="G204" s="1868">
        <f t="shared" si="9"/>
        <v>0</v>
      </c>
      <c r="H204" s="1508">
        <f t="shared" si="10"/>
        <v>0</v>
      </c>
      <c r="I204" s="863">
        <v>25</v>
      </c>
      <c r="J204" s="863">
        <v>100</v>
      </c>
      <c r="K204" s="166"/>
      <c r="L204" s="1513">
        <f t="shared" si="11"/>
        <v>0</v>
      </c>
      <c r="M204" s="737"/>
      <c r="N204" s="1361"/>
    </row>
    <row r="205" spans="1:14" s="849" customFormat="1" ht="31.5">
      <c r="A205" s="304" t="str">
        <f>IF(K205&gt;0,COUNT($K$4:K205)+MAX('MI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5" s="1908"/>
      <c r="C205" s="860" t="s">
        <v>8156</v>
      </c>
      <c r="D205" s="861" t="s">
        <v>4578</v>
      </c>
      <c r="E205" s="862" t="s">
        <v>11651</v>
      </c>
      <c r="F205" s="1520">
        <v>15.149425567535632</v>
      </c>
      <c r="G205" s="1868">
        <f t="shared" si="9"/>
        <v>0</v>
      </c>
      <c r="H205" s="1508">
        <f t="shared" si="10"/>
        <v>0</v>
      </c>
      <c r="I205" s="863">
        <v>15</v>
      </c>
      <c r="J205" s="863">
        <v>60</v>
      </c>
      <c r="K205" s="166"/>
      <c r="L205" s="1513">
        <f t="shared" si="11"/>
        <v>0</v>
      </c>
      <c r="M205" s="737"/>
      <c r="N205" s="1361"/>
    </row>
    <row r="206" spans="1:14" s="849" customFormat="1" ht="31.5">
      <c r="A206" s="304" t="str">
        <f>IF(K206&gt;0,COUNT($K$4:K206)+MAX('MI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6" s="1908"/>
      <c r="C206" s="860" t="s">
        <v>8157</v>
      </c>
      <c r="D206" s="861" t="s">
        <v>4577</v>
      </c>
      <c r="E206" s="862" t="s">
        <v>11652</v>
      </c>
      <c r="F206" s="1520">
        <v>25.180524179418114</v>
      </c>
      <c r="G206" s="1868">
        <f t="shared" si="9"/>
        <v>0</v>
      </c>
      <c r="H206" s="1508">
        <f t="shared" si="10"/>
        <v>0</v>
      </c>
      <c r="I206" s="863">
        <v>10</v>
      </c>
      <c r="J206" s="863">
        <v>40</v>
      </c>
      <c r="K206" s="166"/>
      <c r="L206" s="1513">
        <f t="shared" si="11"/>
        <v>0</v>
      </c>
      <c r="M206" s="737"/>
      <c r="N206" s="1361"/>
    </row>
    <row r="207" spans="1:14" s="849" customFormat="1" ht="31.5">
      <c r="A207" s="304" t="str">
        <f>IF(K207&gt;0,COUNT($K$4:K207)+MAX('MI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7" s="1908"/>
      <c r="C207" s="860" t="s">
        <v>8158</v>
      </c>
      <c r="D207" s="861" t="s">
        <v>4576</v>
      </c>
      <c r="E207" s="862" t="s">
        <v>11653</v>
      </c>
      <c r="F207" s="1520">
        <v>25.180524179418114</v>
      </c>
      <c r="G207" s="1868">
        <f t="shared" si="9"/>
        <v>0</v>
      </c>
      <c r="H207" s="1508">
        <f t="shared" si="10"/>
        <v>0</v>
      </c>
      <c r="I207" s="863">
        <v>10</v>
      </c>
      <c r="J207" s="863">
        <v>40</v>
      </c>
      <c r="K207" s="166"/>
      <c r="L207" s="1513">
        <f t="shared" si="11"/>
        <v>0</v>
      </c>
      <c r="M207" s="737"/>
      <c r="N207" s="1361"/>
    </row>
    <row r="208" spans="1:14" s="849" customFormat="1" ht="32.25" thickBot="1">
      <c r="A208" s="304" t="str">
        <f>IF(K208&gt;0,COUNT($K$4:K208)+MAX('MI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8" s="1909"/>
      <c r="C208" s="860" t="s">
        <v>8159</v>
      </c>
      <c r="D208" s="871" t="s">
        <v>4575</v>
      </c>
      <c r="E208" s="872" t="s">
        <v>11654</v>
      </c>
      <c r="F208" s="1522">
        <v>25.180524179418114</v>
      </c>
      <c r="G208" s="1870">
        <f t="shared" si="9"/>
        <v>0</v>
      </c>
      <c r="H208" s="1510">
        <f t="shared" si="10"/>
        <v>0</v>
      </c>
      <c r="I208" s="873">
        <v>10</v>
      </c>
      <c r="J208" s="873">
        <v>40</v>
      </c>
      <c r="K208" s="169"/>
      <c r="L208" s="1515">
        <f t="shared" si="11"/>
        <v>0</v>
      </c>
      <c r="M208" s="737"/>
      <c r="N208" s="1361"/>
    </row>
    <row r="209" spans="1:14" s="849" customFormat="1" ht="31.5">
      <c r="A209" s="304" t="str">
        <f>IF(K209&gt;0,COUNT($K$4:K209)+MAX('MI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09" s="1907"/>
      <c r="C209" s="856" t="s">
        <v>8160</v>
      </c>
      <c r="D209" s="857" t="s">
        <v>4574</v>
      </c>
      <c r="E209" s="858" t="s">
        <v>11638</v>
      </c>
      <c r="F209" s="1511">
        <v>3.5355511500897272</v>
      </c>
      <c r="G209" s="1871">
        <f t="shared" si="9"/>
        <v>0</v>
      </c>
      <c r="H209" s="1511">
        <f t="shared" si="10"/>
        <v>0</v>
      </c>
      <c r="I209" s="859">
        <v>50</v>
      </c>
      <c r="J209" s="859">
        <v>400</v>
      </c>
      <c r="K209" s="164"/>
      <c r="L209" s="1516">
        <f t="shared" si="11"/>
        <v>0</v>
      </c>
      <c r="M209" s="737"/>
      <c r="N209" s="1361"/>
    </row>
    <row r="210" spans="1:14" s="849" customFormat="1" ht="31.5">
      <c r="A210" s="304" t="str">
        <f>IF(K210&gt;0,COUNT($K$4:K210)+MAX('MI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0" s="1908"/>
      <c r="C210" s="860" t="s">
        <v>8161</v>
      </c>
      <c r="D210" s="861" t="s">
        <v>4573</v>
      </c>
      <c r="E210" s="862" t="s">
        <v>11639</v>
      </c>
      <c r="F210" s="1520">
        <v>5.2211046053650616</v>
      </c>
      <c r="G210" s="1868">
        <f t="shared" si="9"/>
        <v>0</v>
      </c>
      <c r="H210" s="1508">
        <f t="shared" si="10"/>
        <v>0</v>
      </c>
      <c r="I210" s="863">
        <v>50</v>
      </c>
      <c r="J210" s="863">
        <v>300</v>
      </c>
      <c r="K210" s="166"/>
      <c r="L210" s="1513">
        <f t="shared" si="11"/>
        <v>0</v>
      </c>
      <c r="M210" s="737"/>
      <c r="N210" s="1361"/>
    </row>
    <row r="211" spans="1:14" s="849" customFormat="1" ht="31.5">
      <c r="A211" s="304" t="str">
        <f>IF(K211&gt;0,COUNT($K$4:K211)+MAX('MI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1" s="1908"/>
      <c r="C211" s="860" t="s">
        <v>8162</v>
      </c>
      <c r="D211" s="861" t="s">
        <v>4572</v>
      </c>
      <c r="E211" s="862" t="s">
        <v>11640</v>
      </c>
      <c r="F211" s="1520">
        <v>11.182208288655882</v>
      </c>
      <c r="G211" s="1868">
        <f t="shared" si="9"/>
        <v>0</v>
      </c>
      <c r="H211" s="1508">
        <f t="shared" si="10"/>
        <v>0</v>
      </c>
      <c r="I211" s="863">
        <v>50</v>
      </c>
      <c r="J211" s="863">
        <v>300</v>
      </c>
      <c r="K211" s="166"/>
      <c r="L211" s="1513">
        <f t="shared" si="11"/>
        <v>0</v>
      </c>
      <c r="M211" s="737"/>
      <c r="N211" s="1361"/>
    </row>
    <row r="212" spans="1:14" s="849" customFormat="1" ht="31.5">
      <c r="A212" s="304" t="str">
        <f>IF(K212&gt;0,COUNT($K$4:K212)+MAX('MI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2" s="1908"/>
      <c r="C212" s="860" t="s">
        <v>8163</v>
      </c>
      <c r="D212" s="861" t="s">
        <v>4571</v>
      </c>
      <c r="E212" s="862" t="s">
        <v>11641</v>
      </c>
      <c r="F212" s="1520">
        <v>11.963318426466405</v>
      </c>
      <c r="G212" s="1868">
        <f t="shared" si="9"/>
        <v>0</v>
      </c>
      <c r="H212" s="1508">
        <f t="shared" si="10"/>
        <v>0</v>
      </c>
      <c r="I212" s="863">
        <v>25</v>
      </c>
      <c r="J212" s="863">
        <v>150</v>
      </c>
      <c r="K212" s="166"/>
      <c r="L212" s="1513">
        <f t="shared" si="11"/>
        <v>0</v>
      </c>
      <c r="M212" s="737"/>
      <c r="N212" s="1361"/>
    </row>
    <row r="213" spans="1:14" s="849" customFormat="1" ht="31.5">
      <c r="A213" s="304" t="str">
        <f>IF(K213&gt;0,COUNT($K$4:K213)+MAX('MI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3" s="1908"/>
      <c r="C213" s="860" t="s">
        <v>8164</v>
      </c>
      <c r="D213" s="861" t="s">
        <v>4570</v>
      </c>
      <c r="E213" s="862" t="s">
        <v>11642</v>
      </c>
      <c r="F213" s="1520">
        <v>15.128870037593252</v>
      </c>
      <c r="G213" s="1868">
        <f t="shared" si="9"/>
        <v>0</v>
      </c>
      <c r="H213" s="1508">
        <f t="shared" si="10"/>
        <v>0</v>
      </c>
      <c r="I213" s="863">
        <v>35</v>
      </c>
      <c r="J213" s="863">
        <v>140</v>
      </c>
      <c r="K213" s="166"/>
      <c r="L213" s="1513">
        <f t="shared" si="11"/>
        <v>0</v>
      </c>
      <c r="M213" s="737"/>
      <c r="N213" s="1361"/>
    </row>
    <row r="214" spans="1:14" s="849" customFormat="1" ht="32.25" thickBot="1">
      <c r="A214" s="304" t="str">
        <f>IF(K214&gt;0,COUNT($K$4:K214)+MAX('MI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4" s="1909"/>
      <c r="C214" s="864" t="s">
        <v>8165</v>
      </c>
      <c r="D214" s="865" t="s">
        <v>4569</v>
      </c>
      <c r="E214" s="866" t="s">
        <v>11643</v>
      </c>
      <c r="F214" s="1521">
        <v>22.939971415698466</v>
      </c>
      <c r="G214" s="1869">
        <f t="shared" si="9"/>
        <v>0</v>
      </c>
      <c r="H214" s="1509">
        <f t="shared" si="10"/>
        <v>0</v>
      </c>
      <c r="I214" s="867">
        <v>10</v>
      </c>
      <c r="J214" s="867">
        <v>60</v>
      </c>
      <c r="K214" s="167"/>
      <c r="L214" s="1514">
        <f t="shared" si="11"/>
        <v>0</v>
      </c>
      <c r="M214" s="737"/>
      <c r="N214" s="1361"/>
    </row>
    <row r="215" spans="1:14" s="849" customFormat="1" ht="31.5">
      <c r="A215" s="304" t="str">
        <f>IF(K215&gt;0,COUNT($K$4:K215)+MAX('MI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5" s="1907"/>
      <c r="C215" s="860" t="s">
        <v>8541</v>
      </c>
      <c r="D215" s="874" t="s">
        <v>4568</v>
      </c>
      <c r="E215" s="869" t="s">
        <v>11530</v>
      </c>
      <c r="F215" s="1508">
        <v>4.1316615184188086</v>
      </c>
      <c r="G215" s="1867">
        <f t="shared" si="9"/>
        <v>0</v>
      </c>
      <c r="H215" s="1508">
        <f t="shared" si="10"/>
        <v>0</v>
      </c>
      <c r="I215" s="870">
        <v>50</v>
      </c>
      <c r="J215" s="870">
        <v>400</v>
      </c>
      <c r="K215" s="168"/>
      <c r="L215" s="1513">
        <f t="shared" si="11"/>
        <v>0</v>
      </c>
      <c r="M215" s="737"/>
      <c r="N215" s="1361"/>
    </row>
    <row r="216" spans="1:14" s="849" customFormat="1" ht="31.5">
      <c r="A216" s="304" t="str">
        <f>IF(K216&gt;0,COUNT($K$4:K216)+MAX('MI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6" s="1908"/>
      <c r="C216" s="860" t="s">
        <v>8542</v>
      </c>
      <c r="D216" s="861" t="s">
        <v>4567</v>
      </c>
      <c r="E216" s="862" t="s">
        <v>11531</v>
      </c>
      <c r="F216" s="1520">
        <v>5.0772158957683873</v>
      </c>
      <c r="G216" s="1868">
        <f t="shared" si="9"/>
        <v>0</v>
      </c>
      <c r="H216" s="1508">
        <f t="shared" si="10"/>
        <v>0</v>
      </c>
      <c r="I216" s="863">
        <v>50</v>
      </c>
      <c r="J216" s="863">
        <v>200</v>
      </c>
      <c r="K216" s="166"/>
      <c r="L216" s="1513">
        <f t="shared" si="11"/>
        <v>0</v>
      </c>
      <c r="M216" s="737"/>
      <c r="N216" s="1361"/>
    </row>
    <row r="217" spans="1:14" s="849" customFormat="1" ht="31.5">
      <c r="A217" s="304" t="str">
        <f>IF(K217&gt;0,COUNT($K$4:K217)+MAX('MI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7" s="1908"/>
      <c r="C217" s="860" t="s">
        <v>8543</v>
      </c>
      <c r="D217" s="861" t="s">
        <v>4566</v>
      </c>
      <c r="E217" s="862" t="s">
        <v>11532</v>
      </c>
      <c r="F217" s="1520">
        <v>8.7566557554547888</v>
      </c>
      <c r="G217" s="1868">
        <f t="shared" si="9"/>
        <v>0</v>
      </c>
      <c r="H217" s="1508">
        <f t="shared" si="10"/>
        <v>0</v>
      </c>
      <c r="I217" s="863">
        <v>50</v>
      </c>
      <c r="J217" s="863">
        <v>300</v>
      </c>
      <c r="K217" s="166"/>
      <c r="L217" s="1513">
        <f t="shared" si="11"/>
        <v>0</v>
      </c>
      <c r="M217" s="737"/>
      <c r="N217" s="1361"/>
    </row>
    <row r="218" spans="1:14" s="849" customFormat="1" ht="31.5">
      <c r="A218" s="304" t="str">
        <f>IF(K218&gt;0,COUNT($K$4:K218)+MAX('MI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8" s="1908"/>
      <c r="C218" s="860" t="s">
        <v>8166</v>
      </c>
      <c r="D218" s="861" t="s">
        <v>4565</v>
      </c>
      <c r="E218" s="862" t="s">
        <v>11533</v>
      </c>
      <c r="F218" s="1520">
        <v>10.503875800557275</v>
      </c>
      <c r="G218" s="1868">
        <f t="shared" si="9"/>
        <v>0</v>
      </c>
      <c r="H218" s="1508">
        <f t="shared" si="10"/>
        <v>0</v>
      </c>
      <c r="I218" s="863">
        <v>25</v>
      </c>
      <c r="J218" s="863">
        <v>150</v>
      </c>
      <c r="K218" s="166"/>
      <c r="L218" s="1513">
        <f t="shared" si="11"/>
        <v>0</v>
      </c>
      <c r="M218" s="737"/>
      <c r="N218" s="1361"/>
    </row>
    <row r="219" spans="1:14" s="849" customFormat="1" ht="31.5">
      <c r="A219" s="304" t="str">
        <f>IF(K219&gt;0,COUNT($K$4:K219)+MAX('MI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19" s="1908"/>
      <c r="C219" s="860" t="s">
        <v>8544</v>
      </c>
      <c r="D219" s="861" t="s">
        <v>4564</v>
      </c>
      <c r="E219" s="862" t="s">
        <v>11534</v>
      </c>
      <c r="F219" s="1520">
        <v>11.572763357561142</v>
      </c>
      <c r="G219" s="1868">
        <f t="shared" si="9"/>
        <v>0</v>
      </c>
      <c r="H219" s="1508">
        <f t="shared" si="10"/>
        <v>0</v>
      </c>
      <c r="I219" s="863">
        <v>25</v>
      </c>
      <c r="J219" s="863">
        <v>100</v>
      </c>
      <c r="K219" s="166"/>
      <c r="L219" s="1513">
        <f t="shared" si="11"/>
        <v>0</v>
      </c>
      <c r="M219" s="737"/>
      <c r="N219" s="1361"/>
    </row>
    <row r="220" spans="1:14" s="849" customFormat="1" ht="31.5">
      <c r="A220" s="304" t="str">
        <f>IF(K220&gt;0,COUNT($K$4:K220)+MAX('MI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0" s="1908"/>
      <c r="C220" s="860" t="s">
        <v>8545</v>
      </c>
      <c r="D220" s="861" t="s">
        <v>4563</v>
      </c>
      <c r="E220" s="862" t="s">
        <v>11535</v>
      </c>
      <c r="F220" s="1520">
        <v>22.34386104736938</v>
      </c>
      <c r="G220" s="1868">
        <f t="shared" si="9"/>
        <v>0</v>
      </c>
      <c r="H220" s="1508">
        <f t="shared" si="10"/>
        <v>0</v>
      </c>
      <c r="I220" s="863">
        <v>10</v>
      </c>
      <c r="J220" s="863">
        <v>60</v>
      </c>
      <c r="K220" s="166"/>
      <c r="L220" s="1513">
        <f t="shared" si="11"/>
        <v>0</v>
      </c>
      <c r="M220" s="737"/>
      <c r="N220" s="1361"/>
    </row>
    <row r="221" spans="1:14" s="849" customFormat="1" ht="31.5">
      <c r="A221" s="304" t="str">
        <f>IF(K221&gt;0,COUNT($K$4:K221)+MAX('MI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1" s="1908"/>
      <c r="C221" s="860" t="s">
        <v>8167</v>
      </c>
      <c r="D221" s="861" t="s">
        <v>4562</v>
      </c>
      <c r="E221" s="862" t="s">
        <v>11536</v>
      </c>
      <c r="F221" s="1520">
        <v>40.062727857702775</v>
      </c>
      <c r="G221" s="1868">
        <f t="shared" si="9"/>
        <v>0</v>
      </c>
      <c r="H221" s="1508">
        <f t="shared" si="10"/>
        <v>0</v>
      </c>
      <c r="I221" s="863">
        <v>10</v>
      </c>
      <c r="J221" s="863">
        <v>40</v>
      </c>
      <c r="K221" s="166"/>
      <c r="L221" s="1513">
        <f t="shared" si="11"/>
        <v>0</v>
      </c>
      <c r="M221" s="737"/>
      <c r="N221" s="1361"/>
    </row>
    <row r="222" spans="1:14" s="849" customFormat="1" ht="31.5">
      <c r="A222" s="304" t="str">
        <f>IF(K222&gt;0,COUNT($K$4:K222)+MAX('MI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2" s="1908"/>
      <c r="C222" s="860" t="s">
        <v>8168</v>
      </c>
      <c r="D222" s="861" t="s">
        <v>4561</v>
      </c>
      <c r="E222" s="862" t="s">
        <v>11537</v>
      </c>
      <c r="F222" s="1520">
        <v>49.456605041371411</v>
      </c>
      <c r="G222" s="1868">
        <f t="shared" si="9"/>
        <v>0</v>
      </c>
      <c r="H222" s="1508">
        <f t="shared" si="10"/>
        <v>0</v>
      </c>
      <c r="I222" s="863">
        <v>15</v>
      </c>
      <c r="J222" s="863">
        <v>15</v>
      </c>
      <c r="K222" s="166"/>
      <c r="L222" s="1513">
        <f t="shared" si="11"/>
        <v>0</v>
      </c>
      <c r="M222" s="737"/>
      <c r="N222" s="1361"/>
    </row>
    <row r="223" spans="1:14" s="849" customFormat="1" ht="31.5">
      <c r="A223" s="304" t="str">
        <f>IF(K223&gt;0,COUNT($K$4:K223)+MAX('MI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3" s="1908"/>
      <c r="C223" s="860" t="s">
        <v>8169</v>
      </c>
      <c r="D223" s="861" t="s">
        <v>4560</v>
      </c>
      <c r="E223" s="862" t="s">
        <v>11538</v>
      </c>
      <c r="F223" s="1520">
        <v>92.006552022102454</v>
      </c>
      <c r="G223" s="1868">
        <f t="shared" si="9"/>
        <v>0</v>
      </c>
      <c r="H223" s="1508">
        <f t="shared" si="10"/>
        <v>0</v>
      </c>
      <c r="I223" s="863">
        <v>10</v>
      </c>
      <c r="J223" s="863">
        <v>10</v>
      </c>
      <c r="K223" s="166"/>
      <c r="L223" s="1513">
        <f t="shared" si="11"/>
        <v>0</v>
      </c>
      <c r="M223" s="737"/>
      <c r="N223" s="1361"/>
    </row>
    <row r="224" spans="1:14" s="849" customFormat="1" ht="32.25" thickBot="1">
      <c r="A224" s="304" t="str">
        <f>IF(K224&gt;0,COUNT($K$4:K224)+MAX('MI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4" s="1909"/>
      <c r="C224" s="860" t="s">
        <v>8170</v>
      </c>
      <c r="D224" s="871" t="s">
        <v>4559</v>
      </c>
      <c r="E224" s="872" t="s">
        <v>11539</v>
      </c>
      <c r="F224" s="1522">
        <v>278.07520906054555</v>
      </c>
      <c r="G224" s="1870">
        <f t="shared" si="9"/>
        <v>0</v>
      </c>
      <c r="H224" s="1510">
        <f t="shared" si="10"/>
        <v>0</v>
      </c>
      <c r="I224" s="873">
        <v>5</v>
      </c>
      <c r="J224" s="873">
        <v>5</v>
      </c>
      <c r="K224" s="169"/>
      <c r="L224" s="1515">
        <f t="shared" si="11"/>
        <v>0</v>
      </c>
      <c r="M224" s="737"/>
      <c r="N224" s="1361"/>
    </row>
    <row r="225" spans="1:187" s="849" customFormat="1" ht="31.5">
      <c r="A225" s="304" t="str">
        <f>IF(K225&gt;0,COUNT($K$4:K225)+MAX('MI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5" s="1907"/>
      <c r="C225" s="856" t="s">
        <v>8171</v>
      </c>
      <c r="D225" s="857" t="s">
        <v>4558</v>
      </c>
      <c r="E225" s="858" t="s">
        <v>11506</v>
      </c>
      <c r="F225" s="1511">
        <v>3.2066626710116126</v>
      </c>
      <c r="G225" s="1871">
        <f t="shared" si="9"/>
        <v>0</v>
      </c>
      <c r="H225" s="1511">
        <f t="shared" si="10"/>
        <v>0</v>
      </c>
      <c r="I225" s="859">
        <v>50</v>
      </c>
      <c r="J225" s="859">
        <v>400</v>
      </c>
      <c r="K225" s="164"/>
      <c r="L225" s="1516">
        <f t="shared" si="11"/>
        <v>0</v>
      </c>
      <c r="M225" s="737"/>
      <c r="N225" s="1361"/>
    </row>
    <row r="226" spans="1:187" s="849" customFormat="1" ht="31.5">
      <c r="A226" s="304" t="str">
        <f>IF(K226&gt;0,COUNT($K$4:K226)+MAX('MI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6" s="1908"/>
      <c r="C226" s="860" t="s">
        <v>8172</v>
      </c>
      <c r="D226" s="861" t="s">
        <v>4557</v>
      </c>
      <c r="E226" s="862" t="s">
        <v>11507</v>
      </c>
      <c r="F226" s="1520">
        <v>3.7411064495135489</v>
      </c>
      <c r="G226" s="1868">
        <f t="shared" si="9"/>
        <v>0</v>
      </c>
      <c r="H226" s="1508">
        <f t="shared" si="10"/>
        <v>0</v>
      </c>
      <c r="I226" s="863">
        <v>50</v>
      </c>
      <c r="J226" s="863">
        <v>200</v>
      </c>
      <c r="K226" s="166"/>
      <c r="L226" s="1513">
        <f t="shared" si="11"/>
        <v>0</v>
      </c>
      <c r="M226" s="737"/>
      <c r="N226" s="1361"/>
    </row>
    <row r="227" spans="1:187" s="849" customFormat="1" ht="31.5">
      <c r="A227" s="304" t="str">
        <f>IF(K227&gt;0,COUNT($K$4:K227)+MAX('MI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7" s="1908"/>
      <c r="C227" s="860" t="s">
        <v>8546</v>
      </c>
      <c r="D227" s="861" t="s">
        <v>4556</v>
      </c>
      <c r="E227" s="862" t="s">
        <v>11508</v>
      </c>
      <c r="F227" s="1520">
        <v>6.2899921623689332</v>
      </c>
      <c r="G227" s="1868">
        <f t="shared" si="9"/>
        <v>0</v>
      </c>
      <c r="H227" s="1508">
        <f t="shared" si="10"/>
        <v>0</v>
      </c>
      <c r="I227" s="863">
        <v>50</v>
      </c>
      <c r="J227" s="863">
        <v>300</v>
      </c>
      <c r="K227" s="166"/>
      <c r="L227" s="1513">
        <f t="shared" si="11"/>
        <v>0</v>
      </c>
      <c r="M227" s="737"/>
      <c r="N227" s="1361"/>
    </row>
    <row r="228" spans="1:187" s="849" customFormat="1" ht="31.5">
      <c r="A228" s="304" t="str">
        <f>IF(K228&gt;0,COUNT($K$4:K228)+MAX('MI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8" s="1908"/>
      <c r="C228" s="860" t="s">
        <v>8173</v>
      </c>
      <c r="D228" s="861" t="s">
        <v>4555</v>
      </c>
      <c r="E228" s="862" t="s">
        <v>11509</v>
      </c>
      <c r="F228" s="1520">
        <v>8.7566557554547888</v>
      </c>
      <c r="G228" s="1868">
        <f t="shared" si="9"/>
        <v>0</v>
      </c>
      <c r="H228" s="1508">
        <f t="shared" si="10"/>
        <v>0</v>
      </c>
      <c r="I228" s="863">
        <v>25</v>
      </c>
      <c r="J228" s="863">
        <v>100</v>
      </c>
      <c r="K228" s="166"/>
      <c r="L228" s="1513">
        <f t="shared" si="11"/>
        <v>0</v>
      </c>
      <c r="M228" s="737"/>
      <c r="N228" s="1361"/>
    </row>
    <row r="229" spans="1:187" s="849" customFormat="1" ht="31.5">
      <c r="A229" s="304" t="str">
        <f>IF(K229&gt;0,COUNT($K$4:K229)+MAX('MI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29" s="1908"/>
      <c r="C229" s="860" t="s">
        <v>9217</v>
      </c>
      <c r="D229" s="861" t="s">
        <v>4554</v>
      </c>
      <c r="E229" s="862" t="s">
        <v>11510</v>
      </c>
      <c r="F229" s="1520">
        <v>9.167766354302433</v>
      </c>
      <c r="G229" s="1868">
        <f t="shared" si="9"/>
        <v>0</v>
      </c>
      <c r="H229" s="1508">
        <f t="shared" si="10"/>
        <v>0</v>
      </c>
      <c r="I229" s="863">
        <v>25</v>
      </c>
      <c r="J229" s="863">
        <v>100</v>
      </c>
      <c r="K229" s="166"/>
      <c r="L229" s="1513">
        <f t="shared" si="11"/>
        <v>0</v>
      </c>
      <c r="M229" s="737"/>
      <c r="N229" s="1361"/>
    </row>
    <row r="230" spans="1:187" s="849" customFormat="1" ht="32.25" thickBot="1">
      <c r="A230" s="304" t="str">
        <f>IF(K230&gt;0,COUNT($K$4:K230)+MAX('MI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0" s="1909"/>
      <c r="C230" s="864" t="s">
        <v>9218</v>
      </c>
      <c r="D230" s="865" t="s">
        <v>4553</v>
      </c>
      <c r="E230" s="866" t="s">
        <v>11511</v>
      </c>
      <c r="F230" s="1521">
        <v>22.56997187673559</v>
      </c>
      <c r="G230" s="1869">
        <f t="shared" si="9"/>
        <v>0</v>
      </c>
      <c r="H230" s="1509">
        <f t="shared" si="10"/>
        <v>0</v>
      </c>
      <c r="I230" s="867">
        <v>10</v>
      </c>
      <c r="J230" s="867">
        <v>40</v>
      </c>
      <c r="K230" s="167"/>
      <c r="L230" s="1514">
        <f t="shared" si="11"/>
        <v>0</v>
      </c>
      <c r="M230" s="737"/>
      <c r="N230" s="1361"/>
    </row>
    <row r="231" spans="1:187" s="849" customFormat="1" ht="31.5">
      <c r="A231" s="304" t="str">
        <f>IF(K231&gt;0,COUNT($K$4:K231)+MAX('MI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1" s="1907"/>
      <c r="C231" s="860" t="s">
        <v>8174</v>
      </c>
      <c r="D231" s="874" t="s">
        <v>4552</v>
      </c>
      <c r="E231" s="869" t="s">
        <v>11655</v>
      </c>
      <c r="F231" s="1508">
        <v>4.5838831771512165</v>
      </c>
      <c r="G231" s="1867">
        <f t="shared" si="9"/>
        <v>0</v>
      </c>
      <c r="H231" s="1508">
        <f t="shared" si="10"/>
        <v>0</v>
      </c>
      <c r="I231" s="870">
        <v>50</v>
      </c>
      <c r="J231" s="870">
        <v>300</v>
      </c>
      <c r="K231" s="168"/>
      <c r="L231" s="1513">
        <f t="shared" si="11"/>
        <v>0</v>
      </c>
      <c r="M231" s="737"/>
      <c r="N231" s="1361"/>
    </row>
    <row r="232" spans="1:187" s="849" customFormat="1" ht="32.25" thickBot="1">
      <c r="A232" s="304" t="str">
        <f>IF(K232&gt;0,COUNT($K$4:K232)+MAX('MI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2" s="1909"/>
      <c r="C232" s="860" t="s">
        <v>8175</v>
      </c>
      <c r="D232" s="871" t="s">
        <v>4551</v>
      </c>
      <c r="E232" s="872" t="s">
        <v>11656</v>
      </c>
      <c r="F232" s="1522">
        <v>7.7699903182204473</v>
      </c>
      <c r="G232" s="1870">
        <f t="shared" si="9"/>
        <v>0</v>
      </c>
      <c r="H232" s="1510">
        <f t="shared" si="10"/>
        <v>0</v>
      </c>
      <c r="I232" s="873">
        <v>50</v>
      </c>
      <c r="J232" s="873">
        <v>200</v>
      </c>
      <c r="K232" s="169"/>
      <c r="L232" s="1515">
        <f t="shared" si="11"/>
        <v>0</v>
      </c>
      <c r="M232" s="737"/>
      <c r="N232" s="1361"/>
    </row>
    <row r="233" spans="1:187" s="849" customFormat="1" ht="30" customHeight="1">
      <c r="A233" s="304" t="str">
        <f>IF(K233&gt;0,COUNT($K$4:K233)+MAX('MI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3" s="1907"/>
      <c r="C233" s="856" t="s">
        <v>8176</v>
      </c>
      <c r="D233" s="857" t="s">
        <v>4550</v>
      </c>
      <c r="E233" s="858" t="s">
        <v>11657</v>
      </c>
      <c r="F233" s="1511">
        <v>383.87452167398641</v>
      </c>
      <c r="G233" s="1871">
        <f t="shared" si="9"/>
        <v>0</v>
      </c>
      <c r="H233" s="1511">
        <f t="shared" si="10"/>
        <v>0</v>
      </c>
      <c r="I233" s="859">
        <v>0</v>
      </c>
      <c r="J233" s="859">
        <v>0</v>
      </c>
      <c r="K233" s="164"/>
      <c r="L233" s="1516">
        <f t="shared" si="11"/>
        <v>0</v>
      </c>
      <c r="M233" s="737"/>
      <c r="N233" s="1361"/>
    </row>
    <row r="234" spans="1:187" s="849" customFormat="1" ht="30" customHeight="1" thickBot="1">
      <c r="A234" s="304" t="str">
        <f>IF(K234&gt;0,COUNT($K$4:K234)+MAX('MI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4" s="1909"/>
      <c r="C234" s="864" t="s">
        <v>8177</v>
      </c>
      <c r="D234" s="865" t="s">
        <v>4549</v>
      </c>
      <c r="E234" s="866" t="s">
        <v>11658</v>
      </c>
      <c r="F234" s="1521">
        <v>607.25146555785307</v>
      </c>
      <c r="G234" s="1869">
        <f t="shared" si="9"/>
        <v>0</v>
      </c>
      <c r="H234" s="1509">
        <f t="shared" si="10"/>
        <v>0</v>
      </c>
      <c r="I234" s="867">
        <v>2</v>
      </c>
      <c r="J234" s="867">
        <v>2</v>
      </c>
      <c r="K234" s="167"/>
      <c r="L234" s="1514">
        <f t="shared" si="11"/>
        <v>0</v>
      </c>
      <c r="M234" s="737"/>
      <c r="N234" s="1361"/>
      <c r="FI234" s="738"/>
      <c r="FJ234" s="738"/>
      <c r="FK234" s="738"/>
      <c r="FL234" s="738"/>
      <c r="FM234" s="738"/>
      <c r="FN234" s="738"/>
      <c r="FO234" s="738"/>
      <c r="FP234" s="738"/>
      <c r="FQ234" s="738"/>
      <c r="FR234" s="738"/>
      <c r="FS234" s="738"/>
      <c r="FT234" s="738"/>
      <c r="FU234" s="738"/>
      <c r="FV234" s="738"/>
      <c r="FW234" s="738"/>
      <c r="FX234" s="738"/>
      <c r="FY234" s="738"/>
      <c r="FZ234" s="738"/>
      <c r="GA234" s="738"/>
      <c r="GB234" s="738"/>
      <c r="GC234" s="738"/>
      <c r="GD234" s="738"/>
      <c r="GE234" s="738"/>
    </row>
    <row r="235" spans="1:187" s="849" customFormat="1" ht="31.5">
      <c r="A235" s="304" t="str">
        <f>IF(K235&gt;0,COUNT($K$4:K235)+MAX('MI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5" s="1907"/>
      <c r="C235" s="860" t="s">
        <v>8178</v>
      </c>
      <c r="D235" s="874" t="s">
        <v>4548</v>
      </c>
      <c r="E235" s="869" t="s">
        <v>11512</v>
      </c>
      <c r="F235" s="1508">
        <v>4.2755502280154838</v>
      </c>
      <c r="G235" s="1867">
        <f t="shared" si="9"/>
        <v>0</v>
      </c>
      <c r="H235" s="1508">
        <f t="shared" si="10"/>
        <v>0</v>
      </c>
      <c r="I235" s="870">
        <v>50</v>
      </c>
      <c r="J235" s="870">
        <v>400</v>
      </c>
      <c r="K235" s="168"/>
      <c r="L235" s="1513">
        <f t="shared" si="11"/>
        <v>0</v>
      </c>
      <c r="M235" s="737"/>
      <c r="N235" s="1361"/>
    </row>
    <row r="236" spans="1:187" s="849" customFormat="1" ht="31.5">
      <c r="A236" s="304" t="str">
        <f>IF(K236&gt;0,COUNT($K$4:K236)+MAX('MI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6" s="1908"/>
      <c r="C236" s="860" t="s">
        <v>8179</v>
      </c>
      <c r="D236" s="861" t="s">
        <v>4547</v>
      </c>
      <c r="E236" s="862" t="s">
        <v>11513</v>
      </c>
      <c r="F236" s="1520">
        <v>5.2211046053650616</v>
      </c>
      <c r="G236" s="1868">
        <f t="shared" si="9"/>
        <v>0</v>
      </c>
      <c r="H236" s="1508">
        <f t="shared" si="10"/>
        <v>0</v>
      </c>
      <c r="I236" s="863">
        <v>50</v>
      </c>
      <c r="J236" s="863">
        <v>300</v>
      </c>
      <c r="K236" s="166"/>
      <c r="L236" s="1513">
        <f t="shared" si="11"/>
        <v>0</v>
      </c>
      <c r="M236" s="737"/>
      <c r="N236" s="1361"/>
    </row>
    <row r="237" spans="1:187" s="849" customFormat="1" ht="31.5">
      <c r="A237" s="304" t="str">
        <f>IF(K237&gt;0,COUNT($K$4:K237)+MAX('MI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7" s="1908"/>
      <c r="C237" s="860" t="s">
        <v>8180</v>
      </c>
      <c r="D237" s="861" t="s">
        <v>4546</v>
      </c>
      <c r="E237" s="862" t="s">
        <v>11514</v>
      </c>
      <c r="F237" s="1520">
        <v>9.023877644705756</v>
      </c>
      <c r="G237" s="1868">
        <f t="shared" si="9"/>
        <v>0</v>
      </c>
      <c r="H237" s="1508">
        <f t="shared" si="10"/>
        <v>0</v>
      </c>
      <c r="I237" s="863">
        <v>50</v>
      </c>
      <c r="J237" s="863">
        <v>300</v>
      </c>
      <c r="K237" s="166"/>
      <c r="L237" s="1513">
        <f t="shared" si="11"/>
        <v>0</v>
      </c>
      <c r="M237" s="737"/>
      <c r="N237" s="1361"/>
    </row>
    <row r="238" spans="1:187" s="849" customFormat="1" ht="31.5">
      <c r="A238" s="304" t="str">
        <f>IF(K238&gt;0,COUNT($K$4:K238)+MAX('MI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8" s="1908"/>
      <c r="C238" s="860" t="s">
        <v>8181</v>
      </c>
      <c r="D238" s="861" t="s">
        <v>4545</v>
      </c>
      <c r="E238" s="862" t="s">
        <v>11515</v>
      </c>
      <c r="F238" s="1520">
        <v>11.182208288655882</v>
      </c>
      <c r="G238" s="1868">
        <f t="shared" si="9"/>
        <v>0</v>
      </c>
      <c r="H238" s="1508">
        <f t="shared" si="10"/>
        <v>0</v>
      </c>
      <c r="I238" s="863">
        <v>25</v>
      </c>
      <c r="J238" s="863">
        <v>100</v>
      </c>
      <c r="K238" s="166"/>
      <c r="L238" s="1513">
        <f t="shared" si="11"/>
        <v>0</v>
      </c>
      <c r="M238" s="737"/>
      <c r="N238" s="1361"/>
    </row>
    <row r="239" spans="1:187" s="849" customFormat="1" ht="31.5">
      <c r="A239" s="304" t="str">
        <f>IF(K239&gt;0,COUNT($K$4:K239)+MAX('MI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39" s="1908"/>
      <c r="C239" s="860" t="s">
        <v>8182</v>
      </c>
      <c r="D239" s="861" t="s">
        <v>4544</v>
      </c>
      <c r="E239" s="862" t="s">
        <v>11516</v>
      </c>
      <c r="F239" s="1520">
        <v>12.148318195947843</v>
      </c>
      <c r="G239" s="1868">
        <f t="shared" si="9"/>
        <v>0</v>
      </c>
      <c r="H239" s="1508">
        <f t="shared" si="10"/>
        <v>0</v>
      </c>
      <c r="I239" s="863">
        <v>25</v>
      </c>
      <c r="J239" s="863">
        <v>150</v>
      </c>
      <c r="K239" s="166"/>
      <c r="L239" s="1513">
        <f t="shared" si="11"/>
        <v>0</v>
      </c>
      <c r="M239" s="737"/>
      <c r="N239" s="1361"/>
    </row>
    <row r="240" spans="1:187" s="849" customFormat="1" ht="32.25" thickBot="1">
      <c r="A240" s="304" t="str">
        <f>IF(K240&gt;0,COUNT($K$4:K240)+MAX('MI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0" s="1909"/>
      <c r="C240" s="860" t="s">
        <v>8183</v>
      </c>
      <c r="D240" s="871" t="s">
        <v>4543</v>
      </c>
      <c r="E240" s="872" t="s">
        <v>11517</v>
      </c>
      <c r="F240" s="1522">
        <v>23.124971185179902</v>
      </c>
      <c r="G240" s="1870">
        <f t="shared" si="9"/>
        <v>0</v>
      </c>
      <c r="H240" s="1510">
        <f t="shared" si="10"/>
        <v>0</v>
      </c>
      <c r="I240" s="873">
        <v>10</v>
      </c>
      <c r="J240" s="873">
        <v>40</v>
      </c>
      <c r="K240" s="169"/>
      <c r="L240" s="1515">
        <f t="shared" si="11"/>
        <v>0</v>
      </c>
      <c r="M240" s="737"/>
      <c r="N240" s="1361"/>
    </row>
    <row r="241" spans="1:187" s="849" customFormat="1">
      <c r="A241" s="304" t="str">
        <f>IF(K241&gt;0,COUNT($K$4:K241)+MAX('MI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1" s="1907"/>
      <c r="C241" s="856" t="s">
        <v>8184</v>
      </c>
      <c r="D241" s="857" t="s">
        <v>4542</v>
      </c>
      <c r="E241" s="858" t="s">
        <v>11659</v>
      </c>
      <c r="F241" s="1511">
        <v>7.9344345577595039</v>
      </c>
      <c r="G241" s="1871">
        <f t="shared" si="9"/>
        <v>0</v>
      </c>
      <c r="H241" s="1511">
        <f t="shared" si="10"/>
        <v>0</v>
      </c>
      <c r="I241" s="859">
        <v>50</v>
      </c>
      <c r="J241" s="859">
        <v>300</v>
      </c>
      <c r="K241" s="164"/>
      <c r="L241" s="1516">
        <f t="shared" si="11"/>
        <v>0</v>
      </c>
      <c r="M241" s="737"/>
      <c r="N241" s="1361"/>
    </row>
    <row r="242" spans="1:187" s="849" customFormat="1">
      <c r="A242" s="304" t="str">
        <f>IF(K242&gt;0,COUNT($K$4:K242)+MAX('MI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2" s="1908"/>
      <c r="C242" s="860" t="s">
        <v>8185</v>
      </c>
      <c r="D242" s="861" t="s">
        <v>4541</v>
      </c>
      <c r="E242" s="862" t="s">
        <v>11660</v>
      </c>
      <c r="F242" s="1520">
        <v>10.812208749693003</v>
      </c>
      <c r="G242" s="1868">
        <f t="shared" si="9"/>
        <v>0</v>
      </c>
      <c r="H242" s="1508">
        <f t="shared" si="10"/>
        <v>0</v>
      </c>
      <c r="I242" s="863">
        <v>50</v>
      </c>
      <c r="J242" s="863">
        <v>300</v>
      </c>
      <c r="K242" s="166"/>
      <c r="L242" s="1513">
        <f t="shared" si="11"/>
        <v>0</v>
      </c>
      <c r="M242" s="737"/>
      <c r="N242" s="1361"/>
    </row>
    <row r="243" spans="1:187" s="849" customFormat="1">
      <c r="A243" s="304" t="str">
        <f>IF(K243&gt;0,COUNT($K$4:K243)+MAX('MI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3" s="1908"/>
      <c r="C243" s="860" t="s">
        <v>8186</v>
      </c>
      <c r="D243" s="861" t="s">
        <v>4540</v>
      </c>
      <c r="E243" s="862" t="s">
        <v>11661</v>
      </c>
      <c r="F243" s="1520">
        <v>13.854427181165562</v>
      </c>
      <c r="G243" s="1868">
        <f t="shared" si="9"/>
        <v>0</v>
      </c>
      <c r="H243" s="1508">
        <f t="shared" si="10"/>
        <v>0</v>
      </c>
      <c r="I243" s="863">
        <v>25</v>
      </c>
      <c r="J243" s="863">
        <v>150</v>
      </c>
      <c r="K243" s="166"/>
      <c r="L243" s="1513">
        <f t="shared" si="11"/>
        <v>0</v>
      </c>
      <c r="M243" s="737"/>
      <c r="N243" s="1361"/>
    </row>
    <row r="244" spans="1:187" s="849" customFormat="1">
      <c r="A244" s="304" t="str">
        <f>IF(K244&gt;0,COUNT($K$4:K244)+MAX('MI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4" s="1908"/>
      <c r="C244" s="860" t="s">
        <v>8187</v>
      </c>
      <c r="D244" s="861" t="s">
        <v>4539</v>
      </c>
      <c r="E244" s="862" t="s">
        <v>11662</v>
      </c>
      <c r="F244" s="1520">
        <v>15.190536627420395</v>
      </c>
      <c r="G244" s="1868">
        <f t="shared" si="9"/>
        <v>0</v>
      </c>
      <c r="H244" s="1508">
        <f t="shared" si="10"/>
        <v>0</v>
      </c>
      <c r="I244" s="863">
        <v>10</v>
      </c>
      <c r="J244" s="863">
        <v>60</v>
      </c>
      <c r="K244" s="166"/>
      <c r="L244" s="1513">
        <f t="shared" si="11"/>
        <v>0</v>
      </c>
      <c r="M244" s="737"/>
      <c r="N244" s="1361"/>
      <c r="FI244" s="738"/>
      <c r="FJ244" s="738"/>
      <c r="FK244" s="738"/>
      <c r="FL244" s="738"/>
      <c r="FM244" s="738"/>
      <c r="FN244" s="738"/>
      <c r="FO244" s="738"/>
      <c r="FP244" s="738"/>
      <c r="FQ244" s="738"/>
      <c r="FR244" s="738"/>
      <c r="FS244" s="738"/>
      <c r="FT244" s="738"/>
      <c r="FU244" s="738"/>
      <c r="FV244" s="738"/>
      <c r="FW244" s="738"/>
      <c r="FX244" s="738"/>
      <c r="FY244" s="738"/>
      <c r="FZ244" s="738"/>
      <c r="GA244" s="738"/>
      <c r="GB244" s="738"/>
      <c r="GC244" s="738"/>
      <c r="GD244" s="738"/>
      <c r="GE244" s="738"/>
    </row>
    <row r="245" spans="1:187" s="849" customFormat="1" ht="16.5" thickBot="1">
      <c r="A245" s="304" t="str">
        <f>IF(K245&gt;0,COUNT($K$4:K245)+MAX('MI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5" s="1909"/>
      <c r="C245" s="864" t="s">
        <v>8188</v>
      </c>
      <c r="D245" s="865" t="s">
        <v>4538</v>
      </c>
      <c r="E245" s="866" t="s">
        <v>11663</v>
      </c>
      <c r="F245" s="1521">
        <v>21.089973720884071</v>
      </c>
      <c r="G245" s="1869">
        <f t="shared" si="9"/>
        <v>0</v>
      </c>
      <c r="H245" s="1509">
        <f t="shared" si="10"/>
        <v>0</v>
      </c>
      <c r="I245" s="867">
        <v>10</v>
      </c>
      <c r="J245" s="867">
        <v>40</v>
      </c>
      <c r="K245" s="167"/>
      <c r="L245" s="1514">
        <f t="shared" si="11"/>
        <v>0</v>
      </c>
      <c r="M245" s="737"/>
      <c r="N245" s="1361"/>
      <c r="FI245" s="738"/>
      <c r="FJ245" s="738"/>
      <c r="FK245" s="738"/>
      <c r="FL245" s="738"/>
      <c r="FM245" s="738"/>
      <c r="FN245" s="738"/>
      <c r="FO245" s="738"/>
      <c r="FP245" s="738"/>
      <c r="FQ245" s="738"/>
      <c r="FR245" s="738"/>
      <c r="FS245" s="738"/>
      <c r="FT245" s="738"/>
      <c r="FU245" s="738"/>
      <c r="FV245" s="738"/>
      <c r="FW245" s="738"/>
      <c r="FX245" s="738"/>
      <c r="FY245" s="738"/>
      <c r="FZ245" s="738"/>
      <c r="GA245" s="738"/>
      <c r="GB245" s="738"/>
      <c r="GC245" s="738"/>
      <c r="GD245" s="738"/>
      <c r="GE245" s="738"/>
    </row>
    <row r="246" spans="1:187" s="849" customFormat="1">
      <c r="A246" s="304" t="str">
        <f>IF(K246&gt;0,COUNT($K$4:K246)+MAX('MI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6" s="1907"/>
      <c r="C246" s="860" t="s">
        <v>8189</v>
      </c>
      <c r="D246" s="878" t="s">
        <v>4537</v>
      </c>
      <c r="E246" s="869" t="s">
        <v>11659</v>
      </c>
      <c r="F246" s="1508">
        <v>7.7494347882780641</v>
      </c>
      <c r="G246" s="1867">
        <f t="shared" si="9"/>
        <v>0</v>
      </c>
      <c r="H246" s="1508">
        <f t="shared" si="10"/>
        <v>0</v>
      </c>
      <c r="I246" s="870">
        <v>50</v>
      </c>
      <c r="J246" s="870">
        <v>300</v>
      </c>
      <c r="K246" s="168"/>
      <c r="L246" s="1513">
        <f t="shared" si="11"/>
        <v>0</v>
      </c>
      <c r="M246" s="737"/>
      <c r="N246" s="1361"/>
    </row>
    <row r="247" spans="1:187" s="849" customFormat="1">
      <c r="A247" s="304" t="str">
        <f>IF(K247&gt;0,COUNT($K$4:K247)+MAX('MI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7" s="1908"/>
      <c r="C247" s="860" t="s">
        <v>8190</v>
      </c>
      <c r="D247" s="879" t="s">
        <v>4536</v>
      </c>
      <c r="E247" s="862" t="s">
        <v>11660</v>
      </c>
      <c r="F247" s="1520">
        <v>11.881096306696874</v>
      </c>
      <c r="G247" s="1868">
        <f t="shared" si="9"/>
        <v>0</v>
      </c>
      <c r="H247" s="1508">
        <f t="shared" si="10"/>
        <v>0</v>
      </c>
      <c r="I247" s="863">
        <v>50</v>
      </c>
      <c r="J247" s="863">
        <v>300</v>
      </c>
      <c r="K247" s="166"/>
      <c r="L247" s="1513">
        <f t="shared" si="11"/>
        <v>0</v>
      </c>
      <c r="M247" s="737"/>
      <c r="N247" s="1361"/>
    </row>
    <row r="248" spans="1:187" s="849" customFormat="1">
      <c r="A248" s="304" t="str">
        <f>IF(K248&gt;0,COUNT($K$4:K248)+MAX('MI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8" s="1908"/>
      <c r="C248" s="860" t="s">
        <v>8191</v>
      </c>
      <c r="D248" s="879" t="s">
        <v>4535</v>
      </c>
      <c r="E248" s="862" t="s">
        <v>11664</v>
      </c>
      <c r="F248" s="1520">
        <v>10.010543081940098</v>
      </c>
      <c r="G248" s="1868">
        <f t="shared" si="9"/>
        <v>0</v>
      </c>
      <c r="H248" s="1508">
        <f t="shared" si="10"/>
        <v>0</v>
      </c>
      <c r="I248" s="863">
        <v>50</v>
      </c>
      <c r="J248" s="863">
        <v>200</v>
      </c>
      <c r="K248" s="166"/>
      <c r="L248" s="1513">
        <f t="shared" si="11"/>
        <v>0</v>
      </c>
      <c r="M248" s="737"/>
      <c r="N248" s="1361"/>
    </row>
    <row r="249" spans="1:187" s="849" customFormat="1">
      <c r="A249" s="304" t="str">
        <f>IF(K249&gt;0,COUNT($K$4:K249)+MAX('MI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49" s="1908"/>
      <c r="C249" s="860" t="s">
        <v>8192</v>
      </c>
      <c r="D249" s="879" t="s">
        <v>4534</v>
      </c>
      <c r="E249" s="862" t="s">
        <v>11661</v>
      </c>
      <c r="F249" s="1520">
        <v>13.833871651223177</v>
      </c>
      <c r="G249" s="1868">
        <f t="shared" si="9"/>
        <v>0</v>
      </c>
      <c r="H249" s="1508">
        <f t="shared" si="10"/>
        <v>0</v>
      </c>
      <c r="I249" s="863">
        <v>20</v>
      </c>
      <c r="J249" s="863">
        <v>80</v>
      </c>
      <c r="K249" s="166"/>
      <c r="L249" s="1513">
        <f t="shared" si="11"/>
        <v>0</v>
      </c>
      <c r="M249" s="737"/>
      <c r="N249" s="1361"/>
    </row>
    <row r="250" spans="1:187" s="849" customFormat="1" ht="16.5" thickBot="1">
      <c r="A250" s="304" t="str">
        <f>IF(K250&gt;0,COUNT($K$4:K250)+MAX('MI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0" s="1909"/>
      <c r="C250" s="860" t="s">
        <v>8193</v>
      </c>
      <c r="D250" s="871" t="s">
        <v>4533</v>
      </c>
      <c r="E250" s="872" t="s">
        <v>11665</v>
      </c>
      <c r="F250" s="1522">
        <v>13.134983633182184</v>
      </c>
      <c r="G250" s="1870">
        <f t="shared" si="9"/>
        <v>0</v>
      </c>
      <c r="H250" s="1510">
        <f t="shared" si="10"/>
        <v>0</v>
      </c>
      <c r="I250" s="873">
        <v>50</v>
      </c>
      <c r="J250" s="873">
        <v>200</v>
      </c>
      <c r="K250" s="169"/>
      <c r="L250" s="1515">
        <f t="shared" si="11"/>
        <v>0</v>
      </c>
      <c r="M250" s="737"/>
      <c r="N250" s="1361"/>
    </row>
    <row r="251" spans="1:187" s="849" customFormat="1">
      <c r="A251" s="304" t="str">
        <f>IF(K251&gt;0,COUNT($K$4:K251)+MAX('MI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1" s="1907"/>
      <c r="C251" s="856" t="s">
        <v>8194</v>
      </c>
      <c r="D251" s="857" t="s">
        <v>4532</v>
      </c>
      <c r="E251" s="858" t="s">
        <v>11666</v>
      </c>
      <c r="F251" s="1511">
        <v>11.223319348540645</v>
      </c>
      <c r="G251" s="1871">
        <f t="shared" si="9"/>
        <v>0</v>
      </c>
      <c r="H251" s="1511">
        <f t="shared" si="10"/>
        <v>0</v>
      </c>
      <c r="I251" s="859">
        <v>20</v>
      </c>
      <c r="J251" s="859">
        <v>80</v>
      </c>
      <c r="K251" s="164"/>
      <c r="L251" s="1516">
        <f t="shared" si="11"/>
        <v>0</v>
      </c>
      <c r="M251" s="737"/>
      <c r="N251" s="1361"/>
    </row>
    <row r="252" spans="1:187" s="849" customFormat="1">
      <c r="A252" s="304" t="str">
        <f>IF(K252&gt;0,COUNT($K$4:K252)+MAX('MI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2" s="1908"/>
      <c r="C252" s="860" t="s">
        <v>8195</v>
      </c>
      <c r="D252" s="861" t="s">
        <v>4531</v>
      </c>
      <c r="E252" s="862" t="s">
        <v>11667</v>
      </c>
      <c r="F252" s="1520">
        <v>14.697203908803226</v>
      </c>
      <c r="G252" s="1868">
        <f t="shared" si="9"/>
        <v>0</v>
      </c>
      <c r="H252" s="1508">
        <f t="shared" si="10"/>
        <v>0</v>
      </c>
      <c r="I252" s="863">
        <v>20</v>
      </c>
      <c r="J252" s="863">
        <v>120</v>
      </c>
      <c r="K252" s="166"/>
      <c r="L252" s="1513">
        <f t="shared" si="11"/>
        <v>0</v>
      </c>
      <c r="M252" s="737"/>
      <c r="N252" s="1361"/>
    </row>
    <row r="253" spans="1:187" s="849" customFormat="1">
      <c r="A253" s="304" t="str">
        <f>IF(K253&gt;0,COUNT($K$4:K253)+MAX('MI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3" s="1908"/>
      <c r="C253" s="860" t="s">
        <v>8196</v>
      </c>
      <c r="D253" s="861" t="s">
        <v>4530</v>
      </c>
      <c r="E253" s="862" t="s">
        <v>11668</v>
      </c>
      <c r="F253" s="1520">
        <v>38.192174632945999</v>
      </c>
      <c r="G253" s="1868">
        <f t="shared" si="9"/>
        <v>0</v>
      </c>
      <c r="H253" s="1508">
        <f t="shared" si="10"/>
        <v>0</v>
      </c>
      <c r="I253" s="863">
        <v>10</v>
      </c>
      <c r="J253" s="863">
        <v>60</v>
      </c>
      <c r="K253" s="166"/>
      <c r="L253" s="1513">
        <f t="shared" si="11"/>
        <v>0</v>
      </c>
      <c r="M253" s="737"/>
      <c r="N253" s="1361"/>
    </row>
    <row r="254" spans="1:187" s="849" customFormat="1">
      <c r="A254" s="304" t="str">
        <f>IF(K254&gt;0,COUNT($K$4:K254)+MAX('MI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4" s="1908"/>
      <c r="C254" s="860" t="s">
        <v>8197</v>
      </c>
      <c r="D254" s="861" t="s">
        <v>4529</v>
      </c>
      <c r="E254" s="862" t="s">
        <v>11669</v>
      </c>
      <c r="F254" s="1520">
        <v>59.241037293945318</v>
      </c>
      <c r="G254" s="1868">
        <f t="shared" si="9"/>
        <v>0</v>
      </c>
      <c r="H254" s="1508">
        <f t="shared" si="10"/>
        <v>0</v>
      </c>
      <c r="I254" s="863">
        <v>20</v>
      </c>
      <c r="J254" s="863">
        <v>20</v>
      </c>
      <c r="K254" s="166"/>
      <c r="L254" s="1513">
        <f t="shared" si="11"/>
        <v>0</v>
      </c>
      <c r="M254" s="737"/>
      <c r="N254" s="1361"/>
    </row>
    <row r="255" spans="1:187" s="849" customFormat="1">
      <c r="A255" s="304" t="str">
        <f>IF(K255&gt;0,COUNT($K$4:K255)+MAX('MI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5" s="1908"/>
      <c r="C255" s="860" t="s">
        <v>8198</v>
      </c>
      <c r="D255" s="861" t="s">
        <v>4528</v>
      </c>
      <c r="E255" s="862" t="s">
        <v>11670</v>
      </c>
      <c r="F255" s="1520">
        <v>106.41597851171234</v>
      </c>
      <c r="G255" s="1868">
        <f t="shared" si="9"/>
        <v>0</v>
      </c>
      <c r="H255" s="1508">
        <f t="shared" si="10"/>
        <v>0</v>
      </c>
      <c r="I255" s="863">
        <v>12</v>
      </c>
      <c r="J255" s="863">
        <v>12</v>
      </c>
      <c r="K255" s="166"/>
      <c r="L255" s="1513">
        <f t="shared" si="11"/>
        <v>0</v>
      </c>
      <c r="M255" s="737"/>
      <c r="N255" s="1361"/>
    </row>
    <row r="256" spans="1:187" s="849" customFormat="1">
      <c r="A256" s="304" t="str">
        <f>IF(K256&gt;0,COUNT($K$4:K256)+MAX('MI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6" s="1908"/>
      <c r="C256" s="860" t="s">
        <v>8199</v>
      </c>
      <c r="D256" s="861" t="s">
        <v>4527</v>
      </c>
      <c r="E256" s="862" t="s">
        <v>11671</v>
      </c>
      <c r="F256" s="1520">
        <v>262.69967266364364</v>
      </c>
      <c r="G256" s="1868">
        <f t="shared" si="9"/>
        <v>0</v>
      </c>
      <c r="H256" s="1508">
        <f t="shared" si="10"/>
        <v>0</v>
      </c>
      <c r="I256" s="863">
        <v>4</v>
      </c>
      <c r="J256" s="863">
        <v>4</v>
      </c>
      <c r="K256" s="166"/>
      <c r="L256" s="1513">
        <f t="shared" si="11"/>
        <v>0</v>
      </c>
      <c r="M256" s="737"/>
      <c r="N256" s="1361"/>
    </row>
    <row r="257" spans="1:187" s="849" customFormat="1" ht="16.5" thickBot="1">
      <c r="A257" s="304" t="str">
        <f>IF(K257&gt;0,COUNT($K$4:K257)+MAX('MI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7" s="1909"/>
      <c r="C257" s="864" t="s">
        <v>8200</v>
      </c>
      <c r="D257" s="865" t="s">
        <v>4526</v>
      </c>
      <c r="E257" s="866" t="s">
        <v>11672</v>
      </c>
      <c r="F257" s="1521">
        <v>383.87452167398641</v>
      </c>
      <c r="G257" s="1869">
        <f t="shared" si="9"/>
        <v>0</v>
      </c>
      <c r="H257" s="1509">
        <f t="shared" si="10"/>
        <v>0</v>
      </c>
      <c r="I257" s="867">
        <v>0</v>
      </c>
      <c r="J257" s="867">
        <v>0</v>
      </c>
      <c r="K257" s="167"/>
      <c r="L257" s="1514">
        <f t="shared" si="11"/>
        <v>0</v>
      </c>
      <c r="M257" s="737"/>
      <c r="N257" s="1361"/>
    </row>
    <row r="258" spans="1:187" s="849" customFormat="1">
      <c r="A258" s="304" t="str">
        <f>IF(K258&gt;0,COUNT($K$4:K258)+MAX('MI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8" s="1907"/>
      <c r="C258" s="860" t="s">
        <v>8547</v>
      </c>
      <c r="D258" s="874" t="s">
        <v>4525</v>
      </c>
      <c r="E258" s="869" t="s">
        <v>11673</v>
      </c>
      <c r="F258" s="1508">
        <v>2.4255525332010914</v>
      </c>
      <c r="G258" s="1867">
        <f t="shared" si="9"/>
        <v>0</v>
      </c>
      <c r="H258" s="1508">
        <f t="shared" si="10"/>
        <v>0</v>
      </c>
      <c r="I258" s="870">
        <v>50</v>
      </c>
      <c r="J258" s="870">
        <v>400</v>
      </c>
      <c r="K258" s="168"/>
      <c r="L258" s="1513">
        <f t="shared" si="11"/>
        <v>0</v>
      </c>
      <c r="M258" s="737"/>
      <c r="N258" s="1361"/>
    </row>
    <row r="259" spans="1:187" s="849" customFormat="1">
      <c r="A259" s="304" t="str">
        <f>IF(K259&gt;0,COUNT($K$4:K259)+MAX('MI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59" s="1908"/>
      <c r="C259" s="860" t="s">
        <v>8548</v>
      </c>
      <c r="D259" s="861" t="s">
        <v>4524</v>
      </c>
      <c r="E259" s="862" t="s">
        <v>11674</v>
      </c>
      <c r="F259" s="1520">
        <v>3.7411064495135489</v>
      </c>
      <c r="G259" s="1868">
        <f t="shared" si="9"/>
        <v>0</v>
      </c>
      <c r="H259" s="1508">
        <f t="shared" si="10"/>
        <v>0</v>
      </c>
      <c r="I259" s="863">
        <v>50</v>
      </c>
      <c r="J259" s="863">
        <v>200</v>
      </c>
      <c r="K259" s="166"/>
      <c r="L259" s="1513">
        <f t="shared" si="11"/>
        <v>0</v>
      </c>
      <c r="M259" s="737"/>
      <c r="N259" s="1361"/>
    </row>
    <row r="260" spans="1:187" s="849" customFormat="1">
      <c r="A260" s="304" t="str">
        <f>IF(K260&gt;0,COUNT($K$4:K260)+MAX('MI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0" s="1908"/>
      <c r="C260" s="860" t="s">
        <v>8549</v>
      </c>
      <c r="D260" s="861" t="s">
        <v>4523</v>
      </c>
      <c r="E260" s="862" t="s">
        <v>11675</v>
      </c>
      <c r="F260" s="1520">
        <v>4.5016610573816873</v>
      </c>
      <c r="G260" s="1868">
        <f t="shared" si="9"/>
        <v>0</v>
      </c>
      <c r="H260" s="1508">
        <f t="shared" si="10"/>
        <v>0</v>
      </c>
      <c r="I260" s="863">
        <v>50</v>
      </c>
      <c r="J260" s="863">
        <v>300</v>
      </c>
      <c r="K260" s="166"/>
      <c r="L260" s="1513">
        <f t="shared" si="11"/>
        <v>0</v>
      </c>
      <c r="M260" s="737"/>
      <c r="N260" s="1361"/>
    </row>
    <row r="261" spans="1:187" s="849" customFormat="1">
      <c r="A261" s="304" t="str">
        <f>IF(K261&gt;0,COUNT($K$4:K261)+MAX('MI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1" s="1908"/>
      <c r="C261" s="860" t="s">
        <v>8550</v>
      </c>
      <c r="D261" s="861" t="s">
        <v>4522</v>
      </c>
      <c r="E261" s="862" t="s">
        <v>11676</v>
      </c>
      <c r="F261" s="1520">
        <v>6.2899921623689332</v>
      </c>
      <c r="G261" s="1868">
        <f t="shared" ref="G261:G324" si="12">$G$2</f>
        <v>0</v>
      </c>
      <c r="H261" s="1508">
        <f t="shared" si="10"/>
        <v>0</v>
      </c>
      <c r="I261" s="863">
        <v>25</v>
      </c>
      <c r="J261" s="863">
        <v>150</v>
      </c>
      <c r="K261" s="166"/>
      <c r="L261" s="1513">
        <f t="shared" si="11"/>
        <v>0</v>
      </c>
      <c r="M261" s="737"/>
      <c r="N261" s="1361"/>
    </row>
    <row r="262" spans="1:187" s="849" customFormat="1">
      <c r="A262" s="304" t="str">
        <f>IF(K262&gt;0,COUNT($K$4:K262)+MAX('MI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2" s="1908"/>
      <c r="C262" s="860" t="s">
        <v>8551</v>
      </c>
      <c r="D262" s="861" t="s">
        <v>4521</v>
      </c>
      <c r="E262" s="862" t="s">
        <v>11677</v>
      </c>
      <c r="F262" s="1520">
        <v>7.872767967932357</v>
      </c>
      <c r="G262" s="1868">
        <f t="shared" si="12"/>
        <v>0</v>
      </c>
      <c r="H262" s="1508">
        <f t="shared" ref="H262:H325" si="13">IFERROR(G262*F262,"-")</f>
        <v>0</v>
      </c>
      <c r="I262" s="863">
        <v>25</v>
      </c>
      <c r="J262" s="863">
        <v>100</v>
      </c>
      <c r="K262" s="166"/>
      <c r="L262" s="1513">
        <f t="shared" ref="L262:L325" si="14">IFERROR(H262*K262,0)</f>
        <v>0</v>
      </c>
      <c r="M262" s="737"/>
      <c r="N262" s="1361"/>
    </row>
    <row r="263" spans="1:187" s="849" customFormat="1">
      <c r="A263" s="304" t="str">
        <f>IF(K263&gt;0,COUNT($K$4:K263)+MAX('MI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3" s="1908"/>
      <c r="C263" s="860" t="s">
        <v>8552</v>
      </c>
      <c r="D263" s="861" t="s">
        <v>4520</v>
      </c>
      <c r="E263" s="862" t="s">
        <v>11678</v>
      </c>
      <c r="F263" s="1520">
        <v>10.277764971191067</v>
      </c>
      <c r="G263" s="1868">
        <f t="shared" si="12"/>
        <v>0</v>
      </c>
      <c r="H263" s="1508">
        <f t="shared" si="13"/>
        <v>0</v>
      </c>
      <c r="I263" s="863">
        <v>25</v>
      </c>
      <c r="J263" s="863">
        <v>100</v>
      </c>
      <c r="K263" s="166"/>
      <c r="L263" s="1513">
        <f t="shared" si="14"/>
        <v>0</v>
      </c>
      <c r="M263" s="737"/>
      <c r="N263" s="1361"/>
    </row>
    <row r="264" spans="1:187" s="849" customFormat="1">
      <c r="A264" s="304" t="str">
        <f>IF(K264&gt;0,COUNT($K$4:K264)+MAX('MI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4" s="1908"/>
      <c r="C264" s="860" t="s">
        <v>8201</v>
      </c>
      <c r="D264" s="861" t="s">
        <v>4519</v>
      </c>
      <c r="E264" s="862" t="s">
        <v>11679</v>
      </c>
      <c r="F264" s="1520">
        <v>26.76329998498154</v>
      </c>
      <c r="G264" s="1868">
        <f t="shared" si="12"/>
        <v>0</v>
      </c>
      <c r="H264" s="1508">
        <f t="shared" si="13"/>
        <v>0</v>
      </c>
      <c r="I264" s="863">
        <v>10</v>
      </c>
      <c r="J264" s="863">
        <v>40</v>
      </c>
      <c r="K264" s="166"/>
      <c r="L264" s="1513">
        <f t="shared" si="14"/>
        <v>0</v>
      </c>
      <c r="M264" s="737"/>
      <c r="N264" s="1361"/>
    </row>
    <row r="265" spans="1:187" s="849" customFormat="1">
      <c r="A265" s="304" t="str">
        <f>IF(K265&gt;0,COUNT($K$4:K265)+MAX('MI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5" s="1908"/>
      <c r="C265" s="860" t="s">
        <v>8553</v>
      </c>
      <c r="D265" s="861" t="s">
        <v>4518</v>
      </c>
      <c r="E265" s="862" t="s">
        <v>11680</v>
      </c>
      <c r="F265" s="1520">
        <v>41.522170483611909</v>
      </c>
      <c r="G265" s="1868">
        <f t="shared" si="12"/>
        <v>0</v>
      </c>
      <c r="H265" s="1508">
        <f t="shared" si="13"/>
        <v>0</v>
      </c>
      <c r="I265" s="863">
        <v>15</v>
      </c>
      <c r="J265" s="863">
        <v>15</v>
      </c>
      <c r="K265" s="166"/>
      <c r="L265" s="1513">
        <f t="shared" si="14"/>
        <v>0</v>
      </c>
      <c r="M265" s="737"/>
      <c r="N265" s="1361"/>
    </row>
    <row r="266" spans="1:187" s="849" customFormat="1">
      <c r="A266" s="304" t="str">
        <f>IF(K266&gt;0,COUNT($K$4:K266)+MAX('MI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6" s="1908"/>
      <c r="C266" s="860" t="s">
        <v>8554</v>
      </c>
      <c r="D266" s="861" t="s">
        <v>4517</v>
      </c>
      <c r="E266" s="862" t="s">
        <v>11681</v>
      </c>
      <c r="F266" s="1520">
        <v>74.431573921365697</v>
      </c>
      <c r="G266" s="1868">
        <f t="shared" si="12"/>
        <v>0</v>
      </c>
      <c r="H266" s="1508">
        <f t="shared" si="13"/>
        <v>0</v>
      </c>
      <c r="I266" s="863">
        <v>4</v>
      </c>
      <c r="J266" s="863">
        <v>16</v>
      </c>
      <c r="K266" s="166"/>
      <c r="L266" s="1513">
        <f t="shared" si="14"/>
        <v>0</v>
      </c>
      <c r="M266" s="737"/>
      <c r="N266" s="1361"/>
    </row>
    <row r="267" spans="1:187" s="849" customFormat="1">
      <c r="A267" s="304" t="str">
        <f>IF(K267&gt;0,COUNT($K$4:K267)+MAX('MI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7" s="1908"/>
      <c r="C267" s="860" t="s">
        <v>8202</v>
      </c>
      <c r="D267" s="861" t="s">
        <v>4516</v>
      </c>
      <c r="E267" s="862" t="s">
        <v>11682</v>
      </c>
      <c r="F267" s="1520">
        <v>147.67092710607326</v>
      </c>
      <c r="G267" s="1868">
        <f t="shared" si="12"/>
        <v>0</v>
      </c>
      <c r="H267" s="1508">
        <f t="shared" si="13"/>
        <v>0</v>
      </c>
      <c r="I267" s="863">
        <v>10</v>
      </c>
      <c r="J267" s="863">
        <v>10</v>
      </c>
      <c r="K267" s="166"/>
      <c r="L267" s="1513">
        <f t="shared" si="14"/>
        <v>0</v>
      </c>
      <c r="M267" s="737"/>
      <c r="N267" s="1361"/>
    </row>
    <row r="268" spans="1:187" s="849" customFormat="1">
      <c r="A268" s="304" t="str">
        <f>IF(K268&gt;0,COUNT($K$4:K268)+MAX('MI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8" s="1908"/>
      <c r="C268" s="860" t="s">
        <v>8203</v>
      </c>
      <c r="D268" s="861" t="s">
        <v>4515</v>
      </c>
      <c r="E268" s="862" t="s">
        <v>11683</v>
      </c>
      <c r="F268" s="1520">
        <v>183.93088192443534</v>
      </c>
      <c r="G268" s="1868">
        <f t="shared" si="12"/>
        <v>0</v>
      </c>
      <c r="H268" s="1508">
        <f t="shared" si="13"/>
        <v>0</v>
      </c>
      <c r="I268" s="863">
        <v>5</v>
      </c>
      <c r="J268" s="863">
        <v>5</v>
      </c>
      <c r="K268" s="166"/>
      <c r="L268" s="1513">
        <f t="shared" si="14"/>
        <v>0</v>
      </c>
      <c r="M268" s="737"/>
      <c r="N268" s="1361"/>
    </row>
    <row r="269" spans="1:187" s="849" customFormat="1">
      <c r="A269" s="304" t="str">
        <f>IF(K269&gt;0,COUNT($K$4:K269)+MAX('MI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69" s="1908"/>
      <c r="C269" s="860" t="s">
        <v>8204</v>
      </c>
      <c r="D269" s="861" t="s">
        <v>4514</v>
      </c>
      <c r="E269" s="862" t="s">
        <v>11684</v>
      </c>
      <c r="F269" s="1520">
        <v>442.35500436006345</v>
      </c>
      <c r="G269" s="1868">
        <f t="shared" si="12"/>
        <v>0</v>
      </c>
      <c r="H269" s="1508">
        <f t="shared" si="13"/>
        <v>0</v>
      </c>
      <c r="I269" s="863">
        <v>6</v>
      </c>
      <c r="J269" s="863">
        <v>6</v>
      </c>
      <c r="K269" s="166"/>
      <c r="L269" s="1513">
        <f t="shared" si="14"/>
        <v>0</v>
      </c>
      <c r="M269" s="737"/>
      <c r="N269" s="1361"/>
    </row>
    <row r="270" spans="1:187" s="849" customFormat="1" ht="16.5" thickBot="1">
      <c r="A270" s="304" t="str">
        <f>IF(K270&gt;0,COUNT($K$4:K270)+MAX('MI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0" s="1909"/>
      <c r="C270" s="860" t="s">
        <v>8205</v>
      </c>
      <c r="D270" s="871" t="s">
        <v>4513</v>
      </c>
      <c r="E270" s="872" t="s">
        <v>11685</v>
      </c>
      <c r="F270" s="1522">
        <v>1151.561898432132</v>
      </c>
      <c r="G270" s="1870">
        <f t="shared" si="12"/>
        <v>0</v>
      </c>
      <c r="H270" s="1510">
        <f t="shared" si="13"/>
        <v>0</v>
      </c>
      <c r="I270" s="873">
        <v>4</v>
      </c>
      <c r="J270" s="873">
        <v>4</v>
      </c>
      <c r="K270" s="169"/>
      <c r="L270" s="1515">
        <f t="shared" si="14"/>
        <v>0</v>
      </c>
      <c r="M270" s="737"/>
      <c r="N270" s="1361"/>
    </row>
    <row r="271" spans="1:187" s="849" customFormat="1" ht="31.5">
      <c r="A271" s="304" t="str">
        <f>IF(K271&gt;0,COUNT($K$4:K271)+MAX('MI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1" s="1907"/>
      <c r="C271" s="856" t="s">
        <v>8206</v>
      </c>
      <c r="D271" s="857" t="s">
        <v>4512</v>
      </c>
      <c r="E271" s="858" t="s">
        <v>11686</v>
      </c>
      <c r="F271" s="1511">
        <v>16.444423953905705</v>
      </c>
      <c r="G271" s="1871">
        <f t="shared" si="12"/>
        <v>0</v>
      </c>
      <c r="H271" s="1511">
        <f t="shared" si="13"/>
        <v>0</v>
      </c>
      <c r="I271" s="859">
        <v>20</v>
      </c>
      <c r="J271" s="859">
        <v>80</v>
      </c>
      <c r="K271" s="164"/>
      <c r="L271" s="1516">
        <f t="shared" si="14"/>
        <v>0</v>
      </c>
      <c r="M271" s="737"/>
      <c r="N271" s="1361"/>
      <c r="FI271" s="738"/>
      <c r="FJ271" s="738"/>
      <c r="FK271" s="738"/>
      <c r="FL271" s="738"/>
      <c r="FM271" s="738"/>
      <c r="FN271" s="738"/>
      <c r="FO271" s="738"/>
      <c r="FP271" s="738"/>
      <c r="FQ271" s="738"/>
      <c r="FR271" s="738"/>
      <c r="FS271" s="738"/>
      <c r="FT271" s="738"/>
      <c r="FU271" s="738"/>
      <c r="FV271" s="738"/>
      <c r="FW271" s="738"/>
      <c r="FX271" s="738"/>
      <c r="FY271" s="738"/>
      <c r="FZ271" s="738"/>
      <c r="GA271" s="738"/>
      <c r="GB271" s="738"/>
      <c r="GC271" s="738"/>
      <c r="GD271" s="738"/>
      <c r="GE271" s="738"/>
    </row>
    <row r="272" spans="1:187" s="849" customFormat="1" ht="31.5">
      <c r="A272" s="304" t="str">
        <f>IF(K272&gt;0,COUNT($K$4:K272)+MAX('MI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2" s="1908"/>
      <c r="C272" s="860" t="s">
        <v>8207</v>
      </c>
      <c r="D272" s="861" t="s">
        <v>4511</v>
      </c>
      <c r="E272" s="862" t="s">
        <v>11687</v>
      </c>
      <c r="F272" s="1520">
        <v>42.817168869981984</v>
      </c>
      <c r="G272" s="1868">
        <f t="shared" si="12"/>
        <v>0</v>
      </c>
      <c r="H272" s="1508">
        <f t="shared" si="13"/>
        <v>0</v>
      </c>
      <c r="I272" s="863">
        <v>0</v>
      </c>
      <c r="J272" s="863">
        <v>0</v>
      </c>
      <c r="K272" s="166"/>
      <c r="L272" s="1513">
        <f t="shared" si="14"/>
        <v>0</v>
      </c>
      <c r="M272" s="737"/>
      <c r="N272" s="1361"/>
      <c r="FI272" s="738"/>
      <c r="FJ272" s="738"/>
      <c r="FK272" s="738"/>
      <c r="FL272" s="738"/>
      <c r="FM272" s="738"/>
      <c r="FN272" s="738"/>
      <c r="FO272" s="738"/>
      <c r="FP272" s="738"/>
      <c r="FQ272" s="738"/>
      <c r="FR272" s="738"/>
      <c r="FS272" s="738"/>
      <c r="FT272" s="738"/>
      <c r="FU272" s="738"/>
      <c r="FV272" s="738"/>
      <c r="FW272" s="738"/>
      <c r="FX272" s="738"/>
      <c r="FY272" s="738"/>
      <c r="FZ272" s="738"/>
      <c r="GA272" s="738"/>
      <c r="GB272" s="738"/>
      <c r="GC272" s="738"/>
      <c r="GD272" s="738"/>
      <c r="GE272" s="738"/>
    </row>
    <row r="273" spans="1:187" s="849" customFormat="1" ht="32.25" thickBot="1">
      <c r="A273" s="304" t="str">
        <f>IF(K273&gt;0,COUNT($K$4:K273)+MAX('MI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3" s="1909"/>
      <c r="C273" s="864" t="s">
        <v>8208</v>
      </c>
      <c r="D273" s="865" t="s">
        <v>4510</v>
      </c>
      <c r="E273" s="866" t="s">
        <v>11688</v>
      </c>
      <c r="F273" s="1521">
        <v>66.435472773779054</v>
      </c>
      <c r="G273" s="1869">
        <f t="shared" si="12"/>
        <v>0</v>
      </c>
      <c r="H273" s="1509">
        <f t="shared" si="13"/>
        <v>0</v>
      </c>
      <c r="I273" s="867">
        <v>25</v>
      </c>
      <c r="J273" s="867">
        <v>25</v>
      </c>
      <c r="K273" s="167"/>
      <c r="L273" s="1514">
        <f t="shared" si="14"/>
        <v>0</v>
      </c>
      <c r="M273" s="737"/>
      <c r="N273" s="1361"/>
      <c r="FI273" s="738"/>
      <c r="FJ273" s="738"/>
      <c r="FK273" s="738"/>
      <c r="FL273" s="738"/>
      <c r="FM273" s="738"/>
      <c r="FN273" s="738"/>
      <c r="FO273" s="738"/>
      <c r="FP273" s="738"/>
      <c r="FQ273" s="738"/>
      <c r="FR273" s="738"/>
      <c r="FS273" s="738"/>
      <c r="FT273" s="738"/>
      <c r="FU273" s="738"/>
      <c r="FV273" s="738"/>
      <c r="FW273" s="738"/>
      <c r="FX273" s="738"/>
      <c r="FY273" s="738"/>
      <c r="FZ273" s="738"/>
      <c r="GA273" s="738"/>
      <c r="GB273" s="738"/>
      <c r="GC273" s="738"/>
      <c r="GD273" s="738"/>
      <c r="GE273" s="738"/>
    </row>
    <row r="274" spans="1:187" s="849" customFormat="1">
      <c r="A274" s="304" t="str">
        <f>IF(K274&gt;0,COUNT($K$4:K274)+MAX('MI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4" s="1907"/>
      <c r="C274" s="860" t="s">
        <v>8209</v>
      </c>
      <c r="D274" s="874" t="s">
        <v>4509</v>
      </c>
      <c r="E274" s="869" t="s">
        <v>11726</v>
      </c>
      <c r="F274" s="1508">
        <v>5.6116596742703226</v>
      </c>
      <c r="G274" s="1867">
        <f t="shared" si="12"/>
        <v>0</v>
      </c>
      <c r="H274" s="1508">
        <f t="shared" si="13"/>
        <v>0</v>
      </c>
      <c r="I274" s="870">
        <v>50</v>
      </c>
      <c r="J274" s="870">
        <v>200</v>
      </c>
      <c r="K274" s="168"/>
      <c r="L274" s="1513">
        <f t="shared" si="14"/>
        <v>0</v>
      </c>
      <c r="M274" s="737"/>
      <c r="N274" s="1361"/>
    </row>
    <row r="275" spans="1:187" s="849" customFormat="1">
      <c r="A275" s="304" t="str">
        <f>IF(K275&gt;0,COUNT($K$4:K275)+MAX('MI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5" s="1908"/>
      <c r="C275" s="860" t="s">
        <v>8210</v>
      </c>
      <c r="D275" s="861" t="s">
        <v>4508</v>
      </c>
      <c r="E275" s="862" t="s">
        <v>11727</v>
      </c>
      <c r="F275" s="1520">
        <v>9.2910995339567233</v>
      </c>
      <c r="G275" s="1868">
        <f t="shared" si="12"/>
        <v>0</v>
      </c>
      <c r="H275" s="1508">
        <f t="shared" si="13"/>
        <v>0</v>
      </c>
      <c r="I275" s="863">
        <v>50</v>
      </c>
      <c r="J275" s="863">
        <v>200</v>
      </c>
      <c r="K275" s="166"/>
      <c r="L275" s="1513">
        <f t="shared" si="14"/>
        <v>0</v>
      </c>
      <c r="M275" s="737"/>
      <c r="N275" s="1361"/>
    </row>
    <row r="276" spans="1:187" s="849" customFormat="1">
      <c r="A276" s="304" t="str">
        <f>IF(K276&gt;0,COUNT($K$4:K276)+MAX('MI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6" s="1908"/>
      <c r="C276" s="860" t="s">
        <v>8211</v>
      </c>
      <c r="D276" s="861" t="s">
        <v>4507</v>
      </c>
      <c r="E276" s="862" t="s">
        <v>11728</v>
      </c>
      <c r="F276" s="1520">
        <v>11.572763357561142</v>
      </c>
      <c r="G276" s="1868">
        <f t="shared" si="12"/>
        <v>0</v>
      </c>
      <c r="H276" s="1508">
        <f t="shared" si="13"/>
        <v>0</v>
      </c>
      <c r="I276" s="863">
        <v>25</v>
      </c>
      <c r="J276" s="863">
        <v>100</v>
      </c>
      <c r="K276" s="166"/>
      <c r="L276" s="1513">
        <f t="shared" si="14"/>
        <v>0</v>
      </c>
      <c r="M276" s="737"/>
      <c r="N276" s="1361"/>
    </row>
    <row r="277" spans="1:187" s="849" customFormat="1">
      <c r="A277" s="304" t="str">
        <f>IF(K277&gt;0,COUNT($K$4:K277)+MAX('MI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7" s="1908"/>
      <c r="C277" s="860" t="s">
        <v>8212</v>
      </c>
      <c r="D277" s="861" t="s">
        <v>4506</v>
      </c>
      <c r="E277" s="862" t="s">
        <v>11729</v>
      </c>
      <c r="F277" s="1520">
        <v>15.293314277132309</v>
      </c>
      <c r="G277" s="1868">
        <f t="shared" si="12"/>
        <v>0</v>
      </c>
      <c r="H277" s="1508">
        <f t="shared" si="13"/>
        <v>0</v>
      </c>
      <c r="I277" s="863">
        <v>50</v>
      </c>
      <c r="J277" s="863">
        <v>50</v>
      </c>
      <c r="K277" s="166"/>
      <c r="L277" s="1513">
        <f t="shared" si="14"/>
        <v>0</v>
      </c>
      <c r="M277" s="737"/>
      <c r="N277" s="1361"/>
    </row>
    <row r="278" spans="1:187" s="849" customFormat="1">
      <c r="A278" s="304" t="str">
        <f>IF(K278&gt;0,COUNT($K$4:K278)+MAX('MI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8" s="1908"/>
      <c r="C278" s="860" t="s">
        <v>8213</v>
      </c>
      <c r="D278" s="861" t="s">
        <v>4505</v>
      </c>
      <c r="E278" s="862" t="s">
        <v>11730</v>
      </c>
      <c r="F278" s="1520">
        <v>17.348867271370523</v>
      </c>
      <c r="G278" s="1868">
        <f t="shared" si="12"/>
        <v>0</v>
      </c>
      <c r="H278" s="1508">
        <f t="shared" si="13"/>
        <v>0</v>
      </c>
      <c r="I278" s="863">
        <v>25</v>
      </c>
      <c r="J278" s="863">
        <v>25</v>
      </c>
      <c r="K278" s="166"/>
      <c r="L278" s="1513">
        <f t="shared" si="14"/>
        <v>0</v>
      </c>
      <c r="M278" s="737"/>
      <c r="N278" s="1361"/>
    </row>
    <row r="279" spans="1:187" s="849" customFormat="1">
      <c r="A279" s="304" t="str">
        <f>IF(K279&gt;0,COUNT($K$4:K279)+MAX('MI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79" s="1908"/>
      <c r="C279" s="860" t="s">
        <v>8214</v>
      </c>
      <c r="D279" s="861" t="s">
        <v>4504</v>
      </c>
      <c r="E279" s="862" t="s">
        <v>11731</v>
      </c>
      <c r="F279" s="1520">
        <v>25.571079248323375</v>
      </c>
      <c r="G279" s="1868">
        <f t="shared" si="12"/>
        <v>0</v>
      </c>
      <c r="H279" s="1508">
        <f t="shared" si="13"/>
        <v>0</v>
      </c>
      <c r="I279" s="863">
        <v>8</v>
      </c>
      <c r="J279" s="863">
        <v>32</v>
      </c>
      <c r="K279" s="166"/>
      <c r="L279" s="1513">
        <f t="shared" si="14"/>
        <v>0</v>
      </c>
      <c r="M279" s="737"/>
      <c r="N279" s="1361"/>
    </row>
    <row r="280" spans="1:187" s="849" customFormat="1">
      <c r="A280" s="304" t="str">
        <f>IF(K280&gt;0,COUNT($K$4:K280)+MAX('MI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0" s="1908"/>
      <c r="C280" s="860" t="s">
        <v>8215</v>
      </c>
      <c r="D280" s="861" t="s">
        <v>4503</v>
      </c>
      <c r="E280" s="862" t="s">
        <v>11732</v>
      </c>
      <c r="F280" s="1520">
        <v>54.246043517946461</v>
      </c>
      <c r="G280" s="1868">
        <f t="shared" si="12"/>
        <v>0</v>
      </c>
      <c r="H280" s="1508">
        <f t="shared" si="13"/>
        <v>0</v>
      </c>
      <c r="I280" s="863">
        <v>10</v>
      </c>
      <c r="J280" s="863">
        <v>10</v>
      </c>
      <c r="K280" s="166"/>
      <c r="L280" s="1513">
        <f t="shared" si="14"/>
        <v>0</v>
      </c>
      <c r="M280" s="737"/>
      <c r="N280" s="1361"/>
    </row>
    <row r="281" spans="1:187" s="849" customFormat="1">
      <c r="A281" s="304" t="str">
        <f>IF(K281&gt;0,COUNT($K$4:K281)+MAX('MI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1" s="1908"/>
      <c r="C281" s="860" t="s">
        <v>8216</v>
      </c>
      <c r="D281" s="861" t="s">
        <v>4502</v>
      </c>
      <c r="E281" s="862" t="s">
        <v>11733</v>
      </c>
      <c r="F281" s="1520">
        <v>66.558805953433364</v>
      </c>
      <c r="G281" s="1868">
        <f t="shared" si="12"/>
        <v>0</v>
      </c>
      <c r="H281" s="1508">
        <f t="shared" si="13"/>
        <v>0</v>
      </c>
      <c r="I281" s="863">
        <v>6</v>
      </c>
      <c r="J281" s="863">
        <v>6</v>
      </c>
      <c r="K281" s="166"/>
      <c r="L281" s="1513">
        <f t="shared" si="14"/>
        <v>0</v>
      </c>
      <c r="M281" s="737"/>
      <c r="N281" s="1361"/>
    </row>
    <row r="282" spans="1:187" s="849" customFormat="1">
      <c r="A282" s="304" t="str">
        <f>IF(K282&gt;0,COUNT($K$4:K282)+MAX('MI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2" s="1908"/>
      <c r="C282" s="860" t="s">
        <v>8217</v>
      </c>
      <c r="D282" s="861" t="s">
        <v>4501</v>
      </c>
      <c r="E282" s="862" t="s">
        <v>11734</v>
      </c>
      <c r="F282" s="1520">
        <v>98.584321603664719</v>
      </c>
      <c r="G282" s="1868">
        <f t="shared" si="12"/>
        <v>0</v>
      </c>
      <c r="H282" s="1508">
        <f t="shared" si="13"/>
        <v>0</v>
      </c>
      <c r="I282" s="863">
        <v>6</v>
      </c>
      <c r="J282" s="863">
        <v>6</v>
      </c>
      <c r="K282" s="166"/>
      <c r="L282" s="1513">
        <f t="shared" si="14"/>
        <v>0</v>
      </c>
      <c r="M282" s="737"/>
      <c r="N282" s="1361"/>
    </row>
    <row r="283" spans="1:187" s="849" customFormat="1" ht="16.5" thickBot="1">
      <c r="A283" s="304" t="str">
        <f>IF(K283&gt;0,COUNT($K$4:K283)+MAX('MI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3" s="1909"/>
      <c r="C283" s="860" t="s">
        <v>8218</v>
      </c>
      <c r="D283" s="871" t="s">
        <v>4500</v>
      </c>
      <c r="E283" s="872" t="s">
        <v>11735</v>
      </c>
      <c r="F283" s="1522">
        <v>1388.2588257186621</v>
      </c>
      <c r="G283" s="1870">
        <f t="shared" si="12"/>
        <v>0</v>
      </c>
      <c r="H283" s="1510">
        <f t="shared" si="13"/>
        <v>0</v>
      </c>
      <c r="I283" s="873">
        <v>2</v>
      </c>
      <c r="J283" s="873">
        <v>2</v>
      </c>
      <c r="K283" s="169"/>
      <c r="L283" s="1515">
        <f t="shared" si="14"/>
        <v>0</v>
      </c>
      <c r="M283" s="737"/>
      <c r="N283" s="1361"/>
    </row>
    <row r="284" spans="1:187" s="849" customFormat="1">
      <c r="A284" s="304" t="str">
        <f>IF(K284&gt;0,COUNT($K$4:K284)+MAX('MI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4" s="1907"/>
      <c r="C284" s="856" t="s">
        <v>8219</v>
      </c>
      <c r="D284" s="857" t="s">
        <v>4499</v>
      </c>
      <c r="E284" s="858" t="s">
        <v>11736</v>
      </c>
      <c r="F284" s="1511">
        <v>21.603861969443621</v>
      </c>
      <c r="G284" s="1871">
        <f t="shared" si="12"/>
        <v>0</v>
      </c>
      <c r="H284" s="1511">
        <f t="shared" si="13"/>
        <v>0</v>
      </c>
      <c r="I284" s="859">
        <v>50</v>
      </c>
      <c r="J284" s="859">
        <v>300</v>
      </c>
      <c r="K284" s="164"/>
      <c r="L284" s="1516">
        <f t="shared" si="14"/>
        <v>0</v>
      </c>
      <c r="M284" s="737"/>
      <c r="N284" s="1361"/>
    </row>
    <row r="285" spans="1:187" s="849" customFormat="1">
      <c r="A285" s="304" t="str">
        <f>IF(K285&gt;0,COUNT($K$4:K285)+MAX('MI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5" s="1908"/>
      <c r="C285" s="860" t="s">
        <v>8220</v>
      </c>
      <c r="D285" s="861" t="s">
        <v>4498</v>
      </c>
      <c r="E285" s="862" t="s">
        <v>11737</v>
      </c>
      <c r="F285" s="1520">
        <v>39.466617489373697</v>
      </c>
      <c r="G285" s="1868">
        <f t="shared" si="12"/>
        <v>0</v>
      </c>
      <c r="H285" s="1508">
        <f t="shared" si="13"/>
        <v>0</v>
      </c>
      <c r="I285" s="863">
        <v>10</v>
      </c>
      <c r="J285" s="863">
        <v>40</v>
      </c>
      <c r="K285" s="166"/>
      <c r="L285" s="1513">
        <f t="shared" si="14"/>
        <v>0</v>
      </c>
      <c r="M285" s="737"/>
      <c r="N285" s="1361"/>
    </row>
    <row r="286" spans="1:187" s="849" customFormat="1">
      <c r="A286" s="304" t="str">
        <f>IF(K286&gt;0,COUNT($K$4:K286)+MAX('MI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6" s="1908"/>
      <c r="C286" s="860" t="s">
        <v>8221</v>
      </c>
      <c r="D286" s="861" t="s">
        <v>4497</v>
      </c>
      <c r="E286" s="862" t="s">
        <v>11738</v>
      </c>
      <c r="F286" s="1520">
        <v>39.466617489373697</v>
      </c>
      <c r="G286" s="1868">
        <f t="shared" si="12"/>
        <v>0</v>
      </c>
      <c r="H286" s="1508">
        <f t="shared" si="13"/>
        <v>0</v>
      </c>
      <c r="I286" s="863">
        <v>10</v>
      </c>
      <c r="J286" s="863">
        <v>40</v>
      </c>
      <c r="K286" s="166"/>
      <c r="L286" s="1513">
        <f t="shared" si="14"/>
        <v>0</v>
      </c>
      <c r="M286" s="737"/>
      <c r="N286" s="1361"/>
    </row>
    <row r="287" spans="1:187" s="849" customFormat="1">
      <c r="A287" s="304" t="str">
        <f>IF(K287&gt;0,COUNT($K$4:K287)+MAX('MI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7" s="1908"/>
      <c r="C287" s="860" t="s">
        <v>8222</v>
      </c>
      <c r="D287" s="861" t="s">
        <v>4496</v>
      </c>
      <c r="E287" s="862" t="s">
        <v>11739</v>
      </c>
      <c r="F287" s="1520">
        <v>99.550431510956699</v>
      </c>
      <c r="G287" s="1868">
        <f t="shared" si="12"/>
        <v>0</v>
      </c>
      <c r="H287" s="1508">
        <f t="shared" si="13"/>
        <v>0</v>
      </c>
      <c r="I287" s="863">
        <v>18</v>
      </c>
      <c r="J287" s="863">
        <v>18</v>
      </c>
      <c r="K287" s="166"/>
      <c r="L287" s="1513">
        <f t="shared" si="14"/>
        <v>0</v>
      </c>
      <c r="M287" s="737"/>
      <c r="N287" s="1361"/>
    </row>
    <row r="288" spans="1:187" s="849" customFormat="1">
      <c r="A288" s="304" t="str">
        <f>IF(K288&gt;0,COUNT($K$4:K288)+MAX('MI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8" s="1908"/>
      <c r="C288" s="860" t="s">
        <v>8223</v>
      </c>
      <c r="D288" s="861" t="s">
        <v>4495</v>
      </c>
      <c r="E288" s="862" t="s">
        <v>11740</v>
      </c>
      <c r="F288" s="1520">
        <v>99.550431510956699</v>
      </c>
      <c r="G288" s="1868">
        <f t="shared" si="12"/>
        <v>0</v>
      </c>
      <c r="H288" s="1508">
        <f t="shared" si="13"/>
        <v>0</v>
      </c>
      <c r="I288" s="863">
        <v>15</v>
      </c>
      <c r="J288" s="863">
        <v>15</v>
      </c>
      <c r="K288" s="166"/>
      <c r="L288" s="1513">
        <f t="shared" si="14"/>
        <v>0</v>
      </c>
      <c r="M288" s="737"/>
      <c r="N288" s="1361"/>
    </row>
    <row r="289" spans="1:14" s="849" customFormat="1">
      <c r="A289" s="304" t="str">
        <f>IF(K289&gt;0,COUNT($K$4:K289)+MAX('MI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89" s="1908"/>
      <c r="C289" s="860" t="s">
        <v>8224</v>
      </c>
      <c r="D289" s="861" t="s">
        <v>4494</v>
      </c>
      <c r="E289" s="862" t="s">
        <v>11741</v>
      </c>
      <c r="F289" s="1520">
        <v>99.550431510956699</v>
      </c>
      <c r="G289" s="1868">
        <f t="shared" si="12"/>
        <v>0</v>
      </c>
      <c r="H289" s="1508">
        <f t="shared" si="13"/>
        <v>0</v>
      </c>
      <c r="I289" s="863">
        <v>12</v>
      </c>
      <c r="J289" s="863">
        <v>12</v>
      </c>
      <c r="K289" s="166"/>
      <c r="L289" s="1513">
        <f t="shared" si="14"/>
        <v>0</v>
      </c>
      <c r="M289" s="737"/>
      <c r="N289" s="1361"/>
    </row>
    <row r="290" spans="1:14" s="849" customFormat="1">
      <c r="A290" s="304" t="str">
        <f>IF(K290&gt;0,COUNT($K$4:K290)+MAX('MI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0" s="1908"/>
      <c r="C290" s="860" t="s">
        <v>8225</v>
      </c>
      <c r="D290" s="861" t="s">
        <v>4493</v>
      </c>
      <c r="E290" s="862" t="s">
        <v>11742</v>
      </c>
      <c r="F290" s="1520">
        <v>96.939879208274149</v>
      </c>
      <c r="G290" s="1868">
        <f t="shared" si="12"/>
        <v>0</v>
      </c>
      <c r="H290" s="1508">
        <f t="shared" si="13"/>
        <v>0</v>
      </c>
      <c r="I290" s="863">
        <v>8</v>
      </c>
      <c r="J290" s="863">
        <v>8</v>
      </c>
      <c r="K290" s="166"/>
      <c r="L290" s="1513">
        <f t="shared" si="14"/>
        <v>0</v>
      </c>
      <c r="M290" s="737"/>
      <c r="N290" s="1361"/>
    </row>
    <row r="291" spans="1:14" s="849" customFormat="1">
      <c r="A291" s="304" t="str">
        <f>IF(K291&gt;0,COUNT($K$4:K291)+MAX('MI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1" s="1908"/>
      <c r="C291" s="860" t="s">
        <v>8226</v>
      </c>
      <c r="D291" s="861" t="s">
        <v>4492</v>
      </c>
      <c r="E291" s="862" t="s">
        <v>11743</v>
      </c>
      <c r="F291" s="1520">
        <v>171.33034206975506</v>
      </c>
      <c r="G291" s="1868">
        <f t="shared" si="12"/>
        <v>0</v>
      </c>
      <c r="H291" s="1508">
        <f t="shared" si="13"/>
        <v>0</v>
      </c>
      <c r="I291" s="863">
        <v>6</v>
      </c>
      <c r="J291" s="863">
        <v>6</v>
      </c>
      <c r="K291" s="166"/>
      <c r="L291" s="1513">
        <f t="shared" si="14"/>
        <v>0</v>
      </c>
      <c r="M291" s="737"/>
      <c r="N291" s="1361"/>
    </row>
    <row r="292" spans="1:14" s="849" customFormat="1">
      <c r="A292" s="304" t="str">
        <f>IF(K292&gt;0,COUNT($K$4:K292)+MAX('MI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2" s="1908"/>
      <c r="C292" s="860" t="s">
        <v>8227</v>
      </c>
      <c r="D292" s="861" t="s">
        <v>4491</v>
      </c>
      <c r="E292" s="862" t="s">
        <v>11744</v>
      </c>
      <c r="F292" s="1520">
        <v>171.33034206975506</v>
      </c>
      <c r="G292" s="1868">
        <f t="shared" si="12"/>
        <v>0</v>
      </c>
      <c r="H292" s="1508">
        <f t="shared" si="13"/>
        <v>0</v>
      </c>
      <c r="I292" s="863">
        <v>5</v>
      </c>
      <c r="J292" s="863">
        <v>5</v>
      </c>
      <c r="K292" s="166"/>
      <c r="L292" s="1513">
        <f t="shared" si="14"/>
        <v>0</v>
      </c>
      <c r="M292" s="737"/>
      <c r="N292" s="1361"/>
    </row>
    <row r="293" spans="1:14" s="849" customFormat="1">
      <c r="A293" s="304" t="str">
        <f>IF(K293&gt;0,COUNT($K$4:K293)+MAX('MI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3" s="1908"/>
      <c r="C293" s="860" t="s">
        <v>8228</v>
      </c>
      <c r="D293" s="861" t="s">
        <v>4490</v>
      </c>
      <c r="E293" s="862" t="s">
        <v>11745</v>
      </c>
      <c r="F293" s="1520">
        <v>917.29052367880274</v>
      </c>
      <c r="G293" s="1868">
        <f t="shared" si="12"/>
        <v>0</v>
      </c>
      <c r="H293" s="1508">
        <f t="shared" si="13"/>
        <v>0</v>
      </c>
      <c r="I293" s="863">
        <v>3</v>
      </c>
      <c r="J293" s="863">
        <v>3</v>
      </c>
      <c r="K293" s="166"/>
      <c r="L293" s="1513">
        <f t="shared" si="14"/>
        <v>0</v>
      </c>
      <c r="M293" s="737"/>
      <c r="N293" s="1361"/>
    </row>
    <row r="294" spans="1:14" s="849" customFormat="1" ht="16.5" thickBot="1">
      <c r="A294" s="304" t="str">
        <f>IF(K294&gt;0,COUNT($K$4:K294)+MAX('MI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4" s="1909"/>
      <c r="C294" s="864" t="s">
        <v>8229</v>
      </c>
      <c r="D294" s="865" t="s">
        <v>4489</v>
      </c>
      <c r="E294" s="866" t="s">
        <v>11746</v>
      </c>
      <c r="F294" s="1521">
        <v>1095.3836350996016</v>
      </c>
      <c r="G294" s="1869">
        <f t="shared" si="12"/>
        <v>0</v>
      </c>
      <c r="H294" s="1509">
        <f t="shared" si="13"/>
        <v>0</v>
      </c>
      <c r="I294" s="867">
        <v>2</v>
      </c>
      <c r="J294" s="867">
        <v>2</v>
      </c>
      <c r="K294" s="167"/>
      <c r="L294" s="1514">
        <f t="shared" si="14"/>
        <v>0</v>
      </c>
      <c r="M294" s="737"/>
      <c r="N294" s="1361"/>
    </row>
    <row r="295" spans="1:14" s="849" customFormat="1" ht="31.5">
      <c r="A295" s="304" t="str">
        <f>IF(K295&gt;0,COUNT($K$4:K295)+MAX('MI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5" s="1907"/>
      <c r="C295" s="860" t="s">
        <v>8555</v>
      </c>
      <c r="D295" s="874" t="s">
        <v>4488</v>
      </c>
      <c r="E295" s="869" t="s">
        <v>11747</v>
      </c>
      <c r="F295" s="1508">
        <v>2.4255525332010914</v>
      </c>
      <c r="G295" s="1867">
        <f t="shared" si="12"/>
        <v>0</v>
      </c>
      <c r="H295" s="1508">
        <f t="shared" si="13"/>
        <v>0</v>
      </c>
      <c r="I295" s="870">
        <v>50</v>
      </c>
      <c r="J295" s="870">
        <v>600</v>
      </c>
      <c r="K295" s="168"/>
      <c r="L295" s="1513">
        <f t="shared" si="14"/>
        <v>0</v>
      </c>
      <c r="M295" s="737"/>
      <c r="N295" s="1361"/>
    </row>
    <row r="296" spans="1:14" s="849" customFormat="1" ht="31.5">
      <c r="A296" s="304" t="str">
        <f>IF(K296&gt;0,COUNT($K$4:K296)+MAX('MI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6" s="1908"/>
      <c r="C296" s="860" t="s">
        <v>9219</v>
      </c>
      <c r="D296" s="861" t="s">
        <v>4487</v>
      </c>
      <c r="E296" s="862" t="s">
        <v>11748</v>
      </c>
      <c r="F296" s="1520">
        <v>3.7411064495135489</v>
      </c>
      <c r="G296" s="1868">
        <f t="shared" si="12"/>
        <v>0</v>
      </c>
      <c r="H296" s="1508">
        <f t="shared" si="13"/>
        <v>0</v>
      </c>
      <c r="I296" s="863">
        <v>50</v>
      </c>
      <c r="J296" s="863">
        <v>200</v>
      </c>
      <c r="K296" s="166"/>
      <c r="L296" s="1513">
        <f t="shared" si="14"/>
        <v>0</v>
      </c>
      <c r="M296" s="737"/>
      <c r="N296" s="1361"/>
    </row>
    <row r="297" spans="1:14" s="849" customFormat="1">
      <c r="A297" s="304" t="str">
        <f>IF(K297&gt;0,COUNT($K$4:K297)+MAX('MI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7" s="1908"/>
      <c r="C297" s="860" t="s">
        <v>8556</v>
      </c>
      <c r="D297" s="861" t="s">
        <v>4486</v>
      </c>
      <c r="E297" s="862" t="s">
        <v>11749</v>
      </c>
      <c r="F297" s="1520">
        <v>4.5016610573816873</v>
      </c>
      <c r="G297" s="1868">
        <f t="shared" si="12"/>
        <v>0</v>
      </c>
      <c r="H297" s="1508">
        <f t="shared" si="13"/>
        <v>0</v>
      </c>
      <c r="I297" s="863">
        <v>50</v>
      </c>
      <c r="J297" s="863">
        <v>200</v>
      </c>
      <c r="K297" s="166"/>
      <c r="L297" s="1513">
        <f t="shared" si="14"/>
        <v>0</v>
      </c>
      <c r="M297" s="737"/>
      <c r="N297" s="1361"/>
    </row>
    <row r="298" spans="1:14" s="849" customFormat="1" ht="31.5">
      <c r="A298" s="304" t="str">
        <f>IF(K298&gt;0,COUNT($K$4:K298)+MAX('MI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8" s="1908"/>
      <c r="C298" s="860" t="s">
        <v>8230</v>
      </c>
      <c r="D298" s="861" t="s">
        <v>4485</v>
      </c>
      <c r="E298" s="862" t="s">
        <v>11750</v>
      </c>
      <c r="F298" s="1520">
        <v>6.2899921623689332</v>
      </c>
      <c r="G298" s="1868">
        <f t="shared" si="12"/>
        <v>0</v>
      </c>
      <c r="H298" s="1508">
        <f t="shared" si="13"/>
        <v>0</v>
      </c>
      <c r="I298" s="863">
        <v>25</v>
      </c>
      <c r="J298" s="863">
        <v>100</v>
      </c>
      <c r="K298" s="166"/>
      <c r="L298" s="1513">
        <f t="shared" si="14"/>
        <v>0</v>
      </c>
      <c r="M298" s="737"/>
      <c r="N298" s="1361"/>
    </row>
    <row r="299" spans="1:14" s="849" customFormat="1" ht="31.5">
      <c r="A299" s="304" t="str">
        <f>IF(K299&gt;0,COUNT($K$4:K299)+MAX('MI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299" s="1908"/>
      <c r="C299" s="860" t="s">
        <v>8557</v>
      </c>
      <c r="D299" s="861" t="s">
        <v>4484</v>
      </c>
      <c r="E299" s="862" t="s">
        <v>11751</v>
      </c>
      <c r="F299" s="1520">
        <v>7.872767967932357</v>
      </c>
      <c r="G299" s="1868">
        <f t="shared" si="12"/>
        <v>0</v>
      </c>
      <c r="H299" s="1508">
        <f t="shared" si="13"/>
        <v>0</v>
      </c>
      <c r="I299" s="863">
        <v>25</v>
      </c>
      <c r="J299" s="863">
        <v>150</v>
      </c>
      <c r="K299" s="166"/>
      <c r="L299" s="1513">
        <f t="shared" si="14"/>
        <v>0</v>
      </c>
      <c r="M299" s="737"/>
      <c r="N299" s="1361"/>
    </row>
    <row r="300" spans="1:14" s="849" customFormat="1">
      <c r="A300" s="304" t="str">
        <f>IF(K300&gt;0,COUNT($K$4:K300)+MAX('MI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0" s="1908"/>
      <c r="C300" s="860" t="s">
        <v>8558</v>
      </c>
      <c r="D300" s="861" t="s">
        <v>4483</v>
      </c>
      <c r="E300" s="862" t="s">
        <v>11752</v>
      </c>
      <c r="F300" s="1520">
        <v>10.277764971191067</v>
      </c>
      <c r="G300" s="1868">
        <f t="shared" si="12"/>
        <v>0</v>
      </c>
      <c r="H300" s="1508">
        <f t="shared" si="13"/>
        <v>0</v>
      </c>
      <c r="I300" s="863">
        <v>25</v>
      </c>
      <c r="J300" s="863">
        <v>100</v>
      </c>
      <c r="K300" s="166"/>
      <c r="L300" s="1513">
        <f t="shared" si="14"/>
        <v>0</v>
      </c>
      <c r="M300" s="737"/>
      <c r="N300" s="1361"/>
    </row>
    <row r="301" spans="1:14" s="849" customFormat="1" ht="31.5">
      <c r="A301" s="304" t="str">
        <f>IF(K301&gt;0,COUNT($K$4:K301)+MAX('MI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1" s="1908"/>
      <c r="C301" s="860" t="s">
        <v>8231</v>
      </c>
      <c r="D301" s="861" t="s">
        <v>4482</v>
      </c>
      <c r="E301" s="862" t="s">
        <v>11753</v>
      </c>
      <c r="F301" s="1520">
        <v>33.423291686313348</v>
      </c>
      <c r="G301" s="1868">
        <f t="shared" si="12"/>
        <v>0</v>
      </c>
      <c r="H301" s="1508">
        <f t="shared" si="13"/>
        <v>0</v>
      </c>
      <c r="I301" s="863">
        <v>10</v>
      </c>
      <c r="J301" s="863">
        <v>40</v>
      </c>
      <c r="K301" s="166"/>
      <c r="L301" s="1513">
        <f t="shared" si="14"/>
        <v>0</v>
      </c>
      <c r="M301" s="737"/>
      <c r="N301" s="1361"/>
    </row>
    <row r="302" spans="1:14" s="849" customFormat="1">
      <c r="A302" s="304" t="str">
        <f>IF(K302&gt;0,COUNT($K$4:K302)+MAX('MI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2" s="1908"/>
      <c r="C302" s="860" t="s">
        <v>8232</v>
      </c>
      <c r="D302" s="861" t="s">
        <v>4481</v>
      </c>
      <c r="E302" s="862" t="s">
        <v>11754</v>
      </c>
      <c r="F302" s="1520">
        <v>41.522170483611909</v>
      </c>
      <c r="G302" s="1868">
        <f t="shared" si="12"/>
        <v>0</v>
      </c>
      <c r="H302" s="1508">
        <f t="shared" si="13"/>
        <v>0</v>
      </c>
      <c r="I302" s="863">
        <v>5</v>
      </c>
      <c r="J302" s="863">
        <v>30</v>
      </c>
      <c r="K302" s="166"/>
      <c r="L302" s="1513">
        <f t="shared" si="14"/>
        <v>0</v>
      </c>
      <c r="M302" s="737"/>
      <c r="N302" s="1361"/>
    </row>
    <row r="303" spans="1:14" s="849" customFormat="1">
      <c r="A303" s="304" t="str">
        <f>IF(K303&gt;0,COUNT($K$4:K303)+MAX('MI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3" s="1908"/>
      <c r="C303" s="860" t="s">
        <v>8233</v>
      </c>
      <c r="D303" s="861" t="s">
        <v>4480</v>
      </c>
      <c r="E303" s="862" t="s">
        <v>11755</v>
      </c>
      <c r="F303" s="1520">
        <v>74.431573921365697</v>
      </c>
      <c r="G303" s="1868">
        <f t="shared" si="12"/>
        <v>0</v>
      </c>
      <c r="H303" s="1508">
        <f t="shared" si="13"/>
        <v>0</v>
      </c>
      <c r="I303" s="863">
        <v>20</v>
      </c>
      <c r="J303" s="863">
        <v>20</v>
      </c>
      <c r="K303" s="166"/>
      <c r="L303" s="1513">
        <f t="shared" si="14"/>
        <v>0</v>
      </c>
      <c r="M303" s="737"/>
      <c r="N303" s="1361"/>
    </row>
    <row r="304" spans="1:14" s="849" customFormat="1">
      <c r="A304" s="304" t="str">
        <f>IF(K304&gt;0,COUNT($K$4:K304)+MAX('MI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4" s="1908"/>
      <c r="C304" s="860" t="s">
        <v>8234</v>
      </c>
      <c r="D304" s="861" t="s">
        <v>4479</v>
      </c>
      <c r="E304" s="862" t="s">
        <v>11756</v>
      </c>
      <c r="F304" s="1520">
        <v>229.89304687560181</v>
      </c>
      <c r="G304" s="1868">
        <f t="shared" si="12"/>
        <v>0</v>
      </c>
      <c r="H304" s="1508">
        <f t="shared" si="13"/>
        <v>0</v>
      </c>
      <c r="I304" s="863">
        <v>8</v>
      </c>
      <c r="J304" s="863">
        <v>8</v>
      </c>
      <c r="K304" s="166"/>
      <c r="L304" s="1513">
        <f t="shared" si="14"/>
        <v>0</v>
      </c>
      <c r="M304" s="737"/>
      <c r="N304" s="1361"/>
    </row>
    <row r="305" spans="1:14" s="849" customFormat="1">
      <c r="A305" s="304" t="str">
        <f>IF(K305&gt;0,COUNT($K$4:K305)+MAX('MI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5" s="1908"/>
      <c r="C305" s="860" t="s">
        <v>8235</v>
      </c>
      <c r="D305" s="861" t="s">
        <v>4478</v>
      </c>
      <c r="E305" s="862" t="s">
        <v>11757</v>
      </c>
      <c r="F305" s="1520">
        <v>552.96431098002176</v>
      </c>
      <c r="G305" s="1868">
        <f t="shared" si="12"/>
        <v>0</v>
      </c>
      <c r="H305" s="1508">
        <f t="shared" si="13"/>
        <v>0</v>
      </c>
      <c r="I305" s="863">
        <v>0</v>
      </c>
      <c r="J305" s="863">
        <v>0</v>
      </c>
      <c r="K305" s="166"/>
      <c r="L305" s="1513">
        <f t="shared" si="14"/>
        <v>0</v>
      </c>
      <c r="M305" s="737"/>
      <c r="N305" s="1361"/>
    </row>
    <row r="306" spans="1:14" s="849" customFormat="1" ht="16.5" thickBot="1">
      <c r="A306" s="304" t="str">
        <f>IF(K306&gt;0,COUNT($K$4:K306)+MAX('MI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6" s="1909"/>
      <c r="C306" s="860" t="s">
        <v>8236</v>
      </c>
      <c r="D306" s="871" t="s">
        <v>4477</v>
      </c>
      <c r="E306" s="872" t="s">
        <v>11758</v>
      </c>
      <c r="F306" s="1522">
        <v>1454.9820759116344</v>
      </c>
      <c r="G306" s="1870">
        <f t="shared" si="12"/>
        <v>0</v>
      </c>
      <c r="H306" s="1510">
        <f t="shared" si="13"/>
        <v>0</v>
      </c>
      <c r="I306" s="873">
        <v>4</v>
      </c>
      <c r="J306" s="873">
        <v>4</v>
      </c>
      <c r="K306" s="169"/>
      <c r="L306" s="1515">
        <f t="shared" si="14"/>
        <v>0</v>
      </c>
      <c r="M306" s="737"/>
      <c r="N306" s="1361"/>
    </row>
    <row r="307" spans="1:14" s="849" customFormat="1">
      <c r="A307" s="304" t="str">
        <f>IF(K307&gt;0,COUNT($K$4:K307)+MAX('MI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7" s="1907"/>
      <c r="C307" s="856" t="s">
        <v>8237</v>
      </c>
      <c r="D307" s="857" t="s">
        <v>4476</v>
      </c>
      <c r="E307" s="858" t="s">
        <v>11759</v>
      </c>
      <c r="F307" s="1511">
        <v>2.6311078326249131</v>
      </c>
      <c r="G307" s="1871">
        <f t="shared" si="12"/>
        <v>0</v>
      </c>
      <c r="H307" s="1511">
        <f t="shared" si="13"/>
        <v>0</v>
      </c>
      <c r="I307" s="859">
        <v>50</v>
      </c>
      <c r="J307" s="859">
        <v>600</v>
      </c>
      <c r="K307" s="164"/>
      <c r="L307" s="1516">
        <f t="shared" si="14"/>
        <v>0</v>
      </c>
      <c r="M307" s="737"/>
      <c r="N307" s="1361"/>
    </row>
    <row r="308" spans="1:14" s="849" customFormat="1">
      <c r="A308" s="304" t="str">
        <f>IF(K308&gt;0,COUNT($K$4:K308)+MAX('MI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8" s="1908"/>
      <c r="C308" s="860" t="s">
        <v>8559</v>
      </c>
      <c r="D308" s="861" t="s">
        <v>4475</v>
      </c>
      <c r="E308" s="862" t="s">
        <v>11760</v>
      </c>
      <c r="F308" s="1520">
        <v>0.94555437734957826</v>
      </c>
      <c r="G308" s="1868">
        <f t="shared" si="12"/>
        <v>0</v>
      </c>
      <c r="H308" s="1508">
        <f t="shared" si="13"/>
        <v>0</v>
      </c>
      <c r="I308" s="863">
        <v>50</v>
      </c>
      <c r="J308" s="863">
        <v>600</v>
      </c>
      <c r="K308" s="166"/>
      <c r="L308" s="1513">
        <f t="shared" si="14"/>
        <v>0</v>
      </c>
      <c r="M308" s="737"/>
      <c r="N308" s="1361"/>
    </row>
    <row r="309" spans="1:14" s="849" customFormat="1">
      <c r="A309" s="304" t="str">
        <f>IF(K309&gt;0,COUNT($K$4:K309)+MAX('MI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09" s="1908"/>
      <c r="C309" s="860" t="s">
        <v>8560</v>
      </c>
      <c r="D309" s="861" t="s">
        <v>4474</v>
      </c>
      <c r="E309" s="862" t="s">
        <v>11761</v>
      </c>
      <c r="F309" s="1520">
        <v>1.3155539163124566</v>
      </c>
      <c r="G309" s="1868">
        <f t="shared" si="12"/>
        <v>0</v>
      </c>
      <c r="H309" s="1508">
        <f t="shared" si="13"/>
        <v>0</v>
      </c>
      <c r="I309" s="863">
        <v>50</v>
      </c>
      <c r="J309" s="863">
        <v>400</v>
      </c>
      <c r="K309" s="166"/>
      <c r="L309" s="1513">
        <f t="shared" si="14"/>
        <v>0</v>
      </c>
      <c r="M309" s="737"/>
      <c r="N309" s="1361"/>
    </row>
    <row r="310" spans="1:14" s="849" customFormat="1">
      <c r="A310" s="304" t="str">
        <f>IF(K310&gt;0,COUNT($K$4:K310)+MAX('MI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0" s="1908"/>
      <c r="C310" s="860" t="s">
        <v>8561</v>
      </c>
      <c r="D310" s="861" t="s">
        <v>4473</v>
      </c>
      <c r="E310" s="862" t="s">
        <v>11762</v>
      </c>
      <c r="F310" s="1520">
        <v>2.3227748834891808</v>
      </c>
      <c r="G310" s="1868">
        <f t="shared" si="12"/>
        <v>0</v>
      </c>
      <c r="H310" s="1508">
        <f t="shared" si="13"/>
        <v>0</v>
      </c>
      <c r="I310" s="863">
        <v>50</v>
      </c>
      <c r="J310" s="863">
        <v>200</v>
      </c>
      <c r="K310" s="166"/>
      <c r="L310" s="1513">
        <f t="shared" si="14"/>
        <v>0</v>
      </c>
      <c r="M310" s="737"/>
      <c r="N310" s="1361"/>
    </row>
    <row r="311" spans="1:14" s="849" customFormat="1">
      <c r="A311" s="304" t="str">
        <f>IF(K311&gt;0,COUNT($K$4:K311)+MAX('MI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1" s="1908"/>
      <c r="C311" s="860" t="s">
        <v>8562</v>
      </c>
      <c r="D311" s="861" t="s">
        <v>4472</v>
      </c>
      <c r="E311" s="862" t="s">
        <v>11763</v>
      </c>
      <c r="F311" s="1520">
        <v>3.2066626710116126</v>
      </c>
      <c r="G311" s="1868">
        <f t="shared" si="12"/>
        <v>0</v>
      </c>
      <c r="H311" s="1508">
        <f t="shared" si="13"/>
        <v>0</v>
      </c>
      <c r="I311" s="863">
        <v>25</v>
      </c>
      <c r="J311" s="863">
        <v>150</v>
      </c>
      <c r="K311" s="166"/>
      <c r="L311" s="1513">
        <f t="shared" si="14"/>
        <v>0</v>
      </c>
      <c r="M311" s="737"/>
      <c r="N311" s="1361"/>
    </row>
    <row r="312" spans="1:14" s="849" customFormat="1">
      <c r="A312" s="304" t="str">
        <f>IF(K312&gt;0,COUNT($K$4:K312)+MAX('MI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2" s="1908"/>
      <c r="C312" s="860" t="s">
        <v>8563</v>
      </c>
      <c r="D312" s="861" t="s">
        <v>4471</v>
      </c>
      <c r="E312" s="862" t="s">
        <v>11764</v>
      </c>
      <c r="F312" s="1520">
        <v>3.4327735003778153</v>
      </c>
      <c r="G312" s="1868">
        <f t="shared" si="12"/>
        <v>0</v>
      </c>
      <c r="H312" s="1508">
        <f t="shared" si="13"/>
        <v>0</v>
      </c>
      <c r="I312" s="863">
        <v>25</v>
      </c>
      <c r="J312" s="863">
        <v>100</v>
      </c>
      <c r="K312" s="166"/>
      <c r="L312" s="1513">
        <f t="shared" si="14"/>
        <v>0</v>
      </c>
      <c r="M312" s="737"/>
      <c r="N312" s="1361"/>
    </row>
    <row r="313" spans="1:14" s="849" customFormat="1">
      <c r="A313" s="304" t="str">
        <f>IF(K313&gt;0,COUNT($K$4:K313)+MAX('MI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3" s="1908"/>
      <c r="C313" s="860" t="s">
        <v>8564</v>
      </c>
      <c r="D313" s="861" t="s">
        <v>4470</v>
      </c>
      <c r="E313" s="862" t="s">
        <v>11765</v>
      </c>
      <c r="F313" s="1520">
        <v>5.2211046053650616</v>
      </c>
      <c r="G313" s="1868">
        <f t="shared" si="12"/>
        <v>0</v>
      </c>
      <c r="H313" s="1508">
        <f t="shared" si="13"/>
        <v>0</v>
      </c>
      <c r="I313" s="863">
        <v>25</v>
      </c>
      <c r="J313" s="863">
        <v>100</v>
      </c>
      <c r="K313" s="166"/>
      <c r="L313" s="1513">
        <f t="shared" si="14"/>
        <v>0</v>
      </c>
      <c r="M313" s="737"/>
      <c r="N313" s="1361"/>
    </row>
    <row r="314" spans="1:14" s="849" customFormat="1">
      <c r="A314" s="304" t="str">
        <f>IF(K314&gt;0,COUNT($K$4:K314)+MAX('MI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4" s="1908"/>
      <c r="C314" s="860" t="s">
        <v>8238</v>
      </c>
      <c r="D314" s="861" t="s">
        <v>4469</v>
      </c>
      <c r="E314" s="862" t="s">
        <v>11766</v>
      </c>
      <c r="F314" s="1520">
        <v>11.572763357561142</v>
      </c>
      <c r="G314" s="1868">
        <f t="shared" si="12"/>
        <v>0</v>
      </c>
      <c r="H314" s="1508">
        <f t="shared" si="13"/>
        <v>0</v>
      </c>
      <c r="I314" s="863">
        <v>12</v>
      </c>
      <c r="J314" s="863">
        <v>72</v>
      </c>
      <c r="K314" s="166"/>
      <c r="L314" s="1513">
        <f t="shared" si="14"/>
        <v>0</v>
      </c>
      <c r="M314" s="737"/>
      <c r="N314" s="1361"/>
    </row>
    <row r="315" spans="1:14" s="849" customFormat="1">
      <c r="A315" s="304" t="str">
        <f>IF(K315&gt;0,COUNT($K$4:K315)+MAX('MI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5" s="1908"/>
      <c r="C315" s="860" t="s">
        <v>8565</v>
      </c>
      <c r="D315" s="861" t="s">
        <v>4468</v>
      </c>
      <c r="E315" s="862" t="s">
        <v>11767</v>
      </c>
      <c r="F315" s="1520">
        <v>18.129977409181045</v>
      </c>
      <c r="G315" s="1868">
        <f t="shared" si="12"/>
        <v>0</v>
      </c>
      <c r="H315" s="1508">
        <f t="shared" si="13"/>
        <v>0</v>
      </c>
      <c r="I315" s="863">
        <v>10</v>
      </c>
      <c r="J315" s="863">
        <v>40</v>
      </c>
      <c r="K315" s="166"/>
      <c r="L315" s="1513">
        <f t="shared" si="14"/>
        <v>0</v>
      </c>
      <c r="M315" s="737"/>
      <c r="N315" s="1361"/>
    </row>
    <row r="316" spans="1:14" s="849" customFormat="1">
      <c r="A316" s="304" t="str">
        <f>IF(K316&gt;0,COUNT($K$4:K316)+MAX('MI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6" s="1908"/>
      <c r="C316" s="860" t="s">
        <v>8566</v>
      </c>
      <c r="D316" s="861" t="s">
        <v>4467</v>
      </c>
      <c r="E316" s="862" t="s">
        <v>11768</v>
      </c>
      <c r="F316" s="1520">
        <v>26.249411736421987</v>
      </c>
      <c r="G316" s="1868">
        <f t="shared" si="12"/>
        <v>0</v>
      </c>
      <c r="H316" s="1508">
        <f t="shared" si="13"/>
        <v>0</v>
      </c>
      <c r="I316" s="863">
        <v>6</v>
      </c>
      <c r="J316" s="863">
        <v>24</v>
      </c>
      <c r="K316" s="166"/>
      <c r="L316" s="1513">
        <f t="shared" si="14"/>
        <v>0</v>
      </c>
      <c r="M316" s="737"/>
      <c r="N316" s="1361"/>
    </row>
    <row r="317" spans="1:14" s="849" customFormat="1">
      <c r="A317" s="304" t="str">
        <f>IF(K317&gt;0,COUNT($K$4:K317)+MAX('MI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7" s="1908"/>
      <c r="C317" s="860" t="s">
        <v>12236</v>
      </c>
      <c r="D317" s="861" t="s">
        <v>4466</v>
      </c>
      <c r="E317" s="862" t="s">
        <v>11769</v>
      </c>
      <c r="F317" s="1520">
        <v>48.017717945404662</v>
      </c>
      <c r="G317" s="1868">
        <f t="shared" si="12"/>
        <v>0</v>
      </c>
      <c r="H317" s="1508">
        <f t="shared" si="13"/>
        <v>0</v>
      </c>
      <c r="I317" s="863">
        <v>15</v>
      </c>
      <c r="J317" s="863">
        <v>15</v>
      </c>
      <c r="K317" s="166"/>
      <c r="L317" s="1513">
        <f t="shared" si="14"/>
        <v>0</v>
      </c>
      <c r="M317" s="737"/>
      <c r="N317" s="1361"/>
    </row>
    <row r="318" spans="1:14" s="849" customFormat="1">
      <c r="A318" s="304" t="str">
        <f>IF(K318&gt;0,COUNT($K$4:K318)+MAX('MI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8" s="1908"/>
      <c r="C318" s="860" t="s">
        <v>8567</v>
      </c>
      <c r="D318" s="861" t="s">
        <v>4465</v>
      </c>
      <c r="E318" s="862" t="s">
        <v>11770</v>
      </c>
      <c r="F318" s="1520">
        <v>82.941563317511907</v>
      </c>
      <c r="G318" s="1868">
        <f t="shared" si="12"/>
        <v>0</v>
      </c>
      <c r="H318" s="1508">
        <f t="shared" si="13"/>
        <v>0</v>
      </c>
      <c r="I318" s="863">
        <v>6</v>
      </c>
      <c r="J318" s="863">
        <v>6</v>
      </c>
      <c r="K318" s="166"/>
      <c r="L318" s="1513">
        <f t="shared" si="14"/>
        <v>0</v>
      </c>
      <c r="M318" s="737"/>
      <c r="N318" s="1361"/>
    </row>
    <row r="319" spans="1:14" s="849" customFormat="1">
      <c r="A319" s="304" t="str">
        <f>IF(K319&gt;0,COUNT($K$4:K319)+MAX('MI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19" s="1908"/>
      <c r="C319" s="860" t="s">
        <v>8239</v>
      </c>
      <c r="D319" s="880" t="s">
        <v>4464</v>
      </c>
      <c r="E319" s="862" t="s">
        <v>11771</v>
      </c>
      <c r="F319" s="1520">
        <v>154.86536258590698</v>
      </c>
      <c r="G319" s="1868">
        <f t="shared" si="12"/>
        <v>0</v>
      </c>
      <c r="H319" s="1508">
        <f t="shared" si="13"/>
        <v>0</v>
      </c>
      <c r="I319" s="863">
        <v>8</v>
      </c>
      <c r="J319" s="863">
        <v>8</v>
      </c>
      <c r="K319" s="166"/>
      <c r="L319" s="1513">
        <f t="shared" si="14"/>
        <v>0</v>
      </c>
      <c r="M319" s="737"/>
      <c r="N319" s="1361"/>
    </row>
    <row r="320" spans="1:14" s="849" customFormat="1">
      <c r="A320" s="304" t="str">
        <f>IF(K320&gt;0,COUNT($K$4:K320)+MAX('MI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0" s="1908"/>
      <c r="C320" s="860" t="s">
        <v>8240</v>
      </c>
      <c r="D320" s="880" t="s">
        <v>4463</v>
      </c>
      <c r="E320" s="862" t="s">
        <v>11772</v>
      </c>
      <c r="F320" s="1520">
        <v>451.31721541494221</v>
      </c>
      <c r="G320" s="1868">
        <f t="shared" si="12"/>
        <v>0</v>
      </c>
      <c r="H320" s="1508">
        <f t="shared" si="13"/>
        <v>0</v>
      </c>
      <c r="I320" s="863">
        <v>8</v>
      </c>
      <c r="J320" s="863">
        <v>8</v>
      </c>
      <c r="K320" s="166"/>
      <c r="L320" s="1513">
        <f t="shared" si="14"/>
        <v>0</v>
      </c>
      <c r="M320" s="737"/>
      <c r="N320" s="1361"/>
    </row>
    <row r="321" spans="1:14" s="849" customFormat="1" ht="16.5" thickBot="1">
      <c r="A321" s="304" t="str">
        <f>IF(K321&gt;0,COUNT($K$4:K321)+MAX('MI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1" s="1909"/>
      <c r="C321" s="864" t="s">
        <v>8241</v>
      </c>
      <c r="D321" s="865" t="s">
        <v>4462</v>
      </c>
      <c r="E321" s="866" t="s">
        <v>11773</v>
      </c>
      <c r="F321" s="1521">
        <v>899.18110179956409</v>
      </c>
      <c r="G321" s="1869">
        <f t="shared" si="12"/>
        <v>0</v>
      </c>
      <c r="H321" s="1509">
        <f t="shared" si="13"/>
        <v>0</v>
      </c>
      <c r="I321" s="867">
        <v>2</v>
      </c>
      <c r="J321" s="867">
        <v>2</v>
      </c>
      <c r="K321" s="167"/>
      <c r="L321" s="1514">
        <f t="shared" si="14"/>
        <v>0</v>
      </c>
      <c r="M321" s="737"/>
      <c r="N321" s="1361"/>
    </row>
    <row r="322" spans="1:14" s="849" customFormat="1">
      <c r="A322" s="304" t="str">
        <f>IF(K322&gt;0,COUNT($K$4:K322)+MAX('MI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2" s="1907"/>
      <c r="C322" s="860" t="s">
        <v>8568</v>
      </c>
      <c r="D322" s="874" t="s">
        <v>4461</v>
      </c>
      <c r="E322" s="869" t="s">
        <v>11689</v>
      </c>
      <c r="F322" s="1508">
        <v>2.4255525332010914</v>
      </c>
      <c r="G322" s="1867">
        <f t="shared" si="12"/>
        <v>0</v>
      </c>
      <c r="H322" s="1508">
        <f t="shared" si="13"/>
        <v>0</v>
      </c>
      <c r="I322" s="870">
        <v>50</v>
      </c>
      <c r="J322" s="870">
        <v>400</v>
      </c>
      <c r="K322" s="168"/>
      <c r="L322" s="1513">
        <f t="shared" si="14"/>
        <v>0</v>
      </c>
      <c r="M322" s="737"/>
      <c r="N322" s="1361"/>
    </row>
    <row r="323" spans="1:14" s="849" customFormat="1">
      <c r="A323" s="304" t="str">
        <f>IF(K323&gt;0,COUNT($K$4:K323)+MAX('MI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3" s="1908"/>
      <c r="C323" s="860" t="s">
        <v>9220</v>
      </c>
      <c r="D323" s="861" t="s">
        <v>4460</v>
      </c>
      <c r="E323" s="862" t="s">
        <v>11690</v>
      </c>
      <c r="F323" s="1520">
        <v>5.7555483838669979</v>
      </c>
      <c r="G323" s="1868">
        <f t="shared" si="12"/>
        <v>0</v>
      </c>
      <c r="H323" s="1508">
        <f t="shared" si="13"/>
        <v>0</v>
      </c>
      <c r="I323" s="863">
        <v>25</v>
      </c>
      <c r="J323" s="863">
        <v>300</v>
      </c>
      <c r="K323" s="166"/>
      <c r="L323" s="1513">
        <f t="shared" si="14"/>
        <v>0</v>
      </c>
      <c r="M323" s="737"/>
      <c r="N323" s="1361"/>
    </row>
    <row r="324" spans="1:14" s="849" customFormat="1">
      <c r="A324" s="304" t="str">
        <f>IF(K324&gt;0,COUNT($K$4:K324)+MAX('MI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4" s="1908"/>
      <c r="C324" s="860" t="s">
        <v>8569</v>
      </c>
      <c r="D324" s="861" t="s">
        <v>4459</v>
      </c>
      <c r="E324" s="862" t="s">
        <v>11691</v>
      </c>
      <c r="F324" s="1520">
        <v>4.1316615184188086</v>
      </c>
      <c r="G324" s="1868">
        <f t="shared" si="12"/>
        <v>0</v>
      </c>
      <c r="H324" s="1508">
        <f t="shared" si="13"/>
        <v>0</v>
      </c>
      <c r="I324" s="863">
        <v>50</v>
      </c>
      <c r="J324" s="863">
        <v>300</v>
      </c>
      <c r="K324" s="166"/>
      <c r="L324" s="1513">
        <f t="shared" si="14"/>
        <v>0</v>
      </c>
      <c r="M324" s="737"/>
      <c r="N324" s="1361"/>
    </row>
    <row r="325" spans="1:14" s="849" customFormat="1">
      <c r="A325" s="304" t="str">
        <f>IF(K325&gt;0,COUNT($K$4:K325)+MAX('MI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5" s="1908"/>
      <c r="C325" s="860" t="s">
        <v>9221</v>
      </c>
      <c r="D325" s="861" t="s">
        <v>4458</v>
      </c>
      <c r="E325" s="862" t="s">
        <v>11692</v>
      </c>
      <c r="F325" s="1520">
        <v>10.873875339520152</v>
      </c>
      <c r="G325" s="1868">
        <f t="shared" ref="G325:G388" si="15">$G$2</f>
        <v>0</v>
      </c>
      <c r="H325" s="1508">
        <f t="shared" si="13"/>
        <v>0</v>
      </c>
      <c r="I325" s="863">
        <v>25</v>
      </c>
      <c r="J325" s="863">
        <v>150</v>
      </c>
      <c r="K325" s="166"/>
      <c r="L325" s="1513">
        <f t="shared" si="14"/>
        <v>0</v>
      </c>
      <c r="M325" s="737"/>
      <c r="N325" s="1361"/>
    </row>
    <row r="326" spans="1:14" s="849" customFormat="1">
      <c r="A326" s="304" t="str">
        <f>IF(K326&gt;0,COUNT($K$4:K326)+MAX('MI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6" s="1908"/>
      <c r="C326" s="860" t="s">
        <v>8242</v>
      </c>
      <c r="D326" s="861" t="s">
        <v>4457</v>
      </c>
      <c r="E326" s="862" t="s">
        <v>11693</v>
      </c>
      <c r="F326" s="1520">
        <v>10.873875339520152</v>
      </c>
      <c r="G326" s="1868">
        <f t="shared" si="15"/>
        <v>0</v>
      </c>
      <c r="H326" s="1508">
        <f t="shared" ref="H326:H389" si="16">IFERROR(G326*F326,"-")</f>
        <v>0</v>
      </c>
      <c r="I326" s="863">
        <v>25</v>
      </c>
      <c r="J326" s="863">
        <v>150</v>
      </c>
      <c r="K326" s="166"/>
      <c r="L326" s="1513">
        <f t="shared" ref="L326:L389" si="17">IFERROR(H326*K326,0)</f>
        <v>0</v>
      </c>
      <c r="M326" s="737"/>
      <c r="N326" s="1361"/>
    </row>
    <row r="327" spans="1:14" s="849" customFormat="1">
      <c r="A327" s="304" t="str">
        <f>IF(K327&gt;0,COUNT($K$4:K327)+MAX('MI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7" s="1908"/>
      <c r="C327" s="860" t="s">
        <v>8243</v>
      </c>
      <c r="D327" s="861" t="s">
        <v>4456</v>
      </c>
      <c r="E327" s="862" t="s">
        <v>11694</v>
      </c>
      <c r="F327" s="1520">
        <v>6.927213590582781</v>
      </c>
      <c r="G327" s="1868">
        <f t="shared" si="15"/>
        <v>0</v>
      </c>
      <c r="H327" s="1508">
        <f t="shared" si="16"/>
        <v>0</v>
      </c>
      <c r="I327" s="863">
        <v>25</v>
      </c>
      <c r="J327" s="863">
        <v>150</v>
      </c>
      <c r="K327" s="166"/>
      <c r="L327" s="1513">
        <f t="shared" si="17"/>
        <v>0</v>
      </c>
      <c r="M327" s="737"/>
      <c r="N327" s="1361"/>
    </row>
    <row r="328" spans="1:14" s="849" customFormat="1">
      <c r="A328" s="304" t="str">
        <f>IF(K328&gt;0,COUNT($K$4:K328)+MAX('MI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8" s="1908"/>
      <c r="C328" s="860" t="s">
        <v>9222</v>
      </c>
      <c r="D328" s="861" t="s">
        <v>4455</v>
      </c>
      <c r="E328" s="862" t="s">
        <v>11695</v>
      </c>
      <c r="F328" s="1520">
        <v>9.0649887045905224</v>
      </c>
      <c r="G328" s="1868">
        <f t="shared" si="15"/>
        <v>0</v>
      </c>
      <c r="H328" s="1508">
        <f t="shared" si="16"/>
        <v>0</v>
      </c>
      <c r="I328" s="863">
        <v>25</v>
      </c>
      <c r="J328" s="863">
        <v>150</v>
      </c>
      <c r="K328" s="166"/>
      <c r="L328" s="1513">
        <f t="shared" si="17"/>
        <v>0</v>
      </c>
      <c r="M328" s="737"/>
      <c r="N328" s="1361"/>
    </row>
    <row r="329" spans="1:14" s="849" customFormat="1">
      <c r="A329" s="304" t="str">
        <f>IF(K329&gt;0,COUNT($K$4:K329)+MAX('MI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29" s="1908"/>
      <c r="C329" s="860" t="s">
        <v>9223</v>
      </c>
      <c r="D329" s="861" t="s">
        <v>4454</v>
      </c>
      <c r="E329" s="862" t="s">
        <v>11696</v>
      </c>
      <c r="F329" s="1520">
        <v>7.3383241894304199</v>
      </c>
      <c r="G329" s="1868">
        <f t="shared" si="15"/>
        <v>0</v>
      </c>
      <c r="H329" s="1508">
        <f t="shared" si="16"/>
        <v>0</v>
      </c>
      <c r="I329" s="863">
        <v>25</v>
      </c>
      <c r="J329" s="863">
        <v>150</v>
      </c>
      <c r="K329" s="166"/>
      <c r="L329" s="1513">
        <f t="shared" si="17"/>
        <v>0</v>
      </c>
      <c r="M329" s="737"/>
      <c r="N329" s="1361"/>
    </row>
    <row r="330" spans="1:14" s="849" customFormat="1">
      <c r="A330" s="304" t="str">
        <f>IF(K330&gt;0,COUNT($K$4:K330)+MAX('MI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0" s="1908"/>
      <c r="C330" s="860" t="s">
        <v>9224</v>
      </c>
      <c r="D330" s="861" t="s">
        <v>4453</v>
      </c>
      <c r="E330" s="862" t="s">
        <v>11697</v>
      </c>
      <c r="F330" s="1520">
        <v>11.346652528194939</v>
      </c>
      <c r="G330" s="1868">
        <f t="shared" si="15"/>
        <v>0</v>
      </c>
      <c r="H330" s="1508">
        <f t="shared" si="16"/>
        <v>0</v>
      </c>
      <c r="I330" s="863">
        <v>25</v>
      </c>
      <c r="J330" s="863">
        <v>100</v>
      </c>
      <c r="K330" s="166"/>
      <c r="L330" s="1513">
        <f t="shared" si="17"/>
        <v>0</v>
      </c>
      <c r="M330" s="737"/>
      <c r="N330" s="1361"/>
    </row>
    <row r="331" spans="1:14" s="849" customFormat="1">
      <c r="A331" s="304" t="str">
        <f>IF(K331&gt;0,COUNT($K$4:K331)+MAX('MI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1" s="1908"/>
      <c r="C331" s="860" t="s">
        <v>8244</v>
      </c>
      <c r="D331" s="861" t="s">
        <v>4452</v>
      </c>
      <c r="E331" s="862" t="s">
        <v>11698</v>
      </c>
      <c r="F331" s="1520">
        <v>7.3383241894304199</v>
      </c>
      <c r="G331" s="1868">
        <f t="shared" si="15"/>
        <v>0</v>
      </c>
      <c r="H331" s="1508">
        <f t="shared" si="16"/>
        <v>0</v>
      </c>
      <c r="I331" s="863">
        <v>25</v>
      </c>
      <c r="J331" s="863">
        <v>100</v>
      </c>
      <c r="K331" s="166"/>
      <c r="L331" s="1513">
        <f t="shared" si="17"/>
        <v>0</v>
      </c>
      <c r="M331" s="737"/>
      <c r="N331" s="1361"/>
    </row>
    <row r="332" spans="1:14" s="849" customFormat="1">
      <c r="A332" s="304" t="str">
        <f>IF(K332&gt;0,COUNT($K$4:K332)+MAX('MI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2" s="1908"/>
      <c r="C332" s="860" t="s">
        <v>12238</v>
      </c>
      <c r="D332" s="861" t="s">
        <v>4451</v>
      </c>
      <c r="E332" s="862" t="s">
        <v>11699</v>
      </c>
      <c r="F332" s="1520">
        <v>15.9922022951733</v>
      </c>
      <c r="G332" s="1868">
        <f t="shared" si="15"/>
        <v>0</v>
      </c>
      <c r="H332" s="1508">
        <f t="shared" si="16"/>
        <v>0</v>
      </c>
      <c r="I332" s="863">
        <v>10</v>
      </c>
      <c r="J332" s="863">
        <v>80</v>
      </c>
      <c r="K332" s="166"/>
      <c r="L332" s="1513">
        <f t="shared" si="17"/>
        <v>0</v>
      </c>
      <c r="M332" s="737"/>
      <c r="N332" s="1361"/>
    </row>
    <row r="333" spans="1:14" s="849" customFormat="1">
      <c r="A333" s="304" t="str">
        <f>IF(K333&gt;0,COUNT($K$4:K333)+MAX('MI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3" s="1908"/>
      <c r="C333" s="860" t="s">
        <v>12239</v>
      </c>
      <c r="D333" s="861" t="s">
        <v>4450</v>
      </c>
      <c r="E333" s="862" t="s">
        <v>11700</v>
      </c>
      <c r="F333" s="1520">
        <v>15.9922022951733</v>
      </c>
      <c r="G333" s="1868">
        <f t="shared" si="15"/>
        <v>0</v>
      </c>
      <c r="H333" s="1508">
        <f t="shared" si="16"/>
        <v>0</v>
      </c>
      <c r="I333" s="863">
        <v>10</v>
      </c>
      <c r="J333" s="863">
        <v>80</v>
      </c>
      <c r="K333" s="166"/>
      <c r="L333" s="1513">
        <f t="shared" si="17"/>
        <v>0</v>
      </c>
      <c r="M333" s="737"/>
      <c r="N333" s="1361"/>
    </row>
    <row r="334" spans="1:14" s="849" customFormat="1">
      <c r="A334" s="304" t="str">
        <f>IF(K334&gt;0,COUNT($K$4:K334)+MAX('MI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4" s="1908"/>
      <c r="C334" s="860" t="s">
        <v>9229</v>
      </c>
      <c r="D334" s="861" t="s">
        <v>4449</v>
      </c>
      <c r="E334" s="862" t="s">
        <v>11701</v>
      </c>
      <c r="F334" s="1520">
        <v>16.834979022810966</v>
      </c>
      <c r="G334" s="1868">
        <f t="shared" si="15"/>
        <v>0</v>
      </c>
      <c r="H334" s="1508">
        <f t="shared" si="16"/>
        <v>0</v>
      </c>
      <c r="I334" s="863">
        <v>25</v>
      </c>
      <c r="J334" s="863">
        <v>150</v>
      </c>
      <c r="K334" s="166"/>
      <c r="L334" s="1513">
        <f t="shared" si="17"/>
        <v>0</v>
      </c>
      <c r="M334" s="737"/>
      <c r="N334" s="1361"/>
    </row>
    <row r="335" spans="1:14" s="849" customFormat="1">
      <c r="A335" s="304" t="str">
        <f>IF(K335&gt;0,COUNT($K$4:K335)+MAX('MI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5" s="1908"/>
      <c r="C335" s="860" t="s">
        <v>12237</v>
      </c>
      <c r="D335" s="861" t="s">
        <v>4448</v>
      </c>
      <c r="E335" s="862" t="s">
        <v>11702</v>
      </c>
      <c r="F335" s="1520">
        <v>15.9922022951733</v>
      </c>
      <c r="G335" s="1868">
        <f t="shared" si="15"/>
        <v>0</v>
      </c>
      <c r="H335" s="1508">
        <f t="shared" si="16"/>
        <v>0</v>
      </c>
      <c r="I335" s="863">
        <v>10</v>
      </c>
      <c r="J335" s="863">
        <v>80</v>
      </c>
      <c r="K335" s="166"/>
      <c r="L335" s="1513">
        <f t="shared" si="17"/>
        <v>0</v>
      </c>
      <c r="M335" s="737"/>
      <c r="N335" s="1361"/>
    </row>
    <row r="336" spans="1:14" s="849" customFormat="1">
      <c r="A336" s="304" t="str">
        <f>IF(K336&gt;0,COUNT($K$4:K336)+MAX('MI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6" s="1908"/>
      <c r="C336" s="860" t="s">
        <v>9225</v>
      </c>
      <c r="D336" s="861" t="s">
        <v>4447</v>
      </c>
      <c r="E336" s="862" t="s">
        <v>11703</v>
      </c>
      <c r="F336" s="1520">
        <v>11.696096537215437</v>
      </c>
      <c r="G336" s="1868">
        <f t="shared" si="15"/>
        <v>0</v>
      </c>
      <c r="H336" s="1508">
        <f t="shared" si="16"/>
        <v>0</v>
      </c>
      <c r="I336" s="863">
        <v>10</v>
      </c>
      <c r="J336" s="863">
        <v>80</v>
      </c>
      <c r="K336" s="166"/>
      <c r="L336" s="1513">
        <f t="shared" si="17"/>
        <v>0</v>
      </c>
      <c r="M336" s="737"/>
      <c r="N336" s="1361"/>
    </row>
    <row r="337" spans="1:187" s="849" customFormat="1">
      <c r="A337" s="304" t="str">
        <f>IF(K337&gt;0,COUNT($K$4:K337)+MAX('MI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7" s="1908"/>
      <c r="C337" s="860" t="s">
        <v>8245</v>
      </c>
      <c r="D337" s="861" t="s">
        <v>4446</v>
      </c>
      <c r="E337" s="862" t="s">
        <v>11704</v>
      </c>
      <c r="F337" s="1520">
        <v>31.264961042363225</v>
      </c>
      <c r="G337" s="1868">
        <f t="shared" si="15"/>
        <v>0</v>
      </c>
      <c r="H337" s="1508">
        <f t="shared" si="16"/>
        <v>0</v>
      </c>
      <c r="I337" s="863">
        <v>10</v>
      </c>
      <c r="J337" s="863">
        <v>40</v>
      </c>
      <c r="K337" s="166"/>
      <c r="L337" s="1513">
        <f t="shared" si="17"/>
        <v>0</v>
      </c>
      <c r="M337" s="737"/>
      <c r="N337" s="1361"/>
    </row>
    <row r="338" spans="1:187" s="849" customFormat="1">
      <c r="A338" s="304" t="str">
        <f>IF(K338&gt;0,COUNT($K$4:K338)+MAX('MI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8" s="1908"/>
      <c r="C338" s="860" t="s">
        <v>8246</v>
      </c>
      <c r="D338" s="861" t="s">
        <v>4445</v>
      </c>
      <c r="E338" s="862" t="s">
        <v>11705</v>
      </c>
      <c r="F338" s="1520">
        <v>24.091081092471857</v>
      </c>
      <c r="G338" s="1868">
        <f t="shared" si="15"/>
        <v>0</v>
      </c>
      <c r="H338" s="1508">
        <f t="shared" si="16"/>
        <v>0</v>
      </c>
      <c r="I338" s="863">
        <v>10</v>
      </c>
      <c r="J338" s="863">
        <v>40</v>
      </c>
      <c r="K338" s="166"/>
      <c r="L338" s="1513">
        <f t="shared" si="17"/>
        <v>0</v>
      </c>
      <c r="M338" s="737"/>
      <c r="N338" s="1361"/>
    </row>
    <row r="339" spans="1:187" s="849" customFormat="1">
      <c r="A339" s="304" t="str">
        <f>IF(K339&gt;0,COUNT($K$4:K339)+MAX('MI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39" s="1908"/>
      <c r="C339" s="860" t="s">
        <v>9226</v>
      </c>
      <c r="D339" s="861" t="s">
        <v>4444</v>
      </c>
      <c r="E339" s="862" t="s">
        <v>11706</v>
      </c>
      <c r="F339" s="1520">
        <v>62.899921623689337</v>
      </c>
      <c r="G339" s="1868">
        <f t="shared" si="15"/>
        <v>0</v>
      </c>
      <c r="H339" s="1508">
        <f t="shared" si="16"/>
        <v>0</v>
      </c>
      <c r="I339" s="863">
        <v>8</v>
      </c>
      <c r="J339" s="863">
        <v>32</v>
      </c>
      <c r="K339" s="166"/>
      <c r="L339" s="1513">
        <f t="shared" si="17"/>
        <v>0</v>
      </c>
      <c r="M339" s="737"/>
      <c r="N339" s="1361"/>
    </row>
    <row r="340" spans="1:187" s="849" customFormat="1">
      <c r="A340" s="304" t="str">
        <f>IF(K340&gt;0,COUNT($K$4:K340)+MAX('MI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0" s="1908"/>
      <c r="C340" s="860" t="s">
        <v>8247</v>
      </c>
      <c r="D340" s="861" t="s">
        <v>4443</v>
      </c>
      <c r="E340" s="862" t="s">
        <v>11707</v>
      </c>
      <c r="F340" s="1520">
        <v>67.278249501416724</v>
      </c>
      <c r="G340" s="1868">
        <f t="shared" si="15"/>
        <v>0</v>
      </c>
      <c r="H340" s="1508">
        <f t="shared" si="16"/>
        <v>0</v>
      </c>
      <c r="I340" s="863">
        <v>8</v>
      </c>
      <c r="J340" s="863">
        <v>32</v>
      </c>
      <c r="K340" s="166"/>
      <c r="L340" s="1513">
        <f t="shared" si="17"/>
        <v>0</v>
      </c>
      <c r="M340" s="737"/>
      <c r="N340" s="1361"/>
    </row>
    <row r="341" spans="1:187" s="849" customFormat="1">
      <c r="A341" s="304" t="str">
        <f>IF(K341&gt;0,COUNT($K$4:K341)+MAX('MI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1" s="1908"/>
      <c r="C341" s="860" t="s">
        <v>9227</v>
      </c>
      <c r="D341" s="861" t="s">
        <v>4442</v>
      </c>
      <c r="E341" s="862" t="s">
        <v>11708</v>
      </c>
      <c r="F341" s="1520">
        <v>76.178793966468206</v>
      </c>
      <c r="G341" s="1868">
        <f t="shared" si="15"/>
        <v>0</v>
      </c>
      <c r="H341" s="1508">
        <f t="shared" si="16"/>
        <v>0</v>
      </c>
      <c r="I341" s="863">
        <v>4</v>
      </c>
      <c r="J341" s="863">
        <v>16</v>
      </c>
      <c r="K341" s="166"/>
      <c r="L341" s="1513">
        <f t="shared" si="17"/>
        <v>0</v>
      </c>
      <c r="M341" s="737"/>
      <c r="N341" s="1361"/>
    </row>
    <row r="342" spans="1:187" s="849" customFormat="1">
      <c r="A342" s="304" t="str">
        <f>IF(K342&gt;0,COUNT($K$4:K342)+MAX('MI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2" s="1908"/>
      <c r="C342" s="860" t="s">
        <v>8248</v>
      </c>
      <c r="D342" s="861" t="s">
        <v>4441</v>
      </c>
      <c r="E342" s="862" t="s">
        <v>11709</v>
      </c>
      <c r="F342" s="1520">
        <v>95.973769300982184</v>
      </c>
      <c r="G342" s="1868">
        <f t="shared" si="15"/>
        <v>0</v>
      </c>
      <c r="H342" s="1508">
        <f t="shared" si="16"/>
        <v>0</v>
      </c>
      <c r="I342" s="863">
        <v>6</v>
      </c>
      <c r="J342" s="863">
        <v>24</v>
      </c>
      <c r="K342" s="166"/>
      <c r="L342" s="1513">
        <f t="shared" si="17"/>
        <v>0</v>
      </c>
      <c r="M342" s="737"/>
      <c r="N342" s="1361"/>
    </row>
    <row r="343" spans="1:187" s="849" customFormat="1">
      <c r="A343" s="304" t="str">
        <f>IF(K343&gt;0,COUNT($K$4:K343)+MAX('MI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3" s="1908"/>
      <c r="C343" s="860" t="s">
        <v>9228</v>
      </c>
      <c r="D343" s="861" t="s">
        <v>4440</v>
      </c>
      <c r="E343" s="862" t="s">
        <v>11710</v>
      </c>
      <c r="F343" s="1520">
        <v>78.604346499669305</v>
      </c>
      <c r="G343" s="1868">
        <f t="shared" si="15"/>
        <v>0</v>
      </c>
      <c r="H343" s="1508">
        <f t="shared" si="16"/>
        <v>0</v>
      </c>
      <c r="I343" s="863">
        <v>4</v>
      </c>
      <c r="J343" s="863">
        <v>16</v>
      </c>
      <c r="K343" s="166"/>
      <c r="L343" s="1513">
        <f t="shared" si="17"/>
        <v>0</v>
      </c>
      <c r="M343" s="737"/>
      <c r="N343" s="1361"/>
    </row>
    <row r="344" spans="1:187" s="849" customFormat="1">
      <c r="A344" s="304" t="str">
        <f>IF(K344&gt;0,COUNT($K$4:K344)+MAX('MI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4" s="1908"/>
      <c r="C344" s="860" t="s">
        <v>8249</v>
      </c>
      <c r="D344" s="861" t="s">
        <v>4439</v>
      </c>
      <c r="E344" s="862" t="s">
        <v>11711</v>
      </c>
      <c r="F344" s="1520">
        <v>204.65085610635654</v>
      </c>
      <c r="G344" s="1868">
        <f t="shared" si="15"/>
        <v>0</v>
      </c>
      <c r="H344" s="1508">
        <f t="shared" si="16"/>
        <v>0</v>
      </c>
      <c r="I344" s="863">
        <v>10</v>
      </c>
      <c r="J344" s="863">
        <v>10</v>
      </c>
      <c r="K344" s="166"/>
      <c r="L344" s="1513">
        <f t="shared" si="17"/>
        <v>0</v>
      </c>
      <c r="M344" s="737"/>
      <c r="N344" s="1361"/>
    </row>
    <row r="345" spans="1:187" s="849" customFormat="1">
      <c r="A345" s="304" t="str">
        <f>IF(K345&gt;0,COUNT($K$4:K345)+MAX('MI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5" s="1908"/>
      <c r="C345" s="860" t="s">
        <v>8250</v>
      </c>
      <c r="D345" s="861" t="s">
        <v>4438</v>
      </c>
      <c r="E345" s="862" t="s">
        <v>11712</v>
      </c>
      <c r="F345" s="1520">
        <v>179.42922086705369</v>
      </c>
      <c r="G345" s="1868">
        <f t="shared" si="15"/>
        <v>0</v>
      </c>
      <c r="H345" s="1508">
        <f t="shared" si="16"/>
        <v>0</v>
      </c>
      <c r="I345" s="863">
        <v>15</v>
      </c>
      <c r="J345" s="863">
        <v>15</v>
      </c>
      <c r="K345" s="166"/>
      <c r="L345" s="1513">
        <f t="shared" si="17"/>
        <v>0</v>
      </c>
      <c r="M345" s="737"/>
      <c r="N345" s="1361"/>
    </row>
    <row r="346" spans="1:187" s="849" customFormat="1">
      <c r="A346" s="304" t="str">
        <f>IF(K346&gt;0,COUNT($K$4:K346)+MAX('MI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6" s="1908"/>
      <c r="C346" s="860" t="s">
        <v>8251</v>
      </c>
      <c r="D346" s="861" t="s">
        <v>4437</v>
      </c>
      <c r="E346" s="862" t="s">
        <v>11713</v>
      </c>
      <c r="F346" s="1520">
        <v>103.72320408926026</v>
      </c>
      <c r="G346" s="1868">
        <f t="shared" si="15"/>
        <v>0</v>
      </c>
      <c r="H346" s="1508">
        <f t="shared" si="16"/>
        <v>0</v>
      </c>
      <c r="I346" s="863">
        <v>5</v>
      </c>
      <c r="J346" s="863">
        <v>5</v>
      </c>
      <c r="K346" s="166"/>
      <c r="L346" s="1513">
        <f t="shared" si="17"/>
        <v>0</v>
      </c>
      <c r="M346" s="737"/>
      <c r="N346" s="1361"/>
    </row>
    <row r="347" spans="1:187" s="849" customFormat="1">
      <c r="A347" s="304" t="str">
        <f>IF(K347&gt;0,COUNT($K$4:K347)+MAX('MI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7" s="1908"/>
      <c r="C347" s="860" t="s">
        <v>8252</v>
      </c>
      <c r="D347" s="880" t="s">
        <v>4436</v>
      </c>
      <c r="E347" s="862" t="s">
        <v>11714</v>
      </c>
      <c r="F347" s="1520">
        <v>240.52025585581336</v>
      </c>
      <c r="G347" s="1868">
        <f t="shared" si="15"/>
        <v>0</v>
      </c>
      <c r="H347" s="1508">
        <f t="shared" si="16"/>
        <v>0</v>
      </c>
      <c r="I347" s="863" t="s">
        <v>4434</v>
      </c>
      <c r="J347" s="863" t="s">
        <v>4434</v>
      </c>
      <c r="K347" s="166"/>
      <c r="L347" s="1513">
        <f t="shared" si="17"/>
        <v>0</v>
      </c>
      <c r="M347" s="737"/>
      <c r="N347" s="1361"/>
    </row>
    <row r="348" spans="1:187" s="849" customFormat="1">
      <c r="A348" s="304" t="str">
        <f>IF(K348&gt;0,COUNT($K$4:K348)+MAX('MI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8" s="1908"/>
      <c r="C348" s="860" t="s">
        <v>8253</v>
      </c>
      <c r="D348" s="880" t="s">
        <v>4435</v>
      </c>
      <c r="E348" s="862" t="s">
        <v>11715</v>
      </c>
      <c r="F348" s="1520">
        <v>265.61855791546196</v>
      </c>
      <c r="G348" s="1868">
        <f t="shared" si="15"/>
        <v>0</v>
      </c>
      <c r="H348" s="1508">
        <f t="shared" si="16"/>
        <v>0</v>
      </c>
      <c r="I348" s="863" t="s">
        <v>4434</v>
      </c>
      <c r="J348" s="863" t="s">
        <v>4434</v>
      </c>
      <c r="K348" s="166"/>
      <c r="L348" s="1513">
        <f t="shared" si="17"/>
        <v>0</v>
      </c>
      <c r="M348" s="737"/>
      <c r="N348" s="1361"/>
    </row>
    <row r="349" spans="1:187" s="849" customFormat="1">
      <c r="A349" s="304" t="str">
        <f>IF(K349&gt;0,COUNT($K$4:K349)+MAX('MI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49" s="1908"/>
      <c r="C349" s="860" t="s">
        <v>8254</v>
      </c>
      <c r="D349" s="880" t="s">
        <v>4433</v>
      </c>
      <c r="E349" s="862" t="s">
        <v>11716</v>
      </c>
      <c r="F349" s="1520">
        <v>1273.9700792390179</v>
      </c>
      <c r="G349" s="1868">
        <f t="shared" si="15"/>
        <v>0</v>
      </c>
      <c r="H349" s="1508">
        <f t="shared" si="16"/>
        <v>0</v>
      </c>
      <c r="I349" s="863" t="s">
        <v>4431</v>
      </c>
      <c r="J349" s="863" t="s">
        <v>4431</v>
      </c>
      <c r="K349" s="166"/>
      <c r="L349" s="1513">
        <f t="shared" si="17"/>
        <v>0</v>
      </c>
      <c r="M349" s="737"/>
      <c r="N349" s="1361"/>
    </row>
    <row r="350" spans="1:187" s="849" customFormat="1">
      <c r="A350" s="304" t="str">
        <f>IF(K350&gt;0,COUNT($K$4:K350)+MAX('MI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0" s="1908"/>
      <c r="C350" s="860" t="s">
        <v>8255</v>
      </c>
      <c r="D350" s="880" t="s">
        <v>4432</v>
      </c>
      <c r="E350" s="862" t="s">
        <v>11717</v>
      </c>
      <c r="F350" s="1520">
        <v>1273.9700792390179</v>
      </c>
      <c r="G350" s="1868">
        <f t="shared" si="15"/>
        <v>0</v>
      </c>
      <c r="H350" s="1508">
        <f t="shared" si="16"/>
        <v>0</v>
      </c>
      <c r="I350" s="863" t="s">
        <v>4431</v>
      </c>
      <c r="J350" s="863" t="s">
        <v>4431</v>
      </c>
      <c r="K350" s="166"/>
      <c r="L350" s="1513">
        <f t="shared" si="17"/>
        <v>0</v>
      </c>
      <c r="M350" s="737"/>
      <c r="N350" s="1361"/>
    </row>
    <row r="351" spans="1:187" s="849" customFormat="1">
      <c r="A351" s="304" t="str">
        <f>IF(K351&gt;0,COUNT($K$4:K351)+MAX('MI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1" s="1908"/>
      <c r="C351" s="860" t="s">
        <v>8256</v>
      </c>
      <c r="D351" s="880" t="s">
        <v>4430</v>
      </c>
      <c r="E351" s="862" t="s">
        <v>11718</v>
      </c>
      <c r="F351" s="1520">
        <v>1450.5215259141378</v>
      </c>
      <c r="G351" s="1868">
        <f t="shared" si="15"/>
        <v>0</v>
      </c>
      <c r="H351" s="1508">
        <f t="shared" si="16"/>
        <v>0</v>
      </c>
      <c r="I351" s="863">
        <v>3</v>
      </c>
      <c r="J351" s="863">
        <v>3</v>
      </c>
      <c r="K351" s="166"/>
      <c r="L351" s="1513">
        <f t="shared" si="17"/>
        <v>0</v>
      </c>
      <c r="M351" s="737"/>
      <c r="N351" s="1361"/>
      <c r="O351" s="850"/>
      <c r="P351" s="850"/>
      <c r="Q351" s="850"/>
      <c r="R351" s="850"/>
      <c r="S351" s="850"/>
      <c r="T351" s="850"/>
      <c r="U351" s="850"/>
      <c r="V351" s="850"/>
      <c r="W351" s="850"/>
      <c r="X351" s="850"/>
      <c r="Y351" s="850"/>
      <c r="Z351" s="850"/>
      <c r="AA351" s="850"/>
      <c r="AB351" s="850"/>
      <c r="AC351" s="850"/>
      <c r="AD351" s="850"/>
      <c r="AE351" s="850"/>
      <c r="AF351" s="850"/>
      <c r="AG351" s="850"/>
      <c r="AH351" s="850"/>
      <c r="AI351" s="850"/>
      <c r="AJ351" s="850"/>
      <c r="AK351" s="850"/>
      <c r="AL351" s="850"/>
      <c r="AM351" s="850"/>
      <c r="AN351" s="850"/>
      <c r="AO351" s="850"/>
      <c r="AP351" s="850"/>
      <c r="AQ351" s="850"/>
      <c r="AR351" s="850"/>
      <c r="AS351" s="850"/>
      <c r="AT351" s="850"/>
      <c r="AU351" s="850"/>
      <c r="AV351" s="850"/>
      <c r="AW351" s="850"/>
      <c r="AX351" s="850"/>
      <c r="AY351" s="850"/>
      <c r="AZ351" s="850"/>
      <c r="BA351" s="850"/>
      <c r="BB351" s="850"/>
      <c r="BC351" s="850"/>
      <c r="BD351" s="850"/>
      <c r="BE351" s="850"/>
      <c r="BF351" s="850"/>
      <c r="BG351" s="850"/>
      <c r="BH351" s="850"/>
      <c r="BI351" s="850"/>
      <c r="BJ351" s="850"/>
      <c r="BK351" s="850"/>
      <c r="BL351" s="850"/>
      <c r="BM351" s="850"/>
      <c r="BN351" s="850"/>
      <c r="BO351" s="850"/>
      <c r="BP351" s="850"/>
      <c r="BQ351" s="850"/>
      <c r="BR351" s="850"/>
      <c r="BS351" s="850"/>
      <c r="BT351" s="850"/>
      <c r="BU351" s="850"/>
      <c r="BV351" s="850"/>
      <c r="BW351" s="850"/>
      <c r="BX351" s="850"/>
      <c r="BY351" s="850"/>
      <c r="BZ351" s="850"/>
      <c r="CA351" s="850"/>
      <c r="CB351" s="850"/>
      <c r="CC351" s="850"/>
      <c r="CD351" s="850"/>
      <c r="CE351" s="850"/>
      <c r="CF351" s="850"/>
      <c r="CG351" s="850"/>
      <c r="CH351" s="850"/>
      <c r="CI351" s="850"/>
      <c r="CJ351" s="850"/>
      <c r="CK351" s="850"/>
      <c r="CL351" s="850"/>
      <c r="CM351" s="850"/>
      <c r="CN351" s="850"/>
      <c r="CO351" s="850"/>
      <c r="CP351" s="850"/>
      <c r="CQ351" s="850"/>
      <c r="CR351" s="850"/>
      <c r="CS351" s="850"/>
      <c r="CT351" s="850"/>
      <c r="CU351" s="850"/>
      <c r="CV351" s="850"/>
      <c r="CW351" s="850"/>
      <c r="CX351" s="850"/>
      <c r="CY351" s="850"/>
      <c r="CZ351" s="850"/>
      <c r="DA351" s="850"/>
      <c r="DB351" s="850"/>
      <c r="DC351" s="850"/>
      <c r="DD351" s="850"/>
      <c r="DE351" s="850"/>
      <c r="DF351" s="850"/>
      <c r="DG351" s="850"/>
      <c r="DH351" s="850"/>
      <c r="DI351" s="850"/>
      <c r="DJ351" s="850"/>
      <c r="DK351" s="850"/>
      <c r="DL351" s="850"/>
      <c r="DM351" s="850"/>
      <c r="DN351" s="850"/>
      <c r="DO351" s="850"/>
      <c r="DP351" s="850"/>
      <c r="DQ351" s="850"/>
      <c r="DR351" s="850"/>
      <c r="DS351" s="850"/>
      <c r="DT351" s="850"/>
      <c r="DU351" s="850"/>
      <c r="DV351" s="850"/>
      <c r="DW351" s="738"/>
      <c r="DX351" s="738"/>
      <c r="DY351" s="738"/>
      <c r="DZ351" s="738"/>
      <c r="EA351" s="738"/>
      <c r="EB351" s="738"/>
      <c r="EC351" s="738"/>
      <c r="ED351" s="738"/>
      <c r="EE351" s="738"/>
      <c r="EF351" s="738"/>
      <c r="EG351" s="738"/>
      <c r="EH351" s="738"/>
      <c r="EI351" s="738"/>
      <c r="EJ351" s="738"/>
      <c r="EK351" s="738"/>
      <c r="EL351" s="738"/>
      <c r="EM351" s="738"/>
      <c r="EN351" s="738"/>
      <c r="EO351" s="738"/>
      <c r="EP351" s="738"/>
      <c r="EQ351" s="738"/>
      <c r="ER351" s="738"/>
      <c r="ES351" s="738"/>
      <c r="ET351" s="738"/>
      <c r="EU351" s="738"/>
      <c r="EV351" s="738"/>
      <c r="EW351" s="738"/>
      <c r="EX351" s="738"/>
      <c r="EY351" s="738"/>
      <c r="EZ351" s="738"/>
      <c r="FA351" s="738"/>
      <c r="FB351" s="738"/>
      <c r="FC351" s="738"/>
      <c r="FD351" s="738"/>
      <c r="FE351" s="738"/>
      <c r="FF351" s="738"/>
      <c r="FG351" s="738"/>
      <c r="FH351" s="738"/>
      <c r="FI351" s="738"/>
      <c r="FJ351" s="738"/>
      <c r="FK351" s="738"/>
      <c r="FL351" s="738"/>
      <c r="FM351" s="738"/>
      <c r="FN351" s="738"/>
      <c r="FO351" s="738"/>
      <c r="FP351" s="738"/>
      <c r="FQ351" s="738"/>
      <c r="FR351" s="738"/>
      <c r="FS351" s="738"/>
      <c r="FT351" s="738"/>
      <c r="FU351" s="738"/>
      <c r="FV351" s="738"/>
      <c r="FW351" s="738"/>
      <c r="FX351" s="738"/>
      <c r="FY351" s="738"/>
      <c r="FZ351" s="738"/>
      <c r="GA351" s="738"/>
      <c r="GB351" s="738"/>
      <c r="GC351" s="738"/>
      <c r="GD351" s="738"/>
      <c r="GE351" s="738"/>
    </row>
    <row r="352" spans="1:187" s="849" customFormat="1" ht="16.5" thickBot="1">
      <c r="A352" s="304" t="str">
        <f>IF(K352&gt;0,COUNT($K$4:K352)+MAX('MI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2" s="1909"/>
      <c r="C352" s="860" t="s">
        <v>8257</v>
      </c>
      <c r="D352" s="881" t="s">
        <v>4429</v>
      </c>
      <c r="E352" s="872" t="s">
        <v>11719</v>
      </c>
      <c r="F352" s="1522">
        <v>1450.5215259141378</v>
      </c>
      <c r="G352" s="1870">
        <f t="shared" si="15"/>
        <v>0</v>
      </c>
      <c r="H352" s="1510">
        <f t="shared" si="16"/>
        <v>0</v>
      </c>
      <c r="I352" s="873" t="s">
        <v>1123</v>
      </c>
      <c r="J352" s="873" t="s">
        <v>1123</v>
      </c>
      <c r="K352" s="169"/>
      <c r="L352" s="1515">
        <f t="shared" si="17"/>
        <v>0</v>
      </c>
      <c r="M352" s="737"/>
      <c r="N352" s="1361"/>
    </row>
    <row r="353" spans="1:14" s="849" customFormat="1">
      <c r="A353" s="304" t="str">
        <f>IF(K353&gt;0,COUNT($K$4:K353)+MAX('MI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3" s="1907"/>
      <c r="C353" s="856" t="s">
        <v>8258</v>
      </c>
      <c r="D353" s="857" t="s">
        <v>4428</v>
      </c>
      <c r="E353" s="858" t="s">
        <v>11774</v>
      </c>
      <c r="F353" s="1511">
        <v>61.070479458817317</v>
      </c>
      <c r="G353" s="1871">
        <f t="shared" si="15"/>
        <v>0</v>
      </c>
      <c r="H353" s="1511">
        <f t="shared" si="16"/>
        <v>0</v>
      </c>
      <c r="I353" s="859">
        <v>25</v>
      </c>
      <c r="J353" s="859">
        <v>150</v>
      </c>
      <c r="K353" s="164"/>
      <c r="L353" s="1516">
        <f t="shared" si="17"/>
        <v>0</v>
      </c>
      <c r="M353" s="737"/>
      <c r="N353" s="1361"/>
    </row>
    <row r="354" spans="1:14" s="849" customFormat="1" ht="31.5">
      <c r="A354" s="304" t="str">
        <f>IF(K354&gt;0,COUNT($K$4:K354)+MAX('MI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4" s="1908"/>
      <c r="C354" s="860" t="s">
        <v>8259</v>
      </c>
      <c r="D354" s="861" t="s">
        <v>4427</v>
      </c>
      <c r="E354" s="862" t="s">
        <v>11775</v>
      </c>
      <c r="F354" s="1520">
        <v>63.269921162652224</v>
      </c>
      <c r="G354" s="1868">
        <f t="shared" si="15"/>
        <v>0</v>
      </c>
      <c r="H354" s="1508">
        <f t="shared" si="16"/>
        <v>0</v>
      </c>
      <c r="I354" s="863">
        <v>25</v>
      </c>
      <c r="J354" s="863">
        <v>100</v>
      </c>
      <c r="K354" s="166"/>
      <c r="L354" s="1513">
        <f t="shared" si="17"/>
        <v>0</v>
      </c>
      <c r="M354" s="737"/>
      <c r="N354" s="1361"/>
    </row>
    <row r="355" spans="1:14" s="849" customFormat="1">
      <c r="A355" s="304" t="str">
        <f>IF(K355&gt;0,COUNT($K$4:K355)+MAX('MI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5" s="1908"/>
      <c r="C355" s="860" t="s">
        <v>8260</v>
      </c>
      <c r="D355" s="861" t="s">
        <v>4426</v>
      </c>
      <c r="E355" s="862" t="s">
        <v>11776</v>
      </c>
      <c r="F355" s="1520">
        <v>84.010450874515797</v>
      </c>
      <c r="G355" s="1868">
        <f t="shared" si="15"/>
        <v>0</v>
      </c>
      <c r="H355" s="1508">
        <f t="shared" si="16"/>
        <v>0</v>
      </c>
      <c r="I355" s="863">
        <v>10</v>
      </c>
      <c r="J355" s="863">
        <v>80</v>
      </c>
      <c r="K355" s="166"/>
      <c r="L355" s="1513">
        <f t="shared" si="17"/>
        <v>0</v>
      </c>
      <c r="M355" s="737"/>
      <c r="N355" s="1361"/>
    </row>
    <row r="356" spans="1:14" s="849" customFormat="1">
      <c r="A356" s="304" t="str">
        <f>IF(K356&gt;0,COUNT($K$4:K356)+MAX('MI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6" s="1908"/>
      <c r="C356" s="860" t="s">
        <v>8261</v>
      </c>
      <c r="D356" s="861" t="s">
        <v>4425</v>
      </c>
      <c r="E356" s="862" t="s">
        <v>11777</v>
      </c>
      <c r="F356" s="1520">
        <v>99.365431741475234</v>
      </c>
      <c r="G356" s="1868">
        <f t="shared" si="15"/>
        <v>0</v>
      </c>
      <c r="H356" s="1508">
        <f t="shared" si="16"/>
        <v>0</v>
      </c>
      <c r="I356" s="863">
        <v>10</v>
      </c>
      <c r="J356" s="863">
        <v>60</v>
      </c>
      <c r="K356" s="166"/>
      <c r="L356" s="1513">
        <f t="shared" si="17"/>
        <v>0</v>
      </c>
      <c r="M356" s="737"/>
      <c r="N356" s="1361"/>
    </row>
    <row r="357" spans="1:14" s="849" customFormat="1">
      <c r="A357" s="304" t="str">
        <f>IF(K357&gt;0,COUNT($K$4:K357)+MAX('MI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7" s="1908"/>
      <c r="C357" s="860" t="s">
        <v>8262</v>
      </c>
      <c r="D357" s="861" t="s">
        <v>4424</v>
      </c>
      <c r="E357" s="862" t="s">
        <v>11778</v>
      </c>
      <c r="F357" s="1520">
        <v>79.817122766269819</v>
      </c>
      <c r="G357" s="1868">
        <f t="shared" si="15"/>
        <v>0</v>
      </c>
      <c r="H357" s="1508">
        <f t="shared" si="16"/>
        <v>0</v>
      </c>
      <c r="I357" s="863">
        <v>9</v>
      </c>
      <c r="J357" s="863">
        <v>36</v>
      </c>
      <c r="K357" s="166"/>
      <c r="L357" s="1513">
        <f t="shared" si="17"/>
        <v>0</v>
      </c>
      <c r="M357" s="737"/>
      <c r="N357" s="1361"/>
    </row>
    <row r="358" spans="1:14" s="849" customFormat="1">
      <c r="A358" s="304" t="str">
        <f>IF(K358&gt;0,COUNT($K$4:K358)+MAX('MI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8" s="1908"/>
      <c r="C358" s="860" t="s">
        <v>8263</v>
      </c>
      <c r="D358" s="861" t="s">
        <v>4423</v>
      </c>
      <c r="E358" s="862" t="s">
        <v>11779</v>
      </c>
      <c r="F358" s="1520">
        <v>115.78930016543855</v>
      </c>
      <c r="G358" s="1868">
        <f t="shared" si="15"/>
        <v>0</v>
      </c>
      <c r="H358" s="1508">
        <f t="shared" si="16"/>
        <v>0</v>
      </c>
      <c r="I358" s="863">
        <v>15</v>
      </c>
      <c r="J358" s="863">
        <v>15</v>
      </c>
      <c r="K358" s="166"/>
      <c r="L358" s="1513">
        <f t="shared" si="17"/>
        <v>0</v>
      </c>
      <c r="M358" s="737"/>
      <c r="N358" s="1361"/>
    </row>
    <row r="359" spans="1:14" s="849" customFormat="1">
      <c r="A359" s="304" t="str">
        <f>IF(K359&gt;0,COUNT($K$4:K359)+MAX('MI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59" s="1908"/>
      <c r="C359" s="860" t="s">
        <v>8264</v>
      </c>
      <c r="D359" s="861" t="s">
        <v>4422</v>
      </c>
      <c r="E359" s="862" t="s">
        <v>11780</v>
      </c>
      <c r="F359" s="1520">
        <v>102.32542805317827</v>
      </c>
      <c r="G359" s="1868">
        <f t="shared" si="15"/>
        <v>0</v>
      </c>
      <c r="H359" s="1508">
        <f t="shared" si="16"/>
        <v>0</v>
      </c>
      <c r="I359" s="863">
        <v>6</v>
      </c>
      <c r="J359" s="863">
        <v>24</v>
      </c>
      <c r="K359" s="166"/>
      <c r="L359" s="1513">
        <f t="shared" si="17"/>
        <v>0</v>
      </c>
      <c r="M359" s="737"/>
      <c r="N359" s="1361"/>
    </row>
    <row r="360" spans="1:14" s="849" customFormat="1">
      <c r="A360" s="304" t="str">
        <f>IF(K360&gt;0,COUNT($K$4:K360)+MAX('MI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0" s="1908"/>
      <c r="C360" s="860" t="s">
        <v>8265</v>
      </c>
      <c r="D360" s="861" t="s">
        <v>4421</v>
      </c>
      <c r="E360" s="862" t="s">
        <v>11781</v>
      </c>
      <c r="F360" s="1520">
        <v>96.138213540521264</v>
      </c>
      <c r="G360" s="1868">
        <f t="shared" si="15"/>
        <v>0</v>
      </c>
      <c r="H360" s="1508">
        <f t="shared" si="16"/>
        <v>0</v>
      </c>
      <c r="I360" s="863">
        <v>12</v>
      </c>
      <c r="J360" s="863">
        <v>12</v>
      </c>
      <c r="K360" s="166"/>
      <c r="L360" s="1513">
        <f t="shared" si="17"/>
        <v>0</v>
      </c>
      <c r="M360" s="737"/>
      <c r="N360" s="1361"/>
    </row>
    <row r="361" spans="1:14" s="849" customFormat="1">
      <c r="A361" s="304" t="str">
        <f>IF(K361&gt;0,COUNT($K$4:K361)+MAX('MI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1" s="1908"/>
      <c r="C361" s="860" t="s">
        <v>8266</v>
      </c>
      <c r="D361" s="861" t="s">
        <v>4420</v>
      </c>
      <c r="E361" s="862" t="s">
        <v>11782</v>
      </c>
      <c r="F361" s="1520">
        <v>338.30291179172525</v>
      </c>
      <c r="G361" s="1868">
        <f t="shared" si="15"/>
        <v>0</v>
      </c>
      <c r="H361" s="1508">
        <f t="shared" si="16"/>
        <v>0</v>
      </c>
      <c r="I361" s="863">
        <v>3</v>
      </c>
      <c r="J361" s="863">
        <v>3</v>
      </c>
      <c r="K361" s="166"/>
      <c r="L361" s="1513">
        <f t="shared" si="17"/>
        <v>0</v>
      </c>
      <c r="M361" s="737"/>
      <c r="N361" s="1361"/>
    </row>
    <row r="362" spans="1:14" s="849" customFormat="1">
      <c r="A362" s="304" t="str">
        <f>IF(K362&gt;0,COUNT($K$4:K362)+MAX('MI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2" s="1908"/>
      <c r="C362" s="860" t="s">
        <v>8267</v>
      </c>
      <c r="D362" s="861" t="s">
        <v>4419</v>
      </c>
      <c r="E362" s="862" t="s">
        <v>11783</v>
      </c>
      <c r="F362" s="1520">
        <v>216.28528605374484</v>
      </c>
      <c r="G362" s="1868">
        <f t="shared" si="15"/>
        <v>0</v>
      </c>
      <c r="H362" s="1508">
        <f t="shared" si="16"/>
        <v>0</v>
      </c>
      <c r="I362" s="863">
        <v>3</v>
      </c>
      <c r="J362" s="863">
        <v>3</v>
      </c>
      <c r="K362" s="166"/>
      <c r="L362" s="1513">
        <f t="shared" si="17"/>
        <v>0</v>
      </c>
      <c r="M362" s="737"/>
      <c r="N362" s="1361"/>
    </row>
    <row r="363" spans="1:14" s="849" customFormat="1" ht="16.5" thickBot="1">
      <c r="A363" s="304" t="str">
        <f>IF(K363&gt;0,COUNT($K$4:K363)+MAX('MI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3" s="1909"/>
      <c r="C363" s="864" t="s">
        <v>8268</v>
      </c>
      <c r="D363" s="865" t="s">
        <v>4418</v>
      </c>
      <c r="E363" s="866" t="s">
        <v>11784</v>
      </c>
      <c r="F363" s="1521">
        <v>137.86593932355697</v>
      </c>
      <c r="G363" s="1869">
        <f t="shared" si="15"/>
        <v>0</v>
      </c>
      <c r="H363" s="1509">
        <f t="shared" si="16"/>
        <v>0</v>
      </c>
      <c r="I363" s="867">
        <v>5</v>
      </c>
      <c r="J363" s="867">
        <v>5</v>
      </c>
      <c r="K363" s="167"/>
      <c r="L363" s="1514">
        <f t="shared" si="17"/>
        <v>0</v>
      </c>
      <c r="M363" s="737"/>
      <c r="N363" s="1361"/>
    </row>
    <row r="364" spans="1:14" s="849" customFormat="1">
      <c r="A364" s="304" t="str">
        <f>IF(K364&gt;0,COUNT($K$4:K364)+MAX('MI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4" s="1907"/>
      <c r="C364" s="860" t="s">
        <v>8269</v>
      </c>
      <c r="D364" s="874" t="s">
        <v>4417</v>
      </c>
      <c r="E364" s="869" t="s">
        <v>11283</v>
      </c>
      <c r="F364" s="1508">
        <v>1.8294421648720101</v>
      </c>
      <c r="G364" s="1867">
        <f t="shared" si="15"/>
        <v>0</v>
      </c>
      <c r="H364" s="1508">
        <f t="shared" si="16"/>
        <v>0</v>
      </c>
      <c r="I364" s="870">
        <v>50</v>
      </c>
      <c r="J364" s="870">
        <v>600</v>
      </c>
      <c r="K364" s="168"/>
      <c r="L364" s="1513">
        <f t="shared" si="17"/>
        <v>0</v>
      </c>
      <c r="M364" s="737"/>
      <c r="N364" s="1361"/>
    </row>
    <row r="365" spans="1:14" s="849" customFormat="1">
      <c r="A365" s="304" t="str">
        <f>IF(K365&gt;0,COUNT($K$4:K365)+MAX('MI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5" s="1908"/>
      <c r="C365" s="860" t="s">
        <v>8270</v>
      </c>
      <c r="D365" s="861" t="s">
        <v>4416</v>
      </c>
      <c r="E365" s="862" t="s">
        <v>11284</v>
      </c>
      <c r="F365" s="1520">
        <v>3.4327735003778153</v>
      </c>
      <c r="G365" s="1868">
        <f t="shared" si="15"/>
        <v>0</v>
      </c>
      <c r="H365" s="1508">
        <f t="shared" si="16"/>
        <v>0</v>
      </c>
      <c r="I365" s="863">
        <v>50</v>
      </c>
      <c r="J365" s="863">
        <v>400</v>
      </c>
      <c r="K365" s="166"/>
      <c r="L365" s="1513">
        <f t="shared" si="17"/>
        <v>0</v>
      </c>
      <c r="M365" s="737"/>
      <c r="N365" s="1361"/>
    </row>
    <row r="366" spans="1:14" s="849" customFormat="1">
      <c r="A366" s="304" t="str">
        <f>IF(K366&gt;0,COUNT($K$4:K366)+MAX('MI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6" s="1908"/>
      <c r="C366" s="860" t="s">
        <v>8271</v>
      </c>
      <c r="D366" s="861" t="s">
        <v>4415</v>
      </c>
      <c r="E366" s="862" t="s">
        <v>11285</v>
      </c>
      <c r="F366" s="1520">
        <v>4.5016610573816873</v>
      </c>
      <c r="G366" s="1868">
        <f t="shared" si="15"/>
        <v>0</v>
      </c>
      <c r="H366" s="1508">
        <f t="shared" si="16"/>
        <v>0</v>
      </c>
      <c r="I366" s="863">
        <v>50</v>
      </c>
      <c r="J366" s="863">
        <v>200</v>
      </c>
      <c r="K366" s="166"/>
      <c r="L366" s="1513">
        <f t="shared" si="17"/>
        <v>0</v>
      </c>
      <c r="M366" s="737"/>
      <c r="N366" s="1361"/>
    </row>
    <row r="367" spans="1:14" s="849" customFormat="1">
      <c r="A367" s="304" t="str">
        <f>IF(K367&gt;0,COUNT($K$4:K367)+MAX('MI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7" s="1908"/>
      <c r="C367" s="860" t="s">
        <v>8272</v>
      </c>
      <c r="D367" s="861" t="s">
        <v>4414</v>
      </c>
      <c r="E367" s="862" t="s">
        <v>11286</v>
      </c>
      <c r="F367" s="1520">
        <v>15.169981097478015</v>
      </c>
      <c r="G367" s="1868">
        <f t="shared" si="15"/>
        <v>0</v>
      </c>
      <c r="H367" s="1508">
        <f t="shared" si="16"/>
        <v>0</v>
      </c>
      <c r="I367" s="863">
        <v>10</v>
      </c>
      <c r="J367" s="863">
        <v>120</v>
      </c>
      <c r="K367" s="166"/>
      <c r="L367" s="1513">
        <f t="shared" si="17"/>
        <v>0</v>
      </c>
      <c r="M367" s="737"/>
      <c r="N367" s="1361"/>
    </row>
    <row r="368" spans="1:14" s="849" customFormat="1" ht="16.5" thickBot="1">
      <c r="A368" s="304" t="str">
        <f>IF(K368&gt;0,COUNT($K$4:K368)+MAX('MI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8" s="1909"/>
      <c r="C368" s="860" t="s">
        <v>8273</v>
      </c>
      <c r="D368" s="871" t="s">
        <v>4413</v>
      </c>
      <c r="E368" s="872" t="s">
        <v>11287</v>
      </c>
      <c r="F368" s="1522">
        <v>36.013288459053499</v>
      </c>
      <c r="G368" s="1870">
        <f t="shared" si="15"/>
        <v>0</v>
      </c>
      <c r="H368" s="1510">
        <f t="shared" si="16"/>
        <v>0</v>
      </c>
      <c r="I368" s="873">
        <v>10</v>
      </c>
      <c r="J368" s="873">
        <v>80</v>
      </c>
      <c r="K368" s="169"/>
      <c r="L368" s="1515">
        <f t="shared" si="17"/>
        <v>0</v>
      </c>
      <c r="M368" s="737"/>
      <c r="N368" s="1361"/>
    </row>
    <row r="369" spans="1:14" s="849" customFormat="1" ht="32.25" customHeight="1">
      <c r="A369" s="304" t="str">
        <f>IF(K369&gt;0,COUNT($K$4:K369)+MAX('MI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69" s="1907"/>
      <c r="C369" s="856" t="s">
        <v>8570</v>
      </c>
      <c r="D369" s="857" t="s">
        <v>4412</v>
      </c>
      <c r="E369" s="858" t="s">
        <v>11397</v>
      </c>
      <c r="F369" s="1511">
        <v>4.4399944675545422</v>
      </c>
      <c r="G369" s="1871">
        <f t="shared" si="15"/>
        <v>0</v>
      </c>
      <c r="H369" s="1511">
        <f t="shared" si="16"/>
        <v>0</v>
      </c>
      <c r="I369" s="859">
        <v>50</v>
      </c>
      <c r="J369" s="859">
        <v>400</v>
      </c>
      <c r="K369" s="164"/>
      <c r="L369" s="1516">
        <f t="shared" si="17"/>
        <v>0</v>
      </c>
      <c r="M369" s="737"/>
      <c r="N369" s="1361"/>
    </row>
    <row r="370" spans="1:14" s="849" customFormat="1" ht="32.25" customHeight="1" thickBot="1">
      <c r="A370" s="304" t="str">
        <f>IF(K370&gt;0,COUNT($K$4:K370)+MAX('MI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0" s="1909"/>
      <c r="C370" s="864" t="s">
        <v>8274</v>
      </c>
      <c r="D370" s="865" t="s">
        <v>4411</v>
      </c>
      <c r="E370" s="866" t="s">
        <v>11398</v>
      </c>
      <c r="F370" s="1521">
        <v>7.6466571385661544</v>
      </c>
      <c r="G370" s="1869">
        <f t="shared" si="15"/>
        <v>0</v>
      </c>
      <c r="H370" s="1509">
        <f t="shared" si="16"/>
        <v>0</v>
      </c>
      <c r="I370" s="867">
        <v>50</v>
      </c>
      <c r="J370" s="867">
        <v>300</v>
      </c>
      <c r="K370" s="167"/>
      <c r="L370" s="1514">
        <f t="shared" si="17"/>
        <v>0</v>
      </c>
      <c r="M370" s="737"/>
      <c r="N370" s="1361"/>
    </row>
    <row r="371" spans="1:14" s="849" customFormat="1" ht="32.25" customHeight="1">
      <c r="A371" s="304" t="str">
        <f>IF(K371&gt;0,COUNT($K$4:K371)+MAX('MI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1" s="1907"/>
      <c r="C371" s="860" t="s">
        <v>8275</v>
      </c>
      <c r="D371" s="882" t="s">
        <v>4410</v>
      </c>
      <c r="E371" s="869" t="s">
        <v>11399</v>
      </c>
      <c r="F371" s="1508">
        <v>2.6927744224520596</v>
      </c>
      <c r="G371" s="1867">
        <f t="shared" si="15"/>
        <v>0</v>
      </c>
      <c r="H371" s="1508">
        <f t="shared" si="16"/>
        <v>0</v>
      </c>
      <c r="I371" s="870">
        <v>50</v>
      </c>
      <c r="J371" s="870">
        <v>600</v>
      </c>
      <c r="K371" s="168"/>
      <c r="L371" s="1513">
        <f t="shared" si="17"/>
        <v>0</v>
      </c>
      <c r="M371" s="737"/>
      <c r="N371" s="1361"/>
    </row>
    <row r="372" spans="1:14" s="849" customFormat="1" ht="32.25" customHeight="1" thickBot="1">
      <c r="A372" s="304" t="str">
        <f>IF(K372&gt;0,COUNT($K$4:K372)+MAX('MI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2" s="1909"/>
      <c r="C372" s="860" t="s">
        <v>8276</v>
      </c>
      <c r="D372" s="883" t="s">
        <v>4409</v>
      </c>
      <c r="E372" s="872" t="s">
        <v>11400</v>
      </c>
      <c r="F372" s="1522">
        <v>4.5016610573816873</v>
      </c>
      <c r="G372" s="1870">
        <f t="shared" si="15"/>
        <v>0</v>
      </c>
      <c r="H372" s="1510">
        <f t="shared" si="16"/>
        <v>0</v>
      </c>
      <c r="I372" s="873">
        <v>50</v>
      </c>
      <c r="J372" s="873">
        <v>400</v>
      </c>
      <c r="K372" s="169"/>
      <c r="L372" s="1515">
        <f t="shared" si="17"/>
        <v>0</v>
      </c>
      <c r="M372" s="737"/>
      <c r="N372" s="1361"/>
    </row>
    <row r="373" spans="1:14" s="849" customFormat="1">
      <c r="A373" s="304" t="str">
        <f>IF(K373&gt;0,COUNT($K$4:K373)+MAX('MI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3" s="1907"/>
      <c r="C373" s="856" t="s">
        <v>8277</v>
      </c>
      <c r="D373" s="884" t="s">
        <v>4408</v>
      </c>
      <c r="E373" s="858" t="s">
        <v>11288</v>
      </c>
      <c r="F373" s="1511">
        <v>5.3649933149617359</v>
      </c>
      <c r="G373" s="1871">
        <f t="shared" si="15"/>
        <v>0</v>
      </c>
      <c r="H373" s="1511">
        <f t="shared" si="16"/>
        <v>0</v>
      </c>
      <c r="I373" s="859">
        <v>100</v>
      </c>
      <c r="J373" s="859">
        <v>1200</v>
      </c>
      <c r="K373" s="164"/>
      <c r="L373" s="1516">
        <f t="shared" si="17"/>
        <v>0</v>
      </c>
      <c r="M373" s="737"/>
      <c r="N373" s="1361"/>
    </row>
    <row r="374" spans="1:14" s="849" customFormat="1">
      <c r="A374" s="304" t="str">
        <f>IF(K374&gt;0,COUNT($K$4:K374)+MAX('MI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4" s="1908"/>
      <c r="C374" s="860" t="s">
        <v>8571</v>
      </c>
      <c r="D374" s="861" t="s">
        <v>4407</v>
      </c>
      <c r="E374" s="862" t="s">
        <v>11289</v>
      </c>
      <c r="F374" s="1520">
        <v>1.6444423953905707</v>
      </c>
      <c r="G374" s="1868">
        <f t="shared" si="15"/>
        <v>0</v>
      </c>
      <c r="H374" s="1508">
        <f t="shared" si="16"/>
        <v>0</v>
      </c>
      <c r="I374" s="863">
        <v>50</v>
      </c>
      <c r="J374" s="863">
        <v>600</v>
      </c>
      <c r="K374" s="166"/>
      <c r="L374" s="1513">
        <f t="shared" si="17"/>
        <v>0</v>
      </c>
      <c r="M374" s="737"/>
      <c r="N374" s="1361"/>
    </row>
    <row r="375" spans="1:14" s="849" customFormat="1">
      <c r="A375" s="304" t="str">
        <f>IF(K375&gt;0,COUNT($K$4:K375)+MAX('MI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5" s="1908"/>
      <c r="C375" s="860" t="s">
        <v>8572</v>
      </c>
      <c r="D375" s="861" t="s">
        <v>4406</v>
      </c>
      <c r="E375" s="862" t="s">
        <v>11290</v>
      </c>
      <c r="F375" s="1520">
        <v>2.0966640541229782</v>
      </c>
      <c r="G375" s="1868">
        <f t="shared" si="15"/>
        <v>0</v>
      </c>
      <c r="H375" s="1508">
        <f t="shared" si="16"/>
        <v>0</v>
      </c>
      <c r="I375" s="863">
        <v>50</v>
      </c>
      <c r="J375" s="863">
        <v>400</v>
      </c>
      <c r="K375" s="166"/>
      <c r="L375" s="1513">
        <f t="shared" si="17"/>
        <v>0</v>
      </c>
      <c r="M375" s="737"/>
      <c r="N375" s="1361"/>
    </row>
    <row r="376" spans="1:14" s="849" customFormat="1">
      <c r="A376" s="304" t="str">
        <f>IF(K376&gt;0,COUNT($K$4:K376)+MAX('MI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6" s="1908"/>
      <c r="C376" s="860" t="s">
        <v>8573</v>
      </c>
      <c r="D376" s="861" t="s">
        <v>4405</v>
      </c>
      <c r="E376" s="862" t="s">
        <v>11291</v>
      </c>
      <c r="F376" s="1520">
        <v>2.4255525332010914</v>
      </c>
      <c r="G376" s="1868">
        <f t="shared" si="15"/>
        <v>0</v>
      </c>
      <c r="H376" s="1508">
        <f t="shared" si="16"/>
        <v>0</v>
      </c>
      <c r="I376" s="863">
        <v>50</v>
      </c>
      <c r="J376" s="863">
        <v>200</v>
      </c>
      <c r="K376" s="166"/>
      <c r="L376" s="1513">
        <f t="shared" si="17"/>
        <v>0</v>
      </c>
      <c r="M376" s="737"/>
      <c r="N376" s="1361"/>
    </row>
    <row r="377" spans="1:14" s="849" customFormat="1" ht="31.5">
      <c r="A377" s="304" t="str">
        <f>IF(K377&gt;0,COUNT($K$4:K377)+MAX('MI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7" s="1908"/>
      <c r="C377" s="860" t="s">
        <v>8278</v>
      </c>
      <c r="D377" s="861" t="s">
        <v>4404</v>
      </c>
      <c r="E377" s="862" t="s">
        <v>11292</v>
      </c>
      <c r="F377" s="1520">
        <v>3.7411064495135489</v>
      </c>
      <c r="G377" s="1868">
        <f t="shared" si="15"/>
        <v>0</v>
      </c>
      <c r="H377" s="1508">
        <f t="shared" si="16"/>
        <v>0</v>
      </c>
      <c r="I377" s="863">
        <v>25</v>
      </c>
      <c r="J377" s="863">
        <v>100</v>
      </c>
      <c r="K377" s="166"/>
      <c r="L377" s="1513">
        <f t="shared" si="17"/>
        <v>0</v>
      </c>
      <c r="M377" s="737"/>
      <c r="N377" s="1361"/>
    </row>
    <row r="378" spans="1:14" s="849" customFormat="1" ht="31.5">
      <c r="A378" s="304" t="str">
        <f>IF(K378&gt;0,COUNT($K$4:K378)+MAX('MI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8" s="1908"/>
      <c r="C378" s="860" t="s">
        <v>8574</v>
      </c>
      <c r="D378" s="861" t="s">
        <v>4403</v>
      </c>
      <c r="E378" s="862" t="s">
        <v>11293</v>
      </c>
      <c r="F378" s="1520">
        <v>4.2755502280154838</v>
      </c>
      <c r="G378" s="1868">
        <f t="shared" si="15"/>
        <v>0</v>
      </c>
      <c r="H378" s="1508">
        <f t="shared" si="16"/>
        <v>0</v>
      </c>
      <c r="I378" s="863">
        <v>25</v>
      </c>
      <c r="J378" s="863">
        <v>100</v>
      </c>
      <c r="K378" s="166"/>
      <c r="L378" s="1513">
        <f t="shared" si="17"/>
        <v>0</v>
      </c>
      <c r="M378" s="737"/>
      <c r="N378" s="1361"/>
    </row>
    <row r="379" spans="1:14" s="849" customFormat="1">
      <c r="A379" s="304" t="str">
        <f>IF(K379&gt;0,COUNT($K$4:K379)+MAX('MI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79" s="1908"/>
      <c r="C379" s="860" t="s">
        <v>8575</v>
      </c>
      <c r="D379" s="861" t="s">
        <v>4402</v>
      </c>
      <c r="E379" s="862" t="s">
        <v>11294</v>
      </c>
      <c r="F379" s="1520">
        <v>5.7555483838669979</v>
      </c>
      <c r="G379" s="1868">
        <f t="shared" si="15"/>
        <v>0</v>
      </c>
      <c r="H379" s="1508">
        <f t="shared" si="16"/>
        <v>0</v>
      </c>
      <c r="I379" s="863">
        <v>10</v>
      </c>
      <c r="J379" s="863">
        <v>80</v>
      </c>
      <c r="K379" s="166"/>
      <c r="L379" s="1513">
        <f t="shared" si="17"/>
        <v>0</v>
      </c>
      <c r="M379" s="737"/>
      <c r="N379" s="1361"/>
    </row>
    <row r="380" spans="1:14" s="849" customFormat="1" ht="31.5">
      <c r="A380" s="304" t="str">
        <f>IF(K380&gt;0,COUNT($K$4:K380)+MAX('MI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0" s="1908"/>
      <c r="C380" s="860" t="s">
        <v>8279</v>
      </c>
      <c r="D380" s="861" t="s">
        <v>4401</v>
      </c>
      <c r="E380" s="862" t="s">
        <v>11295</v>
      </c>
      <c r="F380" s="1520">
        <v>14.553315199206553</v>
      </c>
      <c r="G380" s="1868">
        <f t="shared" si="15"/>
        <v>0</v>
      </c>
      <c r="H380" s="1508">
        <f t="shared" si="16"/>
        <v>0</v>
      </c>
      <c r="I380" s="863">
        <v>10</v>
      </c>
      <c r="J380" s="863">
        <v>40</v>
      </c>
      <c r="K380" s="166"/>
      <c r="L380" s="1513">
        <f t="shared" si="17"/>
        <v>0</v>
      </c>
      <c r="M380" s="737"/>
      <c r="N380" s="1361"/>
    </row>
    <row r="381" spans="1:14" s="849" customFormat="1">
      <c r="A381" s="304" t="str">
        <f>IF(K381&gt;0,COUNT($K$4:K381)+MAX('MI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1" s="1908"/>
      <c r="C381" s="860" t="s">
        <v>8280</v>
      </c>
      <c r="D381" s="861" t="s">
        <v>4400</v>
      </c>
      <c r="E381" s="862" t="s">
        <v>11296</v>
      </c>
      <c r="F381" s="1520">
        <v>19.589420035090171</v>
      </c>
      <c r="G381" s="1868">
        <f t="shared" si="15"/>
        <v>0</v>
      </c>
      <c r="H381" s="1508">
        <f t="shared" si="16"/>
        <v>0</v>
      </c>
      <c r="I381" s="863">
        <v>10</v>
      </c>
      <c r="J381" s="863">
        <v>40</v>
      </c>
      <c r="K381" s="166"/>
      <c r="L381" s="1513">
        <f t="shared" si="17"/>
        <v>0</v>
      </c>
      <c r="M381" s="737"/>
      <c r="N381" s="1361"/>
    </row>
    <row r="382" spans="1:14" s="849" customFormat="1" ht="16.5" thickBot="1">
      <c r="A382" s="304" t="str">
        <f>IF(K382&gt;0,COUNT($K$4:K382)+MAX('MI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2" s="1909"/>
      <c r="C382" s="864" t="s">
        <v>8281</v>
      </c>
      <c r="D382" s="865" t="s">
        <v>4399</v>
      </c>
      <c r="E382" s="866" t="s">
        <v>11297</v>
      </c>
      <c r="F382" s="1521">
        <v>32.45718177902139</v>
      </c>
      <c r="G382" s="1869">
        <f t="shared" si="15"/>
        <v>0</v>
      </c>
      <c r="H382" s="1509">
        <f t="shared" si="16"/>
        <v>0</v>
      </c>
      <c r="I382" s="867">
        <v>6</v>
      </c>
      <c r="J382" s="867">
        <v>36</v>
      </c>
      <c r="K382" s="167"/>
      <c r="L382" s="1514">
        <f t="shared" si="17"/>
        <v>0</v>
      </c>
      <c r="M382" s="737"/>
      <c r="N382" s="1361"/>
    </row>
    <row r="383" spans="1:14" s="849" customFormat="1" ht="31.5">
      <c r="A383" s="304" t="str">
        <f>IF(K383&gt;0,COUNT($K$4:K383)+MAX('MI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3" s="1907"/>
      <c r="C383" s="860" t="s">
        <v>8282</v>
      </c>
      <c r="D383" s="874" t="s">
        <v>4398</v>
      </c>
      <c r="E383" s="869" t="s">
        <v>11795</v>
      </c>
      <c r="F383" s="1508">
        <v>2.9394407817606454</v>
      </c>
      <c r="G383" s="1867">
        <f t="shared" si="15"/>
        <v>0</v>
      </c>
      <c r="H383" s="1508">
        <f t="shared" si="16"/>
        <v>0</v>
      </c>
      <c r="I383" s="870">
        <v>50</v>
      </c>
      <c r="J383" s="870">
        <v>600</v>
      </c>
      <c r="K383" s="168"/>
      <c r="L383" s="1513">
        <f t="shared" si="17"/>
        <v>0</v>
      </c>
      <c r="M383" s="737"/>
      <c r="N383" s="1361"/>
    </row>
    <row r="384" spans="1:14" s="849" customFormat="1" ht="31.5">
      <c r="A384" s="304" t="str">
        <f>IF(K384&gt;0,COUNT($K$4:K384)+MAX('MI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4" s="1908"/>
      <c r="C384" s="860" t="s">
        <v>8283</v>
      </c>
      <c r="D384" s="861" t="s">
        <v>4397</v>
      </c>
      <c r="E384" s="862" t="s">
        <v>11796</v>
      </c>
      <c r="F384" s="1520">
        <v>2.9394407817606454</v>
      </c>
      <c r="G384" s="1868">
        <f t="shared" si="15"/>
        <v>0</v>
      </c>
      <c r="H384" s="1508">
        <f t="shared" si="16"/>
        <v>0</v>
      </c>
      <c r="I384" s="863">
        <v>50</v>
      </c>
      <c r="J384" s="863">
        <v>600</v>
      </c>
      <c r="K384" s="166"/>
      <c r="L384" s="1513">
        <f t="shared" si="17"/>
        <v>0</v>
      </c>
      <c r="M384" s="737"/>
      <c r="N384" s="1361"/>
    </row>
    <row r="385" spans="1:14" s="849" customFormat="1" ht="31.5">
      <c r="A385" s="304" t="str">
        <f>IF(K385&gt;0,COUNT($K$4:K385)+MAX('MI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5" s="1908"/>
      <c r="C385" s="860" t="s">
        <v>8284</v>
      </c>
      <c r="D385" s="861" t="s">
        <v>4396</v>
      </c>
      <c r="E385" s="862" t="s">
        <v>11797</v>
      </c>
      <c r="F385" s="1520">
        <v>2.9394407817606454</v>
      </c>
      <c r="G385" s="1868">
        <f t="shared" si="15"/>
        <v>0</v>
      </c>
      <c r="H385" s="1508">
        <f t="shared" si="16"/>
        <v>0</v>
      </c>
      <c r="I385" s="863">
        <v>100</v>
      </c>
      <c r="J385" s="863">
        <v>600</v>
      </c>
      <c r="K385" s="166"/>
      <c r="L385" s="1513">
        <f t="shared" si="17"/>
        <v>0</v>
      </c>
      <c r="M385" s="737"/>
      <c r="N385" s="1361"/>
    </row>
    <row r="386" spans="1:14" s="849" customFormat="1" ht="31.5">
      <c r="A386" s="304" t="str">
        <f>IF(K386&gt;0,COUNT($K$4:K386)+MAX('MI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6" s="1908"/>
      <c r="C386" s="860" t="s">
        <v>8576</v>
      </c>
      <c r="D386" s="861" t="s">
        <v>4395</v>
      </c>
      <c r="E386" s="862" t="s">
        <v>11798</v>
      </c>
      <c r="F386" s="1520">
        <v>2.9394407817606454</v>
      </c>
      <c r="G386" s="1868">
        <f t="shared" si="15"/>
        <v>0</v>
      </c>
      <c r="H386" s="1508">
        <f t="shared" si="16"/>
        <v>0</v>
      </c>
      <c r="I386" s="863">
        <v>50</v>
      </c>
      <c r="J386" s="863">
        <v>400</v>
      </c>
      <c r="K386" s="166"/>
      <c r="L386" s="1513">
        <f t="shared" si="17"/>
        <v>0</v>
      </c>
      <c r="M386" s="737"/>
      <c r="N386" s="1361"/>
    </row>
    <row r="387" spans="1:14" s="849" customFormat="1" ht="31.5">
      <c r="A387" s="304" t="str">
        <f>IF(K387&gt;0,COUNT($K$4:K387)+MAX('MI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7" s="1908"/>
      <c r="C387" s="860" t="s">
        <v>8285</v>
      </c>
      <c r="D387" s="861" t="s">
        <v>4394</v>
      </c>
      <c r="E387" s="862" t="s">
        <v>11799</v>
      </c>
      <c r="F387" s="1520">
        <v>3.9261062189949874</v>
      </c>
      <c r="G387" s="1868">
        <f t="shared" si="15"/>
        <v>0</v>
      </c>
      <c r="H387" s="1508">
        <f t="shared" si="16"/>
        <v>0</v>
      </c>
      <c r="I387" s="863">
        <v>25</v>
      </c>
      <c r="J387" s="863">
        <v>200</v>
      </c>
      <c r="K387" s="166"/>
      <c r="L387" s="1513">
        <f t="shared" si="17"/>
        <v>0</v>
      </c>
      <c r="M387" s="737"/>
      <c r="N387" s="1361"/>
    </row>
    <row r="388" spans="1:14" s="849" customFormat="1" ht="31.5">
      <c r="A388" s="304" t="str">
        <f>IF(K388&gt;0,COUNT($K$4:K388)+MAX('MI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8" s="1908"/>
      <c r="C388" s="860" t="s">
        <v>8286</v>
      </c>
      <c r="D388" s="861" t="s">
        <v>4393</v>
      </c>
      <c r="E388" s="862" t="s">
        <v>11800</v>
      </c>
      <c r="F388" s="1520">
        <v>3.9261062189949874</v>
      </c>
      <c r="G388" s="1868">
        <f t="shared" si="15"/>
        <v>0</v>
      </c>
      <c r="H388" s="1508">
        <f t="shared" si="16"/>
        <v>0</v>
      </c>
      <c r="I388" s="863">
        <v>50</v>
      </c>
      <c r="J388" s="863">
        <v>200</v>
      </c>
      <c r="K388" s="166"/>
      <c r="L388" s="1513">
        <f t="shared" si="17"/>
        <v>0</v>
      </c>
      <c r="M388" s="737"/>
      <c r="N388" s="1361"/>
    </row>
    <row r="389" spans="1:14" s="849" customFormat="1" ht="31.5">
      <c r="A389" s="304" t="str">
        <f>IF(K389&gt;0,COUNT($K$4:K389)+MAX('MI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89" s="1908"/>
      <c r="C389" s="860" t="s">
        <v>9565</v>
      </c>
      <c r="D389" s="861" t="s">
        <v>4392</v>
      </c>
      <c r="E389" s="862" t="s">
        <v>11801</v>
      </c>
      <c r="F389" s="1520">
        <v>3.9261062189949874</v>
      </c>
      <c r="G389" s="1868">
        <f t="shared" ref="G389:G452" si="18">$G$2</f>
        <v>0</v>
      </c>
      <c r="H389" s="1508">
        <f t="shared" si="16"/>
        <v>0</v>
      </c>
      <c r="I389" s="863">
        <v>50</v>
      </c>
      <c r="J389" s="863">
        <v>200</v>
      </c>
      <c r="K389" s="166"/>
      <c r="L389" s="1513">
        <f t="shared" si="17"/>
        <v>0</v>
      </c>
      <c r="M389" s="737"/>
      <c r="N389" s="1361"/>
    </row>
    <row r="390" spans="1:14" s="849" customFormat="1" ht="31.5">
      <c r="A390" s="304" t="str">
        <f>IF(K390&gt;0,COUNT($K$4:K390)+MAX('MI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0" s="1908"/>
      <c r="C390" s="860" t="s">
        <v>8287</v>
      </c>
      <c r="D390" s="861" t="s">
        <v>4391</v>
      </c>
      <c r="E390" s="862" t="s">
        <v>11802</v>
      </c>
      <c r="F390" s="1520">
        <v>7.872767967932357</v>
      </c>
      <c r="G390" s="1868">
        <f t="shared" si="18"/>
        <v>0</v>
      </c>
      <c r="H390" s="1508">
        <f t="shared" ref="H390:H453" si="19">IFERROR(G390*F390,"-")</f>
        <v>0</v>
      </c>
      <c r="I390" s="863">
        <v>25</v>
      </c>
      <c r="J390" s="863">
        <v>150</v>
      </c>
      <c r="K390" s="166"/>
      <c r="L390" s="1513">
        <f t="shared" ref="L390:L453" si="20">IFERROR(H390*K390,0)</f>
        <v>0</v>
      </c>
      <c r="M390" s="737"/>
      <c r="N390" s="1361"/>
    </row>
    <row r="391" spans="1:14" s="849" customFormat="1" ht="32.25" thickBot="1">
      <c r="A391" s="304" t="str">
        <f>IF(K391&gt;0,COUNT($K$4:K391)+MAX('MI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1" s="1909"/>
      <c r="C391" s="860" t="s">
        <v>8288</v>
      </c>
      <c r="D391" s="871" t="s">
        <v>4390</v>
      </c>
      <c r="E391" s="872" t="s">
        <v>11803</v>
      </c>
      <c r="F391" s="1522">
        <v>10.113320731652012</v>
      </c>
      <c r="G391" s="1870">
        <f t="shared" si="18"/>
        <v>0</v>
      </c>
      <c r="H391" s="1510">
        <f t="shared" si="19"/>
        <v>0</v>
      </c>
      <c r="I391" s="873">
        <v>25</v>
      </c>
      <c r="J391" s="873">
        <v>100</v>
      </c>
      <c r="K391" s="169"/>
      <c r="L391" s="1515">
        <f t="shared" si="20"/>
        <v>0</v>
      </c>
      <c r="M391" s="737"/>
      <c r="N391" s="1361"/>
    </row>
    <row r="392" spans="1:14" s="849" customFormat="1">
      <c r="A392" s="304" t="str">
        <f>IF(K392&gt;0,COUNT($K$4:K392)+MAX('MI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2" s="1907"/>
      <c r="C392" s="856" t="s">
        <v>8289</v>
      </c>
      <c r="D392" s="857" t="s">
        <v>4389</v>
      </c>
      <c r="E392" s="858" t="s">
        <v>11298</v>
      </c>
      <c r="F392" s="1511">
        <v>5.0155493059412413</v>
      </c>
      <c r="G392" s="1871">
        <f t="shared" si="18"/>
        <v>0</v>
      </c>
      <c r="H392" s="1511">
        <f t="shared" si="19"/>
        <v>0</v>
      </c>
      <c r="I392" s="859">
        <v>50</v>
      </c>
      <c r="J392" s="859">
        <v>600</v>
      </c>
      <c r="K392" s="164"/>
      <c r="L392" s="1516">
        <f t="shared" si="20"/>
        <v>0</v>
      </c>
      <c r="M392" s="737"/>
      <c r="N392" s="1361"/>
    </row>
    <row r="393" spans="1:14" s="849" customFormat="1">
      <c r="A393" s="304" t="str">
        <f>IF(K393&gt;0,COUNT($K$4:K393)+MAX('MI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3" s="1908"/>
      <c r="C393" s="860" t="s">
        <v>8577</v>
      </c>
      <c r="D393" s="861" t="s">
        <v>4388</v>
      </c>
      <c r="E393" s="862" t="s">
        <v>11299</v>
      </c>
      <c r="F393" s="1520">
        <v>1.3155539163124566</v>
      </c>
      <c r="G393" s="1868">
        <f t="shared" si="18"/>
        <v>0</v>
      </c>
      <c r="H393" s="1508">
        <f t="shared" si="19"/>
        <v>0</v>
      </c>
      <c r="I393" s="863">
        <v>50</v>
      </c>
      <c r="J393" s="863">
        <v>600</v>
      </c>
      <c r="K393" s="166"/>
      <c r="L393" s="1513">
        <f t="shared" si="20"/>
        <v>0</v>
      </c>
      <c r="M393" s="737"/>
      <c r="N393" s="1361"/>
    </row>
    <row r="394" spans="1:14" s="849" customFormat="1">
      <c r="A394" s="304" t="str">
        <f>IF(K394&gt;0,COUNT($K$4:K394)+MAX('MI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4" s="1908"/>
      <c r="C394" s="860" t="s">
        <v>8578</v>
      </c>
      <c r="D394" s="861" t="s">
        <v>4387</v>
      </c>
      <c r="E394" s="862" t="s">
        <v>11300</v>
      </c>
      <c r="F394" s="1520">
        <v>1.4594426259091315</v>
      </c>
      <c r="G394" s="1868">
        <f t="shared" si="18"/>
        <v>0</v>
      </c>
      <c r="H394" s="1508">
        <f t="shared" si="19"/>
        <v>0</v>
      </c>
      <c r="I394" s="863">
        <v>50</v>
      </c>
      <c r="J394" s="863">
        <v>400</v>
      </c>
      <c r="K394" s="166"/>
      <c r="L394" s="1513">
        <f t="shared" si="20"/>
        <v>0</v>
      </c>
      <c r="M394" s="737"/>
      <c r="N394" s="1361"/>
    </row>
    <row r="395" spans="1:14" s="849" customFormat="1">
      <c r="A395" s="304" t="str">
        <f>IF(K395&gt;0,COUNT($K$4:K395)+MAX('MI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5" s="1908"/>
      <c r="C395" s="860" t="s">
        <v>8579</v>
      </c>
      <c r="D395" s="861" t="s">
        <v>4386</v>
      </c>
      <c r="E395" s="862" t="s">
        <v>11301</v>
      </c>
      <c r="F395" s="1520">
        <v>2.6311078326249131</v>
      </c>
      <c r="G395" s="1868">
        <f t="shared" si="18"/>
        <v>0</v>
      </c>
      <c r="H395" s="1508">
        <f t="shared" si="19"/>
        <v>0</v>
      </c>
      <c r="I395" s="863">
        <v>50</v>
      </c>
      <c r="J395" s="863">
        <v>200</v>
      </c>
      <c r="K395" s="166"/>
      <c r="L395" s="1513">
        <f t="shared" si="20"/>
        <v>0</v>
      </c>
      <c r="M395" s="737"/>
      <c r="N395" s="1361"/>
    </row>
    <row r="396" spans="1:14" s="849" customFormat="1">
      <c r="A396" s="304" t="str">
        <f>IF(K396&gt;0,COUNT($K$4:K396)+MAX('MI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6" s="1908"/>
      <c r="C396" s="860" t="s">
        <v>8580</v>
      </c>
      <c r="D396" s="861" t="s">
        <v>4385</v>
      </c>
      <c r="E396" s="862" t="s">
        <v>11302</v>
      </c>
      <c r="F396" s="1520">
        <v>3.2066626710116126</v>
      </c>
      <c r="G396" s="1868">
        <f t="shared" si="18"/>
        <v>0</v>
      </c>
      <c r="H396" s="1508">
        <f t="shared" si="19"/>
        <v>0</v>
      </c>
      <c r="I396" s="863">
        <v>25</v>
      </c>
      <c r="J396" s="863">
        <v>150</v>
      </c>
      <c r="K396" s="166"/>
      <c r="L396" s="1513">
        <f t="shared" si="20"/>
        <v>0</v>
      </c>
      <c r="M396" s="737"/>
      <c r="N396" s="1361"/>
    </row>
    <row r="397" spans="1:14" s="849" customFormat="1">
      <c r="A397" s="304" t="str">
        <f>IF(K397&gt;0,COUNT($K$4:K397)+MAX('MI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7" s="1908"/>
      <c r="C397" s="860" t="s">
        <v>8581</v>
      </c>
      <c r="D397" s="861" t="s">
        <v>4384</v>
      </c>
      <c r="E397" s="862" t="s">
        <v>11303</v>
      </c>
      <c r="F397" s="1520">
        <v>4.2755502280154838</v>
      </c>
      <c r="G397" s="1868">
        <f t="shared" si="18"/>
        <v>0</v>
      </c>
      <c r="H397" s="1508">
        <f t="shared" si="19"/>
        <v>0</v>
      </c>
      <c r="I397" s="863">
        <v>25</v>
      </c>
      <c r="J397" s="863">
        <v>100</v>
      </c>
      <c r="K397" s="166"/>
      <c r="L397" s="1513">
        <f t="shared" si="20"/>
        <v>0</v>
      </c>
      <c r="M397" s="737"/>
      <c r="N397" s="1361"/>
    </row>
    <row r="398" spans="1:14" s="849" customFormat="1">
      <c r="A398" s="304" t="str">
        <f>IF(K398&gt;0,COUNT($K$4:K398)+MAX('MI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8" s="1908"/>
      <c r="C398" s="860" t="s">
        <v>8582</v>
      </c>
      <c r="D398" s="861" t="s">
        <v>4383</v>
      </c>
      <c r="E398" s="862" t="s">
        <v>11304</v>
      </c>
      <c r="F398" s="1520">
        <v>5.6322152042127076</v>
      </c>
      <c r="G398" s="1868">
        <f t="shared" si="18"/>
        <v>0</v>
      </c>
      <c r="H398" s="1508">
        <f t="shared" si="19"/>
        <v>0</v>
      </c>
      <c r="I398" s="863">
        <v>25</v>
      </c>
      <c r="J398" s="863">
        <v>100</v>
      </c>
      <c r="K398" s="166"/>
      <c r="L398" s="1513">
        <f t="shared" si="20"/>
        <v>0</v>
      </c>
      <c r="M398" s="737"/>
      <c r="N398" s="1361"/>
    </row>
    <row r="399" spans="1:14" s="849" customFormat="1">
      <c r="A399" s="304" t="str">
        <f>IF(K399&gt;0,COUNT($K$4:K399)+MAX('MI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399" s="1908"/>
      <c r="C399" s="860" t="s">
        <v>8290</v>
      </c>
      <c r="D399" s="861" t="s">
        <v>4382</v>
      </c>
      <c r="E399" s="862" t="s">
        <v>11305</v>
      </c>
      <c r="F399" s="1520">
        <v>16.588312663502382</v>
      </c>
      <c r="G399" s="1868">
        <f t="shared" si="18"/>
        <v>0</v>
      </c>
      <c r="H399" s="1508">
        <f t="shared" si="19"/>
        <v>0</v>
      </c>
      <c r="I399" s="863">
        <v>10</v>
      </c>
      <c r="J399" s="863">
        <v>40</v>
      </c>
      <c r="K399" s="166"/>
      <c r="L399" s="1513">
        <f t="shared" si="20"/>
        <v>0</v>
      </c>
      <c r="M399" s="737"/>
      <c r="N399" s="1361"/>
    </row>
    <row r="400" spans="1:14" s="849" customFormat="1">
      <c r="A400" s="304" t="str">
        <f>IF(K400&gt;0,COUNT($K$4:K400)+MAX('MI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0" s="1908"/>
      <c r="C400" s="860" t="s">
        <v>8291</v>
      </c>
      <c r="D400" s="861" t="s">
        <v>4381</v>
      </c>
      <c r="E400" s="862" t="s">
        <v>11306</v>
      </c>
      <c r="F400" s="1520">
        <v>24.296636391895685</v>
      </c>
      <c r="G400" s="1868">
        <f t="shared" si="18"/>
        <v>0</v>
      </c>
      <c r="H400" s="1508">
        <f t="shared" si="19"/>
        <v>0</v>
      </c>
      <c r="I400" s="863">
        <v>10</v>
      </c>
      <c r="J400" s="863">
        <v>60</v>
      </c>
      <c r="K400" s="166"/>
      <c r="L400" s="1513">
        <f t="shared" si="20"/>
        <v>0</v>
      </c>
      <c r="M400" s="737"/>
      <c r="N400" s="1361"/>
    </row>
    <row r="401" spans="1:14" s="849" customFormat="1">
      <c r="A401" s="304" t="str">
        <f>IF(K401&gt;0,COUNT($K$4:K401)+MAX('MI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1" s="1908"/>
      <c r="C401" s="860" t="s">
        <v>8583</v>
      </c>
      <c r="D401" s="861" t="s">
        <v>4380</v>
      </c>
      <c r="E401" s="862" t="s">
        <v>11307</v>
      </c>
      <c r="F401" s="1520">
        <v>30.997739153112256</v>
      </c>
      <c r="G401" s="1868">
        <f t="shared" si="18"/>
        <v>0</v>
      </c>
      <c r="H401" s="1508">
        <f t="shared" si="19"/>
        <v>0</v>
      </c>
      <c r="I401" s="863">
        <v>4</v>
      </c>
      <c r="J401" s="863">
        <v>16</v>
      </c>
      <c r="K401" s="166"/>
      <c r="L401" s="1513">
        <f t="shared" si="20"/>
        <v>0</v>
      </c>
      <c r="M401" s="737"/>
      <c r="N401" s="1361"/>
    </row>
    <row r="402" spans="1:14" s="849" customFormat="1" ht="16.5" thickBot="1">
      <c r="A402" s="304" t="str">
        <f>IF(K402&gt;0,COUNT($K$4:K402)+MAX('MI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2" s="1909"/>
      <c r="C402" s="864" t="s">
        <v>8584</v>
      </c>
      <c r="D402" s="865" t="s">
        <v>4379</v>
      </c>
      <c r="E402" s="866" t="s">
        <v>11308</v>
      </c>
      <c r="F402" s="1521">
        <v>80.824343733446554</v>
      </c>
      <c r="G402" s="1869">
        <f t="shared" si="18"/>
        <v>0</v>
      </c>
      <c r="H402" s="1509">
        <f t="shared" si="19"/>
        <v>0</v>
      </c>
      <c r="I402" s="867">
        <v>6</v>
      </c>
      <c r="J402" s="867">
        <v>6</v>
      </c>
      <c r="K402" s="167"/>
      <c r="L402" s="1514">
        <f t="shared" si="20"/>
        <v>0</v>
      </c>
      <c r="M402" s="737"/>
      <c r="N402" s="1361"/>
    </row>
    <row r="403" spans="1:14" s="849" customFormat="1" ht="31.5">
      <c r="A403" s="304" t="str">
        <f>IF(K403&gt;0,COUNT($K$4:K403)+MAX('MI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3" s="1907"/>
      <c r="C403" s="860" t="s">
        <v>8292</v>
      </c>
      <c r="D403" s="874" t="s">
        <v>4378</v>
      </c>
      <c r="E403" s="869" t="s">
        <v>11401</v>
      </c>
      <c r="F403" s="1508">
        <v>2.6311078326249131</v>
      </c>
      <c r="G403" s="1867">
        <f t="shared" si="18"/>
        <v>0</v>
      </c>
      <c r="H403" s="1508">
        <f t="shared" si="19"/>
        <v>0</v>
      </c>
      <c r="I403" s="870">
        <v>50</v>
      </c>
      <c r="J403" s="870">
        <v>600</v>
      </c>
      <c r="K403" s="168"/>
      <c r="L403" s="1513">
        <f t="shared" si="20"/>
        <v>0</v>
      </c>
      <c r="M403" s="737"/>
      <c r="N403" s="1361"/>
    </row>
    <row r="404" spans="1:14" s="849" customFormat="1" ht="31.5">
      <c r="A404" s="304" t="str">
        <f>IF(K404&gt;0,COUNT($K$4:K404)+MAX('MI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4" s="1908"/>
      <c r="C404" s="860" t="s">
        <v>8293</v>
      </c>
      <c r="D404" s="861" t="s">
        <v>4377</v>
      </c>
      <c r="E404" s="862" t="s">
        <v>11402</v>
      </c>
      <c r="F404" s="1520">
        <v>2.6311078326249131</v>
      </c>
      <c r="G404" s="1868">
        <f t="shared" si="18"/>
        <v>0</v>
      </c>
      <c r="H404" s="1508">
        <f t="shared" si="19"/>
        <v>0</v>
      </c>
      <c r="I404" s="863">
        <v>50</v>
      </c>
      <c r="J404" s="863">
        <v>600</v>
      </c>
      <c r="K404" s="166"/>
      <c r="L404" s="1513">
        <f t="shared" si="20"/>
        <v>0</v>
      </c>
      <c r="M404" s="737"/>
      <c r="N404" s="1361"/>
    </row>
    <row r="405" spans="1:14" s="849" customFormat="1" ht="31.5">
      <c r="A405" s="304" t="str">
        <f>IF(K405&gt;0,COUNT($K$4:K405)+MAX('MI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5" s="1908"/>
      <c r="C405" s="860" t="s">
        <v>8294</v>
      </c>
      <c r="D405" s="861" t="s">
        <v>4376</v>
      </c>
      <c r="E405" s="862" t="s">
        <v>11403</v>
      </c>
      <c r="F405" s="1520">
        <v>2.6311078326249131</v>
      </c>
      <c r="G405" s="1868">
        <f t="shared" si="18"/>
        <v>0</v>
      </c>
      <c r="H405" s="1508">
        <f t="shared" si="19"/>
        <v>0</v>
      </c>
      <c r="I405" s="863">
        <v>50</v>
      </c>
      <c r="J405" s="863">
        <v>400</v>
      </c>
      <c r="K405" s="166"/>
      <c r="L405" s="1513">
        <f t="shared" si="20"/>
        <v>0</v>
      </c>
      <c r="M405" s="737"/>
      <c r="N405" s="1361"/>
    </row>
    <row r="406" spans="1:14" s="849" customFormat="1" ht="31.5">
      <c r="A406" s="304" t="str">
        <f>IF(K406&gt;0,COUNT($K$4:K406)+MAX('MI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6" s="1908"/>
      <c r="C406" s="860" t="s">
        <v>8295</v>
      </c>
      <c r="D406" s="861" t="s">
        <v>4375</v>
      </c>
      <c r="E406" s="862" t="s">
        <v>11404</v>
      </c>
      <c r="F406" s="1520">
        <v>3.5561066800321091</v>
      </c>
      <c r="G406" s="1868">
        <f t="shared" si="18"/>
        <v>0</v>
      </c>
      <c r="H406" s="1508">
        <f t="shared" si="19"/>
        <v>0</v>
      </c>
      <c r="I406" s="863">
        <v>40</v>
      </c>
      <c r="J406" s="863">
        <v>240</v>
      </c>
      <c r="K406" s="166"/>
      <c r="L406" s="1513">
        <f t="shared" si="20"/>
        <v>0</v>
      </c>
      <c r="M406" s="737"/>
      <c r="N406" s="1361"/>
    </row>
    <row r="407" spans="1:14" s="849" customFormat="1" ht="31.5">
      <c r="A407" s="304" t="str">
        <f>IF(K407&gt;0,COUNT($K$4:K407)+MAX('MI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7" s="1908"/>
      <c r="C407" s="860" t="s">
        <v>8585</v>
      </c>
      <c r="D407" s="861" t="s">
        <v>4374</v>
      </c>
      <c r="E407" s="862" t="s">
        <v>11405</v>
      </c>
      <c r="F407" s="1520">
        <v>2.4255525332010914</v>
      </c>
      <c r="G407" s="1868">
        <f t="shared" si="18"/>
        <v>0</v>
      </c>
      <c r="H407" s="1508">
        <f t="shared" si="19"/>
        <v>0</v>
      </c>
      <c r="I407" s="863">
        <v>50</v>
      </c>
      <c r="J407" s="863">
        <v>600</v>
      </c>
      <c r="K407" s="166"/>
      <c r="L407" s="1513">
        <f t="shared" si="20"/>
        <v>0</v>
      </c>
      <c r="M407" s="737"/>
      <c r="N407" s="1361"/>
    </row>
    <row r="408" spans="1:14" s="849" customFormat="1" ht="31.5">
      <c r="A408" s="304" t="str">
        <f>IF(K408&gt;0,COUNT($K$4:K408)+MAX('MI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8" s="1908"/>
      <c r="C408" s="860" t="s">
        <v>8586</v>
      </c>
      <c r="D408" s="861" t="s">
        <v>4373</v>
      </c>
      <c r="E408" s="862" t="s">
        <v>11406</v>
      </c>
      <c r="F408" s="1520">
        <v>3.7411064495135489</v>
      </c>
      <c r="G408" s="1868">
        <f t="shared" si="18"/>
        <v>0</v>
      </c>
      <c r="H408" s="1508">
        <f t="shared" si="19"/>
        <v>0</v>
      </c>
      <c r="I408" s="863">
        <v>50</v>
      </c>
      <c r="J408" s="863">
        <v>300</v>
      </c>
      <c r="K408" s="166"/>
      <c r="L408" s="1513">
        <f t="shared" si="20"/>
        <v>0</v>
      </c>
      <c r="M408" s="737"/>
      <c r="N408" s="1361"/>
    </row>
    <row r="409" spans="1:14" s="849" customFormat="1" ht="31.5">
      <c r="A409" s="304" t="str">
        <f>IF(K409&gt;0,COUNT($K$4:K409)+MAX('MI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09" s="1908"/>
      <c r="C409" s="860" t="s">
        <v>8587</v>
      </c>
      <c r="D409" s="861" t="s">
        <v>4372</v>
      </c>
      <c r="E409" s="862" t="s">
        <v>11407</v>
      </c>
      <c r="F409" s="1520">
        <v>8.0783232673561773</v>
      </c>
      <c r="G409" s="1868">
        <f t="shared" si="18"/>
        <v>0</v>
      </c>
      <c r="H409" s="1508">
        <f t="shared" si="19"/>
        <v>0</v>
      </c>
      <c r="I409" s="863">
        <v>50</v>
      </c>
      <c r="J409" s="863">
        <v>400</v>
      </c>
      <c r="K409" s="166"/>
      <c r="L409" s="1513">
        <f t="shared" si="20"/>
        <v>0</v>
      </c>
      <c r="M409" s="737"/>
      <c r="N409" s="1361"/>
    </row>
    <row r="410" spans="1:14" s="849" customFormat="1" ht="31.5">
      <c r="A410" s="304" t="str">
        <f>IF(K410&gt;0,COUNT($K$4:K410)+MAX('MI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10" s="1908"/>
      <c r="C410" s="860" t="s">
        <v>8296</v>
      </c>
      <c r="D410" s="861" t="s">
        <v>4371</v>
      </c>
      <c r="E410" s="862" t="s">
        <v>11408</v>
      </c>
      <c r="F410" s="1520">
        <v>8.7566557554547888</v>
      </c>
      <c r="G410" s="1868">
        <f t="shared" si="18"/>
        <v>0</v>
      </c>
      <c r="H410" s="1508">
        <f t="shared" si="19"/>
        <v>0</v>
      </c>
      <c r="I410" s="863">
        <v>50</v>
      </c>
      <c r="J410" s="863">
        <v>300</v>
      </c>
      <c r="K410" s="166"/>
      <c r="L410" s="1513">
        <f t="shared" si="20"/>
        <v>0</v>
      </c>
      <c r="M410" s="737"/>
      <c r="N410" s="1361"/>
    </row>
    <row r="411" spans="1:14" s="849" customFormat="1" ht="31.5">
      <c r="A411" s="304" t="str">
        <f>IF(K411&gt;0,COUNT($K$4:K411)+MAX('MI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DWV'!A:A),"")</f>
        <v/>
      </c>
      <c r="B411" s="1908"/>
      <c r="C411" s="860" t="s">
        <v>8297</v>
      </c>
      <c r="D411" s="861" t="s">
        <v>4370</v>
      </c>
      <c r="E411" s="862" t="s">
        <v>11409</v>
      </c>
      <c r="F411" s="1520">
        <v>9.8872099022858055</v>
      </c>
      <c r="G411" s="1868">
        <f t="shared" si="18"/>
        <v>0</v>
      </c>
      <c r="H411" s="1508">
        <f t="shared" si="19"/>
        <v>0</v>
      </c>
      <c r="I411" s="863">
        <v>50</v>
      </c>
      <c r="J411" s="863">
        <v>300</v>
      </c>
      <c r="K411" s="166"/>
      <c r="L411" s="1513">
        <f t="shared" si="20"/>
        <v>0</v>
      </c>
      <c r="M411" s="737"/>
      <c r="N411" s="1361"/>
    </row>
    <row r="412" spans="1:14" s="849" customFormat="1" ht="31.5">
      <c r="A412" s="304"/>
      <c r="B412" s="1908"/>
      <c r="C412" s="860" t="s">
        <v>8298</v>
      </c>
      <c r="D412" s="861" t="s">
        <v>4369</v>
      </c>
      <c r="E412" s="862" t="s">
        <v>11410</v>
      </c>
      <c r="F412" s="1520">
        <v>9.8872099022858055</v>
      </c>
      <c r="G412" s="1868">
        <f t="shared" si="18"/>
        <v>0</v>
      </c>
      <c r="H412" s="1508">
        <f t="shared" si="19"/>
        <v>0</v>
      </c>
      <c r="I412" s="863">
        <v>25</v>
      </c>
      <c r="J412" s="863">
        <v>200</v>
      </c>
      <c r="K412" s="166"/>
      <c r="L412" s="1513">
        <f t="shared" si="20"/>
        <v>0</v>
      </c>
      <c r="M412" s="737"/>
      <c r="N412" s="1361"/>
    </row>
    <row r="413" spans="1:14" s="849" customFormat="1" ht="31.5">
      <c r="A413" s="304"/>
      <c r="B413" s="1908"/>
      <c r="C413" s="860" t="s">
        <v>8299</v>
      </c>
      <c r="D413" s="861" t="s">
        <v>4368</v>
      </c>
      <c r="E413" s="862" t="s">
        <v>11411</v>
      </c>
      <c r="F413" s="1520">
        <v>9.8872099022858055</v>
      </c>
      <c r="G413" s="1868">
        <f t="shared" si="18"/>
        <v>0</v>
      </c>
      <c r="H413" s="1508">
        <f t="shared" si="19"/>
        <v>0</v>
      </c>
      <c r="I413" s="863">
        <v>25</v>
      </c>
      <c r="J413" s="863">
        <v>150</v>
      </c>
      <c r="K413" s="166"/>
      <c r="L413" s="1513">
        <f t="shared" si="20"/>
        <v>0</v>
      </c>
      <c r="M413" s="737"/>
      <c r="N413" s="1361"/>
    </row>
    <row r="414" spans="1:14" s="849" customFormat="1" ht="31.5">
      <c r="A414" s="304"/>
      <c r="B414" s="1908"/>
      <c r="C414" s="860" t="s">
        <v>8300</v>
      </c>
      <c r="D414" s="861" t="s">
        <v>4367</v>
      </c>
      <c r="E414" s="862" t="s">
        <v>11412</v>
      </c>
      <c r="F414" s="1520">
        <v>11.94276289652402</v>
      </c>
      <c r="G414" s="1868">
        <f t="shared" si="18"/>
        <v>0</v>
      </c>
      <c r="H414" s="1508">
        <f t="shared" si="19"/>
        <v>0</v>
      </c>
      <c r="I414" s="863">
        <v>25</v>
      </c>
      <c r="J414" s="863">
        <v>100</v>
      </c>
      <c r="K414" s="166"/>
      <c r="L414" s="1513">
        <f t="shared" si="20"/>
        <v>0</v>
      </c>
      <c r="M414" s="737"/>
      <c r="N414" s="1361"/>
    </row>
    <row r="415" spans="1:14" s="849" customFormat="1" ht="31.5">
      <c r="A415" s="304"/>
      <c r="B415" s="1908"/>
      <c r="C415" s="860" t="s">
        <v>8301</v>
      </c>
      <c r="D415" s="861" t="s">
        <v>4366</v>
      </c>
      <c r="E415" s="862" t="s">
        <v>11413</v>
      </c>
      <c r="F415" s="1520">
        <v>11.94276289652402</v>
      </c>
      <c r="G415" s="1868">
        <f t="shared" si="18"/>
        <v>0</v>
      </c>
      <c r="H415" s="1508">
        <f t="shared" si="19"/>
        <v>0</v>
      </c>
      <c r="I415" s="863">
        <v>25</v>
      </c>
      <c r="J415" s="863">
        <v>100</v>
      </c>
      <c r="K415" s="166"/>
      <c r="L415" s="1513">
        <f t="shared" si="20"/>
        <v>0</v>
      </c>
      <c r="M415" s="737"/>
      <c r="N415" s="1361"/>
    </row>
    <row r="416" spans="1:14" s="849" customFormat="1" ht="31.5">
      <c r="A416" s="304"/>
      <c r="B416" s="1908"/>
      <c r="C416" s="860" t="s">
        <v>8302</v>
      </c>
      <c r="D416" s="861" t="s">
        <v>4365</v>
      </c>
      <c r="E416" s="862" t="s">
        <v>11414</v>
      </c>
      <c r="F416" s="1520">
        <v>13.607760821856973</v>
      </c>
      <c r="G416" s="1868">
        <f t="shared" si="18"/>
        <v>0</v>
      </c>
      <c r="H416" s="1508">
        <f t="shared" si="19"/>
        <v>0</v>
      </c>
      <c r="I416" s="863">
        <v>10</v>
      </c>
      <c r="J416" s="863">
        <v>80</v>
      </c>
      <c r="K416" s="166"/>
      <c r="L416" s="1513">
        <f t="shared" si="20"/>
        <v>0</v>
      </c>
      <c r="M416" s="737"/>
      <c r="N416" s="1361"/>
    </row>
    <row r="417" spans="1:14" s="849" customFormat="1" ht="31.5">
      <c r="A417" s="304"/>
      <c r="B417" s="1908"/>
      <c r="C417" s="860" t="s">
        <v>8588</v>
      </c>
      <c r="D417" s="861" t="s">
        <v>4364</v>
      </c>
      <c r="E417" s="862" t="s">
        <v>11415</v>
      </c>
      <c r="F417" s="1520">
        <v>21.213306900538367</v>
      </c>
      <c r="G417" s="1868">
        <f t="shared" si="18"/>
        <v>0</v>
      </c>
      <c r="H417" s="1508">
        <f t="shared" si="19"/>
        <v>0</v>
      </c>
      <c r="I417" s="863">
        <v>10</v>
      </c>
      <c r="J417" s="863">
        <v>40</v>
      </c>
      <c r="K417" s="166"/>
      <c r="L417" s="1513">
        <f t="shared" si="20"/>
        <v>0</v>
      </c>
      <c r="M417" s="737"/>
      <c r="N417" s="1361"/>
    </row>
    <row r="418" spans="1:14" s="849" customFormat="1" ht="31.5">
      <c r="A418" s="304"/>
      <c r="B418" s="1908"/>
      <c r="C418" s="860" t="s">
        <v>8303</v>
      </c>
      <c r="D418" s="861" t="s">
        <v>4363</v>
      </c>
      <c r="E418" s="862" t="s">
        <v>11416</v>
      </c>
      <c r="F418" s="1520">
        <v>23.823859203220895</v>
      </c>
      <c r="G418" s="1868">
        <f t="shared" si="18"/>
        <v>0</v>
      </c>
      <c r="H418" s="1508">
        <f t="shared" si="19"/>
        <v>0</v>
      </c>
      <c r="I418" s="863">
        <v>10</v>
      </c>
      <c r="J418" s="863">
        <v>60</v>
      </c>
      <c r="K418" s="166"/>
      <c r="L418" s="1513">
        <f t="shared" si="20"/>
        <v>0</v>
      </c>
      <c r="M418" s="737"/>
      <c r="N418" s="1361"/>
    </row>
    <row r="419" spans="1:14" s="849" customFormat="1" ht="32.25" thickBot="1">
      <c r="A419" s="304"/>
      <c r="B419" s="1909"/>
      <c r="C419" s="860" t="s">
        <v>8304</v>
      </c>
      <c r="D419" s="871" t="s">
        <v>4362</v>
      </c>
      <c r="E419" s="872" t="s">
        <v>11417</v>
      </c>
      <c r="F419" s="1522">
        <v>41.049393294937119</v>
      </c>
      <c r="G419" s="1870">
        <f t="shared" si="18"/>
        <v>0</v>
      </c>
      <c r="H419" s="1510">
        <f t="shared" si="19"/>
        <v>0</v>
      </c>
      <c r="I419" s="873">
        <v>5</v>
      </c>
      <c r="J419" s="873">
        <v>30</v>
      </c>
      <c r="K419" s="169"/>
      <c r="L419" s="1515">
        <f t="shared" si="20"/>
        <v>0</v>
      </c>
      <c r="M419" s="737"/>
      <c r="N419" s="1361"/>
    </row>
    <row r="420" spans="1:14" s="849" customFormat="1" ht="31.5">
      <c r="A420" s="304"/>
      <c r="B420" s="1907"/>
      <c r="C420" s="856" t="s">
        <v>8305</v>
      </c>
      <c r="D420" s="857" t="s">
        <v>4361</v>
      </c>
      <c r="E420" s="858" t="s">
        <v>11804</v>
      </c>
      <c r="F420" s="1511">
        <v>2.7749965422215888</v>
      </c>
      <c r="G420" s="1871">
        <f t="shared" si="18"/>
        <v>0</v>
      </c>
      <c r="H420" s="1511">
        <f t="shared" si="19"/>
        <v>0</v>
      </c>
      <c r="I420" s="859">
        <v>50</v>
      </c>
      <c r="J420" s="859">
        <v>600</v>
      </c>
      <c r="K420" s="164"/>
      <c r="L420" s="1516">
        <f t="shared" si="20"/>
        <v>0</v>
      </c>
      <c r="M420" s="737"/>
      <c r="N420" s="1361"/>
    </row>
    <row r="421" spans="1:14" s="849" customFormat="1" ht="31.5">
      <c r="A421" s="304"/>
      <c r="B421" s="1908"/>
      <c r="C421" s="860" t="s">
        <v>8306</v>
      </c>
      <c r="D421" s="861" t="s">
        <v>4360</v>
      </c>
      <c r="E421" s="862" t="s">
        <v>11805</v>
      </c>
      <c r="F421" s="1520">
        <v>2.7749965422215888</v>
      </c>
      <c r="G421" s="1868">
        <f t="shared" si="18"/>
        <v>0</v>
      </c>
      <c r="H421" s="1508">
        <f t="shared" si="19"/>
        <v>0</v>
      </c>
      <c r="I421" s="863">
        <v>50</v>
      </c>
      <c r="J421" s="863">
        <v>600</v>
      </c>
      <c r="K421" s="166"/>
      <c r="L421" s="1513">
        <f t="shared" si="20"/>
        <v>0</v>
      </c>
      <c r="M421" s="737"/>
      <c r="N421" s="1361"/>
    </row>
    <row r="422" spans="1:14" s="849" customFormat="1" ht="31.5">
      <c r="A422" s="304"/>
      <c r="B422" s="1908"/>
      <c r="C422" s="860" t="s">
        <v>8589</v>
      </c>
      <c r="D422" s="861" t="s">
        <v>4359</v>
      </c>
      <c r="E422" s="862" t="s">
        <v>11806</v>
      </c>
      <c r="F422" s="1520">
        <v>1.5416647456786596</v>
      </c>
      <c r="G422" s="1868">
        <f t="shared" si="18"/>
        <v>0</v>
      </c>
      <c r="H422" s="1508">
        <f t="shared" si="19"/>
        <v>0</v>
      </c>
      <c r="I422" s="863">
        <v>50</v>
      </c>
      <c r="J422" s="863">
        <v>600</v>
      </c>
      <c r="K422" s="166"/>
      <c r="L422" s="1513">
        <f t="shared" si="20"/>
        <v>0</v>
      </c>
      <c r="M422" s="737"/>
      <c r="N422" s="1361"/>
    </row>
    <row r="423" spans="1:14" s="849" customFormat="1" ht="31.5">
      <c r="A423" s="304"/>
      <c r="B423" s="1908"/>
      <c r="C423" s="860" t="s">
        <v>8590</v>
      </c>
      <c r="D423" s="861" t="s">
        <v>4358</v>
      </c>
      <c r="E423" s="862" t="s">
        <v>11807</v>
      </c>
      <c r="F423" s="1520">
        <v>2.7749965422215888</v>
      </c>
      <c r="G423" s="1868">
        <f t="shared" si="18"/>
        <v>0</v>
      </c>
      <c r="H423" s="1508">
        <f t="shared" si="19"/>
        <v>0</v>
      </c>
      <c r="I423" s="863">
        <v>50</v>
      </c>
      <c r="J423" s="863">
        <v>400</v>
      </c>
      <c r="K423" s="166"/>
      <c r="L423" s="1513">
        <f t="shared" si="20"/>
        <v>0</v>
      </c>
      <c r="M423" s="737"/>
      <c r="N423" s="1361"/>
    </row>
    <row r="424" spans="1:14" s="849" customFormat="1" ht="31.5">
      <c r="A424" s="304"/>
      <c r="B424" s="1908"/>
      <c r="C424" s="860" t="s">
        <v>8591</v>
      </c>
      <c r="D424" s="861" t="s">
        <v>4357</v>
      </c>
      <c r="E424" s="862" t="s">
        <v>11808</v>
      </c>
      <c r="F424" s="1520">
        <v>2.7749965422215888</v>
      </c>
      <c r="G424" s="1868">
        <f t="shared" si="18"/>
        <v>0</v>
      </c>
      <c r="H424" s="1508">
        <f t="shared" si="19"/>
        <v>0</v>
      </c>
      <c r="I424" s="863">
        <v>50</v>
      </c>
      <c r="J424" s="863">
        <v>400</v>
      </c>
      <c r="K424" s="166"/>
      <c r="L424" s="1513">
        <f t="shared" si="20"/>
        <v>0</v>
      </c>
      <c r="M424" s="737"/>
      <c r="N424" s="1361"/>
    </row>
    <row r="425" spans="1:14" s="849" customFormat="1" ht="31.5">
      <c r="A425" s="304"/>
      <c r="B425" s="1908"/>
      <c r="C425" s="860" t="s">
        <v>8307</v>
      </c>
      <c r="D425" s="861" t="s">
        <v>4356</v>
      </c>
      <c r="E425" s="862" t="s">
        <v>11809</v>
      </c>
      <c r="F425" s="1520">
        <v>3.7411064495135489</v>
      </c>
      <c r="G425" s="1868">
        <f t="shared" si="18"/>
        <v>0</v>
      </c>
      <c r="H425" s="1508">
        <f t="shared" si="19"/>
        <v>0</v>
      </c>
      <c r="I425" s="863">
        <v>25</v>
      </c>
      <c r="J425" s="863">
        <v>300</v>
      </c>
      <c r="K425" s="166"/>
      <c r="L425" s="1513">
        <f t="shared" si="20"/>
        <v>0</v>
      </c>
      <c r="M425" s="737"/>
      <c r="N425" s="1361"/>
    </row>
    <row r="426" spans="1:14" s="849" customFormat="1" ht="31.5">
      <c r="A426" s="304"/>
      <c r="B426" s="1908"/>
      <c r="C426" s="860" t="s">
        <v>9230</v>
      </c>
      <c r="D426" s="861" t="s">
        <v>4355</v>
      </c>
      <c r="E426" s="862" t="s">
        <v>11810</v>
      </c>
      <c r="F426" s="1520">
        <v>3.7411064495135489</v>
      </c>
      <c r="G426" s="1868">
        <f t="shared" si="18"/>
        <v>0</v>
      </c>
      <c r="H426" s="1508">
        <f t="shared" si="19"/>
        <v>0</v>
      </c>
      <c r="I426" s="863">
        <v>25</v>
      </c>
      <c r="J426" s="863">
        <v>300</v>
      </c>
      <c r="K426" s="166"/>
      <c r="L426" s="1513">
        <f t="shared" si="20"/>
        <v>0</v>
      </c>
      <c r="M426" s="737"/>
      <c r="N426" s="1361"/>
    </row>
    <row r="427" spans="1:14" s="849" customFormat="1" ht="31.5">
      <c r="A427" s="304"/>
      <c r="B427" s="1908"/>
      <c r="C427" s="860" t="s">
        <v>8592</v>
      </c>
      <c r="D427" s="861" t="s">
        <v>4354</v>
      </c>
      <c r="E427" s="862" t="s">
        <v>11811</v>
      </c>
      <c r="F427" s="1520">
        <v>3.7411064495135489</v>
      </c>
      <c r="G427" s="1868">
        <f t="shared" si="18"/>
        <v>0</v>
      </c>
      <c r="H427" s="1508">
        <f t="shared" si="19"/>
        <v>0</v>
      </c>
      <c r="I427" s="863">
        <v>25</v>
      </c>
      <c r="J427" s="863">
        <v>300</v>
      </c>
      <c r="K427" s="166"/>
      <c r="L427" s="1513">
        <f t="shared" si="20"/>
        <v>0</v>
      </c>
      <c r="M427" s="737"/>
      <c r="N427" s="1361"/>
    </row>
    <row r="428" spans="1:14" s="849" customFormat="1" ht="31.5">
      <c r="A428" s="304"/>
      <c r="B428" s="1908"/>
      <c r="C428" s="860" t="s">
        <v>8308</v>
      </c>
      <c r="D428" s="861" t="s">
        <v>4353</v>
      </c>
      <c r="E428" s="862" t="s">
        <v>11812</v>
      </c>
      <c r="F428" s="1520">
        <v>3.967217278879752</v>
      </c>
      <c r="G428" s="1868">
        <f t="shared" si="18"/>
        <v>0</v>
      </c>
      <c r="H428" s="1508">
        <f t="shared" si="19"/>
        <v>0</v>
      </c>
      <c r="I428" s="863">
        <v>25</v>
      </c>
      <c r="J428" s="863">
        <v>150</v>
      </c>
      <c r="K428" s="166"/>
      <c r="L428" s="1513">
        <f t="shared" si="20"/>
        <v>0</v>
      </c>
      <c r="M428" s="737"/>
      <c r="N428" s="1361"/>
    </row>
    <row r="429" spans="1:14" s="849" customFormat="1" ht="31.5">
      <c r="A429" s="304"/>
      <c r="B429" s="1908"/>
      <c r="C429" s="860" t="s">
        <v>8593</v>
      </c>
      <c r="D429" s="861" t="s">
        <v>4352</v>
      </c>
      <c r="E429" s="862" t="s">
        <v>11813</v>
      </c>
      <c r="F429" s="1520">
        <v>3.967217278879752</v>
      </c>
      <c r="G429" s="1868">
        <f t="shared" si="18"/>
        <v>0</v>
      </c>
      <c r="H429" s="1508">
        <f t="shared" si="19"/>
        <v>0</v>
      </c>
      <c r="I429" s="863">
        <v>25</v>
      </c>
      <c r="J429" s="863">
        <v>150</v>
      </c>
      <c r="K429" s="166"/>
      <c r="L429" s="1513">
        <f t="shared" si="20"/>
        <v>0</v>
      </c>
      <c r="M429" s="737"/>
      <c r="N429" s="1361"/>
    </row>
    <row r="430" spans="1:14" s="849" customFormat="1" ht="31.5">
      <c r="A430" s="304"/>
      <c r="B430" s="1908"/>
      <c r="C430" s="860" t="s">
        <v>9231</v>
      </c>
      <c r="D430" s="861" t="s">
        <v>4351</v>
      </c>
      <c r="E430" s="862" t="s">
        <v>11814</v>
      </c>
      <c r="F430" s="1520">
        <v>3.967217278879752</v>
      </c>
      <c r="G430" s="1868">
        <f t="shared" si="18"/>
        <v>0</v>
      </c>
      <c r="H430" s="1508">
        <f t="shared" si="19"/>
        <v>0</v>
      </c>
      <c r="I430" s="863">
        <v>25</v>
      </c>
      <c r="J430" s="863">
        <v>150</v>
      </c>
      <c r="K430" s="166"/>
      <c r="L430" s="1513">
        <f t="shared" si="20"/>
        <v>0</v>
      </c>
      <c r="M430" s="737"/>
      <c r="N430" s="1361"/>
    </row>
    <row r="431" spans="1:14" s="849" customFormat="1" ht="31.5">
      <c r="A431" s="304"/>
      <c r="B431" s="1908"/>
      <c r="C431" s="860" t="s">
        <v>8594</v>
      </c>
      <c r="D431" s="861" t="s">
        <v>4350</v>
      </c>
      <c r="E431" s="862" t="s">
        <v>11815</v>
      </c>
      <c r="F431" s="1520">
        <v>3.967217278879752</v>
      </c>
      <c r="G431" s="1868">
        <f t="shared" si="18"/>
        <v>0</v>
      </c>
      <c r="H431" s="1508">
        <f t="shared" si="19"/>
        <v>0</v>
      </c>
      <c r="I431" s="863">
        <v>25</v>
      </c>
      <c r="J431" s="863">
        <v>150</v>
      </c>
      <c r="K431" s="166"/>
      <c r="L431" s="1513">
        <f t="shared" si="20"/>
        <v>0</v>
      </c>
      <c r="M431" s="737"/>
      <c r="N431" s="1361"/>
    </row>
    <row r="432" spans="1:14" s="849" customFormat="1" ht="31.5">
      <c r="A432" s="304"/>
      <c r="B432" s="1908"/>
      <c r="C432" s="860" t="s">
        <v>8595</v>
      </c>
      <c r="D432" s="861" t="s">
        <v>4349</v>
      </c>
      <c r="E432" s="862" t="s">
        <v>11816</v>
      </c>
      <c r="F432" s="1520">
        <v>6.5366585216775208</v>
      </c>
      <c r="G432" s="1868">
        <f t="shared" si="18"/>
        <v>0</v>
      </c>
      <c r="H432" s="1508">
        <f t="shared" si="19"/>
        <v>0</v>
      </c>
      <c r="I432" s="863">
        <v>10</v>
      </c>
      <c r="J432" s="863">
        <v>80</v>
      </c>
      <c r="K432" s="166"/>
      <c r="L432" s="1513">
        <f t="shared" si="20"/>
        <v>0</v>
      </c>
      <c r="M432" s="737"/>
      <c r="N432" s="1361"/>
    </row>
    <row r="433" spans="1:14" s="849" customFormat="1" ht="31.5">
      <c r="A433" s="304"/>
      <c r="B433" s="1908"/>
      <c r="C433" s="860" t="s">
        <v>8596</v>
      </c>
      <c r="D433" s="861" t="s">
        <v>4348</v>
      </c>
      <c r="E433" s="862" t="s">
        <v>11817</v>
      </c>
      <c r="F433" s="1520">
        <v>6.5366585216775208</v>
      </c>
      <c r="G433" s="1868">
        <f t="shared" si="18"/>
        <v>0</v>
      </c>
      <c r="H433" s="1508">
        <f t="shared" si="19"/>
        <v>0</v>
      </c>
      <c r="I433" s="863">
        <v>10</v>
      </c>
      <c r="J433" s="863">
        <v>60</v>
      </c>
      <c r="K433" s="166"/>
      <c r="L433" s="1513">
        <f t="shared" si="20"/>
        <v>0</v>
      </c>
      <c r="M433" s="737"/>
      <c r="N433" s="1361"/>
    </row>
    <row r="434" spans="1:14" s="849" customFormat="1">
      <c r="A434" s="304"/>
      <c r="B434" s="1908"/>
      <c r="C434" s="860" t="s">
        <v>8597</v>
      </c>
      <c r="D434" s="861" t="s">
        <v>4347</v>
      </c>
      <c r="E434" s="862" t="s">
        <v>11818</v>
      </c>
      <c r="F434" s="1520">
        <v>6.5366585216775208</v>
      </c>
      <c r="G434" s="1868">
        <f t="shared" si="18"/>
        <v>0</v>
      </c>
      <c r="H434" s="1508">
        <f t="shared" si="19"/>
        <v>0</v>
      </c>
      <c r="I434" s="863">
        <v>10</v>
      </c>
      <c r="J434" s="863">
        <v>80</v>
      </c>
      <c r="K434" s="166"/>
      <c r="L434" s="1513">
        <f t="shared" si="20"/>
        <v>0</v>
      </c>
      <c r="M434" s="737"/>
      <c r="N434" s="1361"/>
    </row>
    <row r="435" spans="1:14" s="849" customFormat="1" ht="31.5">
      <c r="A435" s="304"/>
      <c r="B435" s="1908"/>
      <c r="C435" s="860" t="s">
        <v>8309</v>
      </c>
      <c r="D435" s="861" t="s">
        <v>4346</v>
      </c>
      <c r="E435" s="862" t="s">
        <v>11819</v>
      </c>
      <c r="F435" s="1520">
        <v>6.5366585216775208</v>
      </c>
      <c r="G435" s="1868">
        <f t="shared" si="18"/>
        <v>0</v>
      </c>
      <c r="H435" s="1508">
        <f t="shared" si="19"/>
        <v>0</v>
      </c>
      <c r="I435" s="863">
        <v>10</v>
      </c>
      <c r="J435" s="863">
        <v>80</v>
      </c>
      <c r="K435" s="166"/>
      <c r="L435" s="1513">
        <f t="shared" si="20"/>
        <v>0</v>
      </c>
      <c r="M435" s="737"/>
      <c r="N435" s="1361"/>
    </row>
    <row r="436" spans="1:14" s="849" customFormat="1" ht="31.5">
      <c r="A436" s="304"/>
      <c r="B436" s="1908"/>
      <c r="C436" s="860" t="s">
        <v>8598</v>
      </c>
      <c r="D436" s="861" t="s">
        <v>4345</v>
      </c>
      <c r="E436" s="862" t="s">
        <v>11820</v>
      </c>
      <c r="F436" s="1520">
        <v>6.5366585216775208</v>
      </c>
      <c r="G436" s="1868">
        <f t="shared" si="18"/>
        <v>0</v>
      </c>
      <c r="H436" s="1508">
        <f t="shared" si="19"/>
        <v>0</v>
      </c>
      <c r="I436" s="863">
        <v>10</v>
      </c>
      <c r="J436" s="863">
        <v>80</v>
      </c>
      <c r="K436" s="166"/>
      <c r="L436" s="1513">
        <f t="shared" si="20"/>
        <v>0</v>
      </c>
      <c r="M436" s="737"/>
      <c r="N436" s="1361"/>
    </row>
    <row r="437" spans="1:14" s="849" customFormat="1" ht="31.5">
      <c r="A437" s="304"/>
      <c r="B437" s="1908"/>
      <c r="C437" s="860" t="s">
        <v>8310</v>
      </c>
      <c r="D437" s="861" t="s">
        <v>4344</v>
      </c>
      <c r="E437" s="862" t="s">
        <v>11821</v>
      </c>
      <c r="F437" s="1520">
        <v>10.524431330499652</v>
      </c>
      <c r="G437" s="1868">
        <f t="shared" si="18"/>
        <v>0</v>
      </c>
      <c r="H437" s="1508">
        <f t="shared" si="19"/>
        <v>0</v>
      </c>
      <c r="I437" s="863">
        <v>10</v>
      </c>
      <c r="J437" s="863">
        <v>60</v>
      </c>
      <c r="K437" s="166"/>
      <c r="L437" s="1513">
        <f t="shared" si="20"/>
        <v>0</v>
      </c>
      <c r="M437" s="737"/>
      <c r="N437" s="1361"/>
    </row>
    <row r="438" spans="1:14" s="849" customFormat="1" ht="31.5">
      <c r="A438" s="304"/>
      <c r="B438" s="1908"/>
      <c r="C438" s="860" t="s">
        <v>8311</v>
      </c>
      <c r="D438" s="861" t="s">
        <v>4343</v>
      </c>
      <c r="E438" s="862" t="s">
        <v>11822</v>
      </c>
      <c r="F438" s="1520">
        <v>10.524431330499652</v>
      </c>
      <c r="G438" s="1868">
        <f t="shared" si="18"/>
        <v>0</v>
      </c>
      <c r="H438" s="1508">
        <f t="shared" si="19"/>
        <v>0</v>
      </c>
      <c r="I438" s="863">
        <v>10</v>
      </c>
      <c r="J438" s="863">
        <v>60</v>
      </c>
      <c r="K438" s="166"/>
      <c r="L438" s="1513">
        <f t="shared" si="20"/>
        <v>0</v>
      </c>
      <c r="M438" s="737"/>
      <c r="N438" s="1361"/>
    </row>
    <row r="439" spans="1:14" s="849" customFormat="1" ht="31.5">
      <c r="A439" s="304"/>
      <c r="B439" s="1908"/>
      <c r="C439" s="860" t="s">
        <v>8312</v>
      </c>
      <c r="D439" s="861" t="s">
        <v>4342</v>
      </c>
      <c r="E439" s="862" t="s">
        <v>11823</v>
      </c>
      <c r="F439" s="1520">
        <v>10.524431330499652</v>
      </c>
      <c r="G439" s="1868">
        <f t="shared" si="18"/>
        <v>0</v>
      </c>
      <c r="H439" s="1508">
        <f t="shared" si="19"/>
        <v>0</v>
      </c>
      <c r="I439" s="863">
        <v>10</v>
      </c>
      <c r="J439" s="863">
        <v>60</v>
      </c>
      <c r="K439" s="166"/>
      <c r="L439" s="1513">
        <f t="shared" si="20"/>
        <v>0</v>
      </c>
      <c r="M439" s="737"/>
      <c r="N439" s="1361"/>
    </row>
    <row r="440" spans="1:14" s="849" customFormat="1" ht="31.5">
      <c r="A440" s="304"/>
      <c r="B440" s="1908"/>
      <c r="C440" s="860" t="s">
        <v>8313</v>
      </c>
      <c r="D440" s="861" t="s">
        <v>4341</v>
      </c>
      <c r="E440" s="862" t="s">
        <v>11824</v>
      </c>
      <c r="F440" s="1520">
        <v>10.524431330499652</v>
      </c>
      <c r="G440" s="1868">
        <f t="shared" si="18"/>
        <v>0</v>
      </c>
      <c r="H440" s="1508">
        <f t="shared" si="19"/>
        <v>0</v>
      </c>
      <c r="I440" s="863">
        <v>10</v>
      </c>
      <c r="J440" s="863">
        <v>60</v>
      </c>
      <c r="K440" s="166"/>
      <c r="L440" s="1513">
        <f t="shared" si="20"/>
        <v>0</v>
      </c>
      <c r="M440" s="737"/>
      <c r="N440" s="1361"/>
    </row>
    <row r="441" spans="1:14" s="849" customFormat="1" ht="31.5">
      <c r="A441" s="304"/>
      <c r="B441" s="1908"/>
      <c r="C441" s="860" t="s">
        <v>8314</v>
      </c>
      <c r="D441" s="861" t="s">
        <v>4340</v>
      </c>
      <c r="E441" s="862" t="s">
        <v>11825</v>
      </c>
      <c r="F441" s="1520">
        <v>10.524431330499652</v>
      </c>
      <c r="G441" s="1868">
        <f t="shared" si="18"/>
        <v>0</v>
      </c>
      <c r="H441" s="1508">
        <f t="shared" si="19"/>
        <v>0</v>
      </c>
      <c r="I441" s="863">
        <v>10</v>
      </c>
      <c r="J441" s="863">
        <v>60</v>
      </c>
      <c r="K441" s="166"/>
      <c r="L441" s="1513">
        <f t="shared" si="20"/>
        <v>0</v>
      </c>
      <c r="M441" s="737"/>
      <c r="N441" s="1361"/>
    </row>
    <row r="442" spans="1:14" s="849" customFormat="1" ht="31.5">
      <c r="A442" s="304"/>
      <c r="B442" s="1908"/>
      <c r="C442" s="860" t="s">
        <v>8599</v>
      </c>
      <c r="D442" s="861" t="s">
        <v>4339</v>
      </c>
      <c r="E442" s="862" t="s">
        <v>11826</v>
      </c>
      <c r="F442" s="1520">
        <v>10.524431330499652</v>
      </c>
      <c r="G442" s="1868">
        <f t="shared" si="18"/>
        <v>0</v>
      </c>
      <c r="H442" s="1508">
        <f t="shared" si="19"/>
        <v>0</v>
      </c>
      <c r="I442" s="863">
        <v>10</v>
      </c>
      <c r="J442" s="863">
        <v>60</v>
      </c>
      <c r="K442" s="166"/>
      <c r="L442" s="1513">
        <f t="shared" si="20"/>
        <v>0</v>
      </c>
      <c r="M442" s="737"/>
      <c r="N442" s="1361"/>
    </row>
    <row r="443" spans="1:14" s="849" customFormat="1" ht="31.5">
      <c r="A443" s="304"/>
      <c r="B443" s="1908"/>
      <c r="C443" s="860" t="s">
        <v>8315</v>
      </c>
      <c r="D443" s="861" t="s">
        <v>4338</v>
      </c>
      <c r="E443" s="862" t="s">
        <v>11827</v>
      </c>
      <c r="F443" s="1520">
        <v>15.498869576556128</v>
      </c>
      <c r="G443" s="1868">
        <f t="shared" si="18"/>
        <v>0</v>
      </c>
      <c r="H443" s="1508">
        <f t="shared" si="19"/>
        <v>0</v>
      </c>
      <c r="I443" s="863">
        <v>10</v>
      </c>
      <c r="J443" s="863">
        <v>40</v>
      </c>
      <c r="K443" s="166"/>
      <c r="L443" s="1513">
        <f t="shared" si="20"/>
        <v>0</v>
      </c>
      <c r="M443" s="737"/>
      <c r="N443" s="1361"/>
    </row>
    <row r="444" spans="1:14" s="849" customFormat="1">
      <c r="A444" s="304"/>
      <c r="B444" s="1908"/>
      <c r="C444" s="860" t="s">
        <v>8316</v>
      </c>
      <c r="D444" s="861" t="s">
        <v>4337</v>
      </c>
      <c r="E444" s="862" t="s">
        <v>11828</v>
      </c>
      <c r="F444" s="1520">
        <v>15.498869576556128</v>
      </c>
      <c r="G444" s="1868">
        <f t="shared" si="18"/>
        <v>0</v>
      </c>
      <c r="H444" s="1508">
        <f t="shared" si="19"/>
        <v>0</v>
      </c>
      <c r="I444" s="863">
        <v>10</v>
      </c>
      <c r="J444" s="863">
        <v>40</v>
      </c>
      <c r="K444" s="166"/>
      <c r="L444" s="1513">
        <f t="shared" si="20"/>
        <v>0</v>
      </c>
      <c r="M444" s="737"/>
      <c r="N444" s="1361"/>
    </row>
    <row r="445" spans="1:14" s="849" customFormat="1" ht="31.5">
      <c r="A445" s="304"/>
      <c r="B445" s="1908"/>
      <c r="C445" s="860" t="s">
        <v>8317</v>
      </c>
      <c r="D445" s="861" t="s">
        <v>4336</v>
      </c>
      <c r="E445" s="862" t="s">
        <v>11829</v>
      </c>
      <c r="F445" s="1520">
        <v>15.498869576556128</v>
      </c>
      <c r="G445" s="1868">
        <f t="shared" si="18"/>
        <v>0</v>
      </c>
      <c r="H445" s="1508">
        <f t="shared" si="19"/>
        <v>0</v>
      </c>
      <c r="I445" s="863">
        <v>10</v>
      </c>
      <c r="J445" s="863">
        <v>40</v>
      </c>
      <c r="K445" s="166"/>
      <c r="L445" s="1513">
        <f t="shared" si="20"/>
        <v>0</v>
      </c>
      <c r="M445" s="737"/>
      <c r="N445" s="1361"/>
    </row>
    <row r="446" spans="1:14" s="849" customFormat="1" ht="31.5">
      <c r="A446" s="304"/>
      <c r="B446" s="1908"/>
      <c r="C446" s="860" t="s">
        <v>8318</v>
      </c>
      <c r="D446" s="861" t="s">
        <v>4335</v>
      </c>
      <c r="E446" s="862" t="s">
        <v>11830</v>
      </c>
      <c r="F446" s="1520">
        <v>15.498869576556128</v>
      </c>
      <c r="G446" s="1868">
        <f t="shared" si="18"/>
        <v>0</v>
      </c>
      <c r="H446" s="1508">
        <f t="shared" si="19"/>
        <v>0</v>
      </c>
      <c r="I446" s="863">
        <v>10</v>
      </c>
      <c r="J446" s="863">
        <v>40</v>
      </c>
      <c r="K446" s="166"/>
      <c r="L446" s="1513">
        <f t="shared" si="20"/>
        <v>0</v>
      </c>
      <c r="M446" s="737"/>
      <c r="N446" s="1361"/>
    </row>
    <row r="447" spans="1:14" s="849" customFormat="1">
      <c r="A447" s="304"/>
      <c r="B447" s="1908"/>
      <c r="C447" s="860" t="s">
        <v>9232</v>
      </c>
      <c r="D447" s="861" t="s">
        <v>4334</v>
      </c>
      <c r="E447" s="862" t="s">
        <v>11831</v>
      </c>
      <c r="F447" s="1520">
        <v>15.498869576556128</v>
      </c>
      <c r="G447" s="1868">
        <f t="shared" si="18"/>
        <v>0</v>
      </c>
      <c r="H447" s="1508">
        <f t="shared" si="19"/>
        <v>0</v>
      </c>
      <c r="I447" s="863">
        <v>10</v>
      </c>
      <c r="J447" s="863">
        <v>40</v>
      </c>
      <c r="K447" s="166"/>
      <c r="L447" s="1513">
        <f t="shared" si="20"/>
        <v>0</v>
      </c>
      <c r="M447" s="737"/>
      <c r="N447" s="1361"/>
    </row>
    <row r="448" spans="1:14" s="849" customFormat="1" ht="31.5">
      <c r="A448" s="304"/>
      <c r="B448" s="1908"/>
      <c r="C448" s="860" t="s">
        <v>8319</v>
      </c>
      <c r="D448" s="861" t="s">
        <v>4333</v>
      </c>
      <c r="E448" s="862" t="s">
        <v>11832</v>
      </c>
      <c r="F448" s="1520">
        <v>15.498869576556128</v>
      </c>
      <c r="G448" s="1868">
        <f t="shared" si="18"/>
        <v>0</v>
      </c>
      <c r="H448" s="1508">
        <f t="shared" si="19"/>
        <v>0</v>
      </c>
      <c r="I448" s="863">
        <v>15</v>
      </c>
      <c r="J448" s="863">
        <v>90</v>
      </c>
      <c r="K448" s="166"/>
      <c r="L448" s="1513">
        <f t="shared" si="20"/>
        <v>0</v>
      </c>
      <c r="M448" s="739"/>
      <c r="N448" s="1487"/>
    </row>
    <row r="449" spans="1:187" s="849" customFormat="1">
      <c r="A449" s="304"/>
      <c r="B449" s="1908"/>
      <c r="C449" s="860" t="s">
        <v>8600</v>
      </c>
      <c r="D449" s="861" t="s">
        <v>4332</v>
      </c>
      <c r="E449" s="862" t="s">
        <v>11833</v>
      </c>
      <c r="F449" s="1520">
        <v>34.677179012798675</v>
      </c>
      <c r="G449" s="1868">
        <f t="shared" si="18"/>
        <v>0</v>
      </c>
      <c r="H449" s="1508">
        <f t="shared" si="19"/>
        <v>0</v>
      </c>
      <c r="I449" s="863">
        <v>6</v>
      </c>
      <c r="J449" s="863">
        <v>24</v>
      </c>
      <c r="K449" s="166"/>
      <c r="L449" s="1513">
        <f t="shared" si="20"/>
        <v>0</v>
      </c>
      <c r="M449" s="739"/>
      <c r="N449" s="1487"/>
    </row>
    <row r="450" spans="1:187" s="849" customFormat="1" ht="31.5">
      <c r="A450" s="304"/>
      <c r="B450" s="1908"/>
      <c r="C450" s="860" t="s">
        <v>8320</v>
      </c>
      <c r="D450" s="861" t="s">
        <v>4331</v>
      </c>
      <c r="E450" s="862" t="s">
        <v>11834</v>
      </c>
      <c r="F450" s="1520">
        <v>34.677179012798675</v>
      </c>
      <c r="G450" s="1868">
        <f t="shared" si="18"/>
        <v>0</v>
      </c>
      <c r="H450" s="1508">
        <f t="shared" si="19"/>
        <v>0</v>
      </c>
      <c r="I450" s="863">
        <v>6</v>
      </c>
      <c r="J450" s="863">
        <v>24</v>
      </c>
      <c r="K450" s="166"/>
      <c r="L450" s="1513">
        <f t="shared" si="20"/>
        <v>0</v>
      </c>
      <c r="M450" s="737"/>
      <c r="N450" s="1361"/>
    </row>
    <row r="451" spans="1:187" s="849" customFormat="1">
      <c r="A451" s="304"/>
      <c r="B451" s="1908"/>
      <c r="C451" s="860" t="s">
        <v>8601</v>
      </c>
      <c r="D451" s="861" t="s">
        <v>4330</v>
      </c>
      <c r="E451" s="862" t="s">
        <v>11835</v>
      </c>
      <c r="F451" s="1520">
        <v>34.677179012798675</v>
      </c>
      <c r="G451" s="1868">
        <f t="shared" si="18"/>
        <v>0</v>
      </c>
      <c r="H451" s="1508">
        <f t="shared" si="19"/>
        <v>0</v>
      </c>
      <c r="I451" s="863">
        <v>6</v>
      </c>
      <c r="J451" s="863">
        <v>24</v>
      </c>
      <c r="K451" s="166"/>
      <c r="L451" s="1513">
        <f t="shared" si="20"/>
        <v>0</v>
      </c>
      <c r="M451" s="737"/>
      <c r="N451" s="1361"/>
    </row>
    <row r="452" spans="1:187" s="849" customFormat="1">
      <c r="A452" s="304"/>
      <c r="B452" s="1908"/>
      <c r="C452" s="860" t="s">
        <v>8321</v>
      </c>
      <c r="D452" s="877" t="s">
        <v>4329</v>
      </c>
      <c r="E452" s="862" t="s">
        <v>11836</v>
      </c>
      <c r="F452" s="1520">
        <v>48.778272553272814</v>
      </c>
      <c r="G452" s="1868">
        <f t="shared" si="18"/>
        <v>0</v>
      </c>
      <c r="H452" s="1508">
        <f t="shared" si="19"/>
        <v>0</v>
      </c>
      <c r="I452" s="863">
        <v>15</v>
      </c>
      <c r="J452" s="863">
        <v>15</v>
      </c>
      <c r="K452" s="166"/>
      <c r="L452" s="1513">
        <f t="shared" si="20"/>
        <v>0</v>
      </c>
      <c r="M452" s="737"/>
      <c r="N452" s="1361"/>
    </row>
    <row r="453" spans="1:187" s="849" customFormat="1">
      <c r="A453" s="304"/>
      <c r="B453" s="1908"/>
      <c r="C453" s="860" t="s">
        <v>8322</v>
      </c>
      <c r="D453" s="877" t="s">
        <v>4328</v>
      </c>
      <c r="E453" s="862" t="s">
        <v>11837</v>
      </c>
      <c r="F453" s="1520">
        <v>48.778272553272814</v>
      </c>
      <c r="G453" s="1868">
        <f t="shared" ref="G453:G516" si="21">$G$2</f>
        <v>0</v>
      </c>
      <c r="H453" s="1508">
        <f t="shared" si="19"/>
        <v>0</v>
      </c>
      <c r="I453" s="863">
        <v>15</v>
      </c>
      <c r="J453" s="863">
        <v>15</v>
      </c>
      <c r="K453" s="166"/>
      <c r="L453" s="1513">
        <f t="shared" si="20"/>
        <v>0</v>
      </c>
      <c r="M453" s="737"/>
      <c r="N453" s="1361"/>
      <c r="FI453" s="738"/>
      <c r="FJ453" s="738"/>
      <c r="FK453" s="738"/>
      <c r="FL453" s="738"/>
      <c r="FM453" s="738"/>
      <c r="FN453" s="738"/>
      <c r="FO453" s="738"/>
      <c r="FP453" s="738"/>
      <c r="FQ453" s="738"/>
      <c r="FR453" s="738"/>
      <c r="FS453" s="738"/>
      <c r="FT453" s="738"/>
      <c r="FU453" s="738"/>
      <c r="FV453" s="738"/>
      <c r="FW453" s="738"/>
      <c r="FX453" s="738"/>
      <c r="FY453" s="738"/>
      <c r="FZ453" s="738"/>
      <c r="GA453" s="738"/>
      <c r="GB453" s="738"/>
      <c r="GC453" s="738"/>
      <c r="GD453" s="738"/>
      <c r="GE453" s="738"/>
    </row>
    <row r="454" spans="1:187" s="849" customFormat="1">
      <c r="A454" s="304"/>
      <c r="B454" s="1908"/>
      <c r="C454" s="860" t="s">
        <v>8323</v>
      </c>
      <c r="D454" s="861" t="s">
        <v>4327</v>
      </c>
      <c r="E454" s="862" t="s">
        <v>11838</v>
      </c>
      <c r="F454" s="1520">
        <v>85.922115159157315</v>
      </c>
      <c r="G454" s="1868">
        <f t="shared" si="21"/>
        <v>0</v>
      </c>
      <c r="H454" s="1508">
        <f t="shared" ref="H454:H517" si="22">IFERROR(G454*F454,"-")</f>
        <v>0</v>
      </c>
      <c r="I454" s="863">
        <v>9</v>
      </c>
      <c r="J454" s="863">
        <v>9</v>
      </c>
      <c r="K454" s="166"/>
      <c r="L454" s="1513">
        <f t="shared" ref="L454:L517" si="23">IFERROR(H454*K454,0)</f>
        <v>0</v>
      </c>
      <c r="M454" s="737"/>
      <c r="N454" s="1361"/>
    </row>
    <row r="455" spans="1:187" s="849" customFormat="1">
      <c r="A455" s="304"/>
      <c r="B455" s="1908"/>
      <c r="C455" s="860" t="s">
        <v>8324</v>
      </c>
      <c r="D455" s="861" t="s">
        <v>4326</v>
      </c>
      <c r="E455" s="862" t="s">
        <v>11839</v>
      </c>
      <c r="F455" s="1520">
        <v>85.922115159157315</v>
      </c>
      <c r="G455" s="1868">
        <f t="shared" si="21"/>
        <v>0</v>
      </c>
      <c r="H455" s="1508">
        <f t="shared" si="22"/>
        <v>0</v>
      </c>
      <c r="I455" s="863">
        <v>9</v>
      </c>
      <c r="J455" s="863">
        <v>9</v>
      </c>
      <c r="K455" s="166"/>
      <c r="L455" s="1513">
        <f t="shared" si="23"/>
        <v>0</v>
      </c>
      <c r="M455" s="737"/>
      <c r="N455" s="1361"/>
    </row>
    <row r="456" spans="1:187" s="849" customFormat="1">
      <c r="A456" s="304"/>
      <c r="B456" s="1908"/>
      <c r="C456" s="860" t="s">
        <v>8325</v>
      </c>
      <c r="D456" s="861" t="s">
        <v>4325</v>
      </c>
      <c r="E456" s="862" t="s">
        <v>11840</v>
      </c>
      <c r="F456" s="1520">
        <v>85.922115159157315</v>
      </c>
      <c r="G456" s="1868">
        <f t="shared" si="21"/>
        <v>0</v>
      </c>
      <c r="H456" s="1508">
        <f t="shared" si="22"/>
        <v>0</v>
      </c>
      <c r="I456" s="863">
        <v>9</v>
      </c>
      <c r="J456" s="863">
        <v>9</v>
      </c>
      <c r="K456" s="166"/>
      <c r="L456" s="1513">
        <f t="shared" si="23"/>
        <v>0</v>
      </c>
      <c r="M456" s="737"/>
      <c r="N456" s="1361"/>
    </row>
    <row r="457" spans="1:187" s="849" customFormat="1">
      <c r="A457" s="304"/>
      <c r="B457" s="1908"/>
      <c r="C457" s="860" t="s">
        <v>8326</v>
      </c>
      <c r="D457" s="861" t="s">
        <v>4324</v>
      </c>
      <c r="E457" s="862" t="s">
        <v>11841</v>
      </c>
      <c r="F457" s="1520">
        <v>85.922115159157315</v>
      </c>
      <c r="G457" s="1868">
        <f t="shared" si="21"/>
        <v>0</v>
      </c>
      <c r="H457" s="1508">
        <f t="shared" si="22"/>
        <v>0</v>
      </c>
      <c r="I457" s="863">
        <v>20</v>
      </c>
      <c r="J457" s="863">
        <v>20</v>
      </c>
      <c r="K457" s="166"/>
      <c r="L457" s="1513">
        <f t="shared" si="23"/>
        <v>0</v>
      </c>
      <c r="M457" s="737"/>
      <c r="N457" s="1361"/>
    </row>
    <row r="458" spans="1:187" s="849" customFormat="1">
      <c r="A458" s="304"/>
      <c r="B458" s="1908"/>
      <c r="C458" s="860" t="s">
        <v>8327</v>
      </c>
      <c r="D458" s="861" t="s">
        <v>4323</v>
      </c>
      <c r="E458" s="862" t="s">
        <v>11842</v>
      </c>
      <c r="F458" s="1520">
        <v>299.43240467068063</v>
      </c>
      <c r="G458" s="1868">
        <f t="shared" si="21"/>
        <v>0</v>
      </c>
      <c r="H458" s="1508">
        <f t="shared" si="22"/>
        <v>0</v>
      </c>
      <c r="I458" s="863">
        <v>3</v>
      </c>
      <c r="J458" s="863">
        <v>3</v>
      </c>
      <c r="K458" s="166"/>
      <c r="L458" s="1513">
        <f t="shared" si="23"/>
        <v>0</v>
      </c>
      <c r="M458" s="737"/>
      <c r="N458" s="1361"/>
    </row>
    <row r="459" spans="1:187" s="849" customFormat="1">
      <c r="A459" s="304"/>
      <c r="B459" s="1908"/>
      <c r="C459" s="860" t="s">
        <v>8328</v>
      </c>
      <c r="D459" s="861" t="s">
        <v>4322</v>
      </c>
      <c r="E459" s="862" t="s">
        <v>11843</v>
      </c>
      <c r="F459" s="1520">
        <v>299.43240467068063</v>
      </c>
      <c r="G459" s="1868">
        <f t="shared" si="21"/>
        <v>0</v>
      </c>
      <c r="H459" s="1508">
        <f t="shared" si="22"/>
        <v>0</v>
      </c>
      <c r="I459" s="863">
        <v>3</v>
      </c>
      <c r="J459" s="863">
        <v>3</v>
      </c>
      <c r="K459" s="166"/>
      <c r="L459" s="1513">
        <f t="shared" si="23"/>
        <v>0</v>
      </c>
      <c r="M459" s="737"/>
      <c r="N459" s="1361"/>
    </row>
    <row r="460" spans="1:187" s="849" customFormat="1" ht="31.5">
      <c r="A460" s="304"/>
      <c r="B460" s="1908"/>
      <c r="C460" s="860" t="s">
        <v>8329</v>
      </c>
      <c r="D460" s="861" t="s">
        <v>4321</v>
      </c>
      <c r="E460" s="862" t="s">
        <v>11844</v>
      </c>
      <c r="F460" s="1520">
        <v>898.66721355100447</v>
      </c>
      <c r="G460" s="1868">
        <f t="shared" si="21"/>
        <v>0</v>
      </c>
      <c r="H460" s="1508">
        <f t="shared" si="22"/>
        <v>0</v>
      </c>
      <c r="I460" s="863">
        <v>12</v>
      </c>
      <c r="J460" s="863">
        <v>12</v>
      </c>
      <c r="K460" s="166"/>
      <c r="L460" s="1513">
        <f t="shared" si="23"/>
        <v>0</v>
      </c>
      <c r="M460" s="737"/>
      <c r="N460" s="1361"/>
    </row>
    <row r="461" spans="1:187" s="849" customFormat="1" ht="31.5">
      <c r="A461" s="304"/>
      <c r="B461" s="1908"/>
      <c r="C461" s="860" t="s">
        <v>8330</v>
      </c>
      <c r="D461" s="861" t="s">
        <v>4320</v>
      </c>
      <c r="E461" s="862" t="s">
        <v>11845</v>
      </c>
      <c r="F461" s="1520">
        <v>898.66721355100447</v>
      </c>
      <c r="G461" s="1868">
        <f t="shared" si="21"/>
        <v>0</v>
      </c>
      <c r="H461" s="1508">
        <f t="shared" si="22"/>
        <v>0</v>
      </c>
      <c r="I461" s="863">
        <v>12</v>
      </c>
      <c r="J461" s="863">
        <v>12</v>
      </c>
      <c r="K461" s="166"/>
      <c r="L461" s="1513">
        <f t="shared" si="23"/>
        <v>0</v>
      </c>
      <c r="M461" s="737"/>
      <c r="N461" s="1361"/>
    </row>
    <row r="462" spans="1:187" s="849" customFormat="1" ht="31.5">
      <c r="A462" s="304"/>
      <c r="B462" s="1908"/>
      <c r="C462" s="860" t="s">
        <v>8331</v>
      </c>
      <c r="D462" s="861" t="s">
        <v>4319</v>
      </c>
      <c r="E462" s="862" t="s">
        <v>11846</v>
      </c>
      <c r="F462" s="1520">
        <v>815.15009539510606</v>
      </c>
      <c r="G462" s="1868">
        <f t="shared" si="21"/>
        <v>0</v>
      </c>
      <c r="H462" s="1508">
        <f t="shared" si="22"/>
        <v>0</v>
      </c>
      <c r="I462" s="863">
        <v>12</v>
      </c>
      <c r="J462" s="863">
        <v>12</v>
      </c>
      <c r="K462" s="166"/>
      <c r="L462" s="1513">
        <f t="shared" si="23"/>
        <v>0</v>
      </c>
      <c r="M462" s="737"/>
      <c r="N462" s="1361"/>
    </row>
    <row r="463" spans="1:187" s="849" customFormat="1" ht="31.5">
      <c r="A463" s="304"/>
      <c r="B463" s="1908"/>
      <c r="C463" s="860" t="s">
        <v>8332</v>
      </c>
      <c r="D463" s="861" t="s">
        <v>4318</v>
      </c>
      <c r="E463" s="862" t="s">
        <v>11847</v>
      </c>
      <c r="F463" s="1520">
        <v>815.15009539510606</v>
      </c>
      <c r="G463" s="1868">
        <f t="shared" si="21"/>
        <v>0</v>
      </c>
      <c r="H463" s="1508">
        <f t="shared" si="22"/>
        <v>0</v>
      </c>
      <c r="I463" s="863">
        <v>16</v>
      </c>
      <c r="J463" s="863">
        <v>16</v>
      </c>
      <c r="K463" s="166"/>
      <c r="L463" s="1513">
        <f t="shared" si="23"/>
        <v>0</v>
      </c>
      <c r="M463" s="737"/>
      <c r="N463" s="1361"/>
      <c r="DW463" s="738"/>
      <c r="DX463" s="738"/>
      <c r="DY463" s="738"/>
      <c r="DZ463" s="738"/>
      <c r="EA463" s="738"/>
      <c r="EB463" s="738"/>
      <c r="EC463" s="738"/>
      <c r="ED463" s="738"/>
      <c r="EE463" s="738"/>
      <c r="EF463" s="738"/>
      <c r="EG463" s="738"/>
      <c r="EH463" s="738"/>
      <c r="EI463" s="738"/>
      <c r="EJ463" s="738"/>
      <c r="EK463" s="738"/>
      <c r="EL463" s="738"/>
      <c r="EM463" s="738"/>
      <c r="EN463" s="738"/>
      <c r="EO463" s="738"/>
      <c r="EP463" s="738"/>
      <c r="EQ463" s="738"/>
      <c r="ER463" s="738"/>
      <c r="ES463" s="738"/>
      <c r="ET463" s="738"/>
      <c r="EU463" s="738"/>
      <c r="EV463" s="738"/>
      <c r="EW463" s="738"/>
      <c r="EX463" s="738"/>
      <c r="EY463" s="738"/>
      <c r="EZ463" s="738"/>
      <c r="FA463" s="738"/>
      <c r="FB463" s="738"/>
      <c r="FC463" s="738"/>
      <c r="FD463" s="738"/>
      <c r="FE463" s="738"/>
      <c r="FF463" s="738"/>
      <c r="FG463" s="738"/>
      <c r="FH463" s="738"/>
      <c r="FI463" s="738"/>
      <c r="FJ463" s="738"/>
      <c r="FK463" s="738"/>
      <c r="FL463" s="738"/>
      <c r="FM463" s="738"/>
      <c r="FN463" s="738"/>
      <c r="FO463" s="738"/>
      <c r="FP463" s="738"/>
      <c r="FQ463" s="738"/>
      <c r="FR463" s="738"/>
      <c r="FS463" s="738"/>
      <c r="FT463" s="738"/>
      <c r="FU463" s="738"/>
      <c r="FV463" s="738"/>
      <c r="FW463" s="738"/>
      <c r="FX463" s="738"/>
      <c r="FY463" s="738"/>
      <c r="FZ463" s="738"/>
      <c r="GA463" s="738"/>
      <c r="GB463" s="738"/>
      <c r="GC463" s="738"/>
      <c r="GD463" s="738"/>
      <c r="GE463" s="738"/>
    </row>
    <row r="464" spans="1:187" s="849" customFormat="1" ht="32.25" thickBot="1">
      <c r="A464" s="304"/>
      <c r="B464" s="885"/>
      <c r="C464" s="886" t="s">
        <v>8333</v>
      </c>
      <c r="D464" s="865" t="s">
        <v>4317</v>
      </c>
      <c r="E464" s="866" t="s">
        <v>11848</v>
      </c>
      <c r="F464" s="1521">
        <v>906.53998151893688</v>
      </c>
      <c r="G464" s="1869">
        <f t="shared" si="21"/>
        <v>0</v>
      </c>
      <c r="H464" s="1509">
        <f t="shared" si="22"/>
        <v>0</v>
      </c>
      <c r="I464" s="867">
        <v>1</v>
      </c>
      <c r="J464" s="867">
        <v>1</v>
      </c>
      <c r="K464" s="167"/>
      <c r="L464" s="1514">
        <f t="shared" si="23"/>
        <v>0</v>
      </c>
      <c r="M464" s="737"/>
      <c r="N464" s="1361"/>
      <c r="DW464" s="738"/>
      <c r="DX464" s="738"/>
      <c r="DY464" s="738"/>
      <c r="DZ464" s="738"/>
      <c r="EA464" s="738"/>
      <c r="EB464" s="738"/>
      <c r="EC464" s="738"/>
      <c r="ED464" s="738"/>
      <c r="EE464" s="738"/>
      <c r="EF464" s="738"/>
      <c r="EG464" s="738"/>
      <c r="EH464" s="738"/>
      <c r="EI464" s="738"/>
      <c r="EJ464" s="738"/>
      <c r="EK464" s="738"/>
      <c r="EL464" s="738"/>
      <c r="EM464" s="738"/>
      <c r="EN464" s="738"/>
      <c r="EO464" s="738"/>
      <c r="EP464" s="738"/>
      <c r="EQ464" s="738"/>
      <c r="ER464" s="738"/>
      <c r="ES464" s="738"/>
      <c r="ET464" s="738"/>
      <c r="EU464" s="738"/>
      <c r="EV464" s="738"/>
      <c r="EW464" s="738"/>
      <c r="EX464" s="738"/>
      <c r="EY464" s="738"/>
      <c r="EZ464" s="738"/>
      <c r="FA464" s="738"/>
      <c r="FB464" s="738"/>
      <c r="FC464" s="738"/>
      <c r="FD464" s="738"/>
      <c r="FE464" s="738"/>
      <c r="FF464" s="738"/>
      <c r="FG464" s="738"/>
      <c r="FH464" s="738"/>
      <c r="FI464" s="738"/>
      <c r="FJ464" s="738"/>
      <c r="FK464" s="738"/>
      <c r="FL464" s="738"/>
      <c r="FM464" s="738"/>
      <c r="FN464" s="738"/>
      <c r="FO464" s="738"/>
      <c r="FP464" s="738"/>
      <c r="FQ464" s="738"/>
      <c r="FR464" s="738"/>
      <c r="FS464" s="738"/>
      <c r="FT464" s="738"/>
      <c r="FU464" s="738"/>
      <c r="FV464" s="738"/>
      <c r="FW464" s="738"/>
      <c r="FX464" s="738"/>
      <c r="FY464" s="738"/>
      <c r="FZ464" s="738"/>
      <c r="GA464" s="738"/>
      <c r="GB464" s="738"/>
      <c r="GC464" s="738"/>
      <c r="GD464" s="738"/>
      <c r="GE464" s="738"/>
    </row>
    <row r="465" spans="1:14" s="849" customFormat="1" ht="31.5">
      <c r="A465" s="304"/>
      <c r="B465" s="1907"/>
      <c r="C465" s="860" t="s">
        <v>8334</v>
      </c>
      <c r="D465" s="874" t="s">
        <v>4316</v>
      </c>
      <c r="E465" s="869" t="s">
        <v>11849</v>
      </c>
      <c r="F465" s="1508">
        <v>3.2066626710116126</v>
      </c>
      <c r="G465" s="1867">
        <f t="shared" si="21"/>
        <v>0</v>
      </c>
      <c r="H465" s="1508">
        <f t="shared" si="22"/>
        <v>0</v>
      </c>
      <c r="I465" s="870">
        <v>50</v>
      </c>
      <c r="J465" s="870">
        <v>600</v>
      </c>
      <c r="K465" s="168"/>
      <c r="L465" s="1513">
        <f t="shared" si="23"/>
        <v>0</v>
      </c>
      <c r="M465" s="737"/>
      <c r="N465" s="1361"/>
    </row>
    <row r="466" spans="1:14" s="849" customFormat="1" ht="31.5">
      <c r="A466" s="304"/>
      <c r="B466" s="1908"/>
      <c r="C466" s="860" t="s">
        <v>8335</v>
      </c>
      <c r="D466" s="861" t="s">
        <v>4315</v>
      </c>
      <c r="E466" s="862" t="s">
        <v>11850</v>
      </c>
      <c r="F466" s="1520">
        <v>3.2066626710116126</v>
      </c>
      <c r="G466" s="1868">
        <f t="shared" si="21"/>
        <v>0</v>
      </c>
      <c r="H466" s="1508">
        <f t="shared" si="22"/>
        <v>0</v>
      </c>
      <c r="I466" s="863">
        <v>50</v>
      </c>
      <c r="J466" s="863">
        <v>600</v>
      </c>
      <c r="K466" s="166"/>
      <c r="L466" s="1513">
        <f t="shared" si="23"/>
        <v>0</v>
      </c>
      <c r="M466" s="737"/>
      <c r="N466" s="1361"/>
    </row>
    <row r="467" spans="1:14" s="849" customFormat="1" ht="31.5">
      <c r="A467" s="304"/>
      <c r="B467" s="1908"/>
      <c r="C467" s="860" t="s">
        <v>8602</v>
      </c>
      <c r="D467" s="861" t="s">
        <v>4314</v>
      </c>
      <c r="E467" s="862" t="s">
        <v>11851</v>
      </c>
      <c r="F467" s="1520">
        <v>3.2066626710116126</v>
      </c>
      <c r="G467" s="1868">
        <f t="shared" si="21"/>
        <v>0</v>
      </c>
      <c r="H467" s="1508">
        <f t="shared" si="22"/>
        <v>0</v>
      </c>
      <c r="I467" s="863">
        <v>50</v>
      </c>
      <c r="J467" s="863">
        <v>600</v>
      </c>
      <c r="K467" s="166"/>
      <c r="L467" s="1513">
        <f t="shared" si="23"/>
        <v>0</v>
      </c>
      <c r="M467" s="737"/>
      <c r="N467" s="1361"/>
    </row>
    <row r="468" spans="1:14" s="849" customFormat="1" ht="31.5">
      <c r="A468" s="304"/>
      <c r="B468" s="1908"/>
      <c r="C468" s="860" t="s">
        <v>8336</v>
      </c>
      <c r="D468" s="861" t="s">
        <v>4313</v>
      </c>
      <c r="E468" s="862" t="s">
        <v>11852</v>
      </c>
      <c r="F468" s="1520">
        <v>3.2066626710116126</v>
      </c>
      <c r="G468" s="1868">
        <f t="shared" si="21"/>
        <v>0</v>
      </c>
      <c r="H468" s="1508">
        <f t="shared" si="22"/>
        <v>0</v>
      </c>
      <c r="I468" s="863">
        <v>50</v>
      </c>
      <c r="J468" s="863">
        <v>600</v>
      </c>
      <c r="K468" s="166"/>
      <c r="L468" s="1513">
        <f t="shared" si="23"/>
        <v>0</v>
      </c>
      <c r="M468" s="737"/>
      <c r="N468" s="1361"/>
    </row>
    <row r="469" spans="1:14" s="849" customFormat="1" ht="31.5">
      <c r="A469" s="304"/>
      <c r="B469" s="1908"/>
      <c r="C469" s="860" t="s">
        <v>8337</v>
      </c>
      <c r="D469" s="861" t="s">
        <v>4312</v>
      </c>
      <c r="E469" s="862" t="s">
        <v>11853</v>
      </c>
      <c r="F469" s="1520">
        <v>3.2066626710116126</v>
      </c>
      <c r="G469" s="1868">
        <f t="shared" si="21"/>
        <v>0</v>
      </c>
      <c r="H469" s="1508">
        <f t="shared" si="22"/>
        <v>0</v>
      </c>
      <c r="I469" s="863">
        <v>50</v>
      </c>
      <c r="J469" s="863">
        <v>600</v>
      </c>
      <c r="K469" s="166"/>
      <c r="L469" s="1513">
        <f t="shared" si="23"/>
        <v>0</v>
      </c>
      <c r="M469" s="737"/>
      <c r="N469" s="1361"/>
    </row>
    <row r="470" spans="1:14" s="849" customFormat="1" ht="31.5">
      <c r="A470" s="304"/>
      <c r="B470" s="1908"/>
      <c r="C470" s="860" t="s">
        <v>8603</v>
      </c>
      <c r="D470" s="861" t="s">
        <v>4311</v>
      </c>
      <c r="E470" s="862" t="s">
        <v>11854</v>
      </c>
      <c r="F470" s="1520">
        <v>2.4255525332010914</v>
      </c>
      <c r="G470" s="1868">
        <f t="shared" si="21"/>
        <v>0</v>
      </c>
      <c r="H470" s="1508">
        <f t="shared" si="22"/>
        <v>0</v>
      </c>
      <c r="I470" s="863">
        <v>100</v>
      </c>
      <c r="J470" s="863">
        <v>800</v>
      </c>
      <c r="K470" s="166"/>
      <c r="L470" s="1513">
        <f t="shared" si="23"/>
        <v>0</v>
      </c>
      <c r="M470" s="737"/>
      <c r="N470" s="1361"/>
    </row>
    <row r="471" spans="1:14" s="849" customFormat="1" ht="31.5">
      <c r="A471" s="304"/>
      <c r="B471" s="1908"/>
      <c r="C471" s="860" t="s">
        <v>8338</v>
      </c>
      <c r="D471" s="861" t="s">
        <v>4310</v>
      </c>
      <c r="E471" s="862" t="s">
        <v>11855</v>
      </c>
      <c r="F471" s="1520">
        <v>3.9261062189949874</v>
      </c>
      <c r="G471" s="1868">
        <f t="shared" si="21"/>
        <v>0</v>
      </c>
      <c r="H471" s="1508">
        <f t="shared" si="22"/>
        <v>0</v>
      </c>
      <c r="I471" s="863">
        <v>50</v>
      </c>
      <c r="J471" s="863">
        <v>400</v>
      </c>
      <c r="K471" s="166"/>
      <c r="L471" s="1513">
        <f t="shared" si="23"/>
        <v>0</v>
      </c>
      <c r="M471" s="737"/>
      <c r="N471" s="1361"/>
    </row>
    <row r="472" spans="1:14" s="849" customFormat="1" ht="31.5">
      <c r="A472" s="304"/>
      <c r="B472" s="1908"/>
      <c r="C472" s="860" t="s">
        <v>8339</v>
      </c>
      <c r="D472" s="861" t="s">
        <v>4309</v>
      </c>
      <c r="E472" s="862" t="s">
        <v>11856</v>
      </c>
      <c r="F472" s="1520">
        <v>3.9261062189949874</v>
      </c>
      <c r="G472" s="1868">
        <f t="shared" si="21"/>
        <v>0</v>
      </c>
      <c r="H472" s="1508">
        <f t="shared" si="22"/>
        <v>0</v>
      </c>
      <c r="I472" s="863">
        <v>50</v>
      </c>
      <c r="J472" s="863">
        <v>400</v>
      </c>
      <c r="K472" s="166"/>
      <c r="L472" s="1513">
        <f t="shared" si="23"/>
        <v>0</v>
      </c>
      <c r="M472" s="737"/>
      <c r="N472" s="1361"/>
    </row>
    <row r="473" spans="1:14" s="849" customFormat="1" ht="31.5">
      <c r="A473" s="304"/>
      <c r="B473" s="1908"/>
      <c r="C473" s="860" t="s">
        <v>8340</v>
      </c>
      <c r="D473" s="861" t="s">
        <v>4308</v>
      </c>
      <c r="E473" s="862" t="s">
        <v>11857</v>
      </c>
      <c r="F473" s="1520">
        <v>3.9261062189949874</v>
      </c>
      <c r="G473" s="1868">
        <f t="shared" si="21"/>
        <v>0</v>
      </c>
      <c r="H473" s="1508">
        <f t="shared" si="22"/>
        <v>0</v>
      </c>
      <c r="I473" s="863">
        <v>50</v>
      </c>
      <c r="J473" s="863">
        <v>400</v>
      </c>
      <c r="K473" s="166"/>
      <c r="L473" s="1513">
        <f t="shared" si="23"/>
        <v>0</v>
      </c>
      <c r="M473" s="737"/>
      <c r="N473" s="1361"/>
    </row>
    <row r="474" spans="1:14" s="849" customFormat="1" ht="31.5">
      <c r="A474" s="304"/>
      <c r="B474" s="1908"/>
      <c r="C474" s="860" t="s">
        <v>8604</v>
      </c>
      <c r="D474" s="861" t="s">
        <v>4307</v>
      </c>
      <c r="E474" s="862" t="s">
        <v>11858</v>
      </c>
      <c r="F474" s="1520">
        <v>3.9261062189949874</v>
      </c>
      <c r="G474" s="1868">
        <f t="shared" si="21"/>
        <v>0</v>
      </c>
      <c r="H474" s="1508">
        <f t="shared" si="22"/>
        <v>0</v>
      </c>
      <c r="I474" s="863">
        <v>50</v>
      </c>
      <c r="J474" s="863">
        <v>400</v>
      </c>
      <c r="K474" s="166"/>
      <c r="L474" s="1513">
        <f t="shared" si="23"/>
        <v>0</v>
      </c>
      <c r="M474" s="737"/>
      <c r="N474" s="1361"/>
    </row>
    <row r="475" spans="1:14" s="849" customFormat="1" ht="31.5">
      <c r="A475" s="304"/>
      <c r="B475" s="1908"/>
      <c r="C475" s="860" t="s">
        <v>8341</v>
      </c>
      <c r="D475" s="861" t="s">
        <v>4306</v>
      </c>
      <c r="E475" s="862" t="s">
        <v>11859</v>
      </c>
      <c r="F475" s="1520">
        <v>6.0227702731179642</v>
      </c>
      <c r="G475" s="1868">
        <f t="shared" si="21"/>
        <v>0</v>
      </c>
      <c r="H475" s="1508">
        <f t="shared" si="22"/>
        <v>0</v>
      </c>
      <c r="I475" s="863">
        <v>25</v>
      </c>
      <c r="J475" s="863">
        <v>200</v>
      </c>
      <c r="K475" s="166"/>
      <c r="L475" s="1513">
        <f t="shared" si="23"/>
        <v>0</v>
      </c>
      <c r="M475" s="737"/>
      <c r="N475" s="1361"/>
    </row>
    <row r="476" spans="1:14" s="849" customFormat="1" ht="31.5">
      <c r="A476" s="304"/>
      <c r="B476" s="1908"/>
      <c r="C476" s="860" t="s">
        <v>8342</v>
      </c>
      <c r="D476" s="861" t="s">
        <v>4305</v>
      </c>
      <c r="E476" s="862" t="s">
        <v>11860</v>
      </c>
      <c r="F476" s="1520">
        <v>6.0227702731179642</v>
      </c>
      <c r="G476" s="1868">
        <f t="shared" si="21"/>
        <v>0</v>
      </c>
      <c r="H476" s="1508">
        <f t="shared" si="22"/>
        <v>0</v>
      </c>
      <c r="I476" s="863">
        <v>25</v>
      </c>
      <c r="J476" s="863">
        <v>200</v>
      </c>
      <c r="K476" s="166"/>
      <c r="L476" s="1513">
        <f t="shared" si="23"/>
        <v>0</v>
      </c>
      <c r="M476" s="737"/>
      <c r="N476" s="1361"/>
    </row>
    <row r="477" spans="1:14" s="849" customFormat="1" ht="31.5">
      <c r="A477" s="304"/>
      <c r="B477" s="1908"/>
      <c r="C477" s="860" t="s">
        <v>8343</v>
      </c>
      <c r="D477" s="861" t="s">
        <v>4304</v>
      </c>
      <c r="E477" s="862" t="s">
        <v>11861</v>
      </c>
      <c r="F477" s="1520">
        <v>6.0227702731179642</v>
      </c>
      <c r="G477" s="1868">
        <f t="shared" si="21"/>
        <v>0</v>
      </c>
      <c r="H477" s="1508">
        <f t="shared" si="22"/>
        <v>0</v>
      </c>
      <c r="I477" s="863">
        <v>25</v>
      </c>
      <c r="J477" s="863">
        <v>100</v>
      </c>
      <c r="K477" s="166"/>
      <c r="L477" s="1513">
        <f t="shared" si="23"/>
        <v>0</v>
      </c>
      <c r="M477" s="737"/>
      <c r="N477" s="1361"/>
    </row>
    <row r="478" spans="1:14" s="849" customFormat="1" ht="31.5">
      <c r="A478" s="304"/>
      <c r="B478" s="1908"/>
      <c r="C478" s="860" t="s">
        <v>8344</v>
      </c>
      <c r="D478" s="861" t="s">
        <v>4303</v>
      </c>
      <c r="E478" s="862" t="s">
        <v>11862</v>
      </c>
      <c r="F478" s="1520">
        <v>6.927213590582781</v>
      </c>
      <c r="G478" s="1868">
        <f t="shared" si="21"/>
        <v>0</v>
      </c>
      <c r="H478" s="1508">
        <f t="shared" si="22"/>
        <v>0</v>
      </c>
      <c r="I478" s="863">
        <v>25</v>
      </c>
      <c r="J478" s="863">
        <v>200</v>
      </c>
      <c r="K478" s="166"/>
      <c r="L478" s="1513">
        <f t="shared" si="23"/>
        <v>0</v>
      </c>
      <c r="M478" s="737"/>
      <c r="N478" s="1361"/>
    </row>
    <row r="479" spans="1:14" s="849" customFormat="1" ht="31.5">
      <c r="A479" s="304"/>
      <c r="B479" s="1908"/>
      <c r="C479" s="860" t="s">
        <v>9233</v>
      </c>
      <c r="D479" s="861" t="s">
        <v>4302</v>
      </c>
      <c r="E479" s="862" t="s">
        <v>11863</v>
      </c>
      <c r="F479" s="1520">
        <v>6.927213590582781</v>
      </c>
      <c r="G479" s="1868">
        <f t="shared" si="21"/>
        <v>0</v>
      </c>
      <c r="H479" s="1508">
        <f t="shared" si="22"/>
        <v>0</v>
      </c>
      <c r="I479" s="863">
        <v>25</v>
      </c>
      <c r="J479" s="863">
        <v>150</v>
      </c>
      <c r="K479" s="166"/>
      <c r="L479" s="1513">
        <f t="shared" si="23"/>
        <v>0</v>
      </c>
      <c r="M479" s="737"/>
      <c r="N479" s="1361"/>
    </row>
    <row r="480" spans="1:14" s="849" customFormat="1" ht="31.5">
      <c r="A480" s="304"/>
      <c r="B480" s="1908"/>
      <c r="C480" s="860" t="s">
        <v>8605</v>
      </c>
      <c r="D480" s="861" t="s">
        <v>4301</v>
      </c>
      <c r="E480" s="862" t="s">
        <v>11864</v>
      </c>
      <c r="F480" s="1520">
        <v>6.927213590582781</v>
      </c>
      <c r="G480" s="1868">
        <f t="shared" si="21"/>
        <v>0</v>
      </c>
      <c r="H480" s="1508">
        <f t="shared" si="22"/>
        <v>0</v>
      </c>
      <c r="I480" s="863">
        <v>25</v>
      </c>
      <c r="J480" s="863">
        <v>100</v>
      </c>
      <c r="K480" s="166"/>
      <c r="L480" s="1513">
        <f t="shared" si="23"/>
        <v>0</v>
      </c>
      <c r="M480" s="737"/>
      <c r="N480" s="1361"/>
    </row>
    <row r="481" spans="1:14" s="849" customFormat="1" ht="31.5">
      <c r="A481" s="304"/>
      <c r="B481" s="1908"/>
      <c r="C481" s="860" t="s">
        <v>8345</v>
      </c>
      <c r="D481" s="861" t="s">
        <v>4300</v>
      </c>
      <c r="E481" s="862" t="s">
        <v>11865</v>
      </c>
      <c r="F481" s="1520">
        <v>6.927213590582781</v>
      </c>
      <c r="G481" s="1868">
        <f t="shared" si="21"/>
        <v>0</v>
      </c>
      <c r="H481" s="1508">
        <f t="shared" si="22"/>
        <v>0</v>
      </c>
      <c r="I481" s="863">
        <v>25</v>
      </c>
      <c r="J481" s="863">
        <v>150</v>
      </c>
      <c r="K481" s="166"/>
      <c r="L481" s="1513">
        <f t="shared" si="23"/>
        <v>0</v>
      </c>
      <c r="M481" s="737"/>
      <c r="N481" s="1361"/>
    </row>
    <row r="482" spans="1:14" s="849" customFormat="1" ht="31.5">
      <c r="A482" s="304"/>
      <c r="B482" s="1908"/>
      <c r="C482" s="860" t="s">
        <v>8606</v>
      </c>
      <c r="D482" s="861" t="s">
        <v>4299</v>
      </c>
      <c r="E482" s="862" t="s">
        <v>11866</v>
      </c>
      <c r="F482" s="1520">
        <v>6.927213590582781</v>
      </c>
      <c r="G482" s="1868">
        <f t="shared" si="21"/>
        <v>0</v>
      </c>
      <c r="H482" s="1508">
        <f t="shared" si="22"/>
        <v>0</v>
      </c>
      <c r="I482" s="863">
        <v>25</v>
      </c>
      <c r="J482" s="863">
        <v>150</v>
      </c>
      <c r="K482" s="166"/>
      <c r="L482" s="1513">
        <f t="shared" si="23"/>
        <v>0</v>
      </c>
      <c r="M482" s="737"/>
      <c r="N482" s="1361"/>
    </row>
    <row r="483" spans="1:14" s="849" customFormat="1" ht="31.5">
      <c r="A483" s="304"/>
      <c r="B483" s="1908"/>
      <c r="C483" s="860" t="s">
        <v>8346</v>
      </c>
      <c r="D483" s="861" t="s">
        <v>4298</v>
      </c>
      <c r="E483" s="862" t="s">
        <v>11867</v>
      </c>
      <c r="F483" s="1520">
        <v>9.2910995339567233</v>
      </c>
      <c r="G483" s="1868">
        <f t="shared" si="21"/>
        <v>0</v>
      </c>
      <c r="H483" s="1508">
        <f t="shared" si="22"/>
        <v>0</v>
      </c>
      <c r="I483" s="863">
        <v>10</v>
      </c>
      <c r="J483" s="863">
        <v>120</v>
      </c>
      <c r="K483" s="166"/>
      <c r="L483" s="1513">
        <f t="shared" si="23"/>
        <v>0</v>
      </c>
      <c r="M483" s="737"/>
      <c r="N483" s="1361"/>
    </row>
    <row r="484" spans="1:14" s="849" customFormat="1" ht="31.5">
      <c r="A484" s="304"/>
      <c r="B484" s="1908"/>
      <c r="C484" s="860" t="s">
        <v>8347</v>
      </c>
      <c r="D484" s="861" t="s">
        <v>4297</v>
      </c>
      <c r="E484" s="862" t="s">
        <v>11868</v>
      </c>
      <c r="F484" s="1520">
        <v>9.2910995339567233</v>
      </c>
      <c r="G484" s="1868">
        <f t="shared" si="21"/>
        <v>0</v>
      </c>
      <c r="H484" s="1508">
        <f t="shared" si="22"/>
        <v>0</v>
      </c>
      <c r="I484" s="863">
        <v>10</v>
      </c>
      <c r="J484" s="863">
        <v>120</v>
      </c>
      <c r="K484" s="166"/>
      <c r="L484" s="1513">
        <f t="shared" si="23"/>
        <v>0</v>
      </c>
      <c r="M484" s="737"/>
      <c r="N484" s="1361"/>
    </row>
    <row r="485" spans="1:14" s="849" customFormat="1" ht="31.5">
      <c r="A485" s="304"/>
      <c r="B485" s="1908"/>
      <c r="C485" s="860" t="s">
        <v>9234</v>
      </c>
      <c r="D485" s="861" t="s">
        <v>4296</v>
      </c>
      <c r="E485" s="862" t="s">
        <v>11869</v>
      </c>
      <c r="F485" s="1520">
        <v>9.2910995339567233</v>
      </c>
      <c r="G485" s="1868">
        <f t="shared" si="21"/>
        <v>0</v>
      </c>
      <c r="H485" s="1508">
        <f t="shared" si="22"/>
        <v>0</v>
      </c>
      <c r="I485" s="863">
        <v>10</v>
      </c>
      <c r="J485" s="863">
        <v>120</v>
      </c>
      <c r="K485" s="166"/>
      <c r="L485" s="1513">
        <f t="shared" si="23"/>
        <v>0</v>
      </c>
      <c r="M485" s="737"/>
      <c r="N485" s="1361"/>
    </row>
    <row r="486" spans="1:14" s="849" customFormat="1">
      <c r="A486" s="304"/>
      <c r="B486" s="1908"/>
      <c r="C486" s="860" t="s">
        <v>8348</v>
      </c>
      <c r="D486" s="861" t="s">
        <v>4295</v>
      </c>
      <c r="E486" s="862" t="s">
        <v>11870</v>
      </c>
      <c r="F486" s="1520">
        <v>9.2910995339567233</v>
      </c>
      <c r="G486" s="1868">
        <f t="shared" si="21"/>
        <v>0</v>
      </c>
      <c r="H486" s="1508">
        <f t="shared" si="22"/>
        <v>0</v>
      </c>
      <c r="I486" s="863">
        <v>10</v>
      </c>
      <c r="J486" s="863">
        <v>120</v>
      </c>
      <c r="K486" s="166"/>
      <c r="L486" s="1513">
        <f t="shared" si="23"/>
        <v>0</v>
      </c>
      <c r="M486" s="737"/>
      <c r="N486" s="1361"/>
    </row>
    <row r="487" spans="1:14" s="849" customFormat="1" ht="31.5">
      <c r="A487" s="304"/>
      <c r="B487" s="1908"/>
      <c r="C487" s="860" t="s">
        <v>8349</v>
      </c>
      <c r="D487" s="861" t="s">
        <v>4294</v>
      </c>
      <c r="E487" s="862" t="s">
        <v>11871</v>
      </c>
      <c r="F487" s="1520">
        <v>9.2910995339567233</v>
      </c>
      <c r="G487" s="1868">
        <f t="shared" si="21"/>
        <v>0</v>
      </c>
      <c r="H487" s="1508">
        <f t="shared" si="22"/>
        <v>0</v>
      </c>
      <c r="I487" s="863">
        <v>10</v>
      </c>
      <c r="J487" s="863">
        <v>120</v>
      </c>
      <c r="K487" s="166"/>
      <c r="L487" s="1513">
        <f t="shared" si="23"/>
        <v>0</v>
      </c>
      <c r="M487" s="737"/>
      <c r="N487" s="1361"/>
    </row>
    <row r="488" spans="1:14" s="849" customFormat="1" ht="31.5">
      <c r="A488" s="304"/>
      <c r="B488" s="1908"/>
      <c r="C488" s="860" t="s">
        <v>8350</v>
      </c>
      <c r="D488" s="861" t="s">
        <v>4293</v>
      </c>
      <c r="E488" s="862" t="s">
        <v>11872</v>
      </c>
      <c r="F488" s="1520">
        <v>9.2910995339567233</v>
      </c>
      <c r="G488" s="1868">
        <f t="shared" si="21"/>
        <v>0</v>
      </c>
      <c r="H488" s="1508">
        <f t="shared" si="22"/>
        <v>0</v>
      </c>
      <c r="I488" s="863">
        <v>10</v>
      </c>
      <c r="J488" s="863">
        <v>120</v>
      </c>
      <c r="K488" s="166"/>
      <c r="L488" s="1513">
        <f t="shared" si="23"/>
        <v>0</v>
      </c>
      <c r="M488" s="737"/>
      <c r="N488" s="1361"/>
    </row>
    <row r="489" spans="1:14" s="849" customFormat="1" ht="31.5">
      <c r="A489" s="304"/>
      <c r="B489" s="1908"/>
      <c r="C489" s="860" t="s">
        <v>8351</v>
      </c>
      <c r="D489" s="861" t="s">
        <v>4292</v>
      </c>
      <c r="E489" s="862" t="s">
        <v>11873</v>
      </c>
      <c r="F489" s="1520">
        <v>13.484427642202679</v>
      </c>
      <c r="G489" s="1868">
        <f t="shared" si="21"/>
        <v>0</v>
      </c>
      <c r="H489" s="1508">
        <f t="shared" si="22"/>
        <v>0</v>
      </c>
      <c r="I489" s="863">
        <v>10</v>
      </c>
      <c r="J489" s="863">
        <v>60</v>
      </c>
      <c r="K489" s="166"/>
      <c r="L489" s="1513">
        <f t="shared" si="23"/>
        <v>0</v>
      </c>
      <c r="M489" s="737"/>
      <c r="N489" s="1361"/>
    </row>
    <row r="490" spans="1:14" s="849" customFormat="1" ht="31.5">
      <c r="A490" s="304"/>
      <c r="B490" s="1908"/>
      <c r="C490" s="860" t="s">
        <v>9235</v>
      </c>
      <c r="D490" s="861" t="s">
        <v>4291</v>
      </c>
      <c r="E490" s="862" t="s">
        <v>11874</v>
      </c>
      <c r="F490" s="1520">
        <v>13.484427642202679</v>
      </c>
      <c r="G490" s="1868">
        <f t="shared" si="21"/>
        <v>0</v>
      </c>
      <c r="H490" s="1508">
        <f t="shared" si="22"/>
        <v>0</v>
      </c>
      <c r="I490" s="863">
        <v>10</v>
      </c>
      <c r="J490" s="863">
        <v>60</v>
      </c>
      <c r="K490" s="166"/>
      <c r="L490" s="1513">
        <f t="shared" si="23"/>
        <v>0</v>
      </c>
      <c r="M490" s="737"/>
      <c r="N490" s="1361"/>
    </row>
    <row r="491" spans="1:14" s="849" customFormat="1" ht="31.5">
      <c r="A491" s="304"/>
      <c r="B491" s="1908"/>
      <c r="C491" s="860" t="s">
        <v>8352</v>
      </c>
      <c r="D491" s="861" t="s">
        <v>4290</v>
      </c>
      <c r="E491" s="862" t="s">
        <v>11875</v>
      </c>
      <c r="F491" s="1520">
        <v>13.484427642202679</v>
      </c>
      <c r="G491" s="1868">
        <f t="shared" si="21"/>
        <v>0</v>
      </c>
      <c r="H491" s="1508">
        <f t="shared" si="22"/>
        <v>0</v>
      </c>
      <c r="I491" s="863">
        <v>10</v>
      </c>
      <c r="J491" s="863">
        <v>60</v>
      </c>
      <c r="K491" s="166"/>
      <c r="L491" s="1513">
        <f t="shared" si="23"/>
        <v>0</v>
      </c>
      <c r="M491" s="737"/>
      <c r="N491" s="1361"/>
    </row>
    <row r="492" spans="1:14" s="849" customFormat="1" ht="31.5">
      <c r="A492" s="304"/>
      <c r="B492" s="1908"/>
      <c r="C492" s="860" t="s">
        <v>8353</v>
      </c>
      <c r="D492" s="861" t="s">
        <v>4289</v>
      </c>
      <c r="E492" s="862" t="s">
        <v>11876</v>
      </c>
      <c r="F492" s="1520">
        <v>13.484427642202679</v>
      </c>
      <c r="G492" s="1868">
        <f t="shared" si="21"/>
        <v>0</v>
      </c>
      <c r="H492" s="1508">
        <f t="shared" si="22"/>
        <v>0</v>
      </c>
      <c r="I492" s="863">
        <v>10</v>
      </c>
      <c r="J492" s="863">
        <v>60</v>
      </c>
      <c r="K492" s="166"/>
      <c r="L492" s="1513">
        <f t="shared" si="23"/>
        <v>0</v>
      </c>
      <c r="M492" s="737"/>
      <c r="N492" s="1361"/>
    </row>
    <row r="493" spans="1:14" s="849" customFormat="1" ht="31.5">
      <c r="A493" s="304"/>
      <c r="B493" s="1908"/>
      <c r="C493" s="860" t="s">
        <v>8354</v>
      </c>
      <c r="D493" s="861" t="s">
        <v>4288</v>
      </c>
      <c r="E493" s="862" t="s">
        <v>11877</v>
      </c>
      <c r="F493" s="1520">
        <v>13.484427642202679</v>
      </c>
      <c r="G493" s="1868">
        <f t="shared" si="21"/>
        <v>0</v>
      </c>
      <c r="H493" s="1508">
        <f t="shared" si="22"/>
        <v>0</v>
      </c>
      <c r="I493" s="863">
        <v>10</v>
      </c>
      <c r="J493" s="863">
        <v>60</v>
      </c>
      <c r="K493" s="166"/>
      <c r="L493" s="1513">
        <f t="shared" si="23"/>
        <v>0</v>
      </c>
      <c r="M493" s="737"/>
      <c r="N493" s="1361"/>
    </row>
    <row r="494" spans="1:14" s="849" customFormat="1">
      <c r="A494" s="304"/>
      <c r="B494" s="1908"/>
      <c r="C494" s="860" t="s">
        <v>8355</v>
      </c>
      <c r="D494" s="861" t="s">
        <v>4287</v>
      </c>
      <c r="E494" s="862" t="s">
        <v>11878</v>
      </c>
      <c r="F494" s="1520">
        <v>15.498869576556128</v>
      </c>
      <c r="G494" s="1868">
        <f t="shared" si="21"/>
        <v>0</v>
      </c>
      <c r="H494" s="1508">
        <f t="shared" si="22"/>
        <v>0</v>
      </c>
      <c r="I494" s="863">
        <v>10</v>
      </c>
      <c r="J494" s="863">
        <v>40</v>
      </c>
      <c r="K494" s="166"/>
      <c r="L494" s="1513">
        <f t="shared" si="23"/>
        <v>0</v>
      </c>
      <c r="M494" s="737"/>
      <c r="N494" s="1361"/>
    </row>
    <row r="495" spans="1:14" s="849" customFormat="1" ht="31.5">
      <c r="A495" s="304"/>
      <c r="B495" s="1908"/>
      <c r="C495" s="860" t="s">
        <v>8356</v>
      </c>
      <c r="D495" s="861" t="s">
        <v>4286</v>
      </c>
      <c r="E495" s="862" t="s">
        <v>11879</v>
      </c>
      <c r="F495" s="1520">
        <v>15.498869576556128</v>
      </c>
      <c r="G495" s="1868">
        <f t="shared" si="21"/>
        <v>0</v>
      </c>
      <c r="H495" s="1508">
        <f t="shared" si="22"/>
        <v>0</v>
      </c>
      <c r="I495" s="863">
        <v>10</v>
      </c>
      <c r="J495" s="863">
        <v>40</v>
      </c>
      <c r="K495" s="166"/>
      <c r="L495" s="1513">
        <f t="shared" si="23"/>
        <v>0</v>
      </c>
      <c r="M495" s="737"/>
      <c r="N495" s="1361"/>
    </row>
    <row r="496" spans="1:14" s="849" customFormat="1" ht="31.5">
      <c r="A496" s="304"/>
      <c r="B496" s="1908"/>
      <c r="C496" s="860" t="s">
        <v>8357</v>
      </c>
      <c r="D496" s="861" t="s">
        <v>4285</v>
      </c>
      <c r="E496" s="862" t="s">
        <v>11880</v>
      </c>
      <c r="F496" s="1520">
        <v>15.498869576556128</v>
      </c>
      <c r="G496" s="1868">
        <f t="shared" si="21"/>
        <v>0</v>
      </c>
      <c r="H496" s="1508">
        <f t="shared" si="22"/>
        <v>0</v>
      </c>
      <c r="I496" s="863">
        <v>10</v>
      </c>
      <c r="J496" s="863">
        <v>40</v>
      </c>
      <c r="K496" s="166"/>
      <c r="L496" s="1513">
        <f t="shared" si="23"/>
        <v>0</v>
      </c>
      <c r="M496" s="737"/>
      <c r="N496" s="1361"/>
    </row>
    <row r="497" spans="1:14" s="849" customFormat="1">
      <c r="A497" s="304"/>
      <c r="B497" s="1908"/>
      <c r="C497" s="860" t="s">
        <v>8358</v>
      </c>
      <c r="D497" s="861" t="s">
        <v>4284</v>
      </c>
      <c r="E497" s="862" t="s">
        <v>11881</v>
      </c>
      <c r="F497" s="1520">
        <v>15.498869576556128</v>
      </c>
      <c r="G497" s="1868">
        <f t="shared" si="21"/>
        <v>0</v>
      </c>
      <c r="H497" s="1508">
        <f t="shared" si="22"/>
        <v>0</v>
      </c>
      <c r="I497" s="863">
        <v>10</v>
      </c>
      <c r="J497" s="863">
        <v>40</v>
      </c>
      <c r="K497" s="166"/>
      <c r="L497" s="1513">
        <f t="shared" si="23"/>
        <v>0</v>
      </c>
      <c r="M497" s="737"/>
      <c r="N497" s="1361"/>
    </row>
    <row r="498" spans="1:14" s="849" customFormat="1" ht="31.5">
      <c r="A498" s="304"/>
      <c r="B498" s="1908"/>
      <c r="C498" s="860" t="s">
        <v>8359</v>
      </c>
      <c r="D498" s="861" t="s">
        <v>4283</v>
      </c>
      <c r="E498" s="862" t="s">
        <v>11882</v>
      </c>
      <c r="F498" s="1520">
        <v>15.498869576556128</v>
      </c>
      <c r="G498" s="1868">
        <f t="shared" si="21"/>
        <v>0</v>
      </c>
      <c r="H498" s="1508">
        <f t="shared" si="22"/>
        <v>0</v>
      </c>
      <c r="I498" s="863">
        <v>10</v>
      </c>
      <c r="J498" s="863">
        <v>40</v>
      </c>
      <c r="K498" s="166"/>
      <c r="L498" s="1513">
        <f t="shared" si="23"/>
        <v>0</v>
      </c>
      <c r="M498" s="737"/>
      <c r="N498" s="1361"/>
    </row>
    <row r="499" spans="1:14" s="849" customFormat="1">
      <c r="A499" s="304"/>
      <c r="B499" s="1908"/>
      <c r="C499" s="860" t="s">
        <v>8360</v>
      </c>
      <c r="D499" s="861" t="s">
        <v>4282</v>
      </c>
      <c r="E499" s="862" t="s">
        <v>11883</v>
      </c>
      <c r="F499" s="1520">
        <v>34.61551242297152</v>
      </c>
      <c r="G499" s="1868">
        <f t="shared" si="21"/>
        <v>0</v>
      </c>
      <c r="H499" s="1508">
        <f t="shared" si="22"/>
        <v>0</v>
      </c>
      <c r="I499" s="863">
        <v>6</v>
      </c>
      <c r="J499" s="863">
        <v>24</v>
      </c>
      <c r="K499" s="166"/>
      <c r="L499" s="1513">
        <f t="shared" si="23"/>
        <v>0</v>
      </c>
      <c r="M499" s="737"/>
      <c r="N499" s="1361"/>
    </row>
    <row r="500" spans="1:14" s="849" customFormat="1" ht="31.5">
      <c r="A500" s="304"/>
      <c r="B500" s="1908"/>
      <c r="C500" s="860" t="s">
        <v>8361</v>
      </c>
      <c r="D500" s="861" t="s">
        <v>4281</v>
      </c>
      <c r="E500" s="862" t="s">
        <v>11884</v>
      </c>
      <c r="F500" s="1520">
        <v>34.61551242297152</v>
      </c>
      <c r="G500" s="1868">
        <f t="shared" si="21"/>
        <v>0</v>
      </c>
      <c r="H500" s="1508">
        <f t="shared" si="22"/>
        <v>0</v>
      </c>
      <c r="I500" s="863">
        <v>6</v>
      </c>
      <c r="J500" s="863">
        <v>24</v>
      </c>
      <c r="K500" s="166"/>
      <c r="L500" s="1513">
        <f t="shared" si="23"/>
        <v>0</v>
      </c>
      <c r="M500" s="737"/>
      <c r="N500" s="1361"/>
    </row>
    <row r="501" spans="1:14" s="849" customFormat="1">
      <c r="A501" s="304"/>
      <c r="B501" s="1908"/>
      <c r="C501" s="860" t="s">
        <v>8362</v>
      </c>
      <c r="D501" s="861" t="s">
        <v>4280</v>
      </c>
      <c r="E501" s="862" t="s">
        <v>11885</v>
      </c>
      <c r="F501" s="1520">
        <v>34.61551242297152</v>
      </c>
      <c r="G501" s="1868">
        <f t="shared" si="21"/>
        <v>0</v>
      </c>
      <c r="H501" s="1508">
        <f t="shared" si="22"/>
        <v>0</v>
      </c>
      <c r="I501" s="863">
        <v>6</v>
      </c>
      <c r="J501" s="863">
        <v>24</v>
      </c>
      <c r="K501" s="166"/>
      <c r="L501" s="1513">
        <f t="shared" si="23"/>
        <v>0</v>
      </c>
      <c r="M501" s="737"/>
      <c r="N501" s="1361"/>
    </row>
    <row r="502" spans="1:14" s="849" customFormat="1">
      <c r="A502" s="304"/>
      <c r="B502" s="1908"/>
      <c r="C502" s="860" t="s">
        <v>8363</v>
      </c>
      <c r="D502" s="861" t="s">
        <v>4279</v>
      </c>
      <c r="E502" s="862" t="s">
        <v>11886</v>
      </c>
      <c r="F502" s="1520">
        <v>67.504360330782944</v>
      </c>
      <c r="G502" s="1868">
        <f t="shared" si="21"/>
        <v>0</v>
      </c>
      <c r="H502" s="1508">
        <f t="shared" si="22"/>
        <v>0</v>
      </c>
      <c r="I502" s="863">
        <v>6</v>
      </c>
      <c r="J502" s="863">
        <v>24</v>
      </c>
      <c r="K502" s="166"/>
      <c r="L502" s="1513">
        <f t="shared" si="23"/>
        <v>0</v>
      </c>
      <c r="M502" s="737"/>
      <c r="N502" s="1361"/>
    </row>
    <row r="503" spans="1:14" s="849" customFormat="1">
      <c r="A503" s="304"/>
      <c r="B503" s="1908"/>
      <c r="C503" s="860" t="s">
        <v>8364</v>
      </c>
      <c r="D503" s="861" t="s">
        <v>4278</v>
      </c>
      <c r="E503" s="862" t="s">
        <v>11887</v>
      </c>
      <c r="F503" s="1520">
        <v>126.70428656484347</v>
      </c>
      <c r="G503" s="1868">
        <f t="shared" si="21"/>
        <v>0</v>
      </c>
      <c r="H503" s="1508">
        <f t="shared" si="22"/>
        <v>0</v>
      </c>
      <c r="I503" s="863">
        <v>9</v>
      </c>
      <c r="J503" s="863">
        <v>9</v>
      </c>
      <c r="K503" s="166"/>
      <c r="L503" s="1513">
        <f t="shared" si="23"/>
        <v>0</v>
      </c>
      <c r="M503" s="737"/>
      <c r="N503" s="1361"/>
    </row>
    <row r="504" spans="1:14" s="849" customFormat="1">
      <c r="A504" s="304"/>
      <c r="B504" s="1908"/>
      <c r="C504" s="860" t="s">
        <v>8365</v>
      </c>
      <c r="D504" s="861" t="s">
        <v>4277</v>
      </c>
      <c r="E504" s="862" t="s">
        <v>11888</v>
      </c>
      <c r="F504" s="1520">
        <v>126.70428656484347</v>
      </c>
      <c r="G504" s="1868">
        <f t="shared" si="21"/>
        <v>0</v>
      </c>
      <c r="H504" s="1508">
        <f t="shared" si="22"/>
        <v>0</v>
      </c>
      <c r="I504" s="863">
        <v>9</v>
      </c>
      <c r="J504" s="863">
        <v>9</v>
      </c>
      <c r="K504" s="166"/>
      <c r="L504" s="1513">
        <f t="shared" si="23"/>
        <v>0</v>
      </c>
      <c r="M504" s="737"/>
      <c r="N504" s="1361"/>
    </row>
    <row r="505" spans="1:14" s="849" customFormat="1" ht="16.5" thickBot="1">
      <c r="A505" s="304"/>
      <c r="B505" s="1909"/>
      <c r="C505" s="860" t="s">
        <v>8366</v>
      </c>
      <c r="D505" s="871" t="s">
        <v>4276</v>
      </c>
      <c r="E505" s="872" t="s">
        <v>11889</v>
      </c>
      <c r="F505" s="1522">
        <v>126.70428656484347</v>
      </c>
      <c r="G505" s="1870">
        <f t="shared" si="21"/>
        <v>0</v>
      </c>
      <c r="H505" s="1510">
        <f t="shared" si="22"/>
        <v>0</v>
      </c>
      <c r="I505" s="873">
        <v>9</v>
      </c>
      <c r="J505" s="873">
        <v>9</v>
      </c>
      <c r="K505" s="169"/>
      <c r="L505" s="1515">
        <f t="shared" si="23"/>
        <v>0</v>
      </c>
      <c r="M505" s="737"/>
      <c r="N505" s="1361"/>
    </row>
    <row r="506" spans="1:14" s="849" customFormat="1" ht="31.5">
      <c r="A506" s="304"/>
      <c r="B506" s="1907"/>
      <c r="C506" s="856" t="s">
        <v>8367</v>
      </c>
      <c r="D506" s="857" t="s">
        <v>4275</v>
      </c>
      <c r="E506" s="858" t="s">
        <v>11890</v>
      </c>
      <c r="F506" s="1511">
        <v>6.927213590582781</v>
      </c>
      <c r="G506" s="1871">
        <f t="shared" si="21"/>
        <v>0</v>
      </c>
      <c r="H506" s="1511">
        <f t="shared" si="22"/>
        <v>0</v>
      </c>
      <c r="I506" s="859">
        <v>50</v>
      </c>
      <c r="J506" s="859">
        <v>600</v>
      </c>
      <c r="K506" s="164"/>
      <c r="L506" s="1516">
        <f t="shared" si="23"/>
        <v>0</v>
      </c>
      <c r="M506" s="737"/>
      <c r="N506" s="1361"/>
    </row>
    <row r="507" spans="1:14" s="849" customFormat="1" ht="31.5">
      <c r="A507" s="304"/>
      <c r="B507" s="1908"/>
      <c r="C507" s="860" t="s">
        <v>8368</v>
      </c>
      <c r="D507" s="861" t="s">
        <v>4274</v>
      </c>
      <c r="E507" s="862" t="s">
        <v>11891</v>
      </c>
      <c r="F507" s="1520">
        <v>6.927213590582781</v>
      </c>
      <c r="G507" s="1868">
        <f t="shared" si="21"/>
        <v>0</v>
      </c>
      <c r="H507" s="1508">
        <f t="shared" si="22"/>
        <v>0</v>
      </c>
      <c r="I507" s="863">
        <v>150</v>
      </c>
      <c r="J507" s="863">
        <v>1800</v>
      </c>
      <c r="K507" s="166"/>
      <c r="L507" s="1513">
        <f t="shared" si="23"/>
        <v>0</v>
      </c>
      <c r="M507" s="737"/>
      <c r="N507" s="1361"/>
    </row>
    <row r="508" spans="1:14" s="849" customFormat="1" ht="31.5">
      <c r="A508" s="304"/>
      <c r="B508" s="1908"/>
      <c r="C508" s="860" t="s">
        <v>8369</v>
      </c>
      <c r="D508" s="861" t="s">
        <v>4273</v>
      </c>
      <c r="E508" s="862" t="s">
        <v>11892</v>
      </c>
      <c r="F508" s="1520">
        <v>6.927213590582781</v>
      </c>
      <c r="G508" s="1868">
        <f t="shared" si="21"/>
        <v>0</v>
      </c>
      <c r="H508" s="1508">
        <f t="shared" si="22"/>
        <v>0</v>
      </c>
      <c r="I508" s="863">
        <v>50</v>
      </c>
      <c r="J508" s="863">
        <v>600</v>
      </c>
      <c r="K508" s="166"/>
      <c r="L508" s="1513">
        <f t="shared" si="23"/>
        <v>0</v>
      </c>
      <c r="M508" s="737"/>
      <c r="N508" s="1361"/>
    </row>
    <row r="509" spans="1:14" s="849" customFormat="1" ht="31.5">
      <c r="A509" s="304"/>
      <c r="B509" s="1908"/>
      <c r="C509" s="860" t="s">
        <v>8370</v>
      </c>
      <c r="D509" s="861" t="s">
        <v>4272</v>
      </c>
      <c r="E509" s="862" t="s">
        <v>11893</v>
      </c>
      <c r="F509" s="1520">
        <v>4.2755502280154838</v>
      </c>
      <c r="G509" s="1868">
        <f t="shared" si="21"/>
        <v>0</v>
      </c>
      <c r="H509" s="1508">
        <f t="shared" si="22"/>
        <v>0</v>
      </c>
      <c r="I509" s="863">
        <v>50</v>
      </c>
      <c r="J509" s="863">
        <v>600</v>
      </c>
      <c r="K509" s="166"/>
      <c r="L509" s="1513">
        <f t="shared" si="23"/>
        <v>0</v>
      </c>
      <c r="M509" s="737"/>
      <c r="N509" s="1361"/>
    </row>
    <row r="510" spans="1:14" s="849" customFormat="1" ht="31.5">
      <c r="A510" s="304"/>
      <c r="B510" s="1908"/>
      <c r="C510" s="860" t="s">
        <v>8607</v>
      </c>
      <c r="D510" s="861" t="s">
        <v>4271</v>
      </c>
      <c r="E510" s="862" t="s">
        <v>11894</v>
      </c>
      <c r="F510" s="1520">
        <v>4.2755502280154838</v>
      </c>
      <c r="G510" s="1868">
        <f t="shared" si="21"/>
        <v>0</v>
      </c>
      <c r="H510" s="1508">
        <f t="shared" si="22"/>
        <v>0</v>
      </c>
      <c r="I510" s="863">
        <v>50</v>
      </c>
      <c r="J510" s="863">
        <v>600</v>
      </c>
      <c r="K510" s="166"/>
      <c r="L510" s="1513">
        <f t="shared" si="23"/>
        <v>0</v>
      </c>
      <c r="M510" s="737"/>
      <c r="N510" s="1361"/>
    </row>
    <row r="511" spans="1:14" s="849" customFormat="1" ht="31.5">
      <c r="A511" s="304"/>
      <c r="B511" s="1908"/>
      <c r="C511" s="860" t="s">
        <v>8608</v>
      </c>
      <c r="D511" s="861" t="s">
        <v>4270</v>
      </c>
      <c r="E511" s="862" t="s">
        <v>11895</v>
      </c>
      <c r="F511" s="1520">
        <v>4.2755502280154838</v>
      </c>
      <c r="G511" s="1868">
        <f t="shared" si="21"/>
        <v>0</v>
      </c>
      <c r="H511" s="1508">
        <f t="shared" si="22"/>
        <v>0</v>
      </c>
      <c r="I511" s="863">
        <v>50</v>
      </c>
      <c r="J511" s="863">
        <v>600</v>
      </c>
      <c r="K511" s="166"/>
      <c r="L511" s="1513">
        <f t="shared" si="23"/>
        <v>0</v>
      </c>
      <c r="M511" s="737"/>
      <c r="N511" s="1361"/>
    </row>
    <row r="512" spans="1:14" s="849" customFormat="1" ht="31.5">
      <c r="A512" s="304"/>
      <c r="B512" s="1908"/>
      <c r="C512" s="860" t="s">
        <v>8371</v>
      </c>
      <c r="D512" s="861" t="s">
        <v>4269</v>
      </c>
      <c r="E512" s="862" t="s">
        <v>11896</v>
      </c>
      <c r="F512" s="1520">
        <v>6.0227702731179642</v>
      </c>
      <c r="G512" s="1868">
        <f t="shared" si="21"/>
        <v>0</v>
      </c>
      <c r="H512" s="1508">
        <f t="shared" si="22"/>
        <v>0</v>
      </c>
      <c r="I512" s="863">
        <v>25</v>
      </c>
      <c r="J512" s="863">
        <v>300</v>
      </c>
      <c r="K512" s="166"/>
      <c r="L512" s="1513">
        <f t="shared" si="23"/>
        <v>0</v>
      </c>
      <c r="M512" s="737"/>
      <c r="N512" s="1361"/>
    </row>
    <row r="513" spans="1:14" s="849" customFormat="1" ht="31.5">
      <c r="A513" s="304"/>
      <c r="B513" s="1908"/>
      <c r="C513" s="860" t="s">
        <v>8372</v>
      </c>
      <c r="D513" s="861" t="s">
        <v>4268</v>
      </c>
      <c r="E513" s="862" t="s">
        <v>11897</v>
      </c>
      <c r="F513" s="1520">
        <v>6.0227702731179642</v>
      </c>
      <c r="G513" s="1868">
        <f t="shared" si="21"/>
        <v>0</v>
      </c>
      <c r="H513" s="1508">
        <f t="shared" si="22"/>
        <v>0</v>
      </c>
      <c r="I513" s="863">
        <v>50</v>
      </c>
      <c r="J513" s="863">
        <v>600</v>
      </c>
      <c r="K513" s="166"/>
      <c r="L513" s="1513">
        <f t="shared" si="23"/>
        <v>0</v>
      </c>
      <c r="M513" s="737"/>
      <c r="N513" s="1361"/>
    </row>
    <row r="514" spans="1:14" s="849" customFormat="1" ht="31.5">
      <c r="A514" s="304"/>
      <c r="B514" s="1908"/>
      <c r="C514" s="860" t="s">
        <v>8373</v>
      </c>
      <c r="D514" s="861" t="s">
        <v>4267</v>
      </c>
      <c r="E514" s="862" t="s">
        <v>11898</v>
      </c>
      <c r="F514" s="1520">
        <v>6.0227702731179642</v>
      </c>
      <c r="G514" s="1868">
        <f t="shared" si="21"/>
        <v>0</v>
      </c>
      <c r="H514" s="1508">
        <f t="shared" si="22"/>
        <v>0</v>
      </c>
      <c r="I514" s="863">
        <v>50</v>
      </c>
      <c r="J514" s="863">
        <v>600</v>
      </c>
      <c r="K514" s="166"/>
      <c r="L514" s="1513">
        <f t="shared" si="23"/>
        <v>0</v>
      </c>
      <c r="M514" s="737"/>
      <c r="N514" s="1361"/>
    </row>
    <row r="515" spans="1:14" s="849" customFormat="1" ht="31.5">
      <c r="A515" s="304"/>
      <c r="B515" s="1908"/>
      <c r="C515" s="860" t="s">
        <v>8374</v>
      </c>
      <c r="D515" s="861" t="s">
        <v>4266</v>
      </c>
      <c r="E515" s="862" t="s">
        <v>11899</v>
      </c>
      <c r="F515" s="1520">
        <v>8.9622110548786118</v>
      </c>
      <c r="G515" s="1868">
        <f t="shared" si="21"/>
        <v>0</v>
      </c>
      <c r="H515" s="1508">
        <f t="shared" si="22"/>
        <v>0</v>
      </c>
      <c r="I515" s="863">
        <v>25</v>
      </c>
      <c r="J515" s="863">
        <v>300</v>
      </c>
      <c r="K515" s="166"/>
      <c r="L515" s="1513">
        <f t="shared" si="23"/>
        <v>0</v>
      </c>
      <c r="M515" s="737"/>
      <c r="N515" s="1361"/>
    </row>
    <row r="516" spans="1:14" s="849" customFormat="1" ht="31.5">
      <c r="A516" s="304"/>
      <c r="B516" s="1908"/>
      <c r="C516" s="860" t="s">
        <v>8375</v>
      </c>
      <c r="D516" s="861" t="s">
        <v>4265</v>
      </c>
      <c r="E516" s="862" t="s">
        <v>11900</v>
      </c>
      <c r="F516" s="1520">
        <v>8.9622110548786118</v>
      </c>
      <c r="G516" s="1868">
        <f t="shared" si="21"/>
        <v>0</v>
      </c>
      <c r="H516" s="1508">
        <f t="shared" si="22"/>
        <v>0</v>
      </c>
      <c r="I516" s="863">
        <v>25</v>
      </c>
      <c r="J516" s="863">
        <v>300</v>
      </c>
      <c r="K516" s="166"/>
      <c r="L516" s="1513">
        <f t="shared" si="23"/>
        <v>0</v>
      </c>
      <c r="M516" s="737"/>
      <c r="N516" s="1361"/>
    </row>
    <row r="517" spans="1:14" s="849" customFormat="1" ht="31.5">
      <c r="A517" s="304"/>
      <c r="B517" s="1908"/>
      <c r="C517" s="860" t="s">
        <v>8376</v>
      </c>
      <c r="D517" s="861" t="s">
        <v>4264</v>
      </c>
      <c r="E517" s="862" t="s">
        <v>11901</v>
      </c>
      <c r="F517" s="1520">
        <v>8.9622110548786118</v>
      </c>
      <c r="G517" s="1868">
        <f t="shared" ref="G517:G580" si="24">$G$2</f>
        <v>0</v>
      </c>
      <c r="H517" s="1508">
        <f t="shared" si="22"/>
        <v>0</v>
      </c>
      <c r="I517" s="863">
        <v>25</v>
      </c>
      <c r="J517" s="863">
        <v>300</v>
      </c>
      <c r="K517" s="166"/>
      <c r="L517" s="1513">
        <f t="shared" si="23"/>
        <v>0</v>
      </c>
      <c r="M517" s="737"/>
      <c r="N517" s="1361"/>
    </row>
    <row r="518" spans="1:14" s="849" customFormat="1" ht="31.5">
      <c r="A518" s="304"/>
      <c r="B518" s="1908"/>
      <c r="C518" s="860" t="s">
        <v>8377</v>
      </c>
      <c r="D518" s="861" t="s">
        <v>4263</v>
      </c>
      <c r="E518" s="862" t="s">
        <v>11902</v>
      </c>
      <c r="F518" s="1520">
        <v>14.142204600358909</v>
      </c>
      <c r="G518" s="1868">
        <f t="shared" si="24"/>
        <v>0</v>
      </c>
      <c r="H518" s="1508">
        <f t="shared" ref="H518:H581" si="25">IFERROR(G518*F518,"-")</f>
        <v>0</v>
      </c>
      <c r="I518" s="863">
        <v>40</v>
      </c>
      <c r="J518" s="863">
        <v>240</v>
      </c>
      <c r="K518" s="166"/>
      <c r="L518" s="1513">
        <f t="shared" ref="L518:L581" si="26">IFERROR(H518*K518,0)</f>
        <v>0</v>
      </c>
      <c r="M518" s="737"/>
      <c r="N518" s="1361"/>
    </row>
    <row r="519" spans="1:14" s="849" customFormat="1" ht="31.5">
      <c r="A519" s="304"/>
      <c r="B519" s="1908"/>
      <c r="C519" s="860" t="s">
        <v>8378</v>
      </c>
      <c r="D519" s="861" t="s">
        <v>4262</v>
      </c>
      <c r="E519" s="862" t="s">
        <v>11903</v>
      </c>
      <c r="F519" s="1520">
        <v>10.812208749693003</v>
      </c>
      <c r="G519" s="1868">
        <f t="shared" si="24"/>
        <v>0</v>
      </c>
      <c r="H519" s="1508">
        <f t="shared" si="25"/>
        <v>0</v>
      </c>
      <c r="I519" s="863">
        <v>25</v>
      </c>
      <c r="J519" s="863">
        <v>200</v>
      </c>
      <c r="K519" s="166"/>
      <c r="L519" s="1513">
        <f t="shared" si="26"/>
        <v>0</v>
      </c>
      <c r="M519" s="737"/>
      <c r="N519" s="1361"/>
    </row>
    <row r="520" spans="1:14" s="849" customFormat="1" ht="31.5">
      <c r="A520" s="304"/>
      <c r="B520" s="1908"/>
      <c r="C520" s="860" t="s">
        <v>8379</v>
      </c>
      <c r="D520" s="861" t="s">
        <v>4261</v>
      </c>
      <c r="E520" s="862" t="s">
        <v>11904</v>
      </c>
      <c r="F520" s="1520">
        <v>10.812208749693003</v>
      </c>
      <c r="G520" s="1868">
        <f t="shared" si="24"/>
        <v>0</v>
      </c>
      <c r="H520" s="1508">
        <f t="shared" si="25"/>
        <v>0</v>
      </c>
      <c r="I520" s="863">
        <v>25</v>
      </c>
      <c r="J520" s="863">
        <v>200</v>
      </c>
      <c r="K520" s="166"/>
      <c r="L520" s="1513">
        <f t="shared" si="26"/>
        <v>0</v>
      </c>
      <c r="M520" s="737"/>
      <c r="N520" s="1361"/>
    </row>
    <row r="521" spans="1:14" s="849" customFormat="1" ht="31.5">
      <c r="A521" s="304"/>
      <c r="B521" s="1908"/>
      <c r="C521" s="860" t="s">
        <v>8380</v>
      </c>
      <c r="D521" s="861" t="s">
        <v>4260</v>
      </c>
      <c r="E521" s="862" t="s">
        <v>11905</v>
      </c>
      <c r="F521" s="1520">
        <v>10.812208749693003</v>
      </c>
      <c r="G521" s="1868">
        <f t="shared" si="24"/>
        <v>0</v>
      </c>
      <c r="H521" s="1508">
        <f t="shared" si="25"/>
        <v>0</v>
      </c>
      <c r="I521" s="863">
        <v>25</v>
      </c>
      <c r="J521" s="863">
        <v>200</v>
      </c>
      <c r="K521" s="166"/>
      <c r="L521" s="1513">
        <f t="shared" si="26"/>
        <v>0</v>
      </c>
      <c r="M521" s="737"/>
      <c r="N521" s="1361"/>
    </row>
    <row r="522" spans="1:14" s="849" customFormat="1" ht="31.5">
      <c r="A522" s="304"/>
      <c r="B522" s="1908"/>
      <c r="C522" s="860" t="s">
        <v>9236</v>
      </c>
      <c r="D522" s="861" t="s">
        <v>4259</v>
      </c>
      <c r="E522" s="862" t="s">
        <v>11906</v>
      </c>
      <c r="F522" s="1520">
        <v>10.812208749693003</v>
      </c>
      <c r="G522" s="1868">
        <f t="shared" si="24"/>
        <v>0</v>
      </c>
      <c r="H522" s="1508">
        <f t="shared" si="25"/>
        <v>0</v>
      </c>
      <c r="I522" s="863">
        <v>25</v>
      </c>
      <c r="J522" s="863">
        <v>200</v>
      </c>
      <c r="K522" s="166"/>
      <c r="L522" s="1513">
        <f t="shared" si="26"/>
        <v>0</v>
      </c>
      <c r="M522" s="737"/>
      <c r="N522" s="1361"/>
    </row>
    <row r="523" spans="1:14" s="849" customFormat="1" ht="31.5">
      <c r="A523" s="304"/>
      <c r="B523" s="1908"/>
      <c r="C523" s="860" t="s">
        <v>8381</v>
      </c>
      <c r="D523" s="861" t="s">
        <v>4258</v>
      </c>
      <c r="E523" s="862" t="s">
        <v>11907</v>
      </c>
      <c r="F523" s="1520">
        <v>11.572763357561142</v>
      </c>
      <c r="G523" s="1868">
        <f t="shared" si="24"/>
        <v>0</v>
      </c>
      <c r="H523" s="1508">
        <f t="shared" si="25"/>
        <v>0</v>
      </c>
      <c r="I523" s="863">
        <v>10</v>
      </c>
      <c r="J523" s="863">
        <v>120</v>
      </c>
      <c r="K523" s="166"/>
      <c r="L523" s="1513">
        <f t="shared" si="26"/>
        <v>0</v>
      </c>
      <c r="M523" s="737"/>
      <c r="N523" s="1361"/>
    </row>
    <row r="524" spans="1:14" s="849" customFormat="1" ht="31.5">
      <c r="A524" s="304"/>
      <c r="B524" s="1908"/>
      <c r="C524" s="860" t="s">
        <v>8382</v>
      </c>
      <c r="D524" s="861" t="s">
        <v>4257</v>
      </c>
      <c r="E524" s="862" t="s">
        <v>11908</v>
      </c>
      <c r="F524" s="1520">
        <v>11.572763357561142</v>
      </c>
      <c r="G524" s="1868">
        <f t="shared" si="24"/>
        <v>0</v>
      </c>
      <c r="H524" s="1508">
        <f t="shared" si="25"/>
        <v>0</v>
      </c>
      <c r="I524" s="863">
        <v>10</v>
      </c>
      <c r="J524" s="863">
        <v>120</v>
      </c>
      <c r="K524" s="166"/>
      <c r="L524" s="1513">
        <f t="shared" si="26"/>
        <v>0</v>
      </c>
      <c r="M524" s="737"/>
      <c r="N524" s="1361"/>
    </row>
    <row r="525" spans="1:14" s="849" customFormat="1" ht="31.5">
      <c r="A525" s="304"/>
      <c r="B525" s="1908"/>
      <c r="C525" s="860" t="s">
        <v>8383</v>
      </c>
      <c r="D525" s="861" t="s">
        <v>4256</v>
      </c>
      <c r="E525" s="862" t="s">
        <v>11909</v>
      </c>
      <c r="F525" s="1520">
        <v>11.572763357561142</v>
      </c>
      <c r="G525" s="1868">
        <f t="shared" si="24"/>
        <v>0</v>
      </c>
      <c r="H525" s="1508">
        <f t="shared" si="25"/>
        <v>0</v>
      </c>
      <c r="I525" s="863">
        <v>10</v>
      </c>
      <c r="J525" s="863">
        <v>120</v>
      </c>
      <c r="K525" s="166"/>
      <c r="L525" s="1513">
        <f t="shared" si="26"/>
        <v>0</v>
      </c>
      <c r="M525" s="737"/>
      <c r="N525" s="1361"/>
    </row>
    <row r="526" spans="1:14" s="849" customFormat="1" ht="31.5">
      <c r="A526" s="304"/>
      <c r="B526" s="1908"/>
      <c r="C526" s="860" t="s">
        <v>8384</v>
      </c>
      <c r="D526" s="861" t="s">
        <v>4255</v>
      </c>
      <c r="E526" s="862" t="s">
        <v>11910</v>
      </c>
      <c r="F526" s="1520">
        <v>11.572763357561142</v>
      </c>
      <c r="G526" s="1868">
        <f t="shared" si="24"/>
        <v>0</v>
      </c>
      <c r="H526" s="1508">
        <f t="shared" si="25"/>
        <v>0</v>
      </c>
      <c r="I526" s="863">
        <v>10</v>
      </c>
      <c r="J526" s="863">
        <v>120</v>
      </c>
      <c r="K526" s="166"/>
      <c r="L526" s="1513">
        <f t="shared" si="26"/>
        <v>0</v>
      </c>
      <c r="M526" s="737"/>
      <c r="N526" s="1361"/>
    </row>
    <row r="527" spans="1:14" s="849" customFormat="1" ht="31.5">
      <c r="A527" s="304"/>
      <c r="B527" s="1908"/>
      <c r="C527" s="860" t="s">
        <v>8385</v>
      </c>
      <c r="D527" s="861" t="s">
        <v>4254</v>
      </c>
      <c r="E527" s="862" t="s">
        <v>11911</v>
      </c>
      <c r="F527" s="1520">
        <v>40.473838456550425</v>
      </c>
      <c r="G527" s="1868">
        <f t="shared" si="24"/>
        <v>0</v>
      </c>
      <c r="H527" s="1508">
        <f t="shared" si="25"/>
        <v>0</v>
      </c>
      <c r="I527" s="863">
        <v>10</v>
      </c>
      <c r="J527" s="863">
        <v>60</v>
      </c>
      <c r="K527" s="166"/>
      <c r="L527" s="1513">
        <f t="shared" si="26"/>
        <v>0</v>
      </c>
      <c r="M527" s="737"/>
      <c r="N527" s="1361"/>
    </row>
    <row r="528" spans="1:14" s="849" customFormat="1" ht="31.5">
      <c r="A528" s="304"/>
      <c r="B528" s="1908"/>
      <c r="C528" s="860" t="s">
        <v>8386</v>
      </c>
      <c r="D528" s="861" t="s">
        <v>4253</v>
      </c>
      <c r="E528" s="862" t="s">
        <v>11912</v>
      </c>
      <c r="F528" s="1520">
        <v>47.873829235807996</v>
      </c>
      <c r="G528" s="1868">
        <f t="shared" si="24"/>
        <v>0</v>
      </c>
      <c r="H528" s="1508">
        <f t="shared" si="25"/>
        <v>0</v>
      </c>
      <c r="I528" s="863">
        <v>10</v>
      </c>
      <c r="J528" s="863">
        <v>60</v>
      </c>
      <c r="K528" s="166"/>
      <c r="L528" s="1513">
        <f t="shared" si="26"/>
        <v>0</v>
      </c>
      <c r="M528" s="737"/>
      <c r="N528" s="1361"/>
    </row>
    <row r="529" spans="1:14" s="849" customFormat="1" ht="32.25" thickBot="1">
      <c r="A529" s="304"/>
      <c r="B529" s="1909"/>
      <c r="C529" s="864" t="s">
        <v>8387</v>
      </c>
      <c r="D529" s="865" t="s">
        <v>4252</v>
      </c>
      <c r="E529" s="866" t="s">
        <v>11913</v>
      </c>
      <c r="F529" s="1521">
        <v>110.67097320978542</v>
      </c>
      <c r="G529" s="1869">
        <f t="shared" si="24"/>
        <v>0</v>
      </c>
      <c r="H529" s="1509">
        <f t="shared" si="25"/>
        <v>0</v>
      </c>
      <c r="I529" s="867">
        <v>6</v>
      </c>
      <c r="J529" s="867">
        <v>24</v>
      </c>
      <c r="K529" s="167"/>
      <c r="L529" s="1514">
        <f t="shared" si="26"/>
        <v>0</v>
      </c>
      <c r="M529" s="737"/>
      <c r="N529" s="1361"/>
    </row>
    <row r="530" spans="1:14" s="849" customFormat="1" ht="31.5">
      <c r="A530" s="304"/>
      <c r="B530" s="1907"/>
      <c r="C530" s="860" t="s">
        <v>8388</v>
      </c>
      <c r="D530" s="875" t="s">
        <v>4251</v>
      </c>
      <c r="E530" s="869" t="s">
        <v>11914</v>
      </c>
      <c r="F530" s="1508">
        <v>3.4327735003778153</v>
      </c>
      <c r="G530" s="1867">
        <f t="shared" si="24"/>
        <v>0</v>
      </c>
      <c r="H530" s="1508">
        <f t="shared" si="25"/>
        <v>0</v>
      </c>
      <c r="I530" s="870">
        <v>50</v>
      </c>
      <c r="J530" s="870">
        <v>600</v>
      </c>
      <c r="K530" s="168"/>
      <c r="L530" s="1513">
        <f t="shared" si="26"/>
        <v>0</v>
      </c>
      <c r="M530" s="737"/>
      <c r="N530" s="1361"/>
    </row>
    <row r="531" spans="1:14" s="849" customFormat="1" ht="31.5">
      <c r="A531" s="304"/>
      <c r="B531" s="1908"/>
      <c r="C531" s="860" t="s">
        <v>8389</v>
      </c>
      <c r="D531" s="887" t="s">
        <v>4250</v>
      </c>
      <c r="E531" s="862" t="s">
        <v>11915</v>
      </c>
      <c r="F531" s="1520">
        <v>5.3444377850193554</v>
      </c>
      <c r="G531" s="1868">
        <f t="shared" si="24"/>
        <v>0</v>
      </c>
      <c r="H531" s="1508">
        <f t="shared" si="25"/>
        <v>0</v>
      </c>
      <c r="I531" s="863">
        <v>50</v>
      </c>
      <c r="J531" s="863">
        <v>300</v>
      </c>
      <c r="K531" s="166"/>
      <c r="L531" s="1513">
        <f t="shared" si="26"/>
        <v>0</v>
      </c>
      <c r="M531" s="737"/>
      <c r="N531" s="1361"/>
    </row>
    <row r="532" spans="1:14" s="849" customFormat="1">
      <c r="A532" s="304"/>
      <c r="B532" s="1908"/>
      <c r="C532" s="860" t="s">
        <v>8390</v>
      </c>
      <c r="D532" s="887" t="s">
        <v>4249</v>
      </c>
      <c r="E532" s="862" t="s">
        <v>11916</v>
      </c>
      <c r="F532" s="1520">
        <v>6.4133253420232252</v>
      </c>
      <c r="G532" s="1868">
        <f t="shared" si="24"/>
        <v>0</v>
      </c>
      <c r="H532" s="1508">
        <f t="shared" si="25"/>
        <v>0</v>
      </c>
      <c r="I532" s="863">
        <v>50</v>
      </c>
      <c r="J532" s="863">
        <v>200</v>
      </c>
      <c r="K532" s="166"/>
      <c r="L532" s="1513">
        <f t="shared" si="26"/>
        <v>0</v>
      </c>
      <c r="M532" s="737"/>
      <c r="N532" s="1361"/>
    </row>
    <row r="533" spans="1:14" s="849" customFormat="1" ht="31.5">
      <c r="A533" s="304"/>
      <c r="B533" s="1908"/>
      <c r="C533" s="860" t="s">
        <v>8391</v>
      </c>
      <c r="D533" s="887" t="s">
        <v>4248</v>
      </c>
      <c r="E533" s="862" t="s">
        <v>11917</v>
      </c>
      <c r="F533" s="1520">
        <v>8.9622110548786118</v>
      </c>
      <c r="G533" s="1868">
        <f t="shared" si="24"/>
        <v>0</v>
      </c>
      <c r="H533" s="1508">
        <f t="shared" si="25"/>
        <v>0</v>
      </c>
      <c r="I533" s="863">
        <v>25</v>
      </c>
      <c r="J533" s="863">
        <v>100</v>
      </c>
      <c r="K533" s="166"/>
      <c r="L533" s="1513">
        <f t="shared" si="26"/>
        <v>0</v>
      </c>
      <c r="M533" s="737"/>
      <c r="N533" s="1361"/>
    </row>
    <row r="534" spans="1:14" s="849" customFormat="1" ht="31.5">
      <c r="A534" s="304"/>
      <c r="B534" s="1908"/>
      <c r="C534" s="860" t="s">
        <v>8392</v>
      </c>
      <c r="D534" s="887" t="s">
        <v>4247</v>
      </c>
      <c r="E534" s="862" t="s">
        <v>11918</v>
      </c>
      <c r="F534" s="1520">
        <v>11.223319348540645</v>
      </c>
      <c r="G534" s="1868">
        <f t="shared" si="24"/>
        <v>0</v>
      </c>
      <c r="H534" s="1508">
        <f t="shared" si="25"/>
        <v>0</v>
      </c>
      <c r="I534" s="863">
        <v>30</v>
      </c>
      <c r="J534" s="863">
        <v>120</v>
      </c>
      <c r="K534" s="166"/>
      <c r="L534" s="1513">
        <f t="shared" si="26"/>
        <v>0</v>
      </c>
      <c r="M534" s="737"/>
      <c r="N534" s="1361"/>
    </row>
    <row r="535" spans="1:14" s="849" customFormat="1">
      <c r="A535" s="304"/>
      <c r="B535" s="1908"/>
      <c r="C535" s="860" t="s">
        <v>8393</v>
      </c>
      <c r="D535" s="887" t="s">
        <v>4246</v>
      </c>
      <c r="E535" s="862" t="s">
        <v>11919</v>
      </c>
      <c r="F535" s="1520">
        <v>14.697203908803226</v>
      </c>
      <c r="G535" s="1868">
        <f t="shared" si="24"/>
        <v>0</v>
      </c>
      <c r="H535" s="1508">
        <f t="shared" si="25"/>
        <v>0</v>
      </c>
      <c r="I535" s="863">
        <v>20</v>
      </c>
      <c r="J535" s="863">
        <v>80</v>
      </c>
      <c r="K535" s="166"/>
      <c r="L535" s="1513">
        <f t="shared" si="26"/>
        <v>0</v>
      </c>
      <c r="M535" s="737"/>
      <c r="N535" s="1361"/>
    </row>
    <row r="536" spans="1:14" s="849" customFormat="1" ht="31.5">
      <c r="A536" s="304"/>
      <c r="B536" s="1908"/>
      <c r="C536" s="860" t="s">
        <v>8394</v>
      </c>
      <c r="D536" s="887" t="s">
        <v>4245</v>
      </c>
      <c r="E536" s="862" t="s">
        <v>11920</v>
      </c>
      <c r="F536" s="1520">
        <v>55.458819784547011</v>
      </c>
      <c r="G536" s="1868">
        <f t="shared" si="24"/>
        <v>0</v>
      </c>
      <c r="H536" s="1508">
        <f t="shared" si="25"/>
        <v>0</v>
      </c>
      <c r="I536" s="863">
        <v>10</v>
      </c>
      <c r="J536" s="863">
        <v>60</v>
      </c>
      <c r="K536" s="166"/>
      <c r="L536" s="1513">
        <f t="shared" si="26"/>
        <v>0</v>
      </c>
      <c r="M536" s="737"/>
      <c r="N536" s="1361"/>
    </row>
    <row r="537" spans="1:14" s="849" customFormat="1">
      <c r="A537" s="304"/>
      <c r="B537" s="1908"/>
      <c r="C537" s="860" t="s">
        <v>8395</v>
      </c>
      <c r="D537" s="887" t="s">
        <v>4244</v>
      </c>
      <c r="E537" s="862" t="s">
        <v>11921</v>
      </c>
      <c r="F537" s="1520">
        <v>85.819337509445376</v>
      </c>
      <c r="G537" s="1868">
        <f t="shared" si="24"/>
        <v>0</v>
      </c>
      <c r="H537" s="1508">
        <f t="shared" si="25"/>
        <v>0</v>
      </c>
      <c r="I537" s="863">
        <v>5</v>
      </c>
      <c r="J537" s="863">
        <v>30</v>
      </c>
      <c r="K537" s="166"/>
      <c r="L537" s="1513">
        <f t="shared" si="26"/>
        <v>0</v>
      </c>
      <c r="M537" s="737"/>
      <c r="N537" s="1361"/>
    </row>
    <row r="538" spans="1:14" s="849" customFormat="1">
      <c r="A538" s="304"/>
      <c r="B538" s="1908"/>
      <c r="C538" s="860" t="s">
        <v>8396</v>
      </c>
      <c r="D538" s="887" t="s">
        <v>4243</v>
      </c>
      <c r="E538" s="862" t="s">
        <v>11922</v>
      </c>
      <c r="F538" s="1520">
        <v>132.43927941876814</v>
      </c>
      <c r="G538" s="1868">
        <f t="shared" si="24"/>
        <v>0</v>
      </c>
      <c r="H538" s="1508">
        <f t="shared" si="25"/>
        <v>0</v>
      </c>
      <c r="I538" s="863">
        <v>4</v>
      </c>
      <c r="J538" s="863">
        <v>16</v>
      </c>
      <c r="K538" s="166"/>
      <c r="L538" s="1513">
        <f t="shared" si="26"/>
        <v>0</v>
      </c>
      <c r="M538" s="737"/>
      <c r="N538" s="1361"/>
    </row>
    <row r="539" spans="1:14" s="849" customFormat="1" ht="16.5" thickBot="1">
      <c r="A539" s="304"/>
      <c r="B539" s="1909"/>
      <c r="C539" s="860" t="s">
        <v>8397</v>
      </c>
      <c r="D539" s="876" t="s">
        <v>4242</v>
      </c>
      <c r="E539" s="872" t="s">
        <v>11923</v>
      </c>
      <c r="F539" s="1522">
        <v>326.97681479347267</v>
      </c>
      <c r="G539" s="1870">
        <f t="shared" si="24"/>
        <v>0</v>
      </c>
      <c r="H539" s="1510">
        <f t="shared" si="25"/>
        <v>0</v>
      </c>
      <c r="I539" s="873">
        <v>0</v>
      </c>
      <c r="J539" s="873">
        <v>5</v>
      </c>
      <c r="K539" s="169"/>
      <c r="L539" s="1515">
        <f t="shared" si="26"/>
        <v>0</v>
      </c>
      <c r="M539" s="737"/>
      <c r="N539" s="1361"/>
    </row>
    <row r="540" spans="1:14" s="849" customFormat="1" ht="31.5">
      <c r="A540" s="304"/>
      <c r="B540" s="1907"/>
      <c r="C540" s="856" t="s">
        <v>8398</v>
      </c>
      <c r="D540" s="857" t="s">
        <v>4241</v>
      </c>
      <c r="E540" s="858" t="s">
        <v>11309</v>
      </c>
      <c r="F540" s="1511">
        <v>9.4349882435534003</v>
      </c>
      <c r="G540" s="1871">
        <f t="shared" si="24"/>
        <v>0</v>
      </c>
      <c r="H540" s="1511">
        <f t="shared" si="25"/>
        <v>0</v>
      </c>
      <c r="I540" s="859">
        <v>25</v>
      </c>
      <c r="J540" s="859">
        <v>200</v>
      </c>
      <c r="K540" s="164"/>
      <c r="L540" s="1516">
        <f t="shared" si="26"/>
        <v>0</v>
      </c>
      <c r="M540" s="737"/>
      <c r="N540" s="1361"/>
    </row>
    <row r="541" spans="1:14" s="849" customFormat="1" ht="31.5">
      <c r="A541" s="304"/>
      <c r="B541" s="1908"/>
      <c r="C541" s="860" t="s">
        <v>8399</v>
      </c>
      <c r="D541" s="861" t="s">
        <v>4240</v>
      </c>
      <c r="E541" s="862" t="s">
        <v>11310</v>
      </c>
      <c r="F541" s="1520">
        <v>12.579984324737866</v>
      </c>
      <c r="G541" s="1868">
        <f t="shared" si="24"/>
        <v>0</v>
      </c>
      <c r="H541" s="1508">
        <f t="shared" si="25"/>
        <v>0</v>
      </c>
      <c r="I541" s="863">
        <v>15</v>
      </c>
      <c r="J541" s="863">
        <v>120</v>
      </c>
      <c r="K541" s="166"/>
      <c r="L541" s="1513">
        <f t="shared" si="26"/>
        <v>0</v>
      </c>
      <c r="M541" s="737"/>
      <c r="N541" s="1361"/>
    </row>
    <row r="542" spans="1:14" s="849" customFormat="1">
      <c r="A542" s="304"/>
      <c r="B542" s="1908"/>
      <c r="C542" s="860" t="s">
        <v>8400</v>
      </c>
      <c r="D542" s="861" t="s">
        <v>4239</v>
      </c>
      <c r="E542" s="862" t="s">
        <v>11311</v>
      </c>
      <c r="F542" s="1520">
        <v>16.259424184424269</v>
      </c>
      <c r="G542" s="1868">
        <f t="shared" si="24"/>
        <v>0</v>
      </c>
      <c r="H542" s="1508">
        <f t="shared" si="25"/>
        <v>0</v>
      </c>
      <c r="I542" s="863">
        <v>15</v>
      </c>
      <c r="J542" s="863">
        <v>90</v>
      </c>
      <c r="K542" s="166"/>
      <c r="L542" s="1513">
        <f t="shared" si="26"/>
        <v>0</v>
      </c>
      <c r="M542" s="737"/>
      <c r="N542" s="1361"/>
    </row>
    <row r="543" spans="1:14" s="849" customFormat="1" ht="31.5">
      <c r="A543" s="304"/>
      <c r="B543" s="1908"/>
      <c r="C543" s="860" t="s">
        <v>8401</v>
      </c>
      <c r="D543" s="861" t="s">
        <v>4238</v>
      </c>
      <c r="E543" s="862" t="s">
        <v>11312</v>
      </c>
      <c r="F543" s="1520">
        <v>26.084967496882932</v>
      </c>
      <c r="G543" s="1868">
        <f t="shared" si="24"/>
        <v>0</v>
      </c>
      <c r="H543" s="1508">
        <f t="shared" si="25"/>
        <v>0</v>
      </c>
      <c r="I543" s="863">
        <v>10</v>
      </c>
      <c r="J543" s="863">
        <v>40</v>
      </c>
      <c r="K543" s="166"/>
      <c r="L543" s="1513">
        <f t="shared" si="26"/>
        <v>0</v>
      </c>
      <c r="M543" s="737"/>
      <c r="N543" s="1361"/>
    </row>
    <row r="544" spans="1:14" s="849" customFormat="1" ht="31.5">
      <c r="A544" s="304"/>
      <c r="B544" s="1908"/>
      <c r="C544" s="860" t="s">
        <v>8402</v>
      </c>
      <c r="D544" s="861" t="s">
        <v>4237</v>
      </c>
      <c r="E544" s="862" t="s">
        <v>11313</v>
      </c>
      <c r="F544" s="1520">
        <v>36.054399518938261</v>
      </c>
      <c r="G544" s="1868">
        <f t="shared" si="24"/>
        <v>0</v>
      </c>
      <c r="H544" s="1508">
        <f t="shared" si="25"/>
        <v>0</v>
      </c>
      <c r="I544" s="863">
        <v>10</v>
      </c>
      <c r="J544" s="863">
        <v>40</v>
      </c>
      <c r="K544" s="166"/>
      <c r="L544" s="1513">
        <f t="shared" si="26"/>
        <v>0</v>
      </c>
      <c r="M544" s="737"/>
      <c r="N544" s="1361"/>
    </row>
    <row r="545" spans="1:14" s="849" customFormat="1" ht="16.5" thickBot="1">
      <c r="A545" s="304"/>
      <c r="B545" s="1909"/>
      <c r="C545" s="864" t="s">
        <v>8403</v>
      </c>
      <c r="D545" s="865" t="s">
        <v>4236</v>
      </c>
      <c r="E545" s="866" t="s">
        <v>11314</v>
      </c>
      <c r="F545" s="1521">
        <v>62.735477384150272</v>
      </c>
      <c r="G545" s="1869">
        <f t="shared" si="24"/>
        <v>0</v>
      </c>
      <c r="H545" s="1509">
        <f t="shared" si="25"/>
        <v>0</v>
      </c>
      <c r="I545" s="867">
        <v>10</v>
      </c>
      <c r="J545" s="867">
        <v>40</v>
      </c>
      <c r="K545" s="167"/>
      <c r="L545" s="1514">
        <f t="shared" si="26"/>
        <v>0</v>
      </c>
      <c r="M545" s="737"/>
      <c r="N545" s="1361"/>
    </row>
    <row r="546" spans="1:14" s="849" customFormat="1">
      <c r="A546" s="304"/>
      <c r="B546" s="1907"/>
      <c r="C546" s="860" t="s">
        <v>8404</v>
      </c>
      <c r="D546" s="874" t="s">
        <v>4235</v>
      </c>
      <c r="E546" s="869" t="s">
        <v>11924</v>
      </c>
      <c r="F546" s="1508">
        <v>3.7411064495135489</v>
      </c>
      <c r="G546" s="1867">
        <f t="shared" si="24"/>
        <v>0</v>
      </c>
      <c r="H546" s="1508">
        <f t="shared" si="25"/>
        <v>0</v>
      </c>
      <c r="I546" s="870">
        <v>100</v>
      </c>
      <c r="J546" s="870">
        <v>1200</v>
      </c>
      <c r="K546" s="168"/>
      <c r="L546" s="1513">
        <f t="shared" si="26"/>
        <v>0</v>
      </c>
      <c r="M546" s="737"/>
      <c r="N546" s="1361"/>
    </row>
    <row r="547" spans="1:14" s="849" customFormat="1">
      <c r="A547" s="304"/>
      <c r="B547" s="1908"/>
      <c r="C547" s="860" t="s">
        <v>8609</v>
      </c>
      <c r="D547" s="861" t="s">
        <v>4234</v>
      </c>
      <c r="E547" s="862" t="s">
        <v>11925</v>
      </c>
      <c r="F547" s="1520">
        <v>1.3155539163124566</v>
      </c>
      <c r="G547" s="1868">
        <f t="shared" si="24"/>
        <v>0</v>
      </c>
      <c r="H547" s="1508">
        <f t="shared" si="25"/>
        <v>0</v>
      </c>
      <c r="I547" s="863">
        <v>100</v>
      </c>
      <c r="J547" s="863">
        <v>1200</v>
      </c>
      <c r="K547" s="166"/>
      <c r="L547" s="1513">
        <f t="shared" si="26"/>
        <v>0</v>
      </c>
      <c r="M547" s="737"/>
      <c r="N547" s="1361"/>
    </row>
    <row r="548" spans="1:14" s="849" customFormat="1">
      <c r="A548" s="304"/>
      <c r="B548" s="1908"/>
      <c r="C548" s="860" t="s">
        <v>8610</v>
      </c>
      <c r="D548" s="861" t="s">
        <v>4233</v>
      </c>
      <c r="E548" s="862" t="s">
        <v>11926</v>
      </c>
      <c r="F548" s="1520">
        <v>1.5416647456786596</v>
      </c>
      <c r="G548" s="1868">
        <f t="shared" si="24"/>
        <v>0</v>
      </c>
      <c r="H548" s="1508">
        <f t="shared" si="25"/>
        <v>0</v>
      </c>
      <c r="I548" s="863">
        <v>50</v>
      </c>
      <c r="J548" s="863">
        <v>600</v>
      </c>
      <c r="K548" s="166"/>
      <c r="L548" s="1513">
        <f t="shared" si="26"/>
        <v>0</v>
      </c>
      <c r="M548" s="737"/>
      <c r="N548" s="1361"/>
    </row>
    <row r="549" spans="1:14" s="849" customFormat="1">
      <c r="A549" s="304"/>
      <c r="B549" s="1908"/>
      <c r="C549" s="860" t="s">
        <v>8611</v>
      </c>
      <c r="D549" s="861" t="s">
        <v>4232</v>
      </c>
      <c r="E549" s="862" t="s">
        <v>11927</v>
      </c>
      <c r="F549" s="1520">
        <v>2.4255525332010914</v>
      </c>
      <c r="G549" s="1868">
        <f t="shared" si="24"/>
        <v>0</v>
      </c>
      <c r="H549" s="1508">
        <f t="shared" si="25"/>
        <v>0</v>
      </c>
      <c r="I549" s="863">
        <v>50</v>
      </c>
      <c r="J549" s="863">
        <v>300</v>
      </c>
      <c r="K549" s="166"/>
      <c r="L549" s="1513">
        <f t="shared" si="26"/>
        <v>0</v>
      </c>
      <c r="M549" s="737"/>
      <c r="N549" s="1361"/>
    </row>
    <row r="550" spans="1:14" s="849" customFormat="1">
      <c r="A550" s="304"/>
      <c r="B550" s="1908"/>
      <c r="C550" s="860" t="s">
        <v>8405</v>
      </c>
      <c r="D550" s="861" t="s">
        <v>4231</v>
      </c>
      <c r="E550" s="862" t="s">
        <v>11928</v>
      </c>
      <c r="F550" s="1520">
        <v>3.4327735003778153</v>
      </c>
      <c r="G550" s="1868">
        <f t="shared" si="24"/>
        <v>0</v>
      </c>
      <c r="H550" s="1508">
        <f t="shared" si="25"/>
        <v>0</v>
      </c>
      <c r="I550" s="863">
        <v>25</v>
      </c>
      <c r="J550" s="863">
        <v>150</v>
      </c>
      <c r="K550" s="166"/>
      <c r="L550" s="1513">
        <f t="shared" si="26"/>
        <v>0</v>
      </c>
      <c r="M550" s="737"/>
      <c r="N550" s="1361"/>
    </row>
    <row r="551" spans="1:14" s="849" customFormat="1">
      <c r="A551" s="304"/>
      <c r="B551" s="1908"/>
      <c r="C551" s="860" t="s">
        <v>8612</v>
      </c>
      <c r="D551" s="861" t="s">
        <v>4230</v>
      </c>
      <c r="E551" s="862" t="s">
        <v>11929</v>
      </c>
      <c r="F551" s="1520">
        <v>3.7411064495135489</v>
      </c>
      <c r="G551" s="1868">
        <f t="shared" si="24"/>
        <v>0</v>
      </c>
      <c r="H551" s="1508">
        <f t="shared" si="25"/>
        <v>0</v>
      </c>
      <c r="I551" s="863">
        <v>25</v>
      </c>
      <c r="J551" s="863">
        <v>150</v>
      </c>
      <c r="K551" s="166"/>
      <c r="L551" s="1513">
        <f t="shared" si="26"/>
        <v>0</v>
      </c>
      <c r="M551" s="737"/>
      <c r="N551" s="1361"/>
    </row>
    <row r="552" spans="1:14" s="849" customFormat="1">
      <c r="A552" s="304"/>
      <c r="B552" s="1908"/>
      <c r="C552" s="860" t="s">
        <v>8613</v>
      </c>
      <c r="D552" s="861" t="s">
        <v>4229</v>
      </c>
      <c r="E552" s="862" t="s">
        <v>11930</v>
      </c>
      <c r="F552" s="1520">
        <v>4.5016610573816873</v>
      </c>
      <c r="G552" s="1868">
        <f t="shared" si="24"/>
        <v>0</v>
      </c>
      <c r="H552" s="1508">
        <f t="shared" si="25"/>
        <v>0</v>
      </c>
      <c r="I552" s="863">
        <v>10</v>
      </c>
      <c r="J552" s="863">
        <v>80</v>
      </c>
      <c r="K552" s="166"/>
      <c r="L552" s="1513">
        <f t="shared" si="26"/>
        <v>0</v>
      </c>
      <c r="M552" s="737"/>
      <c r="N552" s="1361"/>
    </row>
    <row r="553" spans="1:14" s="849" customFormat="1">
      <c r="A553" s="304"/>
      <c r="B553" s="1908"/>
      <c r="C553" s="860" t="s">
        <v>8406</v>
      </c>
      <c r="D553" s="861" t="s">
        <v>4228</v>
      </c>
      <c r="E553" s="862" t="s">
        <v>11931</v>
      </c>
      <c r="F553" s="1520">
        <v>14.368315429725113</v>
      </c>
      <c r="G553" s="1868">
        <f t="shared" si="24"/>
        <v>0</v>
      </c>
      <c r="H553" s="1508">
        <f t="shared" si="25"/>
        <v>0</v>
      </c>
      <c r="I553" s="863">
        <v>10</v>
      </c>
      <c r="J553" s="863">
        <v>60</v>
      </c>
      <c r="K553" s="166"/>
      <c r="L553" s="1513">
        <f t="shared" si="26"/>
        <v>0</v>
      </c>
      <c r="M553" s="737"/>
      <c r="N553" s="1361"/>
    </row>
    <row r="554" spans="1:14" s="849" customFormat="1">
      <c r="A554" s="304"/>
      <c r="B554" s="1908"/>
      <c r="C554" s="860" t="s">
        <v>8614</v>
      </c>
      <c r="D554" s="861" t="s">
        <v>4227</v>
      </c>
      <c r="E554" s="862" t="s">
        <v>11932</v>
      </c>
      <c r="F554" s="1520">
        <v>15.683869346037568</v>
      </c>
      <c r="G554" s="1868">
        <f t="shared" si="24"/>
        <v>0</v>
      </c>
      <c r="H554" s="1508">
        <f t="shared" si="25"/>
        <v>0</v>
      </c>
      <c r="I554" s="863">
        <v>10</v>
      </c>
      <c r="J554" s="863">
        <v>40</v>
      </c>
      <c r="K554" s="166"/>
      <c r="L554" s="1513">
        <f t="shared" si="26"/>
        <v>0</v>
      </c>
      <c r="M554" s="737"/>
      <c r="N554" s="1361"/>
    </row>
    <row r="555" spans="1:14" s="849" customFormat="1">
      <c r="A555" s="304"/>
      <c r="B555" s="1908"/>
      <c r="C555" s="860" t="s">
        <v>8615</v>
      </c>
      <c r="D555" s="861" t="s">
        <v>4226</v>
      </c>
      <c r="E555" s="862" t="s">
        <v>11933</v>
      </c>
      <c r="F555" s="1520">
        <v>35.684399979975382</v>
      </c>
      <c r="G555" s="1868">
        <f t="shared" si="24"/>
        <v>0</v>
      </c>
      <c r="H555" s="1508">
        <f t="shared" si="25"/>
        <v>0</v>
      </c>
      <c r="I555" s="863">
        <v>6</v>
      </c>
      <c r="J555" s="863">
        <v>24</v>
      </c>
      <c r="K555" s="166"/>
      <c r="L555" s="1513">
        <f t="shared" si="26"/>
        <v>0</v>
      </c>
      <c r="M555" s="737"/>
      <c r="N555" s="1361"/>
    </row>
    <row r="556" spans="1:14" s="849" customFormat="1">
      <c r="A556" s="304"/>
      <c r="B556" s="1908"/>
      <c r="C556" s="860" t="s">
        <v>8407</v>
      </c>
      <c r="D556" s="861" t="s">
        <v>4225</v>
      </c>
      <c r="E556" s="862" t="s">
        <v>11934</v>
      </c>
      <c r="F556" s="1520">
        <v>59.960480841928685</v>
      </c>
      <c r="G556" s="1868">
        <f t="shared" si="24"/>
        <v>0</v>
      </c>
      <c r="H556" s="1508">
        <f t="shared" si="25"/>
        <v>0</v>
      </c>
      <c r="I556" s="863">
        <v>6</v>
      </c>
      <c r="J556" s="863">
        <v>24</v>
      </c>
      <c r="K556" s="166"/>
      <c r="L556" s="1513">
        <f t="shared" si="26"/>
        <v>0</v>
      </c>
      <c r="M556" s="737"/>
      <c r="N556" s="1361"/>
    </row>
    <row r="557" spans="1:14" s="849" customFormat="1">
      <c r="A557" s="304"/>
      <c r="B557" s="1908"/>
      <c r="C557" s="860" t="s">
        <v>8408</v>
      </c>
      <c r="D557" s="861" t="s">
        <v>4224</v>
      </c>
      <c r="E557" s="862" t="s">
        <v>11935</v>
      </c>
      <c r="F557" s="1520">
        <v>85.572671150136841</v>
      </c>
      <c r="G557" s="1868">
        <f t="shared" si="24"/>
        <v>0</v>
      </c>
      <c r="H557" s="1508">
        <f t="shared" si="25"/>
        <v>0</v>
      </c>
      <c r="I557" s="863">
        <v>8</v>
      </c>
      <c r="J557" s="863">
        <v>8</v>
      </c>
      <c r="K557" s="166"/>
      <c r="L557" s="1513">
        <f t="shared" si="26"/>
        <v>0</v>
      </c>
      <c r="M557" s="737"/>
      <c r="N557" s="1361"/>
    </row>
    <row r="558" spans="1:14" s="849" customFormat="1">
      <c r="A558" s="304"/>
      <c r="B558" s="1908"/>
      <c r="C558" s="860" t="s">
        <v>8409</v>
      </c>
      <c r="D558" s="861" t="s">
        <v>4223</v>
      </c>
      <c r="E558" s="862" t="s">
        <v>11936</v>
      </c>
      <c r="F558" s="1520">
        <v>214.96973213743232</v>
      </c>
      <c r="G558" s="1868">
        <f t="shared" si="24"/>
        <v>0</v>
      </c>
      <c r="H558" s="1508">
        <f t="shared" si="25"/>
        <v>0</v>
      </c>
      <c r="I558" s="863">
        <v>12</v>
      </c>
      <c r="J558" s="863">
        <v>12</v>
      </c>
      <c r="K558" s="166"/>
      <c r="L558" s="1513">
        <f t="shared" si="26"/>
        <v>0</v>
      </c>
      <c r="M558" s="737"/>
      <c r="N558" s="1361"/>
    </row>
    <row r="559" spans="1:14" s="849" customFormat="1">
      <c r="A559" s="304"/>
      <c r="B559" s="1908"/>
      <c r="C559" s="860" t="s">
        <v>8410</v>
      </c>
      <c r="D559" s="861" t="s">
        <v>4222</v>
      </c>
      <c r="E559" s="862" t="s">
        <v>11937</v>
      </c>
      <c r="F559" s="1520">
        <v>479.1905140168123</v>
      </c>
      <c r="G559" s="1868">
        <f t="shared" si="24"/>
        <v>0</v>
      </c>
      <c r="H559" s="1508">
        <f t="shared" si="25"/>
        <v>0</v>
      </c>
      <c r="I559" s="863">
        <v>12</v>
      </c>
      <c r="J559" s="863">
        <v>12</v>
      </c>
      <c r="K559" s="166"/>
      <c r="L559" s="1513">
        <f t="shared" si="26"/>
        <v>0</v>
      </c>
      <c r="M559" s="737"/>
      <c r="N559" s="1361"/>
    </row>
    <row r="560" spans="1:14" s="849" customFormat="1" ht="16.5" thickBot="1">
      <c r="A560" s="304"/>
      <c r="B560" s="1909"/>
      <c r="C560" s="860" t="s">
        <v>8411</v>
      </c>
      <c r="D560" s="881" t="s">
        <v>4221</v>
      </c>
      <c r="E560" s="872" t="s">
        <v>11938</v>
      </c>
      <c r="F560" s="1522">
        <v>696.17468808859815</v>
      </c>
      <c r="G560" s="1870">
        <f t="shared" si="24"/>
        <v>0</v>
      </c>
      <c r="H560" s="1510">
        <f t="shared" si="25"/>
        <v>0</v>
      </c>
      <c r="I560" s="873">
        <v>6</v>
      </c>
      <c r="J560" s="873">
        <v>6</v>
      </c>
      <c r="K560" s="169"/>
      <c r="L560" s="1515">
        <f t="shared" si="26"/>
        <v>0</v>
      </c>
      <c r="M560" s="737"/>
      <c r="N560" s="1361"/>
    </row>
    <row r="561" spans="1:14" s="849" customFormat="1">
      <c r="A561" s="304"/>
      <c r="B561" s="1907"/>
      <c r="C561" s="856" t="s">
        <v>8412</v>
      </c>
      <c r="D561" s="857" t="s">
        <v>4220</v>
      </c>
      <c r="E561" s="858" t="s">
        <v>11315</v>
      </c>
      <c r="F561" s="1511">
        <v>5.0361048358836218</v>
      </c>
      <c r="G561" s="1871">
        <f t="shared" si="24"/>
        <v>0</v>
      </c>
      <c r="H561" s="1511">
        <f t="shared" si="25"/>
        <v>0</v>
      </c>
      <c r="I561" s="859">
        <v>100</v>
      </c>
      <c r="J561" s="859">
        <v>1200</v>
      </c>
      <c r="K561" s="164"/>
      <c r="L561" s="1516">
        <f t="shared" si="26"/>
        <v>0</v>
      </c>
      <c r="M561" s="737"/>
      <c r="N561" s="1361"/>
    </row>
    <row r="562" spans="1:14" s="849" customFormat="1">
      <c r="A562" s="304"/>
      <c r="B562" s="1908"/>
      <c r="C562" s="860" t="s">
        <v>8413</v>
      </c>
      <c r="D562" s="861" t="s">
        <v>4219</v>
      </c>
      <c r="E562" s="862" t="s">
        <v>11316</v>
      </c>
      <c r="F562" s="1520">
        <v>2.7749965422215888</v>
      </c>
      <c r="G562" s="1868">
        <f t="shared" si="24"/>
        <v>0</v>
      </c>
      <c r="H562" s="1508">
        <f t="shared" si="25"/>
        <v>0</v>
      </c>
      <c r="I562" s="863">
        <v>100</v>
      </c>
      <c r="J562" s="863">
        <v>1200</v>
      </c>
      <c r="K562" s="166"/>
      <c r="L562" s="1513">
        <f t="shared" si="26"/>
        <v>0</v>
      </c>
      <c r="M562" s="737"/>
      <c r="N562" s="1361"/>
    </row>
    <row r="563" spans="1:14" s="849" customFormat="1">
      <c r="A563" s="304"/>
      <c r="B563" s="1908"/>
      <c r="C563" s="860" t="s">
        <v>8616</v>
      </c>
      <c r="D563" s="861" t="s">
        <v>4218</v>
      </c>
      <c r="E563" s="862" t="s">
        <v>11317</v>
      </c>
      <c r="F563" s="1520">
        <v>3.2066626710116126</v>
      </c>
      <c r="G563" s="1868">
        <f t="shared" si="24"/>
        <v>0</v>
      </c>
      <c r="H563" s="1508">
        <f t="shared" si="25"/>
        <v>0</v>
      </c>
      <c r="I563" s="863">
        <v>50</v>
      </c>
      <c r="J563" s="863">
        <v>600</v>
      </c>
      <c r="K563" s="166"/>
      <c r="L563" s="1513">
        <f t="shared" si="26"/>
        <v>0</v>
      </c>
      <c r="M563" s="737"/>
      <c r="N563" s="1361"/>
    </row>
    <row r="564" spans="1:14" s="849" customFormat="1">
      <c r="A564" s="304"/>
      <c r="B564" s="1908"/>
      <c r="C564" s="860" t="s">
        <v>8617</v>
      </c>
      <c r="D564" s="861" t="s">
        <v>4217</v>
      </c>
      <c r="E564" s="862" t="s">
        <v>11318</v>
      </c>
      <c r="F564" s="1520">
        <v>4.8511050664021829</v>
      </c>
      <c r="G564" s="1868">
        <f t="shared" si="24"/>
        <v>0</v>
      </c>
      <c r="H564" s="1508">
        <f t="shared" si="25"/>
        <v>0</v>
      </c>
      <c r="I564" s="863">
        <v>50</v>
      </c>
      <c r="J564" s="863">
        <v>400</v>
      </c>
      <c r="K564" s="166"/>
      <c r="L564" s="1513">
        <f t="shared" si="26"/>
        <v>0</v>
      </c>
      <c r="M564" s="737"/>
      <c r="N564" s="1361"/>
    </row>
    <row r="565" spans="1:14" s="849" customFormat="1">
      <c r="A565" s="304"/>
      <c r="B565" s="1908"/>
      <c r="C565" s="860" t="s">
        <v>8414</v>
      </c>
      <c r="D565" s="861" t="s">
        <v>4216</v>
      </c>
      <c r="E565" s="862" t="s">
        <v>11319</v>
      </c>
      <c r="F565" s="1520">
        <v>5.7555483838669979</v>
      </c>
      <c r="G565" s="1868">
        <f t="shared" si="24"/>
        <v>0</v>
      </c>
      <c r="H565" s="1508">
        <f t="shared" si="25"/>
        <v>0</v>
      </c>
      <c r="I565" s="863">
        <v>25</v>
      </c>
      <c r="J565" s="863">
        <v>200</v>
      </c>
      <c r="K565" s="166"/>
      <c r="L565" s="1513">
        <f t="shared" si="26"/>
        <v>0</v>
      </c>
      <c r="M565" s="737"/>
      <c r="N565" s="1361"/>
    </row>
    <row r="566" spans="1:14" s="849" customFormat="1">
      <c r="A566" s="304"/>
      <c r="B566" s="1908"/>
      <c r="C566" s="860" t="s">
        <v>8415</v>
      </c>
      <c r="D566" s="861" t="s">
        <v>4215</v>
      </c>
      <c r="E566" s="862" t="s">
        <v>11320</v>
      </c>
      <c r="F566" s="1520">
        <v>6.0227702731179642</v>
      </c>
      <c r="G566" s="1868">
        <f t="shared" si="24"/>
        <v>0</v>
      </c>
      <c r="H566" s="1508">
        <f t="shared" si="25"/>
        <v>0</v>
      </c>
      <c r="I566" s="863">
        <v>25</v>
      </c>
      <c r="J566" s="863">
        <v>150</v>
      </c>
      <c r="K566" s="166"/>
      <c r="L566" s="1513">
        <f t="shared" si="26"/>
        <v>0</v>
      </c>
      <c r="M566" s="737"/>
      <c r="N566" s="1361"/>
    </row>
    <row r="567" spans="1:14" s="849" customFormat="1">
      <c r="A567" s="304"/>
      <c r="B567" s="1908"/>
      <c r="C567" s="860" t="s">
        <v>8416</v>
      </c>
      <c r="D567" s="861" t="s">
        <v>4214</v>
      </c>
      <c r="E567" s="862" t="s">
        <v>11321</v>
      </c>
      <c r="F567" s="1520">
        <v>10.647764510153946</v>
      </c>
      <c r="G567" s="1868">
        <f t="shared" si="24"/>
        <v>0</v>
      </c>
      <c r="H567" s="1508">
        <f t="shared" si="25"/>
        <v>0</v>
      </c>
      <c r="I567" s="863">
        <v>10</v>
      </c>
      <c r="J567" s="863">
        <v>120</v>
      </c>
      <c r="K567" s="166"/>
      <c r="L567" s="1513">
        <f t="shared" si="26"/>
        <v>0</v>
      </c>
      <c r="M567" s="737"/>
      <c r="N567" s="1361"/>
    </row>
    <row r="568" spans="1:14" s="849" customFormat="1">
      <c r="A568" s="304"/>
      <c r="B568" s="1908"/>
      <c r="C568" s="860" t="s">
        <v>8417</v>
      </c>
      <c r="D568" s="861" t="s">
        <v>4213</v>
      </c>
      <c r="E568" s="862" t="s">
        <v>11322</v>
      </c>
      <c r="F568" s="1520">
        <v>15.683869346037568</v>
      </c>
      <c r="G568" s="1868">
        <f t="shared" si="24"/>
        <v>0</v>
      </c>
      <c r="H568" s="1508">
        <f t="shared" si="25"/>
        <v>0</v>
      </c>
      <c r="I568" s="863">
        <v>10</v>
      </c>
      <c r="J568" s="863">
        <v>60</v>
      </c>
      <c r="K568" s="166"/>
      <c r="L568" s="1513">
        <f t="shared" si="26"/>
        <v>0</v>
      </c>
      <c r="M568" s="737"/>
      <c r="N568" s="1361"/>
    </row>
    <row r="569" spans="1:14" s="849" customFormat="1">
      <c r="A569" s="304"/>
      <c r="B569" s="1908"/>
      <c r="C569" s="860" t="s">
        <v>8418</v>
      </c>
      <c r="D569" s="861" t="s">
        <v>4212</v>
      </c>
      <c r="E569" s="862" t="s">
        <v>11323</v>
      </c>
      <c r="F569" s="1520">
        <v>20.51441888249737</v>
      </c>
      <c r="G569" s="1868">
        <f t="shared" si="24"/>
        <v>0</v>
      </c>
      <c r="H569" s="1508">
        <f t="shared" si="25"/>
        <v>0</v>
      </c>
      <c r="I569" s="863">
        <v>10</v>
      </c>
      <c r="J569" s="863">
        <v>40</v>
      </c>
      <c r="K569" s="166"/>
      <c r="L569" s="1513">
        <f t="shared" si="26"/>
        <v>0</v>
      </c>
      <c r="M569" s="737"/>
      <c r="N569" s="1361"/>
    </row>
    <row r="570" spans="1:14" s="849" customFormat="1">
      <c r="A570" s="304"/>
      <c r="B570" s="1908"/>
      <c r="C570" s="860" t="s">
        <v>9237</v>
      </c>
      <c r="D570" s="861" t="s">
        <v>4211</v>
      </c>
      <c r="E570" s="862" t="s">
        <v>11324</v>
      </c>
      <c r="F570" s="1520">
        <v>36.013288459053499</v>
      </c>
      <c r="G570" s="1868">
        <f t="shared" si="24"/>
        <v>0</v>
      </c>
      <c r="H570" s="1508">
        <f t="shared" si="25"/>
        <v>0</v>
      </c>
      <c r="I570" s="863">
        <v>6</v>
      </c>
      <c r="J570" s="863">
        <v>36</v>
      </c>
      <c r="K570" s="166"/>
      <c r="L570" s="1513">
        <f t="shared" si="26"/>
        <v>0</v>
      </c>
      <c r="M570" s="737"/>
      <c r="N570" s="1361"/>
    </row>
    <row r="571" spans="1:14" s="849" customFormat="1" ht="16.5" thickBot="1">
      <c r="A571" s="304"/>
      <c r="B571" s="1909"/>
      <c r="C571" s="864" t="s">
        <v>8419</v>
      </c>
      <c r="D571" s="865" t="s">
        <v>4210</v>
      </c>
      <c r="E571" s="866" t="s">
        <v>11325</v>
      </c>
      <c r="F571" s="1521">
        <v>85.120449491404401</v>
      </c>
      <c r="G571" s="1869">
        <f t="shared" si="24"/>
        <v>0</v>
      </c>
      <c r="H571" s="1509">
        <f t="shared" si="25"/>
        <v>0</v>
      </c>
      <c r="I571" s="867">
        <v>13</v>
      </c>
      <c r="J571" s="867">
        <v>13</v>
      </c>
      <c r="K571" s="167"/>
      <c r="L571" s="1514">
        <f t="shared" si="26"/>
        <v>0</v>
      </c>
      <c r="M571" s="737"/>
      <c r="N571" s="1361"/>
    </row>
    <row r="572" spans="1:14" s="849" customFormat="1">
      <c r="A572" s="304"/>
      <c r="B572" s="1907"/>
      <c r="C572" s="860" t="s">
        <v>8420</v>
      </c>
      <c r="D572" s="874" t="s">
        <v>4209</v>
      </c>
      <c r="E572" s="869" t="s">
        <v>11326</v>
      </c>
      <c r="F572" s="1508">
        <v>3.967217278879752</v>
      </c>
      <c r="G572" s="1867">
        <f t="shared" si="24"/>
        <v>0</v>
      </c>
      <c r="H572" s="1508">
        <f t="shared" si="25"/>
        <v>0</v>
      </c>
      <c r="I572" s="870">
        <v>150</v>
      </c>
      <c r="J572" s="870">
        <v>1800</v>
      </c>
      <c r="K572" s="168"/>
      <c r="L572" s="1513">
        <f t="shared" si="26"/>
        <v>0</v>
      </c>
      <c r="M572" s="737"/>
      <c r="N572" s="1361"/>
    </row>
    <row r="573" spans="1:14" s="849" customFormat="1">
      <c r="A573" s="304"/>
      <c r="B573" s="1908"/>
      <c r="C573" s="860" t="s">
        <v>8618</v>
      </c>
      <c r="D573" s="861" t="s">
        <v>4208</v>
      </c>
      <c r="E573" s="862" t="s">
        <v>11327</v>
      </c>
      <c r="F573" s="1520">
        <v>3.2066626710116126</v>
      </c>
      <c r="G573" s="1868">
        <f t="shared" si="24"/>
        <v>0</v>
      </c>
      <c r="H573" s="1508">
        <f t="shared" si="25"/>
        <v>0</v>
      </c>
      <c r="I573" s="863">
        <v>100</v>
      </c>
      <c r="J573" s="863">
        <v>1200</v>
      </c>
      <c r="K573" s="166"/>
      <c r="L573" s="1513">
        <f t="shared" si="26"/>
        <v>0</v>
      </c>
      <c r="M573" s="737"/>
      <c r="N573" s="1361"/>
    </row>
    <row r="574" spans="1:14" s="849" customFormat="1">
      <c r="A574" s="304"/>
      <c r="B574" s="1908"/>
      <c r="C574" s="860" t="s">
        <v>8619</v>
      </c>
      <c r="D574" s="861" t="s">
        <v>4207</v>
      </c>
      <c r="E574" s="862" t="s">
        <v>11328</v>
      </c>
      <c r="F574" s="1520">
        <v>3.7411064495135489</v>
      </c>
      <c r="G574" s="1868">
        <f t="shared" si="24"/>
        <v>0</v>
      </c>
      <c r="H574" s="1508">
        <f t="shared" si="25"/>
        <v>0</v>
      </c>
      <c r="I574" s="863">
        <v>50</v>
      </c>
      <c r="J574" s="863">
        <v>600</v>
      </c>
      <c r="K574" s="166"/>
      <c r="L574" s="1513">
        <f t="shared" si="26"/>
        <v>0</v>
      </c>
      <c r="M574" s="737"/>
      <c r="N574" s="1361"/>
    </row>
    <row r="575" spans="1:14" s="849" customFormat="1">
      <c r="A575" s="304"/>
      <c r="B575" s="1908"/>
      <c r="C575" s="860" t="s">
        <v>8421</v>
      </c>
      <c r="D575" s="861" t="s">
        <v>4206</v>
      </c>
      <c r="E575" s="862" t="s">
        <v>11329</v>
      </c>
      <c r="F575" s="1520">
        <v>4.5016610573816873</v>
      </c>
      <c r="G575" s="1868">
        <f t="shared" si="24"/>
        <v>0</v>
      </c>
      <c r="H575" s="1508">
        <f t="shared" si="25"/>
        <v>0</v>
      </c>
      <c r="I575" s="863">
        <v>50</v>
      </c>
      <c r="J575" s="863">
        <v>400</v>
      </c>
      <c r="K575" s="166"/>
      <c r="L575" s="1513">
        <f t="shared" si="26"/>
        <v>0</v>
      </c>
      <c r="M575" s="737"/>
      <c r="N575" s="1361"/>
    </row>
    <row r="576" spans="1:14" s="849" customFormat="1">
      <c r="A576" s="304"/>
      <c r="B576" s="1908"/>
      <c r="C576" s="860" t="s">
        <v>8422</v>
      </c>
      <c r="D576" s="861" t="s">
        <v>4205</v>
      </c>
      <c r="E576" s="862" t="s">
        <v>11330</v>
      </c>
      <c r="F576" s="1520">
        <v>6.0227702731179642</v>
      </c>
      <c r="G576" s="1868">
        <f t="shared" si="24"/>
        <v>0</v>
      </c>
      <c r="H576" s="1508">
        <f t="shared" si="25"/>
        <v>0</v>
      </c>
      <c r="I576" s="863">
        <v>25</v>
      </c>
      <c r="J576" s="863">
        <v>200</v>
      </c>
      <c r="K576" s="166"/>
      <c r="L576" s="1513">
        <f t="shared" si="26"/>
        <v>0</v>
      </c>
      <c r="M576" s="737"/>
      <c r="N576" s="1361"/>
    </row>
    <row r="577" spans="1:14" s="849" customFormat="1">
      <c r="A577" s="304"/>
      <c r="B577" s="1908"/>
      <c r="C577" s="860" t="s">
        <v>8423</v>
      </c>
      <c r="D577" s="861" t="s">
        <v>4204</v>
      </c>
      <c r="E577" s="862" t="s">
        <v>11331</v>
      </c>
      <c r="F577" s="1520">
        <v>7.6672126685085358</v>
      </c>
      <c r="G577" s="1868">
        <f t="shared" si="24"/>
        <v>0</v>
      </c>
      <c r="H577" s="1508">
        <f t="shared" si="25"/>
        <v>0</v>
      </c>
      <c r="I577" s="863">
        <v>25</v>
      </c>
      <c r="J577" s="863">
        <v>150</v>
      </c>
      <c r="K577" s="166"/>
      <c r="L577" s="1513">
        <f t="shared" si="26"/>
        <v>0</v>
      </c>
      <c r="M577" s="737"/>
      <c r="N577" s="1361"/>
    </row>
    <row r="578" spans="1:14" s="849" customFormat="1">
      <c r="A578" s="304"/>
      <c r="B578" s="1908"/>
      <c r="C578" s="860" t="s">
        <v>8424</v>
      </c>
      <c r="D578" s="861" t="s">
        <v>4203</v>
      </c>
      <c r="E578" s="862" t="s">
        <v>11332</v>
      </c>
      <c r="F578" s="1520">
        <v>9.4760993034381631</v>
      </c>
      <c r="G578" s="1868">
        <f t="shared" si="24"/>
        <v>0</v>
      </c>
      <c r="H578" s="1508">
        <f t="shared" si="25"/>
        <v>0</v>
      </c>
      <c r="I578" s="863">
        <v>10</v>
      </c>
      <c r="J578" s="863">
        <v>120</v>
      </c>
      <c r="K578" s="166"/>
      <c r="L578" s="1513">
        <f t="shared" si="26"/>
        <v>0</v>
      </c>
      <c r="M578" s="737"/>
      <c r="N578" s="1361"/>
    </row>
    <row r="579" spans="1:14" s="849" customFormat="1">
      <c r="A579" s="304"/>
      <c r="B579" s="1908"/>
      <c r="C579" s="860" t="s">
        <v>8425</v>
      </c>
      <c r="D579" s="861" t="s">
        <v>4202</v>
      </c>
      <c r="E579" s="862" t="s">
        <v>11333</v>
      </c>
      <c r="F579" s="1520">
        <v>16.259424184424269</v>
      </c>
      <c r="G579" s="1868">
        <f t="shared" si="24"/>
        <v>0</v>
      </c>
      <c r="H579" s="1508">
        <f t="shared" si="25"/>
        <v>0</v>
      </c>
      <c r="I579" s="863">
        <v>10</v>
      </c>
      <c r="J579" s="863">
        <v>60</v>
      </c>
      <c r="K579" s="166"/>
      <c r="L579" s="1513">
        <f t="shared" si="26"/>
        <v>0</v>
      </c>
      <c r="M579" s="737"/>
      <c r="N579" s="1361"/>
    </row>
    <row r="580" spans="1:14" s="849" customFormat="1">
      <c r="A580" s="304"/>
      <c r="B580" s="1908"/>
      <c r="C580" s="860" t="s">
        <v>8426</v>
      </c>
      <c r="D580" s="861" t="s">
        <v>4201</v>
      </c>
      <c r="E580" s="862" t="s">
        <v>11334</v>
      </c>
      <c r="F580" s="1520">
        <v>21.439417729904569</v>
      </c>
      <c r="G580" s="1868">
        <f t="shared" si="24"/>
        <v>0</v>
      </c>
      <c r="H580" s="1508">
        <f t="shared" si="25"/>
        <v>0</v>
      </c>
      <c r="I580" s="863">
        <v>10</v>
      </c>
      <c r="J580" s="863">
        <v>40</v>
      </c>
      <c r="K580" s="166"/>
      <c r="L580" s="1513">
        <f t="shared" si="26"/>
        <v>0</v>
      </c>
      <c r="M580" s="737"/>
      <c r="N580" s="1361"/>
    </row>
    <row r="581" spans="1:14" s="849" customFormat="1">
      <c r="A581" s="304"/>
      <c r="B581" s="1908"/>
      <c r="C581" s="860" t="s">
        <v>8427</v>
      </c>
      <c r="D581" s="861" t="s">
        <v>4200</v>
      </c>
      <c r="E581" s="862" t="s">
        <v>11335</v>
      </c>
      <c r="F581" s="1520">
        <v>48.531606193964215</v>
      </c>
      <c r="G581" s="1868">
        <f t="shared" ref="G581:G644" si="27">$G$2</f>
        <v>0</v>
      </c>
      <c r="H581" s="1508">
        <f t="shared" si="25"/>
        <v>0</v>
      </c>
      <c r="I581" s="863">
        <v>6</v>
      </c>
      <c r="J581" s="863">
        <v>24</v>
      </c>
      <c r="K581" s="166"/>
      <c r="L581" s="1513">
        <f t="shared" si="26"/>
        <v>0</v>
      </c>
      <c r="M581" s="737"/>
      <c r="N581" s="1361"/>
    </row>
    <row r="582" spans="1:14" s="849" customFormat="1" ht="16.5" thickBot="1">
      <c r="A582" s="304"/>
      <c r="B582" s="1909"/>
      <c r="C582" s="860" t="s">
        <v>8428</v>
      </c>
      <c r="D582" s="871" t="s">
        <v>4199</v>
      </c>
      <c r="E582" s="872" t="s">
        <v>11336</v>
      </c>
      <c r="F582" s="1522">
        <v>65.716029225795666</v>
      </c>
      <c r="G582" s="1870">
        <f t="shared" si="27"/>
        <v>0</v>
      </c>
      <c r="H582" s="1510">
        <f t="shared" ref="H582:H645" si="28">IFERROR(G582*F582,"-")</f>
        <v>0</v>
      </c>
      <c r="I582" s="873">
        <v>8</v>
      </c>
      <c r="J582" s="873">
        <v>8</v>
      </c>
      <c r="K582" s="169"/>
      <c r="L582" s="1515">
        <f t="shared" ref="L582:L645" si="29">IFERROR(H582*K582,0)</f>
        <v>0</v>
      </c>
      <c r="M582" s="737"/>
      <c r="N582" s="1361"/>
    </row>
    <row r="583" spans="1:14" s="849" customFormat="1">
      <c r="A583" s="304"/>
      <c r="B583" s="1907"/>
      <c r="C583" s="856" t="s">
        <v>8429</v>
      </c>
      <c r="D583" s="857" t="s">
        <v>4198</v>
      </c>
      <c r="E583" s="858" t="s">
        <v>11337</v>
      </c>
      <c r="F583" s="1511">
        <v>4.2961057579578661</v>
      </c>
      <c r="G583" s="1871">
        <f t="shared" si="27"/>
        <v>0</v>
      </c>
      <c r="H583" s="1511">
        <f t="shared" si="28"/>
        <v>0</v>
      </c>
      <c r="I583" s="859">
        <v>100</v>
      </c>
      <c r="J583" s="859">
        <v>1200</v>
      </c>
      <c r="K583" s="164"/>
      <c r="L583" s="1516">
        <f t="shared" si="29"/>
        <v>0</v>
      </c>
      <c r="M583" s="737"/>
      <c r="N583" s="1361"/>
    </row>
    <row r="584" spans="1:14" s="849" customFormat="1">
      <c r="A584" s="304"/>
      <c r="B584" s="1908"/>
      <c r="C584" s="860" t="s">
        <v>8430</v>
      </c>
      <c r="D584" s="861" t="s">
        <v>4197</v>
      </c>
      <c r="E584" s="862" t="s">
        <v>11338</v>
      </c>
      <c r="F584" s="1520">
        <v>3.967217278879752</v>
      </c>
      <c r="G584" s="1868">
        <f t="shared" si="27"/>
        <v>0</v>
      </c>
      <c r="H584" s="1508">
        <f t="shared" si="28"/>
        <v>0</v>
      </c>
      <c r="I584" s="863">
        <v>150</v>
      </c>
      <c r="J584" s="863">
        <v>1800</v>
      </c>
      <c r="K584" s="166"/>
      <c r="L584" s="1513">
        <f t="shared" si="29"/>
        <v>0</v>
      </c>
      <c r="M584" s="737"/>
      <c r="N584" s="1361"/>
    </row>
    <row r="585" spans="1:14" s="849" customFormat="1">
      <c r="A585" s="304"/>
      <c r="B585" s="1908"/>
      <c r="C585" s="860" t="s">
        <v>8620</v>
      </c>
      <c r="D585" s="861" t="s">
        <v>4196</v>
      </c>
      <c r="E585" s="862" t="s">
        <v>11339</v>
      </c>
      <c r="F585" s="1520">
        <v>4.2549946980731015</v>
      </c>
      <c r="G585" s="1868">
        <f t="shared" si="27"/>
        <v>0</v>
      </c>
      <c r="H585" s="1508">
        <f t="shared" si="28"/>
        <v>0</v>
      </c>
      <c r="I585" s="863">
        <v>100</v>
      </c>
      <c r="J585" s="863">
        <v>1200</v>
      </c>
      <c r="K585" s="166"/>
      <c r="L585" s="1513">
        <f t="shared" si="29"/>
        <v>0</v>
      </c>
      <c r="M585" s="737"/>
      <c r="N585" s="1361"/>
    </row>
    <row r="586" spans="1:14" s="849" customFormat="1">
      <c r="A586" s="304"/>
      <c r="B586" s="1908"/>
      <c r="C586" s="860" t="s">
        <v>8621</v>
      </c>
      <c r="D586" s="861" t="s">
        <v>4195</v>
      </c>
      <c r="E586" s="862" t="s">
        <v>11340</v>
      </c>
      <c r="F586" s="1520">
        <v>6.927213590582781</v>
      </c>
      <c r="G586" s="1868">
        <f t="shared" si="27"/>
        <v>0</v>
      </c>
      <c r="H586" s="1508">
        <f t="shared" si="28"/>
        <v>0</v>
      </c>
      <c r="I586" s="863">
        <v>50</v>
      </c>
      <c r="J586" s="863">
        <v>400</v>
      </c>
      <c r="K586" s="166"/>
      <c r="L586" s="1513">
        <f t="shared" si="29"/>
        <v>0</v>
      </c>
      <c r="M586" s="737"/>
      <c r="N586" s="1361"/>
    </row>
    <row r="587" spans="1:14" s="849" customFormat="1">
      <c r="A587" s="304"/>
      <c r="B587" s="1908"/>
      <c r="C587" s="860" t="s">
        <v>8431</v>
      </c>
      <c r="D587" s="861" t="s">
        <v>4194</v>
      </c>
      <c r="E587" s="862" t="s">
        <v>11341</v>
      </c>
      <c r="F587" s="1520">
        <v>7.2972131295456562</v>
      </c>
      <c r="G587" s="1868">
        <f t="shared" si="27"/>
        <v>0</v>
      </c>
      <c r="H587" s="1508">
        <f t="shared" si="28"/>
        <v>0</v>
      </c>
      <c r="I587" s="863">
        <v>25</v>
      </c>
      <c r="J587" s="863">
        <v>300</v>
      </c>
      <c r="K587" s="166"/>
      <c r="L587" s="1513">
        <f t="shared" si="29"/>
        <v>0</v>
      </c>
      <c r="M587" s="737"/>
      <c r="N587" s="1361"/>
    </row>
    <row r="588" spans="1:14" s="849" customFormat="1">
      <c r="A588" s="304"/>
      <c r="B588" s="1908"/>
      <c r="C588" s="860" t="s">
        <v>8432</v>
      </c>
      <c r="D588" s="861" t="s">
        <v>4193</v>
      </c>
      <c r="E588" s="862" t="s">
        <v>11342</v>
      </c>
      <c r="F588" s="1520">
        <v>7.8316569080475933</v>
      </c>
      <c r="G588" s="1868">
        <f t="shared" si="27"/>
        <v>0</v>
      </c>
      <c r="H588" s="1508">
        <f t="shared" si="28"/>
        <v>0</v>
      </c>
      <c r="I588" s="863">
        <v>25</v>
      </c>
      <c r="J588" s="863">
        <v>200</v>
      </c>
      <c r="K588" s="166"/>
      <c r="L588" s="1513">
        <f t="shared" si="29"/>
        <v>0</v>
      </c>
      <c r="M588" s="737"/>
      <c r="N588" s="1361"/>
    </row>
    <row r="589" spans="1:14" s="849" customFormat="1">
      <c r="A589" s="304"/>
      <c r="B589" s="1908"/>
      <c r="C589" s="860" t="s">
        <v>8622</v>
      </c>
      <c r="D589" s="861" t="s">
        <v>4192</v>
      </c>
      <c r="E589" s="862" t="s">
        <v>11343</v>
      </c>
      <c r="F589" s="1520">
        <v>10.113320731652012</v>
      </c>
      <c r="G589" s="1868">
        <f t="shared" si="27"/>
        <v>0</v>
      </c>
      <c r="H589" s="1508">
        <f t="shared" si="28"/>
        <v>0</v>
      </c>
      <c r="I589" s="863">
        <v>10</v>
      </c>
      <c r="J589" s="863">
        <v>120</v>
      </c>
      <c r="K589" s="166"/>
      <c r="L589" s="1513">
        <f t="shared" si="29"/>
        <v>0</v>
      </c>
      <c r="M589" s="737"/>
      <c r="N589" s="1361"/>
    </row>
    <row r="590" spans="1:14" s="849" customFormat="1">
      <c r="A590" s="304"/>
      <c r="B590" s="1908"/>
      <c r="C590" s="860" t="s">
        <v>8433</v>
      </c>
      <c r="D590" s="861" t="s">
        <v>4191</v>
      </c>
      <c r="E590" s="862" t="s">
        <v>11344</v>
      </c>
      <c r="F590" s="1520">
        <v>14.039426950647</v>
      </c>
      <c r="G590" s="1868">
        <f t="shared" si="27"/>
        <v>0</v>
      </c>
      <c r="H590" s="1508">
        <f t="shared" si="28"/>
        <v>0</v>
      </c>
      <c r="I590" s="863">
        <v>10</v>
      </c>
      <c r="J590" s="863">
        <v>60</v>
      </c>
      <c r="K590" s="166"/>
      <c r="L590" s="1513">
        <f t="shared" si="29"/>
        <v>0</v>
      </c>
      <c r="M590" s="737"/>
      <c r="N590" s="1361"/>
    </row>
    <row r="591" spans="1:14" s="849" customFormat="1">
      <c r="A591" s="304"/>
      <c r="B591" s="1908"/>
      <c r="C591" s="860" t="s">
        <v>8434</v>
      </c>
      <c r="D591" s="861" t="s">
        <v>4190</v>
      </c>
      <c r="E591" s="862" t="s">
        <v>11345</v>
      </c>
      <c r="F591" s="1520">
        <v>21.274973490365504</v>
      </c>
      <c r="G591" s="1868">
        <f t="shared" si="27"/>
        <v>0</v>
      </c>
      <c r="H591" s="1508">
        <f t="shared" si="28"/>
        <v>0</v>
      </c>
      <c r="I591" s="863">
        <v>10</v>
      </c>
      <c r="J591" s="863">
        <v>40</v>
      </c>
      <c r="K591" s="166"/>
      <c r="L591" s="1513">
        <f t="shared" si="29"/>
        <v>0</v>
      </c>
      <c r="M591" s="737"/>
      <c r="N591" s="1361"/>
    </row>
    <row r="592" spans="1:14" s="849" customFormat="1">
      <c r="A592" s="304"/>
      <c r="B592" s="1908"/>
      <c r="C592" s="860" t="s">
        <v>8435</v>
      </c>
      <c r="D592" s="861" t="s">
        <v>4189</v>
      </c>
      <c r="E592" s="862" t="s">
        <v>11346</v>
      </c>
      <c r="F592" s="1520">
        <v>47.997162415462277</v>
      </c>
      <c r="G592" s="1868">
        <f t="shared" si="27"/>
        <v>0</v>
      </c>
      <c r="H592" s="1508">
        <f t="shared" si="28"/>
        <v>0</v>
      </c>
      <c r="I592" s="863">
        <v>6</v>
      </c>
      <c r="J592" s="863">
        <v>24</v>
      </c>
      <c r="K592" s="166"/>
      <c r="L592" s="1513">
        <f t="shared" si="29"/>
        <v>0</v>
      </c>
      <c r="M592" s="737"/>
      <c r="N592" s="1361"/>
    </row>
    <row r="593" spans="1:14" s="849" customFormat="1" ht="16.5" thickBot="1">
      <c r="A593" s="304"/>
      <c r="B593" s="1909"/>
      <c r="C593" s="864" t="s">
        <v>8436</v>
      </c>
      <c r="D593" s="865" t="s">
        <v>4188</v>
      </c>
      <c r="E593" s="866" t="s">
        <v>11347</v>
      </c>
      <c r="F593" s="1521">
        <v>140.70260245560576</v>
      </c>
      <c r="G593" s="1869">
        <f t="shared" si="27"/>
        <v>0</v>
      </c>
      <c r="H593" s="1509">
        <f t="shared" si="28"/>
        <v>0</v>
      </c>
      <c r="I593" s="867">
        <v>4</v>
      </c>
      <c r="J593" s="867">
        <v>16</v>
      </c>
      <c r="K593" s="167"/>
      <c r="L593" s="1514">
        <f t="shared" si="29"/>
        <v>0</v>
      </c>
      <c r="M593" s="737"/>
      <c r="N593" s="1361"/>
    </row>
    <row r="594" spans="1:14" s="849" customFormat="1" ht="31.5">
      <c r="A594" s="304"/>
      <c r="B594" s="1907"/>
      <c r="C594" s="860" t="s">
        <v>8437</v>
      </c>
      <c r="D594" s="874" t="s">
        <v>4187</v>
      </c>
      <c r="E594" s="869" t="s">
        <v>11348</v>
      </c>
      <c r="F594" s="1508">
        <v>2.3227748834891808</v>
      </c>
      <c r="G594" s="1867">
        <f t="shared" si="27"/>
        <v>0</v>
      </c>
      <c r="H594" s="1508">
        <f t="shared" si="28"/>
        <v>0</v>
      </c>
      <c r="I594" s="870">
        <v>50</v>
      </c>
      <c r="J594" s="870">
        <v>600</v>
      </c>
      <c r="K594" s="168"/>
      <c r="L594" s="1513">
        <f t="shared" si="29"/>
        <v>0</v>
      </c>
      <c r="M594" s="737"/>
      <c r="N594" s="1361"/>
    </row>
    <row r="595" spans="1:14" s="849" customFormat="1" ht="31.5">
      <c r="A595" s="304"/>
      <c r="B595" s="1908"/>
      <c r="C595" s="860" t="s">
        <v>8438</v>
      </c>
      <c r="D595" s="861" t="s">
        <v>4186</v>
      </c>
      <c r="E595" s="862" t="s">
        <v>11349</v>
      </c>
      <c r="F595" s="1520">
        <v>2.6311078326249131</v>
      </c>
      <c r="G595" s="1868">
        <f t="shared" si="27"/>
        <v>0</v>
      </c>
      <c r="H595" s="1508">
        <f t="shared" si="28"/>
        <v>0</v>
      </c>
      <c r="I595" s="863">
        <v>50</v>
      </c>
      <c r="J595" s="863">
        <v>400</v>
      </c>
      <c r="K595" s="166"/>
      <c r="L595" s="1513">
        <f t="shared" si="29"/>
        <v>0</v>
      </c>
      <c r="M595" s="737"/>
      <c r="N595" s="1361"/>
    </row>
    <row r="596" spans="1:14" s="849" customFormat="1" ht="31.5">
      <c r="A596" s="304"/>
      <c r="B596" s="1908"/>
      <c r="C596" s="860" t="s">
        <v>8439</v>
      </c>
      <c r="D596" s="861" t="s">
        <v>4185</v>
      </c>
      <c r="E596" s="862" t="s">
        <v>11350</v>
      </c>
      <c r="F596" s="1520">
        <v>4.5633276472088351</v>
      </c>
      <c r="G596" s="1868">
        <f t="shared" si="27"/>
        <v>0</v>
      </c>
      <c r="H596" s="1508">
        <f t="shared" si="28"/>
        <v>0</v>
      </c>
      <c r="I596" s="863">
        <v>50</v>
      </c>
      <c r="J596" s="863">
        <v>300</v>
      </c>
      <c r="K596" s="166"/>
      <c r="L596" s="1513">
        <f t="shared" si="29"/>
        <v>0</v>
      </c>
      <c r="M596" s="737"/>
      <c r="N596" s="1361"/>
    </row>
    <row r="597" spans="1:14" s="849" customFormat="1" ht="31.5">
      <c r="A597" s="304"/>
      <c r="B597" s="1908"/>
      <c r="C597" s="860" t="s">
        <v>8440</v>
      </c>
      <c r="D597" s="861" t="s">
        <v>4184</v>
      </c>
      <c r="E597" s="862" t="s">
        <v>11351</v>
      </c>
      <c r="F597" s="1520">
        <v>7.5233239589118641</v>
      </c>
      <c r="G597" s="1868">
        <f t="shared" si="27"/>
        <v>0</v>
      </c>
      <c r="H597" s="1508">
        <f t="shared" si="28"/>
        <v>0</v>
      </c>
      <c r="I597" s="863">
        <v>25</v>
      </c>
      <c r="J597" s="863">
        <v>100</v>
      </c>
      <c r="K597" s="166"/>
      <c r="L597" s="1513">
        <f t="shared" si="29"/>
        <v>0</v>
      </c>
      <c r="M597" s="737"/>
      <c r="N597" s="1361"/>
    </row>
    <row r="598" spans="1:14" s="849" customFormat="1" ht="32.25" thickBot="1">
      <c r="A598" s="304"/>
      <c r="B598" s="1909"/>
      <c r="C598" s="860" t="s">
        <v>8441</v>
      </c>
      <c r="D598" s="871" t="s">
        <v>4183</v>
      </c>
      <c r="E598" s="872" t="s">
        <v>11352</v>
      </c>
      <c r="F598" s="1522">
        <v>9.2705440040143419</v>
      </c>
      <c r="G598" s="1870">
        <f t="shared" si="27"/>
        <v>0</v>
      </c>
      <c r="H598" s="1510">
        <f t="shared" si="28"/>
        <v>0</v>
      </c>
      <c r="I598" s="873">
        <v>25</v>
      </c>
      <c r="J598" s="873">
        <v>100</v>
      </c>
      <c r="K598" s="169"/>
      <c r="L598" s="1515">
        <f t="shared" si="29"/>
        <v>0</v>
      </c>
      <c r="M598" s="737"/>
      <c r="N598" s="1361"/>
    </row>
    <row r="599" spans="1:14" s="849" customFormat="1" ht="31.5">
      <c r="A599" s="304"/>
      <c r="B599" s="1907"/>
      <c r="C599" s="856" t="s">
        <v>8442</v>
      </c>
      <c r="D599" s="857" t="s">
        <v>4182</v>
      </c>
      <c r="E599" s="858" t="s">
        <v>11353</v>
      </c>
      <c r="F599" s="1511">
        <v>6.6805472312741943</v>
      </c>
      <c r="G599" s="1871">
        <f t="shared" si="27"/>
        <v>0</v>
      </c>
      <c r="H599" s="1511">
        <f t="shared" si="28"/>
        <v>0</v>
      </c>
      <c r="I599" s="859">
        <v>25</v>
      </c>
      <c r="J599" s="859">
        <v>200</v>
      </c>
      <c r="K599" s="164"/>
      <c r="L599" s="1516">
        <f t="shared" si="29"/>
        <v>0</v>
      </c>
      <c r="M599" s="737"/>
      <c r="N599" s="1361"/>
    </row>
    <row r="600" spans="1:14" s="849" customFormat="1" ht="31.5">
      <c r="A600" s="304"/>
      <c r="B600" s="1908"/>
      <c r="C600" s="860" t="s">
        <v>8443</v>
      </c>
      <c r="D600" s="861" t="s">
        <v>4181</v>
      </c>
      <c r="E600" s="862" t="s">
        <v>11418</v>
      </c>
      <c r="F600" s="1520">
        <v>5.6322152042127076</v>
      </c>
      <c r="G600" s="1868">
        <f t="shared" si="27"/>
        <v>0</v>
      </c>
      <c r="H600" s="1508">
        <f t="shared" si="28"/>
        <v>0</v>
      </c>
      <c r="I600" s="863">
        <v>0</v>
      </c>
      <c r="J600" s="863">
        <v>0</v>
      </c>
      <c r="K600" s="166"/>
      <c r="L600" s="1513">
        <f t="shared" si="29"/>
        <v>0</v>
      </c>
      <c r="M600" s="737"/>
      <c r="N600" s="1361"/>
    </row>
    <row r="601" spans="1:14" s="849" customFormat="1" ht="31.5">
      <c r="A601" s="304"/>
      <c r="B601" s="1908"/>
      <c r="C601" s="860" t="s">
        <v>8444</v>
      </c>
      <c r="D601" s="861" t="s">
        <v>4180</v>
      </c>
      <c r="E601" s="862" t="s">
        <v>11419</v>
      </c>
      <c r="F601" s="1520">
        <v>10.133876261594393</v>
      </c>
      <c r="G601" s="1868">
        <f t="shared" si="27"/>
        <v>0</v>
      </c>
      <c r="H601" s="1508">
        <f t="shared" si="28"/>
        <v>0</v>
      </c>
      <c r="I601" s="863">
        <v>25</v>
      </c>
      <c r="J601" s="863">
        <v>150</v>
      </c>
      <c r="K601" s="166"/>
      <c r="L601" s="1513">
        <f t="shared" si="29"/>
        <v>0</v>
      </c>
      <c r="M601" s="737"/>
      <c r="N601" s="1361"/>
    </row>
    <row r="602" spans="1:14" s="849" customFormat="1" ht="32.25" thickBot="1">
      <c r="A602" s="304"/>
      <c r="B602" s="1909"/>
      <c r="C602" s="864" t="s">
        <v>8445</v>
      </c>
      <c r="D602" s="865" t="s">
        <v>4179</v>
      </c>
      <c r="E602" s="866" t="s">
        <v>11420</v>
      </c>
      <c r="F602" s="1521">
        <v>10.133876261594393</v>
      </c>
      <c r="G602" s="1869">
        <f t="shared" si="27"/>
        <v>0</v>
      </c>
      <c r="H602" s="1509">
        <f t="shared" si="28"/>
        <v>0</v>
      </c>
      <c r="I602" s="867">
        <v>0</v>
      </c>
      <c r="J602" s="867">
        <v>0</v>
      </c>
      <c r="K602" s="167"/>
      <c r="L602" s="1514">
        <f t="shared" si="29"/>
        <v>0</v>
      </c>
      <c r="M602" s="737"/>
      <c r="N602" s="1361"/>
    </row>
    <row r="603" spans="1:14" s="849" customFormat="1" ht="31.5">
      <c r="A603" s="304"/>
      <c r="B603" s="888"/>
      <c r="C603" s="889" t="s">
        <v>8446</v>
      </c>
      <c r="D603" s="874" t="s">
        <v>4178</v>
      </c>
      <c r="E603" s="869" t="s">
        <v>11421</v>
      </c>
      <c r="F603" s="1508">
        <v>17.801088930102928</v>
      </c>
      <c r="G603" s="1867">
        <f t="shared" si="27"/>
        <v>0</v>
      </c>
      <c r="H603" s="1508">
        <f t="shared" si="28"/>
        <v>0</v>
      </c>
      <c r="I603" s="870">
        <v>30</v>
      </c>
      <c r="J603" s="870">
        <v>120</v>
      </c>
      <c r="K603" s="168"/>
      <c r="L603" s="1513">
        <f t="shared" si="29"/>
        <v>0</v>
      </c>
      <c r="M603" s="737"/>
      <c r="N603" s="1361"/>
    </row>
    <row r="604" spans="1:14" s="849" customFormat="1" ht="32.25" thickBot="1">
      <c r="A604" s="304"/>
      <c r="B604" s="885"/>
      <c r="C604" s="890" t="s">
        <v>8447</v>
      </c>
      <c r="D604" s="871" t="s">
        <v>4177</v>
      </c>
      <c r="E604" s="872" t="s">
        <v>11422</v>
      </c>
      <c r="F604" s="1522">
        <v>14.553315199206553</v>
      </c>
      <c r="G604" s="1870">
        <f t="shared" si="27"/>
        <v>0</v>
      </c>
      <c r="H604" s="1510">
        <f t="shared" si="28"/>
        <v>0</v>
      </c>
      <c r="I604" s="873">
        <v>40</v>
      </c>
      <c r="J604" s="873">
        <v>240</v>
      </c>
      <c r="K604" s="169"/>
      <c r="L604" s="1515">
        <f t="shared" si="29"/>
        <v>0</v>
      </c>
      <c r="M604" s="737"/>
      <c r="N604" s="1361"/>
    </row>
    <row r="605" spans="1:14" s="849" customFormat="1">
      <c r="A605" s="304"/>
      <c r="B605" s="1907"/>
      <c r="C605" s="856" t="s">
        <v>8448</v>
      </c>
      <c r="D605" s="857" t="s">
        <v>4176</v>
      </c>
      <c r="E605" s="858" t="s">
        <v>11354</v>
      </c>
      <c r="F605" s="1511">
        <v>5.6116596742703226</v>
      </c>
      <c r="G605" s="1871">
        <f t="shared" si="27"/>
        <v>0</v>
      </c>
      <c r="H605" s="1511">
        <f t="shared" si="28"/>
        <v>0</v>
      </c>
      <c r="I605" s="859">
        <v>50</v>
      </c>
      <c r="J605" s="859">
        <v>400</v>
      </c>
      <c r="K605" s="164"/>
      <c r="L605" s="1516">
        <f t="shared" si="29"/>
        <v>0</v>
      </c>
      <c r="M605" s="737"/>
      <c r="N605" s="1361"/>
    </row>
    <row r="606" spans="1:14" s="849" customFormat="1">
      <c r="A606" s="304"/>
      <c r="B606" s="1908"/>
      <c r="C606" s="860" t="s">
        <v>8449</v>
      </c>
      <c r="D606" s="861" t="s">
        <v>4175</v>
      </c>
      <c r="E606" s="862" t="s">
        <v>11355</v>
      </c>
      <c r="F606" s="1520">
        <v>5.9569925773023433</v>
      </c>
      <c r="G606" s="1868">
        <f t="shared" si="27"/>
        <v>0</v>
      </c>
      <c r="H606" s="1508">
        <f t="shared" si="28"/>
        <v>0</v>
      </c>
      <c r="I606" s="863">
        <v>25</v>
      </c>
      <c r="J606" s="863">
        <v>200</v>
      </c>
      <c r="K606" s="166"/>
      <c r="L606" s="1513">
        <f t="shared" si="29"/>
        <v>0</v>
      </c>
      <c r="M606" s="737"/>
      <c r="N606" s="1361"/>
    </row>
    <row r="607" spans="1:14" s="849" customFormat="1" ht="31.5">
      <c r="A607" s="304"/>
      <c r="B607" s="1908"/>
      <c r="C607" s="860" t="s">
        <v>8450</v>
      </c>
      <c r="D607" s="861" t="s">
        <v>4174</v>
      </c>
      <c r="E607" s="862" t="s">
        <v>11356</v>
      </c>
      <c r="F607" s="1520">
        <v>10.467903623158103</v>
      </c>
      <c r="G607" s="1868">
        <f t="shared" si="27"/>
        <v>0</v>
      </c>
      <c r="H607" s="1508">
        <f t="shared" si="28"/>
        <v>0</v>
      </c>
      <c r="I607" s="863">
        <v>25</v>
      </c>
      <c r="J607" s="863">
        <v>100</v>
      </c>
      <c r="K607" s="166"/>
      <c r="L607" s="1513">
        <f t="shared" si="29"/>
        <v>0</v>
      </c>
      <c r="M607" s="737"/>
      <c r="N607" s="1361"/>
    </row>
    <row r="608" spans="1:14" s="849" customFormat="1" ht="16.5" thickBot="1">
      <c r="A608" s="304"/>
      <c r="B608" s="1909"/>
      <c r="C608" s="864" t="s">
        <v>8451</v>
      </c>
      <c r="D608" s="865" t="s">
        <v>4173</v>
      </c>
      <c r="E608" s="866" t="s">
        <v>11357</v>
      </c>
      <c r="F608" s="1521">
        <v>19.403392489111621</v>
      </c>
      <c r="G608" s="1869">
        <f t="shared" si="27"/>
        <v>0</v>
      </c>
      <c r="H608" s="1509">
        <f t="shared" si="28"/>
        <v>0</v>
      </c>
      <c r="I608" s="867">
        <v>20</v>
      </c>
      <c r="J608" s="867">
        <v>80</v>
      </c>
      <c r="K608" s="167"/>
      <c r="L608" s="1514">
        <f t="shared" si="29"/>
        <v>0</v>
      </c>
      <c r="M608" s="737"/>
      <c r="N608" s="1361"/>
    </row>
    <row r="609" spans="1:14" s="849" customFormat="1">
      <c r="A609" s="304"/>
      <c r="B609" s="1907"/>
      <c r="C609" s="860" t="s">
        <v>8452</v>
      </c>
      <c r="D609" s="874" t="s">
        <v>4172</v>
      </c>
      <c r="E609" s="869" t="s">
        <v>11358</v>
      </c>
      <c r="F609" s="1508">
        <v>6.2807421738948603</v>
      </c>
      <c r="G609" s="1867">
        <f t="shared" si="27"/>
        <v>0</v>
      </c>
      <c r="H609" s="1508">
        <f t="shared" si="28"/>
        <v>0</v>
      </c>
      <c r="I609" s="870">
        <v>25</v>
      </c>
      <c r="J609" s="870">
        <v>150</v>
      </c>
      <c r="K609" s="168"/>
      <c r="L609" s="1513">
        <f t="shared" si="29"/>
        <v>0</v>
      </c>
      <c r="M609" s="737"/>
      <c r="N609" s="1361"/>
    </row>
    <row r="610" spans="1:14" s="849" customFormat="1">
      <c r="A610" s="304"/>
      <c r="B610" s="1908"/>
      <c r="C610" s="860" t="s">
        <v>8453</v>
      </c>
      <c r="D610" s="861" t="s">
        <v>4171</v>
      </c>
      <c r="E610" s="862" t="s">
        <v>11359</v>
      </c>
      <c r="F610" s="1520">
        <v>9.8419877364125661</v>
      </c>
      <c r="G610" s="1868">
        <f t="shared" si="27"/>
        <v>0</v>
      </c>
      <c r="H610" s="1508">
        <f t="shared" si="28"/>
        <v>0</v>
      </c>
      <c r="I610" s="863">
        <v>20</v>
      </c>
      <c r="J610" s="863">
        <v>80</v>
      </c>
      <c r="K610" s="166"/>
      <c r="L610" s="1513">
        <f t="shared" si="29"/>
        <v>0</v>
      </c>
      <c r="M610" s="737"/>
      <c r="N610" s="1361"/>
    </row>
    <row r="611" spans="1:14" s="849" customFormat="1">
      <c r="A611" s="304"/>
      <c r="B611" s="1908"/>
      <c r="C611" s="860" t="s">
        <v>8623</v>
      </c>
      <c r="D611" s="861" t="s">
        <v>4170</v>
      </c>
      <c r="E611" s="862" t="s">
        <v>11360</v>
      </c>
      <c r="F611" s="1520">
        <v>13.770149508401792</v>
      </c>
      <c r="G611" s="1868">
        <f t="shared" si="27"/>
        <v>0</v>
      </c>
      <c r="H611" s="1508">
        <f t="shared" si="28"/>
        <v>0</v>
      </c>
      <c r="I611" s="863">
        <v>20</v>
      </c>
      <c r="J611" s="863">
        <v>120</v>
      </c>
      <c r="K611" s="166"/>
      <c r="L611" s="1513">
        <f t="shared" si="29"/>
        <v>0</v>
      </c>
      <c r="M611" s="737"/>
      <c r="N611" s="1361"/>
    </row>
    <row r="612" spans="1:14" s="849" customFormat="1">
      <c r="A612" s="304"/>
      <c r="B612" s="1908"/>
      <c r="C612" s="860" t="s">
        <v>8454</v>
      </c>
      <c r="D612" s="861" t="s">
        <v>4169</v>
      </c>
      <c r="E612" s="862" t="s">
        <v>11361</v>
      </c>
      <c r="F612" s="1520">
        <v>21.173223617150718</v>
      </c>
      <c r="G612" s="1868">
        <f t="shared" si="27"/>
        <v>0</v>
      </c>
      <c r="H612" s="1508">
        <f t="shared" si="28"/>
        <v>0</v>
      </c>
      <c r="I612" s="863">
        <v>20</v>
      </c>
      <c r="J612" s="863">
        <v>80</v>
      </c>
      <c r="K612" s="166"/>
      <c r="L612" s="1513">
        <f t="shared" si="29"/>
        <v>0</v>
      </c>
      <c r="M612" s="737"/>
      <c r="N612" s="1361"/>
    </row>
    <row r="613" spans="1:14" s="849" customFormat="1">
      <c r="A613" s="304"/>
      <c r="B613" s="1908"/>
      <c r="C613" s="860" t="s">
        <v>8624</v>
      </c>
      <c r="D613" s="861" t="s">
        <v>4168</v>
      </c>
      <c r="E613" s="862" t="s">
        <v>11362</v>
      </c>
      <c r="F613" s="1520">
        <v>27.151799500892565</v>
      </c>
      <c r="G613" s="1868">
        <f t="shared" si="27"/>
        <v>0</v>
      </c>
      <c r="H613" s="1508">
        <f t="shared" si="28"/>
        <v>0</v>
      </c>
      <c r="I613" s="863">
        <v>15</v>
      </c>
      <c r="J613" s="863">
        <v>60</v>
      </c>
      <c r="K613" s="166"/>
      <c r="L613" s="1513">
        <f t="shared" si="29"/>
        <v>0</v>
      </c>
      <c r="M613" s="737"/>
      <c r="N613" s="1361"/>
    </row>
    <row r="614" spans="1:14" s="849" customFormat="1">
      <c r="A614" s="304"/>
      <c r="B614" s="1908"/>
      <c r="C614" s="860" t="s">
        <v>8625</v>
      </c>
      <c r="D614" s="861" t="s">
        <v>4167</v>
      </c>
      <c r="E614" s="862" t="s">
        <v>11363</v>
      </c>
      <c r="F614" s="1520">
        <v>81.45539850267771</v>
      </c>
      <c r="G614" s="1868">
        <f t="shared" si="27"/>
        <v>0</v>
      </c>
      <c r="H614" s="1508">
        <f t="shared" si="28"/>
        <v>0</v>
      </c>
      <c r="I614" s="863">
        <v>10</v>
      </c>
      <c r="J614" s="863">
        <v>40</v>
      </c>
      <c r="K614" s="166"/>
      <c r="L614" s="1513">
        <f t="shared" si="29"/>
        <v>0</v>
      </c>
      <c r="M614" s="737"/>
      <c r="N614" s="1361"/>
    </row>
    <row r="615" spans="1:14" s="849" customFormat="1">
      <c r="A615" s="304"/>
      <c r="B615" s="1908"/>
      <c r="C615" s="860" t="s">
        <v>8455</v>
      </c>
      <c r="D615" s="861" t="s">
        <v>4166</v>
      </c>
      <c r="E615" s="862" t="s">
        <v>11364</v>
      </c>
      <c r="F615" s="1520">
        <v>186.19918465357725</v>
      </c>
      <c r="G615" s="1868">
        <f t="shared" si="27"/>
        <v>0</v>
      </c>
      <c r="H615" s="1508">
        <f t="shared" si="28"/>
        <v>0</v>
      </c>
      <c r="I615" s="863">
        <v>3</v>
      </c>
      <c r="J615" s="863">
        <v>12</v>
      </c>
      <c r="K615" s="166"/>
      <c r="L615" s="1513">
        <f t="shared" si="29"/>
        <v>0</v>
      </c>
      <c r="M615" s="737"/>
      <c r="N615" s="1361"/>
    </row>
    <row r="616" spans="1:14" s="849" customFormat="1">
      <c r="A616" s="304"/>
      <c r="B616" s="1908"/>
      <c r="C616" s="860" t="s">
        <v>8456</v>
      </c>
      <c r="D616" s="861" t="s">
        <v>4165</v>
      </c>
      <c r="E616" s="862" t="s">
        <v>11365</v>
      </c>
      <c r="F616" s="1520">
        <v>137.2266623423489</v>
      </c>
      <c r="G616" s="1868">
        <f t="shared" si="27"/>
        <v>0</v>
      </c>
      <c r="H616" s="1508">
        <f t="shared" si="28"/>
        <v>0</v>
      </c>
      <c r="I616" s="863">
        <v>6</v>
      </c>
      <c r="J616" s="863">
        <v>6</v>
      </c>
      <c r="K616" s="166"/>
      <c r="L616" s="1513">
        <f t="shared" si="29"/>
        <v>0</v>
      </c>
      <c r="M616" s="737"/>
      <c r="N616" s="1361"/>
    </row>
    <row r="617" spans="1:14" s="849" customFormat="1">
      <c r="A617" s="304"/>
      <c r="B617" s="1908"/>
      <c r="C617" s="860" t="s">
        <v>8457</v>
      </c>
      <c r="D617" s="861" t="s">
        <v>4164</v>
      </c>
      <c r="E617" s="862" t="s">
        <v>11366</v>
      </c>
      <c r="F617" s="1520">
        <v>258.82701082249883</v>
      </c>
      <c r="G617" s="1868">
        <f t="shared" si="27"/>
        <v>0</v>
      </c>
      <c r="H617" s="1508">
        <f t="shared" si="28"/>
        <v>0</v>
      </c>
      <c r="I617" s="863">
        <v>5</v>
      </c>
      <c r="J617" s="863">
        <v>5</v>
      </c>
      <c r="K617" s="166"/>
      <c r="L617" s="1513">
        <f t="shared" si="29"/>
        <v>0</v>
      </c>
      <c r="M617" s="737"/>
      <c r="N617" s="1361"/>
    </row>
    <row r="618" spans="1:14" s="849" customFormat="1" ht="16.5" thickBot="1">
      <c r="A618" s="304"/>
      <c r="B618" s="1909"/>
      <c r="C618" s="860" t="s">
        <v>8458</v>
      </c>
      <c r="D618" s="871" t="s">
        <v>4163</v>
      </c>
      <c r="E618" s="872" t="s">
        <v>11367</v>
      </c>
      <c r="F618" s="1522">
        <v>547.59006767658605</v>
      </c>
      <c r="G618" s="1870">
        <f t="shared" si="27"/>
        <v>0</v>
      </c>
      <c r="H618" s="1510">
        <f t="shared" si="28"/>
        <v>0</v>
      </c>
      <c r="I618" s="873">
        <v>2</v>
      </c>
      <c r="J618" s="873">
        <v>2</v>
      </c>
      <c r="K618" s="169"/>
      <c r="L618" s="1515">
        <f t="shared" si="29"/>
        <v>0</v>
      </c>
      <c r="M618" s="737"/>
      <c r="N618" s="1361"/>
    </row>
    <row r="619" spans="1:14" s="849" customFormat="1">
      <c r="A619" s="304"/>
      <c r="B619" s="1907"/>
      <c r="C619" s="856" t="s">
        <v>8459</v>
      </c>
      <c r="D619" s="857" t="s">
        <v>4162</v>
      </c>
      <c r="E619" s="858" t="s">
        <v>11939</v>
      </c>
      <c r="F619" s="1511">
        <v>19.403392489111621</v>
      </c>
      <c r="G619" s="1871">
        <f t="shared" si="27"/>
        <v>0</v>
      </c>
      <c r="H619" s="1511">
        <f t="shared" si="28"/>
        <v>0</v>
      </c>
      <c r="I619" s="859">
        <v>20</v>
      </c>
      <c r="J619" s="859">
        <v>120</v>
      </c>
      <c r="K619" s="164"/>
      <c r="L619" s="1516">
        <f t="shared" si="29"/>
        <v>0</v>
      </c>
      <c r="M619" s="737"/>
      <c r="N619" s="1361"/>
    </row>
    <row r="620" spans="1:14" s="849" customFormat="1">
      <c r="A620" s="304"/>
      <c r="B620" s="1908"/>
      <c r="C620" s="860" t="s">
        <v>8460</v>
      </c>
      <c r="D620" s="861" t="s">
        <v>4161</v>
      </c>
      <c r="E620" s="862" t="s">
        <v>11940</v>
      </c>
      <c r="F620" s="1520">
        <v>24.669719260349918</v>
      </c>
      <c r="G620" s="1868">
        <f t="shared" si="27"/>
        <v>0</v>
      </c>
      <c r="H620" s="1508">
        <f t="shared" si="28"/>
        <v>0</v>
      </c>
      <c r="I620" s="863">
        <v>20</v>
      </c>
      <c r="J620" s="863">
        <v>80</v>
      </c>
      <c r="K620" s="166"/>
      <c r="L620" s="1513">
        <f t="shared" si="29"/>
        <v>0</v>
      </c>
      <c r="M620" s="737"/>
      <c r="N620" s="1361"/>
    </row>
    <row r="621" spans="1:14" s="849" customFormat="1">
      <c r="A621" s="304"/>
      <c r="B621" s="1908"/>
      <c r="C621" s="860" t="s">
        <v>8461</v>
      </c>
      <c r="D621" s="861" t="s">
        <v>4160</v>
      </c>
      <c r="E621" s="862" t="s">
        <v>11941</v>
      </c>
      <c r="F621" s="1520">
        <v>39.51903409072677</v>
      </c>
      <c r="G621" s="1868">
        <f t="shared" si="27"/>
        <v>0</v>
      </c>
      <c r="H621" s="1508">
        <f t="shared" si="28"/>
        <v>0</v>
      </c>
      <c r="I621" s="863">
        <v>20</v>
      </c>
      <c r="J621" s="863">
        <v>80</v>
      </c>
      <c r="K621" s="166"/>
      <c r="L621" s="1513">
        <f t="shared" si="29"/>
        <v>0</v>
      </c>
      <c r="M621" s="737"/>
      <c r="N621" s="1361"/>
    </row>
    <row r="622" spans="1:14" s="849" customFormat="1">
      <c r="A622" s="304"/>
      <c r="B622" s="1908"/>
      <c r="C622" s="860" t="s">
        <v>8462</v>
      </c>
      <c r="D622" s="861" t="s">
        <v>4159</v>
      </c>
      <c r="E622" s="862" t="s">
        <v>11942</v>
      </c>
      <c r="F622" s="1520">
        <v>39.51903409072677</v>
      </c>
      <c r="G622" s="1868">
        <f t="shared" si="27"/>
        <v>0</v>
      </c>
      <c r="H622" s="1508">
        <f t="shared" si="28"/>
        <v>0</v>
      </c>
      <c r="I622" s="863">
        <v>20</v>
      </c>
      <c r="J622" s="863">
        <v>80</v>
      </c>
      <c r="K622" s="166"/>
      <c r="L622" s="1513">
        <f t="shared" si="29"/>
        <v>0</v>
      </c>
      <c r="M622" s="737"/>
      <c r="N622" s="1361"/>
    </row>
    <row r="623" spans="1:14" s="849" customFormat="1">
      <c r="A623" s="304"/>
      <c r="B623" s="1908"/>
      <c r="C623" s="860" t="s">
        <v>8463</v>
      </c>
      <c r="D623" s="861" t="s">
        <v>4158</v>
      </c>
      <c r="E623" s="862" t="s">
        <v>11943</v>
      </c>
      <c r="F623" s="1520">
        <v>39.51903409072677</v>
      </c>
      <c r="G623" s="1868">
        <f t="shared" si="27"/>
        <v>0</v>
      </c>
      <c r="H623" s="1508">
        <f t="shared" si="28"/>
        <v>0</v>
      </c>
      <c r="I623" s="863">
        <v>15</v>
      </c>
      <c r="J623" s="863">
        <v>60</v>
      </c>
      <c r="K623" s="166"/>
      <c r="L623" s="1513">
        <f t="shared" si="29"/>
        <v>0</v>
      </c>
      <c r="M623" s="737"/>
      <c r="N623" s="1361"/>
    </row>
    <row r="624" spans="1:14" s="849" customFormat="1">
      <c r="A624" s="304"/>
      <c r="B624" s="1908"/>
      <c r="C624" s="860" t="s">
        <v>8464</v>
      </c>
      <c r="D624" s="861" t="s">
        <v>4157</v>
      </c>
      <c r="E624" s="862" t="s">
        <v>11944</v>
      </c>
      <c r="F624" s="1520">
        <v>89.764971481885638</v>
      </c>
      <c r="G624" s="1868">
        <f t="shared" si="27"/>
        <v>0</v>
      </c>
      <c r="H624" s="1508">
        <f t="shared" si="28"/>
        <v>0</v>
      </c>
      <c r="I624" s="863">
        <v>10</v>
      </c>
      <c r="J624" s="863">
        <v>40</v>
      </c>
      <c r="K624" s="166"/>
      <c r="L624" s="1513">
        <f t="shared" si="29"/>
        <v>0</v>
      </c>
      <c r="M624" s="737"/>
      <c r="N624" s="1361"/>
    </row>
    <row r="625" spans="1:14" s="849" customFormat="1">
      <c r="A625" s="304"/>
      <c r="B625" s="1908"/>
      <c r="C625" s="860" t="s">
        <v>8465</v>
      </c>
      <c r="D625" s="861" t="s">
        <v>4156</v>
      </c>
      <c r="E625" s="862" t="s">
        <v>11945</v>
      </c>
      <c r="F625" s="1520">
        <v>199.99091746841856</v>
      </c>
      <c r="G625" s="1868">
        <f t="shared" si="27"/>
        <v>0</v>
      </c>
      <c r="H625" s="1508">
        <f t="shared" si="28"/>
        <v>0</v>
      </c>
      <c r="I625" s="863">
        <v>4</v>
      </c>
      <c r="J625" s="863">
        <v>24</v>
      </c>
      <c r="K625" s="166"/>
      <c r="L625" s="1513">
        <f t="shared" si="29"/>
        <v>0</v>
      </c>
      <c r="M625" s="737"/>
      <c r="N625" s="1361"/>
    </row>
    <row r="626" spans="1:14" s="849" customFormat="1">
      <c r="A626" s="304"/>
      <c r="B626" s="1908"/>
      <c r="C626" s="860" t="s">
        <v>8466</v>
      </c>
      <c r="D626" s="861" t="s">
        <v>4155</v>
      </c>
      <c r="E626" s="862" t="s">
        <v>11946</v>
      </c>
      <c r="F626" s="1520">
        <v>155.85305579963847</v>
      </c>
      <c r="G626" s="1868">
        <f t="shared" si="27"/>
        <v>0</v>
      </c>
      <c r="H626" s="1508">
        <f t="shared" si="28"/>
        <v>0</v>
      </c>
      <c r="I626" s="863">
        <v>10</v>
      </c>
      <c r="J626" s="863">
        <v>10</v>
      </c>
      <c r="K626" s="166"/>
      <c r="L626" s="1513">
        <f t="shared" si="29"/>
        <v>0</v>
      </c>
      <c r="M626" s="737"/>
      <c r="N626" s="1361"/>
    </row>
    <row r="627" spans="1:14" s="849" customFormat="1">
      <c r="A627" s="304"/>
      <c r="B627" s="1908"/>
      <c r="C627" s="860" t="s">
        <v>8467</v>
      </c>
      <c r="D627" s="861" t="s">
        <v>4154</v>
      </c>
      <c r="E627" s="862" t="s">
        <v>11947</v>
      </c>
      <c r="F627" s="1520">
        <v>155.85305579963847</v>
      </c>
      <c r="G627" s="1868">
        <f t="shared" si="27"/>
        <v>0</v>
      </c>
      <c r="H627" s="1508">
        <f t="shared" si="28"/>
        <v>0</v>
      </c>
      <c r="I627" s="863">
        <v>8</v>
      </c>
      <c r="J627" s="863">
        <v>8</v>
      </c>
      <c r="K627" s="166"/>
      <c r="L627" s="1513">
        <f t="shared" si="29"/>
        <v>0</v>
      </c>
      <c r="M627" s="737"/>
      <c r="N627" s="1361"/>
    </row>
    <row r="628" spans="1:14" s="849" customFormat="1">
      <c r="A628" s="304"/>
      <c r="B628" s="1908"/>
      <c r="C628" s="860" t="s">
        <v>8468</v>
      </c>
      <c r="D628" s="861" t="s">
        <v>4153</v>
      </c>
      <c r="E628" s="862" t="s">
        <v>11948</v>
      </c>
      <c r="F628" s="1520">
        <v>299.40362692876124</v>
      </c>
      <c r="G628" s="1868">
        <f t="shared" si="27"/>
        <v>0</v>
      </c>
      <c r="H628" s="1508">
        <f t="shared" si="28"/>
        <v>0</v>
      </c>
      <c r="I628" s="863">
        <v>5</v>
      </c>
      <c r="J628" s="863">
        <v>5</v>
      </c>
      <c r="K628" s="166"/>
      <c r="L628" s="1513">
        <f t="shared" si="29"/>
        <v>0</v>
      </c>
      <c r="M628" s="737"/>
      <c r="N628" s="1361"/>
    </row>
    <row r="629" spans="1:14" s="849" customFormat="1">
      <c r="A629" s="304"/>
      <c r="B629" s="1908"/>
      <c r="C629" s="860" t="s">
        <v>8469</v>
      </c>
      <c r="D629" s="861" t="s">
        <v>4152</v>
      </c>
      <c r="E629" s="862" t="s">
        <v>11949</v>
      </c>
      <c r="F629" s="1520">
        <v>299.40362692876124</v>
      </c>
      <c r="G629" s="1868">
        <f t="shared" si="27"/>
        <v>0</v>
      </c>
      <c r="H629" s="1508">
        <f t="shared" si="28"/>
        <v>0</v>
      </c>
      <c r="I629" s="863">
        <v>5</v>
      </c>
      <c r="J629" s="863">
        <v>5</v>
      </c>
      <c r="K629" s="166"/>
      <c r="L629" s="1513">
        <f t="shared" si="29"/>
        <v>0</v>
      </c>
      <c r="M629" s="737"/>
      <c r="N629" s="1361"/>
    </row>
    <row r="630" spans="1:14" s="849" customFormat="1">
      <c r="A630" s="304"/>
      <c r="B630" s="1908"/>
      <c r="C630" s="860" t="s">
        <v>8470</v>
      </c>
      <c r="D630" s="861" t="s">
        <v>4151</v>
      </c>
      <c r="E630" s="862" t="s">
        <v>11950</v>
      </c>
      <c r="F630" s="1520">
        <v>646.20419479866712</v>
      </c>
      <c r="G630" s="1868">
        <f t="shared" si="27"/>
        <v>0</v>
      </c>
      <c r="H630" s="1508">
        <f t="shared" si="28"/>
        <v>0</v>
      </c>
      <c r="I630" s="863">
        <v>5</v>
      </c>
      <c r="J630" s="863">
        <v>5</v>
      </c>
      <c r="K630" s="166"/>
      <c r="L630" s="1513">
        <f t="shared" si="29"/>
        <v>0</v>
      </c>
      <c r="M630" s="737"/>
      <c r="N630" s="1361"/>
    </row>
    <row r="631" spans="1:14" s="849" customFormat="1">
      <c r="A631" s="304"/>
      <c r="B631" s="1908"/>
      <c r="C631" s="860" t="s">
        <v>8471</v>
      </c>
      <c r="D631" s="861" t="s">
        <v>4150</v>
      </c>
      <c r="E631" s="862" t="s">
        <v>11951</v>
      </c>
      <c r="F631" s="1520">
        <v>646.20419479866712</v>
      </c>
      <c r="G631" s="1868">
        <f t="shared" si="27"/>
        <v>0</v>
      </c>
      <c r="H631" s="1508">
        <f t="shared" si="28"/>
        <v>0</v>
      </c>
      <c r="I631" s="863">
        <v>5</v>
      </c>
      <c r="J631" s="863">
        <v>5</v>
      </c>
      <c r="K631" s="166"/>
      <c r="L631" s="1513">
        <f t="shared" si="29"/>
        <v>0</v>
      </c>
      <c r="M631" s="737"/>
      <c r="N631" s="1361"/>
    </row>
    <row r="632" spans="1:14" s="849" customFormat="1" ht="16.5" thickBot="1">
      <c r="A632" s="304"/>
      <c r="B632" s="1909"/>
      <c r="C632" s="864" t="s">
        <v>8472</v>
      </c>
      <c r="D632" s="865" t="s">
        <v>4149</v>
      </c>
      <c r="E632" s="866" t="s">
        <v>11952</v>
      </c>
      <c r="F632" s="1521">
        <v>704.04745605653056</v>
      </c>
      <c r="G632" s="1869">
        <f t="shared" si="27"/>
        <v>0</v>
      </c>
      <c r="H632" s="1509">
        <f t="shared" si="28"/>
        <v>0</v>
      </c>
      <c r="I632" s="867">
        <v>3</v>
      </c>
      <c r="J632" s="867">
        <v>3</v>
      </c>
      <c r="K632" s="167"/>
      <c r="L632" s="1514">
        <f t="shared" si="29"/>
        <v>0</v>
      </c>
      <c r="M632" s="737"/>
      <c r="N632" s="1361"/>
    </row>
    <row r="633" spans="1:14" s="849" customFormat="1">
      <c r="A633" s="304"/>
      <c r="B633" s="1907"/>
      <c r="C633" s="860" t="s">
        <v>8473</v>
      </c>
      <c r="D633" s="874" t="s">
        <v>4148</v>
      </c>
      <c r="E633" s="869" t="s">
        <v>11953</v>
      </c>
      <c r="F633" s="1508">
        <v>1.834581047357605</v>
      </c>
      <c r="G633" s="1867">
        <f t="shared" si="27"/>
        <v>0</v>
      </c>
      <c r="H633" s="1508">
        <f t="shared" si="28"/>
        <v>0</v>
      </c>
      <c r="I633" s="870">
        <v>50</v>
      </c>
      <c r="J633" s="870">
        <v>600</v>
      </c>
      <c r="K633" s="168"/>
      <c r="L633" s="1513">
        <f t="shared" si="29"/>
        <v>0</v>
      </c>
      <c r="M633" s="737"/>
      <c r="N633" s="1361"/>
    </row>
    <row r="634" spans="1:14" s="849" customFormat="1">
      <c r="A634" s="304"/>
      <c r="B634" s="1908"/>
      <c r="C634" s="860" t="s">
        <v>8474</v>
      </c>
      <c r="D634" s="861" t="s">
        <v>4147</v>
      </c>
      <c r="E634" s="862" t="s">
        <v>11954</v>
      </c>
      <c r="F634" s="1520">
        <v>2.1583306439501242</v>
      </c>
      <c r="G634" s="1868">
        <f t="shared" si="27"/>
        <v>0</v>
      </c>
      <c r="H634" s="1508">
        <f t="shared" si="28"/>
        <v>0</v>
      </c>
      <c r="I634" s="863">
        <v>25</v>
      </c>
      <c r="J634" s="863">
        <v>300</v>
      </c>
      <c r="K634" s="166"/>
      <c r="L634" s="1513">
        <f t="shared" si="29"/>
        <v>0</v>
      </c>
      <c r="M634" s="737"/>
      <c r="N634" s="1361"/>
    </row>
    <row r="635" spans="1:14" s="849" customFormat="1">
      <c r="A635" s="304"/>
      <c r="B635" s="1908"/>
      <c r="C635" s="860" t="s">
        <v>8475</v>
      </c>
      <c r="D635" s="861" t="s">
        <v>4146</v>
      </c>
      <c r="E635" s="862" t="s">
        <v>11955</v>
      </c>
      <c r="F635" s="1520">
        <v>3.4533290303201993</v>
      </c>
      <c r="G635" s="1868">
        <f t="shared" si="27"/>
        <v>0</v>
      </c>
      <c r="H635" s="1508">
        <f t="shared" si="28"/>
        <v>0</v>
      </c>
      <c r="I635" s="863">
        <v>40</v>
      </c>
      <c r="J635" s="863">
        <v>240</v>
      </c>
      <c r="K635" s="166"/>
      <c r="L635" s="1513">
        <f t="shared" si="29"/>
        <v>0</v>
      </c>
      <c r="M635" s="737"/>
      <c r="N635" s="1361"/>
    </row>
    <row r="636" spans="1:14" s="849" customFormat="1" ht="31.5">
      <c r="A636" s="304"/>
      <c r="B636" s="1908"/>
      <c r="C636" s="860" t="s">
        <v>8476</v>
      </c>
      <c r="D636" s="861" t="s">
        <v>4145</v>
      </c>
      <c r="E636" s="862" t="s">
        <v>11956</v>
      </c>
      <c r="F636" s="1520">
        <v>4.8130773360087762</v>
      </c>
      <c r="G636" s="1868">
        <f t="shared" si="27"/>
        <v>0</v>
      </c>
      <c r="H636" s="1508">
        <f t="shared" si="28"/>
        <v>0</v>
      </c>
      <c r="I636" s="863">
        <v>0</v>
      </c>
      <c r="J636" s="863">
        <v>0</v>
      </c>
      <c r="K636" s="166"/>
      <c r="L636" s="1513">
        <f t="shared" si="29"/>
        <v>0</v>
      </c>
      <c r="M636" s="737"/>
      <c r="N636" s="1361"/>
    </row>
    <row r="637" spans="1:14" s="849" customFormat="1" ht="31.5">
      <c r="A637" s="304"/>
      <c r="B637" s="1908"/>
      <c r="C637" s="860" t="s">
        <v>8477</v>
      </c>
      <c r="D637" s="861" t="s">
        <v>4144</v>
      </c>
      <c r="E637" s="862" t="s">
        <v>11957</v>
      </c>
      <c r="F637" s="1520">
        <v>5.9569925773023433</v>
      </c>
      <c r="G637" s="1868">
        <f t="shared" si="27"/>
        <v>0</v>
      </c>
      <c r="H637" s="1508">
        <f t="shared" si="28"/>
        <v>0</v>
      </c>
      <c r="I637" s="863">
        <v>30</v>
      </c>
      <c r="J637" s="863">
        <v>120</v>
      </c>
      <c r="K637" s="166"/>
      <c r="L637" s="1513">
        <f t="shared" si="29"/>
        <v>0</v>
      </c>
      <c r="M637" s="737"/>
      <c r="N637" s="1361"/>
    </row>
    <row r="638" spans="1:14" s="849" customFormat="1" ht="16.5" thickBot="1">
      <c r="A638" s="304"/>
      <c r="B638" s="1909"/>
      <c r="C638" s="860" t="s">
        <v>8478</v>
      </c>
      <c r="D638" s="871" t="s">
        <v>4143</v>
      </c>
      <c r="E638" s="872" t="s">
        <v>11958</v>
      </c>
      <c r="F638" s="1522">
        <v>8.7412391079980036</v>
      </c>
      <c r="G638" s="1870">
        <f t="shared" si="27"/>
        <v>0</v>
      </c>
      <c r="H638" s="1510">
        <f t="shared" si="28"/>
        <v>0</v>
      </c>
      <c r="I638" s="873">
        <v>25</v>
      </c>
      <c r="J638" s="873">
        <v>100</v>
      </c>
      <c r="K638" s="169"/>
      <c r="L638" s="1515">
        <f t="shared" si="29"/>
        <v>0</v>
      </c>
      <c r="M638" s="737"/>
      <c r="N638" s="1361"/>
    </row>
    <row r="639" spans="1:14" s="849" customFormat="1">
      <c r="A639" s="304"/>
      <c r="B639" s="1907"/>
      <c r="C639" s="856" t="s">
        <v>8479</v>
      </c>
      <c r="D639" s="857" t="s">
        <v>4142</v>
      </c>
      <c r="E639" s="858" t="s">
        <v>11785</v>
      </c>
      <c r="F639" s="1511">
        <v>1.8561643537971071</v>
      </c>
      <c r="G639" s="1871">
        <f t="shared" si="27"/>
        <v>0</v>
      </c>
      <c r="H639" s="1511">
        <f t="shared" si="28"/>
        <v>0</v>
      </c>
      <c r="I639" s="859">
        <v>50</v>
      </c>
      <c r="J639" s="859">
        <v>400</v>
      </c>
      <c r="K639" s="164"/>
      <c r="L639" s="1516">
        <f t="shared" si="29"/>
        <v>0</v>
      </c>
      <c r="M639" s="737"/>
      <c r="N639" s="1361"/>
    </row>
    <row r="640" spans="1:14" s="849" customFormat="1">
      <c r="A640" s="304"/>
      <c r="B640" s="1908"/>
      <c r="C640" s="860" t="s">
        <v>8480</v>
      </c>
      <c r="D640" s="861" t="s">
        <v>4141</v>
      </c>
      <c r="E640" s="862" t="s">
        <v>11786</v>
      </c>
      <c r="F640" s="1520">
        <v>4.5109110458557593</v>
      </c>
      <c r="G640" s="1868">
        <f t="shared" si="27"/>
        <v>0</v>
      </c>
      <c r="H640" s="1508">
        <f t="shared" si="28"/>
        <v>0</v>
      </c>
      <c r="I640" s="863">
        <v>50</v>
      </c>
      <c r="J640" s="863">
        <v>300</v>
      </c>
      <c r="K640" s="166"/>
      <c r="L640" s="1513">
        <f t="shared" si="29"/>
        <v>0</v>
      </c>
      <c r="M640" s="737"/>
      <c r="N640" s="1361"/>
    </row>
    <row r="641" spans="1:14" s="849" customFormat="1">
      <c r="A641" s="304"/>
      <c r="B641" s="1908"/>
      <c r="C641" s="860" t="s">
        <v>8481</v>
      </c>
      <c r="D641" s="861" t="s">
        <v>4140</v>
      </c>
      <c r="E641" s="862" t="s">
        <v>11787</v>
      </c>
      <c r="F641" s="1520">
        <v>6.453408625410872</v>
      </c>
      <c r="G641" s="1868">
        <f t="shared" si="27"/>
        <v>0</v>
      </c>
      <c r="H641" s="1508">
        <f t="shared" si="28"/>
        <v>0</v>
      </c>
      <c r="I641" s="863">
        <v>50</v>
      </c>
      <c r="J641" s="863">
        <v>300</v>
      </c>
      <c r="K641" s="166"/>
      <c r="L641" s="1513">
        <f t="shared" si="29"/>
        <v>0</v>
      </c>
      <c r="M641" s="737"/>
      <c r="N641" s="1361"/>
    </row>
    <row r="642" spans="1:14" s="849" customFormat="1">
      <c r="A642" s="304"/>
      <c r="B642" s="1908"/>
      <c r="C642" s="860" t="s">
        <v>8482</v>
      </c>
      <c r="D642" s="861" t="s">
        <v>4139</v>
      </c>
      <c r="E642" s="862" t="s">
        <v>11788</v>
      </c>
      <c r="F642" s="1520">
        <v>8.331156285647479</v>
      </c>
      <c r="G642" s="1868">
        <f t="shared" si="27"/>
        <v>0</v>
      </c>
      <c r="H642" s="1508">
        <f t="shared" si="28"/>
        <v>0</v>
      </c>
      <c r="I642" s="863">
        <v>50</v>
      </c>
      <c r="J642" s="863">
        <v>200</v>
      </c>
      <c r="K642" s="166"/>
      <c r="L642" s="1513">
        <f t="shared" si="29"/>
        <v>0</v>
      </c>
      <c r="M642" s="737"/>
      <c r="N642" s="1361"/>
    </row>
    <row r="643" spans="1:14" s="849" customFormat="1">
      <c r="A643" s="304"/>
      <c r="B643" s="1908"/>
      <c r="C643" s="860" t="s">
        <v>8483</v>
      </c>
      <c r="D643" s="861" t="s">
        <v>4138</v>
      </c>
      <c r="E643" s="862" t="s">
        <v>11789</v>
      </c>
      <c r="F643" s="1520">
        <v>8.9354888659535145</v>
      </c>
      <c r="G643" s="1868">
        <f t="shared" si="27"/>
        <v>0</v>
      </c>
      <c r="H643" s="1508">
        <f t="shared" si="28"/>
        <v>0</v>
      </c>
      <c r="I643" s="863">
        <v>30</v>
      </c>
      <c r="J643" s="863">
        <v>120</v>
      </c>
      <c r="K643" s="166"/>
      <c r="L643" s="1513">
        <f t="shared" si="29"/>
        <v>0</v>
      </c>
      <c r="M643" s="737"/>
      <c r="N643" s="1361"/>
    </row>
    <row r="644" spans="1:14" s="849" customFormat="1">
      <c r="A644" s="304"/>
      <c r="B644" s="1908"/>
      <c r="C644" s="860" t="s">
        <v>8484</v>
      </c>
      <c r="D644" s="861" t="s">
        <v>4137</v>
      </c>
      <c r="E644" s="862" t="s">
        <v>11790</v>
      </c>
      <c r="F644" s="1520">
        <v>14.784564911058352</v>
      </c>
      <c r="G644" s="1868">
        <f t="shared" si="27"/>
        <v>0</v>
      </c>
      <c r="H644" s="1508">
        <f t="shared" si="28"/>
        <v>0</v>
      </c>
      <c r="I644" s="863">
        <v>60</v>
      </c>
      <c r="J644" s="863">
        <v>60</v>
      </c>
      <c r="K644" s="166"/>
      <c r="L644" s="1513">
        <f t="shared" si="29"/>
        <v>0</v>
      </c>
      <c r="M644" s="737"/>
      <c r="N644" s="1361"/>
    </row>
    <row r="645" spans="1:14" s="851" customFormat="1">
      <c r="A645" s="304"/>
      <c r="B645" s="1908"/>
      <c r="C645" s="860" t="s">
        <v>8485</v>
      </c>
      <c r="D645" s="861" t="s">
        <v>4136</v>
      </c>
      <c r="E645" s="862" t="s">
        <v>11791</v>
      </c>
      <c r="F645" s="1520">
        <v>19.014892973200595</v>
      </c>
      <c r="G645" s="1868">
        <f t="shared" ref="G645:G683" si="30">$G$2</f>
        <v>0</v>
      </c>
      <c r="H645" s="1508">
        <f t="shared" si="28"/>
        <v>0</v>
      </c>
      <c r="I645" s="863">
        <v>25</v>
      </c>
      <c r="J645" s="863">
        <v>25</v>
      </c>
      <c r="K645" s="166"/>
      <c r="L645" s="1513">
        <f t="shared" si="29"/>
        <v>0</v>
      </c>
      <c r="M645" s="737"/>
      <c r="N645" s="1361"/>
    </row>
    <row r="646" spans="1:14" s="851" customFormat="1">
      <c r="A646" s="304"/>
      <c r="B646" s="1908"/>
      <c r="C646" s="860" t="s">
        <v>8486</v>
      </c>
      <c r="D646" s="861" t="s">
        <v>4135</v>
      </c>
      <c r="E646" s="862" t="s">
        <v>11792</v>
      </c>
      <c r="F646" s="1520">
        <v>28.641047645218151</v>
      </c>
      <c r="G646" s="1868">
        <f t="shared" si="30"/>
        <v>0</v>
      </c>
      <c r="H646" s="1508">
        <f t="shared" ref="H646:H683" si="31">IFERROR(G646*F646,"-")</f>
        <v>0</v>
      </c>
      <c r="I646" s="863">
        <v>20</v>
      </c>
      <c r="J646" s="863">
        <v>20</v>
      </c>
      <c r="K646" s="166"/>
      <c r="L646" s="1513">
        <f t="shared" ref="L646:L683" si="32">IFERROR(H646*K646,0)</f>
        <v>0</v>
      </c>
      <c r="M646" s="737"/>
      <c r="N646" s="1361"/>
    </row>
    <row r="647" spans="1:14" s="851" customFormat="1">
      <c r="A647" s="304"/>
      <c r="B647" s="1908"/>
      <c r="C647" s="860" t="s">
        <v>8487</v>
      </c>
      <c r="D647" s="861" t="s">
        <v>4134</v>
      </c>
      <c r="E647" s="862" t="s">
        <v>11793</v>
      </c>
      <c r="F647" s="1520">
        <v>57.541094967710308</v>
      </c>
      <c r="G647" s="1868">
        <f t="shared" si="30"/>
        <v>0</v>
      </c>
      <c r="H647" s="1508">
        <f t="shared" si="31"/>
        <v>0</v>
      </c>
      <c r="I647" s="863">
        <v>10</v>
      </c>
      <c r="J647" s="863">
        <v>10</v>
      </c>
      <c r="K647" s="166"/>
      <c r="L647" s="1513">
        <f t="shared" si="32"/>
        <v>0</v>
      </c>
      <c r="M647" s="737"/>
      <c r="N647" s="1361"/>
    </row>
    <row r="648" spans="1:14" s="851" customFormat="1" ht="16.5" thickBot="1">
      <c r="A648" s="304"/>
      <c r="B648" s="1909"/>
      <c r="C648" s="864" t="s">
        <v>8488</v>
      </c>
      <c r="D648" s="865" t="s">
        <v>4133</v>
      </c>
      <c r="E648" s="866" t="s">
        <v>11794</v>
      </c>
      <c r="F648" s="1521">
        <v>221.46527959922514</v>
      </c>
      <c r="G648" s="1869">
        <f t="shared" si="30"/>
        <v>0</v>
      </c>
      <c r="H648" s="1509">
        <f t="shared" si="31"/>
        <v>0</v>
      </c>
      <c r="I648" s="867">
        <v>5</v>
      </c>
      <c r="J648" s="867">
        <v>5</v>
      </c>
      <c r="K648" s="167"/>
      <c r="L648" s="1514">
        <f t="shared" si="32"/>
        <v>0</v>
      </c>
      <c r="M648" s="737"/>
      <c r="N648" s="1361"/>
    </row>
    <row r="649" spans="1:14" s="851" customFormat="1">
      <c r="A649" s="304"/>
      <c r="B649" s="1907"/>
      <c r="C649" s="860" t="s">
        <v>8626</v>
      </c>
      <c r="D649" s="874" t="s">
        <v>4132</v>
      </c>
      <c r="E649" s="869" t="s">
        <v>11720</v>
      </c>
      <c r="F649" s="1508">
        <v>15.807202525691864</v>
      </c>
      <c r="G649" s="1867">
        <f t="shared" si="30"/>
        <v>0</v>
      </c>
      <c r="H649" s="1508">
        <f t="shared" si="31"/>
        <v>0</v>
      </c>
      <c r="I649" s="870">
        <v>20</v>
      </c>
      <c r="J649" s="870">
        <v>240</v>
      </c>
      <c r="K649" s="168"/>
      <c r="L649" s="1513">
        <f t="shared" si="32"/>
        <v>0</v>
      </c>
      <c r="M649" s="737"/>
      <c r="N649" s="1361"/>
    </row>
    <row r="650" spans="1:14" s="851" customFormat="1">
      <c r="A650" s="304"/>
      <c r="B650" s="1908"/>
      <c r="C650" s="860" t="s">
        <v>8627</v>
      </c>
      <c r="D650" s="861" t="s">
        <v>4131</v>
      </c>
      <c r="E650" s="862" t="s">
        <v>11721</v>
      </c>
      <c r="F650" s="1520">
        <v>18.088866349296278</v>
      </c>
      <c r="G650" s="1868">
        <f t="shared" si="30"/>
        <v>0</v>
      </c>
      <c r="H650" s="1508">
        <f t="shared" si="31"/>
        <v>0</v>
      </c>
      <c r="I650" s="863">
        <v>10</v>
      </c>
      <c r="J650" s="863">
        <v>120</v>
      </c>
      <c r="K650" s="166"/>
      <c r="L650" s="1513">
        <f t="shared" si="32"/>
        <v>0</v>
      </c>
      <c r="M650" s="737"/>
      <c r="N650" s="1361"/>
    </row>
    <row r="651" spans="1:14" s="851" customFormat="1">
      <c r="A651" s="304"/>
      <c r="B651" s="1908"/>
      <c r="C651" s="860" t="s">
        <v>8628</v>
      </c>
      <c r="D651" s="861" t="s">
        <v>4130</v>
      </c>
      <c r="E651" s="862" t="s">
        <v>11722</v>
      </c>
      <c r="F651" s="1520">
        <v>18.479421418201539</v>
      </c>
      <c r="G651" s="1868">
        <f t="shared" si="30"/>
        <v>0</v>
      </c>
      <c r="H651" s="1508">
        <f t="shared" si="31"/>
        <v>0</v>
      </c>
      <c r="I651" s="863">
        <v>10</v>
      </c>
      <c r="J651" s="863">
        <v>80</v>
      </c>
      <c r="K651" s="166"/>
      <c r="L651" s="1513">
        <f t="shared" si="32"/>
        <v>0</v>
      </c>
      <c r="M651" s="737"/>
      <c r="N651" s="1361"/>
    </row>
    <row r="652" spans="1:14" s="851" customFormat="1">
      <c r="A652" s="304"/>
      <c r="B652" s="1908"/>
      <c r="C652" s="860" t="s">
        <v>8629</v>
      </c>
      <c r="D652" s="861" t="s">
        <v>4129</v>
      </c>
      <c r="E652" s="862" t="s">
        <v>11723</v>
      </c>
      <c r="F652" s="1520">
        <v>59.631592362850583</v>
      </c>
      <c r="G652" s="1868">
        <f t="shared" si="30"/>
        <v>0</v>
      </c>
      <c r="H652" s="1508">
        <f t="shared" si="31"/>
        <v>0</v>
      </c>
      <c r="I652" s="863">
        <v>8</v>
      </c>
      <c r="J652" s="863">
        <v>64</v>
      </c>
      <c r="K652" s="166"/>
      <c r="L652" s="1513">
        <f t="shared" si="32"/>
        <v>0</v>
      </c>
      <c r="M652" s="737"/>
      <c r="N652" s="1361"/>
    </row>
    <row r="653" spans="1:14" s="851" customFormat="1">
      <c r="A653" s="304"/>
      <c r="B653" s="1908"/>
      <c r="C653" s="860" t="s">
        <v>8630</v>
      </c>
      <c r="D653" s="861" t="s">
        <v>4128</v>
      </c>
      <c r="E653" s="862" t="s">
        <v>11724</v>
      </c>
      <c r="F653" s="1520">
        <v>62.159922545763578</v>
      </c>
      <c r="G653" s="1868">
        <f t="shared" si="30"/>
        <v>0</v>
      </c>
      <c r="H653" s="1508">
        <f t="shared" si="31"/>
        <v>0</v>
      </c>
      <c r="I653" s="863">
        <v>10</v>
      </c>
      <c r="J653" s="863">
        <v>40</v>
      </c>
      <c r="K653" s="166"/>
      <c r="L653" s="1513">
        <f t="shared" si="32"/>
        <v>0</v>
      </c>
      <c r="M653" s="737"/>
      <c r="N653" s="1361"/>
    </row>
    <row r="654" spans="1:14" s="851" customFormat="1" ht="16.5" thickBot="1">
      <c r="A654" s="304"/>
      <c r="B654" s="1909"/>
      <c r="C654" s="860" t="s">
        <v>8631</v>
      </c>
      <c r="D654" s="871" t="s">
        <v>4127</v>
      </c>
      <c r="E654" s="872" t="s">
        <v>11725</v>
      </c>
      <c r="F654" s="1522">
        <v>83.825451105034332</v>
      </c>
      <c r="G654" s="1870">
        <f t="shared" si="30"/>
        <v>0</v>
      </c>
      <c r="H654" s="1510">
        <f t="shared" si="31"/>
        <v>0</v>
      </c>
      <c r="I654" s="873">
        <v>5</v>
      </c>
      <c r="J654" s="873">
        <v>30</v>
      </c>
      <c r="K654" s="169"/>
      <c r="L654" s="1515">
        <f t="shared" si="32"/>
        <v>0</v>
      </c>
      <c r="M654" s="737"/>
      <c r="N654" s="1361"/>
    </row>
    <row r="655" spans="1:14" s="851" customFormat="1" ht="31.5">
      <c r="A655" s="304"/>
      <c r="B655" s="1907"/>
      <c r="C655" s="856" t="s">
        <v>8489</v>
      </c>
      <c r="D655" s="857" t="s">
        <v>4126</v>
      </c>
      <c r="E655" s="858" t="s">
        <v>11368</v>
      </c>
      <c r="F655" s="1511">
        <v>17.718866810333395</v>
      </c>
      <c r="G655" s="1871">
        <f t="shared" si="30"/>
        <v>0</v>
      </c>
      <c r="H655" s="1511">
        <f t="shared" si="31"/>
        <v>0</v>
      </c>
      <c r="I655" s="859">
        <v>20</v>
      </c>
      <c r="J655" s="859">
        <v>240</v>
      </c>
      <c r="K655" s="164"/>
      <c r="L655" s="1516">
        <f t="shared" si="32"/>
        <v>0</v>
      </c>
      <c r="M655" s="737"/>
      <c r="N655" s="1361"/>
    </row>
    <row r="656" spans="1:14" s="851" customFormat="1" ht="31.5">
      <c r="A656" s="304"/>
      <c r="B656" s="1908"/>
      <c r="C656" s="860" t="s">
        <v>8490</v>
      </c>
      <c r="D656" s="861" t="s">
        <v>4125</v>
      </c>
      <c r="E656" s="862" t="s">
        <v>11369</v>
      </c>
      <c r="F656" s="1520">
        <v>29.599963117030278</v>
      </c>
      <c r="G656" s="1868">
        <f t="shared" si="30"/>
        <v>0</v>
      </c>
      <c r="H656" s="1508">
        <f t="shared" si="31"/>
        <v>0</v>
      </c>
      <c r="I656" s="863">
        <v>10</v>
      </c>
      <c r="J656" s="863">
        <v>120</v>
      </c>
      <c r="K656" s="166"/>
      <c r="L656" s="1513">
        <f t="shared" si="32"/>
        <v>0</v>
      </c>
      <c r="M656" s="737"/>
      <c r="N656" s="1361"/>
    </row>
    <row r="657" spans="1:187" s="851" customFormat="1" ht="31.5">
      <c r="A657" s="304"/>
      <c r="B657" s="1908"/>
      <c r="C657" s="860" t="s">
        <v>8491</v>
      </c>
      <c r="D657" s="861" t="s">
        <v>4124</v>
      </c>
      <c r="E657" s="862" t="s">
        <v>11370</v>
      </c>
      <c r="F657" s="1520">
        <v>40.329949746953737</v>
      </c>
      <c r="G657" s="1868">
        <f t="shared" si="30"/>
        <v>0</v>
      </c>
      <c r="H657" s="1508">
        <f t="shared" si="31"/>
        <v>0</v>
      </c>
      <c r="I657" s="863">
        <v>10</v>
      </c>
      <c r="J657" s="863">
        <v>80</v>
      </c>
      <c r="K657" s="166"/>
      <c r="L657" s="1513">
        <f t="shared" si="32"/>
        <v>0</v>
      </c>
      <c r="M657" s="737"/>
      <c r="N657" s="1361"/>
    </row>
    <row r="658" spans="1:187" s="851" customFormat="1" ht="31.5">
      <c r="A658" s="304"/>
      <c r="B658" s="1908"/>
      <c r="C658" s="860" t="s">
        <v>8492</v>
      </c>
      <c r="D658" s="861" t="s">
        <v>4123</v>
      </c>
      <c r="E658" s="862" t="s">
        <v>11371</v>
      </c>
      <c r="F658" s="1520">
        <v>69.23102484594304</v>
      </c>
      <c r="G658" s="1868">
        <f t="shared" si="30"/>
        <v>0</v>
      </c>
      <c r="H658" s="1508">
        <f t="shared" si="31"/>
        <v>0</v>
      </c>
      <c r="I658" s="863">
        <v>8</v>
      </c>
      <c r="J658" s="863">
        <v>64</v>
      </c>
      <c r="K658" s="166"/>
      <c r="L658" s="1513">
        <f t="shared" si="32"/>
        <v>0</v>
      </c>
      <c r="M658" s="737"/>
      <c r="N658" s="1361"/>
    </row>
    <row r="659" spans="1:187" s="851" customFormat="1" ht="31.5">
      <c r="A659" s="304"/>
      <c r="B659" s="1908"/>
      <c r="C659" s="860" t="s">
        <v>8493</v>
      </c>
      <c r="D659" s="861" t="s">
        <v>4122</v>
      </c>
      <c r="E659" s="862" t="s">
        <v>11372</v>
      </c>
      <c r="F659" s="1520">
        <v>70.896022771275995</v>
      </c>
      <c r="G659" s="1868">
        <f t="shared" si="30"/>
        <v>0</v>
      </c>
      <c r="H659" s="1508">
        <f t="shared" si="31"/>
        <v>0</v>
      </c>
      <c r="I659" s="863">
        <v>15</v>
      </c>
      <c r="J659" s="863">
        <v>60</v>
      </c>
      <c r="K659" s="166"/>
      <c r="L659" s="1513">
        <f t="shared" si="32"/>
        <v>0</v>
      </c>
      <c r="M659" s="737"/>
      <c r="N659" s="1361"/>
    </row>
    <row r="660" spans="1:187" s="851" customFormat="1" ht="32.25" thickBot="1">
      <c r="A660" s="304"/>
      <c r="B660" s="1909"/>
      <c r="C660" s="864" t="s">
        <v>8494</v>
      </c>
      <c r="D660" s="865" t="s">
        <v>4121</v>
      </c>
      <c r="E660" s="866" t="s">
        <v>11373</v>
      </c>
      <c r="F660" s="1521">
        <v>87.073224835930731</v>
      </c>
      <c r="G660" s="1869">
        <f t="shared" si="30"/>
        <v>0</v>
      </c>
      <c r="H660" s="1509">
        <f t="shared" si="31"/>
        <v>0</v>
      </c>
      <c r="I660" s="867">
        <v>5</v>
      </c>
      <c r="J660" s="867">
        <v>30</v>
      </c>
      <c r="K660" s="167"/>
      <c r="L660" s="1514">
        <f t="shared" si="32"/>
        <v>0</v>
      </c>
      <c r="M660" s="737"/>
      <c r="N660" s="1361"/>
    </row>
    <row r="661" spans="1:187" s="851" customFormat="1" ht="31.5">
      <c r="A661" s="304"/>
      <c r="B661" s="1912"/>
      <c r="C661" s="860" t="s">
        <v>8495</v>
      </c>
      <c r="D661" s="874" t="s">
        <v>4120</v>
      </c>
      <c r="E661" s="869" t="s">
        <v>11374</v>
      </c>
      <c r="F661" s="1508">
        <v>21.237973536469223</v>
      </c>
      <c r="G661" s="1867">
        <f t="shared" si="30"/>
        <v>0</v>
      </c>
      <c r="H661" s="1508">
        <f t="shared" si="31"/>
        <v>0</v>
      </c>
      <c r="I661" s="870">
        <v>25</v>
      </c>
      <c r="J661" s="870">
        <v>100</v>
      </c>
      <c r="K661" s="168"/>
      <c r="L661" s="1513">
        <f t="shared" si="32"/>
        <v>0</v>
      </c>
      <c r="M661" s="737"/>
      <c r="N661" s="1361"/>
    </row>
    <row r="662" spans="1:187" s="851" customFormat="1" ht="31.5">
      <c r="A662" s="304"/>
      <c r="B662" s="1913"/>
      <c r="C662" s="860" t="s">
        <v>8496</v>
      </c>
      <c r="D662" s="861" t="s">
        <v>4119</v>
      </c>
      <c r="E662" s="862" t="s">
        <v>11375</v>
      </c>
      <c r="F662" s="1520">
        <v>25.533051517929966</v>
      </c>
      <c r="G662" s="1868">
        <f t="shared" si="30"/>
        <v>0</v>
      </c>
      <c r="H662" s="1508">
        <f t="shared" si="31"/>
        <v>0</v>
      </c>
      <c r="I662" s="863">
        <v>20</v>
      </c>
      <c r="J662" s="863">
        <v>80</v>
      </c>
      <c r="K662" s="166"/>
      <c r="L662" s="1513">
        <f t="shared" si="32"/>
        <v>0</v>
      </c>
      <c r="M662" s="737"/>
      <c r="N662" s="1361"/>
      <c r="DW662" s="738"/>
      <c r="DX662" s="738"/>
      <c r="DY662" s="738"/>
      <c r="DZ662" s="738"/>
      <c r="EA662" s="738"/>
      <c r="EB662" s="738"/>
      <c r="EC662" s="738"/>
      <c r="ED662" s="738"/>
      <c r="EE662" s="738"/>
      <c r="EF662" s="738"/>
      <c r="EG662" s="738"/>
      <c r="EH662" s="738"/>
      <c r="EI662" s="738"/>
      <c r="EJ662" s="738"/>
      <c r="EK662" s="738"/>
      <c r="EL662" s="738"/>
      <c r="EM662" s="738"/>
      <c r="EN662" s="738"/>
      <c r="EO662" s="738"/>
      <c r="EP662" s="738"/>
      <c r="EQ662" s="738"/>
      <c r="ER662" s="738"/>
      <c r="ES662" s="738"/>
      <c r="ET662" s="738"/>
      <c r="EU662" s="738"/>
      <c r="EV662" s="738"/>
      <c r="EW662" s="738"/>
      <c r="EX662" s="738"/>
      <c r="EY662" s="738"/>
      <c r="EZ662" s="738"/>
      <c r="FA662" s="738"/>
      <c r="FB662" s="738"/>
      <c r="FC662" s="738"/>
      <c r="FD662" s="738"/>
      <c r="FE662" s="738"/>
      <c r="FF662" s="738"/>
      <c r="FG662" s="738"/>
      <c r="FH662" s="738"/>
      <c r="FI662" s="738"/>
      <c r="FJ662" s="738"/>
      <c r="FK662" s="738"/>
      <c r="FL662" s="738"/>
      <c r="FM662" s="738"/>
      <c r="FN662" s="738"/>
      <c r="FO662" s="738"/>
      <c r="FP662" s="738"/>
      <c r="FQ662" s="738"/>
      <c r="FR662" s="738"/>
      <c r="FS662" s="738"/>
      <c r="FT662" s="738"/>
      <c r="FU662" s="738"/>
      <c r="FV662" s="738"/>
      <c r="FW662" s="738"/>
      <c r="FX662" s="738"/>
      <c r="FY662" s="738"/>
      <c r="FZ662" s="738"/>
      <c r="GA662" s="738"/>
      <c r="GB662" s="738"/>
      <c r="GC662" s="738"/>
      <c r="GD662" s="738"/>
      <c r="GE662" s="738"/>
    </row>
    <row r="663" spans="1:187" s="851" customFormat="1" ht="31.5">
      <c r="A663" s="304"/>
      <c r="B663" s="1913"/>
      <c r="C663" s="860" t="s">
        <v>8497</v>
      </c>
      <c r="D663" s="861" t="s">
        <v>4118</v>
      </c>
      <c r="E663" s="862" t="s">
        <v>11376</v>
      </c>
      <c r="F663" s="1520">
        <v>32.871375707360393</v>
      </c>
      <c r="G663" s="1868">
        <f t="shared" si="30"/>
        <v>0</v>
      </c>
      <c r="H663" s="1508">
        <f t="shared" si="31"/>
        <v>0</v>
      </c>
      <c r="I663" s="863">
        <v>10</v>
      </c>
      <c r="J663" s="863">
        <v>40</v>
      </c>
      <c r="K663" s="166"/>
      <c r="L663" s="1513">
        <f t="shared" si="32"/>
        <v>0</v>
      </c>
      <c r="M663" s="737"/>
      <c r="N663" s="1361"/>
    </row>
    <row r="664" spans="1:187" s="851" customFormat="1" ht="31.5">
      <c r="A664" s="304"/>
      <c r="B664" s="1913"/>
      <c r="C664" s="860" t="s">
        <v>8498</v>
      </c>
      <c r="D664" s="861" t="s">
        <v>4117</v>
      </c>
      <c r="E664" s="862" t="s">
        <v>11377</v>
      </c>
      <c r="F664" s="1520">
        <v>61.469256739699532</v>
      </c>
      <c r="G664" s="1868">
        <f t="shared" si="30"/>
        <v>0</v>
      </c>
      <c r="H664" s="1508">
        <f t="shared" si="31"/>
        <v>0</v>
      </c>
      <c r="I664" s="863">
        <v>6</v>
      </c>
      <c r="J664" s="863">
        <v>24</v>
      </c>
      <c r="K664" s="166"/>
      <c r="L664" s="1513">
        <f t="shared" si="32"/>
        <v>0</v>
      </c>
      <c r="M664" s="737"/>
      <c r="N664" s="1361"/>
      <c r="DW664" s="738"/>
      <c r="DX664" s="738"/>
      <c r="DY664" s="738"/>
      <c r="DZ664" s="738"/>
      <c r="EA664" s="738"/>
      <c r="EB664" s="738"/>
      <c r="EC664" s="738"/>
      <c r="ED664" s="738"/>
      <c r="EE664" s="738"/>
      <c r="EF664" s="738"/>
      <c r="EG664" s="738"/>
      <c r="EH664" s="738"/>
      <c r="EI664" s="738"/>
      <c r="EJ664" s="738"/>
      <c r="EK664" s="738"/>
      <c r="EL664" s="738"/>
      <c r="EM664" s="738"/>
      <c r="EN664" s="738"/>
      <c r="EO664" s="738"/>
      <c r="EP664" s="738"/>
      <c r="EQ664" s="738"/>
      <c r="ER664" s="738"/>
      <c r="ES664" s="738"/>
      <c r="ET664" s="738"/>
      <c r="EU664" s="738"/>
      <c r="EV664" s="738"/>
      <c r="EW664" s="738"/>
      <c r="EX664" s="738"/>
      <c r="EY664" s="738"/>
      <c r="EZ664" s="738"/>
      <c r="FA664" s="738"/>
      <c r="FB664" s="738"/>
      <c r="FC664" s="738"/>
      <c r="FD664" s="738"/>
      <c r="FE664" s="738"/>
      <c r="FF664" s="738"/>
      <c r="FG664" s="738"/>
      <c r="FH664" s="738"/>
      <c r="FI664" s="738"/>
      <c r="FJ664" s="738"/>
      <c r="FK664" s="738"/>
      <c r="FL664" s="738"/>
      <c r="FM664" s="738"/>
      <c r="FN664" s="738"/>
      <c r="FO664" s="738"/>
      <c r="FP664" s="738"/>
      <c r="FQ664" s="738"/>
      <c r="FR664" s="738"/>
      <c r="FS664" s="738"/>
      <c r="FT664" s="738"/>
      <c r="FU664" s="738"/>
      <c r="FV664" s="738"/>
      <c r="FW664" s="738"/>
      <c r="FX664" s="738"/>
      <c r="FY664" s="738"/>
      <c r="FZ664" s="738"/>
      <c r="GA664" s="738"/>
      <c r="GB664" s="738"/>
      <c r="GC664" s="738"/>
      <c r="GD664" s="738"/>
      <c r="GE664" s="738"/>
    </row>
    <row r="665" spans="1:187" s="851" customFormat="1" ht="31.5">
      <c r="A665" s="304"/>
      <c r="B665" s="1913"/>
      <c r="C665" s="860" t="s">
        <v>8499</v>
      </c>
      <c r="D665" s="861" t="s">
        <v>4116</v>
      </c>
      <c r="E665" s="862" t="s">
        <v>11378</v>
      </c>
      <c r="F665" s="1520">
        <v>79.340234471606564</v>
      </c>
      <c r="G665" s="1868">
        <f t="shared" si="30"/>
        <v>0</v>
      </c>
      <c r="H665" s="1508">
        <f t="shared" si="31"/>
        <v>0</v>
      </c>
      <c r="I665" s="863">
        <v>6</v>
      </c>
      <c r="J665" s="863">
        <v>24</v>
      </c>
      <c r="K665" s="166"/>
      <c r="L665" s="1513">
        <f t="shared" si="32"/>
        <v>0</v>
      </c>
      <c r="M665" s="737"/>
      <c r="N665" s="1361"/>
      <c r="DW665" s="738"/>
      <c r="DX665" s="738"/>
      <c r="DY665" s="738"/>
      <c r="DZ665" s="738"/>
      <c r="EA665" s="738"/>
      <c r="EB665" s="738"/>
      <c r="EC665" s="738"/>
      <c r="ED665" s="738"/>
      <c r="EE665" s="738"/>
      <c r="EF665" s="738"/>
      <c r="EG665" s="738"/>
      <c r="EH665" s="738"/>
      <c r="EI665" s="738"/>
      <c r="EJ665" s="738"/>
      <c r="EK665" s="738"/>
      <c r="EL665" s="738"/>
      <c r="EM665" s="738"/>
      <c r="EN665" s="738"/>
      <c r="EO665" s="738"/>
      <c r="EP665" s="738"/>
      <c r="EQ665" s="738"/>
      <c r="ER665" s="738"/>
      <c r="ES665" s="738"/>
      <c r="ET665" s="738"/>
      <c r="EU665" s="738"/>
      <c r="EV665" s="738"/>
      <c r="EW665" s="738"/>
      <c r="EX665" s="738"/>
      <c r="EY665" s="738"/>
      <c r="EZ665" s="738"/>
      <c r="FA665" s="738"/>
      <c r="FB665" s="738"/>
      <c r="FC665" s="738"/>
      <c r="FD665" s="738"/>
      <c r="FE665" s="738"/>
      <c r="FF665" s="738"/>
      <c r="FG665" s="738"/>
      <c r="FH665" s="738"/>
      <c r="FI665" s="738"/>
      <c r="FJ665" s="738"/>
      <c r="FK665" s="738"/>
      <c r="FL665" s="738"/>
      <c r="FM665" s="738"/>
      <c r="FN665" s="738"/>
      <c r="FO665" s="738"/>
      <c r="FP665" s="738"/>
      <c r="FQ665" s="738"/>
      <c r="FR665" s="738"/>
      <c r="FS665" s="738"/>
      <c r="FT665" s="738"/>
      <c r="FU665" s="738"/>
      <c r="FV665" s="738"/>
      <c r="FW665" s="738"/>
      <c r="FX665" s="738"/>
      <c r="FY665" s="738"/>
      <c r="FZ665" s="738"/>
      <c r="GA665" s="738"/>
      <c r="GB665" s="738"/>
      <c r="GC665" s="738"/>
      <c r="GD665" s="738"/>
      <c r="GE665" s="738"/>
    </row>
    <row r="666" spans="1:187" s="851" customFormat="1" ht="31.5">
      <c r="A666" s="304"/>
      <c r="B666" s="1913"/>
      <c r="C666" s="860" t="s">
        <v>8500</v>
      </c>
      <c r="D666" s="861" t="s">
        <v>4115</v>
      </c>
      <c r="E666" s="862" t="s">
        <v>11379</v>
      </c>
      <c r="F666" s="1520">
        <v>133.64383347339171</v>
      </c>
      <c r="G666" s="1868">
        <f t="shared" si="30"/>
        <v>0</v>
      </c>
      <c r="H666" s="1508">
        <f t="shared" si="31"/>
        <v>0</v>
      </c>
      <c r="I666" s="863">
        <v>18</v>
      </c>
      <c r="J666" s="863">
        <v>18</v>
      </c>
      <c r="K666" s="166"/>
      <c r="L666" s="1513">
        <f t="shared" si="32"/>
        <v>0</v>
      </c>
      <c r="M666" s="737"/>
      <c r="N666" s="1361"/>
      <c r="DW666" s="738"/>
      <c r="DX666" s="738"/>
      <c r="DY666" s="738"/>
      <c r="DZ666" s="738"/>
      <c r="EA666" s="738"/>
      <c r="EB666" s="738"/>
      <c r="EC666" s="738"/>
      <c r="ED666" s="738"/>
      <c r="EE666" s="738"/>
      <c r="EF666" s="738"/>
      <c r="EG666" s="738"/>
      <c r="EH666" s="738"/>
      <c r="EI666" s="738"/>
      <c r="EJ666" s="738"/>
      <c r="EK666" s="738"/>
      <c r="EL666" s="738"/>
      <c r="EM666" s="738"/>
      <c r="EN666" s="738"/>
      <c r="EO666" s="738"/>
      <c r="EP666" s="738"/>
      <c r="EQ666" s="738"/>
      <c r="ER666" s="738"/>
      <c r="ES666" s="738"/>
      <c r="ET666" s="738"/>
      <c r="EU666" s="738"/>
      <c r="EV666" s="738"/>
      <c r="EW666" s="738"/>
      <c r="EX666" s="738"/>
      <c r="EY666" s="738"/>
      <c r="EZ666" s="738"/>
      <c r="FA666" s="738"/>
      <c r="FB666" s="738"/>
      <c r="FC666" s="738"/>
      <c r="FD666" s="738"/>
      <c r="FE666" s="738"/>
      <c r="FF666" s="738"/>
      <c r="FG666" s="738"/>
      <c r="FH666" s="738"/>
      <c r="FI666" s="738"/>
      <c r="FJ666" s="738"/>
      <c r="FK666" s="738"/>
      <c r="FL666" s="738"/>
      <c r="FM666" s="738"/>
      <c r="FN666" s="738"/>
      <c r="FO666" s="738"/>
      <c r="FP666" s="738"/>
      <c r="FQ666" s="738"/>
      <c r="FR666" s="738"/>
      <c r="FS666" s="738"/>
      <c r="FT666" s="738"/>
      <c r="FU666" s="738"/>
      <c r="FV666" s="738"/>
      <c r="FW666" s="738"/>
      <c r="FX666" s="738"/>
      <c r="FY666" s="738"/>
      <c r="FZ666" s="738"/>
      <c r="GA666" s="738"/>
      <c r="GB666" s="738"/>
      <c r="GC666" s="738"/>
      <c r="GD666" s="738"/>
      <c r="GE666" s="738"/>
    </row>
    <row r="667" spans="1:187" s="851" customFormat="1" ht="31.5">
      <c r="A667" s="304"/>
      <c r="B667" s="1913"/>
      <c r="C667" s="860" t="s">
        <v>8501</v>
      </c>
      <c r="D667" s="861" t="s">
        <v>4114</v>
      </c>
      <c r="E667" s="862" t="s">
        <v>11380</v>
      </c>
      <c r="F667" s="1520">
        <v>343.78640054819709</v>
      </c>
      <c r="G667" s="1868">
        <f t="shared" si="30"/>
        <v>0</v>
      </c>
      <c r="H667" s="1508">
        <f t="shared" si="31"/>
        <v>0</v>
      </c>
      <c r="I667" s="863">
        <v>20</v>
      </c>
      <c r="J667" s="863">
        <v>20</v>
      </c>
      <c r="K667" s="166"/>
      <c r="L667" s="1513">
        <f t="shared" si="32"/>
        <v>0</v>
      </c>
      <c r="M667" s="737"/>
      <c r="N667" s="1361"/>
      <c r="DW667" s="738"/>
      <c r="DX667" s="738"/>
      <c r="DY667" s="738"/>
      <c r="DZ667" s="738"/>
      <c r="EA667" s="738"/>
      <c r="EB667" s="738"/>
      <c r="EC667" s="738"/>
      <c r="ED667" s="738"/>
      <c r="EE667" s="738"/>
      <c r="EF667" s="738"/>
      <c r="EG667" s="738"/>
      <c r="EH667" s="738"/>
      <c r="EI667" s="738"/>
      <c r="EJ667" s="738"/>
      <c r="EK667" s="738"/>
      <c r="EL667" s="738"/>
      <c r="EM667" s="738"/>
      <c r="EN667" s="738"/>
      <c r="EO667" s="738"/>
      <c r="EP667" s="738"/>
      <c r="EQ667" s="738"/>
      <c r="ER667" s="738"/>
      <c r="ES667" s="738"/>
      <c r="ET667" s="738"/>
      <c r="EU667" s="738"/>
      <c r="EV667" s="738"/>
      <c r="EW667" s="738"/>
      <c r="EX667" s="738"/>
      <c r="EY667" s="738"/>
      <c r="EZ667" s="738"/>
      <c r="FA667" s="738"/>
      <c r="FB667" s="738"/>
      <c r="FC667" s="738"/>
      <c r="FD667" s="738"/>
      <c r="FE667" s="738"/>
      <c r="FF667" s="738"/>
      <c r="FG667" s="738"/>
      <c r="FH667" s="738"/>
      <c r="FI667" s="738"/>
      <c r="FJ667" s="738"/>
      <c r="FK667" s="738"/>
      <c r="FL667" s="738"/>
      <c r="FM667" s="738"/>
      <c r="FN667" s="738"/>
      <c r="FO667" s="738"/>
      <c r="FP667" s="738"/>
      <c r="FQ667" s="738"/>
      <c r="FR667" s="738"/>
      <c r="FS667" s="738"/>
      <c r="FT667" s="738"/>
      <c r="FU667" s="738"/>
      <c r="FV667" s="738"/>
      <c r="FW667" s="738"/>
      <c r="FX667" s="738"/>
      <c r="FY667" s="738"/>
      <c r="FZ667" s="738"/>
      <c r="GA667" s="738"/>
      <c r="GB667" s="738"/>
      <c r="GC667" s="738"/>
      <c r="GD667" s="738"/>
      <c r="GE667" s="738"/>
    </row>
    <row r="668" spans="1:187" s="851" customFormat="1" ht="31.5">
      <c r="A668" s="304"/>
      <c r="B668" s="1913"/>
      <c r="C668" s="860" t="s">
        <v>8502</v>
      </c>
      <c r="D668" s="861" t="s">
        <v>4113</v>
      </c>
      <c r="E668" s="862" t="s">
        <v>11381</v>
      </c>
      <c r="F668" s="1520">
        <v>491.51011534316865</v>
      </c>
      <c r="G668" s="1868">
        <f t="shared" si="30"/>
        <v>0</v>
      </c>
      <c r="H668" s="1508">
        <f t="shared" si="31"/>
        <v>0</v>
      </c>
      <c r="I668" s="863">
        <v>6</v>
      </c>
      <c r="J668" s="863">
        <v>6</v>
      </c>
      <c r="K668" s="166"/>
      <c r="L668" s="1513">
        <f t="shared" si="32"/>
        <v>0</v>
      </c>
      <c r="M668" s="737"/>
      <c r="N668" s="1361"/>
      <c r="DW668" s="738"/>
      <c r="DX668" s="738"/>
      <c r="DY668" s="738"/>
      <c r="DZ668" s="738"/>
      <c r="EA668" s="738"/>
      <c r="EB668" s="738"/>
      <c r="EC668" s="738"/>
      <c r="ED668" s="738"/>
      <c r="EE668" s="738"/>
      <c r="EF668" s="738"/>
      <c r="EG668" s="738"/>
      <c r="EH668" s="738"/>
      <c r="EI668" s="738"/>
      <c r="EJ668" s="738"/>
      <c r="EK668" s="738"/>
      <c r="EL668" s="738"/>
      <c r="EM668" s="738"/>
      <c r="EN668" s="738"/>
      <c r="EO668" s="738"/>
      <c r="EP668" s="738"/>
      <c r="EQ668" s="738"/>
      <c r="ER668" s="738"/>
      <c r="ES668" s="738"/>
      <c r="ET668" s="738"/>
      <c r="EU668" s="738"/>
      <c r="EV668" s="738"/>
      <c r="EW668" s="738"/>
      <c r="EX668" s="738"/>
      <c r="EY668" s="738"/>
      <c r="EZ668" s="738"/>
      <c r="FA668" s="738"/>
      <c r="FB668" s="738"/>
      <c r="FC668" s="738"/>
      <c r="FD668" s="738"/>
      <c r="FE668" s="738"/>
      <c r="FF668" s="738"/>
      <c r="FG668" s="738"/>
      <c r="FH668" s="738"/>
      <c r="FI668" s="738"/>
      <c r="FJ668" s="738"/>
      <c r="FK668" s="738"/>
      <c r="FL668" s="738"/>
      <c r="FM668" s="738"/>
      <c r="FN668" s="738"/>
      <c r="FO668" s="738"/>
      <c r="FP668" s="738"/>
      <c r="FQ668" s="738"/>
      <c r="FR668" s="738"/>
      <c r="FS668" s="738"/>
      <c r="FT668" s="738"/>
      <c r="FU668" s="738"/>
      <c r="FV668" s="738"/>
      <c r="FW668" s="738"/>
      <c r="FX668" s="738"/>
      <c r="FY668" s="738"/>
      <c r="FZ668" s="738"/>
      <c r="GA668" s="738"/>
      <c r="GB668" s="738"/>
      <c r="GC668" s="738"/>
      <c r="GD668" s="738"/>
      <c r="GE668" s="738"/>
    </row>
    <row r="669" spans="1:187" s="851" customFormat="1" ht="31.5">
      <c r="A669" s="304"/>
      <c r="B669" s="1913"/>
      <c r="C669" s="860" t="s">
        <v>8503</v>
      </c>
      <c r="D669" s="861" t="s">
        <v>4112</v>
      </c>
      <c r="E669" s="862" t="s">
        <v>11382</v>
      </c>
      <c r="F669" s="1520">
        <v>748.74652449293922</v>
      </c>
      <c r="G669" s="1868">
        <f t="shared" si="30"/>
        <v>0</v>
      </c>
      <c r="H669" s="1508">
        <f t="shared" si="31"/>
        <v>0</v>
      </c>
      <c r="I669" s="863">
        <v>7</v>
      </c>
      <c r="J669" s="863">
        <v>7</v>
      </c>
      <c r="K669" s="166"/>
      <c r="L669" s="1513">
        <f t="shared" si="32"/>
        <v>0</v>
      </c>
      <c r="M669" s="737"/>
      <c r="N669" s="1361"/>
      <c r="DW669" s="738"/>
      <c r="DX669" s="738"/>
      <c r="DY669" s="738"/>
      <c r="DZ669" s="738"/>
      <c r="EA669" s="738"/>
      <c r="EB669" s="738"/>
      <c r="EC669" s="738"/>
      <c r="ED669" s="738"/>
      <c r="EE669" s="738"/>
      <c r="EF669" s="738"/>
      <c r="EG669" s="738"/>
      <c r="EH669" s="738"/>
      <c r="EI669" s="738"/>
      <c r="EJ669" s="738"/>
      <c r="EK669" s="738"/>
      <c r="EL669" s="738"/>
      <c r="EM669" s="738"/>
      <c r="EN669" s="738"/>
      <c r="EO669" s="738"/>
      <c r="EP669" s="738"/>
      <c r="EQ669" s="738"/>
      <c r="ER669" s="738"/>
      <c r="ES669" s="738"/>
      <c r="ET669" s="738"/>
      <c r="EU669" s="738"/>
      <c r="EV669" s="738"/>
      <c r="EW669" s="738"/>
      <c r="EX669" s="738"/>
      <c r="EY669" s="738"/>
      <c r="EZ669" s="738"/>
      <c r="FA669" s="738"/>
      <c r="FB669" s="738"/>
      <c r="FC669" s="738"/>
      <c r="FD669" s="738"/>
      <c r="FE669" s="738"/>
      <c r="FF669" s="738"/>
      <c r="FG669" s="738"/>
      <c r="FH669" s="738"/>
      <c r="FI669" s="738"/>
      <c r="FJ669" s="738"/>
      <c r="FK669" s="738"/>
      <c r="FL669" s="738"/>
      <c r="FM669" s="738"/>
      <c r="FN669" s="738"/>
      <c r="FO669" s="738"/>
      <c r="FP669" s="738"/>
      <c r="FQ669" s="738"/>
      <c r="FR669" s="738"/>
      <c r="FS669" s="738"/>
      <c r="FT669" s="738"/>
      <c r="FU669" s="738"/>
      <c r="FV669" s="738"/>
      <c r="FW669" s="738"/>
      <c r="FX669" s="738"/>
      <c r="FY669" s="738"/>
      <c r="FZ669" s="738"/>
      <c r="GA669" s="738"/>
      <c r="GB669" s="738"/>
      <c r="GC669" s="738"/>
      <c r="GD669" s="738"/>
      <c r="GE669" s="738"/>
    </row>
    <row r="670" spans="1:187" s="851" customFormat="1" ht="32.25" thickBot="1">
      <c r="A670" s="304"/>
      <c r="B670" s="1914"/>
      <c r="C670" s="860" t="s">
        <v>8504</v>
      </c>
      <c r="D670" s="871" t="s">
        <v>4111</v>
      </c>
      <c r="E670" s="872" t="s">
        <v>11383</v>
      </c>
      <c r="F670" s="1522">
        <v>1354.009990532556</v>
      </c>
      <c r="G670" s="1870">
        <f t="shared" si="30"/>
        <v>0</v>
      </c>
      <c r="H670" s="1510">
        <f t="shared" si="31"/>
        <v>0</v>
      </c>
      <c r="I670" s="873">
        <v>2</v>
      </c>
      <c r="J670" s="873">
        <v>2</v>
      </c>
      <c r="K670" s="169"/>
      <c r="L670" s="1515">
        <f t="shared" si="32"/>
        <v>0</v>
      </c>
      <c r="M670" s="737"/>
      <c r="N670" s="1361"/>
      <c r="DW670" s="738"/>
      <c r="DX670" s="738"/>
      <c r="DY670" s="738"/>
      <c r="DZ670" s="738"/>
      <c r="EA670" s="738"/>
      <c r="EB670" s="738"/>
      <c r="EC670" s="738"/>
      <c r="ED670" s="738"/>
      <c r="EE670" s="738"/>
      <c r="EF670" s="738"/>
      <c r="EG670" s="738"/>
      <c r="EH670" s="738"/>
      <c r="EI670" s="738"/>
      <c r="EJ670" s="738"/>
      <c r="EK670" s="738"/>
      <c r="EL670" s="738"/>
      <c r="EM670" s="738"/>
      <c r="EN670" s="738"/>
      <c r="EO670" s="738"/>
      <c r="EP670" s="738"/>
      <c r="EQ670" s="738"/>
      <c r="ER670" s="738"/>
      <c r="ES670" s="738"/>
      <c r="ET670" s="738"/>
      <c r="EU670" s="738"/>
      <c r="EV670" s="738"/>
      <c r="EW670" s="738"/>
      <c r="EX670" s="738"/>
      <c r="EY670" s="738"/>
      <c r="EZ670" s="738"/>
      <c r="FA670" s="738"/>
      <c r="FB670" s="738"/>
      <c r="FC670" s="738"/>
      <c r="FD670" s="738"/>
      <c r="FE670" s="738"/>
      <c r="FF670" s="738"/>
      <c r="FG670" s="738"/>
      <c r="FH670" s="738"/>
      <c r="FI670" s="738"/>
      <c r="FJ670" s="738"/>
      <c r="FK670" s="738"/>
      <c r="FL670" s="738"/>
      <c r="FM670" s="738"/>
      <c r="FN670" s="738"/>
      <c r="FO670" s="738"/>
      <c r="FP670" s="738"/>
      <c r="FQ670" s="738"/>
      <c r="FR670" s="738"/>
      <c r="FS670" s="738"/>
      <c r="FT670" s="738"/>
      <c r="FU670" s="738"/>
      <c r="FV670" s="738"/>
      <c r="FW670" s="738"/>
      <c r="FX670" s="738"/>
      <c r="FY670" s="738"/>
      <c r="FZ670" s="738"/>
      <c r="GA670" s="738"/>
      <c r="GB670" s="738"/>
      <c r="GC670" s="738"/>
      <c r="GD670" s="738"/>
      <c r="GE670" s="738"/>
    </row>
    <row r="671" spans="1:187" s="851" customFormat="1" ht="31.5">
      <c r="A671" s="304"/>
      <c r="B671" s="1907"/>
      <c r="C671" s="856" t="s">
        <v>8505</v>
      </c>
      <c r="D671" s="857" t="s">
        <v>4110</v>
      </c>
      <c r="E671" s="858" t="s">
        <v>11384</v>
      </c>
      <c r="F671" s="1511">
        <v>21.237973536469223</v>
      </c>
      <c r="G671" s="1871">
        <f t="shared" si="30"/>
        <v>0</v>
      </c>
      <c r="H671" s="1511">
        <f t="shared" si="31"/>
        <v>0</v>
      </c>
      <c r="I671" s="859">
        <v>30</v>
      </c>
      <c r="J671" s="859">
        <v>120</v>
      </c>
      <c r="K671" s="164"/>
      <c r="L671" s="1516">
        <f t="shared" si="32"/>
        <v>0</v>
      </c>
      <c r="M671" s="737"/>
      <c r="N671" s="1361"/>
    </row>
    <row r="672" spans="1:187" s="851" customFormat="1" ht="31.5">
      <c r="A672" s="304"/>
      <c r="B672" s="1908"/>
      <c r="C672" s="860" t="s">
        <v>8506</v>
      </c>
      <c r="D672" s="861" t="s">
        <v>4109</v>
      </c>
      <c r="E672" s="862" t="s">
        <v>11385</v>
      </c>
      <c r="F672" s="1520">
        <v>29.439629983479694</v>
      </c>
      <c r="G672" s="1868">
        <f t="shared" si="30"/>
        <v>0</v>
      </c>
      <c r="H672" s="1508">
        <f t="shared" si="31"/>
        <v>0</v>
      </c>
      <c r="I672" s="863">
        <v>30</v>
      </c>
      <c r="J672" s="863">
        <v>180</v>
      </c>
      <c r="K672" s="166"/>
      <c r="L672" s="1513">
        <f t="shared" si="32"/>
        <v>0</v>
      </c>
      <c r="M672" s="737"/>
      <c r="N672" s="1361"/>
    </row>
    <row r="673" spans="1:187" s="851" customFormat="1" ht="31.5">
      <c r="A673" s="304"/>
      <c r="B673" s="1908"/>
      <c r="C673" s="860" t="s">
        <v>8507</v>
      </c>
      <c r="D673" s="861" t="s">
        <v>4108</v>
      </c>
      <c r="E673" s="862" t="s">
        <v>11386</v>
      </c>
      <c r="F673" s="1520">
        <v>34.533290303201987</v>
      </c>
      <c r="G673" s="1868">
        <f t="shared" si="30"/>
        <v>0</v>
      </c>
      <c r="H673" s="1508">
        <f t="shared" si="31"/>
        <v>0</v>
      </c>
      <c r="I673" s="863">
        <v>10</v>
      </c>
      <c r="J673" s="863">
        <v>40</v>
      </c>
      <c r="K673" s="166"/>
      <c r="L673" s="1513">
        <f t="shared" si="32"/>
        <v>0</v>
      </c>
      <c r="M673" s="737"/>
      <c r="N673" s="1361"/>
    </row>
    <row r="674" spans="1:187" s="851" customFormat="1" ht="31.5">
      <c r="A674" s="304"/>
      <c r="B674" s="1908"/>
      <c r="C674" s="860" t="s">
        <v>8508</v>
      </c>
      <c r="D674" s="861" t="s">
        <v>4107</v>
      </c>
      <c r="E674" s="862" t="s">
        <v>11387</v>
      </c>
      <c r="F674" s="1520">
        <v>78.304235762510515</v>
      </c>
      <c r="G674" s="1868">
        <f t="shared" si="30"/>
        <v>0</v>
      </c>
      <c r="H674" s="1508">
        <f t="shared" si="31"/>
        <v>0</v>
      </c>
      <c r="I674" s="863">
        <v>15</v>
      </c>
      <c r="J674" s="863">
        <v>60</v>
      </c>
      <c r="K674" s="166"/>
      <c r="L674" s="1513">
        <f t="shared" si="32"/>
        <v>0</v>
      </c>
      <c r="M674" s="737"/>
      <c r="N674" s="1361"/>
    </row>
    <row r="675" spans="1:187" s="851" customFormat="1" ht="31.5">
      <c r="A675" s="304"/>
      <c r="B675" s="1908"/>
      <c r="C675" s="860" t="s">
        <v>8509</v>
      </c>
      <c r="D675" s="861" t="s">
        <v>4106</v>
      </c>
      <c r="E675" s="862" t="s">
        <v>11388</v>
      </c>
      <c r="F675" s="1520">
        <v>96.088880268659523</v>
      </c>
      <c r="G675" s="1868">
        <f t="shared" si="30"/>
        <v>0</v>
      </c>
      <c r="H675" s="1508">
        <f t="shared" si="31"/>
        <v>0</v>
      </c>
      <c r="I675" s="863">
        <v>10</v>
      </c>
      <c r="J675" s="863">
        <v>40</v>
      </c>
      <c r="K675" s="166"/>
      <c r="L675" s="1513">
        <f t="shared" si="32"/>
        <v>0</v>
      </c>
      <c r="M675" s="737"/>
      <c r="N675" s="1361"/>
    </row>
    <row r="676" spans="1:187" s="851" customFormat="1" ht="31.5">
      <c r="A676" s="304"/>
      <c r="B676" s="1908"/>
      <c r="C676" s="860" t="s">
        <v>8510</v>
      </c>
      <c r="D676" s="861" t="s">
        <v>4105</v>
      </c>
      <c r="E676" s="862" t="s">
        <v>11389</v>
      </c>
      <c r="F676" s="1520">
        <v>113.70085832329254</v>
      </c>
      <c r="G676" s="1868">
        <f t="shared" si="30"/>
        <v>0</v>
      </c>
      <c r="H676" s="1508">
        <f t="shared" si="31"/>
        <v>0</v>
      </c>
      <c r="I676" s="863">
        <v>6</v>
      </c>
      <c r="J676" s="863">
        <v>24</v>
      </c>
      <c r="K676" s="166"/>
      <c r="L676" s="1513">
        <f t="shared" si="32"/>
        <v>0</v>
      </c>
      <c r="M676" s="737"/>
      <c r="N676" s="1361"/>
    </row>
    <row r="677" spans="1:187" s="851" customFormat="1" ht="31.5">
      <c r="A677" s="304"/>
      <c r="B677" s="1908"/>
      <c r="C677" s="860" t="s">
        <v>8511</v>
      </c>
      <c r="D677" s="861" t="s">
        <v>4104</v>
      </c>
      <c r="E677" s="862" t="s">
        <v>11390</v>
      </c>
      <c r="F677" s="1520">
        <v>187.2351833626733</v>
      </c>
      <c r="G677" s="1868">
        <f t="shared" si="30"/>
        <v>0</v>
      </c>
      <c r="H677" s="1508">
        <f t="shared" si="31"/>
        <v>0</v>
      </c>
      <c r="I677" s="863">
        <v>15</v>
      </c>
      <c r="J677" s="863">
        <v>15</v>
      </c>
      <c r="K677" s="166"/>
      <c r="L677" s="1513">
        <f t="shared" si="32"/>
        <v>0</v>
      </c>
      <c r="M677" s="737"/>
      <c r="N677" s="1361"/>
    </row>
    <row r="678" spans="1:187" s="851" customFormat="1" ht="31.5">
      <c r="A678" s="304"/>
      <c r="B678" s="1908"/>
      <c r="C678" s="860" t="s">
        <v>8512</v>
      </c>
      <c r="D678" s="861" t="s">
        <v>4103</v>
      </c>
      <c r="E678" s="862" t="s">
        <v>11391</v>
      </c>
      <c r="F678" s="1520">
        <v>255.75339380429676</v>
      </c>
      <c r="G678" s="1868">
        <f t="shared" si="30"/>
        <v>0</v>
      </c>
      <c r="H678" s="1508">
        <f t="shared" si="31"/>
        <v>0</v>
      </c>
      <c r="I678" s="863">
        <v>7</v>
      </c>
      <c r="J678" s="863">
        <v>7</v>
      </c>
      <c r="K678" s="166"/>
      <c r="L678" s="1513">
        <f t="shared" si="32"/>
        <v>0</v>
      </c>
      <c r="M678" s="737"/>
      <c r="N678" s="1361"/>
      <c r="DW678" s="738"/>
      <c r="DX678" s="738"/>
      <c r="DY678" s="738"/>
      <c r="DZ678" s="738"/>
      <c r="EA678" s="738"/>
      <c r="EB678" s="738"/>
      <c r="EC678" s="738"/>
      <c r="ED678" s="738"/>
      <c r="EE678" s="738"/>
      <c r="EF678" s="738"/>
      <c r="EG678" s="738"/>
      <c r="EH678" s="738"/>
      <c r="EI678" s="738"/>
      <c r="EJ678" s="738"/>
      <c r="EK678" s="738"/>
      <c r="EL678" s="738"/>
      <c r="EM678" s="738"/>
      <c r="EN678" s="738"/>
      <c r="EO678" s="738"/>
      <c r="EP678" s="738"/>
      <c r="EQ678" s="738"/>
      <c r="ER678" s="738"/>
      <c r="ES678" s="738"/>
      <c r="ET678" s="738"/>
      <c r="EU678" s="738"/>
      <c r="EV678" s="738"/>
      <c r="EW678" s="738"/>
      <c r="EX678" s="738"/>
      <c r="EY678" s="738"/>
      <c r="EZ678" s="738"/>
      <c r="FA678" s="738"/>
      <c r="FB678" s="738"/>
      <c r="FC678" s="738"/>
      <c r="FD678" s="738"/>
      <c r="FE678" s="738"/>
      <c r="FF678" s="738"/>
      <c r="FG678" s="738"/>
      <c r="FH678" s="738"/>
      <c r="FI678" s="738"/>
      <c r="FJ678" s="738"/>
      <c r="FK678" s="738"/>
      <c r="FL678" s="738"/>
      <c r="FM678" s="738"/>
      <c r="FN678" s="738"/>
      <c r="FO678" s="738"/>
      <c r="FP678" s="738"/>
      <c r="FQ678" s="738"/>
      <c r="FR678" s="738"/>
      <c r="FS678" s="738"/>
      <c r="FT678" s="738"/>
      <c r="FU678" s="738"/>
      <c r="FV678" s="738"/>
      <c r="FW678" s="738"/>
      <c r="FX678" s="738"/>
      <c r="FY678" s="738"/>
      <c r="FZ678" s="738"/>
      <c r="GA678" s="738"/>
      <c r="GB678" s="738"/>
      <c r="GC678" s="738"/>
      <c r="GD678" s="738"/>
      <c r="GE678" s="738"/>
    </row>
    <row r="679" spans="1:187" s="851" customFormat="1" ht="31.5">
      <c r="A679" s="304"/>
      <c r="B679" s="1908"/>
      <c r="C679" s="860" t="s">
        <v>8513</v>
      </c>
      <c r="D679" s="861" t="s">
        <v>4102</v>
      </c>
      <c r="E679" s="862" t="s">
        <v>11392</v>
      </c>
      <c r="F679" s="1520">
        <v>463.25364546134523</v>
      </c>
      <c r="G679" s="1868">
        <f t="shared" si="30"/>
        <v>0</v>
      </c>
      <c r="H679" s="1508">
        <f t="shared" si="31"/>
        <v>0</v>
      </c>
      <c r="I679" s="863">
        <v>10</v>
      </c>
      <c r="J679" s="863">
        <v>10</v>
      </c>
      <c r="K679" s="166"/>
      <c r="L679" s="1513">
        <f t="shared" si="32"/>
        <v>0</v>
      </c>
      <c r="M679" s="737"/>
      <c r="N679" s="1361"/>
      <c r="DW679" s="738"/>
      <c r="DX679" s="738"/>
      <c r="DY679" s="738"/>
      <c r="DZ679" s="738"/>
      <c r="EA679" s="738"/>
      <c r="EB679" s="738"/>
      <c r="EC679" s="738"/>
      <c r="ED679" s="738"/>
      <c r="EE679" s="738"/>
      <c r="EF679" s="738"/>
      <c r="EG679" s="738"/>
      <c r="EH679" s="738"/>
      <c r="EI679" s="738"/>
      <c r="EJ679" s="738"/>
      <c r="EK679" s="738"/>
      <c r="EL679" s="738"/>
      <c r="EM679" s="738"/>
      <c r="EN679" s="738"/>
      <c r="EO679" s="738"/>
      <c r="EP679" s="738"/>
      <c r="EQ679" s="738"/>
      <c r="ER679" s="738"/>
      <c r="ES679" s="738"/>
      <c r="ET679" s="738"/>
      <c r="EU679" s="738"/>
      <c r="EV679" s="738"/>
      <c r="EW679" s="738"/>
      <c r="EX679" s="738"/>
      <c r="EY679" s="738"/>
      <c r="EZ679" s="738"/>
      <c r="FA679" s="738"/>
      <c r="FB679" s="738"/>
      <c r="FC679" s="738"/>
      <c r="FD679" s="738"/>
      <c r="FE679" s="738"/>
      <c r="FF679" s="738"/>
      <c r="FG679" s="738"/>
      <c r="FH679" s="738"/>
      <c r="FI679" s="738"/>
      <c r="FJ679" s="738"/>
      <c r="FK679" s="738"/>
      <c r="FL679" s="738"/>
      <c r="FM679" s="738"/>
      <c r="FN679" s="738"/>
      <c r="FO679" s="738"/>
      <c r="FP679" s="738"/>
      <c r="FQ679" s="738"/>
      <c r="FR679" s="738"/>
      <c r="FS679" s="738"/>
      <c r="FT679" s="738"/>
      <c r="FU679" s="738"/>
      <c r="FV679" s="738"/>
      <c r="FW679" s="738"/>
      <c r="FX679" s="738"/>
      <c r="FY679" s="738"/>
      <c r="FZ679" s="738"/>
      <c r="GA679" s="738"/>
      <c r="GB679" s="738"/>
      <c r="GC679" s="738"/>
      <c r="GD679" s="738"/>
      <c r="GE679" s="738"/>
    </row>
    <row r="680" spans="1:187" s="851" customFormat="1" ht="32.25" thickBot="1">
      <c r="A680" s="304"/>
      <c r="B680" s="1909"/>
      <c r="C680" s="860" t="s">
        <v>8514</v>
      </c>
      <c r="D680" s="871" t="s">
        <v>4101</v>
      </c>
      <c r="E680" s="872" t="s">
        <v>11393</v>
      </c>
      <c r="F680" s="1522">
        <v>866.37283980877214</v>
      </c>
      <c r="G680" s="1870">
        <f t="shared" si="30"/>
        <v>0</v>
      </c>
      <c r="H680" s="1510">
        <f t="shared" si="31"/>
        <v>0</v>
      </c>
      <c r="I680" s="873">
        <v>3</v>
      </c>
      <c r="J680" s="873">
        <v>3</v>
      </c>
      <c r="K680" s="169"/>
      <c r="L680" s="1515">
        <f t="shared" si="32"/>
        <v>0</v>
      </c>
      <c r="M680" s="737"/>
      <c r="N680" s="1361"/>
      <c r="DW680" s="738"/>
      <c r="DX680" s="738"/>
      <c r="DY680" s="738"/>
      <c r="DZ680" s="738"/>
      <c r="EA680" s="738"/>
      <c r="EB680" s="738"/>
      <c r="EC680" s="738"/>
      <c r="ED680" s="738"/>
      <c r="EE680" s="738"/>
      <c r="EF680" s="738"/>
      <c r="EG680" s="738"/>
      <c r="EH680" s="738"/>
      <c r="EI680" s="738"/>
      <c r="EJ680" s="738"/>
      <c r="EK680" s="738"/>
      <c r="EL680" s="738"/>
      <c r="EM680" s="738"/>
      <c r="EN680" s="738"/>
      <c r="EO680" s="738"/>
      <c r="EP680" s="738"/>
      <c r="EQ680" s="738"/>
      <c r="ER680" s="738"/>
      <c r="ES680" s="738"/>
      <c r="ET680" s="738"/>
      <c r="EU680" s="738"/>
      <c r="EV680" s="738"/>
      <c r="EW680" s="738"/>
      <c r="EX680" s="738"/>
      <c r="EY680" s="738"/>
      <c r="EZ680" s="738"/>
      <c r="FA680" s="738"/>
      <c r="FB680" s="738"/>
      <c r="FC680" s="738"/>
      <c r="FD680" s="738"/>
      <c r="FE680" s="738"/>
      <c r="FF680" s="738"/>
      <c r="FG680" s="738"/>
      <c r="FH680" s="738"/>
      <c r="FI680" s="738"/>
      <c r="FJ680" s="738"/>
      <c r="FK680" s="738"/>
      <c r="FL680" s="738"/>
      <c r="FM680" s="738"/>
      <c r="FN680" s="738"/>
      <c r="FO680" s="738"/>
      <c r="FP680" s="738"/>
      <c r="FQ680" s="738"/>
      <c r="FR680" s="738"/>
      <c r="FS680" s="738"/>
      <c r="FT680" s="738"/>
      <c r="FU680" s="738"/>
      <c r="FV680" s="738"/>
      <c r="FW680" s="738"/>
      <c r="FX680" s="738"/>
      <c r="FY680" s="738"/>
      <c r="FZ680" s="738"/>
      <c r="GA680" s="738"/>
      <c r="GB680" s="738"/>
      <c r="GC680" s="738"/>
      <c r="GD680" s="738"/>
      <c r="GE680" s="738"/>
    </row>
    <row r="681" spans="1:187" s="851" customFormat="1" ht="31.5">
      <c r="A681" s="304"/>
      <c r="B681" s="1915"/>
      <c r="C681" s="891" t="s">
        <v>8515</v>
      </c>
      <c r="D681" s="857" t="s">
        <v>4100</v>
      </c>
      <c r="E681" s="892" t="s">
        <v>11394</v>
      </c>
      <c r="F681" s="1511">
        <v>21.237973536469223</v>
      </c>
      <c r="G681" s="1871">
        <f t="shared" si="30"/>
        <v>0</v>
      </c>
      <c r="H681" s="1511">
        <f t="shared" si="31"/>
        <v>0</v>
      </c>
      <c r="I681" s="859">
        <v>30</v>
      </c>
      <c r="J681" s="859">
        <v>180</v>
      </c>
      <c r="K681" s="164"/>
      <c r="L681" s="1516">
        <f t="shared" si="32"/>
        <v>0</v>
      </c>
      <c r="M681" s="737"/>
      <c r="N681" s="1361"/>
    </row>
    <row r="682" spans="1:187" s="851" customFormat="1" ht="31.5">
      <c r="A682" s="304"/>
      <c r="B682" s="1916"/>
      <c r="C682" s="893" t="s">
        <v>8516</v>
      </c>
      <c r="D682" s="861" t="s">
        <v>4099</v>
      </c>
      <c r="E682" s="894" t="s">
        <v>11395</v>
      </c>
      <c r="F682" s="1520">
        <v>31.943293530461833</v>
      </c>
      <c r="G682" s="1868">
        <f t="shared" si="30"/>
        <v>0</v>
      </c>
      <c r="H682" s="1508">
        <f t="shared" si="31"/>
        <v>0</v>
      </c>
      <c r="I682" s="863">
        <v>25</v>
      </c>
      <c r="J682" s="863">
        <v>150</v>
      </c>
      <c r="K682" s="166"/>
      <c r="L682" s="1513">
        <f t="shared" si="32"/>
        <v>0</v>
      </c>
      <c r="M682" s="737"/>
      <c r="N682" s="1361"/>
    </row>
    <row r="683" spans="1:187" s="851" customFormat="1" ht="32.25" thickBot="1">
      <c r="A683" s="304"/>
      <c r="B683" s="1917"/>
      <c r="C683" s="895" t="s">
        <v>8517</v>
      </c>
      <c r="D683" s="865" t="s">
        <v>4098</v>
      </c>
      <c r="E683" s="896" t="s">
        <v>11396</v>
      </c>
      <c r="F683" s="1521">
        <v>26.353217162631015</v>
      </c>
      <c r="G683" s="1869">
        <f t="shared" si="30"/>
        <v>0</v>
      </c>
      <c r="H683" s="1509">
        <f t="shared" si="31"/>
        <v>0</v>
      </c>
      <c r="I683" s="867">
        <v>10</v>
      </c>
      <c r="J683" s="867">
        <v>40</v>
      </c>
      <c r="K683" s="167"/>
      <c r="L683" s="1514">
        <f t="shared" si="32"/>
        <v>0</v>
      </c>
      <c r="M683" s="737"/>
      <c r="N683" s="1361"/>
    </row>
    <row r="684" spans="1:187"/>
  </sheetData>
  <sheetProtection algorithmName="SHA-512" hashValue="FbowRMyCzy5D2h0dG0WKQTvxOTKWz0GC6bbtTS1Ufb+DH9mQri0JmHe5qr84WjwjIdi6zx/07PlbnqQQde3y6Q==" saltValue="0KEfixsvmJa+cqx6hC1jxA==" spinCount="100000" sheet="1" objects="1" scenarios="1" formatColumns="0" autoFilter="0"/>
  <protectedRanges>
    <protectedRange sqref="K4:K683" name="Range1"/>
    <protectedRange sqref="H4:H683" name="Range2"/>
  </protectedRanges>
  <autoFilter ref="K3:K683" xr:uid="{06E9F214-5C6B-4417-B3F6-F436FA028429}"/>
  <mergeCells count="59">
    <mergeCell ref="B655:B660"/>
    <mergeCell ref="B661:B670"/>
    <mergeCell ref="B671:B680"/>
    <mergeCell ref="B681:B683"/>
    <mergeCell ref="B609:B618"/>
    <mergeCell ref="B619:B632"/>
    <mergeCell ref="B633:B638"/>
    <mergeCell ref="B639:B648"/>
    <mergeCell ref="B649:B654"/>
    <mergeCell ref="B506:B529"/>
    <mergeCell ref="B530:B539"/>
    <mergeCell ref="B540:B545"/>
    <mergeCell ref="B546:B560"/>
    <mergeCell ref="B561:B571"/>
    <mergeCell ref="B572:B582"/>
    <mergeCell ref="B583:B593"/>
    <mergeCell ref="B594:B598"/>
    <mergeCell ref="B599:B602"/>
    <mergeCell ref="B605:B608"/>
    <mergeCell ref="B353:B363"/>
    <mergeCell ref="B364:B368"/>
    <mergeCell ref="B369:B370"/>
    <mergeCell ref="B371:B372"/>
    <mergeCell ref="B373:B382"/>
    <mergeCell ref="B383:B391"/>
    <mergeCell ref="B392:B402"/>
    <mergeCell ref="B403:B419"/>
    <mergeCell ref="B420:B463"/>
    <mergeCell ref="B465:B505"/>
    <mergeCell ref="B241:B245"/>
    <mergeCell ref="B246:B250"/>
    <mergeCell ref="B251:B257"/>
    <mergeCell ref="B258:B270"/>
    <mergeCell ref="B271:B273"/>
    <mergeCell ref="B274:B283"/>
    <mergeCell ref="B284:B294"/>
    <mergeCell ref="B295:B306"/>
    <mergeCell ref="B307:B321"/>
    <mergeCell ref="B322:B352"/>
    <mergeCell ref="B171:B174"/>
    <mergeCell ref="B175:B188"/>
    <mergeCell ref="B189:B197"/>
    <mergeCell ref="B198:B208"/>
    <mergeCell ref="B209:B214"/>
    <mergeCell ref="B215:B224"/>
    <mergeCell ref="B225:B230"/>
    <mergeCell ref="B231:B232"/>
    <mergeCell ref="B233:B234"/>
    <mergeCell ref="B235:B240"/>
    <mergeCell ref="L1:L2"/>
    <mergeCell ref="B4:B16"/>
    <mergeCell ref="B17:B86"/>
    <mergeCell ref="B87:B95"/>
    <mergeCell ref="B2:C2"/>
    <mergeCell ref="B96:B147"/>
    <mergeCell ref="B148:B149"/>
    <mergeCell ref="B150:B151"/>
    <mergeCell ref="B152:B157"/>
    <mergeCell ref="B158:B170"/>
  </mergeCells>
  <hyperlinks>
    <hyperlink ref="L1" location="'Lead Sheet'!A1" display="CLICK TO RETURN TO LEAD SHEET" xr:uid="{F38EFDE9-CC2B-4874-B97E-AB91BC992A5D}"/>
  </hyperlinks>
  <pageMargins left="0.25" right="0.25" top="0.75" bottom="0.75" header="0.3" footer="0.3"/>
  <pageSetup scale="54" fitToHeight="0" orientation="portrait" r:id="rId1"/>
  <headerFooter alignWithMargins="0">
    <oddHeader>&amp;LPVC S40 FITTINGS
Subject to change without notice&amp;RPVC S40 FITTINGS
&amp;P of &amp;N</oddHeader>
    <oddFooter>&amp;LAlro Products International
sales@alroproducts.com&amp;C 2348 Linden Blvd, Brooklyn, NY 11208
www.alroproducts.com&amp;RTel: (718) 566-1000
Fax: (718) 566-1799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14203B-BF9E-4070-813C-CB9DFCB064EA}">
  <sheetPr codeName="Sheet17">
    <tabColor rgb="FFFFCC00"/>
    <pageSetUpPr fitToPage="1"/>
  </sheetPr>
  <dimension ref="A1:N411"/>
  <sheetViews>
    <sheetView showGridLines="0" zoomScaleNormal="100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7" customWidth="1"/>
    <col min="3" max="3" width="9.85546875" style="962" customWidth="1"/>
    <col min="4" max="4" width="40.7109375" style="963" customWidth="1"/>
    <col min="5" max="5" width="9.85546875" style="1288" customWidth="1"/>
    <col min="6" max="6" width="9.85546875" style="964" customWidth="1"/>
    <col min="7" max="7" width="9.85546875" style="1336" customWidth="1"/>
    <col min="8" max="8" width="9.85546875" style="367" customWidth="1"/>
    <col min="9" max="9" width="9.85546875" style="368" customWidth="1"/>
    <col min="10" max="10" width="9.85546875" style="4" customWidth="1"/>
    <col min="11" max="11" width="11.7109375" style="1507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965"/>
      <c r="D1" s="966"/>
      <c r="E1" s="1270"/>
      <c r="F1" s="289"/>
      <c r="G1" s="1347"/>
      <c r="H1" s="327"/>
      <c r="I1" s="328"/>
      <c r="J1" s="465" t="s">
        <v>8657</v>
      </c>
      <c r="K1" s="1884" t="s">
        <v>3940</v>
      </c>
      <c r="L1" s="304"/>
      <c r="M1" s="1287"/>
    </row>
    <row r="2" spans="1:14" ht="16.5" thickBot="1">
      <c r="B2" s="1886" t="s">
        <v>4783</v>
      </c>
      <c r="C2" s="1887"/>
      <c r="D2" s="905"/>
      <c r="E2" s="1271"/>
      <c r="F2" s="290">
        <f>'Lead Sheet'!B19</f>
        <v>0</v>
      </c>
      <c r="G2" s="1348"/>
      <c r="H2" s="332"/>
      <c r="I2" s="333"/>
      <c r="J2" s="466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5173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" s="704"/>
      <c r="C4" s="906"/>
      <c r="D4" s="907" t="s">
        <v>5</v>
      </c>
      <c r="E4" s="1311"/>
      <c r="F4" s="293"/>
      <c r="G4" s="1291"/>
      <c r="H4" s="383"/>
      <c r="I4" s="383"/>
      <c r="J4" s="188"/>
      <c r="K4" s="1501"/>
      <c r="L4" s="463"/>
      <c r="M4" s="1393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" s="706"/>
      <c r="C5" s="567" t="s">
        <v>4784</v>
      </c>
      <c r="D5" s="707" t="s">
        <v>10755</v>
      </c>
      <c r="E5" s="1278">
        <v>10.83</v>
      </c>
      <c r="F5" s="294">
        <f>$F$2</f>
        <v>0</v>
      </c>
      <c r="G5" s="1292">
        <f>IFERROR(E5*F5,"-")</f>
        <v>0</v>
      </c>
      <c r="H5" s="386">
        <v>5</v>
      </c>
      <c r="I5" s="386">
        <v>40</v>
      </c>
      <c r="J5" s="98"/>
      <c r="K5" s="1432">
        <f>IFERROR(G5*J5,0)</f>
        <v>0</v>
      </c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" s="706"/>
      <c r="C6" s="709" t="s">
        <v>4785</v>
      </c>
      <c r="D6" s="710" t="s">
        <v>10756</v>
      </c>
      <c r="E6" s="1312">
        <v>12.94</v>
      </c>
      <c r="F6" s="908">
        <f>$F$2</f>
        <v>0</v>
      </c>
      <c r="G6" s="1292">
        <f>IFERROR(E6*F6,"-")</f>
        <v>0</v>
      </c>
      <c r="H6" s="909">
        <v>5</v>
      </c>
      <c r="I6" s="909">
        <v>25</v>
      </c>
      <c r="J6" s="151"/>
      <c r="K6" s="1432">
        <f>IFERROR(G6*J6,0)</f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" s="706"/>
      <c r="C7" s="571" t="s">
        <v>4786</v>
      </c>
      <c r="D7" s="723" t="s">
        <v>10757</v>
      </c>
      <c r="E7" s="1276">
        <v>25.6</v>
      </c>
      <c r="F7" s="296">
        <f>$F$2</f>
        <v>0</v>
      </c>
      <c r="G7" s="1295">
        <f>IFERROR(E7*F7,"-")</f>
        <v>0</v>
      </c>
      <c r="H7" s="393">
        <v>5</v>
      </c>
      <c r="I7" s="393">
        <v>20</v>
      </c>
      <c r="J7" s="100"/>
      <c r="K7" s="1433">
        <f>IFERROR(G7*J7,0)</f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" s="910"/>
      <c r="C8" s="911"/>
      <c r="D8" s="912"/>
      <c r="E8" s="1313" t="s">
        <v>563</v>
      </c>
      <c r="F8" s="913"/>
      <c r="G8" s="1498"/>
      <c r="H8" s="914"/>
      <c r="I8" s="914"/>
      <c r="J8" s="282"/>
      <c r="K8" s="1502"/>
      <c r="L8" s="304"/>
      <c r="M8" s="1287"/>
    </row>
    <row r="9" spans="1:14" ht="30" customHeight="1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" s="706"/>
      <c r="C9" s="567" t="s">
        <v>4787</v>
      </c>
      <c r="D9" s="722" t="s">
        <v>10758</v>
      </c>
      <c r="E9" s="1292">
        <v>13.88</v>
      </c>
      <c r="F9" s="569">
        <f>$F$2</f>
        <v>0</v>
      </c>
      <c r="G9" s="1292">
        <f>IFERROR(E9*F9,"-")</f>
        <v>0</v>
      </c>
      <c r="H9" s="570">
        <v>5</v>
      </c>
      <c r="I9" s="570">
        <v>30</v>
      </c>
      <c r="J9" s="138"/>
      <c r="K9" s="1432">
        <f>IFERROR(G9*J9,0)</f>
        <v>0</v>
      </c>
      <c r="L9" s="304"/>
      <c r="M9" s="1287"/>
    </row>
    <row r="10" spans="1:14" ht="30" customHeight="1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" s="706"/>
      <c r="C10" s="571" t="s">
        <v>4788</v>
      </c>
      <c r="D10" s="723" t="s">
        <v>10759</v>
      </c>
      <c r="E10" s="1293">
        <v>25.61</v>
      </c>
      <c r="F10" s="573">
        <f>$F$2</f>
        <v>0</v>
      </c>
      <c r="G10" s="1295">
        <f>IFERROR(E10*F10,"-")</f>
        <v>0</v>
      </c>
      <c r="H10" s="574">
        <v>5</v>
      </c>
      <c r="I10" s="574">
        <v>20</v>
      </c>
      <c r="J10" s="153"/>
      <c r="K10" s="1433">
        <f>IFERROR(G10*J10,0)</f>
        <v>0</v>
      </c>
      <c r="L10" s="304"/>
      <c r="M10" s="1287"/>
    </row>
    <row r="11" spans="1:14" ht="15.75" customHeight="1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" s="915"/>
      <c r="C11" s="614"/>
      <c r="D11" s="719" t="s">
        <v>4789</v>
      </c>
      <c r="E11" s="1314" t="s">
        <v>563</v>
      </c>
      <c r="F11" s="309"/>
      <c r="G11" s="1289"/>
      <c r="H11" s="474"/>
      <c r="I11" s="474"/>
      <c r="J11" s="214"/>
      <c r="K11" s="1503"/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" s="401"/>
      <c r="C12" s="567" t="s">
        <v>4790</v>
      </c>
      <c r="D12" s="707" t="s">
        <v>10760</v>
      </c>
      <c r="E12" s="1278">
        <v>19.7</v>
      </c>
      <c r="F12" s="294">
        <f>$F$2</f>
        <v>0</v>
      </c>
      <c r="G12" s="1292">
        <f>IFERROR(E12*F12,"-")</f>
        <v>0</v>
      </c>
      <c r="H12" s="386">
        <v>5</v>
      </c>
      <c r="I12" s="386">
        <v>20</v>
      </c>
      <c r="J12" s="98"/>
      <c r="K12" s="1432">
        <f>IFERROR(G12*J12,0)</f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" s="401"/>
      <c r="C13" s="571" t="s">
        <v>4791</v>
      </c>
      <c r="D13" s="727" t="s">
        <v>10761</v>
      </c>
      <c r="E13" s="1276">
        <v>23.15</v>
      </c>
      <c r="F13" s="298">
        <f>$F$2</f>
        <v>0</v>
      </c>
      <c r="G13" s="1295">
        <f>IFERROR(E13*F13,"-")</f>
        <v>0</v>
      </c>
      <c r="H13" s="393">
        <v>5</v>
      </c>
      <c r="I13" s="393">
        <v>30</v>
      </c>
      <c r="J13" s="100"/>
      <c r="K13" s="1433">
        <f>IFERROR(G13*J13,0)</f>
        <v>0</v>
      </c>
      <c r="L13" s="304"/>
      <c r="M13" s="1287"/>
    </row>
    <row r="14" spans="1:14" ht="15.75" customHeight="1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" s="916"/>
      <c r="C14" s="718"/>
      <c r="D14" s="719" t="s">
        <v>8649</v>
      </c>
      <c r="E14" s="1314" t="s">
        <v>563</v>
      </c>
      <c r="F14" s="309"/>
      <c r="G14" s="1289"/>
      <c r="H14" s="474"/>
      <c r="I14" s="474"/>
      <c r="J14" s="203"/>
      <c r="K14" s="1503"/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" s="401"/>
      <c r="C15" s="567" t="s">
        <v>4792</v>
      </c>
      <c r="D15" s="707" t="s">
        <v>10762</v>
      </c>
      <c r="E15" s="1278">
        <v>8.7200000000000006</v>
      </c>
      <c r="F15" s="294">
        <f>$F$2</f>
        <v>0</v>
      </c>
      <c r="G15" s="1292">
        <f t="shared" ref="G15:G21" si="0">IFERROR(E15*F15,"-")</f>
        <v>0</v>
      </c>
      <c r="H15" s="386">
        <v>5</v>
      </c>
      <c r="I15" s="386">
        <v>40</v>
      </c>
      <c r="J15" s="98"/>
      <c r="K15" s="1432">
        <f t="shared" ref="K15:K21" si="1">IFERROR(G15*J15,0)</f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" s="401"/>
      <c r="C16" s="709" t="s">
        <v>4794</v>
      </c>
      <c r="D16" s="710" t="s">
        <v>10763</v>
      </c>
      <c r="E16" s="1312">
        <v>11.23</v>
      </c>
      <c r="F16" s="908">
        <f>$F$2</f>
        <v>0</v>
      </c>
      <c r="G16" s="1292">
        <f>IFERROR(E16*F16,"-")</f>
        <v>0</v>
      </c>
      <c r="H16" s="909">
        <v>5</v>
      </c>
      <c r="I16" s="909">
        <v>30</v>
      </c>
      <c r="J16" s="151"/>
      <c r="K16" s="1432">
        <f>IFERROR(G16*J16,0)</f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" s="401"/>
      <c r="C17" s="571" t="s">
        <v>4796</v>
      </c>
      <c r="D17" s="727" t="s">
        <v>10764</v>
      </c>
      <c r="E17" s="1276">
        <v>20.190000000000001</v>
      </c>
      <c r="F17" s="296">
        <f>$F$2</f>
        <v>0</v>
      </c>
      <c r="G17" s="1295">
        <f>IFERROR(E17*F17,"-")</f>
        <v>0</v>
      </c>
      <c r="H17" s="393">
        <v>5</v>
      </c>
      <c r="I17" s="393">
        <v>25</v>
      </c>
      <c r="J17" s="100"/>
      <c r="K17" s="1433">
        <f>IFERROR(G17*J17,0)</f>
        <v>0</v>
      </c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" s="509"/>
      <c r="C18" s="917"/>
      <c r="D18" s="918"/>
      <c r="E18" s="1277" t="s">
        <v>563</v>
      </c>
      <c r="F18" s="299"/>
      <c r="G18" s="1499"/>
      <c r="H18" s="356"/>
      <c r="I18" s="356"/>
      <c r="J18" s="150"/>
      <c r="K18" s="1504"/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" s="401"/>
      <c r="C19" s="689" t="s">
        <v>4793</v>
      </c>
      <c r="D19" s="919" t="s">
        <v>10765</v>
      </c>
      <c r="E19" s="1286">
        <v>9.48</v>
      </c>
      <c r="F19" s="298">
        <f>$F$2</f>
        <v>0</v>
      </c>
      <c r="G19" s="1295">
        <f t="shared" si="0"/>
        <v>0</v>
      </c>
      <c r="H19" s="404">
        <v>5</v>
      </c>
      <c r="I19" s="404">
        <v>30</v>
      </c>
      <c r="J19" s="105"/>
      <c r="K19" s="1433">
        <f t="shared" si="1"/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" s="509"/>
      <c r="C20" s="917"/>
      <c r="D20" s="918"/>
      <c r="E20" s="1277" t="s">
        <v>563</v>
      </c>
      <c r="F20" s="299"/>
      <c r="G20" s="1499"/>
      <c r="H20" s="356"/>
      <c r="I20" s="356"/>
      <c r="J20" s="150"/>
      <c r="K20" s="1504"/>
      <c r="L20" s="304"/>
      <c r="M20" s="1287"/>
    </row>
    <row r="21" spans="1:13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" s="401"/>
      <c r="C21" s="567" t="s">
        <v>4795</v>
      </c>
      <c r="D21" s="722" t="s">
        <v>10766</v>
      </c>
      <c r="E21" s="1278">
        <v>18.82</v>
      </c>
      <c r="F21" s="294">
        <f>$F$2</f>
        <v>0</v>
      </c>
      <c r="G21" s="1292">
        <f t="shared" si="0"/>
        <v>0</v>
      </c>
      <c r="H21" s="386">
        <v>5</v>
      </c>
      <c r="I21" s="386">
        <v>25</v>
      </c>
      <c r="J21" s="98"/>
      <c r="K21" s="1432">
        <f t="shared" si="1"/>
        <v>0</v>
      </c>
      <c r="L21" s="304"/>
      <c r="M21" s="1287"/>
    </row>
    <row r="22" spans="1:13" ht="15.75" customHeight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" s="916"/>
      <c r="C22" s="718"/>
      <c r="D22" s="729" t="s">
        <v>8652</v>
      </c>
      <c r="E22" s="1314" t="s">
        <v>563</v>
      </c>
      <c r="F22" s="309"/>
      <c r="G22" s="1289"/>
      <c r="H22" s="474"/>
      <c r="I22" s="474"/>
      <c r="J22" s="203"/>
      <c r="K22" s="1503"/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" s="602"/>
      <c r="C23" s="731" t="s">
        <v>4797</v>
      </c>
      <c r="D23" s="732" t="s">
        <v>10767</v>
      </c>
      <c r="E23" s="1315">
        <v>8.7200000000000006</v>
      </c>
      <c r="F23" s="577">
        <f>$F$2</f>
        <v>0</v>
      </c>
      <c r="G23" s="1292">
        <f t="shared" ref="G23:G29" si="2">IFERROR(E23*F23,"-")</f>
        <v>0</v>
      </c>
      <c r="H23" s="578">
        <v>5</v>
      </c>
      <c r="I23" s="578">
        <v>40</v>
      </c>
      <c r="J23" s="132"/>
      <c r="K23" s="1432">
        <f t="shared" ref="K23:K29" si="3">IFERROR(G23*J23,0)</f>
        <v>0</v>
      </c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" s="401"/>
      <c r="C24" s="709" t="s">
        <v>4799</v>
      </c>
      <c r="D24" s="710" t="s">
        <v>10768</v>
      </c>
      <c r="E24" s="1312">
        <v>10.47</v>
      </c>
      <c r="F24" s="908">
        <f>$F$2</f>
        <v>0</v>
      </c>
      <c r="G24" s="1292">
        <f>IFERROR(E24*F24,"-")</f>
        <v>0</v>
      </c>
      <c r="H24" s="920">
        <v>5</v>
      </c>
      <c r="I24" s="909">
        <v>30</v>
      </c>
      <c r="J24" s="151"/>
      <c r="K24" s="1432">
        <f>IFERROR(G24*J24,0)</f>
        <v>0</v>
      </c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" s="401"/>
      <c r="C25" s="571" t="s">
        <v>4801</v>
      </c>
      <c r="D25" s="727" t="s">
        <v>10769</v>
      </c>
      <c r="E25" s="1276">
        <v>21.66</v>
      </c>
      <c r="F25" s="296">
        <f>$F$2</f>
        <v>0</v>
      </c>
      <c r="G25" s="1295">
        <f>IFERROR(E25*F25,"-")</f>
        <v>0</v>
      </c>
      <c r="H25" s="583">
        <v>5</v>
      </c>
      <c r="I25" s="393">
        <v>25</v>
      </c>
      <c r="J25" s="100"/>
      <c r="K25" s="1433">
        <f>IFERROR(G25*J25,0)</f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" s="509"/>
      <c r="C26" s="917"/>
      <c r="D26" s="918"/>
      <c r="E26" s="1277" t="s">
        <v>563</v>
      </c>
      <c r="F26" s="299"/>
      <c r="G26" s="1499"/>
      <c r="H26" s="582"/>
      <c r="I26" s="356"/>
      <c r="J26" s="150"/>
      <c r="K26" s="1504"/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" s="401"/>
      <c r="C27" s="689" t="s">
        <v>4798</v>
      </c>
      <c r="D27" s="919" t="s">
        <v>10770</v>
      </c>
      <c r="E27" s="1286">
        <v>11.23</v>
      </c>
      <c r="F27" s="298">
        <f>$F$2</f>
        <v>0</v>
      </c>
      <c r="G27" s="1295">
        <f t="shared" si="2"/>
        <v>0</v>
      </c>
      <c r="H27" s="581">
        <v>5</v>
      </c>
      <c r="I27" s="404">
        <v>30</v>
      </c>
      <c r="J27" s="105"/>
      <c r="K27" s="1433">
        <f t="shared" si="3"/>
        <v>0</v>
      </c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" s="509"/>
      <c r="C28" s="917"/>
      <c r="D28" s="918"/>
      <c r="E28" s="1277" t="s">
        <v>563</v>
      </c>
      <c r="F28" s="299"/>
      <c r="G28" s="1499"/>
      <c r="H28" s="582"/>
      <c r="I28" s="356"/>
      <c r="J28" s="150"/>
      <c r="K28" s="1504"/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" s="401"/>
      <c r="C29" s="567" t="s">
        <v>4800</v>
      </c>
      <c r="D29" s="707" t="s">
        <v>10771</v>
      </c>
      <c r="E29" s="1278">
        <v>20.85</v>
      </c>
      <c r="F29" s="294">
        <f>$F$2</f>
        <v>0</v>
      </c>
      <c r="G29" s="1292">
        <f t="shared" si="2"/>
        <v>0</v>
      </c>
      <c r="H29" s="578">
        <v>5</v>
      </c>
      <c r="I29" s="386">
        <v>25</v>
      </c>
      <c r="J29" s="98"/>
      <c r="K29" s="1432">
        <f t="shared" si="3"/>
        <v>0</v>
      </c>
      <c r="L29" s="304"/>
      <c r="M29" s="1287"/>
    </row>
    <row r="30" spans="1:13" ht="15.75" customHeight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" s="916"/>
      <c r="C30" s="718"/>
      <c r="D30" s="719" t="s">
        <v>4802</v>
      </c>
      <c r="E30" s="1314" t="s">
        <v>563</v>
      </c>
      <c r="F30" s="309"/>
      <c r="G30" s="1289"/>
      <c r="H30" s="474"/>
      <c r="I30" s="474"/>
      <c r="J30" s="203"/>
      <c r="K30" s="1503"/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" s="401"/>
      <c r="C31" s="567" t="s">
        <v>4803</v>
      </c>
      <c r="D31" s="707" t="s">
        <v>10772</v>
      </c>
      <c r="E31" s="1278">
        <v>12.25</v>
      </c>
      <c r="F31" s="294">
        <f>$F$2</f>
        <v>0</v>
      </c>
      <c r="G31" s="1292">
        <f>IFERROR(E31*F31,"-")</f>
        <v>0</v>
      </c>
      <c r="H31" s="578">
        <v>5</v>
      </c>
      <c r="I31" s="386">
        <v>30</v>
      </c>
      <c r="J31" s="98"/>
      <c r="K31" s="1432">
        <f>IFERROR(G31*J31,0)</f>
        <v>0</v>
      </c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" s="401"/>
      <c r="C32" s="713" t="s">
        <v>4805</v>
      </c>
      <c r="D32" s="921" t="s">
        <v>10773</v>
      </c>
      <c r="E32" s="1316">
        <v>14.95</v>
      </c>
      <c r="F32" s="922">
        <f>$F$2</f>
        <v>0</v>
      </c>
      <c r="G32" s="1292">
        <f>IFERROR(E32*F32,"-")</f>
        <v>0</v>
      </c>
      <c r="H32" s="923">
        <v>5</v>
      </c>
      <c r="I32" s="924">
        <v>25</v>
      </c>
      <c r="J32" s="152"/>
      <c r="K32" s="1432">
        <f>IFERROR(G32*J32,0)</f>
        <v>0</v>
      </c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" s="509"/>
      <c r="C33" s="571" t="s">
        <v>4806</v>
      </c>
      <c r="D33" s="723" t="s">
        <v>10774</v>
      </c>
      <c r="E33" s="1276">
        <v>27.99</v>
      </c>
      <c r="F33" s="296">
        <f>$F$2</f>
        <v>0</v>
      </c>
      <c r="G33" s="1295">
        <f>IFERROR(E33*F33,"-")</f>
        <v>0</v>
      </c>
      <c r="H33" s="583">
        <v>5</v>
      </c>
      <c r="I33" s="393">
        <v>15</v>
      </c>
      <c r="J33" s="100"/>
      <c r="K33" s="1433">
        <f>IFERROR(G33*J33,0)</f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" s="509"/>
      <c r="C34" s="917"/>
      <c r="D34" s="918"/>
      <c r="E34" s="1277" t="s">
        <v>563</v>
      </c>
      <c r="F34" s="299"/>
      <c r="G34" s="1499"/>
      <c r="H34" s="582"/>
      <c r="I34" s="356"/>
      <c r="J34" s="150"/>
      <c r="K34" s="1504"/>
      <c r="L34" s="304"/>
      <c r="M34" s="1287"/>
    </row>
    <row r="35" spans="1:13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" s="401"/>
      <c r="C35" s="567" t="s">
        <v>4804</v>
      </c>
      <c r="D35" s="707" t="s">
        <v>10775</v>
      </c>
      <c r="E35" s="1278">
        <v>16.39</v>
      </c>
      <c r="F35" s="294">
        <f>$F$2</f>
        <v>0</v>
      </c>
      <c r="G35" s="1292">
        <f>IFERROR(E35*F35,"-")</f>
        <v>0</v>
      </c>
      <c r="H35" s="578">
        <v>5</v>
      </c>
      <c r="I35" s="386">
        <v>25</v>
      </c>
      <c r="J35" s="98"/>
      <c r="K35" s="1432">
        <f>IFERROR(G35*J35,0)</f>
        <v>0</v>
      </c>
      <c r="L35" s="304"/>
      <c r="M35" s="1287"/>
    </row>
    <row r="36" spans="1:13" ht="15.75" customHeight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6" s="916"/>
      <c r="C36" s="718"/>
      <c r="D36" s="719" t="s">
        <v>8639</v>
      </c>
      <c r="E36" s="1314" t="s">
        <v>563</v>
      </c>
      <c r="F36" s="309"/>
      <c r="G36" s="1289"/>
      <c r="H36" s="474"/>
      <c r="I36" s="474"/>
      <c r="J36" s="203"/>
      <c r="K36" s="1503"/>
      <c r="L36" s="304"/>
      <c r="M36" s="1287"/>
    </row>
    <row r="37" spans="1:13" ht="30" customHeight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7" s="401"/>
      <c r="C37" s="567" t="s">
        <v>4807</v>
      </c>
      <c r="D37" s="722" t="s">
        <v>10776</v>
      </c>
      <c r="E37" s="1292">
        <v>12.79</v>
      </c>
      <c r="F37" s="569">
        <f>$F$2</f>
        <v>0</v>
      </c>
      <c r="G37" s="1292">
        <f>IFERROR(E37*F37,"-")</f>
        <v>0</v>
      </c>
      <c r="H37" s="570">
        <v>5</v>
      </c>
      <c r="I37" s="570">
        <v>40</v>
      </c>
      <c r="J37" s="138"/>
      <c r="K37" s="1432">
        <f>IFERROR(G37*J37,0)</f>
        <v>0</v>
      </c>
      <c r="L37" s="304"/>
      <c r="M37" s="1287"/>
    </row>
    <row r="38" spans="1:13" ht="30" customHeight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8" s="401"/>
      <c r="C38" s="709" t="s">
        <v>4808</v>
      </c>
      <c r="D38" s="710" t="s">
        <v>10777</v>
      </c>
      <c r="E38" s="1317">
        <v>20.99</v>
      </c>
      <c r="F38" s="925">
        <f>$F$2</f>
        <v>0</v>
      </c>
      <c r="G38" s="1292">
        <f>IFERROR(E38*F38,"-")</f>
        <v>0</v>
      </c>
      <c r="H38" s="712">
        <v>5</v>
      </c>
      <c r="I38" s="712">
        <v>25</v>
      </c>
      <c r="J38" s="154"/>
      <c r="K38" s="1432">
        <f>IFERROR(G38*J38,0)</f>
        <v>0</v>
      </c>
      <c r="L38" s="304"/>
      <c r="M38" s="1287"/>
    </row>
    <row r="39" spans="1:13" ht="15.75" customHeight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9" s="916"/>
      <c r="C39" s="718"/>
      <c r="D39" s="719" t="s">
        <v>8640</v>
      </c>
      <c r="E39" s="1314" t="s">
        <v>563</v>
      </c>
      <c r="F39" s="309"/>
      <c r="G39" s="1289"/>
      <c r="H39" s="474"/>
      <c r="I39" s="474"/>
      <c r="J39" s="203"/>
      <c r="K39" s="1503"/>
      <c r="L39" s="304"/>
      <c r="M39" s="1287"/>
    </row>
    <row r="40" spans="1:13" ht="30" customHeight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0" s="509"/>
      <c r="C40" s="567" t="s">
        <v>4811</v>
      </c>
      <c r="D40" s="722" t="s">
        <v>10778</v>
      </c>
      <c r="E40" s="1292">
        <v>12.79</v>
      </c>
      <c r="F40" s="569">
        <f>$F$2</f>
        <v>0</v>
      </c>
      <c r="G40" s="1292">
        <f>IFERROR(E40*F40,"-")</f>
        <v>0</v>
      </c>
      <c r="H40" s="570">
        <v>5</v>
      </c>
      <c r="I40" s="570">
        <v>40</v>
      </c>
      <c r="J40" s="138"/>
      <c r="K40" s="1432">
        <f>IFERROR(G40*J40,0)</f>
        <v>0</v>
      </c>
      <c r="L40" s="304"/>
      <c r="M40" s="1287"/>
    </row>
    <row r="41" spans="1:13" ht="30" customHeight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1" s="509"/>
      <c r="C41" s="571" t="s">
        <v>4812</v>
      </c>
      <c r="D41" s="723" t="s">
        <v>10779</v>
      </c>
      <c r="E41" s="1293">
        <v>16.39</v>
      </c>
      <c r="F41" s="573">
        <f>$F$2</f>
        <v>0</v>
      </c>
      <c r="G41" s="1295">
        <f>IFERROR(E41*F41,"-")</f>
        <v>0</v>
      </c>
      <c r="H41" s="574">
        <v>5</v>
      </c>
      <c r="I41" s="574">
        <v>25</v>
      </c>
      <c r="J41" s="139"/>
      <c r="K41" s="1433">
        <f>IFERROR(G41*J41,0)</f>
        <v>0</v>
      </c>
      <c r="L41" s="304"/>
      <c r="M41" s="1287"/>
    </row>
    <row r="42" spans="1:13" ht="15.75" customHeight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2" s="916"/>
      <c r="C42" s="718"/>
      <c r="D42" s="719" t="s">
        <v>8647</v>
      </c>
      <c r="E42" s="1314" t="s">
        <v>563</v>
      </c>
      <c r="F42" s="309"/>
      <c r="G42" s="1289"/>
      <c r="H42" s="474"/>
      <c r="I42" s="474"/>
      <c r="J42" s="203"/>
      <c r="K42" s="1503"/>
      <c r="L42" s="304"/>
      <c r="M42" s="1287"/>
    </row>
    <row r="43" spans="1:13" ht="60" customHeight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3" s="509"/>
      <c r="C43" s="689" t="s">
        <v>4813</v>
      </c>
      <c r="D43" s="926" t="s">
        <v>10780</v>
      </c>
      <c r="E43" s="1295">
        <v>12.79</v>
      </c>
      <c r="F43" s="700">
        <f>$F$2</f>
        <v>0</v>
      </c>
      <c r="G43" s="1295">
        <f>IFERROR(E43*F43,"-")</f>
        <v>0</v>
      </c>
      <c r="H43" s="701">
        <v>5</v>
      </c>
      <c r="I43" s="701">
        <v>30</v>
      </c>
      <c r="J43" s="155"/>
      <c r="K43" s="1433">
        <f>IFERROR(G43*J43,0)</f>
        <v>0</v>
      </c>
      <c r="L43" s="304"/>
      <c r="M43" s="1287"/>
    </row>
    <row r="44" spans="1:13" ht="15.75" customHeight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4" s="927"/>
      <c r="C44" s="718"/>
      <c r="D44" s="719" t="s">
        <v>4814</v>
      </c>
      <c r="E44" s="1314" t="s">
        <v>563</v>
      </c>
      <c r="F44" s="309"/>
      <c r="G44" s="1289"/>
      <c r="H44" s="474"/>
      <c r="I44" s="474"/>
      <c r="J44" s="203"/>
      <c r="K44" s="1503"/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5" s="391"/>
      <c r="C45" s="928" t="s">
        <v>4815</v>
      </c>
      <c r="D45" s="707" t="s">
        <v>9160</v>
      </c>
      <c r="E45" s="1278">
        <v>16.53</v>
      </c>
      <c r="F45" s="294">
        <f>$F$2</f>
        <v>0</v>
      </c>
      <c r="G45" s="1292">
        <f>IFERROR(E45*F45,"-")</f>
        <v>0</v>
      </c>
      <c r="H45" s="386">
        <v>5</v>
      </c>
      <c r="I45" s="386">
        <v>25</v>
      </c>
      <c r="J45" s="98"/>
      <c r="K45" s="1432">
        <f>IFERROR(G45*J45,0)</f>
        <v>0</v>
      </c>
      <c r="L45" s="304"/>
      <c r="M45" s="1287"/>
    </row>
    <row r="46" spans="1:13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6" s="401"/>
      <c r="C46" s="929" t="s">
        <v>4816</v>
      </c>
      <c r="D46" s="921" t="s">
        <v>9162</v>
      </c>
      <c r="E46" s="1316">
        <v>21.17</v>
      </c>
      <c r="F46" s="922">
        <f>$F$2</f>
        <v>0</v>
      </c>
      <c r="G46" s="1292">
        <f>IFERROR(E46*F46,"-")</f>
        <v>0</v>
      </c>
      <c r="H46" s="924">
        <v>5</v>
      </c>
      <c r="I46" s="924">
        <v>15</v>
      </c>
      <c r="J46" s="152"/>
      <c r="K46" s="1432">
        <f>IFERROR(G46*J46,0)</f>
        <v>0</v>
      </c>
      <c r="L46" s="304"/>
      <c r="M46" s="1287"/>
    </row>
    <row r="47" spans="1:13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7" s="401"/>
      <c r="C47" s="929" t="s">
        <v>4818</v>
      </c>
      <c r="D47" s="723" t="s">
        <v>9161</v>
      </c>
      <c r="E47" s="1276">
        <v>40.450000000000003</v>
      </c>
      <c r="F47" s="296">
        <f>$F$2</f>
        <v>0</v>
      </c>
      <c r="G47" s="1295">
        <f>IFERROR(E47*F47,"-")</f>
        <v>0</v>
      </c>
      <c r="H47" s="393">
        <v>5</v>
      </c>
      <c r="I47" s="393">
        <v>10</v>
      </c>
      <c r="J47" s="100"/>
      <c r="K47" s="1433">
        <f>IFERROR(G47*J47,0)</f>
        <v>0</v>
      </c>
      <c r="L47" s="304"/>
      <c r="M47" s="1287"/>
    </row>
    <row r="48" spans="1:13" ht="15.75" customHeight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8" s="930"/>
      <c r="C48" s="718"/>
      <c r="D48" s="719" t="s">
        <v>252</v>
      </c>
      <c r="E48" s="1314" t="s">
        <v>563</v>
      </c>
      <c r="F48" s="309"/>
      <c r="G48" s="1289"/>
      <c r="H48" s="474"/>
      <c r="I48" s="474"/>
      <c r="J48" s="203"/>
      <c r="K48" s="1503"/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49" s="401"/>
      <c r="C49" s="567" t="s">
        <v>4819</v>
      </c>
      <c r="D49" s="707" t="s">
        <v>10781</v>
      </c>
      <c r="E49" s="1278">
        <v>22.01</v>
      </c>
      <c r="F49" s="294">
        <f>$F$2</f>
        <v>0</v>
      </c>
      <c r="G49" s="1292">
        <f>IFERROR(E49*F49,"-")</f>
        <v>0</v>
      </c>
      <c r="H49" s="386">
        <v>5</v>
      </c>
      <c r="I49" s="386">
        <v>15</v>
      </c>
      <c r="J49" s="98"/>
      <c r="K49" s="1432">
        <f>IFERROR(G49*J49,0)</f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0" s="401"/>
      <c r="C50" s="709" t="s">
        <v>4820</v>
      </c>
      <c r="D50" s="726" t="s">
        <v>10782</v>
      </c>
      <c r="E50" s="1312">
        <v>22.01</v>
      </c>
      <c r="F50" s="908">
        <f>$F$2</f>
        <v>0</v>
      </c>
      <c r="G50" s="1292">
        <f>IFERROR(E50*F50,"-")</f>
        <v>0</v>
      </c>
      <c r="H50" s="909">
        <v>5</v>
      </c>
      <c r="I50" s="909">
        <v>15</v>
      </c>
      <c r="J50" s="151"/>
      <c r="K50" s="1432">
        <f>IFERROR(G50*J50,0)</f>
        <v>0</v>
      </c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1" s="401"/>
      <c r="C51" s="713" t="s">
        <v>4821</v>
      </c>
      <c r="D51" s="921" t="s">
        <v>10783</v>
      </c>
      <c r="E51" s="1316">
        <v>21.17</v>
      </c>
      <c r="F51" s="922">
        <f>$F$2</f>
        <v>0</v>
      </c>
      <c r="G51" s="1292">
        <f>IFERROR(E51*F51,"-")</f>
        <v>0</v>
      </c>
      <c r="H51" s="924">
        <v>5</v>
      </c>
      <c r="I51" s="924">
        <v>15</v>
      </c>
      <c r="J51" s="152"/>
      <c r="K51" s="1432">
        <f>IFERROR(G51*J51,0)</f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2" s="509"/>
      <c r="C52" s="917"/>
      <c r="D52" s="918"/>
      <c r="E52" s="1277" t="s">
        <v>563</v>
      </c>
      <c r="F52" s="299"/>
      <c r="G52" s="1499"/>
      <c r="H52" s="356"/>
      <c r="I52" s="356"/>
      <c r="J52" s="150"/>
      <c r="K52" s="1504"/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3" s="384"/>
      <c r="C53" s="928" t="s">
        <v>4817</v>
      </c>
      <c r="D53" s="722" t="s">
        <v>8632</v>
      </c>
      <c r="E53" s="1278">
        <v>39.42</v>
      </c>
      <c r="F53" s="294">
        <f>$F$2</f>
        <v>0</v>
      </c>
      <c r="G53" s="1292">
        <f>IFERROR(E53*F53,"-")</f>
        <v>0</v>
      </c>
      <c r="H53" s="386">
        <v>5</v>
      </c>
      <c r="I53" s="386">
        <v>10</v>
      </c>
      <c r="J53" s="98"/>
      <c r="K53" s="1432">
        <f>IFERROR(G53*J53,0)</f>
        <v>0</v>
      </c>
      <c r="L53" s="304"/>
      <c r="M53" s="1287"/>
    </row>
    <row r="54" spans="1:13" ht="15.75" customHeight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4" s="916"/>
      <c r="C54" s="718"/>
      <c r="D54" s="719" t="s">
        <v>4822</v>
      </c>
      <c r="E54" s="1314" t="s">
        <v>563</v>
      </c>
      <c r="F54" s="309"/>
      <c r="G54" s="1289"/>
      <c r="H54" s="474"/>
      <c r="I54" s="474"/>
      <c r="J54" s="203"/>
      <c r="K54" s="1503"/>
      <c r="L54" s="304"/>
      <c r="M54" s="1287"/>
    </row>
    <row r="55" spans="1:13" ht="30" customHeight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5" s="401"/>
      <c r="C55" s="567" t="s">
        <v>4823</v>
      </c>
      <c r="D55" s="707" t="s">
        <v>9163</v>
      </c>
      <c r="E55" s="1278">
        <v>20.66</v>
      </c>
      <c r="F55" s="294">
        <f>$F$2</f>
        <v>0</v>
      </c>
      <c r="G55" s="1292">
        <f>IFERROR(E55*F55,"-")</f>
        <v>0</v>
      </c>
      <c r="H55" s="386">
        <v>5</v>
      </c>
      <c r="I55" s="386">
        <v>15</v>
      </c>
      <c r="J55" s="98"/>
      <c r="K55" s="1432">
        <f>IFERROR(G55*J55,0)</f>
        <v>0</v>
      </c>
      <c r="L55" s="304"/>
      <c r="M55" s="1287"/>
    </row>
    <row r="56" spans="1:13" ht="30" customHeight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6" s="401"/>
      <c r="C56" s="713" t="s">
        <v>4824</v>
      </c>
      <c r="D56" s="921" t="s">
        <v>9165</v>
      </c>
      <c r="E56" s="1316">
        <v>25.25</v>
      </c>
      <c r="F56" s="922">
        <f>$F$2</f>
        <v>0</v>
      </c>
      <c r="G56" s="1292">
        <f>IFERROR(E56*F56,"-")</f>
        <v>0</v>
      </c>
      <c r="H56" s="924">
        <v>5</v>
      </c>
      <c r="I56" s="924">
        <v>10</v>
      </c>
      <c r="J56" s="152"/>
      <c r="K56" s="1432">
        <f>IFERROR(G56*J56,0)</f>
        <v>0</v>
      </c>
      <c r="L56" s="304"/>
      <c r="M56" s="1287"/>
    </row>
    <row r="57" spans="1:13" ht="15.75" customHeight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7" s="916"/>
      <c r="C57" s="718"/>
      <c r="D57" s="719" t="s">
        <v>8646</v>
      </c>
      <c r="E57" s="1314" t="s">
        <v>563</v>
      </c>
      <c r="F57" s="309"/>
      <c r="G57" s="1289"/>
      <c r="H57" s="474"/>
      <c r="I57" s="474"/>
      <c r="J57" s="203"/>
      <c r="K57" s="1503"/>
      <c r="L57" s="304"/>
      <c r="M57" s="1287"/>
    </row>
    <row r="58" spans="1:13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8" s="401"/>
      <c r="C58" s="567" t="s">
        <v>4809</v>
      </c>
      <c r="D58" s="707" t="s">
        <v>10784</v>
      </c>
      <c r="E58" s="1278">
        <v>20.76</v>
      </c>
      <c r="F58" s="294">
        <f>$F$2</f>
        <v>0</v>
      </c>
      <c r="G58" s="1292">
        <f>IFERROR(E58*F58,"-")</f>
        <v>0</v>
      </c>
      <c r="H58" s="386">
        <v>5</v>
      </c>
      <c r="I58" s="386">
        <v>15</v>
      </c>
      <c r="J58" s="98"/>
      <c r="K58" s="1432">
        <f>IFERROR(G58*J58,0)</f>
        <v>0</v>
      </c>
      <c r="L58" s="304"/>
      <c r="M58" s="1287"/>
    </row>
    <row r="59" spans="1:13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59" s="509"/>
      <c r="C59" s="713" t="s">
        <v>4810</v>
      </c>
      <c r="D59" s="714" t="s">
        <v>10785</v>
      </c>
      <c r="E59" s="1316">
        <v>25.73</v>
      </c>
      <c r="F59" s="922">
        <f>$F$2</f>
        <v>0</v>
      </c>
      <c r="G59" s="1292">
        <f>IFERROR(E59*F59,"-")</f>
        <v>0</v>
      </c>
      <c r="H59" s="924">
        <v>5</v>
      </c>
      <c r="I59" s="924">
        <v>10</v>
      </c>
      <c r="J59" s="152"/>
      <c r="K59" s="1432">
        <f>IFERROR(G59*J59,0)</f>
        <v>0</v>
      </c>
      <c r="L59" s="304"/>
      <c r="M59" s="1287"/>
    </row>
    <row r="60" spans="1:13" ht="15.75" customHeight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0" s="916"/>
      <c r="C60" s="718"/>
      <c r="D60" s="719" t="s">
        <v>4825</v>
      </c>
      <c r="E60" s="1314" t="s">
        <v>563</v>
      </c>
      <c r="F60" s="309"/>
      <c r="G60" s="1289"/>
      <c r="H60" s="474"/>
      <c r="I60" s="474"/>
      <c r="J60" s="203"/>
      <c r="K60" s="1503"/>
      <c r="L60" s="304"/>
      <c r="M60" s="1287"/>
    </row>
    <row r="61" spans="1:13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1" s="401"/>
      <c r="C61" s="567" t="s">
        <v>4826</v>
      </c>
      <c r="D61" s="707" t="s">
        <v>8633</v>
      </c>
      <c r="E61" s="1278">
        <v>10.48</v>
      </c>
      <c r="F61" s="294">
        <f>$F$2</f>
        <v>0</v>
      </c>
      <c r="G61" s="1292">
        <f>IFERROR(E61*F61,"-")</f>
        <v>0</v>
      </c>
      <c r="H61" s="386">
        <v>5</v>
      </c>
      <c r="I61" s="386">
        <v>50</v>
      </c>
      <c r="J61" s="98"/>
      <c r="K61" s="1432">
        <f>IFERROR(G61*J61,0)</f>
        <v>0</v>
      </c>
      <c r="L61" s="304"/>
      <c r="M61" s="1287"/>
    </row>
    <row r="62" spans="1:13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2" s="401"/>
      <c r="C62" s="709" t="s">
        <v>4827</v>
      </c>
      <c r="D62" s="726" t="s">
        <v>8634</v>
      </c>
      <c r="E62" s="1312">
        <v>11.78</v>
      </c>
      <c r="F62" s="908">
        <f>$F$2</f>
        <v>0</v>
      </c>
      <c r="G62" s="1292">
        <f>IFERROR(E62*F62,"-")</f>
        <v>0</v>
      </c>
      <c r="H62" s="909">
        <v>5</v>
      </c>
      <c r="I62" s="909">
        <v>40</v>
      </c>
      <c r="J62" s="151"/>
      <c r="K62" s="1432">
        <f>IFERROR(G62*J62,0)</f>
        <v>0</v>
      </c>
      <c r="L62" s="304"/>
      <c r="M62" s="1287"/>
    </row>
    <row r="63" spans="1:13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3" s="401"/>
      <c r="C63" s="709" t="s">
        <v>4828</v>
      </c>
      <c r="D63" s="710" t="s">
        <v>8635</v>
      </c>
      <c r="E63" s="1312">
        <v>22.1</v>
      </c>
      <c r="F63" s="908">
        <f>$F$2</f>
        <v>0</v>
      </c>
      <c r="G63" s="1292">
        <f>IFERROR(E63*F63,"-")</f>
        <v>0</v>
      </c>
      <c r="H63" s="909">
        <v>5</v>
      </c>
      <c r="I63" s="909">
        <v>30</v>
      </c>
      <c r="J63" s="151"/>
      <c r="K63" s="1432">
        <f>IFERROR(G63*J63,0)</f>
        <v>0</v>
      </c>
      <c r="L63" s="304"/>
      <c r="M63" s="1287"/>
    </row>
    <row r="64" spans="1:13" ht="15.75" customHeight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4" s="916"/>
      <c r="C64" s="718"/>
      <c r="D64" s="719" t="s">
        <v>4829</v>
      </c>
      <c r="E64" s="1314" t="s">
        <v>563</v>
      </c>
      <c r="F64" s="309"/>
      <c r="G64" s="1289"/>
      <c r="H64" s="474"/>
      <c r="I64" s="474"/>
      <c r="J64" s="203"/>
      <c r="K64" s="1503"/>
      <c r="L64" s="304"/>
      <c r="M64" s="1287"/>
    </row>
    <row r="65" spans="1:13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5" s="602"/>
      <c r="C65" s="731" t="s">
        <v>4830</v>
      </c>
      <c r="D65" s="732" t="s">
        <v>10786</v>
      </c>
      <c r="E65" s="1315">
        <v>30.53</v>
      </c>
      <c r="F65" s="577">
        <f>$F$2</f>
        <v>0</v>
      </c>
      <c r="G65" s="1292">
        <f>IFERROR(E65*F65,"-")</f>
        <v>0</v>
      </c>
      <c r="H65" s="578">
        <v>5</v>
      </c>
      <c r="I65" s="578">
        <v>25</v>
      </c>
      <c r="J65" s="137"/>
      <c r="K65" s="1432">
        <f>IFERROR(G65*J65,0)</f>
        <v>0</v>
      </c>
      <c r="L65" s="304"/>
      <c r="M65" s="1287"/>
    </row>
    <row r="66" spans="1:13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6" s="602"/>
      <c r="C66" s="931" t="s">
        <v>4831</v>
      </c>
      <c r="D66" s="932" t="s">
        <v>10787</v>
      </c>
      <c r="E66" s="1318">
        <v>38.42</v>
      </c>
      <c r="F66" s="933">
        <f>$F$2</f>
        <v>0</v>
      </c>
      <c r="G66" s="1292">
        <f>IFERROR(E66*F66,"-")</f>
        <v>0</v>
      </c>
      <c r="H66" s="920">
        <v>5</v>
      </c>
      <c r="I66" s="920">
        <v>15</v>
      </c>
      <c r="J66" s="156"/>
      <c r="K66" s="1432">
        <f>IFERROR(G66*J66,0)</f>
        <v>0</v>
      </c>
      <c r="L66" s="304"/>
      <c r="M66" s="1287"/>
    </row>
    <row r="67" spans="1:13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7" s="602"/>
      <c r="C67" s="730" t="s">
        <v>4832</v>
      </c>
      <c r="D67" s="934" t="s">
        <v>10788</v>
      </c>
      <c r="E67" s="1319">
        <v>52.19</v>
      </c>
      <c r="F67" s="600">
        <f>$F$2</f>
        <v>0</v>
      </c>
      <c r="G67" s="1292">
        <f>IFERROR(E67*F67,"-")</f>
        <v>0</v>
      </c>
      <c r="H67" s="581">
        <v>5</v>
      </c>
      <c r="I67" s="581">
        <v>10</v>
      </c>
      <c r="J67" s="157"/>
      <c r="K67" s="1432">
        <f>IFERROR(G67*J67,0)</f>
        <v>0</v>
      </c>
      <c r="L67" s="304"/>
      <c r="M67" s="1287"/>
    </row>
    <row r="68" spans="1:13" ht="15.75" customHeight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8" s="916"/>
      <c r="C68" s="718"/>
      <c r="D68" s="719" t="s">
        <v>4833</v>
      </c>
      <c r="E68" s="1314" t="s">
        <v>563</v>
      </c>
      <c r="F68" s="309"/>
      <c r="G68" s="1289"/>
      <c r="H68" s="474"/>
      <c r="I68" s="474"/>
      <c r="J68" s="203"/>
      <c r="K68" s="1503"/>
      <c r="L68" s="304"/>
      <c r="M68" s="1287"/>
    </row>
    <row r="69" spans="1:13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69" s="401"/>
      <c r="C69" s="935" t="s">
        <v>4834</v>
      </c>
      <c r="D69" s="722" t="s">
        <v>8636</v>
      </c>
      <c r="E69" s="1278">
        <v>3.74</v>
      </c>
      <c r="F69" s="294">
        <f>$F$2</f>
        <v>0</v>
      </c>
      <c r="G69" s="1292">
        <f>IFERROR(E69*F69,"-")</f>
        <v>0</v>
      </c>
      <c r="H69" s="386">
        <v>5</v>
      </c>
      <c r="I69" s="386">
        <v>20</v>
      </c>
      <c r="J69" s="98"/>
      <c r="K69" s="1432">
        <f>IFERROR(G69*J69,0)</f>
        <v>0</v>
      </c>
      <c r="L69" s="304"/>
      <c r="M69" s="1287"/>
    </row>
    <row r="70" spans="1:13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0" s="401"/>
      <c r="C70" s="936" t="s">
        <v>4835</v>
      </c>
      <c r="D70" s="714" t="s">
        <v>8637</v>
      </c>
      <c r="E70" s="1316">
        <v>3.74</v>
      </c>
      <c r="F70" s="922">
        <f>$F$2</f>
        <v>0</v>
      </c>
      <c r="G70" s="1292">
        <f>IFERROR(E70*F70,"-")</f>
        <v>0</v>
      </c>
      <c r="H70" s="924">
        <v>5</v>
      </c>
      <c r="I70" s="924">
        <v>25</v>
      </c>
      <c r="J70" s="152"/>
      <c r="K70" s="1432">
        <f>IFERROR(G70*J70,0)</f>
        <v>0</v>
      </c>
      <c r="L70" s="304"/>
      <c r="M70" s="1287"/>
    </row>
    <row r="71" spans="1:13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1" s="509"/>
      <c r="C71" s="709" t="s">
        <v>4836</v>
      </c>
      <c r="D71" s="710" t="s">
        <v>8638</v>
      </c>
      <c r="E71" s="1312">
        <v>3.74</v>
      </c>
      <c r="F71" s="908">
        <f>$F$2</f>
        <v>0</v>
      </c>
      <c r="G71" s="1292">
        <f>IFERROR(E71*F71,"-")</f>
        <v>0</v>
      </c>
      <c r="H71" s="909">
        <v>5</v>
      </c>
      <c r="I71" s="909">
        <v>35</v>
      </c>
      <c r="J71" s="151"/>
      <c r="K71" s="1432">
        <f>IFERROR(G71*J71,0)</f>
        <v>0</v>
      </c>
      <c r="L71" s="304"/>
      <c r="M71" s="1287"/>
    </row>
    <row r="72" spans="1:13" ht="15.75" customHeight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2" s="916"/>
      <c r="C72" s="718"/>
      <c r="D72" s="719" t="s">
        <v>4837</v>
      </c>
      <c r="E72" s="1314" t="s">
        <v>563</v>
      </c>
      <c r="F72" s="309"/>
      <c r="G72" s="1289"/>
      <c r="H72" s="474"/>
      <c r="I72" s="474"/>
      <c r="J72" s="203"/>
      <c r="K72" s="1503"/>
      <c r="L72" s="304"/>
      <c r="M72" s="1287"/>
    </row>
    <row r="73" spans="1:13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3" s="401"/>
      <c r="C73" s="567" t="s">
        <v>4838</v>
      </c>
      <c r="D73" s="722" t="s">
        <v>10789</v>
      </c>
      <c r="E73" s="1292">
        <v>35.43</v>
      </c>
      <c r="F73" s="569">
        <f>$F$2</f>
        <v>0</v>
      </c>
      <c r="G73" s="1292">
        <f>IFERROR(E73*F73,"-")</f>
        <v>0</v>
      </c>
      <c r="H73" s="570">
        <v>5</v>
      </c>
      <c r="I73" s="570">
        <v>30</v>
      </c>
      <c r="J73" s="138"/>
      <c r="K73" s="1432">
        <f>IFERROR(G73*J73,0)</f>
        <v>0</v>
      </c>
      <c r="L73" s="304"/>
      <c r="M73" s="1287"/>
    </row>
    <row r="74" spans="1:13" ht="15.75" customHeight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4" s="916"/>
      <c r="C74" s="718"/>
      <c r="D74" s="615" t="s">
        <v>4839</v>
      </c>
      <c r="E74" s="1314" t="s">
        <v>563</v>
      </c>
      <c r="F74" s="309"/>
      <c r="G74" s="1289"/>
      <c r="H74" s="474"/>
      <c r="I74" s="474"/>
      <c r="J74" s="203"/>
      <c r="K74" s="1503"/>
      <c r="L74" s="304"/>
      <c r="M74" s="1287"/>
    </row>
    <row r="75" spans="1:13" ht="31.5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5" s="937"/>
      <c r="C75" s="731" t="s">
        <v>4840</v>
      </c>
      <c r="D75" s="722" t="s">
        <v>10790</v>
      </c>
      <c r="E75" s="1292">
        <v>20.68</v>
      </c>
      <c r="F75" s="569">
        <f>$F$2</f>
        <v>0</v>
      </c>
      <c r="G75" s="1292">
        <f>IFERROR(E75*F75,"-")</f>
        <v>0</v>
      </c>
      <c r="H75" s="570">
        <v>5</v>
      </c>
      <c r="I75" s="570">
        <v>30</v>
      </c>
      <c r="J75" s="138"/>
      <c r="K75" s="1432">
        <f>IFERROR(G75*J75,0)</f>
        <v>0</v>
      </c>
      <c r="L75" s="304"/>
      <c r="M75" s="1287"/>
    </row>
    <row r="76" spans="1:13" ht="31.5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6" s="937"/>
      <c r="C76" s="931" t="s">
        <v>4841</v>
      </c>
      <c r="D76" s="710" t="s">
        <v>10791</v>
      </c>
      <c r="E76" s="1317">
        <v>22.16</v>
      </c>
      <c r="F76" s="925">
        <f>$F$2</f>
        <v>0</v>
      </c>
      <c r="G76" s="1292">
        <f>IFERROR(E76*F76,"-")</f>
        <v>0</v>
      </c>
      <c r="H76" s="712">
        <v>5</v>
      </c>
      <c r="I76" s="712">
        <v>30</v>
      </c>
      <c r="J76" s="154"/>
      <c r="K76" s="1432">
        <f>IFERROR(G76*J76,0)</f>
        <v>0</v>
      </c>
      <c r="L76" s="304"/>
      <c r="M76" s="1287"/>
    </row>
    <row r="77" spans="1:13" ht="15.75" customHeight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7" s="916"/>
      <c r="C77" s="718"/>
      <c r="D77" s="615" t="s">
        <v>4842</v>
      </c>
      <c r="E77" s="1314" t="s">
        <v>563</v>
      </c>
      <c r="F77" s="309"/>
      <c r="G77" s="1289"/>
      <c r="H77" s="474"/>
      <c r="I77" s="474"/>
      <c r="J77" s="203"/>
      <c r="K77" s="1503"/>
      <c r="L77" s="304"/>
      <c r="M77" s="1287"/>
    </row>
    <row r="78" spans="1:13" ht="31.5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8" s="602"/>
      <c r="C78" s="731" t="s">
        <v>4843</v>
      </c>
      <c r="D78" s="707" t="s">
        <v>10792</v>
      </c>
      <c r="E78" s="1278">
        <v>22.16</v>
      </c>
      <c r="F78" s="569">
        <f>$F$2</f>
        <v>0</v>
      </c>
      <c r="G78" s="1292">
        <f>IFERROR(E78*F78,"-")</f>
        <v>0</v>
      </c>
      <c r="H78" s="386">
        <v>5</v>
      </c>
      <c r="I78" s="386">
        <v>30</v>
      </c>
      <c r="J78" s="98"/>
      <c r="K78" s="1432">
        <f>IFERROR(G78*J78,0)</f>
        <v>0</v>
      </c>
      <c r="L78" s="304"/>
      <c r="M78" s="1287"/>
    </row>
    <row r="79" spans="1:13" ht="31.5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79" s="602"/>
      <c r="C79" s="938" t="s">
        <v>4844</v>
      </c>
      <c r="D79" s="727" t="s">
        <v>10793</v>
      </c>
      <c r="E79" s="1276">
        <v>22.16</v>
      </c>
      <c r="F79" s="573">
        <f>$F$2</f>
        <v>0</v>
      </c>
      <c r="G79" s="1295">
        <f>IFERROR(E79*F79,"-")</f>
        <v>0</v>
      </c>
      <c r="H79" s="393">
        <v>5</v>
      </c>
      <c r="I79" s="393">
        <v>30</v>
      </c>
      <c r="J79" s="100"/>
      <c r="K79" s="1433">
        <f>IFERROR(G79*J79,0)</f>
        <v>0</v>
      </c>
      <c r="L79" s="304"/>
      <c r="M79" s="1287"/>
    </row>
    <row r="80" spans="1:13" ht="29.25" customHeight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0" s="939"/>
      <c r="C80" s="940"/>
      <c r="D80" s="941" t="s">
        <v>8645</v>
      </c>
      <c r="E80" s="1320" t="s">
        <v>563</v>
      </c>
      <c r="F80" s="942"/>
      <c r="G80" s="1320"/>
      <c r="H80" s="684"/>
      <c r="I80" s="684"/>
      <c r="J80" s="210"/>
      <c r="K80" s="1505"/>
      <c r="L80" s="304"/>
      <c r="M80" s="1287"/>
    </row>
    <row r="81" spans="1:13" ht="15.75" customHeight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1" s="927"/>
      <c r="C81" s="718"/>
      <c r="D81" s="719" t="s">
        <v>5</v>
      </c>
      <c r="E81" s="1314" t="s">
        <v>563</v>
      </c>
      <c r="F81" s="943"/>
      <c r="G81" s="1289"/>
      <c r="H81" s="474"/>
      <c r="I81" s="474"/>
      <c r="J81" s="203"/>
      <c r="K81" s="1503"/>
      <c r="L81" s="304"/>
      <c r="M81" s="1287"/>
    </row>
    <row r="82" spans="1:13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2" s="391"/>
      <c r="C82" s="928" t="s">
        <v>4845</v>
      </c>
      <c r="D82" s="722" t="s">
        <v>10794</v>
      </c>
      <c r="E82" s="1278">
        <v>8.7744999999999997</v>
      </c>
      <c r="F82" s="569">
        <f>$F$2</f>
        <v>0</v>
      </c>
      <c r="G82" s="1292">
        <f>IFERROR(E82*F82,"-")</f>
        <v>0</v>
      </c>
      <c r="H82" s="386">
        <v>5</v>
      </c>
      <c r="I82" s="386">
        <v>40</v>
      </c>
      <c r="J82" s="98"/>
      <c r="K82" s="1432">
        <f>IFERROR(G82*J82,0)</f>
        <v>0</v>
      </c>
      <c r="L82" s="304"/>
      <c r="M82" s="1287"/>
    </row>
    <row r="83" spans="1:13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3" s="401"/>
      <c r="C83" s="944" t="s">
        <v>4846</v>
      </c>
      <c r="D83" s="710" t="s">
        <v>10795</v>
      </c>
      <c r="E83" s="1312">
        <v>10.488</v>
      </c>
      <c r="F83" s="925">
        <f>$F$2</f>
        <v>0</v>
      </c>
      <c r="G83" s="1292">
        <f>IFERROR(E83*F83,"-")</f>
        <v>0</v>
      </c>
      <c r="H83" s="909">
        <v>5</v>
      </c>
      <c r="I83" s="909">
        <v>25</v>
      </c>
      <c r="J83" s="151"/>
      <c r="K83" s="1432">
        <f>IFERROR(G83*J83,0)</f>
        <v>0</v>
      </c>
      <c r="L83" s="304"/>
      <c r="M83" s="1287"/>
    </row>
    <row r="84" spans="1:13" ht="15.75" customHeight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4" s="945"/>
      <c r="C84" s="946"/>
      <c r="D84" s="947"/>
      <c r="E84" s="1321" t="s">
        <v>563</v>
      </c>
      <c r="F84" s="948"/>
      <c r="G84" s="1500"/>
      <c r="H84" s="949"/>
      <c r="I84" s="949"/>
      <c r="J84" s="109"/>
      <c r="K84" s="1506"/>
      <c r="L84" s="304"/>
      <c r="M84" s="1287"/>
    </row>
    <row r="85" spans="1:13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5" s="945"/>
      <c r="C85" s="929" t="s">
        <v>4847</v>
      </c>
      <c r="D85" s="723" t="s">
        <v>10796</v>
      </c>
      <c r="E85" s="1293">
        <v>11.247</v>
      </c>
      <c r="F85" s="573">
        <f>$F$2</f>
        <v>0</v>
      </c>
      <c r="G85" s="1295">
        <f>IFERROR(E85*F85,"-")</f>
        <v>0</v>
      </c>
      <c r="H85" s="574">
        <v>5</v>
      </c>
      <c r="I85" s="574">
        <v>30</v>
      </c>
      <c r="J85" s="153"/>
      <c r="K85" s="1433">
        <f>IFERROR(G85*J85,0)</f>
        <v>0</v>
      </c>
      <c r="L85" s="304"/>
      <c r="M85" s="1287"/>
    </row>
    <row r="86" spans="1:13" ht="15.75" customHeight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6" s="915"/>
      <c r="C86" s="614"/>
      <c r="D86" s="719" t="s">
        <v>4789</v>
      </c>
      <c r="E86" s="1289" t="s">
        <v>563</v>
      </c>
      <c r="F86" s="943"/>
      <c r="G86" s="1289"/>
      <c r="H86" s="474"/>
      <c r="I86" s="474"/>
      <c r="J86" s="214"/>
      <c r="K86" s="1503"/>
      <c r="L86" s="304"/>
      <c r="M86" s="1287"/>
    </row>
    <row r="87" spans="1:13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7" s="401"/>
      <c r="C87" s="567" t="s">
        <v>4848</v>
      </c>
      <c r="D87" s="722" t="s">
        <v>10797</v>
      </c>
      <c r="E87" s="1278">
        <v>18.756499999999999</v>
      </c>
      <c r="F87" s="569">
        <f>$F$2</f>
        <v>0</v>
      </c>
      <c r="G87" s="1292">
        <f>IFERROR(E87*F87,"-")</f>
        <v>0</v>
      </c>
      <c r="H87" s="386">
        <v>5</v>
      </c>
      <c r="I87" s="386">
        <v>20</v>
      </c>
      <c r="J87" s="98"/>
      <c r="K87" s="1432">
        <f>IFERROR(G87*J87,0)</f>
        <v>0</v>
      </c>
      <c r="L87" s="304"/>
      <c r="M87" s="1287"/>
    </row>
    <row r="88" spans="1:13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8" s="401"/>
      <c r="C88" s="571" t="s">
        <v>4849</v>
      </c>
      <c r="D88" s="723" t="s">
        <v>10798</v>
      </c>
      <c r="E88" s="1286">
        <v>15.962</v>
      </c>
      <c r="F88" s="700">
        <f>$F$2</f>
        <v>0</v>
      </c>
      <c r="G88" s="1295">
        <f>IFERROR(E88*F88,"-")</f>
        <v>0</v>
      </c>
      <c r="H88" s="393">
        <v>5</v>
      </c>
      <c r="I88" s="404">
        <v>30</v>
      </c>
      <c r="J88" s="158"/>
      <c r="K88" s="1433">
        <f>IFERROR(G88*J88,0)</f>
        <v>0</v>
      </c>
      <c r="L88" s="304"/>
      <c r="M88" s="1287"/>
    </row>
    <row r="89" spans="1:13" ht="15.75" customHeight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89" s="916"/>
      <c r="C89" s="718"/>
      <c r="D89" s="719" t="s">
        <v>2490</v>
      </c>
      <c r="E89" s="1314" t="s">
        <v>563</v>
      </c>
      <c r="F89" s="943"/>
      <c r="G89" s="1289"/>
      <c r="H89" s="474"/>
      <c r="I89" s="474"/>
      <c r="J89" s="203"/>
      <c r="K89" s="1503"/>
      <c r="L89" s="304"/>
      <c r="M89" s="1287"/>
    </row>
    <row r="90" spans="1:13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0" s="401"/>
      <c r="C90" s="567" t="s">
        <v>4850</v>
      </c>
      <c r="D90" s="722" t="s">
        <v>10799</v>
      </c>
      <c r="E90" s="1278">
        <v>7.0724999999999998</v>
      </c>
      <c r="F90" s="569">
        <f>$F$2</f>
        <v>0</v>
      </c>
      <c r="G90" s="1292">
        <f>IFERROR(E90*F90,"-")</f>
        <v>0</v>
      </c>
      <c r="H90" s="386">
        <v>5</v>
      </c>
      <c r="I90" s="386">
        <v>40</v>
      </c>
      <c r="J90" s="98"/>
      <c r="K90" s="1432">
        <f>IFERROR(G90*J90,0)</f>
        <v>0</v>
      </c>
      <c r="L90" s="304"/>
      <c r="M90" s="1287"/>
    </row>
    <row r="91" spans="1:13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1" s="401"/>
      <c r="C91" s="571" t="s">
        <v>4852</v>
      </c>
      <c r="D91" s="723" t="s">
        <v>10800</v>
      </c>
      <c r="E91" s="1276">
        <v>9.0965000000000007</v>
      </c>
      <c r="F91" s="573">
        <f>$F$2</f>
        <v>0</v>
      </c>
      <c r="G91" s="1295">
        <f>IFERROR(E91*F91,"-")</f>
        <v>0</v>
      </c>
      <c r="H91" s="393">
        <v>5</v>
      </c>
      <c r="I91" s="393">
        <v>30</v>
      </c>
      <c r="J91" s="100"/>
      <c r="K91" s="1433">
        <f>IFERROR(G91*J91,0)</f>
        <v>0</v>
      </c>
      <c r="L91" s="304"/>
      <c r="M91" s="1287"/>
    </row>
    <row r="92" spans="1:13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2" s="509"/>
      <c r="C92" s="917"/>
      <c r="D92" s="918"/>
      <c r="E92" s="1277" t="s">
        <v>563</v>
      </c>
      <c r="F92" s="950"/>
      <c r="G92" s="1499"/>
      <c r="H92" s="356"/>
      <c r="I92" s="356"/>
      <c r="J92" s="150"/>
      <c r="K92" s="1504"/>
      <c r="L92" s="304"/>
      <c r="M92" s="1287"/>
    </row>
    <row r="93" spans="1:13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3" s="401"/>
      <c r="C93" s="567" t="s">
        <v>4851</v>
      </c>
      <c r="D93" s="722" t="s">
        <v>10801</v>
      </c>
      <c r="E93" s="1278">
        <v>7.6820000000000004</v>
      </c>
      <c r="F93" s="569">
        <f>$F$2</f>
        <v>0</v>
      </c>
      <c r="G93" s="1292">
        <f>IFERROR(E93*F93,"-")</f>
        <v>0</v>
      </c>
      <c r="H93" s="386">
        <v>5</v>
      </c>
      <c r="I93" s="386">
        <v>30</v>
      </c>
      <c r="J93" s="98"/>
      <c r="K93" s="1432">
        <f>IFERROR(G93*J93,0)</f>
        <v>0</v>
      </c>
      <c r="L93" s="304"/>
      <c r="M93" s="1287"/>
    </row>
    <row r="94" spans="1:13" ht="15.75" customHeight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4" s="916"/>
      <c r="C94" s="718"/>
      <c r="D94" s="719" t="s">
        <v>2473</v>
      </c>
      <c r="E94" s="1314" t="s">
        <v>563</v>
      </c>
      <c r="F94" s="943"/>
      <c r="G94" s="1289"/>
      <c r="H94" s="474"/>
      <c r="I94" s="474"/>
      <c r="J94" s="203"/>
      <c r="K94" s="1503"/>
      <c r="L94" s="304"/>
      <c r="M94" s="1287"/>
    </row>
    <row r="95" spans="1:13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5" s="602"/>
      <c r="C95" s="731" t="s">
        <v>4853</v>
      </c>
      <c r="D95" s="951" t="s">
        <v>10802</v>
      </c>
      <c r="E95" s="1315">
        <v>7.0724999999999998</v>
      </c>
      <c r="F95" s="952">
        <f>$F$2</f>
        <v>0</v>
      </c>
      <c r="G95" s="1292">
        <f>IFERROR(E95*F95,"-")</f>
        <v>0</v>
      </c>
      <c r="H95" s="578">
        <v>5</v>
      </c>
      <c r="I95" s="578">
        <v>30</v>
      </c>
      <c r="J95" s="132"/>
      <c r="K95" s="1432">
        <f>IFERROR(G95*J95,0)</f>
        <v>0</v>
      </c>
      <c r="L95" s="304"/>
      <c r="M95" s="1287"/>
    </row>
    <row r="96" spans="1:13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6" s="401"/>
      <c r="C96" s="571" t="s">
        <v>4855</v>
      </c>
      <c r="D96" s="723" t="s">
        <v>10803</v>
      </c>
      <c r="E96" s="1276">
        <v>8.4755000000000003</v>
      </c>
      <c r="F96" s="573">
        <f>$F$2</f>
        <v>0</v>
      </c>
      <c r="G96" s="1295">
        <f>IFERROR(E96*F96,"-")</f>
        <v>0</v>
      </c>
      <c r="H96" s="583">
        <v>5</v>
      </c>
      <c r="I96" s="393">
        <v>30</v>
      </c>
      <c r="J96" s="100"/>
      <c r="K96" s="1433">
        <f>IFERROR(G96*J96,0)</f>
        <v>0</v>
      </c>
      <c r="L96" s="304"/>
      <c r="M96" s="1287"/>
    </row>
    <row r="97" spans="1:13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7" s="509"/>
      <c r="C97" s="917"/>
      <c r="D97" s="918"/>
      <c r="E97" s="1277" t="s">
        <v>563</v>
      </c>
      <c r="F97" s="950"/>
      <c r="G97" s="1499"/>
      <c r="H97" s="582"/>
      <c r="I97" s="356"/>
      <c r="J97" s="150"/>
      <c r="K97" s="1504"/>
      <c r="L97" s="304"/>
      <c r="M97" s="1287"/>
    </row>
    <row r="98" spans="1:13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8" s="401"/>
      <c r="C98" s="567" t="s">
        <v>4854</v>
      </c>
      <c r="D98" s="722" t="s">
        <v>10804</v>
      </c>
      <c r="E98" s="1278">
        <v>9.0965000000000007</v>
      </c>
      <c r="F98" s="569">
        <f>$F$2</f>
        <v>0</v>
      </c>
      <c r="G98" s="1292">
        <f>IFERROR(E98*F98,"-")</f>
        <v>0</v>
      </c>
      <c r="H98" s="578">
        <v>5</v>
      </c>
      <c r="I98" s="386">
        <v>30</v>
      </c>
      <c r="J98" s="98"/>
      <c r="K98" s="1432">
        <f>IFERROR(G98*J98,0)</f>
        <v>0</v>
      </c>
      <c r="L98" s="304"/>
      <c r="M98" s="1287"/>
    </row>
    <row r="99" spans="1:13" ht="15.75" customHeight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99" s="916"/>
      <c r="C99" s="718"/>
      <c r="D99" s="719" t="s">
        <v>4802</v>
      </c>
      <c r="E99" s="1314" t="s">
        <v>563</v>
      </c>
      <c r="F99" s="943"/>
      <c r="G99" s="1289"/>
      <c r="H99" s="474"/>
      <c r="I99" s="474"/>
      <c r="J99" s="203"/>
      <c r="K99" s="1503"/>
      <c r="L99" s="304"/>
      <c r="M99" s="1287"/>
    </row>
    <row r="100" spans="1:13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0" s="401"/>
      <c r="C100" s="928" t="s">
        <v>4856</v>
      </c>
      <c r="D100" s="722" t="s">
        <v>9167</v>
      </c>
      <c r="E100" s="1278">
        <v>9.9245000000000001</v>
      </c>
      <c r="F100" s="569">
        <f>$F$2</f>
        <v>0</v>
      </c>
      <c r="G100" s="1292">
        <f>IFERROR(E100*F100,"-")</f>
        <v>0</v>
      </c>
      <c r="H100" s="578">
        <v>5</v>
      </c>
      <c r="I100" s="386">
        <v>30</v>
      </c>
      <c r="J100" s="98"/>
      <c r="K100" s="1432">
        <f>IFERROR(G100*J100,0)</f>
        <v>0</v>
      </c>
      <c r="L100" s="304"/>
      <c r="M100" s="1287"/>
    </row>
    <row r="101" spans="1:13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1" s="401"/>
      <c r="C101" s="929" t="s">
        <v>4858</v>
      </c>
      <c r="D101" s="723" t="s">
        <v>9168</v>
      </c>
      <c r="E101" s="1276">
        <v>12.109500000000001</v>
      </c>
      <c r="F101" s="573">
        <f>$F$2</f>
        <v>0</v>
      </c>
      <c r="G101" s="1295">
        <f>IFERROR(E101*F101,"-")</f>
        <v>0</v>
      </c>
      <c r="H101" s="583">
        <v>5</v>
      </c>
      <c r="I101" s="393">
        <v>25</v>
      </c>
      <c r="J101" s="100"/>
      <c r="K101" s="1433">
        <f>IFERROR(G101*J101,0)</f>
        <v>0</v>
      </c>
      <c r="L101" s="304"/>
      <c r="M101" s="1287"/>
    </row>
    <row r="102" spans="1:13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2" s="509"/>
      <c r="C102" s="917"/>
      <c r="D102" s="918"/>
      <c r="E102" s="1277" t="s">
        <v>563</v>
      </c>
      <c r="F102" s="950"/>
      <c r="G102" s="1499"/>
      <c r="H102" s="582"/>
      <c r="I102" s="356"/>
      <c r="J102" s="150"/>
      <c r="K102" s="1504"/>
      <c r="L102" s="304"/>
      <c r="M102" s="1287"/>
    </row>
    <row r="103" spans="1:13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3" s="401"/>
      <c r="C103" s="928" t="s">
        <v>4857</v>
      </c>
      <c r="D103" s="722" t="s">
        <v>10805</v>
      </c>
      <c r="E103" s="1278">
        <v>13.282500000000001</v>
      </c>
      <c r="F103" s="569">
        <f>$F$2</f>
        <v>0</v>
      </c>
      <c r="G103" s="1292">
        <f>IFERROR(E103*F103,"-")</f>
        <v>0</v>
      </c>
      <c r="H103" s="578">
        <v>5</v>
      </c>
      <c r="I103" s="386">
        <v>25</v>
      </c>
      <c r="J103" s="98"/>
      <c r="K103" s="1432">
        <f>IFERROR(G103*J103,0)</f>
        <v>0</v>
      </c>
      <c r="L103" s="304"/>
      <c r="M103" s="1287"/>
    </row>
    <row r="104" spans="1:13" ht="15.75" customHeight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4" s="945"/>
      <c r="C104" s="718"/>
      <c r="D104" s="719" t="s">
        <v>8639</v>
      </c>
      <c r="E104" s="1314" t="s">
        <v>563</v>
      </c>
      <c r="F104" s="943"/>
      <c r="G104" s="1289"/>
      <c r="H104" s="474"/>
      <c r="I104" s="474"/>
      <c r="J104" s="203"/>
      <c r="K104" s="1503"/>
      <c r="L104" s="304"/>
      <c r="M104" s="1287"/>
    </row>
    <row r="105" spans="1:13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5" s="945"/>
      <c r="C105" s="953" t="s">
        <v>4859</v>
      </c>
      <c r="D105" s="926" t="s">
        <v>10806</v>
      </c>
      <c r="E105" s="1286">
        <v>10.361499999999999</v>
      </c>
      <c r="F105" s="700">
        <f>$F$2</f>
        <v>0</v>
      </c>
      <c r="G105" s="1295">
        <f>IFERROR(E105*F105,"-")</f>
        <v>0</v>
      </c>
      <c r="H105" s="404">
        <v>5</v>
      </c>
      <c r="I105" s="404">
        <v>40</v>
      </c>
      <c r="J105" s="105"/>
      <c r="K105" s="1433">
        <f>IFERROR(G105*J105,0)</f>
        <v>0</v>
      </c>
      <c r="L105" s="304"/>
      <c r="M105" s="1287"/>
    </row>
    <row r="106" spans="1:13" ht="15.75" customHeight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6" s="945"/>
      <c r="C106" s="728"/>
      <c r="D106" s="719" t="s">
        <v>8640</v>
      </c>
      <c r="E106" s="1314" t="s">
        <v>563</v>
      </c>
      <c r="F106" s="943"/>
      <c r="G106" s="1289"/>
      <c r="H106" s="474"/>
      <c r="I106" s="474"/>
      <c r="J106" s="203"/>
      <c r="K106" s="1503"/>
      <c r="L106" s="304"/>
      <c r="M106" s="1287"/>
    </row>
    <row r="107" spans="1:13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7" s="954"/>
      <c r="C107" s="929" t="s">
        <v>4860</v>
      </c>
      <c r="D107" s="926" t="s">
        <v>10807</v>
      </c>
      <c r="E107" s="1286">
        <v>10.361499999999999</v>
      </c>
      <c r="F107" s="700">
        <f>$F$2</f>
        <v>0</v>
      </c>
      <c r="G107" s="1295">
        <f>IFERROR(E107*F107,"-")</f>
        <v>0</v>
      </c>
      <c r="H107" s="404">
        <v>5</v>
      </c>
      <c r="I107" s="404">
        <v>40</v>
      </c>
      <c r="J107" s="105"/>
      <c r="K107" s="1433">
        <f>IFERROR(G107*J107,0)</f>
        <v>0</v>
      </c>
      <c r="L107" s="304"/>
      <c r="M107" s="1287"/>
    </row>
    <row r="108" spans="1:13" ht="15.75" customHeight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8" s="955"/>
      <c r="C108" s="718"/>
      <c r="D108" s="719" t="s">
        <v>4814</v>
      </c>
      <c r="E108" s="1314" t="s">
        <v>563</v>
      </c>
      <c r="F108" s="943"/>
      <c r="G108" s="1289"/>
      <c r="H108" s="474"/>
      <c r="I108" s="474"/>
      <c r="J108" s="203"/>
      <c r="K108" s="1503"/>
      <c r="L108" s="304"/>
      <c r="M108" s="1287"/>
    </row>
    <row r="109" spans="1:13" ht="15" customHeight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09" s="391"/>
      <c r="C109" s="928" t="s">
        <v>4861</v>
      </c>
      <c r="D109" s="722" t="s">
        <v>9164</v>
      </c>
      <c r="E109" s="1278">
        <v>13.385999999999999</v>
      </c>
      <c r="F109" s="569">
        <f>$F$2</f>
        <v>0</v>
      </c>
      <c r="G109" s="1292">
        <f>IFERROR(E109*F109,"-")</f>
        <v>0</v>
      </c>
      <c r="H109" s="386">
        <v>5</v>
      </c>
      <c r="I109" s="386">
        <v>25</v>
      </c>
      <c r="J109" s="98"/>
      <c r="K109" s="1432">
        <f>IFERROR(G109*J109,0)</f>
        <v>0</v>
      </c>
      <c r="L109" s="304"/>
      <c r="M109" s="1287"/>
    </row>
    <row r="110" spans="1:13" ht="15" customHeight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0" s="401"/>
      <c r="C110" s="944" t="s">
        <v>4862</v>
      </c>
      <c r="D110" s="710" t="s">
        <v>9166</v>
      </c>
      <c r="E110" s="1312">
        <v>17.1465</v>
      </c>
      <c r="F110" s="956">
        <f>$F$2</f>
        <v>0</v>
      </c>
      <c r="G110" s="1292">
        <f>IFERROR(E110*F110,"-")</f>
        <v>0</v>
      </c>
      <c r="H110" s="924">
        <v>5</v>
      </c>
      <c r="I110" s="924">
        <v>15</v>
      </c>
      <c r="J110" s="152"/>
      <c r="K110" s="1432">
        <f>IFERROR(G110*J110,0)</f>
        <v>0</v>
      </c>
      <c r="L110" s="304"/>
      <c r="M110" s="1287"/>
    </row>
    <row r="111" spans="1:13" ht="15" customHeight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1" s="945"/>
      <c r="C111" s="957"/>
      <c r="D111" s="958" t="s">
        <v>563</v>
      </c>
      <c r="E111" s="1321" t="s">
        <v>563</v>
      </c>
      <c r="F111" s="950"/>
      <c r="G111" s="1277"/>
      <c r="H111" s="356"/>
      <c r="I111" s="356"/>
      <c r="J111" s="125"/>
      <c r="K111" s="1504"/>
      <c r="L111" s="304"/>
      <c r="M111" s="1287"/>
    </row>
    <row r="112" spans="1:13" ht="15" customHeight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2" s="945"/>
      <c r="C112" s="953" t="s">
        <v>4863</v>
      </c>
      <c r="D112" s="926" t="s">
        <v>10808</v>
      </c>
      <c r="E112" s="1295">
        <v>17.1465</v>
      </c>
      <c r="F112" s="700">
        <f>$F$2</f>
        <v>0</v>
      </c>
      <c r="G112" s="1295">
        <f>IFERROR(E112*F112,"-")</f>
        <v>0</v>
      </c>
      <c r="H112" s="701">
        <v>5</v>
      </c>
      <c r="I112" s="701">
        <v>15</v>
      </c>
      <c r="J112" s="155"/>
      <c r="K112" s="1433">
        <f>IFERROR(G112*J112,0)</f>
        <v>0</v>
      </c>
      <c r="L112" s="304"/>
      <c r="M112" s="1287"/>
    </row>
    <row r="113" spans="1:13" ht="15.75" customHeight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3" s="916"/>
      <c r="C113" s="718"/>
      <c r="D113" s="719" t="s">
        <v>4825</v>
      </c>
      <c r="E113" s="1314" t="s">
        <v>563</v>
      </c>
      <c r="F113" s="943"/>
      <c r="G113" s="1289"/>
      <c r="H113" s="474"/>
      <c r="I113" s="474"/>
      <c r="J113" s="203"/>
      <c r="K113" s="1503"/>
      <c r="L113" s="304"/>
      <c r="M113" s="1287"/>
    </row>
    <row r="114" spans="1:13" ht="30" customHeight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4" s="401"/>
      <c r="C114" s="567" t="s">
        <v>4864</v>
      </c>
      <c r="D114" s="722" t="s">
        <v>8641</v>
      </c>
      <c r="E114" s="1292">
        <v>8.4870000000000001</v>
      </c>
      <c r="F114" s="569">
        <f>$F$2</f>
        <v>0</v>
      </c>
      <c r="G114" s="1292">
        <f>IFERROR(E114*F114,"-")</f>
        <v>0</v>
      </c>
      <c r="H114" s="570">
        <v>5</v>
      </c>
      <c r="I114" s="570">
        <v>50</v>
      </c>
      <c r="J114" s="138"/>
      <c r="K114" s="1432">
        <f>IFERROR(G114*J114,0)</f>
        <v>0</v>
      </c>
      <c r="L114" s="304"/>
      <c r="M114" s="1287"/>
    </row>
    <row r="115" spans="1:13" ht="30" customHeight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5" s="509"/>
      <c r="C115" s="571" t="s">
        <v>4865</v>
      </c>
      <c r="D115" s="723" t="s">
        <v>8642</v>
      </c>
      <c r="E115" s="1293">
        <v>9.5449999999999999</v>
      </c>
      <c r="F115" s="573">
        <f>$F$2</f>
        <v>0</v>
      </c>
      <c r="G115" s="1295">
        <f>IFERROR(E115*F115,"-")</f>
        <v>0</v>
      </c>
      <c r="H115" s="574">
        <v>5</v>
      </c>
      <c r="I115" s="574">
        <v>40</v>
      </c>
      <c r="J115" s="139"/>
      <c r="K115" s="1433">
        <f>IFERROR(G115*J115,0)</f>
        <v>0</v>
      </c>
      <c r="L115" s="304"/>
      <c r="M115" s="1287"/>
    </row>
    <row r="116" spans="1:13" ht="15.75" customHeight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6" s="916"/>
      <c r="C116" s="718"/>
      <c r="D116" s="719" t="s">
        <v>4833</v>
      </c>
      <c r="E116" s="1314" t="s">
        <v>563</v>
      </c>
      <c r="F116" s="943"/>
      <c r="G116" s="1289"/>
      <c r="H116" s="474"/>
      <c r="I116" s="474"/>
      <c r="J116" s="203"/>
      <c r="K116" s="1503"/>
      <c r="L116" s="304"/>
      <c r="M116" s="1287"/>
    </row>
    <row r="117" spans="1:13" ht="31.5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7" s="945"/>
      <c r="C117" s="567" t="s">
        <v>4866</v>
      </c>
      <c r="D117" s="722" t="s">
        <v>8643</v>
      </c>
      <c r="E117" s="1292">
        <v>4.3010000000000002</v>
      </c>
      <c r="F117" s="569">
        <f>$F$2</f>
        <v>0</v>
      </c>
      <c r="G117" s="1292">
        <f>IFERROR(E117*F117,"-")</f>
        <v>0</v>
      </c>
      <c r="H117" s="570">
        <v>5</v>
      </c>
      <c r="I117" s="570">
        <v>35</v>
      </c>
      <c r="J117" s="138"/>
      <c r="K117" s="1432">
        <f>IFERROR(G117*J117,0)</f>
        <v>0</v>
      </c>
      <c r="L117" s="304"/>
      <c r="M117" s="1287"/>
    </row>
    <row r="118" spans="1:13" ht="31.5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8" s="384"/>
      <c r="C118" s="709" t="s">
        <v>4867</v>
      </c>
      <c r="D118" s="710" t="s">
        <v>8644</v>
      </c>
      <c r="E118" s="1317">
        <v>4.3010000000000002</v>
      </c>
      <c r="F118" s="925">
        <f>$F$2</f>
        <v>0</v>
      </c>
      <c r="G118" s="1292">
        <f>IFERROR(E118*F118,"-")</f>
        <v>0</v>
      </c>
      <c r="H118" s="712">
        <v>5</v>
      </c>
      <c r="I118" s="712">
        <v>25</v>
      </c>
      <c r="J118" s="154"/>
      <c r="K118" s="1432">
        <f>IFERROR(G118*J118,0)</f>
        <v>0</v>
      </c>
      <c r="L118" s="304"/>
      <c r="M118" s="1287"/>
    </row>
    <row r="119" spans="1:13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19" s="360"/>
      <c r="C119" s="959"/>
      <c r="D119" s="960"/>
      <c r="E119" s="1287"/>
      <c r="F119" s="961"/>
      <c r="G119" s="1335"/>
      <c r="H119" s="318"/>
      <c r="I119" s="363"/>
      <c r="J119" s="121"/>
      <c r="K119" s="1393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0" s="360"/>
      <c r="C120" s="959"/>
      <c r="D120" s="960"/>
      <c r="E120" s="1287"/>
      <c r="F120" s="961"/>
      <c r="G120" s="1335"/>
      <c r="H120" s="318"/>
      <c r="I120" s="363"/>
      <c r="J120" s="121"/>
      <c r="K120" s="1393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1" s="360"/>
      <c r="C121" s="959"/>
      <c r="D121" s="960"/>
      <c r="E121" s="1287"/>
      <c r="F121" s="961"/>
      <c r="G121" s="1335"/>
      <c r="H121" s="318"/>
      <c r="I121" s="363"/>
      <c r="J121" s="121"/>
      <c r="K121" s="1393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2" s="360"/>
      <c r="C122" s="959"/>
      <c r="D122" s="960"/>
      <c r="E122" s="1287"/>
      <c r="F122" s="961"/>
      <c r="G122" s="1335"/>
      <c r="H122" s="318"/>
      <c r="I122" s="363"/>
      <c r="J122" s="121"/>
      <c r="K122" s="1393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3" s="360"/>
      <c r="C123" s="959"/>
      <c r="D123" s="960"/>
      <c r="E123" s="1287"/>
      <c r="F123" s="961"/>
      <c r="G123" s="1335"/>
      <c r="H123" s="318"/>
      <c r="I123" s="363"/>
      <c r="J123" s="121"/>
      <c r="K123" s="1393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4" s="360"/>
      <c r="C124" s="959"/>
      <c r="D124" s="960"/>
      <c r="E124" s="1287"/>
      <c r="F124" s="961"/>
      <c r="G124" s="1335"/>
      <c r="H124" s="318"/>
      <c r="I124" s="363"/>
      <c r="J124" s="121"/>
      <c r="K124" s="1393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5" s="360"/>
      <c r="C125" s="959"/>
      <c r="D125" s="960"/>
      <c r="E125" s="1287"/>
      <c r="F125" s="961"/>
      <c r="G125" s="1335"/>
      <c r="H125" s="318"/>
      <c r="I125" s="363"/>
      <c r="J125" s="121"/>
      <c r="K125" s="1393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6" s="360"/>
      <c r="C126" s="959"/>
      <c r="D126" s="960"/>
      <c r="E126" s="1287"/>
      <c r="F126" s="961"/>
      <c r="G126" s="1335"/>
      <c r="H126" s="318"/>
      <c r="I126" s="363"/>
      <c r="J126" s="121"/>
      <c r="K126" s="1393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7" s="360"/>
      <c r="C127" s="959"/>
      <c r="D127" s="960"/>
      <c r="E127" s="1287"/>
      <c r="F127" s="961"/>
      <c r="G127" s="1335"/>
      <c r="H127" s="318"/>
      <c r="I127" s="363"/>
      <c r="J127" s="121"/>
      <c r="K127" s="1393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8" s="360"/>
      <c r="C128" s="959"/>
      <c r="D128" s="960"/>
      <c r="E128" s="1287"/>
      <c r="F128" s="961"/>
      <c r="G128" s="1335"/>
      <c r="H128" s="318"/>
      <c r="I128" s="363"/>
      <c r="J128" s="121"/>
      <c r="K128" s="1393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29" s="360"/>
      <c r="C129" s="959"/>
      <c r="D129" s="960"/>
      <c r="E129" s="1287"/>
      <c r="F129" s="961"/>
      <c r="G129" s="1335"/>
      <c r="H129" s="318"/>
      <c r="I129" s="363"/>
      <c r="J129" s="121"/>
      <c r="K129" s="1393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0" s="360"/>
      <c r="C130" s="959"/>
      <c r="D130" s="960"/>
      <c r="E130" s="1287"/>
      <c r="F130" s="961"/>
      <c r="G130" s="1335"/>
      <c r="H130" s="318"/>
      <c r="I130" s="363"/>
      <c r="J130" s="121"/>
      <c r="K130" s="1393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1" s="360"/>
      <c r="C131" s="959"/>
      <c r="D131" s="960"/>
      <c r="E131" s="1287"/>
      <c r="F131" s="961"/>
      <c r="G131" s="1335"/>
      <c r="H131" s="318"/>
      <c r="I131" s="363"/>
      <c r="J131" s="121"/>
      <c r="K131" s="1393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2" s="360"/>
      <c r="C132" s="959"/>
      <c r="D132" s="960"/>
      <c r="E132" s="1287"/>
      <c r="F132" s="961"/>
      <c r="G132" s="1335"/>
      <c r="H132" s="318"/>
      <c r="I132" s="363"/>
      <c r="J132" s="121"/>
      <c r="K132" s="1393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3" s="360"/>
      <c r="C133" s="959"/>
      <c r="D133" s="960"/>
      <c r="E133" s="1287"/>
      <c r="F133" s="961"/>
      <c r="G133" s="1335"/>
      <c r="H133" s="318"/>
      <c r="I133" s="363"/>
      <c r="J133" s="121"/>
      <c r="K133" s="1393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4" s="360"/>
      <c r="C134" s="959"/>
      <c r="D134" s="960"/>
      <c r="E134" s="1287"/>
      <c r="F134" s="961"/>
      <c r="G134" s="1335"/>
      <c r="H134" s="318"/>
      <c r="I134" s="363"/>
      <c r="J134" s="121"/>
      <c r="K134" s="1393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5" s="360"/>
      <c r="C135" s="959"/>
      <c r="D135" s="960"/>
      <c r="E135" s="1287"/>
      <c r="F135" s="961"/>
      <c r="G135" s="1335"/>
      <c r="H135" s="318"/>
      <c r="I135" s="363"/>
      <c r="J135" s="121"/>
      <c r="K135" s="1393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6" s="360"/>
      <c r="C136" s="959"/>
      <c r="D136" s="960"/>
      <c r="E136" s="1287"/>
      <c r="F136" s="961"/>
      <c r="G136" s="1335"/>
      <c r="H136" s="318"/>
      <c r="I136" s="363"/>
      <c r="J136" s="121"/>
      <c r="K136" s="1393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7" s="360"/>
      <c r="C137" s="959"/>
      <c r="D137" s="960"/>
      <c r="E137" s="1287"/>
      <c r="F137" s="961"/>
      <c r="G137" s="1335"/>
      <c r="H137" s="318"/>
      <c r="I137" s="363"/>
      <c r="J137" s="121"/>
      <c r="K137" s="1393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8" s="360"/>
      <c r="C138" s="959"/>
      <c r="D138" s="960"/>
      <c r="E138" s="1287"/>
      <c r="F138" s="961"/>
      <c r="G138" s="1335"/>
      <c r="H138" s="318"/>
      <c r="I138" s="363"/>
      <c r="J138" s="121"/>
      <c r="K138" s="1393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39" s="360"/>
      <c r="C139" s="959"/>
      <c r="D139" s="960"/>
      <c r="E139" s="1287"/>
      <c r="F139" s="961"/>
      <c r="G139" s="1335"/>
      <c r="H139" s="318"/>
      <c r="I139" s="363"/>
      <c r="J139" s="121"/>
      <c r="K139" s="1393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0" s="360"/>
      <c r="C140" s="959"/>
      <c r="D140" s="960"/>
      <c r="E140" s="1287"/>
      <c r="F140" s="961"/>
      <c r="G140" s="1335"/>
      <c r="H140" s="318"/>
      <c r="I140" s="363"/>
      <c r="J140" s="121"/>
      <c r="K140" s="1393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1" s="360"/>
      <c r="C141" s="959"/>
      <c r="D141" s="960"/>
      <c r="E141" s="1287"/>
      <c r="F141" s="961"/>
      <c r="G141" s="1335"/>
      <c r="H141" s="318"/>
      <c r="I141" s="363"/>
      <c r="J141" s="121"/>
      <c r="K141" s="1393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2" s="360"/>
      <c r="C142" s="959"/>
      <c r="D142" s="960"/>
      <c r="E142" s="1287"/>
      <c r="F142" s="961"/>
      <c r="G142" s="1335"/>
      <c r="H142" s="318"/>
      <c r="I142" s="363"/>
      <c r="J142" s="121"/>
      <c r="K142" s="1393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3" s="360"/>
      <c r="C143" s="959"/>
      <c r="D143" s="960"/>
      <c r="E143" s="1287"/>
      <c r="F143" s="961"/>
      <c r="G143" s="1335"/>
      <c r="H143" s="318"/>
      <c r="I143" s="363"/>
      <c r="J143" s="121"/>
      <c r="K143" s="1393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4" s="360"/>
      <c r="C144" s="959"/>
      <c r="D144" s="960"/>
      <c r="E144" s="1287"/>
      <c r="F144" s="961"/>
      <c r="G144" s="1335"/>
      <c r="H144" s="318"/>
      <c r="I144" s="363"/>
      <c r="J144" s="121"/>
      <c r="K144" s="1393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5" s="360"/>
      <c r="C145" s="959"/>
      <c r="D145" s="960"/>
      <c r="E145" s="1287"/>
      <c r="F145" s="961"/>
      <c r="G145" s="1335"/>
      <c r="H145" s="318"/>
      <c r="I145" s="363"/>
      <c r="J145" s="121"/>
      <c r="K145" s="1393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6" s="360"/>
      <c r="C146" s="959"/>
      <c r="D146" s="960"/>
      <c r="E146" s="1287"/>
      <c r="F146" s="961"/>
      <c r="G146" s="1335"/>
      <c r="H146" s="318"/>
      <c r="I146" s="363"/>
      <c r="J146" s="121"/>
      <c r="K146" s="1393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7" s="360"/>
      <c r="C147" s="959"/>
      <c r="D147" s="960"/>
      <c r="E147" s="1287"/>
      <c r="F147" s="961"/>
      <c r="G147" s="1335"/>
      <c r="H147" s="318"/>
      <c r="I147" s="363"/>
      <c r="J147" s="121"/>
      <c r="K147" s="1393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8" s="360"/>
      <c r="C148" s="959"/>
      <c r="D148" s="960"/>
      <c r="E148" s="1287"/>
      <c r="F148" s="961"/>
      <c r="G148" s="1335"/>
      <c r="H148" s="318"/>
      <c r="I148" s="363"/>
      <c r="J148" s="121"/>
      <c r="K148" s="1393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49" s="360"/>
      <c r="C149" s="959"/>
      <c r="D149" s="960"/>
      <c r="E149" s="1287"/>
      <c r="F149" s="961"/>
      <c r="G149" s="1335"/>
      <c r="H149" s="318"/>
      <c r="I149" s="363"/>
      <c r="J149" s="121"/>
      <c r="K149" s="1393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0" s="360"/>
      <c r="C150" s="959"/>
      <c r="D150" s="960"/>
      <c r="E150" s="1287"/>
      <c r="F150" s="961"/>
      <c r="G150" s="1335"/>
      <c r="H150" s="318"/>
      <c r="I150" s="363"/>
      <c r="J150" s="121"/>
      <c r="K150" s="1393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1" s="360"/>
      <c r="C151" s="959"/>
      <c r="D151" s="960"/>
      <c r="E151" s="1287"/>
      <c r="F151" s="961"/>
      <c r="G151" s="1335"/>
      <c r="H151" s="318"/>
      <c r="I151" s="363"/>
      <c r="J151" s="121"/>
      <c r="K151" s="1393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2" s="360"/>
      <c r="C152" s="959"/>
      <c r="D152" s="960"/>
      <c r="E152" s="1287"/>
      <c r="F152" s="961"/>
      <c r="G152" s="1335"/>
      <c r="H152" s="318"/>
      <c r="I152" s="363"/>
      <c r="J152" s="121"/>
      <c r="K152" s="1393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3" s="360"/>
      <c r="C153" s="959"/>
      <c r="D153" s="960"/>
      <c r="E153" s="1287"/>
      <c r="F153" s="961"/>
      <c r="G153" s="1335"/>
      <c r="H153" s="318"/>
      <c r="I153" s="363"/>
      <c r="J153" s="121"/>
      <c r="K153" s="1393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4" s="360"/>
      <c r="C154" s="959"/>
      <c r="D154" s="960"/>
      <c r="E154" s="1287"/>
      <c r="F154" s="961"/>
      <c r="G154" s="1335"/>
      <c r="H154" s="318"/>
      <c r="I154" s="363"/>
      <c r="J154" s="121"/>
      <c r="K154" s="1393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5" s="360"/>
      <c r="C155" s="959"/>
      <c r="D155" s="960"/>
      <c r="E155" s="1287"/>
      <c r="F155" s="961"/>
      <c r="G155" s="1335"/>
      <c r="H155" s="318"/>
      <c r="I155" s="363"/>
      <c r="J155" s="121"/>
      <c r="K155" s="1393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6" s="360"/>
      <c r="C156" s="959"/>
      <c r="D156" s="960"/>
      <c r="E156" s="1287"/>
      <c r="F156" s="961"/>
      <c r="G156" s="1335"/>
      <c r="H156" s="318"/>
      <c r="I156" s="363"/>
      <c r="J156" s="121"/>
      <c r="K156" s="1393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7" s="360"/>
      <c r="C157" s="959"/>
      <c r="D157" s="960"/>
      <c r="E157" s="1287"/>
      <c r="F157" s="961"/>
      <c r="G157" s="1335"/>
      <c r="H157" s="318"/>
      <c r="I157" s="363"/>
      <c r="J157" s="121"/>
      <c r="K157" s="1393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8" s="360"/>
      <c r="C158" s="959"/>
      <c r="D158" s="960"/>
      <c r="E158" s="1287"/>
      <c r="F158" s="961"/>
      <c r="G158" s="1335"/>
      <c r="H158" s="318"/>
      <c r="I158" s="363"/>
      <c r="J158" s="121"/>
      <c r="K158" s="1393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59" s="360"/>
      <c r="C159" s="959"/>
      <c r="D159" s="960"/>
      <c r="E159" s="1287"/>
      <c r="F159" s="961"/>
      <c r="G159" s="1335"/>
      <c r="H159" s="318"/>
      <c r="I159" s="363"/>
      <c r="J159" s="121"/>
      <c r="K159" s="1393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0" s="360"/>
      <c r="C160" s="959"/>
      <c r="D160" s="960"/>
      <c r="E160" s="1287"/>
      <c r="F160" s="961"/>
      <c r="G160" s="1335"/>
      <c r="H160" s="318"/>
      <c r="I160" s="363"/>
      <c r="J160" s="121"/>
      <c r="K160" s="1393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1" s="360"/>
      <c r="C161" s="959"/>
      <c r="D161" s="960"/>
      <c r="E161" s="1287"/>
      <c r="F161" s="961"/>
      <c r="G161" s="1335"/>
      <c r="H161" s="318"/>
      <c r="I161" s="363"/>
      <c r="J161" s="121"/>
      <c r="K161" s="1393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2" s="360"/>
      <c r="C162" s="959"/>
      <c r="D162" s="960"/>
      <c r="E162" s="1287"/>
      <c r="F162" s="961"/>
      <c r="G162" s="1335"/>
      <c r="H162" s="318"/>
      <c r="I162" s="363"/>
      <c r="J162" s="121"/>
      <c r="K162" s="1393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3" s="360"/>
      <c r="C163" s="959"/>
      <c r="D163" s="960"/>
      <c r="E163" s="1287"/>
      <c r="F163" s="961"/>
      <c r="G163" s="1335"/>
      <c r="H163" s="318"/>
      <c r="I163" s="363"/>
      <c r="J163" s="121"/>
      <c r="K163" s="1393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4" s="360"/>
      <c r="C164" s="959"/>
      <c r="D164" s="960"/>
      <c r="E164" s="1287"/>
      <c r="F164" s="961"/>
      <c r="G164" s="1335"/>
      <c r="H164" s="318"/>
      <c r="I164" s="363"/>
      <c r="J164" s="121"/>
      <c r="K164" s="1393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5" s="360"/>
      <c r="C165" s="959"/>
      <c r="D165" s="960"/>
      <c r="E165" s="1287"/>
      <c r="F165" s="961"/>
      <c r="G165" s="1335"/>
      <c r="H165" s="318"/>
      <c r="I165" s="363"/>
      <c r="J165" s="121"/>
      <c r="K165" s="1393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6" s="360"/>
      <c r="C166" s="959"/>
      <c r="D166" s="960"/>
      <c r="E166" s="1287"/>
      <c r="F166" s="961"/>
      <c r="G166" s="1335"/>
      <c r="H166" s="318"/>
      <c r="I166" s="363"/>
      <c r="J166" s="121"/>
      <c r="K166" s="1393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7" s="360"/>
      <c r="C167" s="959"/>
      <c r="D167" s="960"/>
      <c r="E167" s="1287"/>
      <c r="F167" s="961"/>
      <c r="G167" s="1335"/>
      <c r="H167" s="318"/>
      <c r="I167" s="363"/>
      <c r="J167" s="121"/>
      <c r="K167" s="1393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8" s="360"/>
      <c r="C168" s="959"/>
      <c r="D168" s="960"/>
      <c r="E168" s="1287"/>
      <c r="F168" s="961"/>
      <c r="G168" s="1335"/>
      <c r="H168" s="318"/>
      <c r="I168" s="363"/>
      <c r="J168" s="121"/>
      <c r="K168" s="1393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69" s="360"/>
      <c r="C169" s="959"/>
      <c r="D169" s="960"/>
      <c r="E169" s="1287"/>
      <c r="F169" s="961"/>
      <c r="G169" s="1335"/>
      <c r="H169" s="318"/>
      <c r="I169" s="363"/>
      <c r="J169" s="121"/>
      <c r="K169" s="1393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0" s="360"/>
      <c r="C170" s="959"/>
      <c r="D170" s="960"/>
      <c r="E170" s="1287"/>
      <c r="F170" s="961"/>
      <c r="G170" s="1335"/>
      <c r="H170" s="318"/>
      <c r="I170" s="363"/>
      <c r="J170" s="121"/>
      <c r="K170" s="1393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1" s="360"/>
      <c r="C171" s="959"/>
      <c r="D171" s="960"/>
      <c r="E171" s="1287"/>
      <c r="F171" s="961"/>
      <c r="G171" s="1335"/>
      <c r="H171" s="318"/>
      <c r="I171" s="363"/>
      <c r="J171" s="121"/>
      <c r="K171" s="1393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2" s="360"/>
      <c r="C172" s="959"/>
      <c r="D172" s="960"/>
      <c r="E172" s="1287"/>
      <c r="F172" s="961"/>
      <c r="G172" s="1335"/>
      <c r="H172" s="318"/>
      <c r="I172" s="363"/>
      <c r="J172" s="121"/>
      <c r="K172" s="1393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3" s="360"/>
      <c r="C173" s="959"/>
      <c r="D173" s="960"/>
      <c r="E173" s="1287"/>
      <c r="F173" s="961"/>
      <c r="G173" s="1335"/>
      <c r="H173" s="318"/>
      <c r="I173" s="363"/>
      <c r="J173" s="121"/>
      <c r="K173" s="1393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4" s="360"/>
      <c r="C174" s="959"/>
      <c r="D174" s="960"/>
      <c r="E174" s="1287"/>
      <c r="F174" s="961"/>
      <c r="G174" s="1335"/>
      <c r="H174" s="318"/>
      <c r="I174" s="363"/>
      <c r="J174" s="121"/>
      <c r="K174" s="1393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5" s="360"/>
      <c r="C175" s="959"/>
      <c r="D175" s="960"/>
      <c r="E175" s="1287"/>
      <c r="F175" s="961"/>
      <c r="G175" s="1335"/>
      <c r="H175" s="318"/>
      <c r="I175" s="363"/>
      <c r="J175" s="121"/>
      <c r="K175" s="1393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6" s="360"/>
      <c r="C176" s="959"/>
      <c r="D176" s="960"/>
      <c r="E176" s="1287"/>
      <c r="F176" s="961"/>
      <c r="G176" s="1335"/>
      <c r="H176" s="318"/>
      <c r="I176" s="363"/>
      <c r="J176" s="121"/>
      <c r="K176" s="1393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7" s="360"/>
      <c r="C177" s="959"/>
      <c r="D177" s="960"/>
      <c r="E177" s="1287"/>
      <c r="F177" s="961"/>
      <c r="G177" s="1335"/>
      <c r="H177" s="318"/>
      <c r="I177" s="363"/>
      <c r="J177" s="121"/>
      <c r="K177" s="1393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8" s="360"/>
      <c r="C178" s="959"/>
      <c r="D178" s="960"/>
      <c r="E178" s="1287"/>
      <c r="F178" s="961"/>
      <c r="G178" s="1335"/>
      <c r="H178" s="318"/>
      <c r="I178" s="363"/>
      <c r="J178" s="121"/>
      <c r="K178" s="1393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79" s="360"/>
      <c r="C179" s="959"/>
      <c r="D179" s="960"/>
      <c r="E179" s="1287"/>
      <c r="F179" s="961"/>
      <c r="G179" s="1335"/>
      <c r="H179" s="318"/>
      <c r="I179" s="363"/>
      <c r="J179" s="121"/>
      <c r="K179" s="1393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0" s="360"/>
      <c r="C180" s="959"/>
      <c r="D180" s="960"/>
      <c r="E180" s="1287"/>
      <c r="F180" s="961"/>
      <c r="G180" s="1335"/>
      <c r="H180" s="318"/>
      <c r="I180" s="363"/>
      <c r="J180" s="121"/>
      <c r="K180" s="1393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1" s="360"/>
      <c r="C181" s="959"/>
      <c r="D181" s="960"/>
      <c r="E181" s="1287"/>
      <c r="F181" s="961"/>
      <c r="G181" s="1335"/>
      <c r="H181" s="318"/>
      <c r="I181" s="363"/>
      <c r="J181" s="121"/>
      <c r="K181" s="1393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2" s="360"/>
      <c r="C182" s="959"/>
      <c r="D182" s="960"/>
      <c r="E182" s="1287"/>
      <c r="F182" s="961"/>
      <c r="G182" s="1335"/>
      <c r="H182" s="318"/>
      <c r="I182" s="363"/>
      <c r="J182" s="121"/>
      <c r="K182" s="1393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3" s="360"/>
      <c r="C183" s="959"/>
      <c r="D183" s="960"/>
      <c r="E183" s="1287"/>
      <c r="F183" s="961"/>
      <c r="G183" s="1335"/>
      <c r="H183" s="318"/>
      <c r="I183" s="363"/>
      <c r="J183" s="121"/>
      <c r="K183" s="1393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4" s="360"/>
      <c r="C184" s="959"/>
      <c r="D184" s="960"/>
      <c r="E184" s="1287"/>
      <c r="F184" s="961"/>
      <c r="G184" s="1335"/>
      <c r="H184" s="318"/>
      <c r="I184" s="363"/>
      <c r="J184" s="121"/>
      <c r="K184" s="1393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5" s="360"/>
      <c r="C185" s="959"/>
      <c r="D185" s="960"/>
      <c r="E185" s="1287"/>
      <c r="F185" s="961"/>
      <c r="G185" s="1335"/>
      <c r="H185" s="318"/>
      <c r="I185" s="363"/>
      <c r="J185" s="121"/>
      <c r="K185" s="1393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6" s="360"/>
      <c r="C186" s="959"/>
      <c r="D186" s="960"/>
      <c r="E186" s="1287"/>
      <c r="F186" s="961"/>
      <c r="G186" s="1335"/>
      <c r="H186" s="318"/>
      <c r="I186" s="363"/>
      <c r="J186" s="121"/>
      <c r="K186" s="1393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7" s="360"/>
      <c r="C187" s="959"/>
      <c r="D187" s="960"/>
      <c r="E187" s="1287"/>
      <c r="F187" s="961"/>
      <c r="G187" s="1335"/>
      <c r="H187" s="318"/>
      <c r="I187" s="363"/>
      <c r="J187" s="121"/>
      <c r="K187" s="1393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8" s="360"/>
      <c r="C188" s="959"/>
      <c r="D188" s="960"/>
      <c r="E188" s="1287"/>
      <c r="F188" s="961"/>
      <c r="G188" s="1335"/>
      <c r="H188" s="318"/>
      <c r="I188" s="363"/>
      <c r="J188" s="121"/>
      <c r="K188" s="1393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89" s="360"/>
      <c r="C189" s="959"/>
      <c r="D189" s="960"/>
      <c r="E189" s="1287"/>
      <c r="F189" s="961"/>
      <c r="G189" s="1335"/>
      <c r="H189" s="318"/>
      <c r="I189" s="363"/>
      <c r="J189" s="121"/>
      <c r="K189" s="1393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0" s="360"/>
      <c r="C190" s="959"/>
      <c r="D190" s="960"/>
      <c r="E190" s="1287"/>
      <c r="F190" s="961"/>
      <c r="G190" s="1335"/>
      <c r="H190" s="318"/>
      <c r="I190" s="363"/>
      <c r="J190" s="121"/>
      <c r="K190" s="1393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1" s="360"/>
      <c r="C191" s="959"/>
      <c r="D191" s="960"/>
      <c r="E191" s="1287"/>
      <c r="F191" s="961"/>
      <c r="G191" s="1335"/>
      <c r="H191" s="318"/>
      <c r="I191" s="363"/>
      <c r="J191" s="121"/>
      <c r="K191" s="1393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2" s="360"/>
      <c r="C192" s="959"/>
      <c r="D192" s="960"/>
      <c r="E192" s="1287"/>
      <c r="F192" s="961"/>
      <c r="G192" s="1335"/>
      <c r="H192" s="318"/>
      <c r="I192" s="363"/>
      <c r="J192" s="121"/>
      <c r="K192" s="1393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3" s="360"/>
      <c r="C193" s="959"/>
      <c r="D193" s="960"/>
      <c r="E193" s="1287"/>
      <c r="F193" s="961"/>
      <c r="G193" s="1335"/>
      <c r="H193" s="318"/>
      <c r="I193" s="363"/>
      <c r="J193" s="121"/>
      <c r="K193" s="1393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4" s="360"/>
      <c r="C194" s="959"/>
      <c r="D194" s="960"/>
      <c r="E194" s="1287"/>
      <c r="F194" s="961"/>
      <c r="G194" s="1335"/>
      <c r="H194" s="318"/>
      <c r="I194" s="363"/>
      <c r="J194" s="121"/>
      <c r="K194" s="1393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5" s="360"/>
      <c r="C195" s="959"/>
      <c r="D195" s="960"/>
      <c r="E195" s="1287"/>
      <c r="F195" s="961"/>
      <c r="G195" s="1335"/>
      <c r="H195" s="318"/>
      <c r="I195" s="363"/>
      <c r="J195" s="121"/>
      <c r="K195" s="1393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6" s="360"/>
      <c r="C196" s="959"/>
      <c r="D196" s="960"/>
      <c r="E196" s="1287"/>
      <c r="F196" s="961"/>
      <c r="G196" s="1335"/>
      <c r="H196" s="318"/>
      <c r="I196" s="363"/>
      <c r="J196" s="121"/>
      <c r="K196" s="1393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7" s="360"/>
      <c r="C197" s="959"/>
      <c r="D197" s="960"/>
      <c r="E197" s="1287"/>
      <c r="F197" s="961"/>
      <c r="G197" s="1335"/>
      <c r="H197" s="318"/>
      <c r="I197" s="363"/>
      <c r="J197" s="121"/>
      <c r="K197" s="1393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8" s="360"/>
      <c r="C198" s="959"/>
      <c r="D198" s="960"/>
      <c r="E198" s="1287"/>
      <c r="F198" s="961"/>
      <c r="G198" s="1335"/>
      <c r="H198" s="318"/>
      <c r="I198" s="363"/>
      <c r="J198" s="121"/>
      <c r="K198" s="1393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199" s="360"/>
      <c r="C199" s="959"/>
      <c r="D199" s="960"/>
      <c r="E199" s="1287"/>
      <c r="F199" s="961"/>
      <c r="G199" s="1335"/>
      <c r="H199" s="318"/>
      <c r="I199" s="363"/>
      <c r="J199" s="121"/>
      <c r="K199" s="1393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0" s="360"/>
      <c r="C200" s="959"/>
      <c r="D200" s="960"/>
      <c r="E200" s="1287"/>
      <c r="F200" s="961"/>
      <c r="G200" s="1335"/>
      <c r="H200" s="318"/>
      <c r="I200" s="363"/>
      <c r="J200" s="121"/>
      <c r="K200" s="1393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1" s="360"/>
      <c r="C201" s="959"/>
      <c r="D201" s="960"/>
      <c r="E201" s="1287"/>
      <c r="F201" s="961"/>
      <c r="G201" s="1335"/>
      <c r="H201" s="318"/>
      <c r="I201" s="363"/>
      <c r="J201" s="121"/>
      <c r="K201" s="1393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2" s="360"/>
      <c r="C202" s="959"/>
      <c r="D202" s="960"/>
      <c r="E202" s="1287"/>
      <c r="F202" s="961"/>
      <c r="G202" s="1335"/>
      <c r="H202" s="318"/>
      <c r="I202" s="363"/>
      <c r="J202" s="121"/>
      <c r="K202" s="1393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3" s="360"/>
      <c r="C203" s="959"/>
      <c r="D203" s="960"/>
      <c r="E203" s="1287"/>
      <c r="F203" s="961"/>
      <c r="G203" s="1335"/>
      <c r="H203" s="318"/>
      <c r="I203" s="363"/>
      <c r="J203" s="121"/>
      <c r="K203" s="1393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4" s="360"/>
      <c r="C204" s="959"/>
      <c r="D204" s="960"/>
      <c r="E204" s="1287"/>
      <c r="F204" s="961"/>
      <c r="G204" s="1335"/>
      <c r="H204" s="318"/>
      <c r="I204" s="363"/>
      <c r="J204" s="121"/>
      <c r="K204" s="1393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5" s="360"/>
      <c r="C205" s="959"/>
      <c r="D205" s="960"/>
      <c r="E205" s="1287"/>
      <c r="F205" s="961"/>
      <c r="G205" s="1335"/>
      <c r="H205" s="318"/>
      <c r="I205" s="363"/>
      <c r="J205" s="121"/>
      <c r="K205" s="1393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6" s="360"/>
      <c r="C206" s="959"/>
      <c r="D206" s="960"/>
      <c r="E206" s="1287"/>
      <c r="F206" s="961"/>
      <c r="G206" s="1335"/>
      <c r="H206" s="318"/>
      <c r="I206" s="363"/>
      <c r="J206" s="121"/>
      <c r="K206" s="1393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7" s="360"/>
      <c r="C207" s="959"/>
      <c r="D207" s="960"/>
      <c r="E207" s="1287"/>
      <c r="F207" s="961"/>
      <c r="G207" s="1335"/>
      <c r="H207" s="318"/>
      <c r="I207" s="363"/>
      <c r="J207" s="121"/>
      <c r="K207" s="1393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8" s="360"/>
      <c r="C208" s="959"/>
      <c r="D208" s="960"/>
      <c r="E208" s="1287"/>
      <c r="F208" s="961"/>
      <c r="G208" s="1335"/>
      <c r="H208" s="318"/>
      <c r="I208" s="363"/>
      <c r="J208" s="121"/>
      <c r="K208" s="1393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09" s="360"/>
      <c r="C209" s="959"/>
      <c r="D209" s="960"/>
      <c r="E209" s="1287"/>
      <c r="F209" s="961"/>
      <c r="G209" s="1335"/>
      <c r="H209" s="318"/>
      <c r="I209" s="363"/>
      <c r="J209" s="121"/>
      <c r="K209" s="1393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0" s="360"/>
      <c r="C210" s="959"/>
      <c r="D210" s="960"/>
      <c r="E210" s="1287"/>
      <c r="F210" s="961"/>
      <c r="G210" s="1335"/>
      <c r="H210" s="318"/>
      <c r="I210" s="363"/>
      <c r="J210" s="121"/>
      <c r="K210" s="1393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1" s="360"/>
      <c r="C211" s="959"/>
      <c r="D211" s="960"/>
      <c r="E211" s="1287"/>
      <c r="F211" s="961"/>
      <c r="G211" s="1335"/>
      <c r="H211" s="318"/>
      <c r="I211" s="363"/>
      <c r="J211" s="121"/>
      <c r="K211" s="1393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2" s="360"/>
      <c r="C212" s="959"/>
      <c r="D212" s="960"/>
      <c r="E212" s="1287"/>
      <c r="F212" s="961"/>
      <c r="G212" s="1335"/>
      <c r="H212" s="318"/>
      <c r="I212" s="363"/>
      <c r="J212" s="121"/>
      <c r="K212" s="1393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3" s="360"/>
      <c r="C213" s="959"/>
      <c r="D213" s="960"/>
      <c r="E213" s="1287"/>
      <c r="F213" s="961"/>
      <c r="G213" s="1335"/>
      <c r="H213" s="318"/>
      <c r="I213" s="363"/>
      <c r="J213" s="121"/>
      <c r="K213" s="1393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4" s="360"/>
      <c r="C214" s="959"/>
      <c r="D214" s="960"/>
      <c r="E214" s="1287"/>
      <c r="F214" s="961"/>
      <c r="G214" s="1335"/>
      <c r="H214" s="318"/>
      <c r="I214" s="363"/>
      <c r="J214" s="121"/>
      <c r="K214" s="1393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5" s="360"/>
      <c r="C215" s="959"/>
      <c r="D215" s="960"/>
      <c r="E215" s="1287"/>
      <c r="F215" s="961"/>
      <c r="G215" s="1335"/>
      <c r="H215" s="318"/>
      <c r="I215" s="363"/>
      <c r="J215" s="121"/>
      <c r="K215" s="1393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6" s="360"/>
      <c r="C216" s="959"/>
      <c r="D216" s="960"/>
      <c r="E216" s="1287"/>
      <c r="F216" s="961"/>
      <c r="G216" s="1335"/>
      <c r="H216" s="318"/>
      <c r="I216" s="363"/>
      <c r="J216" s="121"/>
      <c r="K216" s="1393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7" s="360"/>
      <c r="C217" s="959"/>
      <c r="D217" s="960"/>
      <c r="E217" s="1287"/>
      <c r="F217" s="961"/>
      <c r="G217" s="1335"/>
      <c r="H217" s="318"/>
      <c r="I217" s="363"/>
      <c r="J217" s="121"/>
      <c r="K217" s="1393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8" s="360"/>
      <c r="C218" s="959"/>
      <c r="D218" s="960"/>
      <c r="E218" s="1287"/>
      <c r="F218" s="961"/>
      <c r="G218" s="1335"/>
      <c r="H218" s="318"/>
      <c r="I218" s="363"/>
      <c r="J218" s="121"/>
      <c r="K218" s="1393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19" s="360"/>
      <c r="C219" s="959"/>
      <c r="D219" s="960"/>
      <c r="E219" s="1287"/>
      <c r="F219" s="961"/>
      <c r="G219" s="1335"/>
      <c r="H219" s="318"/>
      <c r="I219" s="363"/>
      <c r="J219" s="121"/>
      <c r="K219" s="1393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0" s="360"/>
      <c r="C220" s="959"/>
      <c r="D220" s="960"/>
      <c r="E220" s="1287"/>
      <c r="F220" s="961"/>
      <c r="G220" s="1335"/>
      <c r="H220" s="318"/>
      <c r="I220" s="363"/>
      <c r="J220" s="121"/>
      <c r="K220" s="1393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1" s="360"/>
      <c r="C221" s="959"/>
      <c r="D221" s="960"/>
      <c r="E221" s="1287"/>
      <c r="F221" s="961"/>
      <c r="G221" s="1335"/>
      <c r="H221" s="318"/>
      <c r="I221" s="363"/>
      <c r="J221" s="121"/>
      <c r="K221" s="1393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2" s="360"/>
      <c r="C222" s="959"/>
      <c r="D222" s="960"/>
      <c r="E222" s="1287"/>
      <c r="F222" s="961"/>
      <c r="G222" s="1335"/>
      <c r="H222" s="318"/>
      <c r="I222" s="363"/>
      <c r="J222" s="121"/>
      <c r="K222" s="1393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3" s="360"/>
      <c r="C223" s="959"/>
      <c r="D223" s="960"/>
      <c r="E223" s="1287"/>
      <c r="F223" s="961"/>
      <c r="G223" s="1335"/>
      <c r="H223" s="318"/>
      <c r="I223" s="363"/>
      <c r="J223" s="121"/>
      <c r="K223" s="1393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4" s="360"/>
      <c r="C224" s="959"/>
      <c r="D224" s="960"/>
      <c r="E224" s="1287"/>
      <c r="F224" s="961"/>
      <c r="G224" s="1335"/>
      <c r="H224" s="318"/>
      <c r="I224" s="363"/>
      <c r="J224" s="121"/>
      <c r="K224" s="1393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5" s="360"/>
      <c r="C225" s="959"/>
      <c r="D225" s="960"/>
      <c r="E225" s="1287"/>
      <c r="F225" s="961"/>
      <c r="G225" s="1335"/>
      <c r="H225" s="318"/>
      <c r="I225" s="363"/>
      <c r="J225" s="121"/>
      <c r="K225" s="1393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6" s="360"/>
      <c r="C226" s="959"/>
      <c r="D226" s="960"/>
      <c r="E226" s="1287"/>
      <c r="F226" s="961"/>
      <c r="G226" s="1335"/>
      <c r="H226" s="318"/>
      <c r="I226" s="363"/>
      <c r="J226" s="121"/>
      <c r="K226" s="1393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7" s="360"/>
      <c r="C227" s="959"/>
      <c r="D227" s="960"/>
      <c r="E227" s="1287"/>
      <c r="F227" s="961"/>
      <c r="G227" s="1335"/>
      <c r="H227" s="318"/>
      <c r="I227" s="363"/>
      <c r="J227" s="121"/>
      <c r="K227" s="1393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8" s="360"/>
      <c r="C228" s="959"/>
      <c r="D228" s="960"/>
      <c r="E228" s="1287"/>
      <c r="F228" s="961"/>
      <c r="G228" s="1335"/>
      <c r="H228" s="318"/>
      <c r="I228" s="363"/>
      <c r="J228" s="121"/>
      <c r="K228" s="1393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29" s="360"/>
      <c r="C229" s="959"/>
      <c r="D229" s="960"/>
      <c r="E229" s="1287"/>
      <c r="F229" s="961"/>
      <c r="G229" s="1335"/>
      <c r="H229" s="318"/>
      <c r="I229" s="363"/>
      <c r="J229" s="121"/>
      <c r="K229" s="1393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0" s="360"/>
      <c r="C230" s="959"/>
      <c r="D230" s="960"/>
      <c r="E230" s="1287"/>
      <c r="F230" s="961"/>
      <c r="G230" s="1335"/>
      <c r="H230" s="318"/>
      <c r="I230" s="363"/>
      <c r="J230" s="121"/>
      <c r="K230" s="1393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1" s="360"/>
      <c r="C231" s="959"/>
      <c r="D231" s="960"/>
      <c r="E231" s="1287"/>
      <c r="F231" s="961"/>
      <c r="G231" s="1335"/>
      <c r="H231" s="318"/>
      <c r="I231" s="363"/>
      <c r="J231" s="121"/>
      <c r="K231" s="1393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2" s="360"/>
      <c r="C232" s="959"/>
      <c r="D232" s="960"/>
      <c r="E232" s="1287"/>
      <c r="F232" s="961"/>
      <c r="G232" s="1335"/>
      <c r="H232" s="318"/>
      <c r="I232" s="363"/>
      <c r="J232" s="121"/>
      <c r="K232" s="1393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3" s="360"/>
      <c r="C233" s="959"/>
      <c r="D233" s="960"/>
      <c r="E233" s="1287"/>
      <c r="F233" s="961"/>
      <c r="G233" s="1335"/>
      <c r="H233" s="318"/>
      <c r="I233" s="363"/>
      <c r="J233" s="121"/>
      <c r="K233" s="1393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4" s="360"/>
      <c r="C234" s="959"/>
      <c r="D234" s="960"/>
      <c r="E234" s="1287"/>
      <c r="F234" s="961"/>
      <c r="G234" s="1335"/>
      <c r="H234" s="318"/>
      <c r="I234" s="363"/>
      <c r="J234" s="121"/>
      <c r="K234" s="1393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5" s="360"/>
      <c r="C235" s="959"/>
      <c r="D235" s="960"/>
      <c r="E235" s="1287"/>
      <c r="F235" s="961"/>
      <c r="G235" s="1335"/>
      <c r="H235" s="318"/>
      <c r="I235" s="363"/>
      <c r="J235" s="121"/>
      <c r="K235" s="1393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6" s="360"/>
      <c r="C236" s="959"/>
      <c r="D236" s="960"/>
      <c r="E236" s="1287"/>
      <c r="F236" s="961"/>
      <c r="G236" s="1335"/>
      <c r="H236" s="318"/>
      <c r="I236" s="363"/>
      <c r="J236" s="121"/>
      <c r="K236" s="1393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7" s="360"/>
      <c r="C237" s="959"/>
      <c r="D237" s="960"/>
      <c r="E237" s="1287"/>
      <c r="F237" s="961"/>
      <c r="G237" s="1335"/>
      <c r="H237" s="318"/>
      <c r="I237" s="363"/>
      <c r="J237" s="121"/>
      <c r="K237" s="1393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8" s="360"/>
      <c r="C238" s="959"/>
      <c r="D238" s="960"/>
      <c r="E238" s="1287"/>
      <c r="F238" s="961"/>
      <c r="G238" s="1335"/>
      <c r="H238" s="318"/>
      <c r="I238" s="363"/>
      <c r="J238" s="121"/>
      <c r="K238" s="1393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39" s="360"/>
      <c r="C239" s="959"/>
      <c r="D239" s="960"/>
      <c r="E239" s="1287"/>
      <c r="F239" s="961"/>
      <c r="G239" s="1335"/>
      <c r="H239" s="318"/>
      <c r="I239" s="363"/>
      <c r="J239" s="121"/>
      <c r="K239" s="1393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0" s="360"/>
      <c r="C240" s="959"/>
      <c r="D240" s="960"/>
      <c r="E240" s="1287"/>
      <c r="F240" s="961"/>
      <c r="G240" s="1335"/>
      <c r="H240" s="318"/>
      <c r="I240" s="363"/>
      <c r="J240" s="121"/>
      <c r="K240" s="1393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1" s="360"/>
      <c r="C241" s="959"/>
      <c r="D241" s="960"/>
      <c r="E241" s="1287"/>
      <c r="F241" s="961"/>
      <c r="G241" s="1335"/>
      <c r="H241" s="318"/>
      <c r="I241" s="363"/>
      <c r="J241" s="121"/>
      <c r="K241" s="1393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2" s="360"/>
      <c r="C242" s="959"/>
      <c r="D242" s="960"/>
      <c r="E242" s="1287"/>
      <c r="F242" s="961"/>
      <c r="G242" s="1335"/>
      <c r="H242" s="318"/>
      <c r="I242" s="363"/>
      <c r="J242" s="121"/>
      <c r="K242" s="1393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3" s="360"/>
      <c r="C243" s="959"/>
      <c r="D243" s="960"/>
      <c r="E243" s="1287"/>
      <c r="F243" s="961"/>
      <c r="G243" s="1335"/>
      <c r="H243" s="318"/>
      <c r="I243" s="363"/>
      <c r="J243" s="121"/>
      <c r="K243" s="1393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4" s="360"/>
      <c r="C244" s="959"/>
      <c r="D244" s="960"/>
      <c r="E244" s="1287"/>
      <c r="F244" s="961"/>
      <c r="G244" s="1335"/>
      <c r="H244" s="318"/>
      <c r="I244" s="363"/>
      <c r="J244" s="121"/>
      <c r="K244" s="1393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5" s="360"/>
      <c r="C245" s="959"/>
      <c r="D245" s="960"/>
      <c r="E245" s="1287"/>
      <c r="F245" s="961"/>
      <c r="G245" s="1335"/>
      <c r="H245" s="318"/>
      <c r="I245" s="363"/>
      <c r="J245" s="121"/>
      <c r="K245" s="1393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6" s="360"/>
      <c r="C246" s="959"/>
      <c r="D246" s="960"/>
      <c r="E246" s="1287"/>
      <c r="F246" s="961"/>
      <c r="G246" s="1335"/>
      <c r="H246" s="318"/>
      <c r="I246" s="363"/>
      <c r="J246" s="121"/>
      <c r="K246" s="1393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7" s="360"/>
      <c r="C247" s="959"/>
      <c r="D247" s="960"/>
      <c r="E247" s="1287"/>
      <c r="F247" s="961"/>
      <c r="G247" s="1335"/>
      <c r="H247" s="318"/>
      <c r="I247" s="363"/>
      <c r="J247" s="121"/>
      <c r="K247" s="1393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8" s="360"/>
      <c r="C248" s="959"/>
      <c r="D248" s="960"/>
      <c r="E248" s="1287"/>
      <c r="F248" s="961"/>
      <c r="G248" s="1335"/>
      <c r="H248" s="318"/>
      <c r="I248" s="363"/>
      <c r="J248" s="121"/>
      <c r="K248" s="1393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49" s="360"/>
      <c r="C249" s="959"/>
      <c r="D249" s="960"/>
      <c r="E249" s="1287"/>
      <c r="F249" s="961"/>
      <c r="G249" s="1335"/>
      <c r="H249" s="318"/>
      <c r="I249" s="363"/>
      <c r="J249" s="121"/>
      <c r="K249" s="1393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0" s="360"/>
      <c r="C250" s="959"/>
      <c r="D250" s="960"/>
      <c r="E250" s="1287"/>
      <c r="F250" s="961"/>
      <c r="G250" s="1335"/>
      <c r="H250" s="318"/>
      <c r="I250" s="363"/>
      <c r="J250" s="121"/>
      <c r="K250" s="1393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1" s="360"/>
      <c r="C251" s="959"/>
      <c r="D251" s="960"/>
      <c r="E251" s="1287"/>
      <c r="F251" s="961"/>
      <c r="G251" s="1335"/>
      <c r="H251" s="318"/>
      <c r="I251" s="363"/>
      <c r="J251" s="121"/>
      <c r="K251" s="1393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2" s="360"/>
      <c r="C252" s="959"/>
      <c r="D252" s="960"/>
      <c r="E252" s="1287"/>
      <c r="F252" s="961"/>
      <c r="G252" s="1335"/>
      <c r="H252" s="318"/>
      <c r="I252" s="363"/>
      <c r="J252" s="121"/>
      <c r="K252" s="1393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3" s="360"/>
      <c r="C253" s="959"/>
      <c r="D253" s="960"/>
      <c r="E253" s="1287"/>
      <c r="F253" s="961"/>
      <c r="G253" s="1335"/>
      <c r="H253" s="318"/>
      <c r="I253" s="363"/>
      <c r="J253" s="121"/>
      <c r="K253" s="1393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4" s="360"/>
      <c r="C254" s="959"/>
      <c r="D254" s="960"/>
      <c r="E254" s="1287"/>
      <c r="F254" s="961"/>
      <c r="G254" s="1335"/>
      <c r="H254" s="318"/>
      <c r="I254" s="363"/>
      <c r="J254" s="121"/>
      <c r="K254" s="1393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5" s="360"/>
      <c r="C255" s="959"/>
      <c r="D255" s="960"/>
      <c r="E255" s="1287"/>
      <c r="F255" s="961"/>
      <c r="G255" s="1335"/>
      <c r="H255" s="318"/>
      <c r="I255" s="363"/>
      <c r="J255" s="121"/>
      <c r="K255" s="1393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6" s="360"/>
      <c r="C256" s="959"/>
      <c r="D256" s="960"/>
      <c r="E256" s="1287"/>
      <c r="F256" s="961"/>
      <c r="G256" s="1335"/>
      <c r="H256" s="318"/>
      <c r="I256" s="363"/>
      <c r="J256" s="121"/>
      <c r="K256" s="1393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7" s="360"/>
      <c r="C257" s="959"/>
      <c r="D257" s="960"/>
      <c r="E257" s="1287"/>
      <c r="F257" s="961"/>
      <c r="G257" s="1335"/>
      <c r="H257" s="318"/>
      <c r="I257" s="363"/>
      <c r="J257" s="121"/>
      <c r="K257" s="1393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8" s="360"/>
      <c r="C258" s="959"/>
      <c r="D258" s="960"/>
      <c r="E258" s="1287"/>
      <c r="F258" s="961"/>
      <c r="G258" s="1335"/>
      <c r="H258" s="318"/>
      <c r="I258" s="363"/>
      <c r="J258" s="121"/>
      <c r="K258" s="1393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59" s="360"/>
      <c r="C259" s="959"/>
      <c r="D259" s="960"/>
      <c r="E259" s="1287"/>
      <c r="F259" s="961"/>
      <c r="G259" s="1335"/>
      <c r="H259" s="318"/>
      <c r="I259" s="363"/>
      <c r="J259" s="121"/>
      <c r="K259" s="1393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0" s="360"/>
      <c r="C260" s="959"/>
      <c r="D260" s="960"/>
      <c r="E260" s="1287"/>
      <c r="F260" s="961"/>
      <c r="G260" s="1335"/>
      <c r="H260" s="318"/>
      <c r="I260" s="363"/>
      <c r="J260" s="121"/>
      <c r="K260" s="1393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1" s="360"/>
      <c r="C261" s="959"/>
      <c r="D261" s="960"/>
      <c r="E261" s="1287"/>
      <c r="F261" s="961"/>
      <c r="G261" s="1335"/>
      <c r="H261" s="318"/>
      <c r="I261" s="363"/>
      <c r="J261" s="121"/>
      <c r="K261" s="1393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2" s="360"/>
      <c r="C262" s="959"/>
      <c r="D262" s="960"/>
      <c r="E262" s="1287"/>
      <c r="F262" s="961"/>
      <c r="G262" s="1335"/>
      <c r="H262" s="318"/>
      <c r="I262" s="363"/>
      <c r="J262" s="121"/>
      <c r="K262" s="1393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3" s="360"/>
      <c r="C263" s="959"/>
      <c r="D263" s="960"/>
      <c r="E263" s="1287"/>
      <c r="F263" s="961"/>
      <c r="G263" s="1335"/>
      <c r="H263" s="318"/>
      <c r="I263" s="363"/>
      <c r="J263" s="121"/>
      <c r="K263" s="1393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4" s="360"/>
      <c r="C264" s="959"/>
      <c r="D264" s="960"/>
      <c r="E264" s="1287"/>
      <c r="F264" s="961"/>
      <c r="G264" s="1335"/>
      <c r="H264" s="318"/>
      <c r="I264" s="363"/>
      <c r="J264" s="121"/>
      <c r="K264" s="1393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5" s="360"/>
      <c r="C265" s="959"/>
      <c r="D265" s="960"/>
      <c r="E265" s="1287"/>
      <c r="F265" s="961"/>
      <c r="G265" s="1335"/>
      <c r="H265" s="318"/>
      <c r="I265" s="363"/>
      <c r="J265" s="121"/>
      <c r="K265" s="1393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6" s="360"/>
      <c r="C266" s="959"/>
      <c r="D266" s="960"/>
      <c r="E266" s="1287"/>
      <c r="F266" s="961"/>
      <c r="G266" s="1335"/>
      <c r="H266" s="318"/>
      <c r="I266" s="363"/>
      <c r="J266" s="121"/>
      <c r="K266" s="1393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7" s="360"/>
      <c r="C267" s="959"/>
      <c r="D267" s="960"/>
      <c r="E267" s="1287"/>
      <c r="F267" s="961"/>
      <c r="G267" s="1335"/>
      <c r="H267" s="318"/>
      <c r="I267" s="363"/>
      <c r="J267" s="121"/>
      <c r="K267" s="1393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8" s="360"/>
      <c r="C268" s="959"/>
      <c r="D268" s="960"/>
      <c r="E268" s="1287"/>
      <c r="F268" s="961"/>
      <c r="G268" s="1335"/>
      <c r="H268" s="318"/>
      <c r="I268" s="363"/>
      <c r="J268" s="121"/>
      <c r="K268" s="1393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69" s="360"/>
      <c r="C269" s="959"/>
      <c r="D269" s="960"/>
      <c r="E269" s="1287"/>
      <c r="F269" s="961"/>
      <c r="G269" s="1335"/>
      <c r="H269" s="318"/>
      <c r="I269" s="363"/>
      <c r="J269" s="121"/>
      <c r="K269" s="1393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0" s="360"/>
      <c r="C270" s="959"/>
      <c r="D270" s="960"/>
      <c r="E270" s="1287"/>
      <c r="F270" s="961"/>
      <c r="G270" s="1335"/>
      <c r="H270" s="318"/>
      <c r="I270" s="363"/>
      <c r="J270" s="121"/>
      <c r="K270" s="1393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1" s="360"/>
      <c r="C271" s="959"/>
      <c r="D271" s="960"/>
      <c r="E271" s="1287"/>
      <c r="F271" s="961"/>
      <c r="G271" s="1335"/>
      <c r="H271" s="318"/>
      <c r="I271" s="363"/>
      <c r="J271" s="121"/>
      <c r="K271" s="1393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2" s="360"/>
      <c r="C272" s="959"/>
      <c r="D272" s="960"/>
      <c r="E272" s="1287"/>
      <c r="F272" s="961"/>
      <c r="G272" s="1335"/>
      <c r="H272" s="318"/>
      <c r="I272" s="363"/>
      <c r="J272" s="121"/>
      <c r="K272" s="1393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3" s="360"/>
      <c r="C273" s="959"/>
      <c r="D273" s="960"/>
      <c r="E273" s="1287"/>
      <c r="F273" s="961"/>
      <c r="G273" s="1335"/>
      <c r="H273" s="318"/>
      <c r="I273" s="363"/>
      <c r="J273" s="121"/>
      <c r="K273" s="1393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4" s="360"/>
      <c r="C274" s="959"/>
      <c r="D274" s="960"/>
      <c r="E274" s="1287"/>
      <c r="F274" s="961"/>
      <c r="G274" s="1335"/>
      <c r="H274" s="318"/>
      <c r="I274" s="363"/>
      <c r="J274" s="121"/>
      <c r="K274" s="1393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5" s="360"/>
      <c r="C275" s="959"/>
      <c r="D275" s="960"/>
      <c r="E275" s="1287"/>
      <c r="F275" s="961"/>
      <c r="G275" s="1335"/>
      <c r="H275" s="318"/>
      <c r="I275" s="363"/>
      <c r="J275" s="121"/>
      <c r="K275" s="1393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6" s="360"/>
      <c r="C276" s="959"/>
      <c r="D276" s="960"/>
      <c r="E276" s="1287"/>
      <c r="F276" s="961"/>
      <c r="G276" s="1335"/>
      <c r="H276" s="318"/>
      <c r="I276" s="363"/>
      <c r="J276" s="121"/>
      <c r="K276" s="1393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7" s="360"/>
      <c r="C277" s="959"/>
      <c r="D277" s="960"/>
      <c r="E277" s="1287"/>
      <c r="F277" s="961"/>
      <c r="G277" s="1335"/>
      <c r="H277" s="318"/>
      <c r="I277" s="363"/>
      <c r="J277" s="121"/>
      <c r="K277" s="1393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8" s="360"/>
      <c r="C278" s="959"/>
      <c r="D278" s="960"/>
      <c r="E278" s="1287"/>
      <c r="F278" s="961"/>
      <c r="G278" s="1335"/>
      <c r="H278" s="318"/>
      <c r="I278" s="363"/>
      <c r="J278" s="121"/>
      <c r="K278" s="1393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79" s="360"/>
      <c r="C279" s="959"/>
      <c r="D279" s="960"/>
      <c r="E279" s="1287"/>
      <c r="F279" s="961"/>
      <c r="G279" s="1335"/>
      <c r="H279" s="318"/>
      <c r="I279" s="363"/>
      <c r="J279" s="121"/>
      <c r="K279" s="1393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0" s="360"/>
      <c r="C280" s="959"/>
      <c r="D280" s="960"/>
      <c r="E280" s="1287"/>
      <c r="F280" s="961"/>
      <c r="G280" s="1335"/>
      <c r="H280" s="318"/>
      <c r="I280" s="363"/>
      <c r="J280" s="121"/>
      <c r="K280" s="1393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1" s="360"/>
      <c r="C281" s="959"/>
      <c r="D281" s="960"/>
      <c r="E281" s="1287"/>
      <c r="F281" s="961"/>
      <c r="G281" s="1335"/>
      <c r="H281" s="318"/>
      <c r="I281" s="363"/>
      <c r="J281" s="121"/>
      <c r="K281" s="1393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2" s="360"/>
      <c r="C282" s="959"/>
      <c r="D282" s="960"/>
      <c r="E282" s="1287"/>
      <c r="F282" s="961"/>
      <c r="G282" s="1335"/>
      <c r="H282" s="318"/>
      <c r="I282" s="363"/>
      <c r="J282" s="121"/>
      <c r="K282" s="1393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3" s="360"/>
      <c r="C283" s="959"/>
      <c r="D283" s="960"/>
      <c r="E283" s="1287"/>
      <c r="F283" s="961"/>
      <c r="G283" s="1335"/>
      <c r="H283" s="318"/>
      <c r="I283" s="363"/>
      <c r="J283" s="121"/>
      <c r="K283" s="1393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4" s="360"/>
      <c r="C284" s="959"/>
      <c r="D284" s="960"/>
      <c r="E284" s="1287"/>
      <c r="F284" s="961"/>
      <c r="G284" s="1335"/>
      <c r="H284" s="318"/>
      <c r="I284" s="363"/>
      <c r="J284" s="121"/>
      <c r="K284" s="1393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5" s="360"/>
      <c r="C285" s="959"/>
      <c r="D285" s="960"/>
      <c r="E285" s="1287"/>
      <c r="F285" s="961"/>
      <c r="G285" s="1335"/>
      <c r="H285" s="318"/>
      <c r="I285" s="363"/>
      <c r="J285" s="121"/>
      <c r="K285" s="1393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6" s="360"/>
      <c r="C286" s="959"/>
      <c r="D286" s="960"/>
      <c r="E286" s="1287"/>
      <c r="F286" s="961"/>
      <c r="G286" s="1335"/>
      <c r="H286" s="318"/>
      <c r="I286" s="363"/>
      <c r="J286" s="121"/>
      <c r="K286" s="1393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7" s="360"/>
      <c r="C287" s="959"/>
      <c r="D287" s="960"/>
      <c r="E287" s="1287"/>
      <c r="F287" s="961"/>
      <c r="G287" s="1335"/>
      <c r="H287" s="318"/>
      <c r="I287" s="363"/>
      <c r="J287" s="121"/>
      <c r="K287" s="1393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8" s="360"/>
      <c r="C288" s="959"/>
      <c r="D288" s="960"/>
      <c r="E288" s="1287"/>
      <c r="F288" s="961"/>
      <c r="G288" s="1335"/>
      <c r="H288" s="318"/>
      <c r="I288" s="363"/>
      <c r="J288" s="121"/>
      <c r="K288" s="1393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89" s="360"/>
      <c r="C289" s="959"/>
      <c r="D289" s="960"/>
      <c r="E289" s="1287"/>
      <c r="F289" s="961"/>
      <c r="G289" s="1335"/>
      <c r="H289" s="318"/>
      <c r="I289" s="363"/>
      <c r="J289" s="121"/>
      <c r="K289" s="1393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0" s="360"/>
      <c r="C290" s="959"/>
      <c r="D290" s="960"/>
      <c r="E290" s="1287"/>
      <c r="F290" s="961"/>
      <c r="G290" s="1335"/>
      <c r="H290" s="318"/>
      <c r="I290" s="363"/>
      <c r="J290" s="121"/>
      <c r="K290" s="1393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1" s="360"/>
      <c r="C291" s="959"/>
      <c r="D291" s="960"/>
      <c r="E291" s="1287"/>
      <c r="F291" s="961"/>
      <c r="G291" s="1335"/>
      <c r="H291" s="318"/>
      <c r="I291" s="363"/>
      <c r="J291" s="121"/>
      <c r="K291" s="1393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2" s="360"/>
      <c r="C292" s="959"/>
      <c r="D292" s="960"/>
      <c r="E292" s="1287"/>
      <c r="F292" s="961"/>
      <c r="G292" s="1335"/>
      <c r="H292" s="318"/>
      <c r="I292" s="363"/>
      <c r="J292" s="121"/>
      <c r="K292" s="1393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3" s="360"/>
      <c r="C293" s="959"/>
      <c r="D293" s="960"/>
      <c r="E293" s="1287"/>
      <c r="F293" s="961"/>
      <c r="G293" s="1335"/>
      <c r="H293" s="318"/>
      <c r="I293" s="363"/>
      <c r="J293" s="121"/>
      <c r="K293" s="1393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4" s="360"/>
      <c r="C294" s="959"/>
      <c r="D294" s="960"/>
      <c r="E294" s="1287"/>
      <c r="F294" s="961"/>
      <c r="G294" s="1335"/>
      <c r="H294" s="318"/>
      <c r="I294" s="363"/>
      <c r="J294" s="121"/>
      <c r="K294" s="1393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5" s="360"/>
      <c r="C295" s="959"/>
      <c r="D295" s="960"/>
      <c r="E295" s="1287"/>
      <c r="F295" s="961"/>
      <c r="G295" s="1335"/>
      <c r="H295" s="318"/>
      <c r="I295" s="363"/>
      <c r="J295" s="121"/>
      <c r="K295" s="1393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6" s="360"/>
      <c r="C296" s="959"/>
      <c r="D296" s="960"/>
      <c r="E296" s="1287"/>
      <c r="F296" s="961"/>
      <c r="G296" s="1335"/>
      <c r="H296" s="318"/>
      <c r="I296" s="363"/>
      <c r="J296" s="121"/>
      <c r="K296" s="1393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7" s="360"/>
      <c r="C297" s="959"/>
      <c r="D297" s="960"/>
      <c r="E297" s="1287"/>
      <c r="F297" s="961"/>
      <c r="G297" s="1335"/>
      <c r="H297" s="318"/>
      <c r="I297" s="363"/>
      <c r="J297" s="121"/>
      <c r="K297" s="1393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8" s="360"/>
      <c r="C298" s="959"/>
      <c r="D298" s="960"/>
      <c r="E298" s="1287"/>
      <c r="F298" s="961"/>
      <c r="G298" s="1335"/>
      <c r="H298" s="318"/>
      <c r="I298" s="363"/>
      <c r="J298" s="121"/>
      <c r="K298" s="1393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299" s="360"/>
      <c r="C299" s="959"/>
      <c r="D299" s="960"/>
      <c r="E299" s="1287"/>
      <c r="F299" s="961"/>
      <c r="G299" s="1335"/>
      <c r="H299" s="318"/>
      <c r="I299" s="363"/>
      <c r="J299" s="121"/>
      <c r="K299" s="1393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0" s="360"/>
      <c r="C300" s="959"/>
      <c r="D300" s="960"/>
      <c r="E300" s="1287"/>
      <c r="F300" s="961"/>
      <c r="G300" s="1335"/>
      <c r="H300" s="318"/>
      <c r="I300" s="363"/>
      <c r="J300" s="121"/>
      <c r="K300" s="1393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1" s="360"/>
      <c r="C301" s="959"/>
      <c r="D301" s="960"/>
      <c r="E301" s="1287"/>
      <c r="F301" s="961"/>
      <c r="G301" s="1335"/>
      <c r="H301" s="318"/>
      <c r="I301" s="363"/>
      <c r="J301" s="121"/>
      <c r="K301" s="1393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2" s="360"/>
      <c r="C302" s="959"/>
      <c r="D302" s="960"/>
      <c r="E302" s="1287"/>
      <c r="F302" s="961"/>
      <c r="G302" s="1335"/>
      <c r="H302" s="318"/>
      <c r="I302" s="363"/>
      <c r="J302" s="121"/>
      <c r="K302" s="1393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3" s="360"/>
      <c r="C303" s="959"/>
      <c r="D303" s="960"/>
      <c r="E303" s="1287"/>
      <c r="F303" s="961"/>
      <c r="G303" s="1335"/>
      <c r="H303" s="318"/>
      <c r="I303" s="363"/>
      <c r="J303" s="121"/>
      <c r="K303" s="1393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4" s="360"/>
      <c r="C304" s="959"/>
      <c r="D304" s="960"/>
      <c r="E304" s="1287"/>
      <c r="F304" s="961"/>
      <c r="G304" s="1335"/>
      <c r="H304" s="318"/>
      <c r="I304" s="363"/>
      <c r="J304" s="121"/>
      <c r="K304" s="1393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5" s="360"/>
      <c r="C305" s="959"/>
      <c r="D305" s="960"/>
      <c r="E305" s="1287"/>
      <c r="F305" s="961"/>
      <c r="G305" s="1335"/>
      <c r="H305" s="318"/>
      <c r="I305" s="363"/>
      <c r="J305" s="121"/>
      <c r="K305" s="1393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6" s="360"/>
      <c r="C306" s="959"/>
      <c r="D306" s="960"/>
      <c r="E306" s="1287"/>
      <c r="F306" s="961"/>
      <c r="G306" s="1335"/>
      <c r="H306" s="318"/>
      <c r="I306" s="363"/>
      <c r="J306" s="121"/>
      <c r="K306" s="1393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7" s="360"/>
      <c r="C307" s="959"/>
      <c r="D307" s="960"/>
      <c r="E307" s="1287"/>
      <c r="F307" s="961"/>
      <c r="G307" s="1335"/>
      <c r="H307" s="318"/>
      <c r="I307" s="363"/>
      <c r="J307" s="121"/>
      <c r="K307" s="1393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8" s="360"/>
      <c r="C308" s="959"/>
      <c r="D308" s="960"/>
      <c r="E308" s="1287"/>
      <c r="F308" s="961"/>
      <c r="G308" s="1335"/>
      <c r="H308" s="318"/>
      <c r="I308" s="363"/>
      <c r="J308" s="121"/>
      <c r="K308" s="1393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09" s="360"/>
      <c r="C309" s="959"/>
      <c r="D309" s="960"/>
      <c r="E309" s="1287"/>
      <c r="F309" s="961"/>
      <c r="G309" s="1335"/>
      <c r="H309" s="318"/>
      <c r="I309" s="363"/>
      <c r="J309" s="121"/>
      <c r="K309" s="1393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0" s="360"/>
      <c r="C310" s="959"/>
      <c r="D310" s="960"/>
      <c r="E310" s="1287"/>
      <c r="F310" s="961"/>
      <c r="G310" s="1335"/>
      <c r="H310" s="318"/>
      <c r="I310" s="363"/>
      <c r="J310" s="121"/>
      <c r="K310" s="1393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1" s="360"/>
      <c r="C311" s="959"/>
      <c r="D311" s="960"/>
      <c r="E311" s="1287"/>
      <c r="F311" s="961"/>
      <c r="G311" s="1335"/>
      <c r="H311" s="318"/>
      <c r="I311" s="363"/>
      <c r="J311" s="121"/>
      <c r="K311" s="1393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2" s="360"/>
      <c r="C312" s="959"/>
      <c r="D312" s="960"/>
      <c r="E312" s="1287"/>
      <c r="F312" s="961"/>
      <c r="G312" s="1335"/>
      <c r="H312" s="318"/>
      <c r="I312" s="363"/>
      <c r="J312" s="121"/>
      <c r="K312" s="1393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3" s="360"/>
      <c r="C313" s="959"/>
      <c r="D313" s="960"/>
      <c r="E313" s="1287"/>
      <c r="F313" s="961"/>
      <c r="G313" s="1335"/>
      <c r="H313" s="318"/>
      <c r="I313" s="363"/>
      <c r="J313" s="121"/>
      <c r="K313" s="1393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4" s="360"/>
      <c r="C314" s="959"/>
      <c r="D314" s="960"/>
      <c r="E314" s="1287"/>
      <c r="F314" s="961"/>
      <c r="G314" s="1335"/>
      <c r="H314" s="318"/>
      <c r="I314" s="363"/>
      <c r="J314" s="121"/>
      <c r="K314" s="1393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5" s="360"/>
      <c r="C315" s="959"/>
      <c r="D315" s="960"/>
      <c r="E315" s="1287"/>
      <c r="F315" s="961"/>
      <c r="G315" s="1335"/>
      <c r="H315" s="318"/>
      <c r="I315" s="363"/>
      <c r="J315" s="121"/>
      <c r="K315" s="1393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6" s="360"/>
      <c r="C316" s="959"/>
      <c r="D316" s="960"/>
      <c r="E316" s="1287"/>
      <c r="F316" s="961"/>
      <c r="G316" s="1335"/>
      <c r="H316" s="318"/>
      <c r="I316" s="363"/>
      <c r="J316" s="121"/>
      <c r="K316" s="1393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7" s="360"/>
      <c r="C317" s="959"/>
      <c r="D317" s="960"/>
      <c r="E317" s="1287"/>
      <c r="F317" s="961"/>
      <c r="G317" s="1335"/>
      <c r="H317" s="318"/>
      <c r="I317" s="363"/>
      <c r="J317" s="121"/>
      <c r="K317" s="1393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8" s="360"/>
      <c r="C318" s="959"/>
      <c r="D318" s="960"/>
      <c r="E318" s="1287"/>
      <c r="F318" s="961"/>
      <c r="G318" s="1335"/>
      <c r="H318" s="318"/>
      <c r="I318" s="363"/>
      <c r="J318" s="121"/>
      <c r="K318" s="1393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19" s="360"/>
      <c r="C319" s="959"/>
      <c r="D319" s="960"/>
      <c r="E319" s="1287"/>
      <c r="F319" s="961"/>
      <c r="G319" s="1335"/>
      <c r="H319" s="318"/>
      <c r="I319" s="363"/>
      <c r="J319" s="121"/>
      <c r="K319" s="1393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0" s="360"/>
      <c r="C320" s="959"/>
      <c r="D320" s="960"/>
      <c r="E320" s="1287"/>
      <c r="F320" s="961"/>
      <c r="G320" s="1335"/>
      <c r="H320" s="318"/>
      <c r="I320" s="363"/>
      <c r="J320" s="121"/>
      <c r="K320" s="1393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1" s="360"/>
      <c r="C321" s="959"/>
      <c r="D321" s="960"/>
      <c r="E321" s="1287"/>
      <c r="F321" s="961"/>
      <c r="G321" s="1335"/>
      <c r="H321" s="318"/>
      <c r="I321" s="363"/>
      <c r="J321" s="121"/>
      <c r="K321" s="1393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2" s="360"/>
      <c r="C322" s="959"/>
      <c r="D322" s="960"/>
      <c r="E322" s="1287"/>
      <c r="F322" s="961"/>
      <c r="G322" s="1335"/>
      <c r="H322" s="318"/>
      <c r="I322" s="363"/>
      <c r="J322" s="121"/>
      <c r="K322" s="1393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3" s="360"/>
      <c r="C323" s="959"/>
      <c r="D323" s="960"/>
      <c r="E323" s="1287"/>
      <c r="F323" s="961"/>
      <c r="G323" s="1335"/>
      <c r="H323" s="318"/>
      <c r="I323" s="363"/>
      <c r="J323" s="121"/>
      <c r="K323" s="1393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4" s="360"/>
      <c r="C324" s="959"/>
      <c r="D324" s="960"/>
      <c r="E324" s="1287"/>
      <c r="F324" s="961"/>
      <c r="G324" s="1335"/>
      <c r="H324" s="318"/>
      <c r="I324" s="363"/>
      <c r="J324" s="121"/>
      <c r="K324" s="1393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5" s="360"/>
      <c r="C325" s="959"/>
      <c r="D325" s="960"/>
      <c r="E325" s="1287"/>
      <c r="F325" s="961"/>
      <c r="G325" s="1335"/>
      <c r="H325" s="318"/>
      <c r="I325" s="363"/>
      <c r="J325" s="121"/>
      <c r="K325" s="1393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6" s="360"/>
      <c r="C326" s="959"/>
      <c r="D326" s="960"/>
      <c r="E326" s="1287"/>
      <c r="F326" s="961"/>
      <c r="G326" s="1335"/>
      <c r="H326" s="318"/>
      <c r="I326" s="363"/>
      <c r="J326" s="121"/>
      <c r="K326" s="1393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7" s="360"/>
      <c r="C327" s="959"/>
      <c r="D327" s="960"/>
      <c r="E327" s="1287"/>
      <c r="F327" s="961"/>
      <c r="G327" s="1335"/>
      <c r="H327" s="318"/>
      <c r="I327" s="363"/>
      <c r="J327" s="121"/>
      <c r="K327" s="1393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8" s="360"/>
      <c r="C328" s="959"/>
      <c r="D328" s="960"/>
      <c r="E328" s="1287"/>
      <c r="F328" s="961"/>
      <c r="G328" s="1335"/>
      <c r="H328" s="318"/>
      <c r="I328" s="363"/>
      <c r="J328" s="121"/>
      <c r="K328" s="1393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29" s="360"/>
      <c r="C329" s="959"/>
      <c r="D329" s="960"/>
      <c r="E329" s="1287"/>
      <c r="F329" s="961"/>
      <c r="G329" s="1335"/>
      <c r="H329" s="318"/>
      <c r="I329" s="363"/>
      <c r="J329" s="121"/>
      <c r="K329" s="1393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0" s="360"/>
      <c r="C330" s="959"/>
      <c r="D330" s="960"/>
      <c r="E330" s="1287"/>
      <c r="F330" s="961"/>
      <c r="G330" s="1335"/>
      <c r="H330" s="318"/>
      <c r="I330" s="363"/>
      <c r="J330" s="121"/>
      <c r="K330" s="1393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1" s="360"/>
      <c r="C331" s="959"/>
      <c r="D331" s="960"/>
      <c r="E331" s="1287"/>
      <c r="F331" s="961"/>
      <c r="G331" s="1335"/>
      <c r="H331" s="318"/>
      <c r="I331" s="363"/>
      <c r="J331" s="121"/>
      <c r="K331" s="1393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2" s="360"/>
      <c r="C332" s="959"/>
      <c r="D332" s="960"/>
      <c r="E332" s="1287"/>
      <c r="F332" s="961"/>
      <c r="G332" s="1335"/>
      <c r="H332" s="318"/>
      <c r="I332" s="363"/>
      <c r="J332" s="121"/>
      <c r="K332" s="1393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3" s="360"/>
      <c r="C333" s="959"/>
      <c r="D333" s="960"/>
      <c r="E333" s="1287"/>
      <c r="F333" s="961"/>
      <c r="G333" s="1335"/>
      <c r="H333" s="318"/>
      <c r="I333" s="363"/>
      <c r="J333" s="121"/>
      <c r="K333" s="1393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4" s="360"/>
      <c r="C334" s="959"/>
      <c r="D334" s="960"/>
      <c r="E334" s="1287"/>
      <c r="F334" s="961"/>
      <c r="G334" s="1335"/>
      <c r="H334" s="318"/>
      <c r="I334" s="363"/>
      <c r="J334" s="121"/>
      <c r="K334" s="1393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5" s="360"/>
      <c r="C335" s="959"/>
      <c r="D335" s="960"/>
      <c r="E335" s="1287"/>
      <c r="F335" s="961"/>
      <c r="G335" s="1335"/>
      <c r="H335" s="318"/>
      <c r="I335" s="363"/>
      <c r="J335" s="121"/>
      <c r="K335" s="1393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6" s="360"/>
      <c r="C336" s="959"/>
      <c r="D336" s="960"/>
      <c r="E336" s="1287"/>
      <c r="F336" s="961"/>
      <c r="G336" s="1335"/>
      <c r="H336" s="318"/>
      <c r="I336" s="363"/>
      <c r="J336" s="121"/>
      <c r="K336" s="1393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7" s="360"/>
      <c r="C337" s="959"/>
      <c r="D337" s="960"/>
      <c r="E337" s="1287"/>
      <c r="F337" s="961"/>
      <c r="G337" s="1335"/>
      <c r="H337" s="318"/>
      <c r="I337" s="363"/>
      <c r="J337" s="121"/>
      <c r="K337" s="1393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8" s="360"/>
      <c r="C338" s="959"/>
      <c r="D338" s="960"/>
      <c r="E338" s="1287"/>
      <c r="F338" s="961"/>
      <c r="G338" s="1335"/>
      <c r="H338" s="318"/>
      <c r="I338" s="363"/>
      <c r="J338" s="121"/>
      <c r="K338" s="1393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39" s="360"/>
      <c r="C339" s="959"/>
      <c r="D339" s="960"/>
      <c r="E339" s="1287"/>
      <c r="F339" s="961"/>
      <c r="G339" s="1335"/>
      <c r="H339" s="318"/>
      <c r="I339" s="363"/>
      <c r="J339" s="121"/>
      <c r="K339" s="1393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0" s="360"/>
      <c r="C340" s="959"/>
      <c r="D340" s="960"/>
      <c r="E340" s="1287"/>
      <c r="F340" s="961"/>
      <c r="G340" s="1335"/>
      <c r="H340" s="318"/>
      <c r="I340" s="363"/>
      <c r="J340" s="121"/>
      <c r="K340" s="1393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1" s="360"/>
      <c r="C341" s="959"/>
      <c r="D341" s="960"/>
      <c r="E341" s="1287"/>
      <c r="F341" s="961"/>
      <c r="G341" s="1335"/>
      <c r="H341" s="318"/>
      <c r="I341" s="363"/>
      <c r="J341" s="121"/>
      <c r="K341" s="1393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2" s="360"/>
      <c r="C342" s="959"/>
      <c r="D342" s="960"/>
      <c r="E342" s="1287"/>
      <c r="F342" s="961"/>
      <c r="G342" s="1335"/>
      <c r="H342" s="318"/>
      <c r="I342" s="363"/>
      <c r="J342" s="121"/>
      <c r="K342" s="1393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3" s="360"/>
      <c r="C343" s="959"/>
      <c r="D343" s="960"/>
      <c r="E343" s="1287"/>
      <c r="F343" s="961"/>
      <c r="G343" s="1335"/>
      <c r="H343" s="318"/>
      <c r="I343" s="363"/>
      <c r="J343" s="121"/>
      <c r="K343" s="1393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4" s="360"/>
      <c r="C344" s="959"/>
      <c r="D344" s="960"/>
      <c r="E344" s="1287"/>
      <c r="F344" s="961"/>
      <c r="G344" s="1335"/>
      <c r="H344" s="318"/>
      <c r="I344" s="363"/>
      <c r="J344" s="121"/>
      <c r="K344" s="1393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5" s="360"/>
      <c r="C345" s="959"/>
      <c r="D345" s="960"/>
      <c r="E345" s="1287"/>
      <c r="F345" s="961"/>
      <c r="G345" s="1335"/>
      <c r="H345" s="318"/>
      <c r="I345" s="363"/>
      <c r="J345" s="121"/>
      <c r="K345" s="1393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6" s="360"/>
      <c r="C346" s="959"/>
      <c r="D346" s="960"/>
      <c r="E346" s="1287"/>
      <c r="F346" s="961"/>
      <c r="G346" s="1335"/>
      <c r="H346" s="318"/>
      <c r="I346" s="363"/>
      <c r="J346" s="121"/>
      <c r="K346" s="1393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7" s="360"/>
      <c r="C347" s="959"/>
      <c r="D347" s="960"/>
      <c r="E347" s="1287"/>
      <c r="F347" s="961"/>
      <c r="G347" s="1335"/>
      <c r="H347" s="318"/>
      <c r="I347" s="363"/>
      <c r="J347" s="121"/>
      <c r="K347" s="1393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8" s="360"/>
      <c r="C348" s="959"/>
      <c r="D348" s="960"/>
      <c r="E348" s="1287"/>
      <c r="F348" s="961"/>
      <c r="G348" s="1335"/>
      <c r="H348" s="318"/>
      <c r="I348" s="363"/>
      <c r="J348" s="121"/>
      <c r="K348" s="1393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49" s="360"/>
      <c r="C349" s="959"/>
      <c r="D349" s="960"/>
      <c r="E349" s="1287"/>
      <c r="F349" s="961"/>
      <c r="G349" s="1335"/>
      <c r="H349" s="318"/>
      <c r="I349" s="363"/>
      <c r="J349" s="121"/>
      <c r="K349" s="1393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0" s="360"/>
      <c r="C350" s="959"/>
      <c r="D350" s="960"/>
      <c r="E350" s="1287"/>
      <c r="F350" s="961"/>
      <c r="G350" s="1335"/>
      <c r="H350" s="318"/>
      <c r="I350" s="363"/>
      <c r="J350" s="121"/>
      <c r="K350" s="1393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1" s="360"/>
      <c r="C351" s="959"/>
      <c r="D351" s="960"/>
      <c r="E351" s="1287"/>
      <c r="F351" s="961"/>
      <c r="G351" s="1335"/>
      <c r="H351" s="318"/>
      <c r="I351" s="363"/>
      <c r="J351" s="121"/>
      <c r="K351" s="1393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2" s="360"/>
      <c r="C352" s="959"/>
      <c r="D352" s="960"/>
      <c r="E352" s="1287"/>
      <c r="F352" s="961"/>
      <c r="G352" s="1335"/>
      <c r="H352" s="318"/>
      <c r="I352" s="363"/>
      <c r="J352" s="121"/>
      <c r="K352" s="1393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3" s="360"/>
      <c r="C353" s="959"/>
      <c r="D353" s="960"/>
      <c r="E353" s="1287"/>
      <c r="F353" s="961"/>
      <c r="G353" s="1335"/>
      <c r="H353" s="318"/>
      <c r="I353" s="363"/>
      <c r="J353" s="121"/>
      <c r="K353" s="1393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4" s="360"/>
      <c r="C354" s="959"/>
      <c r="D354" s="960"/>
      <c r="E354" s="1287"/>
      <c r="F354" s="961"/>
      <c r="G354" s="1335"/>
      <c r="H354" s="318"/>
      <c r="I354" s="363"/>
      <c r="J354" s="121"/>
      <c r="K354" s="1393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5" s="360"/>
      <c r="C355" s="959"/>
      <c r="D355" s="960"/>
      <c r="E355" s="1287"/>
      <c r="F355" s="961"/>
      <c r="G355" s="1335"/>
      <c r="H355" s="318"/>
      <c r="I355" s="363"/>
      <c r="J355" s="121"/>
      <c r="K355" s="1393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  <c r="B356" s="360"/>
      <c r="C356" s="959"/>
      <c r="D356" s="960"/>
      <c r="E356" s="1287"/>
      <c r="F356" s="961"/>
      <c r="G356" s="1335"/>
      <c r="H356" s="318"/>
      <c r="I356" s="363"/>
      <c r="J356" s="121"/>
      <c r="K356" s="1393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69" spans="1:1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0" spans="1:1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1" spans="1:1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2" spans="1:1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3" spans="1:1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4" spans="1:1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5" spans="1:1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6" spans="1:1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7" spans="1:1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8" spans="1:1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79" spans="1:1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0" spans="1:1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1" spans="1:1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2" spans="1:1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3" spans="1:1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4" spans="1:1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5" spans="1:1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6" spans="1:1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7" spans="1:1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8" spans="1:1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89" spans="1:1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0" spans="1:1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1" spans="1:1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2" spans="1:1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3" spans="1:1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4" spans="1:1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5" spans="1:1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6" spans="1:1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7" spans="1:1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8" spans="1:1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399" spans="1:1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0" spans="1:1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1" spans="1:1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2" spans="1:1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3" spans="1:1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4" spans="1:1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5" spans="1:1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6" spans="1:1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7" spans="1:1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8" spans="1:1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09" spans="1:1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10" spans="1:1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  <row r="411" spans="1:1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40'!A:A),"")</f>
        <v/>
      </c>
    </row>
  </sheetData>
  <sheetProtection algorithmName="SHA-512" hashValue="/qHH2RgMF3sWAceEvlMfRZz8Up/w+j6j1gRW0njpYUMmsoT1VsEFiB1QNCSlWMA68ufr+L16SWLOKc81Jmo2PQ==" saltValue="mDkRNjmcvTgJcQjAO+lJhw==" spinCount="100000" sheet="1" objects="1" scenarios="1" formatColumns="0" autoFilter="0"/>
  <protectedRanges>
    <protectedRange sqref="J5:J118" name="Range1"/>
    <protectedRange sqref="G5:G118" name="Range2"/>
  </protectedRanges>
  <autoFilter ref="J3:J118" xr:uid="{FD14203B-BF9E-4070-813C-CB9DFCB064EA}"/>
  <mergeCells count="2">
    <mergeCell ref="K1:K2"/>
    <mergeCell ref="B2:C2"/>
  </mergeCells>
  <hyperlinks>
    <hyperlink ref="K1" location="'Lead Sheet'!A1" display="CLICK TO RETURN TO LEAD SHEET" xr:uid="{C19F094D-9CB0-47A2-9DD5-01F752AA0704}"/>
  </hyperlinks>
  <pageMargins left="0.7" right="0.7" top="0.75" bottom="0.75" header="0.3" footer="0.3"/>
  <pageSetup scale="53" fitToHeight="0" orientation="portrait" r:id="rId1"/>
  <headerFooter>
    <oddHeader>&amp;LPUSH FITTINGS
&amp;K00-039Subject to change without notice&amp;RPUSH FITTINGS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720E2D-F1F6-4EFA-865B-D6B52A0ED501}">
  <sheetPr codeName="Sheet18">
    <tabColor theme="9" tint="-0.249977111117893"/>
    <pageSetUpPr fitToPage="1"/>
  </sheetPr>
  <dimension ref="A1:Q566"/>
  <sheetViews>
    <sheetView showGridLines="0" zoomScaleNormal="100" zoomScalePageLayoutView="110" workbookViewId="0">
      <pane ySplit="3" topLeftCell="A4" activePane="bottomLeft" state="frozen"/>
      <selection activeCell="D20" sqref="D20:D21"/>
      <selection pane="bottomLeft" activeCell="H2" sqref="H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13.42578125" style="47" bestFit="1" customWidth="1"/>
    <col min="4" max="4" width="13.28515625" style="47" customWidth="1"/>
    <col min="5" max="5" width="44.140625" style="1047" bestFit="1" customWidth="1"/>
    <col min="6" max="6" width="18.28515625" style="1047" bestFit="1" customWidth="1"/>
    <col min="7" max="7" width="12.140625" style="1288" bestFit="1" customWidth="1"/>
    <col min="8" max="8" width="11.140625" style="1048" bestFit="1" customWidth="1"/>
    <col min="9" max="9" width="8.42578125" style="1336" customWidth="1"/>
    <col min="10" max="10" width="8.42578125" style="368" bestFit="1" customWidth="1"/>
    <col min="11" max="11" width="8.5703125" style="50" bestFit="1" customWidth="1"/>
    <col min="12" max="12" width="10" style="4" bestFit="1" customWidth="1"/>
    <col min="13" max="13" width="15.7109375" style="1287" customWidth="1"/>
    <col min="14" max="14" width="17.140625" style="45" customWidth="1"/>
    <col min="15" max="15" width="18" style="1288" customWidth="1"/>
    <col min="16" max="16" width="8.85546875" style="45" customWidth="1"/>
    <col min="17" max="17" width="0" style="45" hidden="1" customWidth="1"/>
    <col min="18" max="16384" width="8.85546875" style="45" hidden="1"/>
  </cols>
  <sheetData>
    <row r="1" spans="1:15" ht="72.75" customHeight="1" thickBot="1">
      <c r="B1" s="852"/>
      <c r="C1" s="369"/>
      <c r="D1" s="741"/>
      <c r="E1" s="969"/>
      <c r="F1" s="970"/>
      <c r="G1" s="1524"/>
      <c r="H1" s="971"/>
      <c r="I1" s="1537"/>
      <c r="J1" s="743"/>
      <c r="K1" s="608"/>
      <c r="L1" s="903" t="s">
        <v>5176</v>
      </c>
      <c r="M1" s="1884" t="s">
        <v>3940</v>
      </c>
      <c r="N1" s="304"/>
      <c r="O1" s="1287"/>
    </row>
    <row r="2" spans="1:15" ht="16.5" thickBot="1">
      <c r="B2" s="1886" t="s">
        <v>12431</v>
      </c>
      <c r="C2" s="1888"/>
      <c r="D2" s="744"/>
      <c r="E2" s="972"/>
      <c r="F2" s="973"/>
      <c r="G2" s="1519"/>
      <c r="H2" s="1193">
        <f>'Lead Sheet'!B20</f>
        <v>0</v>
      </c>
      <c r="I2" s="1418"/>
      <c r="J2" s="332"/>
      <c r="K2" s="333"/>
      <c r="L2" s="301"/>
      <c r="M2" s="1885"/>
      <c r="N2" s="304"/>
      <c r="O2" s="1287"/>
    </row>
    <row r="3" spans="1:15" s="307" customFormat="1" ht="32.25" thickBot="1">
      <c r="A3" s="305"/>
      <c r="B3" s="334"/>
      <c r="C3" s="335" t="s">
        <v>5645</v>
      </c>
      <c r="D3" s="746" t="s">
        <v>5646</v>
      </c>
      <c r="E3" s="974" t="s">
        <v>5647</v>
      </c>
      <c r="F3" s="974" t="s">
        <v>5648</v>
      </c>
      <c r="G3" s="1272" t="s">
        <v>553</v>
      </c>
      <c r="H3" s="337" t="s">
        <v>0</v>
      </c>
      <c r="I3" s="1272" t="s">
        <v>1</v>
      </c>
      <c r="J3" s="338" t="s">
        <v>3</v>
      </c>
      <c r="K3" s="339" t="s">
        <v>4</v>
      </c>
      <c r="L3" s="337" t="s">
        <v>2</v>
      </c>
      <c r="M3" s="1473" t="s">
        <v>424</v>
      </c>
      <c r="N3" s="461" t="s">
        <v>5638</v>
      </c>
      <c r="O3" s="1392">
        <f>SUM(M:M)</f>
        <v>0</v>
      </c>
    </row>
    <row r="4" spans="1:15" ht="15.75" customHeight="1">
      <c r="A4" s="304" t="str">
        <f>IF(L4&gt;0,COUNT($L$4:L4)+MAX('MI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" s="513"/>
      <c r="C4" s="472"/>
      <c r="D4" s="975"/>
      <c r="E4" s="473" t="s">
        <v>8655</v>
      </c>
      <c r="F4" s="976"/>
      <c r="G4" s="1525" t="s">
        <v>563</v>
      </c>
      <c r="H4" s="977"/>
      <c r="I4" s="1415"/>
      <c r="J4" s="978"/>
      <c r="K4" s="979"/>
      <c r="L4" s="192"/>
      <c r="M4" s="1404"/>
      <c r="N4" s="304"/>
      <c r="O4" s="1287"/>
    </row>
    <row r="5" spans="1:15">
      <c r="A5" s="304" t="str">
        <f>IF(L5&gt;0,COUNT($L$4:L5)+MAX('MI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" s="400"/>
      <c r="C5" s="384" t="s">
        <v>777</v>
      </c>
      <c r="D5" s="980" t="s">
        <v>778</v>
      </c>
      <c r="E5" s="981" t="s">
        <v>9823</v>
      </c>
      <c r="F5" s="981" t="s">
        <v>5649</v>
      </c>
      <c r="G5" s="1428">
        <v>2.59</v>
      </c>
      <c r="H5" s="982">
        <f t="shared" ref="H5:H21" si="0">$H$2</f>
        <v>0</v>
      </c>
      <c r="I5" s="1353">
        <f t="shared" ref="I5:I21" si="1">IFERROR(H5*G5,"-")</f>
        <v>0</v>
      </c>
      <c r="J5" s="343">
        <v>25</v>
      </c>
      <c r="K5" s="504">
        <v>3000</v>
      </c>
      <c r="L5" s="114"/>
      <c r="M5" s="1383">
        <f t="shared" ref="M5:M21" si="2">IFERROR(I5*L5,0)</f>
        <v>0</v>
      </c>
      <c r="N5" s="304"/>
      <c r="O5" s="1287"/>
    </row>
    <row r="6" spans="1:15">
      <c r="A6" s="304" t="str">
        <f>IF(L6&gt;0,COUNT($L$4:L6)+MAX('MI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" s="400"/>
      <c r="C6" s="387" t="s">
        <v>779</v>
      </c>
      <c r="D6" s="983" t="s">
        <v>778</v>
      </c>
      <c r="E6" s="984" t="s">
        <v>9824</v>
      </c>
      <c r="F6" s="984" t="s">
        <v>5650</v>
      </c>
      <c r="G6" s="1526">
        <v>2.1199999999999997</v>
      </c>
      <c r="H6" s="985">
        <f t="shared" si="0"/>
        <v>0</v>
      </c>
      <c r="I6" s="1354">
        <f t="shared" si="1"/>
        <v>0</v>
      </c>
      <c r="J6" s="532">
        <v>25</v>
      </c>
      <c r="K6" s="506">
        <v>2000</v>
      </c>
      <c r="L6" s="116"/>
      <c r="M6" s="1385">
        <f t="shared" si="2"/>
        <v>0</v>
      </c>
      <c r="N6" s="304"/>
      <c r="O6" s="1287"/>
    </row>
    <row r="7" spans="1:15">
      <c r="A7" s="304" t="str">
        <f>IF(L7&gt;0,COUNT($L$4:L7)+MAX('MI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" s="400"/>
      <c r="C7" s="387" t="s">
        <v>780</v>
      </c>
      <c r="D7" s="983" t="s">
        <v>778</v>
      </c>
      <c r="E7" s="984" t="s">
        <v>9825</v>
      </c>
      <c r="F7" s="984" t="s">
        <v>1107</v>
      </c>
      <c r="G7" s="1526">
        <v>2.8</v>
      </c>
      <c r="H7" s="985">
        <f t="shared" si="0"/>
        <v>0</v>
      </c>
      <c r="I7" s="1354">
        <f t="shared" si="1"/>
        <v>0</v>
      </c>
      <c r="J7" s="532">
        <v>25</v>
      </c>
      <c r="K7" s="506">
        <v>1200</v>
      </c>
      <c r="L7" s="116"/>
      <c r="M7" s="1385">
        <f t="shared" si="2"/>
        <v>0</v>
      </c>
      <c r="N7" s="304"/>
      <c r="O7" s="1287"/>
    </row>
    <row r="8" spans="1:15">
      <c r="A8" s="304" t="str">
        <f>IF(L8&gt;0,COUNT($L$4:L8)+MAX('MI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" s="400"/>
      <c r="C8" s="387" t="s">
        <v>781</v>
      </c>
      <c r="D8" s="983" t="s">
        <v>778</v>
      </c>
      <c r="E8" s="984" t="s">
        <v>9826</v>
      </c>
      <c r="F8" s="984" t="s">
        <v>1108</v>
      </c>
      <c r="G8" s="1526">
        <v>2.3199999999999998</v>
      </c>
      <c r="H8" s="985">
        <f t="shared" si="0"/>
        <v>0</v>
      </c>
      <c r="I8" s="1354">
        <f t="shared" si="1"/>
        <v>0</v>
      </c>
      <c r="J8" s="532">
        <v>25</v>
      </c>
      <c r="K8" s="506">
        <v>800</v>
      </c>
      <c r="L8" s="116"/>
      <c r="M8" s="1385">
        <f t="shared" si="2"/>
        <v>0</v>
      </c>
      <c r="N8" s="304"/>
      <c r="O8" s="1287"/>
    </row>
    <row r="9" spans="1:15">
      <c r="A9" s="304" t="str">
        <f>IF(L9&gt;0,COUNT($L$4:L9)+MAX('MI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" s="400"/>
      <c r="C9" s="387" t="s">
        <v>782</v>
      </c>
      <c r="D9" s="983" t="s">
        <v>778</v>
      </c>
      <c r="E9" s="984" t="s">
        <v>9827</v>
      </c>
      <c r="F9" s="984" t="s">
        <v>1110</v>
      </c>
      <c r="G9" s="1526">
        <v>6.06</v>
      </c>
      <c r="H9" s="985">
        <f t="shared" si="0"/>
        <v>0</v>
      </c>
      <c r="I9" s="1354">
        <f t="shared" si="1"/>
        <v>0</v>
      </c>
      <c r="J9" s="532">
        <v>25</v>
      </c>
      <c r="K9" s="506">
        <v>400</v>
      </c>
      <c r="L9" s="116"/>
      <c r="M9" s="1385">
        <f t="shared" si="2"/>
        <v>0</v>
      </c>
      <c r="N9" s="304"/>
      <c r="O9" s="1287"/>
    </row>
    <row r="10" spans="1:15">
      <c r="A10" s="304" t="str">
        <f>IF(L10&gt;0,COUNT($L$4:L10)+MAX('MI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" s="400"/>
      <c r="C10" s="391" t="s">
        <v>783</v>
      </c>
      <c r="D10" s="986" t="s">
        <v>778</v>
      </c>
      <c r="E10" s="987" t="s">
        <v>9828</v>
      </c>
      <c r="F10" s="987" t="s">
        <v>1111</v>
      </c>
      <c r="G10" s="1429">
        <v>4.62</v>
      </c>
      <c r="H10" s="988">
        <f t="shared" si="0"/>
        <v>0</v>
      </c>
      <c r="I10" s="1355">
        <f t="shared" si="1"/>
        <v>0</v>
      </c>
      <c r="J10" s="350">
        <v>25</v>
      </c>
      <c r="K10" s="508">
        <v>300</v>
      </c>
      <c r="L10" s="117"/>
      <c r="M10" s="1389">
        <f t="shared" si="2"/>
        <v>0</v>
      </c>
      <c r="N10" s="304"/>
      <c r="O10" s="1287"/>
    </row>
    <row r="11" spans="1:15">
      <c r="A11" s="304" t="str">
        <f>IF(L11&gt;0,COUNT($L$4:L11)+MAX('MI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" s="400"/>
      <c r="C11" s="387" t="s">
        <v>784</v>
      </c>
      <c r="D11" s="983" t="s">
        <v>778</v>
      </c>
      <c r="E11" s="984" t="s">
        <v>9829</v>
      </c>
      <c r="F11" s="984" t="s">
        <v>1113</v>
      </c>
      <c r="G11" s="1526">
        <v>9.18</v>
      </c>
      <c r="H11" s="985">
        <f t="shared" si="0"/>
        <v>0</v>
      </c>
      <c r="I11" s="1354">
        <f t="shared" si="1"/>
        <v>0</v>
      </c>
      <c r="J11" s="532">
        <v>10</v>
      </c>
      <c r="K11" s="506">
        <v>150</v>
      </c>
      <c r="L11" s="116"/>
      <c r="M11" s="1385">
        <f t="shared" si="2"/>
        <v>0</v>
      </c>
      <c r="N11" s="304"/>
      <c r="O11" s="1287"/>
    </row>
    <row r="12" spans="1:15">
      <c r="A12" s="304" t="str">
        <f>IF(L12&gt;0,COUNT($L$4:L12)+MAX('MI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" s="400"/>
      <c r="C12" s="387" t="s">
        <v>785</v>
      </c>
      <c r="D12" s="390" t="s">
        <v>778</v>
      </c>
      <c r="E12" s="984" t="s">
        <v>9830</v>
      </c>
      <c r="F12" s="984" t="s">
        <v>1115</v>
      </c>
      <c r="G12" s="1526">
        <v>16.07</v>
      </c>
      <c r="H12" s="985">
        <f t="shared" si="0"/>
        <v>0</v>
      </c>
      <c r="I12" s="1354">
        <f t="shared" si="1"/>
        <v>0</v>
      </c>
      <c r="J12" s="532">
        <v>1</v>
      </c>
      <c r="K12" s="506">
        <v>100</v>
      </c>
      <c r="L12" s="116"/>
      <c r="M12" s="1385">
        <f t="shared" si="2"/>
        <v>0</v>
      </c>
      <c r="N12" s="304"/>
      <c r="O12" s="1287"/>
    </row>
    <row r="13" spans="1:15">
      <c r="A13" s="304" t="str">
        <f>IF(L13&gt;0,COUNT($L$4:L13)+MAX('MI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" s="400"/>
      <c r="C13" s="387" t="s">
        <v>786</v>
      </c>
      <c r="D13" s="390" t="s">
        <v>778</v>
      </c>
      <c r="E13" s="984" t="s">
        <v>9831</v>
      </c>
      <c r="F13" s="984" t="s">
        <v>1117</v>
      </c>
      <c r="G13" s="1526">
        <v>21.25</v>
      </c>
      <c r="H13" s="985">
        <f t="shared" si="0"/>
        <v>0</v>
      </c>
      <c r="I13" s="1354">
        <f t="shared" si="1"/>
        <v>0</v>
      </c>
      <c r="J13" s="532">
        <v>1</v>
      </c>
      <c r="K13" s="506">
        <v>60</v>
      </c>
      <c r="L13" s="116"/>
      <c r="M13" s="1385">
        <f t="shared" si="2"/>
        <v>0</v>
      </c>
      <c r="N13" s="304"/>
      <c r="O13" s="1287"/>
    </row>
    <row r="14" spans="1:15">
      <c r="A14" s="304" t="str">
        <f>IF(L14&gt;0,COUNT($L$4:L14)+MAX('MI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" s="400"/>
      <c r="C14" s="387" t="s">
        <v>787</v>
      </c>
      <c r="D14" s="390" t="s">
        <v>778</v>
      </c>
      <c r="E14" s="984" t="s">
        <v>9832</v>
      </c>
      <c r="F14" s="984" t="s">
        <v>1119</v>
      </c>
      <c r="G14" s="1526">
        <v>35.43</v>
      </c>
      <c r="H14" s="985">
        <f t="shared" si="0"/>
        <v>0</v>
      </c>
      <c r="I14" s="1354">
        <f t="shared" si="1"/>
        <v>0</v>
      </c>
      <c r="J14" s="532">
        <v>1</v>
      </c>
      <c r="K14" s="506">
        <v>40</v>
      </c>
      <c r="L14" s="116"/>
      <c r="M14" s="1385">
        <f t="shared" si="2"/>
        <v>0</v>
      </c>
      <c r="N14" s="304"/>
      <c r="O14" s="1287"/>
    </row>
    <row r="15" spans="1:15">
      <c r="A15" s="304" t="str">
        <f>IF(L15&gt;0,COUNT($L$4:L15)+MAX('MI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" s="400"/>
      <c r="C15" s="387" t="s">
        <v>788</v>
      </c>
      <c r="D15" s="390" t="s">
        <v>778</v>
      </c>
      <c r="E15" s="984" t="s">
        <v>9833</v>
      </c>
      <c r="F15" s="984" t="s">
        <v>1121</v>
      </c>
      <c r="G15" s="1526">
        <v>72.67</v>
      </c>
      <c r="H15" s="985">
        <f t="shared" si="0"/>
        <v>0</v>
      </c>
      <c r="I15" s="1354">
        <f t="shared" si="1"/>
        <v>0</v>
      </c>
      <c r="J15" s="532">
        <v>1</v>
      </c>
      <c r="K15" s="506">
        <v>50</v>
      </c>
      <c r="L15" s="116"/>
      <c r="M15" s="1385">
        <f t="shared" si="2"/>
        <v>0</v>
      </c>
      <c r="N15" s="304"/>
      <c r="O15" s="1287"/>
    </row>
    <row r="16" spans="1:15">
      <c r="A16" s="304" t="str">
        <f>IF(L16&gt;0,COUNT($L$4:L16)+MAX('MI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" s="400"/>
      <c r="C16" s="387" t="s">
        <v>789</v>
      </c>
      <c r="D16" s="986" t="s">
        <v>778</v>
      </c>
      <c r="E16" s="984" t="s">
        <v>9834</v>
      </c>
      <c r="F16" s="984" t="s">
        <v>1124</v>
      </c>
      <c r="G16" s="1526">
        <v>98.98</v>
      </c>
      <c r="H16" s="985">
        <f t="shared" si="0"/>
        <v>0</v>
      </c>
      <c r="I16" s="1354">
        <f t="shared" si="1"/>
        <v>0</v>
      </c>
      <c r="J16" s="532">
        <v>1</v>
      </c>
      <c r="K16" s="506">
        <v>30</v>
      </c>
      <c r="L16" s="116"/>
      <c r="M16" s="1385">
        <f t="shared" si="2"/>
        <v>0</v>
      </c>
      <c r="N16" s="304"/>
      <c r="O16" s="1287"/>
    </row>
    <row r="17" spans="1:15">
      <c r="A17" s="304" t="str">
        <f>IF(L17&gt;0,COUNT($L$4:L17)+MAX('MI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" s="400"/>
      <c r="C17" s="387" t="s">
        <v>3076</v>
      </c>
      <c r="D17" s="986" t="s">
        <v>778</v>
      </c>
      <c r="E17" s="984" t="s">
        <v>9835</v>
      </c>
      <c r="F17" s="984" t="s">
        <v>5653</v>
      </c>
      <c r="G17" s="1275">
        <v>0</v>
      </c>
      <c r="H17" s="985">
        <f t="shared" si="0"/>
        <v>0</v>
      </c>
      <c r="I17" s="1354">
        <f t="shared" si="1"/>
        <v>0</v>
      </c>
      <c r="J17" s="532">
        <v>1</v>
      </c>
      <c r="K17" s="506">
        <v>20</v>
      </c>
      <c r="L17" s="116"/>
      <c r="M17" s="1385">
        <f t="shared" si="2"/>
        <v>0</v>
      </c>
      <c r="N17" s="304"/>
      <c r="O17" s="1287"/>
    </row>
    <row r="18" spans="1:15">
      <c r="A18" s="304" t="str">
        <f>IF(L18&gt;0,COUNT($L$4:L18)+MAX('MI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" s="400"/>
      <c r="C18" s="387" t="s">
        <v>790</v>
      </c>
      <c r="D18" s="986" t="s">
        <v>778</v>
      </c>
      <c r="E18" s="984" t="s">
        <v>9836</v>
      </c>
      <c r="F18" s="984" t="s">
        <v>5651</v>
      </c>
      <c r="G18" s="1526">
        <v>217.92999999999998</v>
      </c>
      <c r="H18" s="985">
        <f t="shared" si="0"/>
        <v>0</v>
      </c>
      <c r="I18" s="1354">
        <f t="shared" si="1"/>
        <v>0</v>
      </c>
      <c r="J18" s="532">
        <v>1</v>
      </c>
      <c r="K18" s="506">
        <v>12</v>
      </c>
      <c r="L18" s="116"/>
      <c r="M18" s="1385">
        <f t="shared" si="2"/>
        <v>0</v>
      </c>
      <c r="N18" s="304"/>
      <c r="O18" s="1287"/>
    </row>
    <row r="19" spans="1:15">
      <c r="A19" s="304" t="str">
        <f>IF(L19&gt;0,COUNT($L$4:L19)+MAX('MI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" s="400"/>
      <c r="C19" s="387" t="s">
        <v>791</v>
      </c>
      <c r="D19" s="986" t="s">
        <v>778</v>
      </c>
      <c r="E19" s="984" t="s">
        <v>9837</v>
      </c>
      <c r="F19" s="984" t="s">
        <v>5654</v>
      </c>
      <c r="G19" s="1526">
        <v>495.28999999999996</v>
      </c>
      <c r="H19" s="985">
        <f t="shared" si="0"/>
        <v>0</v>
      </c>
      <c r="I19" s="1354">
        <f t="shared" si="1"/>
        <v>0</v>
      </c>
      <c r="J19" s="532">
        <v>1</v>
      </c>
      <c r="K19" s="506">
        <v>6</v>
      </c>
      <c r="L19" s="116"/>
      <c r="M19" s="1385">
        <f t="shared" si="2"/>
        <v>0</v>
      </c>
      <c r="N19" s="304"/>
      <c r="O19" s="1287"/>
    </row>
    <row r="20" spans="1:15">
      <c r="A20" s="304" t="str">
        <f>IF(L20&gt;0,COUNT($L$4:L20)+MAX('MI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" s="400"/>
      <c r="C20" s="387" t="s">
        <v>792</v>
      </c>
      <c r="D20" s="986" t="s">
        <v>778</v>
      </c>
      <c r="E20" s="984" t="s">
        <v>9838</v>
      </c>
      <c r="F20" s="984" t="s">
        <v>5652</v>
      </c>
      <c r="G20" s="1526">
        <v>818.52</v>
      </c>
      <c r="H20" s="985">
        <f t="shared" si="0"/>
        <v>0</v>
      </c>
      <c r="I20" s="1354">
        <f t="shared" si="1"/>
        <v>0</v>
      </c>
      <c r="J20" s="532">
        <v>1</v>
      </c>
      <c r="K20" s="506">
        <v>3</v>
      </c>
      <c r="L20" s="116"/>
      <c r="M20" s="1385">
        <f t="shared" si="2"/>
        <v>0</v>
      </c>
      <c r="N20" s="304"/>
      <c r="O20" s="1287"/>
    </row>
    <row r="21" spans="1:15">
      <c r="A21" s="304" t="str">
        <f>IF(L21&gt;0,COUNT($L$4:L21)+MAX('MI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" s="400"/>
      <c r="C21" s="387" t="s">
        <v>3076</v>
      </c>
      <c r="D21" s="986" t="s">
        <v>778</v>
      </c>
      <c r="E21" s="987" t="s">
        <v>9839</v>
      </c>
      <c r="F21" s="987" t="s">
        <v>5655</v>
      </c>
      <c r="G21" s="1275">
        <v>0</v>
      </c>
      <c r="H21" s="988">
        <f t="shared" si="0"/>
        <v>0</v>
      </c>
      <c r="I21" s="1355">
        <f t="shared" si="1"/>
        <v>0</v>
      </c>
      <c r="J21" s="350">
        <v>1</v>
      </c>
      <c r="K21" s="508">
        <v>1</v>
      </c>
      <c r="L21" s="117"/>
      <c r="M21" s="1389">
        <f t="shared" si="2"/>
        <v>0</v>
      </c>
      <c r="N21" s="304"/>
      <c r="O21" s="1287"/>
    </row>
    <row r="22" spans="1:15" ht="15.75" customHeight="1">
      <c r="A22" s="304" t="str">
        <f>IF(L22&gt;0,COUNT($L$4:L22)+MAX('MI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" s="513"/>
      <c r="C22" s="472"/>
      <c r="D22" s="975"/>
      <c r="E22" s="473" t="s">
        <v>5207</v>
      </c>
      <c r="F22" s="976"/>
      <c r="G22" s="1525" t="s">
        <v>563</v>
      </c>
      <c r="H22" s="977"/>
      <c r="I22" s="1415"/>
      <c r="J22" s="978"/>
      <c r="K22" s="979"/>
      <c r="L22" s="192"/>
      <c r="M22" s="1404"/>
      <c r="N22" s="304"/>
      <c r="O22" s="1287"/>
    </row>
    <row r="23" spans="1:15">
      <c r="A23" s="304" t="str">
        <f>IF(L23&gt;0,COUNT($L$4:L23)+MAX('MI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" s="400"/>
      <c r="C23" s="401" t="s">
        <v>806</v>
      </c>
      <c r="D23" s="330" t="s">
        <v>807</v>
      </c>
      <c r="E23" s="989" t="s">
        <v>9840</v>
      </c>
      <c r="F23" s="989" t="s">
        <v>5656</v>
      </c>
      <c r="G23" s="1527">
        <v>13.91</v>
      </c>
      <c r="H23" s="990">
        <f t="shared" ref="H23:H73" si="3">$H$2</f>
        <v>0</v>
      </c>
      <c r="I23" s="1422">
        <f t="shared" ref="I23:I73" si="4">IFERROR(H23*G23,"-")</f>
        <v>0</v>
      </c>
      <c r="J23" s="660">
        <v>25</v>
      </c>
      <c r="K23" s="333">
        <v>2000</v>
      </c>
      <c r="L23" s="182"/>
      <c r="M23" s="1384">
        <f t="shared" ref="M23:M73" si="5">IFERROR(I23*L23,0)</f>
        <v>0</v>
      </c>
      <c r="N23" s="304"/>
      <c r="O23" s="1287"/>
    </row>
    <row r="24" spans="1:15">
      <c r="A24" s="304" t="str">
        <f>IF(L24&gt;0,COUNT($L$4:L24)+MAX('MI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" s="400"/>
      <c r="C24" s="405"/>
      <c r="D24" s="356"/>
      <c r="E24" s="991"/>
      <c r="F24" s="991"/>
      <c r="G24" s="1528"/>
      <c r="H24" s="992"/>
      <c r="I24" s="1455"/>
      <c r="J24" s="635"/>
      <c r="K24" s="624"/>
      <c r="L24" s="119"/>
      <c r="M24" s="1387"/>
      <c r="N24" s="304"/>
      <c r="O24" s="1287"/>
    </row>
    <row r="25" spans="1:15">
      <c r="A25" s="304" t="str">
        <f>IF(L25&gt;0,COUNT($L$4:L25)+MAX('MI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" s="400"/>
      <c r="C25" s="384" t="s">
        <v>808</v>
      </c>
      <c r="D25" s="330" t="s">
        <v>807</v>
      </c>
      <c r="E25" s="981" t="s">
        <v>9841</v>
      </c>
      <c r="F25" s="981" t="s">
        <v>5668</v>
      </c>
      <c r="G25" s="1428">
        <v>6.16</v>
      </c>
      <c r="H25" s="982">
        <f t="shared" si="3"/>
        <v>0</v>
      </c>
      <c r="I25" s="1353">
        <f t="shared" si="4"/>
        <v>0</v>
      </c>
      <c r="J25" s="343">
        <v>25</v>
      </c>
      <c r="K25" s="504">
        <v>800</v>
      </c>
      <c r="L25" s="114"/>
      <c r="M25" s="1383">
        <f t="shared" si="5"/>
        <v>0</v>
      </c>
      <c r="N25" s="304"/>
      <c r="O25" s="1287"/>
    </row>
    <row r="26" spans="1:15">
      <c r="A26" s="304" t="str">
        <f>IF(L26&gt;0,COUNT($L$4:L26)+MAX('MI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" s="400"/>
      <c r="C26" s="391" t="s">
        <v>809</v>
      </c>
      <c r="D26" s="986" t="s">
        <v>807</v>
      </c>
      <c r="E26" s="987" t="s">
        <v>9842</v>
      </c>
      <c r="F26" s="987" t="s">
        <v>5657</v>
      </c>
      <c r="G26" s="1429">
        <v>4.5999999999999996</v>
      </c>
      <c r="H26" s="988">
        <f t="shared" si="3"/>
        <v>0</v>
      </c>
      <c r="I26" s="1355">
        <f t="shared" si="4"/>
        <v>0</v>
      </c>
      <c r="J26" s="350">
        <v>100</v>
      </c>
      <c r="K26" s="508">
        <v>800</v>
      </c>
      <c r="L26" s="117"/>
      <c r="M26" s="1389">
        <f t="shared" si="5"/>
        <v>0</v>
      </c>
      <c r="N26" s="304"/>
      <c r="O26" s="1287"/>
    </row>
    <row r="27" spans="1:15">
      <c r="A27" s="304" t="str">
        <f>IF(L27&gt;0,COUNT($L$4:L27)+MAX('MI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" s="400"/>
      <c r="C27" s="405"/>
      <c r="D27" s="356"/>
      <c r="E27" s="991"/>
      <c r="F27" s="991"/>
      <c r="G27" s="1528"/>
      <c r="H27" s="992"/>
      <c r="I27" s="1455"/>
      <c r="J27" s="635"/>
      <c r="K27" s="624"/>
      <c r="L27" s="119"/>
      <c r="M27" s="1387"/>
      <c r="N27" s="304"/>
      <c r="O27" s="1287"/>
    </row>
    <row r="28" spans="1:15">
      <c r="A28" s="304" t="str">
        <f>IF(L28&gt;0,COUNT($L$4:L28)+MAX('MI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" s="400"/>
      <c r="C28" s="384" t="s">
        <v>810</v>
      </c>
      <c r="D28" s="330" t="s">
        <v>807</v>
      </c>
      <c r="E28" s="981" t="s">
        <v>9843</v>
      </c>
      <c r="F28" s="981" t="s">
        <v>5671</v>
      </c>
      <c r="G28" s="1428">
        <v>6.31</v>
      </c>
      <c r="H28" s="982">
        <f t="shared" si="3"/>
        <v>0</v>
      </c>
      <c r="I28" s="1353">
        <f t="shared" si="4"/>
        <v>0</v>
      </c>
      <c r="J28" s="343">
        <v>25</v>
      </c>
      <c r="K28" s="504">
        <v>800</v>
      </c>
      <c r="L28" s="114"/>
      <c r="M28" s="1383">
        <f t="shared" si="5"/>
        <v>0</v>
      </c>
      <c r="N28" s="304"/>
      <c r="O28" s="1287"/>
    </row>
    <row r="29" spans="1:15">
      <c r="A29" s="304" t="str">
        <f>IF(L29&gt;0,COUNT($L$4:L29)+MAX('MI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" s="400"/>
      <c r="C29" s="387" t="s">
        <v>811</v>
      </c>
      <c r="D29" s="986" t="s">
        <v>807</v>
      </c>
      <c r="E29" s="984" t="s">
        <v>9844</v>
      </c>
      <c r="F29" s="984" t="s">
        <v>5672</v>
      </c>
      <c r="G29" s="1526">
        <v>5.71</v>
      </c>
      <c r="H29" s="985">
        <f t="shared" si="3"/>
        <v>0</v>
      </c>
      <c r="I29" s="1354">
        <f t="shared" si="4"/>
        <v>0</v>
      </c>
      <c r="J29" s="532">
        <v>25</v>
      </c>
      <c r="K29" s="506">
        <v>800</v>
      </c>
      <c r="L29" s="116"/>
      <c r="M29" s="1385">
        <f t="shared" si="5"/>
        <v>0</v>
      </c>
      <c r="N29" s="304"/>
      <c r="O29" s="1287"/>
    </row>
    <row r="30" spans="1:15">
      <c r="A30" s="304" t="str">
        <f>IF(L30&gt;0,COUNT($L$4:L30)+MAX('MI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" s="400"/>
      <c r="C30" s="391" t="s">
        <v>812</v>
      </c>
      <c r="D30" s="986" t="s">
        <v>807</v>
      </c>
      <c r="E30" s="987" t="s">
        <v>9845</v>
      </c>
      <c r="F30" s="987" t="s">
        <v>5658</v>
      </c>
      <c r="G30" s="1429">
        <v>4.7</v>
      </c>
      <c r="H30" s="988">
        <f t="shared" si="3"/>
        <v>0</v>
      </c>
      <c r="I30" s="1355">
        <f t="shared" si="4"/>
        <v>0</v>
      </c>
      <c r="J30" s="350">
        <v>25</v>
      </c>
      <c r="K30" s="508">
        <v>800</v>
      </c>
      <c r="L30" s="117"/>
      <c r="M30" s="1389">
        <f t="shared" si="5"/>
        <v>0</v>
      </c>
      <c r="N30" s="304"/>
      <c r="O30" s="1287"/>
    </row>
    <row r="31" spans="1:15">
      <c r="A31" s="304" t="str">
        <f>IF(L31&gt;0,COUNT($L$4:L31)+MAX('MI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" s="400"/>
      <c r="C31" s="405"/>
      <c r="D31" s="356"/>
      <c r="E31" s="991"/>
      <c r="F31" s="991"/>
      <c r="G31" s="1528"/>
      <c r="H31" s="992"/>
      <c r="I31" s="1455"/>
      <c r="J31" s="635"/>
      <c r="K31" s="624"/>
      <c r="L31" s="119"/>
      <c r="M31" s="1387"/>
      <c r="N31" s="304"/>
      <c r="O31" s="1287"/>
    </row>
    <row r="32" spans="1:15">
      <c r="A32" s="304" t="str">
        <f>IF(L32&gt;0,COUNT($L$4:L32)+MAX('MI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" s="400"/>
      <c r="C32" s="384" t="s">
        <v>813</v>
      </c>
      <c r="D32" s="330" t="s">
        <v>807</v>
      </c>
      <c r="E32" s="981" t="s">
        <v>9846</v>
      </c>
      <c r="F32" s="981" t="s">
        <v>5703</v>
      </c>
      <c r="G32" s="1428">
        <v>12.49</v>
      </c>
      <c r="H32" s="982">
        <f t="shared" si="3"/>
        <v>0</v>
      </c>
      <c r="I32" s="1353">
        <f t="shared" si="4"/>
        <v>0</v>
      </c>
      <c r="J32" s="343">
        <v>25</v>
      </c>
      <c r="K32" s="504">
        <v>500</v>
      </c>
      <c r="L32" s="114"/>
      <c r="M32" s="1383">
        <f t="shared" si="5"/>
        <v>0</v>
      </c>
      <c r="N32" s="304"/>
      <c r="O32" s="1287"/>
    </row>
    <row r="33" spans="1:15">
      <c r="A33" s="304" t="str">
        <f>IF(L33&gt;0,COUNT($L$4:L33)+MAX('MI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" s="400"/>
      <c r="C33" s="387" t="s">
        <v>814</v>
      </c>
      <c r="D33" s="986" t="s">
        <v>807</v>
      </c>
      <c r="E33" s="984" t="s">
        <v>9847</v>
      </c>
      <c r="F33" s="984" t="s">
        <v>5675</v>
      </c>
      <c r="G33" s="1526">
        <v>14.1</v>
      </c>
      <c r="H33" s="985">
        <f t="shared" si="3"/>
        <v>0</v>
      </c>
      <c r="I33" s="1354">
        <f t="shared" si="4"/>
        <v>0</v>
      </c>
      <c r="J33" s="532">
        <v>25</v>
      </c>
      <c r="K33" s="506">
        <v>500</v>
      </c>
      <c r="L33" s="116"/>
      <c r="M33" s="1385">
        <f t="shared" si="5"/>
        <v>0</v>
      </c>
      <c r="N33" s="304"/>
      <c r="O33" s="1287"/>
    </row>
    <row r="34" spans="1:15">
      <c r="A34" s="304" t="str">
        <f>IF(L34&gt;0,COUNT($L$4:L34)+MAX('MI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" s="400"/>
      <c r="C34" s="391" t="s">
        <v>815</v>
      </c>
      <c r="D34" s="986" t="s">
        <v>807</v>
      </c>
      <c r="E34" s="987" t="s">
        <v>9848</v>
      </c>
      <c r="F34" s="987" t="s">
        <v>5694</v>
      </c>
      <c r="G34" s="1429">
        <v>11.42</v>
      </c>
      <c r="H34" s="988">
        <f t="shared" si="3"/>
        <v>0</v>
      </c>
      <c r="I34" s="1355">
        <f t="shared" si="4"/>
        <v>0</v>
      </c>
      <c r="J34" s="350">
        <v>25</v>
      </c>
      <c r="K34" s="508">
        <v>500</v>
      </c>
      <c r="L34" s="117"/>
      <c r="M34" s="1389">
        <f t="shared" si="5"/>
        <v>0</v>
      </c>
      <c r="N34" s="304"/>
      <c r="O34" s="1287"/>
    </row>
    <row r="35" spans="1:15">
      <c r="A35" s="304" t="str">
        <f>IF(L35&gt;0,COUNT($L$4:L35)+MAX('MI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" s="400"/>
      <c r="C35" s="405"/>
      <c r="D35" s="356"/>
      <c r="E35" s="991"/>
      <c r="F35" s="991"/>
      <c r="G35" s="1528"/>
      <c r="H35" s="992"/>
      <c r="I35" s="1455"/>
      <c r="J35" s="635"/>
      <c r="K35" s="624"/>
      <c r="L35" s="119"/>
      <c r="M35" s="1387"/>
      <c r="N35" s="304"/>
      <c r="O35" s="1287"/>
    </row>
    <row r="36" spans="1:15">
      <c r="A36" s="304" t="str">
        <f>IF(L36&gt;0,COUNT($L$4:L36)+MAX('MI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" s="400"/>
      <c r="C36" s="384" t="s">
        <v>816</v>
      </c>
      <c r="D36" s="330" t="s">
        <v>807</v>
      </c>
      <c r="E36" s="981" t="s">
        <v>9849</v>
      </c>
      <c r="F36" s="981" t="s">
        <v>5695</v>
      </c>
      <c r="G36" s="1428">
        <v>9.89</v>
      </c>
      <c r="H36" s="982">
        <f t="shared" si="3"/>
        <v>0</v>
      </c>
      <c r="I36" s="1353">
        <f t="shared" si="4"/>
        <v>0</v>
      </c>
      <c r="J36" s="343">
        <v>25</v>
      </c>
      <c r="K36" s="504">
        <v>400</v>
      </c>
      <c r="L36" s="114"/>
      <c r="M36" s="1383">
        <f t="shared" si="5"/>
        <v>0</v>
      </c>
      <c r="N36" s="304"/>
      <c r="O36" s="1287"/>
    </row>
    <row r="37" spans="1:15">
      <c r="A37" s="304" t="str">
        <f>IF(L37&gt;0,COUNT($L$4:L37)+MAX('MI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" s="400"/>
      <c r="C37" s="387" t="s">
        <v>817</v>
      </c>
      <c r="D37" s="983" t="s">
        <v>807</v>
      </c>
      <c r="E37" s="984" t="s">
        <v>9850</v>
      </c>
      <c r="F37" s="984" t="s">
        <v>5677</v>
      </c>
      <c r="G37" s="1526">
        <v>10.09</v>
      </c>
      <c r="H37" s="985">
        <f t="shared" si="3"/>
        <v>0</v>
      </c>
      <c r="I37" s="1354">
        <f t="shared" si="4"/>
        <v>0</v>
      </c>
      <c r="J37" s="532">
        <v>25</v>
      </c>
      <c r="K37" s="506">
        <v>400</v>
      </c>
      <c r="L37" s="116"/>
      <c r="M37" s="1385">
        <f t="shared" si="5"/>
        <v>0</v>
      </c>
      <c r="N37" s="304"/>
      <c r="O37" s="1287"/>
    </row>
    <row r="38" spans="1:15">
      <c r="A38" s="304" t="str">
        <f>IF(L38&gt;0,COUNT($L$4:L38)+MAX('MI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" s="400"/>
      <c r="C38" s="387" t="s">
        <v>818</v>
      </c>
      <c r="D38" s="983" t="s">
        <v>807</v>
      </c>
      <c r="E38" s="984" t="s">
        <v>9851</v>
      </c>
      <c r="F38" s="984" t="s">
        <v>5696</v>
      </c>
      <c r="G38" s="1526">
        <v>8.14</v>
      </c>
      <c r="H38" s="985">
        <f t="shared" si="3"/>
        <v>0</v>
      </c>
      <c r="I38" s="1354">
        <f t="shared" si="4"/>
        <v>0</v>
      </c>
      <c r="J38" s="532">
        <v>25</v>
      </c>
      <c r="K38" s="506">
        <v>350</v>
      </c>
      <c r="L38" s="116"/>
      <c r="M38" s="1385">
        <f t="shared" si="5"/>
        <v>0</v>
      </c>
      <c r="N38" s="304"/>
      <c r="O38" s="1287"/>
    </row>
    <row r="39" spans="1:15">
      <c r="A39" s="304" t="str">
        <f>IF(L39&gt;0,COUNT($L$4:L39)+MAX('MI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" s="400"/>
      <c r="C39" s="391" t="s">
        <v>819</v>
      </c>
      <c r="D39" s="986" t="s">
        <v>807</v>
      </c>
      <c r="E39" s="987" t="s">
        <v>9852</v>
      </c>
      <c r="F39" s="987" t="s">
        <v>5659</v>
      </c>
      <c r="G39" s="1429">
        <v>8.09</v>
      </c>
      <c r="H39" s="988">
        <f t="shared" si="3"/>
        <v>0</v>
      </c>
      <c r="I39" s="1355">
        <f t="shared" si="4"/>
        <v>0</v>
      </c>
      <c r="J39" s="350">
        <v>25</v>
      </c>
      <c r="K39" s="508">
        <v>350</v>
      </c>
      <c r="L39" s="117"/>
      <c r="M39" s="1389">
        <f t="shared" si="5"/>
        <v>0</v>
      </c>
      <c r="N39" s="304"/>
      <c r="O39" s="1287"/>
    </row>
    <row r="40" spans="1:15">
      <c r="A40" s="304" t="str">
        <f>IF(L40&gt;0,COUNT($L$4:L40)+MAX('MI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" s="400"/>
      <c r="C40" s="405"/>
      <c r="D40" s="356"/>
      <c r="E40" s="991"/>
      <c r="F40" s="991"/>
      <c r="G40" s="1528"/>
      <c r="H40" s="992"/>
      <c r="I40" s="1455"/>
      <c r="J40" s="635"/>
      <c r="K40" s="624"/>
      <c r="L40" s="119"/>
      <c r="M40" s="1387"/>
      <c r="N40" s="304"/>
      <c r="O40" s="1287"/>
    </row>
    <row r="41" spans="1:15">
      <c r="A41" s="304" t="str">
        <f>IF(L41&gt;0,COUNT($L$4:L41)+MAX('MI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1" s="400"/>
      <c r="C41" s="384" t="s">
        <v>820</v>
      </c>
      <c r="D41" s="980" t="s">
        <v>807</v>
      </c>
      <c r="E41" s="981" t="s">
        <v>9853</v>
      </c>
      <c r="F41" s="981" t="s">
        <v>5697</v>
      </c>
      <c r="G41" s="1428">
        <v>17.790000000000003</v>
      </c>
      <c r="H41" s="982">
        <f t="shared" si="3"/>
        <v>0</v>
      </c>
      <c r="I41" s="1353">
        <f t="shared" si="4"/>
        <v>0</v>
      </c>
      <c r="J41" s="343">
        <v>10</v>
      </c>
      <c r="K41" s="504">
        <v>200</v>
      </c>
      <c r="L41" s="114"/>
      <c r="M41" s="1383">
        <f t="shared" si="5"/>
        <v>0</v>
      </c>
      <c r="N41" s="304"/>
      <c r="O41" s="1287"/>
    </row>
    <row r="42" spans="1:15">
      <c r="A42" s="304" t="str">
        <f>IF(L42&gt;0,COUNT($L$4:L42)+MAX('MI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2" s="400"/>
      <c r="C42" s="387" t="s">
        <v>821</v>
      </c>
      <c r="D42" s="983" t="s">
        <v>807</v>
      </c>
      <c r="E42" s="984" t="s">
        <v>9854</v>
      </c>
      <c r="F42" s="984" t="s">
        <v>5680</v>
      </c>
      <c r="G42" s="1529">
        <v>15.799999999999999</v>
      </c>
      <c r="H42" s="985">
        <f t="shared" si="3"/>
        <v>0</v>
      </c>
      <c r="I42" s="1354">
        <f t="shared" si="4"/>
        <v>0</v>
      </c>
      <c r="J42" s="532">
        <v>10</v>
      </c>
      <c r="K42" s="506">
        <v>200</v>
      </c>
      <c r="L42" s="116"/>
      <c r="M42" s="1385">
        <f t="shared" si="5"/>
        <v>0</v>
      </c>
      <c r="N42" s="304"/>
      <c r="O42" s="1287"/>
    </row>
    <row r="43" spans="1:15">
      <c r="A43" s="304" t="str">
        <f>IF(L43&gt;0,COUNT($L$4:L43)+MAX('MI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3" s="400"/>
      <c r="C43" s="391" t="s">
        <v>822</v>
      </c>
      <c r="D43" s="986" t="s">
        <v>807</v>
      </c>
      <c r="E43" s="987" t="s">
        <v>9855</v>
      </c>
      <c r="F43" s="987" t="s">
        <v>5698</v>
      </c>
      <c r="G43" s="1429">
        <v>14.75</v>
      </c>
      <c r="H43" s="988">
        <f t="shared" si="3"/>
        <v>0</v>
      </c>
      <c r="I43" s="1355">
        <f t="shared" si="4"/>
        <v>0</v>
      </c>
      <c r="J43" s="350">
        <v>10</v>
      </c>
      <c r="K43" s="508">
        <v>160</v>
      </c>
      <c r="L43" s="117"/>
      <c r="M43" s="1389">
        <f t="shared" si="5"/>
        <v>0</v>
      </c>
      <c r="N43" s="304"/>
      <c r="O43" s="1287"/>
    </row>
    <row r="44" spans="1:15">
      <c r="A44" s="304" t="str">
        <f>IF(L44&gt;0,COUNT($L$4:L44)+MAX('MI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4" s="400"/>
      <c r="C44" s="405"/>
      <c r="D44" s="356"/>
      <c r="E44" s="991"/>
      <c r="F44" s="991"/>
      <c r="G44" s="1528"/>
      <c r="H44" s="992"/>
      <c r="I44" s="1455"/>
      <c r="J44" s="635"/>
      <c r="K44" s="624"/>
      <c r="L44" s="119"/>
      <c r="M44" s="1387"/>
      <c r="N44" s="304"/>
      <c r="O44" s="1287"/>
    </row>
    <row r="45" spans="1:15">
      <c r="A45" s="304" t="str">
        <f>IF(L45&gt;0,COUNT($L$4:L45)+MAX('MI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5" s="400"/>
      <c r="C45" s="384" t="s">
        <v>823</v>
      </c>
      <c r="D45" s="980" t="s">
        <v>807</v>
      </c>
      <c r="E45" s="981" t="s">
        <v>9856</v>
      </c>
      <c r="F45" s="981" t="s">
        <v>5704</v>
      </c>
      <c r="G45" s="1530">
        <v>21.740000000000002</v>
      </c>
      <c r="H45" s="982">
        <f t="shared" si="3"/>
        <v>0</v>
      </c>
      <c r="I45" s="1353">
        <f t="shared" si="4"/>
        <v>0</v>
      </c>
      <c r="J45" s="343">
        <v>1</v>
      </c>
      <c r="K45" s="504">
        <v>100</v>
      </c>
      <c r="L45" s="114"/>
      <c r="M45" s="1383">
        <f t="shared" si="5"/>
        <v>0</v>
      </c>
      <c r="N45" s="304"/>
      <c r="O45" s="1287"/>
    </row>
    <row r="46" spans="1:15">
      <c r="A46" s="304" t="str">
        <f>IF(L46&gt;0,COUNT($L$4:L46)+MAX('MI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6" s="400"/>
      <c r="C46" s="387" t="s">
        <v>824</v>
      </c>
      <c r="D46" s="986" t="s">
        <v>807</v>
      </c>
      <c r="E46" s="984" t="s">
        <v>9857</v>
      </c>
      <c r="F46" s="984" t="s">
        <v>5699</v>
      </c>
      <c r="G46" s="1526">
        <v>20.520000000000003</v>
      </c>
      <c r="H46" s="985">
        <f t="shared" si="3"/>
        <v>0</v>
      </c>
      <c r="I46" s="1354">
        <f t="shared" si="4"/>
        <v>0</v>
      </c>
      <c r="J46" s="532">
        <v>1</v>
      </c>
      <c r="K46" s="506">
        <v>100</v>
      </c>
      <c r="L46" s="116"/>
      <c r="M46" s="1385">
        <f t="shared" si="5"/>
        <v>0</v>
      </c>
      <c r="N46" s="304"/>
      <c r="O46" s="1287"/>
    </row>
    <row r="47" spans="1:15">
      <c r="A47" s="304" t="str">
        <f>IF(L47&gt;0,COUNT($L$4:L47)+MAX('MI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7" s="400"/>
      <c r="C47" s="391" t="s">
        <v>825</v>
      </c>
      <c r="D47" s="986" t="s">
        <v>807</v>
      </c>
      <c r="E47" s="987" t="s">
        <v>9858</v>
      </c>
      <c r="F47" s="987" t="s">
        <v>5700</v>
      </c>
      <c r="G47" s="1429">
        <v>20.520000000000003</v>
      </c>
      <c r="H47" s="988">
        <f t="shared" si="3"/>
        <v>0</v>
      </c>
      <c r="I47" s="1355">
        <f t="shared" si="4"/>
        <v>0</v>
      </c>
      <c r="J47" s="350">
        <v>1</v>
      </c>
      <c r="K47" s="508">
        <v>100</v>
      </c>
      <c r="L47" s="117"/>
      <c r="M47" s="1389">
        <f t="shared" si="5"/>
        <v>0</v>
      </c>
      <c r="N47" s="304"/>
      <c r="O47" s="1287"/>
    </row>
    <row r="48" spans="1:15">
      <c r="A48" s="304" t="str">
        <f>IF(L48&gt;0,COUNT($L$4:L48)+MAX('MI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8" s="400"/>
      <c r="C48" s="405"/>
      <c r="D48" s="356"/>
      <c r="E48" s="991"/>
      <c r="F48" s="991"/>
      <c r="G48" s="1528"/>
      <c r="H48" s="992"/>
      <c r="I48" s="1455"/>
      <c r="J48" s="635"/>
      <c r="K48" s="624"/>
      <c r="L48" s="119"/>
      <c r="M48" s="1387"/>
      <c r="N48" s="304"/>
      <c r="O48" s="1287"/>
    </row>
    <row r="49" spans="1:15">
      <c r="A49" s="304" t="str">
        <f>IF(L49&gt;0,COUNT($L$4:L49)+MAX('MI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9" s="400"/>
      <c r="C49" s="384" t="s">
        <v>826</v>
      </c>
      <c r="D49" s="330" t="s">
        <v>807</v>
      </c>
      <c r="E49" s="981" t="s">
        <v>9859</v>
      </c>
      <c r="F49" s="981" t="s">
        <v>5705</v>
      </c>
      <c r="G49" s="1428">
        <v>36.78</v>
      </c>
      <c r="H49" s="982">
        <f t="shared" si="3"/>
        <v>0</v>
      </c>
      <c r="I49" s="1353">
        <f t="shared" si="4"/>
        <v>0</v>
      </c>
      <c r="J49" s="343">
        <v>1</v>
      </c>
      <c r="K49" s="504">
        <v>100</v>
      </c>
      <c r="L49" s="114"/>
      <c r="M49" s="1383">
        <f t="shared" si="5"/>
        <v>0</v>
      </c>
      <c r="N49" s="304"/>
      <c r="O49" s="1287"/>
    </row>
    <row r="50" spans="1:15">
      <c r="A50" s="304" t="str">
        <f>IF(L50&gt;0,COUNT($L$4:L50)+MAX('MI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0" s="400"/>
      <c r="C50" s="387" t="s">
        <v>827</v>
      </c>
      <c r="D50" s="986" t="s">
        <v>807</v>
      </c>
      <c r="E50" s="984" t="s">
        <v>9860</v>
      </c>
      <c r="F50" s="984" t="s">
        <v>5706</v>
      </c>
      <c r="G50" s="1526">
        <v>34.619999999999997</v>
      </c>
      <c r="H50" s="985">
        <f t="shared" si="3"/>
        <v>0</v>
      </c>
      <c r="I50" s="1354">
        <f t="shared" si="4"/>
        <v>0</v>
      </c>
      <c r="J50" s="532">
        <v>1</v>
      </c>
      <c r="K50" s="506">
        <v>100</v>
      </c>
      <c r="L50" s="116"/>
      <c r="M50" s="1385">
        <f t="shared" si="5"/>
        <v>0</v>
      </c>
      <c r="N50" s="304"/>
      <c r="O50" s="1287"/>
    </row>
    <row r="51" spans="1:15">
      <c r="A51" s="304" t="str">
        <f>IF(L51&gt;0,COUNT($L$4:L51)+MAX('MI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1" s="400"/>
      <c r="C51" s="387" t="s">
        <v>828</v>
      </c>
      <c r="D51" s="986" t="s">
        <v>807</v>
      </c>
      <c r="E51" s="984" t="s">
        <v>9861</v>
      </c>
      <c r="F51" s="984" t="s">
        <v>5707</v>
      </c>
      <c r="G51" s="1526">
        <v>34.619999999999997</v>
      </c>
      <c r="H51" s="985">
        <f t="shared" si="3"/>
        <v>0</v>
      </c>
      <c r="I51" s="1354">
        <f t="shared" si="4"/>
        <v>0</v>
      </c>
      <c r="J51" s="532">
        <v>1</v>
      </c>
      <c r="K51" s="506">
        <v>100</v>
      </c>
      <c r="L51" s="116"/>
      <c r="M51" s="1385">
        <f t="shared" si="5"/>
        <v>0</v>
      </c>
      <c r="N51" s="304"/>
      <c r="O51" s="1287"/>
    </row>
    <row r="52" spans="1:15">
      <c r="A52" s="304" t="str">
        <f>IF(L52&gt;0,COUNT($L$4:L52)+MAX('MI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2" s="400"/>
      <c r="C52" s="391" t="s">
        <v>829</v>
      </c>
      <c r="D52" s="986" t="s">
        <v>807</v>
      </c>
      <c r="E52" s="987" t="s">
        <v>9862</v>
      </c>
      <c r="F52" s="987" t="s">
        <v>5701</v>
      </c>
      <c r="G52" s="1429">
        <v>33.949999999999996</v>
      </c>
      <c r="H52" s="988">
        <f t="shared" si="3"/>
        <v>0</v>
      </c>
      <c r="I52" s="1355">
        <f t="shared" si="4"/>
        <v>0</v>
      </c>
      <c r="J52" s="350">
        <v>1</v>
      </c>
      <c r="K52" s="508">
        <v>100</v>
      </c>
      <c r="L52" s="117"/>
      <c r="M52" s="1389">
        <f t="shared" si="5"/>
        <v>0</v>
      </c>
      <c r="N52" s="304"/>
      <c r="O52" s="1287"/>
    </row>
    <row r="53" spans="1:15">
      <c r="A53" s="304" t="str">
        <f>IF(L53&gt;0,COUNT($L$4:L53)+MAX('MI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3" s="400"/>
      <c r="C53" s="405"/>
      <c r="D53" s="356"/>
      <c r="E53" s="991"/>
      <c r="F53" s="991"/>
      <c r="G53" s="1528"/>
      <c r="H53" s="992"/>
      <c r="I53" s="1455"/>
      <c r="J53" s="635"/>
      <c r="K53" s="624"/>
      <c r="L53" s="119"/>
      <c r="M53" s="1387"/>
      <c r="N53" s="304"/>
      <c r="O53" s="1287"/>
    </row>
    <row r="54" spans="1:15">
      <c r="A54" s="304" t="str">
        <f>IF(L54&gt;0,COUNT($L$4:L54)+MAX('MI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4" s="400"/>
      <c r="C54" s="384" t="s">
        <v>830</v>
      </c>
      <c r="D54" s="330" t="s">
        <v>807</v>
      </c>
      <c r="E54" s="981" t="s">
        <v>9863</v>
      </c>
      <c r="F54" s="981" t="s">
        <v>5708</v>
      </c>
      <c r="G54" s="1428">
        <v>59.85</v>
      </c>
      <c r="H54" s="982">
        <f t="shared" si="3"/>
        <v>0</v>
      </c>
      <c r="I54" s="1353">
        <f t="shared" si="4"/>
        <v>0</v>
      </c>
      <c r="J54" s="343">
        <v>1</v>
      </c>
      <c r="K54" s="504">
        <v>50</v>
      </c>
      <c r="L54" s="114"/>
      <c r="M54" s="1383">
        <f t="shared" si="5"/>
        <v>0</v>
      </c>
      <c r="N54" s="304"/>
      <c r="O54" s="1287"/>
    </row>
    <row r="55" spans="1:15">
      <c r="A55" s="304" t="str">
        <f>IF(L55&gt;0,COUNT($L$4:L55)+MAX('MI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5" s="400"/>
      <c r="C55" s="387" t="s">
        <v>831</v>
      </c>
      <c r="D55" s="986" t="s">
        <v>807</v>
      </c>
      <c r="E55" s="984" t="s">
        <v>9864</v>
      </c>
      <c r="F55" s="984" t="s">
        <v>5709</v>
      </c>
      <c r="G55" s="1526">
        <v>57.489999999999995</v>
      </c>
      <c r="H55" s="985">
        <f t="shared" si="3"/>
        <v>0</v>
      </c>
      <c r="I55" s="1354">
        <f t="shared" si="4"/>
        <v>0</v>
      </c>
      <c r="J55" s="532">
        <v>1</v>
      </c>
      <c r="K55" s="506">
        <v>50</v>
      </c>
      <c r="L55" s="116"/>
      <c r="M55" s="1385">
        <f t="shared" si="5"/>
        <v>0</v>
      </c>
      <c r="N55" s="304"/>
      <c r="O55" s="1287"/>
    </row>
    <row r="56" spans="1:15">
      <c r="A56" s="304" t="str">
        <f>IF(L56&gt;0,COUNT($L$4:L56)+MAX('MI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6" s="400"/>
      <c r="C56" s="387" t="s">
        <v>832</v>
      </c>
      <c r="D56" s="986" t="s">
        <v>807</v>
      </c>
      <c r="E56" s="984" t="s">
        <v>9865</v>
      </c>
      <c r="F56" s="984" t="s">
        <v>5710</v>
      </c>
      <c r="G56" s="1526">
        <v>56.41</v>
      </c>
      <c r="H56" s="985">
        <f t="shared" si="3"/>
        <v>0</v>
      </c>
      <c r="I56" s="1354">
        <f t="shared" si="4"/>
        <v>0</v>
      </c>
      <c r="J56" s="532">
        <v>1</v>
      </c>
      <c r="K56" s="506">
        <v>50</v>
      </c>
      <c r="L56" s="116"/>
      <c r="M56" s="1385">
        <f t="shared" si="5"/>
        <v>0</v>
      </c>
      <c r="N56" s="304"/>
      <c r="O56" s="1287"/>
    </row>
    <row r="57" spans="1:15">
      <c r="A57" s="304" t="str">
        <f>IF(L57&gt;0,COUNT($L$4:L57)+MAX('MI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7" s="400"/>
      <c r="C57" s="387" t="s">
        <v>833</v>
      </c>
      <c r="D57" s="986" t="s">
        <v>807</v>
      </c>
      <c r="E57" s="984" t="s">
        <v>9866</v>
      </c>
      <c r="F57" s="984" t="s">
        <v>5711</v>
      </c>
      <c r="G57" s="1526">
        <v>52.449999999999996</v>
      </c>
      <c r="H57" s="985">
        <f t="shared" si="3"/>
        <v>0</v>
      </c>
      <c r="I57" s="1354">
        <f t="shared" si="4"/>
        <v>0</v>
      </c>
      <c r="J57" s="532">
        <v>1</v>
      </c>
      <c r="K57" s="506">
        <v>50</v>
      </c>
      <c r="L57" s="116"/>
      <c r="M57" s="1385">
        <f t="shared" si="5"/>
        <v>0</v>
      </c>
      <c r="N57" s="304"/>
      <c r="O57" s="1287"/>
    </row>
    <row r="58" spans="1:15">
      <c r="A58" s="304" t="str">
        <f>IF(L58&gt;0,COUNT($L$4:L58)+MAX('MI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8" s="400"/>
      <c r="C58" s="387" t="s">
        <v>834</v>
      </c>
      <c r="D58" s="986" t="s">
        <v>807</v>
      </c>
      <c r="E58" s="984" t="s">
        <v>9867</v>
      </c>
      <c r="F58" s="984" t="s">
        <v>5702</v>
      </c>
      <c r="G58" s="1526">
        <v>52.449999999999996</v>
      </c>
      <c r="H58" s="985">
        <f t="shared" si="3"/>
        <v>0</v>
      </c>
      <c r="I58" s="1354">
        <f t="shared" si="4"/>
        <v>0</v>
      </c>
      <c r="J58" s="532">
        <v>1</v>
      </c>
      <c r="K58" s="506">
        <v>50</v>
      </c>
      <c r="L58" s="116"/>
      <c r="M58" s="1385">
        <f t="shared" si="5"/>
        <v>0</v>
      </c>
      <c r="N58" s="304"/>
      <c r="O58" s="1287"/>
    </row>
    <row r="59" spans="1:15">
      <c r="A59" s="304" t="str">
        <f>IF(L59&gt;0,COUNT($L$4:L59)+MAX('MI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59" s="400"/>
      <c r="C59" s="387" t="s">
        <v>835</v>
      </c>
      <c r="D59" s="986" t="s">
        <v>807</v>
      </c>
      <c r="E59" s="984" t="s">
        <v>9868</v>
      </c>
      <c r="F59" s="984" t="s">
        <v>5712</v>
      </c>
      <c r="G59" s="1526">
        <v>125.22</v>
      </c>
      <c r="H59" s="985">
        <f t="shared" si="3"/>
        <v>0</v>
      </c>
      <c r="I59" s="1354">
        <f t="shared" si="4"/>
        <v>0</v>
      </c>
      <c r="J59" s="532">
        <v>1</v>
      </c>
      <c r="K59" s="506">
        <v>30</v>
      </c>
      <c r="L59" s="116"/>
      <c r="M59" s="1385">
        <f t="shared" si="5"/>
        <v>0</v>
      </c>
      <c r="N59" s="304"/>
      <c r="O59" s="1287"/>
    </row>
    <row r="60" spans="1:15">
      <c r="A60" s="304" t="str">
        <f>IF(L60&gt;0,COUNT($L$4:L60)+MAX('MI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0" s="400"/>
      <c r="C60" s="387" t="s">
        <v>836</v>
      </c>
      <c r="D60" s="986" t="s">
        <v>807</v>
      </c>
      <c r="E60" s="984" t="s">
        <v>9869</v>
      </c>
      <c r="F60" s="984" t="s">
        <v>5713</v>
      </c>
      <c r="G60" s="1526">
        <v>124.42</v>
      </c>
      <c r="H60" s="985">
        <f t="shared" si="3"/>
        <v>0</v>
      </c>
      <c r="I60" s="1354">
        <f t="shared" si="4"/>
        <v>0</v>
      </c>
      <c r="J60" s="532">
        <v>1</v>
      </c>
      <c r="K60" s="506">
        <v>30</v>
      </c>
      <c r="L60" s="116"/>
      <c r="M60" s="1385">
        <f t="shared" si="5"/>
        <v>0</v>
      </c>
      <c r="N60" s="304"/>
      <c r="O60" s="1287"/>
    </row>
    <row r="61" spans="1:15">
      <c r="A61" s="304" t="str">
        <f>IF(L61&gt;0,COUNT($L$4:L61)+MAX('MI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1" s="400"/>
      <c r="C61" s="387" t="s">
        <v>837</v>
      </c>
      <c r="D61" s="983" t="s">
        <v>807</v>
      </c>
      <c r="E61" s="984" t="s">
        <v>9870</v>
      </c>
      <c r="F61" s="984" t="s">
        <v>5714</v>
      </c>
      <c r="G61" s="1526">
        <v>110.14</v>
      </c>
      <c r="H61" s="985">
        <f t="shared" si="3"/>
        <v>0</v>
      </c>
      <c r="I61" s="1354">
        <f t="shared" si="4"/>
        <v>0</v>
      </c>
      <c r="J61" s="532">
        <v>1</v>
      </c>
      <c r="K61" s="506">
        <v>30</v>
      </c>
      <c r="L61" s="116"/>
      <c r="M61" s="1385">
        <f t="shared" si="5"/>
        <v>0</v>
      </c>
      <c r="N61" s="304"/>
      <c r="O61" s="1287"/>
    </row>
    <row r="62" spans="1:15">
      <c r="A62" s="304" t="str">
        <f>IF(L62&gt;0,COUNT($L$4:L62)+MAX('MI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2" s="400"/>
      <c r="C62" s="391" t="s">
        <v>838</v>
      </c>
      <c r="D62" s="986" t="s">
        <v>807</v>
      </c>
      <c r="E62" s="987" t="s">
        <v>9871</v>
      </c>
      <c r="F62" s="987" t="s">
        <v>5715</v>
      </c>
      <c r="G62" s="1429">
        <v>107.85000000000001</v>
      </c>
      <c r="H62" s="988">
        <f t="shared" si="3"/>
        <v>0</v>
      </c>
      <c r="I62" s="1355">
        <f t="shared" si="4"/>
        <v>0</v>
      </c>
      <c r="J62" s="350">
        <v>1</v>
      </c>
      <c r="K62" s="508">
        <v>30</v>
      </c>
      <c r="L62" s="117"/>
      <c r="M62" s="1389">
        <f t="shared" si="5"/>
        <v>0</v>
      </c>
      <c r="N62" s="304"/>
      <c r="O62" s="1287"/>
    </row>
    <row r="63" spans="1:15">
      <c r="A63" s="304" t="str">
        <f>IF(L63&gt;0,COUNT($L$4:L63)+MAX('MI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3" s="400"/>
      <c r="C63" s="405"/>
      <c r="D63" s="356"/>
      <c r="E63" s="991"/>
      <c r="F63" s="991"/>
      <c r="G63" s="1528"/>
      <c r="H63" s="992"/>
      <c r="I63" s="1455"/>
      <c r="J63" s="635"/>
      <c r="K63" s="624"/>
      <c r="L63" s="119"/>
      <c r="M63" s="1387"/>
      <c r="N63" s="304"/>
      <c r="O63" s="1287"/>
    </row>
    <row r="64" spans="1:15">
      <c r="A64" s="304" t="str">
        <f>IF(L64&gt;0,COUNT($L$4:L64)+MAX('MI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4" s="400"/>
      <c r="C64" s="384" t="s">
        <v>839</v>
      </c>
      <c r="D64" s="980" t="s">
        <v>807</v>
      </c>
      <c r="E64" s="981" t="s">
        <v>9872</v>
      </c>
      <c r="F64" s="981" t="s">
        <v>5716</v>
      </c>
      <c r="G64" s="1428">
        <v>145.85999999999999</v>
      </c>
      <c r="H64" s="982">
        <f t="shared" si="3"/>
        <v>0</v>
      </c>
      <c r="I64" s="1353">
        <f t="shared" si="4"/>
        <v>0</v>
      </c>
      <c r="J64" s="343">
        <v>1</v>
      </c>
      <c r="K64" s="504">
        <v>20</v>
      </c>
      <c r="L64" s="114"/>
      <c r="M64" s="1383">
        <f t="shared" si="5"/>
        <v>0</v>
      </c>
      <c r="N64" s="304"/>
      <c r="O64" s="1287"/>
    </row>
    <row r="65" spans="1:15">
      <c r="A65" s="304" t="str">
        <f>IF(L65&gt;0,COUNT($L$4:L65)+MAX('MI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5" s="400"/>
      <c r="C65" s="387" t="s">
        <v>840</v>
      </c>
      <c r="D65" s="983" t="s">
        <v>807</v>
      </c>
      <c r="E65" s="984" t="s">
        <v>9873</v>
      </c>
      <c r="F65" s="984" t="s">
        <v>5717</v>
      </c>
      <c r="G65" s="1526">
        <v>130.57</v>
      </c>
      <c r="H65" s="985">
        <f t="shared" si="3"/>
        <v>0</v>
      </c>
      <c r="I65" s="1354">
        <f t="shared" si="4"/>
        <v>0</v>
      </c>
      <c r="J65" s="532">
        <v>1</v>
      </c>
      <c r="K65" s="506">
        <v>20</v>
      </c>
      <c r="L65" s="116"/>
      <c r="M65" s="1385">
        <f t="shared" si="5"/>
        <v>0</v>
      </c>
      <c r="N65" s="304"/>
      <c r="O65" s="1287"/>
    </row>
    <row r="66" spans="1:15">
      <c r="A66" s="304" t="str">
        <f>IF(L66&gt;0,COUNT($L$4:L66)+MAX('MI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6" s="400"/>
      <c r="C66" s="391" t="s">
        <v>841</v>
      </c>
      <c r="D66" s="986" t="s">
        <v>807</v>
      </c>
      <c r="E66" s="987" t="s">
        <v>9874</v>
      </c>
      <c r="F66" s="987" t="s">
        <v>5718</v>
      </c>
      <c r="G66" s="1429">
        <v>133.29999999999998</v>
      </c>
      <c r="H66" s="988">
        <f t="shared" si="3"/>
        <v>0</v>
      </c>
      <c r="I66" s="1355">
        <f t="shared" si="4"/>
        <v>0</v>
      </c>
      <c r="J66" s="350">
        <v>1</v>
      </c>
      <c r="K66" s="508">
        <v>15</v>
      </c>
      <c r="L66" s="117"/>
      <c r="M66" s="1389">
        <f t="shared" si="5"/>
        <v>0</v>
      </c>
      <c r="N66" s="304"/>
      <c r="O66" s="1287"/>
    </row>
    <row r="67" spans="1:15">
      <c r="A67" s="304" t="str">
        <f>IF(L67&gt;0,COUNT($L$4:L67)+MAX('MI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7" s="400"/>
      <c r="C67" s="405"/>
      <c r="D67" s="356"/>
      <c r="E67" s="991"/>
      <c r="F67" s="991"/>
      <c r="G67" s="1528"/>
      <c r="H67" s="992"/>
      <c r="I67" s="1455"/>
      <c r="J67" s="635"/>
      <c r="K67" s="624"/>
      <c r="L67" s="119"/>
      <c r="M67" s="1387"/>
      <c r="N67" s="304"/>
      <c r="O67" s="1287"/>
    </row>
    <row r="68" spans="1:15">
      <c r="A68" s="304" t="str">
        <f>IF(L68&gt;0,COUNT($L$4:L68)+MAX('MI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8" s="400"/>
      <c r="C68" s="384" t="s">
        <v>842</v>
      </c>
      <c r="D68" s="980" t="s">
        <v>807</v>
      </c>
      <c r="E68" s="981" t="s">
        <v>9875</v>
      </c>
      <c r="F68" s="981" t="s">
        <v>5719</v>
      </c>
      <c r="G68" s="1428">
        <v>289.42</v>
      </c>
      <c r="H68" s="982">
        <f t="shared" si="3"/>
        <v>0</v>
      </c>
      <c r="I68" s="1353">
        <f t="shared" si="4"/>
        <v>0</v>
      </c>
      <c r="J68" s="343">
        <v>1</v>
      </c>
      <c r="K68" s="504">
        <v>18</v>
      </c>
      <c r="L68" s="114"/>
      <c r="M68" s="1383">
        <f t="shared" si="5"/>
        <v>0</v>
      </c>
      <c r="N68" s="304"/>
      <c r="O68" s="1287"/>
    </row>
    <row r="69" spans="1:15">
      <c r="A69" s="304" t="str">
        <f>IF(L69&gt;0,COUNT($L$4:L69)+MAX('MI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69" s="400"/>
      <c r="C69" s="387" t="s">
        <v>843</v>
      </c>
      <c r="D69" s="983" t="s">
        <v>807</v>
      </c>
      <c r="E69" s="984" t="s">
        <v>9876</v>
      </c>
      <c r="F69" s="984" t="s">
        <v>5720</v>
      </c>
      <c r="G69" s="1526">
        <v>301.02999999999997</v>
      </c>
      <c r="H69" s="985">
        <f t="shared" si="3"/>
        <v>0</v>
      </c>
      <c r="I69" s="1354">
        <f t="shared" si="4"/>
        <v>0</v>
      </c>
      <c r="J69" s="532">
        <v>1</v>
      </c>
      <c r="K69" s="506">
        <v>18</v>
      </c>
      <c r="L69" s="116"/>
      <c r="M69" s="1385">
        <f t="shared" si="5"/>
        <v>0</v>
      </c>
      <c r="N69" s="304"/>
      <c r="O69" s="1287"/>
    </row>
    <row r="70" spans="1:15">
      <c r="A70" s="304" t="str">
        <f>IF(L70&gt;0,COUNT($L$4:L70)+MAX('MI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0" s="400"/>
      <c r="C70" s="391" t="s">
        <v>844</v>
      </c>
      <c r="D70" s="986" t="s">
        <v>807</v>
      </c>
      <c r="E70" s="987" t="s">
        <v>9877</v>
      </c>
      <c r="F70" s="987" t="s">
        <v>5721</v>
      </c>
      <c r="G70" s="1429">
        <v>264.64999999999998</v>
      </c>
      <c r="H70" s="988">
        <f t="shared" si="3"/>
        <v>0</v>
      </c>
      <c r="I70" s="1355">
        <f t="shared" si="4"/>
        <v>0</v>
      </c>
      <c r="J70" s="350">
        <v>1</v>
      </c>
      <c r="K70" s="508">
        <v>18</v>
      </c>
      <c r="L70" s="117"/>
      <c r="M70" s="1389">
        <f t="shared" si="5"/>
        <v>0</v>
      </c>
      <c r="N70" s="304"/>
      <c r="O70" s="1287"/>
    </row>
    <row r="71" spans="1:15">
      <c r="A71" s="304" t="str">
        <f>IF(L71&gt;0,COUNT($L$4:L71)+MAX('MI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1" s="400"/>
      <c r="C71" s="405"/>
      <c r="D71" s="356"/>
      <c r="E71" s="991"/>
      <c r="F71" s="991"/>
      <c r="G71" s="1528"/>
      <c r="H71" s="992"/>
      <c r="I71" s="1455"/>
      <c r="J71" s="635"/>
      <c r="K71" s="624"/>
      <c r="L71" s="119"/>
      <c r="M71" s="1387"/>
      <c r="N71" s="304"/>
      <c r="O71" s="1287"/>
    </row>
    <row r="72" spans="1:15">
      <c r="A72" s="304" t="str">
        <f>IF(L72&gt;0,COUNT($L$4:L72)+MAX('MI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2" s="400"/>
      <c r="C72" s="384" t="s">
        <v>845</v>
      </c>
      <c r="D72" s="980" t="s">
        <v>807</v>
      </c>
      <c r="E72" s="981" t="s">
        <v>9878</v>
      </c>
      <c r="F72" s="981" t="s">
        <v>5722</v>
      </c>
      <c r="G72" s="1428">
        <v>1600.86</v>
      </c>
      <c r="H72" s="982">
        <f t="shared" si="3"/>
        <v>0</v>
      </c>
      <c r="I72" s="1353">
        <f t="shared" si="4"/>
        <v>0</v>
      </c>
      <c r="J72" s="343">
        <v>1</v>
      </c>
      <c r="K72" s="504">
        <v>4</v>
      </c>
      <c r="L72" s="114"/>
      <c r="M72" s="1383">
        <f t="shared" si="5"/>
        <v>0</v>
      </c>
      <c r="N72" s="304"/>
      <c r="O72" s="1287"/>
    </row>
    <row r="73" spans="1:15">
      <c r="A73" s="304" t="str">
        <f>IF(L73&gt;0,COUNT($L$4:L73)+MAX('MI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3" s="400"/>
      <c r="C73" s="391" t="s">
        <v>846</v>
      </c>
      <c r="D73" s="986" t="s">
        <v>807</v>
      </c>
      <c r="E73" s="987" t="s">
        <v>9879</v>
      </c>
      <c r="F73" s="987" t="s">
        <v>5723</v>
      </c>
      <c r="G73" s="1429">
        <v>1600.86</v>
      </c>
      <c r="H73" s="988">
        <f t="shared" si="3"/>
        <v>0</v>
      </c>
      <c r="I73" s="1355">
        <f t="shared" si="4"/>
        <v>0</v>
      </c>
      <c r="J73" s="350">
        <v>1</v>
      </c>
      <c r="K73" s="508">
        <v>4</v>
      </c>
      <c r="L73" s="117"/>
      <c r="M73" s="1389">
        <f t="shared" si="5"/>
        <v>0</v>
      </c>
      <c r="N73" s="304"/>
      <c r="O73" s="1287"/>
    </row>
    <row r="74" spans="1:15" ht="15.75" customHeight="1">
      <c r="A74" s="304" t="str">
        <f>IF(L74&gt;0,COUNT($L$4:L74)+MAX('MI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4" s="672"/>
      <c r="C74" s="472"/>
      <c r="D74" s="975"/>
      <c r="E74" s="473" t="s">
        <v>5208</v>
      </c>
      <c r="F74" s="976"/>
      <c r="G74" s="1525" t="s">
        <v>563</v>
      </c>
      <c r="H74" s="977"/>
      <c r="I74" s="1415"/>
      <c r="J74" s="978"/>
      <c r="K74" s="979"/>
      <c r="L74" s="192"/>
      <c r="M74" s="1404"/>
      <c r="N74" s="304"/>
      <c r="O74" s="1287"/>
    </row>
    <row r="75" spans="1:15">
      <c r="A75" s="304" t="str">
        <f>IF(L75&gt;0,COUNT($L$4:L75)+MAX('MI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5" s="431"/>
      <c r="C75" s="673" t="s">
        <v>934</v>
      </c>
      <c r="D75" s="330" t="s">
        <v>935</v>
      </c>
      <c r="E75" s="993" t="s">
        <v>8658</v>
      </c>
      <c r="F75" s="994" t="s">
        <v>5656</v>
      </c>
      <c r="G75" s="1527">
        <v>5.54</v>
      </c>
      <c r="H75" s="990">
        <f t="shared" ref="H75:H124" si="6">$H$2</f>
        <v>0</v>
      </c>
      <c r="I75" s="1422">
        <f t="shared" ref="I75:I124" si="7">IFERROR(H75*G75,"-")</f>
        <v>0</v>
      </c>
      <c r="J75" s="333">
        <v>25</v>
      </c>
      <c r="K75" s="333">
        <v>3300</v>
      </c>
      <c r="L75" s="182"/>
      <c r="M75" s="1384">
        <f t="shared" ref="M75:M124" si="8">IFERROR(I75*L75,0)</f>
        <v>0</v>
      </c>
      <c r="N75" s="304"/>
      <c r="O75" s="1287"/>
    </row>
    <row r="76" spans="1:15">
      <c r="A76" s="304" t="str">
        <f>IF(L76&gt;0,COUNT($L$4:L76)+MAX('MI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6" s="340"/>
      <c r="C76" s="622"/>
      <c r="D76" s="356"/>
      <c r="E76" s="995"/>
      <c r="F76" s="991"/>
      <c r="G76" s="1528"/>
      <c r="H76" s="992"/>
      <c r="I76" s="1455"/>
      <c r="J76" s="624"/>
      <c r="K76" s="624"/>
      <c r="L76" s="119"/>
      <c r="M76" s="1387"/>
      <c r="N76" s="304"/>
      <c r="O76" s="1287"/>
    </row>
    <row r="77" spans="1:15">
      <c r="A77" s="304" t="str">
        <f>IF(L77&gt;0,COUNT($L$4:L77)+MAX('MI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7" s="340"/>
      <c r="C77" s="387" t="s">
        <v>3076</v>
      </c>
      <c r="D77" s="980" t="s">
        <v>935</v>
      </c>
      <c r="E77" s="993" t="s">
        <v>8659</v>
      </c>
      <c r="F77" s="994" t="s">
        <v>5668</v>
      </c>
      <c r="G77" s="1275">
        <v>0</v>
      </c>
      <c r="H77" s="982">
        <f t="shared" si="6"/>
        <v>0</v>
      </c>
      <c r="I77" s="1353">
        <f t="shared" si="7"/>
        <v>0</v>
      </c>
      <c r="J77" s="504">
        <v>25</v>
      </c>
      <c r="K77" s="504">
        <v>1200</v>
      </c>
      <c r="L77" s="114"/>
      <c r="M77" s="1383">
        <f t="shared" si="8"/>
        <v>0</v>
      </c>
      <c r="N77" s="304"/>
      <c r="O77" s="1287"/>
    </row>
    <row r="78" spans="1:15">
      <c r="A78" s="304" t="str">
        <f>IF(L78&gt;0,COUNT($L$4:L78)+MAX('MI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8" s="340"/>
      <c r="C78" s="348" t="s">
        <v>936</v>
      </c>
      <c r="D78" s="986" t="s">
        <v>935</v>
      </c>
      <c r="E78" s="996" t="s">
        <v>8660</v>
      </c>
      <c r="F78" s="997" t="s">
        <v>5657</v>
      </c>
      <c r="G78" s="1429">
        <v>5.7299999999999995</v>
      </c>
      <c r="H78" s="988">
        <f t="shared" si="6"/>
        <v>0</v>
      </c>
      <c r="I78" s="1355">
        <f t="shared" si="7"/>
        <v>0</v>
      </c>
      <c r="J78" s="508">
        <v>25</v>
      </c>
      <c r="K78" s="508">
        <v>1200</v>
      </c>
      <c r="L78" s="117"/>
      <c r="M78" s="1389">
        <f t="shared" si="8"/>
        <v>0</v>
      </c>
      <c r="N78" s="304"/>
      <c r="O78" s="1287"/>
    </row>
    <row r="79" spans="1:15">
      <c r="A79" s="304" t="str">
        <f>IF(L79&gt;0,COUNT($L$4:L79)+MAX('MI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79" s="340"/>
      <c r="C79" s="622"/>
      <c r="D79" s="356"/>
      <c r="E79" s="995"/>
      <c r="F79" s="991"/>
      <c r="G79" s="1528"/>
      <c r="H79" s="992"/>
      <c r="I79" s="1455"/>
      <c r="J79" s="624"/>
      <c r="K79" s="624"/>
      <c r="L79" s="119"/>
      <c r="M79" s="1387"/>
      <c r="N79" s="304"/>
      <c r="O79" s="1287"/>
    </row>
    <row r="80" spans="1:15">
      <c r="A80" s="304" t="str">
        <f>IF(L80&gt;0,COUNT($L$4:L80)+MAX('MI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0" s="340"/>
      <c r="C80" s="341" t="s">
        <v>937</v>
      </c>
      <c r="D80" s="980" t="s">
        <v>935</v>
      </c>
      <c r="E80" s="993" t="s">
        <v>8661</v>
      </c>
      <c r="F80" s="994" t="s">
        <v>5672</v>
      </c>
      <c r="G80" s="1428">
        <v>5.42</v>
      </c>
      <c r="H80" s="982">
        <f t="shared" si="6"/>
        <v>0</v>
      </c>
      <c r="I80" s="1353">
        <f t="shared" si="7"/>
        <v>0</v>
      </c>
      <c r="J80" s="504">
        <v>25</v>
      </c>
      <c r="K80" s="504">
        <v>1000</v>
      </c>
      <c r="L80" s="114"/>
      <c r="M80" s="1383">
        <f t="shared" si="8"/>
        <v>0</v>
      </c>
      <c r="N80" s="304"/>
      <c r="O80" s="1287"/>
    </row>
    <row r="81" spans="1:15">
      <c r="A81" s="304" t="str">
        <f>IF(L81&gt;0,COUNT($L$4:L81)+MAX('MI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1" s="340"/>
      <c r="C81" s="348" t="s">
        <v>938</v>
      </c>
      <c r="D81" s="986" t="s">
        <v>935</v>
      </c>
      <c r="E81" s="996" t="s">
        <v>8662</v>
      </c>
      <c r="F81" s="997" t="s">
        <v>5658</v>
      </c>
      <c r="G81" s="1429">
        <v>4.87</v>
      </c>
      <c r="H81" s="988">
        <f t="shared" si="6"/>
        <v>0</v>
      </c>
      <c r="I81" s="1355">
        <f t="shared" si="7"/>
        <v>0</v>
      </c>
      <c r="J81" s="508">
        <v>25</v>
      </c>
      <c r="K81" s="508">
        <v>1000</v>
      </c>
      <c r="L81" s="117"/>
      <c r="M81" s="1389">
        <f t="shared" si="8"/>
        <v>0</v>
      </c>
      <c r="N81" s="304"/>
      <c r="O81" s="1287"/>
    </row>
    <row r="82" spans="1:15">
      <c r="A82" s="304" t="str">
        <f>IF(L82&gt;0,COUNT($L$4:L82)+MAX('MI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2" s="340"/>
      <c r="C82" s="622"/>
      <c r="D82" s="356"/>
      <c r="E82" s="995"/>
      <c r="F82" s="991"/>
      <c r="G82" s="1528"/>
      <c r="H82" s="992"/>
      <c r="I82" s="1455"/>
      <c r="J82" s="624"/>
      <c r="K82" s="624"/>
      <c r="L82" s="119"/>
      <c r="M82" s="1387"/>
      <c r="N82" s="304"/>
      <c r="O82" s="1287"/>
    </row>
    <row r="83" spans="1:15">
      <c r="A83" s="304" t="str">
        <f>IF(L83&gt;0,COUNT($L$4:L83)+MAX('MI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3" s="340"/>
      <c r="C83" s="341" t="s">
        <v>939</v>
      </c>
      <c r="D83" s="980" t="s">
        <v>935</v>
      </c>
      <c r="E83" s="993" t="s">
        <v>8663</v>
      </c>
      <c r="F83" s="994" t="s">
        <v>5675</v>
      </c>
      <c r="G83" s="1428">
        <v>11.8</v>
      </c>
      <c r="H83" s="982">
        <f t="shared" si="6"/>
        <v>0</v>
      </c>
      <c r="I83" s="1353">
        <f t="shared" si="7"/>
        <v>0</v>
      </c>
      <c r="J83" s="504">
        <v>25</v>
      </c>
      <c r="K83" s="504">
        <v>500</v>
      </c>
      <c r="L83" s="114"/>
      <c r="M83" s="1383">
        <f t="shared" si="8"/>
        <v>0</v>
      </c>
      <c r="N83" s="304"/>
      <c r="O83" s="1287"/>
    </row>
    <row r="84" spans="1:15">
      <c r="A84" s="304" t="str">
        <f>IF(L84&gt;0,COUNT($L$4:L84)+MAX('MI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4" s="340"/>
      <c r="C84" s="348" t="s">
        <v>940</v>
      </c>
      <c r="D84" s="986" t="s">
        <v>935</v>
      </c>
      <c r="E84" s="996" t="s">
        <v>8664</v>
      </c>
      <c r="F84" s="997" t="s">
        <v>5694</v>
      </c>
      <c r="G84" s="1429">
        <v>11.67</v>
      </c>
      <c r="H84" s="988">
        <f t="shared" si="6"/>
        <v>0</v>
      </c>
      <c r="I84" s="1355">
        <f t="shared" si="7"/>
        <v>0</v>
      </c>
      <c r="J84" s="508">
        <v>25</v>
      </c>
      <c r="K84" s="508">
        <v>500</v>
      </c>
      <c r="L84" s="117"/>
      <c r="M84" s="1389">
        <f t="shared" si="8"/>
        <v>0</v>
      </c>
      <c r="N84" s="304"/>
      <c r="O84" s="1287"/>
    </row>
    <row r="85" spans="1:15">
      <c r="A85" s="304" t="str">
        <f>IF(L85&gt;0,COUNT($L$4:L85)+MAX('MI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5" s="340"/>
      <c r="C85" s="622"/>
      <c r="D85" s="356"/>
      <c r="E85" s="995"/>
      <c r="F85" s="991"/>
      <c r="G85" s="1528"/>
      <c r="H85" s="992"/>
      <c r="I85" s="1455"/>
      <c r="J85" s="624"/>
      <c r="K85" s="624"/>
      <c r="L85" s="119"/>
      <c r="M85" s="1387"/>
      <c r="N85" s="304"/>
      <c r="O85" s="1287"/>
    </row>
    <row r="86" spans="1:15">
      <c r="A86" s="304" t="str">
        <f>IF(L86&gt;0,COUNT($L$4:L86)+MAX('MI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6" s="340"/>
      <c r="C86" s="387" t="s">
        <v>3076</v>
      </c>
      <c r="D86" s="980" t="s">
        <v>935</v>
      </c>
      <c r="E86" s="993" t="s">
        <v>8665</v>
      </c>
      <c r="F86" s="994" t="s">
        <v>5695</v>
      </c>
      <c r="G86" s="1275">
        <v>0</v>
      </c>
      <c r="H86" s="982">
        <f t="shared" si="6"/>
        <v>0</v>
      </c>
      <c r="I86" s="1353">
        <f t="shared" si="7"/>
        <v>0</v>
      </c>
      <c r="J86" s="504">
        <v>25</v>
      </c>
      <c r="K86" s="504">
        <v>400</v>
      </c>
      <c r="L86" s="114"/>
      <c r="M86" s="1383">
        <f t="shared" si="8"/>
        <v>0</v>
      </c>
      <c r="N86" s="304"/>
      <c r="O86" s="1287"/>
    </row>
    <row r="87" spans="1:15">
      <c r="A87" s="304" t="str">
        <f>IF(L87&gt;0,COUNT($L$4:L87)+MAX('MI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7" s="340"/>
      <c r="C87" s="344" t="s">
        <v>941</v>
      </c>
      <c r="D87" s="983" t="s">
        <v>935</v>
      </c>
      <c r="E87" s="996" t="s">
        <v>8666</v>
      </c>
      <c r="F87" s="997" t="s">
        <v>5677</v>
      </c>
      <c r="G87" s="1526">
        <v>9.64</v>
      </c>
      <c r="H87" s="985">
        <f t="shared" si="6"/>
        <v>0</v>
      </c>
      <c r="I87" s="1354">
        <f t="shared" si="7"/>
        <v>0</v>
      </c>
      <c r="J87" s="506">
        <v>25</v>
      </c>
      <c r="K87" s="506">
        <v>400</v>
      </c>
      <c r="L87" s="116"/>
      <c r="M87" s="1385">
        <f t="shared" si="8"/>
        <v>0</v>
      </c>
      <c r="N87" s="304"/>
      <c r="O87" s="1287"/>
    </row>
    <row r="88" spans="1:15">
      <c r="A88" s="304" t="str">
        <f>IF(L88&gt;0,COUNT($L$4:L88)+MAX('MI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8" s="340"/>
      <c r="C88" s="344" t="s">
        <v>942</v>
      </c>
      <c r="D88" s="983" t="s">
        <v>935</v>
      </c>
      <c r="E88" s="996" t="s">
        <v>8667</v>
      </c>
      <c r="F88" s="997" t="s">
        <v>5696</v>
      </c>
      <c r="G88" s="1526">
        <v>7.3599999999999994</v>
      </c>
      <c r="H88" s="985">
        <f t="shared" si="6"/>
        <v>0</v>
      </c>
      <c r="I88" s="1354">
        <f t="shared" si="7"/>
        <v>0</v>
      </c>
      <c r="J88" s="506">
        <v>25</v>
      </c>
      <c r="K88" s="506">
        <v>400</v>
      </c>
      <c r="L88" s="116"/>
      <c r="M88" s="1385">
        <f t="shared" si="8"/>
        <v>0</v>
      </c>
      <c r="N88" s="304"/>
      <c r="O88" s="1287"/>
    </row>
    <row r="89" spans="1:15">
      <c r="A89" s="304" t="str">
        <f>IF(L89&gt;0,COUNT($L$4:L89)+MAX('MI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89" s="340"/>
      <c r="C89" s="348" t="s">
        <v>943</v>
      </c>
      <c r="D89" s="986" t="s">
        <v>935</v>
      </c>
      <c r="E89" s="996" t="s">
        <v>8668</v>
      </c>
      <c r="F89" s="997" t="s">
        <v>5659</v>
      </c>
      <c r="G89" s="1429">
        <v>7.4399999999999995</v>
      </c>
      <c r="H89" s="988">
        <f t="shared" si="6"/>
        <v>0</v>
      </c>
      <c r="I89" s="1355">
        <f t="shared" si="7"/>
        <v>0</v>
      </c>
      <c r="J89" s="508">
        <v>25</v>
      </c>
      <c r="K89" s="508">
        <v>400</v>
      </c>
      <c r="L89" s="117"/>
      <c r="M89" s="1389">
        <f t="shared" si="8"/>
        <v>0</v>
      </c>
      <c r="N89" s="304"/>
      <c r="O89" s="1287"/>
    </row>
    <row r="90" spans="1:15">
      <c r="A90" s="304" t="str">
        <f>IF(L90&gt;0,COUNT($L$4:L90)+MAX('MI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0" s="340"/>
      <c r="C90" s="622"/>
      <c r="D90" s="356"/>
      <c r="E90" s="995"/>
      <c r="F90" s="991"/>
      <c r="G90" s="1528"/>
      <c r="H90" s="992"/>
      <c r="I90" s="1455"/>
      <c r="J90" s="624"/>
      <c r="K90" s="624"/>
      <c r="L90" s="119"/>
      <c r="M90" s="1387"/>
      <c r="N90" s="304"/>
      <c r="O90" s="1287"/>
    </row>
    <row r="91" spans="1:15">
      <c r="A91" s="304" t="str">
        <f>IF(L91&gt;0,COUNT($L$4:L91)+MAX('MI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1" s="340"/>
      <c r="C91" s="341" t="s">
        <v>944</v>
      </c>
      <c r="D91" s="980" t="s">
        <v>935</v>
      </c>
      <c r="E91" s="993" t="s">
        <v>8669</v>
      </c>
      <c r="F91" s="994" t="s">
        <v>5679</v>
      </c>
      <c r="G91" s="1428">
        <v>13.92</v>
      </c>
      <c r="H91" s="982">
        <f t="shared" si="6"/>
        <v>0</v>
      </c>
      <c r="I91" s="1353">
        <f t="shared" si="7"/>
        <v>0</v>
      </c>
      <c r="J91" s="504">
        <v>10</v>
      </c>
      <c r="K91" s="504">
        <v>200</v>
      </c>
      <c r="L91" s="114"/>
      <c r="M91" s="1383">
        <f t="shared" si="8"/>
        <v>0</v>
      </c>
      <c r="N91" s="304"/>
      <c r="O91" s="1287"/>
    </row>
    <row r="92" spans="1:15">
      <c r="A92" s="304" t="str">
        <f>IF(L92&gt;0,COUNT($L$4:L92)+MAX('MI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2" s="340"/>
      <c r="C92" s="344" t="s">
        <v>945</v>
      </c>
      <c r="D92" s="983" t="s">
        <v>935</v>
      </c>
      <c r="E92" s="996" t="s">
        <v>8670</v>
      </c>
      <c r="F92" s="997" t="s">
        <v>5697</v>
      </c>
      <c r="G92" s="1526">
        <v>14.72</v>
      </c>
      <c r="H92" s="985">
        <f t="shared" si="6"/>
        <v>0</v>
      </c>
      <c r="I92" s="1354">
        <f t="shared" si="7"/>
        <v>0</v>
      </c>
      <c r="J92" s="506">
        <v>10</v>
      </c>
      <c r="K92" s="506">
        <v>200</v>
      </c>
      <c r="L92" s="116"/>
      <c r="M92" s="1385">
        <f t="shared" si="8"/>
        <v>0</v>
      </c>
      <c r="N92" s="304"/>
      <c r="O92" s="1287"/>
    </row>
    <row r="93" spans="1:15">
      <c r="A93" s="304" t="str">
        <f>IF(L93&gt;0,COUNT($L$4:L93)+MAX('MI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3" s="340"/>
      <c r="C93" s="344" t="s">
        <v>946</v>
      </c>
      <c r="D93" s="983" t="s">
        <v>935</v>
      </c>
      <c r="E93" s="996" t="s">
        <v>8671</v>
      </c>
      <c r="F93" s="997" t="s">
        <v>5680</v>
      </c>
      <c r="G93" s="1526">
        <v>13.7</v>
      </c>
      <c r="H93" s="985">
        <f t="shared" si="6"/>
        <v>0</v>
      </c>
      <c r="I93" s="1354">
        <f t="shared" si="7"/>
        <v>0</v>
      </c>
      <c r="J93" s="506">
        <v>10</v>
      </c>
      <c r="K93" s="506">
        <v>200</v>
      </c>
      <c r="L93" s="116"/>
      <c r="M93" s="1385">
        <f t="shared" si="8"/>
        <v>0</v>
      </c>
      <c r="N93" s="304"/>
      <c r="O93" s="1287"/>
    </row>
    <row r="94" spans="1:15">
      <c r="A94" s="304" t="str">
        <f>IF(L94&gt;0,COUNT($L$4:L94)+MAX('MI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4" s="340"/>
      <c r="C94" s="348" t="s">
        <v>947</v>
      </c>
      <c r="D94" s="986" t="s">
        <v>935</v>
      </c>
      <c r="E94" s="996" t="s">
        <v>8672</v>
      </c>
      <c r="F94" s="997" t="s">
        <v>5698</v>
      </c>
      <c r="G94" s="1429">
        <v>11.53</v>
      </c>
      <c r="H94" s="988">
        <f t="shared" si="6"/>
        <v>0</v>
      </c>
      <c r="I94" s="1355">
        <f t="shared" si="7"/>
        <v>0</v>
      </c>
      <c r="J94" s="508">
        <v>10</v>
      </c>
      <c r="K94" s="508">
        <v>160</v>
      </c>
      <c r="L94" s="117"/>
      <c r="M94" s="1389">
        <f t="shared" si="8"/>
        <v>0</v>
      </c>
      <c r="N94" s="304"/>
      <c r="O94" s="1287"/>
    </row>
    <row r="95" spans="1:15">
      <c r="A95" s="304" t="str">
        <f>IF(L95&gt;0,COUNT($L$4:L95)+MAX('MI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5" s="340"/>
      <c r="C95" s="622"/>
      <c r="D95" s="356"/>
      <c r="E95" s="995"/>
      <c r="F95" s="991"/>
      <c r="G95" s="1528"/>
      <c r="H95" s="992"/>
      <c r="I95" s="1455"/>
      <c r="J95" s="624"/>
      <c r="K95" s="624"/>
      <c r="L95" s="119"/>
      <c r="M95" s="1387"/>
      <c r="N95" s="304"/>
      <c r="O95" s="1287"/>
    </row>
    <row r="96" spans="1:15">
      <c r="A96" s="304" t="str">
        <f>IF(L96&gt;0,COUNT($L$4:L96)+MAX('MI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6" s="340"/>
      <c r="C96" s="341" t="s">
        <v>948</v>
      </c>
      <c r="D96" s="980" t="s">
        <v>935</v>
      </c>
      <c r="E96" s="993" t="s">
        <v>8673</v>
      </c>
      <c r="F96" s="994" t="s">
        <v>5704</v>
      </c>
      <c r="G96" s="1428">
        <v>20.580000000000002</v>
      </c>
      <c r="H96" s="982">
        <f t="shared" si="6"/>
        <v>0</v>
      </c>
      <c r="I96" s="1353">
        <f t="shared" si="7"/>
        <v>0</v>
      </c>
      <c r="J96" s="504">
        <v>1</v>
      </c>
      <c r="K96" s="504">
        <v>100</v>
      </c>
      <c r="L96" s="114"/>
      <c r="M96" s="1383">
        <f t="shared" si="8"/>
        <v>0</v>
      </c>
      <c r="N96" s="304"/>
      <c r="O96" s="1287"/>
    </row>
    <row r="97" spans="1:15">
      <c r="A97" s="304" t="str">
        <f>IF(L97&gt;0,COUNT($L$4:L97)+MAX('MI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7" s="340"/>
      <c r="C97" s="344" t="s">
        <v>949</v>
      </c>
      <c r="D97" s="983" t="s">
        <v>935</v>
      </c>
      <c r="E97" s="996" t="s">
        <v>8674</v>
      </c>
      <c r="F97" s="997" t="s">
        <v>5699</v>
      </c>
      <c r="G97" s="1526">
        <v>20.580000000000002</v>
      </c>
      <c r="H97" s="985">
        <f t="shared" si="6"/>
        <v>0</v>
      </c>
      <c r="I97" s="1354">
        <f t="shared" si="7"/>
        <v>0</v>
      </c>
      <c r="J97" s="506">
        <v>1</v>
      </c>
      <c r="K97" s="506">
        <v>100</v>
      </c>
      <c r="L97" s="116"/>
      <c r="M97" s="1385">
        <f t="shared" si="8"/>
        <v>0</v>
      </c>
      <c r="N97" s="304"/>
      <c r="O97" s="1287"/>
    </row>
    <row r="98" spans="1:15">
      <c r="A98" s="304" t="str">
        <f>IF(L98&gt;0,COUNT($L$4:L98)+MAX('MI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8" s="340"/>
      <c r="C98" s="344" t="s">
        <v>950</v>
      </c>
      <c r="D98" s="983" t="s">
        <v>935</v>
      </c>
      <c r="E98" s="996" t="s">
        <v>8675</v>
      </c>
      <c r="F98" s="997" t="s">
        <v>5700</v>
      </c>
      <c r="G98" s="1526">
        <v>21</v>
      </c>
      <c r="H98" s="985">
        <f t="shared" si="6"/>
        <v>0</v>
      </c>
      <c r="I98" s="1354">
        <f t="shared" si="7"/>
        <v>0</v>
      </c>
      <c r="J98" s="506">
        <v>1</v>
      </c>
      <c r="K98" s="506">
        <v>100</v>
      </c>
      <c r="L98" s="116"/>
      <c r="M98" s="1385">
        <f t="shared" si="8"/>
        <v>0</v>
      </c>
      <c r="N98" s="304"/>
      <c r="O98" s="1287"/>
    </row>
    <row r="99" spans="1:15">
      <c r="A99" s="304" t="str">
        <f>IF(L99&gt;0,COUNT($L$4:L99)+MAX('MI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99" s="340"/>
      <c r="C99" s="348" t="s">
        <v>951</v>
      </c>
      <c r="D99" s="986" t="s">
        <v>935</v>
      </c>
      <c r="E99" s="996" t="s">
        <v>8676</v>
      </c>
      <c r="F99" s="997" t="s">
        <v>5705</v>
      </c>
      <c r="G99" s="1429">
        <v>27.35</v>
      </c>
      <c r="H99" s="988">
        <f t="shared" si="6"/>
        <v>0</v>
      </c>
      <c r="I99" s="1355">
        <f t="shared" si="7"/>
        <v>0</v>
      </c>
      <c r="J99" s="508">
        <v>1</v>
      </c>
      <c r="K99" s="508">
        <v>100</v>
      </c>
      <c r="L99" s="117"/>
      <c r="M99" s="1389">
        <f t="shared" si="8"/>
        <v>0</v>
      </c>
      <c r="N99" s="304"/>
      <c r="O99" s="1287"/>
    </row>
    <row r="100" spans="1:15">
      <c r="A100" s="304" t="str">
        <f>IF(L100&gt;0,COUNT($L$4:L100)+MAX('MI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0" s="340"/>
      <c r="C100" s="622"/>
      <c r="D100" s="356"/>
      <c r="E100" s="995"/>
      <c r="F100" s="991"/>
      <c r="G100" s="1528"/>
      <c r="H100" s="992"/>
      <c r="I100" s="1455"/>
      <c r="J100" s="624"/>
      <c r="K100" s="624"/>
      <c r="L100" s="119"/>
      <c r="M100" s="1387"/>
      <c r="N100" s="304"/>
      <c r="O100" s="1287"/>
    </row>
    <row r="101" spans="1:15">
      <c r="A101" s="304" t="str">
        <f>IF(L101&gt;0,COUNT($L$4:L101)+MAX('MI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1" s="340"/>
      <c r="C101" s="341" t="s">
        <v>952</v>
      </c>
      <c r="D101" s="330" t="s">
        <v>935</v>
      </c>
      <c r="E101" s="993" t="s">
        <v>8677</v>
      </c>
      <c r="F101" s="994" t="s">
        <v>5706</v>
      </c>
      <c r="G101" s="1428">
        <v>27.35</v>
      </c>
      <c r="H101" s="982">
        <f t="shared" si="6"/>
        <v>0</v>
      </c>
      <c r="I101" s="1353">
        <f t="shared" si="7"/>
        <v>0</v>
      </c>
      <c r="J101" s="504">
        <v>1</v>
      </c>
      <c r="K101" s="504">
        <v>100</v>
      </c>
      <c r="L101" s="114"/>
      <c r="M101" s="1383">
        <f t="shared" si="8"/>
        <v>0</v>
      </c>
      <c r="N101" s="304"/>
      <c r="O101" s="1287"/>
    </row>
    <row r="102" spans="1:15">
      <c r="A102" s="304" t="str">
        <f>IF(L102&gt;0,COUNT($L$4:L102)+MAX('MI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2" s="340"/>
      <c r="C102" s="344" t="s">
        <v>953</v>
      </c>
      <c r="D102" s="983" t="s">
        <v>935</v>
      </c>
      <c r="E102" s="996" t="s">
        <v>8678</v>
      </c>
      <c r="F102" s="997" t="s">
        <v>5707</v>
      </c>
      <c r="G102" s="1526">
        <v>26.830000000000002</v>
      </c>
      <c r="H102" s="985">
        <f t="shared" si="6"/>
        <v>0</v>
      </c>
      <c r="I102" s="1354">
        <f t="shared" si="7"/>
        <v>0</v>
      </c>
      <c r="J102" s="506">
        <v>1</v>
      </c>
      <c r="K102" s="506">
        <v>100</v>
      </c>
      <c r="L102" s="116"/>
      <c r="M102" s="1385">
        <f t="shared" si="8"/>
        <v>0</v>
      </c>
      <c r="N102" s="304"/>
      <c r="O102" s="1287"/>
    </row>
    <row r="103" spans="1:15">
      <c r="A103" s="304" t="str">
        <f>IF(L103&gt;0,COUNT($L$4:L103)+MAX('MI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3" s="340"/>
      <c r="C103" s="348" t="s">
        <v>954</v>
      </c>
      <c r="D103" s="986" t="s">
        <v>935</v>
      </c>
      <c r="E103" s="996" t="s">
        <v>8679</v>
      </c>
      <c r="F103" s="997" t="s">
        <v>5701</v>
      </c>
      <c r="G103" s="1429">
        <v>26.830000000000002</v>
      </c>
      <c r="H103" s="988">
        <f t="shared" si="6"/>
        <v>0</v>
      </c>
      <c r="I103" s="1355">
        <f t="shared" si="7"/>
        <v>0</v>
      </c>
      <c r="J103" s="508">
        <v>1</v>
      </c>
      <c r="K103" s="508">
        <v>100</v>
      </c>
      <c r="L103" s="117"/>
      <c r="M103" s="1389">
        <f t="shared" si="8"/>
        <v>0</v>
      </c>
      <c r="N103" s="304"/>
      <c r="O103" s="1287"/>
    </row>
    <row r="104" spans="1:15">
      <c r="A104" s="304" t="str">
        <f>IF(L104&gt;0,COUNT($L$4:L104)+MAX('MI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4" s="340"/>
      <c r="C104" s="622"/>
      <c r="D104" s="356"/>
      <c r="E104" s="995"/>
      <c r="F104" s="991"/>
      <c r="G104" s="1528"/>
      <c r="H104" s="992"/>
      <c r="I104" s="1455"/>
      <c r="J104" s="624"/>
      <c r="K104" s="624"/>
      <c r="L104" s="119"/>
      <c r="M104" s="1387"/>
      <c r="N104" s="304"/>
      <c r="O104" s="1287"/>
    </row>
    <row r="105" spans="1:15">
      <c r="A105" s="304" t="str">
        <f>IF(L105&gt;0,COUNT($L$4:L105)+MAX('MI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5" s="340"/>
      <c r="C105" s="341" t="s">
        <v>955</v>
      </c>
      <c r="D105" s="980" t="s">
        <v>935</v>
      </c>
      <c r="E105" s="993" t="s">
        <v>8680</v>
      </c>
      <c r="F105" s="994" t="s">
        <v>5724</v>
      </c>
      <c r="G105" s="1428">
        <v>57.58</v>
      </c>
      <c r="H105" s="982">
        <f t="shared" si="6"/>
        <v>0</v>
      </c>
      <c r="I105" s="1353">
        <f t="shared" si="7"/>
        <v>0</v>
      </c>
      <c r="J105" s="504">
        <v>1</v>
      </c>
      <c r="K105" s="504">
        <v>50</v>
      </c>
      <c r="L105" s="114"/>
      <c r="M105" s="1383">
        <f t="shared" si="8"/>
        <v>0</v>
      </c>
      <c r="N105" s="304"/>
      <c r="O105" s="1287"/>
    </row>
    <row r="106" spans="1:15">
      <c r="A106" s="304" t="str">
        <f>IF(L106&gt;0,COUNT($L$4:L106)+MAX('MI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6" s="340"/>
      <c r="C106" s="344" t="s">
        <v>956</v>
      </c>
      <c r="D106" s="983" t="s">
        <v>935</v>
      </c>
      <c r="E106" s="996" t="s">
        <v>8681</v>
      </c>
      <c r="F106" s="997" t="s">
        <v>5709</v>
      </c>
      <c r="G106" s="1526">
        <v>54.239999999999995</v>
      </c>
      <c r="H106" s="985">
        <f t="shared" si="6"/>
        <v>0</v>
      </c>
      <c r="I106" s="1354">
        <f t="shared" si="7"/>
        <v>0</v>
      </c>
      <c r="J106" s="506">
        <v>1</v>
      </c>
      <c r="K106" s="506">
        <v>50</v>
      </c>
      <c r="L106" s="116"/>
      <c r="M106" s="1385">
        <f t="shared" si="8"/>
        <v>0</v>
      </c>
      <c r="N106" s="304"/>
      <c r="O106" s="1287"/>
    </row>
    <row r="107" spans="1:15">
      <c r="A107" s="304" t="str">
        <f>IF(L107&gt;0,COUNT($L$4:L107)+MAX('MI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7" s="340"/>
      <c r="C107" s="344" t="s">
        <v>957</v>
      </c>
      <c r="D107" s="983" t="s">
        <v>935</v>
      </c>
      <c r="E107" s="996" t="s">
        <v>8682</v>
      </c>
      <c r="F107" s="997" t="s">
        <v>5710</v>
      </c>
      <c r="G107" s="1526">
        <v>54.239999999999995</v>
      </c>
      <c r="H107" s="985">
        <f t="shared" si="6"/>
        <v>0</v>
      </c>
      <c r="I107" s="1354">
        <f t="shared" si="7"/>
        <v>0</v>
      </c>
      <c r="J107" s="506">
        <v>1</v>
      </c>
      <c r="K107" s="506">
        <v>50</v>
      </c>
      <c r="L107" s="116"/>
      <c r="M107" s="1385">
        <f t="shared" si="8"/>
        <v>0</v>
      </c>
      <c r="N107" s="304"/>
      <c r="O107" s="1287"/>
    </row>
    <row r="108" spans="1:15">
      <c r="A108" s="304" t="str">
        <f>IF(L108&gt;0,COUNT($L$4:L108)+MAX('MI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8" s="340"/>
      <c r="C108" s="344" t="s">
        <v>958</v>
      </c>
      <c r="D108" s="983" t="s">
        <v>935</v>
      </c>
      <c r="E108" s="996" t="s">
        <v>8683</v>
      </c>
      <c r="F108" s="997" t="s">
        <v>5711</v>
      </c>
      <c r="G108" s="1526">
        <v>50.47</v>
      </c>
      <c r="H108" s="985">
        <f t="shared" si="6"/>
        <v>0</v>
      </c>
      <c r="I108" s="1354">
        <f t="shared" si="7"/>
        <v>0</v>
      </c>
      <c r="J108" s="506">
        <v>1</v>
      </c>
      <c r="K108" s="506">
        <v>50</v>
      </c>
      <c r="L108" s="116"/>
      <c r="M108" s="1385">
        <f t="shared" si="8"/>
        <v>0</v>
      </c>
      <c r="N108" s="304"/>
      <c r="O108" s="1287"/>
    </row>
    <row r="109" spans="1:15">
      <c r="A109" s="304" t="str">
        <f>IF(L109&gt;0,COUNT($L$4:L109)+MAX('MI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09" s="340"/>
      <c r="C109" s="348" t="s">
        <v>959</v>
      </c>
      <c r="D109" s="986" t="s">
        <v>935</v>
      </c>
      <c r="E109" s="996" t="s">
        <v>8684</v>
      </c>
      <c r="F109" s="997" t="s">
        <v>5702</v>
      </c>
      <c r="G109" s="1429">
        <v>50.47</v>
      </c>
      <c r="H109" s="988">
        <f t="shared" si="6"/>
        <v>0</v>
      </c>
      <c r="I109" s="1355">
        <f t="shared" si="7"/>
        <v>0</v>
      </c>
      <c r="J109" s="508">
        <v>1</v>
      </c>
      <c r="K109" s="508">
        <v>50</v>
      </c>
      <c r="L109" s="117"/>
      <c r="M109" s="1389">
        <f t="shared" si="8"/>
        <v>0</v>
      </c>
      <c r="N109" s="304"/>
      <c r="O109" s="1287"/>
    </row>
    <row r="110" spans="1:15">
      <c r="A110" s="304" t="str">
        <f>IF(L110&gt;0,COUNT($L$4:L110)+MAX('MI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0" s="340"/>
      <c r="C110" s="622"/>
      <c r="D110" s="356"/>
      <c r="E110" s="995"/>
      <c r="F110" s="991"/>
      <c r="G110" s="1528"/>
      <c r="H110" s="992"/>
      <c r="I110" s="1455"/>
      <c r="J110" s="624"/>
      <c r="K110" s="624"/>
      <c r="L110" s="119"/>
      <c r="M110" s="1387"/>
      <c r="N110" s="304"/>
      <c r="O110" s="1287"/>
    </row>
    <row r="111" spans="1:15">
      <c r="A111" s="304" t="str">
        <f>IF(L111&gt;0,COUNT($L$4:L111)+MAX('MI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1" s="340"/>
      <c r="C111" s="341" t="s">
        <v>960</v>
      </c>
      <c r="D111" s="980" t="s">
        <v>935</v>
      </c>
      <c r="E111" s="993" t="s">
        <v>8685</v>
      </c>
      <c r="F111" s="994" t="s">
        <v>5712</v>
      </c>
      <c r="G111" s="1428">
        <v>108.65</v>
      </c>
      <c r="H111" s="982">
        <f t="shared" si="6"/>
        <v>0</v>
      </c>
      <c r="I111" s="1353">
        <f t="shared" si="7"/>
        <v>0</v>
      </c>
      <c r="J111" s="504">
        <v>1</v>
      </c>
      <c r="K111" s="504">
        <v>30</v>
      </c>
      <c r="L111" s="114"/>
      <c r="M111" s="1383">
        <f t="shared" si="8"/>
        <v>0</v>
      </c>
      <c r="N111" s="304"/>
      <c r="O111" s="1287"/>
    </row>
    <row r="112" spans="1:15">
      <c r="A112" s="304" t="str">
        <f>IF(L112&gt;0,COUNT($L$4:L112)+MAX('MI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2" s="340"/>
      <c r="C112" s="344" t="s">
        <v>961</v>
      </c>
      <c r="D112" s="983" t="s">
        <v>935</v>
      </c>
      <c r="E112" s="996" t="s">
        <v>8686</v>
      </c>
      <c r="F112" s="997" t="s">
        <v>5713</v>
      </c>
      <c r="G112" s="1526">
        <v>97.12</v>
      </c>
      <c r="H112" s="985">
        <f t="shared" si="6"/>
        <v>0</v>
      </c>
      <c r="I112" s="1354">
        <f t="shared" si="7"/>
        <v>0</v>
      </c>
      <c r="J112" s="506">
        <v>1</v>
      </c>
      <c r="K112" s="506">
        <v>30</v>
      </c>
      <c r="L112" s="116"/>
      <c r="M112" s="1385">
        <f t="shared" si="8"/>
        <v>0</v>
      </c>
      <c r="N112" s="304"/>
      <c r="O112" s="1287"/>
    </row>
    <row r="113" spans="1:15">
      <c r="A113" s="304" t="str">
        <f>IF(L113&gt;0,COUNT($L$4:L113)+MAX('MI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3" s="340"/>
      <c r="C113" s="344" t="s">
        <v>962</v>
      </c>
      <c r="D113" s="983" t="s">
        <v>935</v>
      </c>
      <c r="E113" s="996" t="s">
        <v>8687</v>
      </c>
      <c r="F113" s="997" t="s">
        <v>5714</v>
      </c>
      <c r="G113" s="1526">
        <v>95.37</v>
      </c>
      <c r="H113" s="985">
        <f t="shared" si="6"/>
        <v>0</v>
      </c>
      <c r="I113" s="1354">
        <f t="shared" si="7"/>
        <v>0</v>
      </c>
      <c r="J113" s="506">
        <v>1</v>
      </c>
      <c r="K113" s="506">
        <v>30</v>
      </c>
      <c r="L113" s="116"/>
      <c r="M113" s="1385">
        <f t="shared" si="8"/>
        <v>0</v>
      </c>
      <c r="N113" s="304"/>
      <c r="O113" s="1287"/>
    </row>
    <row r="114" spans="1:15">
      <c r="A114" s="304" t="str">
        <f>IF(L114&gt;0,COUNT($L$4:L114)+MAX('MI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4" s="340"/>
      <c r="C114" s="348" t="s">
        <v>963</v>
      </c>
      <c r="D114" s="986" t="s">
        <v>935</v>
      </c>
      <c r="E114" s="996" t="s">
        <v>8688</v>
      </c>
      <c r="F114" s="997" t="s">
        <v>5715</v>
      </c>
      <c r="G114" s="1429">
        <v>93.39</v>
      </c>
      <c r="H114" s="988">
        <f t="shared" si="6"/>
        <v>0</v>
      </c>
      <c r="I114" s="1355">
        <f t="shared" si="7"/>
        <v>0</v>
      </c>
      <c r="J114" s="508">
        <v>1</v>
      </c>
      <c r="K114" s="508">
        <v>30</v>
      </c>
      <c r="L114" s="117"/>
      <c r="M114" s="1389">
        <f t="shared" si="8"/>
        <v>0</v>
      </c>
      <c r="N114" s="304"/>
      <c r="O114" s="1287"/>
    </row>
    <row r="115" spans="1:15">
      <c r="A115" s="304" t="str">
        <f>IF(L115&gt;0,COUNT($L$4:L115)+MAX('MI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5" s="340"/>
      <c r="C115" s="622"/>
      <c r="D115" s="356"/>
      <c r="E115" s="995"/>
      <c r="F115" s="991"/>
      <c r="G115" s="1528"/>
      <c r="H115" s="992"/>
      <c r="I115" s="1455"/>
      <c r="J115" s="624"/>
      <c r="K115" s="624"/>
      <c r="L115" s="119"/>
      <c r="M115" s="1387"/>
      <c r="N115" s="304"/>
      <c r="O115" s="1287"/>
    </row>
    <row r="116" spans="1:15">
      <c r="A116" s="304" t="str">
        <f>IF(L116&gt;0,COUNT($L$4:L116)+MAX('MI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6" s="340"/>
      <c r="C116" s="341" t="s">
        <v>964</v>
      </c>
      <c r="D116" s="980" t="s">
        <v>935</v>
      </c>
      <c r="E116" s="993" t="s">
        <v>8689</v>
      </c>
      <c r="F116" s="994" t="s">
        <v>5725</v>
      </c>
      <c r="G116" s="1428">
        <v>120.43</v>
      </c>
      <c r="H116" s="982">
        <f t="shared" si="6"/>
        <v>0</v>
      </c>
      <c r="I116" s="1353">
        <f t="shared" si="7"/>
        <v>0</v>
      </c>
      <c r="J116" s="504">
        <v>1</v>
      </c>
      <c r="K116" s="504">
        <v>20</v>
      </c>
      <c r="L116" s="114"/>
      <c r="M116" s="1383">
        <f t="shared" si="8"/>
        <v>0</v>
      </c>
      <c r="N116" s="304"/>
      <c r="O116" s="1287"/>
    </row>
    <row r="117" spans="1:15">
      <c r="A117" s="304" t="str">
        <f>IF(L117&gt;0,COUNT($L$4:L117)+MAX('MI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7" s="340"/>
      <c r="C117" s="344" t="s">
        <v>965</v>
      </c>
      <c r="D117" s="986" t="s">
        <v>935</v>
      </c>
      <c r="E117" s="996" t="s">
        <v>8690</v>
      </c>
      <c r="F117" s="997" t="s">
        <v>5716</v>
      </c>
      <c r="G117" s="1526">
        <v>123.18</v>
      </c>
      <c r="H117" s="985">
        <f t="shared" si="6"/>
        <v>0</v>
      </c>
      <c r="I117" s="1354">
        <f t="shared" si="7"/>
        <v>0</v>
      </c>
      <c r="J117" s="506">
        <v>1</v>
      </c>
      <c r="K117" s="506">
        <v>20</v>
      </c>
      <c r="L117" s="116"/>
      <c r="M117" s="1385">
        <f t="shared" si="8"/>
        <v>0</v>
      </c>
      <c r="N117" s="304"/>
      <c r="O117" s="1287"/>
    </row>
    <row r="118" spans="1:15">
      <c r="A118" s="304" t="str">
        <f>IF(L118&gt;0,COUNT($L$4:L118)+MAX('MI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8" s="340"/>
      <c r="C118" s="344" t="s">
        <v>966</v>
      </c>
      <c r="D118" s="983" t="s">
        <v>935</v>
      </c>
      <c r="E118" s="996" t="s">
        <v>8691</v>
      </c>
      <c r="F118" s="997" t="s">
        <v>5717</v>
      </c>
      <c r="G118" s="1526">
        <v>110.25</v>
      </c>
      <c r="H118" s="985">
        <f t="shared" si="6"/>
        <v>0</v>
      </c>
      <c r="I118" s="1354">
        <f t="shared" si="7"/>
        <v>0</v>
      </c>
      <c r="J118" s="506">
        <v>1</v>
      </c>
      <c r="K118" s="506">
        <v>20</v>
      </c>
      <c r="L118" s="116"/>
      <c r="M118" s="1385">
        <f t="shared" si="8"/>
        <v>0</v>
      </c>
      <c r="N118" s="304"/>
      <c r="O118" s="1287"/>
    </row>
    <row r="119" spans="1:15">
      <c r="A119" s="304" t="str">
        <f>IF(L119&gt;0,COUNT($L$4:L119)+MAX('MI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19" s="340"/>
      <c r="C119" s="348" t="s">
        <v>967</v>
      </c>
      <c r="D119" s="986" t="s">
        <v>935</v>
      </c>
      <c r="E119" s="996" t="s">
        <v>8692</v>
      </c>
      <c r="F119" s="997" t="s">
        <v>5718</v>
      </c>
      <c r="G119" s="1429">
        <v>112.72</v>
      </c>
      <c r="H119" s="988">
        <f t="shared" si="6"/>
        <v>0</v>
      </c>
      <c r="I119" s="1355">
        <f t="shared" si="7"/>
        <v>0</v>
      </c>
      <c r="J119" s="508">
        <v>1</v>
      </c>
      <c r="K119" s="508">
        <v>15</v>
      </c>
      <c r="L119" s="117"/>
      <c r="M119" s="1389">
        <f t="shared" si="8"/>
        <v>0</v>
      </c>
      <c r="N119" s="304"/>
      <c r="O119" s="1287"/>
    </row>
    <row r="120" spans="1:15">
      <c r="A120" s="304" t="str">
        <f>IF(L120&gt;0,COUNT($L$4:L120)+MAX('MI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0" s="340"/>
      <c r="C120" s="622"/>
      <c r="D120" s="356"/>
      <c r="E120" s="995"/>
      <c r="F120" s="991"/>
      <c r="G120" s="1528"/>
      <c r="H120" s="992"/>
      <c r="I120" s="1455"/>
      <c r="J120" s="624"/>
      <c r="K120" s="624"/>
      <c r="L120" s="119"/>
      <c r="M120" s="1387"/>
      <c r="N120" s="304"/>
      <c r="O120" s="1287"/>
    </row>
    <row r="121" spans="1:15">
      <c r="A121" s="304" t="str">
        <f>IF(L121&gt;0,COUNT($L$4:L121)+MAX('MI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1" s="340"/>
      <c r="C121" s="387" t="s">
        <v>3076</v>
      </c>
      <c r="D121" s="980" t="s">
        <v>935</v>
      </c>
      <c r="E121" s="993" t="s">
        <v>8693</v>
      </c>
      <c r="F121" s="994" t="s">
        <v>5726</v>
      </c>
      <c r="G121" s="1275">
        <v>0</v>
      </c>
      <c r="H121" s="982">
        <f t="shared" si="6"/>
        <v>0</v>
      </c>
      <c r="I121" s="1353">
        <f t="shared" si="7"/>
        <v>0</v>
      </c>
      <c r="J121" s="504">
        <v>1</v>
      </c>
      <c r="K121" s="504">
        <v>20</v>
      </c>
      <c r="L121" s="114"/>
      <c r="M121" s="1383">
        <f t="shared" si="8"/>
        <v>0</v>
      </c>
      <c r="N121" s="304"/>
      <c r="O121" s="1287"/>
    </row>
    <row r="122" spans="1:15">
      <c r="A122" s="304" t="str">
        <f>IF(L122&gt;0,COUNT($L$4:L122)+MAX('MI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2" s="340"/>
      <c r="C122" s="344" t="s">
        <v>968</v>
      </c>
      <c r="D122" s="983" t="s">
        <v>935</v>
      </c>
      <c r="E122" s="996" t="s">
        <v>8694</v>
      </c>
      <c r="F122" s="997" t="s">
        <v>5719</v>
      </c>
      <c r="G122" s="1526">
        <v>251.1</v>
      </c>
      <c r="H122" s="985">
        <f t="shared" si="6"/>
        <v>0</v>
      </c>
      <c r="I122" s="1354">
        <f t="shared" si="7"/>
        <v>0</v>
      </c>
      <c r="J122" s="506">
        <v>1</v>
      </c>
      <c r="K122" s="506">
        <v>18</v>
      </c>
      <c r="L122" s="116"/>
      <c r="M122" s="1385">
        <f t="shared" si="8"/>
        <v>0</v>
      </c>
      <c r="N122" s="304"/>
      <c r="O122" s="1287"/>
    </row>
    <row r="123" spans="1:15">
      <c r="A123" s="304" t="str">
        <f>IF(L123&gt;0,COUNT($L$4:L123)+MAX('MI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3" s="340"/>
      <c r="C123" s="344" t="s">
        <v>969</v>
      </c>
      <c r="D123" s="983" t="s">
        <v>935</v>
      </c>
      <c r="E123" s="996" t="s">
        <v>8695</v>
      </c>
      <c r="F123" s="997" t="s">
        <v>5720</v>
      </c>
      <c r="G123" s="1526">
        <v>238.53</v>
      </c>
      <c r="H123" s="985">
        <f t="shared" si="6"/>
        <v>0</v>
      </c>
      <c r="I123" s="1354">
        <f t="shared" si="7"/>
        <v>0</v>
      </c>
      <c r="J123" s="506">
        <v>1</v>
      </c>
      <c r="K123" s="506">
        <v>18</v>
      </c>
      <c r="L123" s="116"/>
      <c r="M123" s="1385">
        <f t="shared" si="8"/>
        <v>0</v>
      </c>
      <c r="N123" s="304"/>
      <c r="O123" s="1287"/>
    </row>
    <row r="124" spans="1:15">
      <c r="A124" s="304" t="str">
        <f>IF(L124&gt;0,COUNT($L$4:L124)+MAX('MI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4" s="359"/>
      <c r="C124" s="348" t="s">
        <v>970</v>
      </c>
      <c r="D124" s="393" t="s">
        <v>935</v>
      </c>
      <c r="E124" s="998" t="s">
        <v>8696</v>
      </c>
      <c r="F124" s="997" t="s">
        <v>5721</v>
      </c>
      <c r="G124" s="1429">
        <v>229.4</v>
      </c>
      <c r="H124" s="988">
        <f t="shared" si="6"/>
        <v>0</v>
      </c>
      <c r="I124" s="1355">
        <f t="shared" si="7"/>
        <v>0</v>
      </c>
      <c r="J124" s="508">
        <v>1</v>
      </c>
      <c r="K124" s="508">
        <v>18</v>
      </c>
      <c r="L124" s="117"/>
      <c r="M124" s="1389">
        <f t="shared" si="8"/>
        <v>0</v>
      </c>
      <c r="N124" s="304"/>
      <c r="O124" s="1287"/>
    </row>
    <row r="125" spans="1:15" ht="15.75" customHeight="1">
      <c r="A125" s="304" t="str">
        <f>IF(L125&gt;0,COUNT($L$4:L125)+MAX('MI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5" s="556"/>
      <c r="C125" s="472"/>
      <c r="D125" s="975"/>
      <c r="E125" s="473" t="s">
        <v>5206</v>
      </c>
      <c r="F125" s="976"/>
      <c r="G125" s="1525" t="s">
        <v>563</v>
      </c>
      <c r="H125" s="977"/>
      <c r="I125" s="1415"/>
      <c r="J125" s="978"/>
      <c r="K125" s="979"/>
      <c r="L125" s="192"/>
      <c r="M125" s="1404"/>
      <c r="N125" s="304"/>
      <c r="O125" s="1287"/>
    </row>
    <row r="126" spans="1:15">
      <c r="A126" s="304" t="str">
        <f>IF(L126&gt;0,COUNT($L$4:L126)+MAX('MI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6" s="400"/>
      <c r="C126" s="387" t="s">
        <v>3076</v>
      </c>
      <c r="D126" s="330">
        <v>601</v>
      </c>
      <c r="E126" s="981" t="s">
        <v>9880</v>
      </c>
      <c r="F126" s="981" t="s">
        <v>5649</v>
      </c>
      <c r="G126" s="1275">
        <v>0</v>
      </c>
      <c r="H126" s="982">
        <f t="shared" ref="H126:H139" si="9">$H$2</f>
        <v>0</v>
      </c>
      <c r="I126" s="1353">
        <f t="shared" ref="I126:I139" si="10">IFERROR(H126*G126,"-")</f>
        <v>0</v>
      </c>
      <c r="J126" s="343">
        <v>25</v>
      </c>
      <c r="K126" s="504">
        <v>3000</v>
      </c>
      <c r="L126" s="114"/>
      <c r="M126" s="1383">
        <f t="shared" ref="M126:M139" si="11">IFERROR(I126*L126,0)</f>
        <v>0</v>
      </c>
      <c r="N126" s="304"/>
      <c r="O126" s="1287"/>
    </row>
    <row r="127" spans="1:15">
      <c r="A127" s="304" t="str">
        <f>IF(L127&gt;0,COUNT($L$4:L127)+MAX('MI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7" s="400"/>
      <c r="C127" s="387" t="s">
        <v>793</v>
      </c>
      <c r="D127" s="986">
        <v>601</v>
      </c>
      <c r="E127" s="984" t="s">
        <v>9881</v>
      </c>
      <c r="F127" s="984" t="s">
        <v>5650</v>
      </c>
      <c r="G127" s="1526">
        <v>1.72</v>
      </c>
      <c r="H127" s="985">
        <f t="shared" si="9"/>
        <v>0</v>
      </c>
      <c r="I127" s="1354">
        <f t="shared" si="10"/>
        <v>0</v>
      </c>
      <c r="J127" s="532">
        <v>25</v>
      </c>
      <c r="K127" s="506">
        <v>2000</v>
      </c>
      <c r="L127" s="116"/>
      <c r="M127" s="1385">
        <f t="shared" si="11"/>
        <v>0</v>
      </c>
      <c r="N127" s="304"/>
      <c r="O127" s="1287"/>
    </row>
    <row r="128" spans="1:15">
      <c r="A128" s="304" t="str">
        <f>IF(L128&gt;0,COUNT($L$4:L128)+MAX('MI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8" s="400"/>
      <c r="C128" s="387" t="s">
        <v>794</v>
      </c>
      <c r="D128" s="986">
        <v>601</v>
      </c>
      <c r="E128" s="984" t="s">
        <v>9882</v>
      </c>
      <c r="F128" s="984" t="s">
        <v>1107</v>
      </c>
      <c r="G128" s="1526">
        <v>5.8999999999999995</v>
      </c>
      <c r="H128" s="985">
        <f t="shared" si="9"/>
        <v>0</v>
      </c>
      <c r="I128" s="1354">
        <f t="shared" si="10"/>
        <v>0</v>
      </c>
      <c r="J128" s="532">
        <v>25</v>
      </c>
      <c r="K128" s="506">
        <v>1200</v>
      </c>
      <c r="L128" s="116"/>
      <c r="M128" s="1385">
        <f t="shared" si="11"/>
        <v>0</v>
      </c>
      <c r="N128" s="304"/>
      <c r="O128" s="1287"/>
    </row>
    <row r="129" spans="1:15">
      <c r="A129" s="304" t="str">
        <f>IF(L129&gt;0,COUNT($L$4:L129)+MAX('MI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29" s="400"/>
      <c r="C129" s="387" t="s">
        <v>795</v>
      </c>
      <c r="D129" s="986">
        <v>601</v>
      </c>
      <c r="E129" s="984" t="s">
        <v>9883</v>
      </c>
      <c r="F129" s="984" t="s">
        <v>1108</v>
      </c>
      <c r="G129" s="1526">
        <v>3.05</v>
      </c>
      <c r="H129" s="985">
        <f t="shared" si="9"/>
        <v>0</v>
      </c>
      <c r="I129" s="1354">
        <f t="shared" si="10"/>
        <v>0</v>
      </c>
      <c r="J129" s="532">
        <v>25</v>
      </c>
      <c r="K129" s="506">
        <v>800</v>
      </c>
      <c r="L129" s="116"/>
      <c r="M129" s="1385">
        <f t="shared" si="11"/>
        <v>0</v>
      </c>
      <c r="N129" s="304"/>
      <c r="O129" s="1287"/>
    </row>
    <row r="130" spans="1:15">
      <c r="A130" s="304" t="str">
        <f>IF(L130&gt;0,COUNT($L$4:L130)+MAX('MI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0" s="400"/>
      <c r="C130" s="387" t="s">
        <v>796</v>
      </c>
      <c r="D130" s="986">
        <v>601</v>
      </c>
      <c r="E130" s="984" t="s">
        <v>9884</v>
      </c>
      <c r="F130" s="984" t="s">
        <v>1110</v>
      </c>
      <c r="G130" s="1526">
        <v>8.8699999999999992</v>
      </c>
      <c r="H130" s="985">
        <f t="shared" si="9"/>
        <v>0</v>
      </c>
      <c r="I130" s="1354">
        <f t="shared" si="10"/>
        <v>0</v>
      </c>
      <c r="J130" s="532">
        <v>25</v>
      </c>
      <c r="K130" s="506">
        <v>400</v>
      </c>
      <c r="L130" s="116"/>
      <c r="M130" s="1385">
        <f t="shared" si="11"/>
        <v>0</v>
      </c>
      <c r="N130" s="304"/>
      <c r="O130" s="1287"/>
    </row>
    <row r="131" spans="1:15">
      <c r="A131" s="304" t="str">
        <f>IF(L131&gt;0,COUNT($L$4:L131)+MAX('MI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1" s="400"/>
      <c r="C131" s="391" t="s">
        <v>797</v>
      </c>
      <c r="D131" s="986">
        <v>601</v>
      </c>
      <c r="E131" s="987" t="s">
        <v>9885</v>
      </c>
      <c r="F131" s="987" t="s">
        <v>1111</v>
      </c>
      <c r="G131" s="1429">
        <v>6.29</v>
      </c>
      <c r="H131" s="988">
        <f t="shared" si="9"/>
        <v>0</v>
      </c>
      <c r="I131" s="1355">
        <f t="shared" si="10"/>
        <v>0</v>
      </c>
      <c r="J131" s="350">
        <v>25</v>
      </c>
      <c r="K131" s="508">
        <v>300</v>
      </c>
      <c r="L131" s="117"/>
      <c r="M131" s="1389">
        <f t="shared" si="11"/>
        <v>0</v>
      </c>
      <c r="N131" s="304"/>
      <c r="O131" s="1287"/>
    </row>
    <row r="132" spans="1:15">
      <c r="A132" s="304" t="str">
        <f>IF(L132&gt;0,COUNT($L$4:L132)+MAX('MI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2" s="400"/>
      <c r="C132" s="387" t="s">
        <v>798</v>
      </c>
      <c r="D132" s="983">
        <v>601</v>
      </c>
      <c r="E132" s="984" t="s">
        <v>9886</v>
      </c>
      <c r="F132" s="984" t="s">
        <v>1113</v>
      </c>
      <c r="G132" s="1526">
        <v>13.24</v>
      </c>
      <c r="H132" s="985">
        <f t="shared" si="9"/>
        <v>0</v>
      </c>
      <c r="I132" s="1354">
        <f t="shared" si="10"/>
        <v>0</v>
      </c>
      <c r="J132" s="532">
        <v>10</v>
      </c>
      <c r="K132" s="506">
        <v>150</v>
      </c>
      <c r="L132" s="116"/>
      <c r="M132" s="1385">
        <f t="shared" si="11"/>
        <v>0</v>
      </c>
      <c r="N132" s="304"/>
      <c r="O132" s="1287"/>
    </row>
    <row r="133" spans="1:15">
      <c r="A133" s="304" t="str">
        <f>IF(L133&gt;0,COUNT($L$4:L133)+MAX('MI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3" s="400"/>
      <c r="C133" s="387" t="s">
        <v>799</v>
      </c>
      <c r="D133" s="986">
        <v>601</v>
      </c>
      <c r="E133" s="984" t="s">
        <v>9887</v>
      </c>
      <c r="F133" s="984" t="s">
        <v>1115</v>
      </c>
      <c r="G133" s="1526">
        <v>19.37</v>
      </c>
      <c r="H133" s="985">
        <f t="shared" si="9"/>
        <v>0</v>
      </c>
      <c r="I133" s="1354">
        <f t="shared" si="10"/>
        <v>0</v>
      </c>
      <c r="J133" s="532">
        <v>1</v>
      </c>
      <c r="K133" s="506">
        <v>100</v>
      </c>
      <c r="L133" s="116"/>
      <c r="M133" s="1385">
        <f t="shared" si="11"/>
        <v>0</v>
      </c>
      <c r="N133" s="304"/>
      <c r="O133" s="1287"/>
    </row>
    <row r="134" spans="1:15">
      <c r="A134" s="304" t="str">
        <f>IF(L134&gt;0,COUNT($L$4:L134)+MAX('MI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4" s="400"/>
      <c r="C134" s="387" t="s">
        <v>800</v>
      </c>
      <c r="D134" s="986">
        <v>601</v>
      </c>
      <c r="E134" s="984" t="s">
        <v>9888</v>
      </c>
      <c r="F134" s="984" t="s">
        <v>1117</v>
      </c>
      <c r="G134" s="1526">
        <v>26.14</v>
      </c>
      <c r="H134" s="985">
        <f t="shared" si="9"/>
        <v>0</v>
      </c>
      <c r="I134" s="1354">
        <f t="shared" si="10"/>
        <v>0</v>
      </c>
      <c r="J134" s="532">
        <v>1</v>
      </c>
      <c r="K134" s="506">
        <v>60</v>
      </c>
      <c r="L134" s="116"/>
      <c r="M134" s="1385">
        <f t="shared" si="11"/>
        <v>0</v>
      </c>
      <c r="N134" s="304"/>
      <c r="O134" s="1287"/>
    </row>
    <row r="135" spans="1:15">
      <c r="A135" s="304" t="str">
        <f>IF(L135&gt;0,COUNT($L$4:L135)+MAX('MI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5" s="400"/>
      <c r="C135" s="387" t="s">
        <v>801</v>
      </c>
      <c r="D135" s="986">
        <v>601</v>
      </c>
      <c r="E135" s="984" t="s">
        <v>9889</v>
      </c>
      <c r="F135" s="984" t="s">
        <v>1119</v>
      </c>
      <c r="G135" s="1526">
        <v>45.05</v>
      </c>
      <c r="H135" s="985">
        <f t="shared" si="9"/>
        <v>0</v>
      </c>
      <c r="I135" s="1354">
        <f t="shared" si="10"/>
        <v>0</v>
      </c>
      <c r="J135" s="532">
        <v>1</v>
      </c>
      <c r="K135" s="506">
        <v>40</v>
      </c>
      <c r="L135" s="116"/>
      <c r="M135" s="1385">
        <f t="shared" si="11"/>
        <v>0</v>
      </c>
      <c r="N135" s="304"/>
      <c r="O135" s="1287"/>
    </row>
    <row r="136" spans="1:15">
      <c r="A136" s="304" t="str">
        <f>IF(L136&gt;0,COUNT($L$4:L136)+MAX('MI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6" s="400"/>
      <c r="C136" s="387" t="s">
        <v>802</v>
      </c>
      <c r="D136" s="986">
        <v>601</v>
      </c>
      <c r="E136" s="984" t="s">
        <v>9890</v>
      </c>
      <c r="F136" s="984" t="s">
        <v>1121</v>
      </c>
      <c r="G136" s="1526">
        <v>53.73</v>
      </c>
      <c r="H136" s="985">
        <f t="shared" si="9"/>
        <v>0</v>
      </c>
      <c r="I136" s="1354">
        <f t="shared" si="10"/>
        <v>0</v>
      </c>
      <c r="J136" s="532">
        <v>1</v>
      </c>
      <c r="K136" s="506">
        <v>50</v>
      </c>
      <c r="L136" s="116"/>
      <c r="M136" s="1385">
        <f t="shared" si="11"/>
        <v>0</v>
      </c>
      <c r="N136" s="304"/>
      <c r="O136" s="1287"/>
    </row>
    <row r="137" spans="1:15">
      <c r="A137" s="304" t="str">
        <f>IF(L137&gt;0,COUNT($L$4:L137)+MAX('MI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7" s="400"/>
      <c r="C137" s="387" t="s">
        <v>803</v>
      </c>
      <c r="D137" s="986">
        <v>601</v>
      </c>
      <c r="E137" s="984" t="s">
        <v>9891</v>
      </c>
      <c r="F137" s="984" t="s">
        <v>1124</v>
      </c>
      <c r="G137" s="1526">
        <v>98.7</v>
      </c>
      <c r="H137" s="985">
        <f t="shared" si="9"/>
        <v>0</v>
      </c>
      <c r="I137" s="1354">
        <f t="shared" si="10"/>
        <v>0</v>
      </c>
      <c r="J137" s="532">
        <v>1</v>
      </c>
      <c r="K137" s="506">
        <v>30</v>
      </c>
      <c r="L137" s="116"/>
      <c r="M137" s="1385">
        <f t="shared" si="11"/>
        <v>0</v>
      </c>
      <c r="N137" s="304"/>
      <c r="O137" s="1287"/>
    </row>
    <row r="138" spans="1:15">
      <c r="A138" s="304" t="str">
        <f>IF(L138&gt;0,COUNT($L$4:L138)+MAX('MI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8" s="400"/>
      <c r="C138" s="387" t="s">
        <v>804</v>
      </c>
      <c r="D138" s="983">
        <v>601</v>
      </c>
      <c r="E138" s="984" t="s">
        <v>9892</v>
      </c>
      <c r="F138" s="984" t="s">
        <v>5651</v>
      </c>
      <c r="G138" s="1526">
        <v>183.03</v>
      </c>
      <c r="H138" s="985">
        <f t="shared" si="9"/>
        <v>0</v>
      </c>
      <c r="I138" s="1354">
        <f t="shared" si="10"/>
        <v>0</v>
      </c>
      <c r="J138" s="532">
        <v>1</v>
      </c>
      <c r="K138" s="506">
        <v>12</v>
      </c>
      <c r="L138" s="116"/>
      <c r="M138" s="1385">
        <f t="shared" si="11"/>
        <v>0</v>
      </c>
      <c r="N138" s="304"/>
      <c r="O138" s="1287"/>
    </row>
    <row r="139" spans="1:15">
      <c r="A139" s="304" t="str">
        <f>IF(L139&gt;0,COUNT($L$4:L139)+MAX('MI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39" s="400"/>
      <c r="C139" s="391" t="s">
        <v>805</v>
      </c>
      <c r="D139" s="986">
        <v>601</v>
      </c>
      <c r="E139" s="987" t="s">
        <v>9893</v>
      </c>
      <c r="F139" s="987" t="s">
        <v>5654</v>
      </c>
      <c r="G139" s="1429">
        <v>669.78</v>
      </c>
      <c r="H139" s="988">
        <f t="shared" si="9"/>
        <v>0</v>
      </c>
      <c r="I139" s="1355">
        <f t="shared" si="10"/>
        <v>0</v>
      </c>
      <c r="J139" s="350">
        <v>1</v>
      </c>
      <c r="K139" s="508">
        <v>6</v>
      </c>
      <c r="L139" s="117"/>
      <c r="M139" s="1389">
        <f t="shared" si="11"/>
        <v>0</v>
      </c>
      <c r="N139" s="304"/>
      <c r="O139" s="1287"/>
    </row>
    <row r="140" spans="1:15" ht="15.75" customHeight="1">
      <c r="A140" s="304" t="str">
        <f>IF(L140&gt;0,COUNT($L$4:L140)+MAX('MI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0" s="513"/>
      <c r="C140" s="472"/>
      <c r="D140" s="975"/>
      <c r="E140" s="473" t="s">
        <v>8649</v>
      </c>
      <c r="F140" s="976"/>
      <c r="G140" s="1525"/>
      <c r="H140" s="977"/>
      <c r="I140" s="1415"/>
      <c r="J140" s="978"/>
      <c r="K140" s="979"/>
      <c r="L140" s="192"/>
      <c r="M140" s="1404"/>
      <c r="N140" s="304"/>
      <c r="O140" s="1287"/>
    </row>
    <row r="141" spans="1:15">
      <c r="A141" s="304" t="str">
        <f>IF(L141&gt;0,COUNT($L$4:L141)+MAX('MI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1" s="400"/>
      <c r="C141" s="384" t="s">
        <v>671</v>
      </c>
      <c r="D141" s="330">
        <v>603</v>
      </c>
      <c r="E141" s="981" t="s">
        <v>9724</v>
      </c>
      <c r="F141" s="981" t="s">
        <v>5656</v>
      </c>
      <c r="G141" s="1428">
        <v>19.05</v>
      </c>
      <c r="H141" s="982">
        <f>$H$2</f>
        <v>0</v>
      </c>
      <c r="I141" s="1353">
        <f>IFERROR(H141*G141,"-")</f>
        <v>0</v>
      </c>
      <c r="J141" s="343">
        <v>25</v>
      </c>
      <c r="K141" s="504">
        <v>1000</v>
      </c>
      <c r="L141" s="114"/>
      <c r="M141" s="1383">
        <f>IFERROR(I141*L141,0)</f>
        <v>0</v>
      </c>
      <c r="N141" s="304"/>
      <c r="O141" s="1287"/>
    </row>
    <row r="142" spans="1:15">
      <c r="A142" s="304" t="str">
        <f>IF(L142&gt;0,COUNT($L$4:L142)+MAX('MI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2" s="400"/>
      <c r="C142" s="387" t="s">
        <v>672</v>
      </c>
      <c r="D142" s="986">
        <v>603</v>
      </c>
      <c r="E142" s="984" t="s">
        <v>9725</v>
      </c>
      <c r="F142" s="984" t="s">
        <v>5657</v>
      </c>
      <c r="G142" s="1526">
        <v>19.900000000000002</v>
      </c>
      <c r="H142" s="985">
        <f t="shared" ref="H142:H181" si="12">$H$2</f>
        <v>0</v>
      </c>
      <c r="I142" s="1354">
        <f t="shared" ref="I142:I181" si="13">IFERROR(H142*G142,"-")</f>
        <v>0</v>
      </c>
      <c r="J142" s="532">
        <v>25</v>
      </c>
      <c r="K142" s="506">
        <v>800</v>
      </c>
      <c r="L142" s="116"/>
      <c r="M142" s="1385">
        <f t="shared" ref="M142:M181" si="14">IFERROR(I142*L142,0)</f>
        <v>0</v>
      </c>
      <c r="N142" s="304"/>
      <c r="O142" s="1287"/>
    </row>
    <row r="143" spans="1:15">
      <c r="A143" s="304" t="str">
        <f>IF(L143&gt;0,COUNT($L$4:L143)+MAX('MI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3" s="400"/>
      <c r="C143" s="387" t="s">
        <v>673</v>
      </c>
      <c r="D143" s="986">
        <v>603</v>
      </c>
      <c r="E143" s="984" t="s">
        <v>9726</v>
      </c>
      <c r="F143" s="984" t="s">
        <v>5658</v>
      </c>
      <c r="G143" s="1526">
        <v>10.14</v>
      </c>
      <c r="H143" s="985">
        <f t="shared" si="12"/>
        <v>0</v>
      </c>
      <c r="I143" s="1354">
        <f t="shared" si="13"/>
        <v>0</v>
      </c>
      <c r="J143" s="532">
        <v>25</v>
      </c>
      <c r="K143" s="506">
        <v>450</v>
      </c>
      <c r="L143" s="116"/>
      <c r="M143" s="1385">
        <f t="shared" si="14"/>
        <v>0</v>
      </c>
      <c r="N143" s="304"/>
      <c r="O143" s="1287"/>
    </row>
    <row r="144" spans="1:15">
      <c r="A144" s="304" t="str">
        <f>IF(L144&gt;0,COUNT($L$4:L144)+MAX('MI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4" s="400"/>
      <c r="C144" s="391" t="s">
        <v>674</v>
      </c>
      <c r="D144" s="986">
        <v>603</v>
      </c>
      <c r="E144" s="987" t="s">
        <v>9727</v>
      </c>
      <c r="F144" s="987" t="s">
        <v>5659</v>
      </c>
      <c r="G144" s="1429">
        <v>13.89</v>
      </c>
      <c r="H144" s="988">
        <f t="shared" si="12"/>
        <v>0</v>
      </c>
      <c r="I144" s="1355">
        <f t="shared" si="13"/>
        <v>0</v>
      </c>
      <c r="J144" s="350">
        <v>25</v>
      </c>
      <c r="K144" s="508">
        <v>200</v>
      </c>
      <c r="L144" s="117"/>
      <c r="M144" s="1389">
        <f t="shared" si="14"/>
        <v>0</v>
      </c>
      <c r="N144" s="304"/>
      <c r="O144" s="1287"/>
    </row>
    <row r="145" spans="1:15">
      <c r="A145" s="304" t="str">
        <f>IF(L145&gt;0,COUNT($L$4:L145)+MAX('MI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5" s="400"/>
      <c r="C145" s="387" t="s">
        <v>675</v>
      </c>
      <c r="D145" s="983">
        <v>603</v>
      </c>
      <c r="E145" s="984" t="s">
        <v>9728</v>
      </c>
      <c r="F145" s="984" t="s">
        <v>5660</v>
      </c>
      <c r="G145" s="1526">
        <v>31.700000000000003</v>
      </c>
      <c r="H145" s="985">
        <f t="shared" si="12"/>
        <v>0</v>
      </c>
      <c r="I145" s="1354">
        <f t="shared" si="13"/>
        <v>0</v>
      </c>
      <c r="J145" s="532">
        <v>10</v>
      </c>
      <c r="K145" s="506">
        <v>140</v>
      </c>
      <c r="L145" s="116"/>
      <c r="M145" s="1385">
        <f t="shared" si="14"/>
        <v>0</v>
      </c>
      <c r="N145" s="304"/>
      <c r="O145" s="1287"/>
    </row>
    <row r="146" spans="1:15">
      <c r="A146" s="304" t="str">
        <f>IF(L146&gt;0,COUNT($L$4:L146)+MAX('MI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6" s="400"/>
      <c r="C146" s="387" t="s">
        <v>676</v>
      </c>
      <c r="D146" s="986">
        <v>603</v>
      </c>
      <c r="E146" s="984" t="s">
        <v>9729</v>
      </c>
      <c r="F146" s="984" t="s">
        <v>5661</v>
      </c>
      <c r="G146" s="1526">
        <v>45.949999999999996</v>
      </c>
      <c r="H146" s="985">
        <f t="shared" si="12"/>
        <v>0</v>
      </c>
      <c r="I146" s="1354">
        <f t="shared" si="13"/>
        <v>0</v>
      </c>
      <c r="J146" s="532">
        <v>1</v>
      </c>
      <c r="K146" s="506">
        <v>80</v>
      </c>
      <c r="L146" s="116"/>
      <c r="M146" s="1385">
        <f t="shared" si="14"/>
        <v>0</v>
      </c>
      <c r="N146" s="304"/>
      <c r="O146" s="1287"/>
    </row>
    <row r="147" spans="1:15">
      <c r="A147" s="304" t="str">
        <f>IF(L147&gt;0,COUNT($L$4:L147)+MAX('MI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7" s="400"/>
      <c r="C147" s="387" t="s">
        <v>677</v>
      </c>
      <c r="D147" s="986">
        <v>603</v>
      </c>
      <c r="E147" s="984" t="s">
        <v>9730</v>
      </c>
      <c r="F147" s="984" t="s">
        <v>5662</v>
      </c>
      <c r="G147" s="1526">
        <v>71.83</v>
      </c>
      <c r="H147" s="985">
        <f t="shared" si="12"/>
        <v>0</v>
      </c>
      <c r="I147" s="1354">
        <f t="shared" si="13"/>
        <v>0</v>
      </c>
      <c r="J147" s="532">
        <v>1</v>
      </c>
      <c r="K147" s="506">
        <v>60</v>
      </c>
      <c r="L147" s="116"/>
      <c r="M147" s="1385">
        <f t="shared" si="14"/>
        <v>0</v>
      </c>
      <c r="N147" s="304"/>
      <c r="O147" s="1287"/>
    </row>
    <row r="148" spans="1:15">
      <c r="A148" s="304" t="str">
        <f>IF(L148&gt;0,COUNT($L$4:L148)+MAX('MI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8" s="400"/>
      <c r="C148" s="387" t="s">
        <v>678</v>
      </c>
      <c r="D148" s="986">
        <v>603</v>
      </c>
      <c r="E148" s="984" t="s">
        <v>9731</v>
      </c>
      <c r="F148" s="984" t="s">
        <v>5663</v>
      </c>
      <c r="G148" s="1526">
        <v>97.56</v>
      </c>
      <c r="H148" s="985">
        <f t="shared" si="12"/>
        <v>0</v>
      </c>
      <c r="I148" s="1354">
        <f t="shared" si="13"/>
        <v>0</v>
      </c>
      <c r="J148" s="532">
        <v>1</v>
      </c>
      <c r="K148" s="506">
        <v>36</v>
      </c>
      <c r="L148" s="116"/>
      <c r="M148" s="1385">
        <f t="shared" si="14"/>
        <v>0</v>
      </c>
      <c r="N148" s="304"/>
      <c r="O148" s="1287"/>
    </row>
    <row r="149" spans="1:15">
      <c r="A149" s="304" t="str">
        <f>IF(L149&gt;0,COUNT($L$4:L149)+MAX('MI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49" s="400"/>
      <c r="C149" s="387" t="s">
        <v>679</v>
      </c>
      <c r="D149" s="986">
        <v>603</v>
      </c>
      <c r="E149" s="984" t="s">
        <v>9732</v>
      </c>
      <c r="F149" s="984" t="s">
        <v>5664</v>
      </c>
      <c r="G149" s="1526">
        <v>323.78999999999996</v>
      </c>
      <c r="H149" s="985">
        <f t="shared" si="12"/>
        <v>0</v>
      </c>
      <c r="I149" s="1354">
        <f t="shared" si="13"/>
        <v>0</v>
      </c>
      <c r="J149" s="532">
        <v>1</v>
      </c>
      <c r="K149" s="506">
        <v>48</v>
      </c>
      <c r="L149" s="116"/>
      <c r="M149" s="1385">
        <f t="shared" si="14"/>
        <v>0</v>
      </c>
      <c r="N149" s="304"/>
      <c r="O149" s="1287"/>
    </row>
    <row r="150" spans="1:15">
      <c r="A150" s="304" t="str">
        <f>IF(L150&gt;0,COUNT($L$4:L150)+MAX('MI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0" s="400"/>
      <c r="C150" s="391" t="s">
        <v>680</v>
      </c>
      <c r="D150" s="986">
        <v>603</v>
      </c>
      <c r="E150" s="987" t="s">
        <v>9733</v>
      </c>
      <c r="F150" s="987" t="s">
        <v>5665</v>
      </c>
      <c r="G150" s="1429">
        <v>461.58</v>
      </c>
      <c r="H150" s="988">
        <f t="shared" si="12"/>
        <v>0</v>
      </c>
      <c r="I150" s="1355">
        <f t="shared" si="13"/>
        <v>0</v>
      </c>
      <c r="J150" s="350">
        <v>1</v>
      </c>
      <c r="K150" s="508">
        <v>30</v>
      </c>
      <c r="L150" s="117"/>
      <c r="M150" s="1389">
        <f t="shared" si="14"/>
        <v>0</v>
      </c>
      <c r="N150" s="304"/>
      <c r="O150" s="1287"/>
    </row>
    <row r="151" spans="1:15">
      <c r="A151" s="304" t="str">
        <f>IF(L151&gt;0,COUNT($L$4:L151)+MAX('MI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1" s="400"/>
      <c r="C151" s="405"/>
      <c r="D151" s="356"/>
      <c r="E151" s="991"/>
      <c r="F151" s="991"/>
      <c r="G151" s="1531"/>
      <c r="H151" s="992"/>
      <c r="I151" s="1538"/>
      <c r="J151" s="999"/>
      <c r="K151" s="624"/>
      <c r="L151" s="119"/>
      <c r="M151" s="1387"/>
      <c r="N151" s="304"/>
      <c r="O151" s="1287"/>
    </row>
    <row r="152" spans="1:15">
      <c r="A152" s="304" t="str">
        <f>IF(L152&gt;0,COUNT($L$4:L152)+MAX('MI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2" s="400"/>
      <c r="C152" s="387" t="s">
        <v>3076</v>
      </c>
      <c r="D152" s="330" t="s">
        <v>681</v>
      </c>
      <c r="E152" s="981" t="s">
        <v>9734</v>
      </c>
      <c r="F152" s="981" t="s">
        <v>5666</v>
      </c>
      <c r="G152" s="1275">
        <v>0</v>
      </c>
      <c r="H152" s="982">
        <f t="shared" si="12"/>
        <v>0</v>
      </c>
      <c r="I152" s="1353">
        <f t="shared" si="13"/>
        <v>0</v>
      </c>
      <c r="J152" s="343">
        <v>25</v>
      </c>
      <c r="K152" s="504">
        <v>1000</v>
      </c>
      <c r="L152" s="114"/>
      <c r="M152" s="1383">
        <f t="shared" si="14"/>
        <v>0</v>
      </c>
      <c r="N152" s="304"/>
      <c r="O152" s="1287"/>
    </row>
    <row r="153" spans="1:15">
      <c r="A153" s="304" t="str">
        <f>IF(L153&gt;0,COUNT($L$4:L153)+MAX('MI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3" s="400"/>
      <c r="C153" s="391" t="s">
        <v>682</v>
      </c>
      <c r="D153" s="986" t="s">
        <v>681</v>
      </c>
      <c r="E153" s="987" t="s">
        <v>9735</v>
      </c>
      <c r="F153" s="987" t="s">
        <v>5667</v>
      </c>
      <c r="G153" s="1429">
        <v>18.150000000000002</v>
      </c>
      <c r="H153" s="988">
        <f t="shared" si="12"/>
        <v>0</v>
      </c>
      <c r="I153" s="1355">
        <f t="shared" si="13"/>
        <v>0</v>
      </c>
      <c r="J153" s="350">
        <v>25</v>
      </c>
      <c r="K153" s="508">
        <v>900</v>
      </c>
      <c r="L153" s="117"/>
      <c r="M153" s="1389">
        <f t="shared" si="14"/>
        <v>0</v>
      </c>
      <c r="N153" s="304"/>
      <c r="O153" s="1287"/>
    </row>
    <row r="154" spans="1:15">
      <c r="A154" s="304" t="str">
        <f>IF(L154&gt;0,COUNT($L$4:L154)+MAX('MI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4" s="400"/>
      <c r="C154" s="405"/>
      <c r="D154" s="356"/>
      <c r="E154" s="991"/>
      <c r="F154" s="991"/>
      <c r="G154" s="1531"/>
      <c r="H154" s="992"/>
      <c r="I154" s="1538"/>
      <c r="J154" s="999"/>
      <c r="K154" s="624"/>
      <c r="L154" s="119"/>
      <c r="M154" s="1387"/>
      <c r="N154" s="304"/>
      <c r="O154" s="1287"/>
    </row>
    <row r="155" spans="1:15">
      <c r="A155" s="304" t="str">
        <f>IF(L155&gt;0,COUNT($L$4:L155)+MAX('MI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5" s="400"/>
      <c r="C155" s="384" t="s">
        <v>683</v>
      </c>
      <c r="D155" s="330" t="s">
        <v>681</v>
      </c>
      <c r="E155" s="981" t="s">
        <v>9736</v>
      </c>
      <c r="F155" s="981" t="s">
        <v>5668</v>
      </c>
      <c r="G155" s="1428">
        <v>16.850000000000001</v>
      </c>
      <c r="H155" s="982">
        <f t="shared" si="12"/>
        <v>0</v>
      </c>
      <c r="I155" s="1353">
        <f t="shared" si="13"/>
        <v>0</v>
      </c>
      <c r="J155" s="343">
        <v>25</v>
      </c>
      <c r="K155" s="504">
        <v>750</v>
      </c>
      <c r="L155" s="114"/>
      <c r="M155" s="1383">
        <f t="shared" si="14"/>
        <v>0</v>
      </c>
      <c r="N155" s="304"/>
      <c r="O155" s="1287"/>
    </row>
    <row r="156" spans="1:15">
      <c r="A156" s="304" t="str">
        <f>IF(L156&gt;0,COUNT($L$4:L156)+MAX('MI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6" s="400"/>
      <c r="C156" s="391" t="s">
        <v>684</v>
      </c>
      <c r="D156" s="986" t="s">
        <v>681</v>
      </c>
      <c r="E156" s="987" t="s">
        <v>9737</v>
      </c>
      <c r="F156" s="987" t="s">
        <v>5669</v>
      </c>
      <c r="G156" s="1429">
        <v>20.420000000000002</v>
      </c>
      <c r="H156" s="988">
        <f t="shared" si="12"/>
        <v>0</v>
      </c>
      <c r="I156" s="1355">
        <f t="shared" si="13"/>
        <v>0</v>
      </c>
      <c r="J156" s="350">
        <v>25</v>
      </c>
      <c r="K156" s="508">
        <v>500</v>
      </c>
      <c r="L156" s="117"/>
      <c r="M156" s="1389">
        <f t="shared" si="14"/>
        <v>0</v>
      </c>
      <c r="N156" s="304"/>
      <c r="O156" s="1287"/>
    </row>
    <row r="157" spans="1:15">
      <c r="A157" s="304" t="str">
        <f>IF(L157&gt;0,COUNT($L$4:L157)+MAX('MI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7" s="400"/>
      <c r="C157" s="405"/>
      <c r="D157" s="356"/>
      <c r="E157" s="991"/>
      <c r="F157" s="991"/>
      <c r="G157" s="1531"/>
      <c r="H157" s="992"/>
      <c r="I157" s="1538"/>
      <c r="J157" s="999"/>
      <c r="K157" s="624"/>
      <c r="L157" s="119"/>
      <c r="M157" s="1387"/>
      <c r="N157" s="304"/>
      <c r="O157" s="1287"/>
    </row>
    <row r="158" spans="1:15">
      <c r="A158" s="304" t="str">
        <f>IF(L158&gt;0,COUNT($L$4:L158)+MAX('MI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8" s="400"/>
      <c r="C158" s="387" t="s">
        <v>3076</v>
      </c>
      <c r="D158" s="330" t="s">
        <v>681</v>
      </c>
      <c r="E158" s="981" t="s">
        <v>9738</v>
      </c>
      <c r="F158" s="981" t="s">
        <v>5670</v>
      </c>
      <c r="G158" s="1275">
        <v>0</v>
      </c>
      <c r="H158" s="982">
        <f t="shared" si="12"/>
        <v>0</v>
      </c>
      <c r="I158" s="1353">
        <f t="shared" si="13"/>
        <v>0</v>
      </c>
      <c r="J158" s="343">
        <v>25</v>
      </c>
      <c r="K158" s="504">
        <v>500</v>
      </c>
      <c r="L158" s="114"/>
      <c r="M158" s="1383">
        <f t="shared" si="14"/>
        <v>0</v>
      </c>
      <c r="N158" s="304"/>
      <c r="O158" s="1287"/>
    </row>
    <row r="159" spans="1:15">
      <c r="A159" s="304" t="str">
        <f>IF(L159&gt;0,COUNT($L$4:L159)+MAX('MI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59" s="400"/>
      <c r="C159" s="387" t="s">
        <v>685</v>
      </c>
      <c r="D159" s="986" t="s">
        <v>681</v>
      </c>
      <c r="E159" s="984" t="s">
        <v>9739</v>
      </c>
      <c r="F159" s="984" t="s">
        <v>5671</v>
      </c>
      <c r="G159" s="1526">
        <v>15.6</v>
      </c>
      <c r="H159" s="985">
        <f t="shared" si="12"/>
        <v>0</v>
      </c>
      <c r="I159" s="1354">
        <f t="shared" si="13"/>
        <v>0</v>
      </c>
      <c r="J159" s="532">
        <v>25</v>
      </c>
      <c r="K159" s="506">
        <v>500</v>
      </c>
      <c r="L159" s="116"/>
      <c r="M159" s="1385">
        <f t="shared" si="14"/>
        <v>0</v>
      </c>
      <c r="N159" s="304"/>
      <c r="O159" s="1287"/>
    </row>
    <row r="160" spans="1:15">
      <c r="A160" s="304" t="str">
        <f>IF(L160&gt;0,COUNT($L$4:L160)+MAX('MI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0" s="400"/>
      <c r="C160" s="387" t="s">
        <v>686</v>
      </c>
      <c r="D160" s="986" t="s">
        <v>681</v>
      </c>
      <c r="E160" s="984" t="s">
        <v>9740</v>
      </c>
      <c r="F160" s="984" t="s">
        <v>5672</v>
      </c>
      <c r="G160" s="1526">
        <v>15.6</v>
      </c>
      <c r="H160" s="985">
        <f t="shared" si="12"/>
        <v>0</v>
      </c>
      <c r="I160" s="1354">
        <f t="shared" si="13"/>
        <v>0</v>
      </c>
      <c r="J160" s="532">
        <v>25</v>
      </c>
      <c r="K160" s="506">
        <v>800</v>
      </c>
      <c r="L160" s="116"/>
      <c r="M160" s="1385">
        <f t="shared" si="14"/>
        <v>0</v>
      </c>
      <c r="N160" s="304"/>
      <c r="O160" s="1287"/>
    </row>
    <row r="161" spans="1:15">
      <c r="A161" s="304" t="str">
        <f>IF(L161&gt;0,COUNT($L$4:L161)+MAX('MI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1" s="400"/>
      <c r="C161" s="387" t="s">
        <v>687</v>
      </c>
      <c r="D161" s="986" t="s">
        <v>681</v>
      </c>
      <c r="E161" s="984" t="s">
        <v>9741</v>
      </c>
      <c r="F161" s="984" t="s">
        <v>5673</v>
      </c>
      <c r="G161" s="1526">
        <v>21.67</v>
      </c>
      <c r="H161" s="985">
        <f t="shared" si="12"/>
        <v>0</v>
      </c>
      <c r="I161" s="1354">
        <f t="shared" si="13"/>
        <v>0</v>
      </c>
      <c r="J161" s="532">
        <v>25</v>
      </c>
      <c r="K161" s="506">
        <v>300</v>
      </c>
      <c r="L161" s="116"/>
      <c r="M161" s="1385">
        <f t="shared" si="14"/>
        <v>0</v>
      </c>
      <c r="N161" s="304"/>
      <c r="O161" s="1287"/>
    </row>
    <row r="162" spans="1:15">
      <c r="A162" s="304" t="str">
        <f>IF(L162&gt;0,COUNT($L$4:L162)+MAX('MI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2" s="400"/>
      <c r="C162" s="391" t="s">
        <v>688</v>
      </c>
      <c r="D162" s="986" t="s">
        <v>681</v>
      </c>
      <c r="E162" s="987" t="s">
        <v>9742</v>
      </c>
      <c r="F162" s="987" t="s">
        <v>5674</v>
      </c>
      <c r="G162" s="1429">
        <v>43.989999999999995</v>
      </c>
      <c r="H162" s="988">
        <f t="shared" si="12"/>
        <v>0</v>
      </c>
      <c r="I162" s="1355">
        <f t="shared" si="13"/>
        <v>0</v>
      </c>
      <c r="J162" s="350">
        <v>10</v>
      </c>
      <c r="K162" s="508">
        <v>160</v>
      </c>
      <c r="L162" s="117"/>
      <c r="M162" s="1389">
        <f t="shared" si="14"/>
        <v>0</v>
      </c>
      <c r="N162" s="304"/>
      <c r="O162" s="1287"/>
    </row>
    <row r="163" spans="1:15">
      <c r="A163" s="304" t="str">
        <f>IF(L163&gt;0,COUNT($L$4:L163)+MAX('MI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3" s="400"/>
      <c r="C163" s="405"/>
      <c r="D163" s="356"/>
      <c r="E163" s="991"/>
      <c r="F163" s="991"/>
      <c r="G163" s="1531"/>
      <c r="H163" s="992"/>
      <c r="I163" s="1538"/>
      <c r="J163" s="999"/>
      <c r="K163" s="624"/>
      <c r="L163" s="119"/>
      <c r="M163" s="1387"/>
      <c r="N163" s="304"/>
      <c r="O163" s="1287"/>
    </row>
    <row r="164" spans="1:15">
      <c r="A164" s="304" t="str">
        <f>IF(L164&gt;0,COUNT($L$4:L164)+MAX('MI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4" s="400"/>
      <c r="C164" s="387" t="s">
        <v>3076</v>
      </c>
      <c r="D164" s="330" t="s">
        <v>681</v>
      </c>
      <c r="E164" s="981" t="s">
        <v>9743</v>
      </c>
      <c r="F164" s="981" t="s">
        <v>5675</v>
      </c>
      <c r="G164" s="1275">
        <v>0</v>
      </c>
      <c r="H164" s="982">
        <f t="shared" si="12"/>
        <v>0</v>
      </c>
      <c r="I164" s="1353">
        <f t="shared" si="13"/>
        <v>0</v>
      </c>
      <c r="J164" s="343">
        <v>25</v>
      </c>
      <c r="K164" s="504">
        <v>250</v>
      </c>
      <c r="L164" s="114"/>
      <c r="M164" s="1383">
        <f t="shared" si="14"/>
        <v>0</v>
      </c>
      <c r="N164" s="304"/>
      <c r="O164" s="1287"/>
    </row>
    <row r="165" spans="1:15">
      <c r="A165" s="304" t="str">
        <f>IF(L165&gt;0,COUNT($L$4:L165)+MAX('MI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5" s="400"/>
      <c r="C165" s="387" t="s">
        <v>3076</v>
      </c>
      <c r="D165" s="986" t="s">
        <v>681</v>
      </c>
      <c r="E165" s="987" t="s">
        <v>9744</v>
      </c>
      <c r="F165" s="987" t="s">
        <v>5676</v>
      </c>
      <c r="G165" s="1275">
        <v>0</v>
      </c>
      <c r="H165" s="988">
        <f t="shared" si="12"/>
        <v>0</v>
      </c>
      <c r="I165" s="1355">
        <f t="shared" si="13"/>
        <v>0</v>
      </c>
      <c r="J165" s="350">
        <v>25</v>
      </c>
      <c r="K165" s="508">
        <v>250</v>
      </c>
      <c r="L165" s="117"/>
      <c r="M165" s="1389">
        <f t="shared" si="14"/>
        <v>0</v>
      </c>
      <c r="N165" s="304"/>
      <c r="O165" s="1287"/>
    </row>
    <row r="166" spans="1:15">
      <c r="A166" s="304" t="str">
        <f>IF(L166&gt;0,COUNT($L$4:L166)+MAX('MI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6" s="400"/>
      <c r="C166" s="405"/>
      <c r="D166" s="356"/>
      <c r="E166" s="991"/>
      <c r="F166" s="991"/>
      <c r="G166" s="1531"/>
      <c r="H166" s="992"/>
      <c r="I166" s="1538"/>
      <c r="J166" s="999"/>
      <c r="K166" s="624"/>
      <c r="L166" s="119"/>
      <c r="M166" s="1387"/>
      <c r="N166" s="304"/>
      <c r="O166" s="1287"/>
    </row>
    <row r="167" spans="1:15">
      <c r="A167" s="304" t="str">
        <f>IF(L167&gt;0,COUNT($L$4:L167)+MAX('MI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7" s="400"/>
      <c r="C167" s="384" t="s">
        <v>689</v>
      </c>
      <c r="D167" s="330" t="s">
        <v>681</v>
      </c>
      <c r="E167" s="981" t="s">
        <v>9745</v>
      </c>
      <c r="F167" s="981" t="s">
        <v>5677</v>
      </c>
      <c r="G167" s="1428">
        <v>21.67</v>
      </c>
      <c r="H167" s="982">
        <f t="shared" si="12"/>
        <v>0</v>
      </c>
      <c r="I167" s="1353">
        <f t="shared" si="13"/>
        <v>0</v>
      </c>
      <c r="J167" s="343">
        <v>25</v>
      </c>
      <c r="K167" s="504">
        <v>300</v>
      </c>
      <c r="L167" s="114"/>
      <c r="M167" s="1383">
        <f t="shared" si="14"/>
        <v>0</v>
      </c>
      <c r="N167" s="304"/>
      <c r="O167" s="1287"/>
    </row>
    <row r="168" spans="1:15">
      <c r="A168" s="304" t="str">
        <f>IF(L168&gt;0,COUNT($L$4:L168)+MAX('MI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8" s="400"/>
      <c r="C168" s="391" t="s">
        <v>690</v>
      </c>
      <c r="D168" s="986" t="s">
        <v>681</v>
      </c>
      <c r="E168" s="987" t="s">
        <v>9746</v>
      </c>
      <c r="F168" s="987" t="s">
        <v>5678</v>
      </c>
      <c r="G168" s="1429">
        <v>46.4</v>
      </c>
      <c r="H168" s="988">
        <f t="shared" si="12"/>
        <v>0</v>
      </c>
      <c r="I168" s="1355">
        <f t="shared" si="13"/>
        <v>0</v>
      </c>
      <c r="J168" s="350">
        <v>10</v>
      </c>
      <c r="K168" s="508">
        <v>140</v>
      </c>
      <c r="L168" s="117"/>
      <c r="M168" s="1389">
        <f t="shared" si="14"/>
        <v>0</v>
      </c>
      <c r="N168" s="304"/>
      <c r="O168" s="1287"/>
    </row>
    <row r="169" spans="1:15">
      <c r="A169" s="304" t="str">
        <f>IF(L169&gt;0,COUNT($L$4:L169)+MAX('MI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69" s="400"/>
      <c r="C169" s="405"/>
      <c r="D169" s="356"/>
      <c r="E169" s="991"/>
      <c r="F169" s="991"/>
      <c r="G169" s="1531"/>
      <c r="H169" s="992"/>
      <c r="I169" s="1538"/>
      <c r="J169" s="999"/>
      <c r="K169" s="624"/>
      <c r="L169" s="119"/>
      <c r="M169" s="1387"/>
      <c r="N169" s="304"/>
      <c r="O169" s="1287"/>
    </row>
    <row r="170" spans="1:15">
      <c r="A170" s="304" t="str">
        <f>IF(L170&gt;0,COUNT($L$4:L170)+MAX('MI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0" s="400"/>
      <c r="C170" s="384" t="s">
        <v>691</v>
      </c>
      <c r="D170" s="330" t="s">
        <v>681</v>
      </c>
      <c r="E170" s="981" t="s">
        <v>9747</v>
      </c>
      <c r="F170" s="981" t="s">
        <v>5679</v>
      </c>
      <c r="G170" s="1428">
        <v>58.03</v>
      </c>
      <c r="H170" s="982">
        <f t="shared" si="12"/>
        <v>0</v>
      </c>
      <c r="I170" s="1353">
        <f t="shared" si="13"/>
        <v>0</v>
      </c>
      <c r="J170" s="343">
        <v>10</v>
      </c>
      <c r="K170" s="504">
        <v>150</v>
      </c>
      <c r="L170" s="114"/>
      <c r="M170" s="1383">
        <f t="shared" si="14"/>
        <v>0</v>
      </c>
      <c r="N170" s="304"/>
      <c r="O170" s="1287"/>
    </row>
    <row r="171" spans="1:15">
      <c r="A171" s="304" t="str">
        <f>IF(L171&gt;0,COUNT($L$4:L171)+MAX('MI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1" s="400"/>
      <c r="C171" s="387" t="s">
        <v>692</v>
      </c>
      <c r="D171" s="986" t="s">
        <v>681</v>
      </c>
      <c r="E171" s="984" t="s">
        <v>9748</v>
      </c>
      <c r="F171" s="984" t="s">
        <v>5680</v>
      </c>
      <c r="G171" s="1526">
        <v>46.4</v>
      </c>
      <c r="H171" s="985">
        <f t="shared" si="12"/>
        <v>0</v>
      </c>
      <c r="I171" s="1354">
        <f t="shared" si="13"/>
        <v>0</v>
      </c>
      <c r="J171" s="532">
        <v>10</v>
      </c>
      <c r="K171" s="506">
        <v>150</v>
      </c>
      <c r="L171" s="116"/>
      <c r="M171" s="1385">
        <f t="shared" si="14"/>
        <v>0</v>
      </c>
      <c r="N171" s="304"/>
      <c r="O171" s="1287"/>
    </row>
    <row r="172" spans="1:15">
      <c r="A172" s="304" t="str">
        <f>IF(L172&gt;0,COUNT($L$4:L172)+MAX('MI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2" s="400"/>
      <c r="C172" s="391" t="s">
        <v>693</v>
      </c>
      <c r="D172" s="986" t="s">
        <v>681</v>
      </c>
      <c r="E172" s="987" t="s">
        <v>9749</v>
      </c>
      <c r="F172" s="987" t="s">
        <v>5681</v>
      </c>
      <c r="G172" s="1429">
        <v>82.54</v>
      </c>
      <c r="H172" s="988">
        <f t="shared" si="12"/>
        <v>0</v>
      </c>
      <c r="I172" s="1355">
        <f t="shared" si="13"/>
        <v>0</v>
      </c>
      <c r="J172" s="350">
        <v>1</v>
      </c>
      <c r="K172" s="508">
        <v>85</v>
      </c>
      <c r="L172" s="117"/>
      <c r="M172" s="1389">
        <f t="shared" si="14"/>
        <v>0</v>
      </c>
      <c r="N172" s="304"/>
      <c r="O172" s="1287"/>
    </row>
    <row r="173" spans="1:15">
      <c r="A173" s="304" t="str">
        <f>IF(L173&gt;0,COUNT($L$4:L173)+MAX('MI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3" s="400"/>
      <c r="C173" s="405"/>
      <c r="D173" s="356"/>
      <c r="E173" s="991"/>
      <c r="F173" s="991"/>
      <c r="G173" s="1531"/>
      <c r="H173" s="992"/>
      <c r="I173" s="1538"/>
      <c r="J173" s="999"/>
      <c r="K173" s="624"/>
      <c r="L173" s="119"/>
      <c r="M173" s="1387"/>
      <c r="N173" s="304"/>
      <c r="O173" s="1287"/>
    </row>
    <row r="174" spans="1:15">
      <c r="A174" s="304" t="str">
        <f>IF(L174&gt;0,COUNT($L$4:L174)+MAX('MI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4" s="400"/>
      <c r="C174" s="384" t="s">
        <v>694</v>
      </c>
      <c r="D174" s="330" t="s">
        <v>681</v>
      </c>
      <c r="E174" s="981" t="s">
        <v>9750</v>
      </c>
      <c r="F174" s="981" t="s">
        <v>5682</v>
      </c>
      <c r="G174" s="1428">
        <v>111.16000000000001</v>
      </c>
      <c r="H174" s="982">
        <f t="shared" si="12"/>
        <v>0</v>
      </c>
      <c r="I174" s="1353">
        <f t="shared" si="13"/>
        <v>0</v>
      </c>
      <c r="J174" s="343">
        <v>1</v>
      </c>
      <c r="K174" s="504">
        <v>120</v>
      </c>
      <c r="L174" s="114"/>
      <c r="M174" s="1383">
        <f t="shared" si="14"/>
        <v>0</v>
      </c>
      <c r="N174" s="304"/>
      <c r="O174" s="1287"/>
    </row>
    <row r="175" spans="1:15">
      <c r="A175" s="304" t="str">
        <f>IF(L175&gt;0,COUNT($L$4:L175)+MAX('MI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5" s="400"/>
      <c r="C175" s="387" t="s">
        <v>695</v>
      </c>
      <c r="D175" s="986" t="s">
        <v>681</v>
      </c>
      <c r="E175" s="984" t="s">
        <v>9751</v>
      </c>
      <c r="F175" s="984" t="s">
        <v>5683</v>
      </c>
      <c r="G175" s="1526">
        <v>97.070000000000007</v>
      </c>
      <c r="H175" s="985">
        <f t="shared" si="12"/>
        <v>0</v>
      </c>
      <c r="I175" s="1354">
        <f t="shared" si="13"/>
        <v>0</v>
      </c>
      <c r="J175" s="532">
        <v>1</v>
      </c>
      <c r="K175" s="506">
        <v>120</v>
      </c>
      <c r="L175" s="116"/>
      <c r="M175" s="1385">
        <f t="shared" si="14"/>
        <v>0</v>
      </c>
      <c r="N175" s="304"/>
      <c r="O175" s="1287"/>
    </row>
    <row r="176" spans="1:15">
      <c r="A176" s="304" t="str">
        <f>IF(L176&gt;0,COUNT($L$4:L176)+MAX('MI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6" s="400"/>
      <c r="C176" s="391" t="s">
        <v>696</v>
      </c>
      <c r="D176" s="986" t="s">
        <v>681</v>
      </c>
      <c r="E176" s="987" t="s">
        <v>9752</v>
      </c>
      <c r="F176" s="987" t="s">
        <v>5684</v>
      </c>
      <c r="G176" s="1429">
        <v>98.09</v>
      </c>
      <c r="H176" s="988">
        <f t="shared" si="12"/>
        <v>0</v>
      </c>
      <c r="I176" s="1355">
        <f t="shared" si="13"/>
        <v>0</v>
      </c>
      <c r="J176" s="350">
        <v>1</v>
      </c>
      <c r="K176" s="508">
        <v>65</v>
      </c>
      <c r="L176" s="117"/>
      <c r="M176" s="1389">
        <f t="shared" si="14"/>
        <v>0</v>
      </c>
      <c r="N176" s="304"/>
      <c r="O176" s="1287"/>
    </row>
    <row r="177" spans="1:15">
      <c r="A177" s="304" t="str">
        <f>IF(L177&gt;0,COUNT($L$4:L177)+MAX('MI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7" s="400"/>
      <c r="C177" s="405"/>
      <c r="D177" s="356"/>
      <c r="E177" s="991"/>
      <c r="F177" s="991"/>
      <c r="G177" s="1531"/>
      <c r="H177" s="992"/>
      <c r="I177" s="1538"/>
      <c r="J177" s="999"/>
      <c r="K177" s="624"/>
      <c r="L177" s="119"/>
      <c r="M177" s="1387"/>
      <c r="N177" s="304"/>
      <c r="O177" s="1287"/>
    </row>
    <row r="178" spans="1:15">
      <c r="A178" s="304" t="str">
        <f>IF(L178&gt;0,COUNT($L$4:L178)+MAX('MI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8" s="400"/>
      <c r="C178" s="384" t="s">
        <v>697</v>
      </c>
      <c r="D178" s="386" t="s">
        <v>681</v>
      </c>
      <c r="E178" s="981" t="s">
        <v>9753</v>
      </c>
      <c r="F178" s="981" t="s">
        <v>5685</v>
      </c>
      <c r="G178" s="1428">
        <v>106.73</v>
      </c>
      <c r="H178" s="982">
        <f t="shared" si="12"/>
        <v>0</v>
      </c>
      <c r="I178" s="1353">
        <f t="shared" si="13"/>
        <v>0</v>
      </c>
      <c r="J178" s="343">
        <v>1</v>
      </c>
      <c r="K178" s="504">
        <v>70</v>
      </c>
      <c r="L178" s="114"/>
      <c r="M178" s="1383">
        <f t="shared" si="14"/>
        <v>0</v>
      </c>
      <c r="N178" s="304"/>
      <c r="O178" s="1287"/>
    </row>
    <row r="179" spans="1:15">
      <c r="A179" s="304" t="str">
        <f>IF(L179&gt;0,COUNT($L$4:L179)+MAX('MI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79" s="400"/>
      <c r="C179" s="391" t="s">
        <v>698</v>
      </c>
      <c r="D179" s="393" t="s">
        <v>681</v>
      </c>
      <c r="E179" s="987" t="s">
        <v>9754</v>
      </c>
      <c r="F179" s="987" t="s">
        <v>5686</v>
      </c>
      <c r="G179" s="1429">
        <v>307.33</v>
      </c>
      <c r="H179" s="988">
        <f t="shared" si="12"/>
        <v>0</v>
      </c>
      <c r="I179" s="1355">
        <f t="shared" si="13"/>
        <v>0</v>
      </c>
      <c r="J179" s="350">
        <v>1</v>
      </c>
      <c r="K179" s="508">
        <v>60</v>
      </c>
      <c r="L179" s="117"/>
      <c r="M179" s="1389">
        <f t="shared" si="14"/>
        <v>0</v>
      </c>
      <c r="N179" s="304"/>
      <c r="O179" s="1287"/>
    </row>
    <row r="180" spans="1:15">
      <c r="A180" s="304" t="str">
        <f>IF(L180&gt;0,COUNT($L$4:L180)+MAX('MI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0" s="400"/>
      <c r="C180" s="405"/>
      <c r="D180" s="356"/>
      <c r="E180" s="991"/>
      <c r="F180" s="991"/>
      <c r="G180" s="1531"/>
      <c r="H180" s="992"/>
      <c r="I180" s="1538"/>
      <c r="J180" s="999"/>
      <c r="K180" s="624"/>
      <c r="L180" s="119"/>
      <c r="M180" s="1387"/>
      <c r="N180" s="304"/>
      <c r="O180" s="1287"/>
    </row>
    <row r="181" spans="1:15">
      <c r="A181" s="304" t="str">
        <f>IF(L181&gt;0,COUNT($L$4:L181)+MAX('MI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1" s="400"/>
      <c r="C181" s="401" t="s">
        <v>699</v>
      </c>
      <c r="D181" s="404" t="s">
        <v>681</v>
      </c>
      <c r="E181" s="989" t="s">
        <v>9755</v>
      </c>
      <c r="F181" s="989" t="s">
        <v>5687</v>
      </c>
      <c r="G181" s="1527">
        <v>158.73999999999998</v>
      </c>
      <c r="H181" s="990">
        <f t="shared" si="12"/>
        <v>0</v>
      </c>
      <c r="I181" s="1422">
        <f t="shared" si="13"/>
        <v>0</v>
      </c>
      <c r="J181" s="660">
        <v>1</v>
      </c>
      <c r="K181" s="333">
        <v>40</v>
      </c>
      <c r="L181" s="182"/>
      <c r="M181" s="1384">
        <f t="shared" si="14"/>
        <v>0</v>
      </c>
      <c r="N181" s="304"/>
      <c r="O181" s="1287"/>
    </row>
    <row r="182" spans="1:15" ht="15.75" customHeight="1">
      <c r="A182" s="304" t="str">
        <f>IF(L182&gt;0,COUNT($L$4:L182)+MAX('MI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2" s="513"/>
      <c r="C182" s="472"/>
      <c r="D182" s="975"/>
      <c r="E182" s="473" t="s">
        <v>8650</v>
      </c>
      <c r="F182" s="976"/>
      <c r="G182" s="1525" t="s">
        <v>563</v>
      </c>
      <c r="H182" s="977"/>
      <c r="I182" s="1415"/>
      <c r="J182" s="978"/>
      <c r="K182" s="979"/>
      <c r="L182" s="192"/>
      <c r="M182" s="1404"/>
      <c r="N182" s="304"/>
      <c r="O182" s="1287"/>
    </row>
    <row r="183" spans="1:15">
      <c r="A183" s="304" t="str">
        <f>IF(L183&gt;0,COUNT($L$4:L183)+MAX('MI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3" s="400"/>
      <c r="C183" s="387" t="s">
        <v>3076</v>
      </c>
      <c r="D183" s="404" t="s">
        <v>700</v>
      </c>
      <c r="E183" s="981" t="s">
        <v>9716</v>
      </c>
      <c r="F183" s="981" t="s">
        <v>5656</v>
      </c>
      <c r="G183" s="1275">
        <v>0</v>
      </c>
      <c r="H183" s="982">
        <f t="shared" ref="H183:H190" si="15">$H$2</f>
        <v>0</v>
      </c>
      <c r="I183" s="1353">
        <f t="shared" ref="I183:I190" si="16">IFERROR(H183*G183,"-")</f>
        <v>0</v>
      </c>
      <c r="J183" s="343">
        <v>25</v>
      </c>
      <c r="K183" s="504">
        <v>1500</v>
      </c>
      <c r="L183" s="114"/>
      <c r="M183" s="1383">
        <f t="shared" ref="M183:M190" si="17">IFERROR(I183*L183,0)</f>
        <v>0</v>
      </c>
      <c r="N183" s="304"/>
      <c r="O183" s="1287"/>
    </row>
    <row r="184" spans="1:15">
      <c r="A184" s="304" t="str">
        <f>IF(L184&gt;0,COUNT($L$4:L184)+MAX('MI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4" s="400"/>
      <c r="C184" s="387" t="s">
        <v>701</v>
      </c>
      <c r="D184" s="393" t="s">
        <v>700</v>
      </c>
      <c r="E184" s="984" t="s">
        <v>9717</v>
      </c>
      <c r="F184" s="984" t="s">
        <v>5657</v>
      </c>
      <c r="G184" s="1526">
        <v>25.540000000000003</v>
      </c>
      <c r="H184" s="985">
        <f t="shared" si="15"/>
        <v>0</v>
      </c>
      <c r="I184" s="1354">
        <f t="shared" si="16"/>
        <v>0</v>
      </c>
      <c r="J184" s="532">
        <v>25</v>
      </c>
      <c r="K184" s="506">
        <v>800</v>
      </c>
      <c r="L184" s="116"/>
      <c r="M184" s="1385">
        <f t="shared" si="17"/>
        <v>0</v>
      </c>
      <c r="N184" s="304"/>
      <c r="O184" s="1287"/>
    </row>
    <row r="185" spans="1:15">
      <c r="A185" s="304" t="str">
        <f>IF(L185&gt;0,COUNT($L$4:L185)+MAX('MI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5" s="400"/>
      <c r="C185" s="387" t="s">
        <v>702</v>
      </c>
      <c r="D185" s="393" t="s">
        <v>700</v>
      </c>
      <c r="E185" s="984" t="s">
        <v>9718</v>
      </c>
      <c r="F185" s="984" t="s">
        <v>5658</v>
      </c>
      <c r="G185" s="1526">
        <v>19.930000000000003</v>
      </c>
      <c r="H185" s="985">
        <f t="shared" si="15"/>
        <v>0</v>
      </c>
      <c r="I185" s="1354">
        <f t="shared" si="16"/>
        <v>0</v>
      </c>
      <c r="J185" s="532">
        <v>25</v>
      </c>
      <c r="K185" s="506">
        <v>500</v>
      </c>
      <c r="L185" s="116"/>
      <c r="M185" s="1385">
        <f t="shared" si="17"/>
        <v>0</v>
      </c>
      <c r="N185" s="304"/>
      <c r="O185" s="1287"/>
    </row>
    <row r="186" spans="1:15">
      <c r="A186" s="304" t="str">
        <f>IF(L186&gt;0,COUNT($L$4:L186)+MAX('MI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6" s="400"/>
      <c r="C186" s="391" t="s">
        <v>703</v>
      </c>
      <c r="D186" s="393" t="s">
        <v>700</v>
      </c>
      <c r="E186" s="987" t="s">
        <v>9719</v>
      </c>
      <c r="F186" s="987" t="s">
        <v>5659</v>
      </c>
      <c r="G186" s="1429">
        <v>25.73</v>
      </c>
      <c r="H186" s="988">
        <f t="shared" si="15"/>
        <v>0</v>
      </c>
      <c r="I186" s="1355">
        <f t="shared" si="16"/>
        <v>0</v>
      </c>
      <c r="J186" s="350">
        <v>25</v>
      </c>
      <c r="K186" s="508">
        <v>250</v>
      </c>
      <c r="L186" s="117"/>
      <c r="M186" s="1389">
        <f t="shared" si="17"/>
        <v>0</v>
      </c>
      <c r="N186" s="304"/>
      <c r="O186" s="1287"/>
    </row>
    <row r="187" spans="1:15">
      <c r="A187" s="304" t="str">
        <f>IF(L187&gt;0,COUNT($L$4:L187)+MAX('MI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7" s="400"/>
      <c r="C187" s="387" t="s">
        <v>704</v>
      </c>
      <c r="D187" s="390" t="s">
        <v>700</v>
      </c>
      <c r="E187" s="984" t="s">
        <v>9720</v>
      </c>
      <c r="F187" s="984" t="s">
        <v>5660</v>
      </c>
      <c r="G187" s="1526">
        <v>45.96</v>
      </c>
      <c r="H187" s="985">
        <f t="shared" si="15"/>
        <v>0</v>
      </c>
      <c r="I187" s="1354">
        <f t="shared" si="16"/>
        <v>0</v>
      </c>
      <c r="J187" s="532">
        <v>10</v>
      </c>
      <c r="K187" s="506">
        <v>140</v>
      </c>
      <c r="L187" s="116"/>
      <c r="M187" s="1385">
        <f t="shared" si="17"/>
        <v>0</v>
      </c>
      <c r="N187" s="304"/>
      <c r="O187" s="1287"/>
    </row>
    <row r="188" spans="1:15">
      <c r="A188" s="304" t="str">
        <f>IF(L188&gt;0,COUNT($L$4:L188)+MAX('MI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8" s="400"/>
      <c r="C188" s="387" t="s">
        <v>705</v>
      </c>
      <c r="D188" s="393" t="s">
        <v>700</v>
      </c>
      <c r="E188" s="984" t="s">
        <v>9721</v>
      </c>
      <c r="F188" s="984" t="s">
        <v>5661</v>
      </c>
      <c r="G188" s="1526">
        <v>73.53</v>
      </c>
      <c r="H188" s="985">
        <f t="shared" si="15"/>
        <v>0</v>
      </c>
      <c r="I188" s="1354">
        <f t="shared" si="16"/>
        <v>0</v>
      </c>
      <c r="J188" s="532">
        <v>1</v>
      </c>
      <c r="K188" s="506">
        <v>85</v>
      </c>
      <c r="L188" s="116"/>
      <c r="M188" s="1385">
        <f t="shared" si="17"/>
        <v>0</v>
      </c>
      <c r="N188" s="304"/>
      <c r="O188" s="1287"/>
    </row>
    <row r="189" spans="1:15">
      <c r="A189" s="304" t="str">
        <f>IF(L189&gt;0,COUNT($L$4:L189)+MAX('MI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89" s="400"/>
      <c r="C189" s="387" t="s">
        <v>706</v>
      </c>
      <c r="D189" s="393" t="s">
        <v>700</v>
      </c>
      <c r="E189" s="984" t="s">
        <v>9722</v>
      </c>
      <c r="F189" s="984" t="s">
        <v>5662</v>
      </c>
      <c r="G189" s="1526">
        <v>96.52000000000001</v>
      </c>
      <c r="H189" s="985">
        <f t="shared" si="15"/>
        <v>0</v>
      </c>
      <c r="I189" s="1354">
        <f t="shared" si="16"/>
        <v>0</v>
      </c>
      <c r="J189" s="532">
        <v>1</v>
      </c>
      <c r="K189" s="506">
        <v>80</v>
      </c>
      <c r="L189" s="116"/>
      <c r="M189" s="1385">
        <f t="shared" si="17"/>
        <v>0</v>
      </c>
      <c r="N189" s="304"/>
      <c r="O189" s="1287"/>
    </row>
    <row r="190" spans="1:15">
      <c r="A190" s="304" t="str">
        <f>IF(L190&gt;0,COUNT($L$4:L190)+MAX('MI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0" s="400"/>
      <c r="C190" s="391" t="s">
        <v>707</v>
      </c>
      <c r="D190" s="393" t="s">
        <v>700</v>
      </c>
      <c r="E190" s="987" t="s">
        <v>9723</v>
      </c>
      <c r="F190" s="1000" t="s">
        <v>5663</v>
      </c>
      <c r="G190" s="1429">
        <v>128.23999999999998</v>
      </c>
      <c r="H190" s="988">
        <f t="shared" si="15"/>
        <v>0</v>
      </c>
      <c r="I190" s="1355">
        <f t="shared" si="16"/>
        <v>0</v>
      </c>
      <c r="J190" s="350">
        <v>1</v>
      </c>
      <c r="K190" s="508">
        <v>40</v>
      </c>
      <c r="L190" s="117"/>
      <c r="M190" s="1385">
        <f t="shared" si="17"/>
        <v>0</v>
      </c>
      <c r="N190" s="304"/>
      <c r="O190" s="1287"/>
    </row>
    <row r="191" spans="1:15" ht="15.75" customHeight="1">
      <c r="A191" s="304" t="str">
        <f>IF(L191&gt;0,COUNT($L$4:L191)+MAX('MI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1" s="513"/>
      <c r="C191" s="472"/>
      <c r="D191" s="975"/>
      <c r="E191" s="473" t="s">
        <v>8652</v>
      </c>
      <c r="F191" s="976"/>
      <c r="G191" s="1525" t="s">
        <v>563</v>
      </c>
      <c r="H191" s="977"/>
      <c r="I191" s="1415"/>
      <c r="J191" s="978"/>
      <c r="K191" s="979"/>
      <c r="L191" s="193"/>
      <c r="M191" s="1404"/>
      <c r="N191" s="304"/>
      <c r="O191" s="1287"/>
    </row>
    <row r="192" spans="1:15">
      <c r="A192" s="304" t="str">
        <f>IF(L192&gt;0,COUNT($L$4:L192)+MAX('MI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2" s="400"/>
      <c r="C192" s="384" t="s">
        <v>718</v>
      </c>
      <c r="D192" s="980">
        <v>604</v>
      </c>
      <c r="E192" s="981" t="s">
        <v>9756</v>
      </c>
      <c r="F192" s="981" t="s">
        <v>5688</v>
      </c>
      <c r="G192" s="1428">
        <v>37.119999999999997</v>
      </c>
      <c r="H192" s="982">
        <f t="shared" ref="H192:H234" si="18">$H$2</f>
        <v>0</v>
      </c>
      <c r="I192" s="1353">
        <f t="shared" ref="I192:I234" si="19">IFERROR(H192*G192,"-")</f>
        <v>0</v>
      </c>
      <c r="J192" s="343">
        <v>25</v>
      </c>
      <c r="K192" s="504">
        <v>3000</v>
      </c>
      <c r="L192" s="114"/>
      <c r="M192" s="1385">
        <f t="shared" ref="M192:M234" si="20">IFERROR(I192*L192,0)</f>
        <v>0</v>
      </c>
      <c r="N192" s="304"/>
      <c r="O192" s="1287"/>
    </row>
    <row r="193" spans="1:15">
      <c r="A193" s="304" t="str">
        <f>IF(L193&gt;0,COUNT($L$4:L193)+MAX('MI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3" s="400"/>
      <c r="C193" s="387" t="s">
        <v>719</v>
      </c>
      <c r="D193" s="986">
        <v>604</v>
      </c>
      <c r="E193" s="984" t="s">
        <v>9757</v>
      </c>
      <c r="F193" s="984" t="s">
        <v>5656</v>
      </c>
      <c r="G193" s="1526">
        <v>29.75</v>
      </c>
      <c r="H193" s="985">
        <f t="shared" si="18"/>
        <v>0</v>
      </c>
      <c r="I193" s="1354">
        <f t="shared" si="19"/>
        <v>0</v>
      </c>
      <c r="J193" s="532">
        <v>25</v>
      </c>
      <c r="K193" s="506">
        <v>1600</v>
      </c>
      <c r="L193" s="116"/>
      <c r="M193" s="1385">
        <f t="shared" si="20"/>
        <v>0</v>
      </c>
      <c r="N193" s="304"/>
      <c r="O193" s="1287"/>
    </row>
    <row r="194" spans="1:15">
      <c r="A194" s="304" t="str">
        <f>IF(L194&gt;0,COUNT($L$4:L194)+MAX('MI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4" s="400"/>
      <c r="C194" s="387" t="s">
        <v>720</v>
      </c>
      <c r="D194" s="986">
        <v>604</v>
      </c>
      <c r="E194" s="984" t="s">
        <v>9758</v>
      </c>
      <c r="F194" s="984" t="s">
        <v>5657</v>
      </c>
      <c r="G194" s="1526">
        <v>14.83</v>
      </c>
      <c r="H194" s="985">
        <f t="shared" si="18"/>
        <v>0</v>
      </c>
      <c r="I194" s="1354">
        <f t="shared" si="19"/>
        <v>0</v>
      </c>
      <c r="J194" s="532">
        <v>25</v>
      </c>
      <c r="K194" s="506">
        <v>1000</v>
      </c>
      <c r="L194" s="116"/>
      <c r="M194" s="1385">
        <f t="shared" si="20"/>
        <v>0</v>
      </c>
      <c r="N194" s="304"/>
      <c r="O194" s="1287"/>
    </row>
    <row r="195" spans="1:15">
      <c r="A195" s="304" t="str">
        <f>IF(L195&gt;0,COUNT($L$4:L195)+MAX('MI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5" s="400"/>
      <c r="C195" s="387" t="s">
        <v>721</v>
      </c>
      <c r="D195" s="986">
        <v>604</v>
      </c>
      <c r="E195" s="984" t="s">
        <v>9759</v>
      </c>
      <c r="F195" s="984" t="s">
        <v>5658</v>
      </c>
      <c r="G195" s="1526">
        <v>6.39</v>
      </c>
      <c r="H195" s="985">
        <f t="shared" si="18"/>
        <v>0</v>
      </c>
      <c r="I195" s="1354">
        <f t="shared" si="19"/>
        <v>0</v>
      </c>
      <c r="J195" s="532">
        <v>25</v>
      </c>
      <c r="K195" s="506">
        <v>600</v>
      </c>
      <c r="L195" s="116"/>
      <c r="M195" s="1385">
        <f t="shared" si="20"/>
        <v>0</v>
      </c>
      <c r="N195" s="304"/>
      <c r="O195" s="1287"/>
    </row>
    <row r="196" spans="1:15">
      <c r="A196" s="304" t="str">
        <f>IF(L196&gt;0,COUNT($L$4:L196)+MAX('MI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6" s="400"/>
      <c r="C196" s="391" t="s">
        <v>722</v>
      </c>
      <c r="D196" s="986">
        <v>604</v>
      </c>
      <c r="E196" s="987" t="s">
        <v>9760</v>
      </c>
      <c r="F196" s="987" t="s">
        <v>5659</v>
      </c>
      <c r="G196" s="1429">
        <v>10.69</v>
      </c>
      <c r="H196" s="988">
        <f t="shared" si="18"/>
        <v>0</v>
      </c>
      <c r="I196" s="1355">
        <f t="shared" si="19"/>
        <v>0</v>
      </c>
      <c r="J196" s="350">
        <v>25</v>
      </c>
      <c r="K196" s="508">
        <v>250</v>
      </c>
      <c r="L196" s="117"/>
      <c r="M196" s="1389">
        <f t="shared" si="20"/>
        <v>0</v>
      </c>
      <c r="N196" s="304"/>
      <c r="O196" s="1287"/>
    </row>
    <row r="197" spans="1:15">
      <c r="A197" s="304" t="str">
        <f>IF(L197&gt;0,COUNT($L$4:L197)+MAX('MI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7" s="400"/>
      <c r="C197" s="387" t="s">
        <v>723</v>
      </c>
      <c r="D197" s="983">
        <v>604</v>
      </c>
      <c r="E197" s="984" t="s">
        <v>9761</v>
      </c>
      <c r="F197" s="984" t="s">
        <v>5660</v>
      </c>
      <c r="G197" s="1526">
        <v>27.310000000000002</v>
      </c>
      <c r="H197" s="985">
        <f t="shared" si="18"/>
        <v>0</v>
      </c>
      <c r="I197" s="1354">
        <f t="shared" si="19"/>
        <v>0</v>
      </c>
      <c r="J197" s="532">
        <v>10</v>
      </c>
      <c r="K197" s="506">
        <v>150</v>
      </c>
      <c r="L197" s="116"/>
      <c r="M197" s="1385">
        <f t="shared" si="20"/>
        <v>0</v>
      </c>
      <c r="N197" s="304"/>
      <c r="O197" s="1287"/>
    </row>
    <row r="198" spans="1:15">
      <c r="A198" s="304" t="str">
        <f>IF(L198&gt;0,COUNT($L$4:L198)+MAX('MI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8" s="400"/>
      <c r="C198" s="387" t="s">
        <v>724</v>
      </c>
      <c r="D198" s="986">
        <v>604</v>
      </c>
      <c r="E198" s="984" t="s">
        <v>9762</v>
      </c>
      <c r="F198" s="984" t="s">
        <v>5661</v>
      </c>
      <c r="G198" s="1526">
        <v>39.22</v>
      </c>
      <c r="H198" s="985">
        <f t="shared" si="18"/>
        <v>0</v>
      </c>
      <c r="I198" s="1354">
        <f t="shared" si="19"/>
        <v>0</v>
      </c>
      <c r="J198" s="532">
        <v>1</v>
      </c>
      <c r="K198" s="506">
        <v>110</v>
      </c>
      <c r="L198" s="116"/>
      <c r="M198" s="1385">
        <f t="shared" si="20"/>
        <v>0</v>
      </c>
      <c r="N198" s="304"/>
      <c r="O198" s="1287"/>
    </row>
    <row r="199" spans="1:15">
      <c r="A199" s="304" t="str">
        <f>IF(L199&gt;0,COUNT($L$4:L199)+MAX('MI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199" s="400"/>
      <c r="C199" s="387" t="s">
        <v>725</v>
      </c>
      <c r="D199" s="390">
        <v>604</v>
      </c>
      <c r="E199" s="984" t="s">
        <v>9763</v>
      </c>
      <c r="F199" s="984" t="s">
        <v>5662</v>
      </c>
      <c r="G199" s="1526">
        <v>45.949999999999996</v>
      </c>
      <c r="H199" s="985">
        <f t="shared" si="18"/>
        <v>0</v>
      </c>
      <c r="I199" s="1354">
        <f t="shared" si="19"/>
        <v>0</v>
      </c>
      <c r="J199" s="532">
        <v>1</v>
      </c>
      <c r="K199" s="506">
        <v>65</v>
      </c>
      <c r="L199" s="116"/>
      <c r="M199" s="1385">
        <f t="shared" si="20"/>
        <v>0</v>
      </c>
      <c r="N199" s="304"/>
      <c r="O199" s="1287"/>
    </row>
    <row r="200" spans="1:15">
      <c r="A200" s="304" t="str">
        <f>IF(L200&gt;0,COUNT($L$4:L200)+MAX('MI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0" s="400"/>
      <c r="C200" s="387" t="s">
        <v>726</v>
      </c>
      <c r="D200" s="390">
        <v>604</v>
      </c>
      <c r="E200" s="984" t="s">
        <v>9764</v>
      </c>
      <c r="F200" s="984" t="s">
        <v>5663</v>
      </c>
      <c r="G200" s="1526">
        <v>77.77000000000001</v>
      </c>
      <c r="H200" s="985">
        <f t="shared" si="18"/>
        <v>0</v>
      </c>
      <c r="I200" s="1354">
        <f t="shared" si="19"/>
        <v>0</v>
      </c>
      <c r="J200" s="532">
        <v>1</v>
      </c>
      <c r="K200" s="506">
        <v>38</v>
      </c>
      <c r="L200" s="116"/>
      <c r="M200" s="1385">
        <f t="shared" si="20"/>
        <v>0</v>
      </c>
      <c r="N200" s="304"/>
      <c r="O200" s="1287"/>
    </row>
    <row r="201" spans="1:15">
      <c r="A201" s="304" t="str">
        <f>IF(L201&gt;0,COUNT($L$4:L201)+MAX('MI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1" s="400"/>
      <c r="C201" s="387" t="s">
        <v>727</v>
      </c>
      <c r="D201" s="390">
        <v>604</v>
      </c>
      <c r="E201" s="984" t="s">
        <v>9765</v>
      </c>
      <c r="F201" s="984" t="s">
        <v>5664</v>
      </c>
      <c r="G201" s="1526">
        <v>271.42</v>
      </c>
      <c r="H201" s="985">
        <f t="shared" si="18"/>
        <v>0</v>
      </c>
      <c r="I201" s="1354">
        <f t="shared" si="19"/>
        <v>0</v>
      </c>
      <c r="J201" s="532">
        <v>1</v>
      </c>
      <c r="K201" s="506">
        <v>48</v>
      </c>
      <c r="L201" s="116"/>
      <c r="M201" s="1385">
        <f t="shared" si="20"/>
        <v>0</v>
      </c>
      <c r="N201" s="304"/>
      <c r="O201" s="1287"/>
    </row>
    <row r="202" spans="1:15">
      <c r="A202" s="304" t="str">
        <f>IF(L202&gt;0,COUNT($L$4:L202)+MAX('MI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2" s="400"/>
      <c r="C202" s="387" t="s">
        <v>728</v>
      </c>
      <c r="D202" s="983">
        <v>604</v>
      </c>
      <c r="E202" s="984" t="s">
        <v>9766</v>
      </c>
      <c r="F202" s="984" t="s">
        <v>5665</v>
      </c>
      <c r="G202" s="1526">
        <v>337.53</v>
      </c>
      <c r="H202" s="985">
        <f t="shared" si="18"/>
        <v>0</v>
      </c>
      <c r="I202" s="1354">
        <f t="shared" si="19"/>
        <v>0</v>
      </c>
      <c r="J202" s="532">
        <v>1</v>
      </c>
      <c r="K202" s="506">
        <v>24</v>
      </c>
      <c r="L202" s="116"/>
      <c r="M202" s="1385">
        <f t="shared" si="20"/>
        <v>0</v>
      </c>
      <c r="N202" s="304"/>
      <c r="O202" s="1287"/>
    </row>
    <row r="203" spans="1:15">
      <c r="A203" s="304" t="str">
        <f>IF(L203&gt;0,COUNT($L$4:L203)+MAX('MI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3" s="400"/>
      <c r="C203" s="391" t="s">
        <v>729</v>
      </c>
      <c r="D203" s="986">
        <v>604</v>
      </c>
      <c r="E203" s="987" t="s">
        <v>9767</v>
      </c>
      <c r="F203" s="987" t="s">
        <v>5689</v>
      </c>
      <c r="G203" s="1429">
        <v>442.61</v>
      </c>
      <c r="H203" s="988">
        <f t="shared" si="18"/>
        <v>0</v>
      </c>
      <c r="I203" s="1355">
        <f t="shared" si="19"/>
        <v>0</v>
      </c>
      <c r="J203" s="350">
        <v>1</v>
      </c>
      <c r="K203" s="508">
        <v>12</v>
      </c>
      <c r="L203" s="117"/>
      <c r="M203" s="1389">
        <f t="shared" si="20"/>
        <v>0</v>
      </c>
      <c r="N203" s="304"/>
      <c r="O203" s="1287"/>
    </row>
    <row r="204" spans="1:15">
      <c r="A204" s="304" t="str">
        <f>IF(L204&gt;0,COUNT($L$4:L204)+MAX('MI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4" s="400"/>
      <c r="C204" s="405"/>
      <c r="D204" s="356"/>
      <c r="E204" s="991"/>
      <c r="F204" s="991"/>
      <c r="G204" s="1528"/>
      <c r="H204" s="992"/>
      <c r="I204" s="1455"/>
      <c r="J204" s="635"/>
      <c r="K204" s="624"/>
      <c r="L204" s="119"/>
      <c r="M204" s="1387"/>
      <c r="N204" s="304"/>
      <c r="O204" s="1287"/>
    </row>
    <row r="205" spans="1:15">
      <c r="A205" s="304" t="str">
        <f>IF(L205&gt;0,COUNT($L$4:L205)+MAX('MI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5" s="400"/>
      <c r="C205" s="401" t="s">
        <v>730</v>
      </c>
      <c r="D205" s="330" t="s">
        <v>731</v>
      </c>
      <c r="E205" s="989" t="s">
        <v>9768</v>
      </c>
      <c r="F205" s="989" t="s">
        <v>5669</v>
      </c>
      <c r="G205" s="1527">
        <v>20.8</v>
      </c>
      <c r="H205" s="990">
        <f t="shared" si="18"/>
        <v>0</v>
      </c>
      <c r="I205" s="1422">
        <f t="shared" si="19"/>
        <v>0</v>
      </c>
      <c r="J205" s="660">
        <v>25</v>
      </c>
      <c r="K205" s="333">
        <v>500</v>
      </c>
      <c r="L205" s="182"/>
      <c r="M205" s="1384">
        <f t="shared" si="20"/>
        <v>0</v>
      </c>
      <c r="N205" s="304"/>
      <c r="O205" s="1287"/>
    </row>
    <row r="206" spans="1:15">
      <c r="A206" s="304" t="str">
        <f>IF(L206&gt;0,COUNT($L$4:L206)+MAX('MI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6" s="400"/>
      <c r="C206" s="405"/>
      <c r="D206" s="356"/>
      <c r="E206" s="991"/>
      <c r="F206" s="991"/>
      <c r="G206" s="1528"/>
      <c r="H206" s="992"/>
      <c r="I206" s="1455"/>
      <c r="J206" s="635"/>
      <c r="K206" s="624"/>
      <c r="L206" s="119"/>
      <c r="M206" s="1387"/>
      <c r="N206" s="304"/>
      <c r="O206" s="1287"/>
    </row>
    <row r="207" spans="1:15">
      <c r="A207" s="304" t="str">
        <f>IF(L207&gt;0,COUNT($L$4:L207)+MAX('MI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7" s="400"/>
      <c r="C207" s="384" t="s">
        <v>732</v>
      </c>
      <c r="D207" s="330" t="s">
        <v>731</v>
      </c>
      <c r="E207" s="981" t="s">
        <v>9769</v>
      </c>
      <c r="F207" s="981" t="s">
        <v>5671</v>
      </c>
      <c r="G207" s="1428">
        <v>19.39</v>
      </c>
      <c r="H207" s="982">
        <f t="shared" si="18"/>
        <v>0</v>
      </c>
      <c r="I207" s="1353">
        <f t="shared" si="19"/>
        <v>0</v>
      </c>
      <c r="J207" s="343">
        <v>25</v>
      </c>
      <c r="K207" s="504">
        <v>1000</v>
      </c>
      <c r="L207" s="114"/>
      <c r="M207" s="1383">
        <f t="shared" si="20"/>
        <v>0</v>
      </c>
      <c r="N207" s="304"/>
      <c r="O207" s="1287"/>
    </row>
    <row r="208" spans="1:15">
      <c r="A208" s="304" t="str">
        <f>IF(L208&gt;0,COUNT($L$4:L208)+MAX('MI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8" s="400"/>
      <c r="C208" s="387" t="s">
        <v>733</v>
      </c>
      <c r="D208" s="986" t="s">
        <v>731</v>
      </c>
      <c r="E208" s="984" t="s">
        <v>9770</v>
      </c>
      <c r="F208" s="984" t="s">
        <v>5672</v>
      </c>
      <c r="G208" s="1526">
        <v>16.07</v>
      </c>
      <c r="H208" s="985">
        <f t="shared" si="18"/>
        <v>0</v>
      </c>
      <c r="I208" s="1354">
        <f t="shared" si="19"/>
        <v>0</v>
      </c>
      <c r="J208" s="532">
        <v>25</v>
      </c>
      <c r="K208" s="506">
        <v>800</v>
      </c>
      <c r="L208" s="116"/>
      <c r="M208" s="1385">
        <f t="shared" si="20"/>
        <v>0</v>
      </c>
      <c r="N208" s="304"/>
      <c r="O208" s="1287"/>
    </row>
    <row r="209" spans="1:15">
      <c r="A209" s="304" t="str">
        <f>IF(L209&gt;0,COUNT($L$4:L209)+MAX('MI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09" s="400"/>
      <c r="C209" s="387" t="s">
        <v>734</v>
      </c>
      <c r="D209" s="986" t="s">
        <v>731</v>
      </c>
      <c r="E209" s="984" t="s">
        <v>9771</v>
      </c>
      <c r="F209" s="984" t="s">
        <v>5673</v>
      </c>
      <c r="G209" s="1526">
        <v>18.420000000000002</v>
      </c>
      <c r="H209" s="985">
        <f t="shared" si="18"/>
        <v>0</v>
      </c>
      <c r="I209" s="1354">
        <f t="shared" si="19"/>
        <v>0</v>
      </c>
      <c r="J209" s="532">
        <v>25</v>
      </c>
      <c r="K209" s="506">
        <v>250</v>
      </c>
      <c r="L209" s="116"/>
      <c r="M209" s="1385">
        <f t="shared" si="20"/>
        <v>0</v>
      </c>
      <c r="N209" s="304"/>
      <c r="O209" s="1287"/>
    </row>
    <row r="210" spans="1:15">
      <c r="A210" s="304" t="str">
        <f>IF(L210&gt;0,COUNT($L$4:L210)+MAX('MI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0" s="400"/>
      <c r="C210" s="391" t="s">
        <v>735</v>
      </c>
      <c r="D210" s="986" t="s">
        <v>731</v>
      </c>
      <c r="E210" s="987" t="s">
        <v>9772</v>
      </c>
      <c r="F210" s="987" t="s">
        <v>5674</v>
      </c>
      <c r="G210" s="1429">
        <v>41.23</v>
      </c>
      <c r="H210" s="988">
        <f t="shared" si="18"/>
        <v>0</v>
      </c>
      <c r="I210" s="1355">
        <f t="shared" si="19"/>
        <v>0</v>
      </c>
      <c r="J210" s="350">
        <v>10</v>
      </c>
      <c r="K210" s="508">
        <v>150</v>
      </c>
      <c r="L210" s="117"/>
      <c r="M210" s="1389">
        <f t="shared" si="20"/>
        <v>0</v>
      </c>
      <c r="N210" s="304"/>
      <c r="O210" s="1287"/>
    </row>
    <row r="211" spans="1:15">
      <c r="A211" s="304" t="str">
        <f>IF(L211&gt;0,COUNT($L$4:L211)+MAX('MI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1" s="400"/>
      <c r="C211" s="405"/>
      <c r="D211" s="356"/>
      <c r="E211" s="991"/>
      <c r="F211" s="991"/>
      <c r="G211" s="1528"/>
      <c r="H211" s="992"/>
      <c r="I211" s="1455"/>
      <c r="J211" s="635"/>
      <c r="K211" s="624"/>
      <c r="L211" s="119"/>
      <c r="M211" s="1387"/>
      <c r="N211" s="304"/>
      <c r="O211" s="1287"/>
    </row>
    <row r="212" spans="1:15">
      <c r="A212" s="304" t="str">
        <f>IF(L212&gt;0,COUNT($L$4:L212)+MAX('MI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2" s="400"/>
      <c r="C212" s="387" t="s">
        <v>3076</v>
      </c>
      <c r="D212" s="330" t="s">
        <v>731</v>
      </c>
      <c r="E212" s="981" t="s">
        <v>9773</v>
      </c>
      <c r="F212" s="981" t="s">
        <v>5675</v>
      </c>
      <c r="G212" s="1275">
        <v>0</v>
      </c>
      <c r="H212" s="982">
        <f t="shared" si="18"/>
        <v>0</v>
      </c>
      <c r="I212" s="1353">
        <f t="shared" si="19"/>
        <v>0</v>
      </c>
      <c r="J212" s="343">
        <v>25</v>
      </c>
      <c r="K212" s="504">
        <v>250</v>
      </c>
      <c r="L212" s="114"/>
      <c r="M212" s="1383">
        <f t="shared" si="20"/>
        <v>0</v>
      </c>
      <c r="N212" s="304"/>
      <c r="O212" s="1287"/>
    </row>
    <row r="213" spans="1:15">
      <c r="A213" s="304" t="str">
        <f>IF(L213&gt;0,COUNT($L$4:L213)+MAX('MI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3" s="400"/>
      <c r="C213" s="387" t="s">
        <v>3076</v>
      </c>
      <c r="D213" s="986" t="s">
        <v>731</v>
      </c>
      <c r="E213" s="987" t="s">
        <v>9774</v>
      </c>
      <c r="F213" s="987" t="s">
        <v>5676</v>
      </c>
      <c r="G213" s="1275">
        <v>0</v>
      </c>
      <c r="H213" s="988">
        <f t="shared" si="18"/>
        <v>0</v>
      </c>
      <c r="I213" s="1355">
        <f t="shared" si="19"/>
        <v>0</v>
      </c>
      <c r="J213" s="350">
        <v>25</v>
      </c>
      <c r="K213" s="508">
        <v>250</v>
      </c>
      <c r="L213" s="117"/>
      <c r="M213" s="1389">
        <f t="shared" si="20"/>
        <v>0</v>
      </c>
      <c r="N213" s="304"/>
      <c r="O213" s="1287"/>
    </row>
    <row r="214" spans="1:15">
      <c r="A214" s="304" t="str">
        <f>IF(L214&gt;0,COUNT($L$4:L214)+MAX('MI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4" s="400"/>
      <c r="C214" s="405"/>
      <c r="D214" s="356"/>
      <c r="E214" s="991"/>
      <c r="F214" s="991"/>
      <c r="G214" s="1528"/>
      <c r="H214" s="992"/>
      <c r="I214" s="1455"/>
      <c r="J214" s="635"/>
      <c r="K214" s="624"/>
      <c r="L214" s="119"/>
      <c r="M214" s="1387"/>
      <c r="N214" s="304"/>
      <c r="O214" s="1287"/>
    </row>
    <row r="215" spans="1:15">
      <c r="A215" s="304" t="str">
        <f>IF(L215&gt;0,COUNT($L$4:L215)+MAX('MI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5" s="400"/>
      <c r="C215" s="384" t="s">
        <v>736</v>
      </c>
      <c r="D215" s="330" t="s">
        <v>731</v>
      </c>
      <c r="E215" s="981" t="s">
        <v>9775</v>
      </c>
      <c r="F215" s="981" t="s">
        <v>5677</v>
      </c>
      <c r="G215" s="1428">
        <v>18.420000000000002</v>
      </c>
      <c r="H215" s="982">
        <f t="shared" si="18"/>
        <v>0</v>
      </c>
      <c r="I215" s="1353">
        <f t="shared" si="19"/>
        <v>0</v>
      </c>
      <c r="J215" s="343">
        <v>25</v>
      </c>
      <c r="K215" s="504">
        <v>250</v>
      </c>
      <c r="L215" s="114"/>
      <c r="M215" s="1383">
        <f t="shared" si="20"/>
        <v>0</v>
      </c>
      <c r="N215" s="304"/>
      <c r="O215" s="1287"/>
    </row>
    <row r="216" spans="1:15">
      <c r="A216" s="304" t="str">
        <f>IF(L216&gt;0,COUNT($L$4:L216)+MAX('MI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6" s="400"/>
      <c r="C216" s="391" t="s">
        <v>737</v>
      </c>
      <c r="D216" s="986" t="s">
        <v>731</v>
      </c>
      <c r="E216" s="987" t="s">
        <v>9776</v>
      </c>
      <c r="F216" s="987" t="s">
        <v>5678</v>
      </c>
      <c r="G216" s="1429">
        <v>40.409999999999997</v>
      </c>
      <c r="H216" s="988">
        <f t="shared" si="18"/>
        <v>0</v>
      </c>
      <c r="I216" s="1355">
        <f t="shared" si="19"/>
        <v>0</v>
      </c>
      <c r="J216" s="350">
        <v>10</v>
      </c>
      <c r="K216" s="508">
        <v>150</v>
      </c>
      <c r="L216" s="117"/>
      <c r="M216" s="1389">
        <f t="shared" si="20"/>
        <v>0</v>
      </c>
      <c r="N216" s="304"/>
      <c r="O216" s="1287"/>
    </row>
    <row r="217" spans="1:15">
      <c r="A217" s="304" t="str">
        <f>IF(L217&gt;0,COUNT($L$4:L217)+MAX('MI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7" s="400"/>
      <c r="C217" s="405"/>
      <c r="D217" s="356"/>
      <c r="E217" s="991"/>
      <c r="F217" s="991"/>
      <c r="G217" s="1528"/>
      <c r="H217" s="992"/>
      <c r="I217" s="1455"/>
      <c r="J217" s="635"/>
      <c r="K217" s="624"/>
      <c r="L217" s="119"/>
      <c r="M217" s="1387"/>
      <c r="N217" s="304"/>
      <c r="O217" s="1287"/>
    </row>
    <row r="218" spans="1:15">
      <c r="A218" s="304" t="str">
        <f>IF(L218&gt;0,COUNT($L$4:L218)+MAX('MI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8" s="400"/>
      <c r="C218" s="384" t="s">
        <v>738</v>
      </c>
      <c r="D218" s="330" t="s">
        <v>731</v>
      </c>
      <c r="E218" s="981" t="s">
        <v>9777</v>
      </c>
      <c r="F218" s="981" t="s">
        <v>5679</v>
      </c>
      <c r="G218" s="1428">
        <v>50.41</v>
      </c>
      <c r="H218" s="982">
        <f t="shared" si="18"/>
        <v>0</v>
      </c>
      <c r="I218" s="1353">
        <f t="shared" si="19"/>
        <v>0</v>
      </c>
      <c r="J218" s="343">
        <v>10</v>
      </c>
      <c r="K218" s="504">
        <v>180</v>
      </c>
      <c r="L218" s="114"/>
      <c r="M218" s="1383">
        <f t="shared" si="20"/>
        <v>0</v>
      </c>
      <c r="N218" s="304"/>
      <c r="O218" s="1287"/>
    </row>
    <row r="219" spans="1:15">
      <c r="A219" s="304" t="str">
        <f>IF(L219&gt;0,COUNT($L$4:L219)+MAX('MI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19" s="400"/>
      <c r="C219" s="387" t="s">
        <v>739</v>
      </c>
      <c r="D219" s="986" t="s">
        <v>731</v>
      </c>
      <c r="E219" s="984" t="s">
        <v>9778</v>
      </c>
      <c r="F219" s="984" t="s">
        <v>5680</v>
      </c>
      <c r="G219" s="1526">
        <v>40.409999999999997</v>
      </c>
      <c r="H219" s="985">
        <f t="shared" si="18"/>
        <v>0</v>
      </c>
      <c r="I219" s="1354">
        <f t="shared" si="19"/>
        <v>0</v>
      </c>
      <c r="J219" s="532">
        <v>10</v>
      </c>
      <c r="K219" s="506">
        <v>150</v>
      </c>
      <c r="L219" s="116"/>
      <c r="M219" s="1385">
        <f t="shared" si="20"/>
        <v>0</v>
      </c>
      <c r="N219" s="304"/>
      <c r="O219" s="1287"/>
    </row>
    <row r="220" spans="1:15">
      <c r="A220" s="304" t="str">
        <f>IF(L220&gt;0,COUNT($L$4:L220)+MAX('MI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0" s="400"/>
      <c r="C220" s="387" t="s">
        <v>740</v>
      </c>
      <c r="D220" s="986" t="s">
        <v>731</v>
      </c>
      <c r="E220" s="984" t="s">
        <v>9779</v>
      </c>
      <c r="F220" s="984" t="s">
        <v>5681</v>
      </c>
      <c r="G220" s="1526">
        <v>58.78</v>
      </c>
      <c r="H220" s="985">
        <f t="shared" si="18"/>
        <v>0</v>
      </c>
      <c r="I220" s="1354">
        <f t="shared" si="19"/>
        <v>0</v>
      </c>
      <c r="J220" s="532">
        <v>1</v>
      </c>
      <c r="K220" s="506">
        <v>85</v>
      </c>
      <c r="L220" s="116"/>
      <c r="M220" s="1385">
        <f t="shared" si="20"/>
        <v>0</v>
      </c>
      <c r="N220" s="304"/>
      <c r="O220" s="1287"/>
    </row>
    <row r="221" spans="1:15">
      <c r="A221" s="304" t="str">
        <f>IF(L221&gt;0,COUNT($L$4:L221)+MAX('MI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1" s="400"/>
      <c r="C221" s="391" t="s">
        <v>741</v>
      </c>
      <c r="D221" s="986" t="s">
        <v>731</v>
      </c>
      <c r="E221" s="987" t="s">
        <v>9780</v>
      </c>
      <c r="F221" s="987" t="s">
        <v>5690</v>
      </c>
      <c r="G221" s="1429">
        <v>110.65</v>
      </c>
      <c r="H221" s="988">
        <f t="shared" si="18"/>
        <v>0</v>
      </c>
      <c r="I221" s="1355">
        <f t="shared" si="19"/>
        <v>0</v>
      </c>
      <c r="J221" s="350">
        <v>1</v>
      </c>
      <c r="K221" s="508">
        <v>65</v>
      </c>
      <c r="L221" s="117"/>
      <c r="M221" s="1389">
        <f t="shared" si="20"/>
        <v>0</v>
      </c>
      <c r="N221" s="304"/>
      <c r="O221" s="1287"/>
    </row>
    <row r="222" spans="1:15">
      <c r="A222" s="304" t="str">
        <f>IF(L222&gt;0,COUNT($L$4:L222)+MAX('MI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2" s="400"/>
      <c r="C222" s="405"/>
      <c r="D222" s="356"/>
      <c r="E222" s="991"/>
      <c r="F222" s="991"/>
      <c r="G222" s="1528"/>
      <c r="H222" s="992"/>
      <c r="I222" s="1455"/>
      <c r="J222" s="635"/>
      <c r="K222" s="624"/>
      <c r="L222" s="119"/>
      <c r="M222" s="1387"/>
      <c r="N222" s="304"/>
      <c r="O222" s="1287"/>
    </row>
    <row r="223" spans="1:15">
      <c r="A223" s="304" t="str">
        <f>IF(L223&gt;0,COUNT($L$4:L223)+MAX('MI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3" s="400"/>
      <c r="C223" s="384" t="s">
        <v>742</v>
      </c>
      <c r="D223" s="330" t="s">
        <v>731</v>
      </c>
      <c r="E223" s="981" t="s">
        <v>9781</v>
      </c>
      <c r="F223" s="981" t="s">
        <v>5682</v>
      </c>
      <c r="G223" s="1428">
        <v>68.86</v>
      </c>
      <c r="H223" s="982">
        <f t="shared" si="18"/>
        <v>0</v>
      </c>
      <c r="I223" s="1353">
        <f t="shared" si="19"/>
        <v>0</v>
      </c>
      <c r="J223" s="343">
        <v>1</v>
      </c>
      <c r="K223" s="504">
        <v>130</v>
      </c>
      <c r="L223" s="114"/>
      <c r="M223" s="1383">
        <f t="shared" si="20"/>
        <v>0</v>
      </c>
      <c r="N223" s="304"/>
      <c r="O223" s="1287"/>
    </row>
    <row r="224" spans="1:15">
      <c r="A224" s="304" t="str">
        <f>IF(L224&gt;0,COUNT($L$4:L224)+MAX('MI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4" s="400"/>
      <c r="C224" s="387" t="s">
        <v>743</v>
      </c>
      <c r="D224" s="986" t="s">
        <v>731</v>
      </c>
      <c r="E224" s="984" t="s">
        <v>9782</v>
      </c>
      <c r="F224" s="984" t="s">
        <v>5683</v>
      </c>
      <c r="G224" s="1526">
        <v>59.73</v>
      </c>
      <c r="H224" s="985">
        <f t="shared" si="18"/>
        <v>0</v>
      </c>
      <c r="I224" s="1354">
        <f t="shared" si="19"/>
        <v>0</v>
      </c>
      <c r="J224" s="532">
        <v>1</v>
      </c>
      <c r="K224" s="506">
        <v>120</v>
      </c>
      <c r="L224" s="116"/>
      <c r="M224" s="1385">
        <f t="shared" si="20"/>
        <v>0</v>
      </c>
      <c r="N224" s="304"/>
      <c r="O224" s="1287"/>
    </row>
    <row r="225" spans="1:15">
      <c r="A225" s="304" t="str">
        <f>IF(L225&gt;0,COUNT($L$4:L225)+MAX('MI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5" s="400"/>
      <c r="C225" s="391" t="s">
        <v>744</v>
      </c>
      <c r="D225" s="986" t="s">
        <v>731</v>
      </c>
      <c r="E225" s="987" t="s">
        <v>9783</v>
      </c>
      <c r="F225" s="987" t="s">
        <v>5684</v>
      </c>
      <c r="G225" s="1429">
        <v>93.4</v>
      </c>
      <c r="H225" s="988">
        <f t="shared" si="18"/>
        <v>0</v>
      </c>
      <c r="I225" s="1355">
        <f t="shared" si="19"/>
        <v>0</v>
      </c>
      <c r="J225" s="350">
        <v>1</v>
      </c>
      <c r="K225" s="508">
        <v>90</v>
      </c>
      <c r="L225" s="117"/>
      <c r="M225" s="1389">
        <f t="shared" si="20"/>
        <v>0</v>
      </c>
      <c r="N225" s="304"/>
      <c r="O225" s="1287"/>
    </row>
    <row r="226" spans="1:15">
      <c r="A226" s="304" t="str">
        <f>IF(L226&gt;0,COUNT($L$4:L226)+MAX('MI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6" s="400"/>
      <c r="C226" s="405"/>
      <c r="D226" s="356"/>
      <c r="E226" s="991"/>
      <c r="F226" s="991"/>
      <c r="G226" s="1528"/>
      <c r="H226" s="992"/>
      <c r="I226" s="1455"/>
      <c r="J226" s="635"/>
      <c r="K226" s="624"/>
      <c r="L226" s="119"/>
      <c r="M226" s="1387"/>
      <c r="N226" s="304"/>
      <c r="O226" s="1287"/>
    </row>
    <row r="227" spans="1:15">
      <c r="A227" s="304" t="str">
        <f>IF(L227&gt;0,COUNT($L$4:L227)+MAX('MI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7" s="400"/>
      <c r="C227" s="384" t="s">
        <v>745</v>
      </c>
      <c r="D227" s="330" t="s">
        <v>731</v>
      </c>
      <c r="E227" s="981" t="s">
        <v>9784</v>
      </c>
      <c r="F227" s="981" t="s">
        <v>5691</v>
      </c>
      <c r="G227" s="1428">
        <v>110.43</v>
      </c>
      <c r="H227" s="982">
        <f t="shared" si="18"/>
        <v>0</v>
      </c>
      <c r="I227" s="1353">
        <f t="shared" si="19"/>
        <v>0</v>
      </c>
      <c r="J227" s="343">
        <v>1</v>
      </c>
      <c r="K227" s="504">
        <v>120</v>
      </c>
      <c r="L227" s="114"/>
      <c r="M227" s="1383">
        <f t="shared" si="20"/>
        <v>0</v>
      </c>
      <c r="N227" s="304"/>
      <c r="O227" s="1287"/>
    </row>
    <row r="228" spans="1:15">
      <c r="A228" s="304" t="str">
        <f>IF(L228&gt;0,COUNT($L$4:L228)+MAX('MI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8" s="400"/>
      <c r="C228" s="387" t="s">
        <v>746</v>
      </c>
      <c r="D228" s="986" t="s">
        <v>731</v>
      </c>
      <c r="E228" s="984" t="s">
        <v>9785</v>
      </c>
      <c r="F228" s="984" t="s">
        <v>5685</v>
      </c>
      <c r="G228" s="1526">
        <v>92.990000000000009</v>
      </c>
      <c r="H228" s="985">
        <f t="shared" si="18"/>
        <v>0</v>
      </c>
      <c r="I228" s="1354">
        <f t="shared" si="19"/>
        <v>0</v>
      </c>
      <c r="J228" s="532">
        <v>1</v>
      </c>
      <c r="K228" s="506">
        <v>60</v>
      </c>
      <c r="L228" s="116"/>
      <c r="M228" s="1385">
        <f t="shared" si="20"/>
        <v>0</v>
      </c>
      <c r="N228" s="304"/>
      <c r="O228" s="1287"/>
    </row>
    <row r="229" spans="1:15">
      <c r="A229" s="304" t="str">
        <f>IF(L229&gt;0,COUNT($L$4:L229)+MAX('MI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29" s="400"/>
      <c r="C229" s="391" t="s">
        <v>747</v>
      </c>
      <c r="D229" s="986" t="s">
        <v>731</v>
      </c>
      <c r="E229" s="987" t="s">
        <v>9786</v>
      </c>
      <c r="F229" s="987" t="s">
        <v>5686</v>
      </c>
      <c r="G229" s="1275">
        <v>0</v>
      </c>
      <c r="H229" s="988">
        <f t="shared" si="18"/>
        <v>0</v>
      </c>
      <c r="I229" s="1355">
        <f t="shared" si="19"/>
        <v>0</v>
      </c>
      <c r="J229" s="350">
        <v>1</v>
      </c>
      <c r="K229" s="508">
        <v>50</v>
      </c>
      <c r="L229" s="117"/>
      <c r="M229" s="1389">
        <f t="shared" si="20"/>
        <v>0</v>
      </c>
      <c r="N229" s="304"/>
      <c r="O229" s="1287"/>
    </row>
    <row r="230" spans="1:15">
      <c r="A230" s="304" t="str">
        <f>IF(L230&gt;0,COUNT($L$4:L230)+MAX('MI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0" s="400"/>
      <c r="C230" s="405"/>
      <c r="D230" s="356"/>
      <c r="E230" s="991"/>
      <c r="F230" s="991"/>
      <c r="G230" s="1528"/>
      <c r="H230" s="992"/>
      <c r="I230" s="1455"/>
      <c r="J230" s="635"/>
      <c r="K230" s="624"/>
      <c r="L230" s="119"/>
      <c r="M230" s="1387"/>
      <c r="N230" s="304"/>
      <c r="O230" s="1287"/>
    </row>
    <row r="231" spans="1:15">
      <c r="A231" s="304" t="str">
        <f>IF(L231&gt;0,COUNT($L$4:L231)+MAX('MI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1" s="400"/>
      <c r="C231" s="387" t="s">
        <v>3076</v>
      </c>
      <c r="D231" s="330" t="s">
        <v>731</v>
      </c>
      <c r="E231" s="981" t="s">
        <v>9787</v>
      </c>
      <c r="F231" s="981" t="s">
        <v>5692</v>
      </c>
      <c r="G231" s="1275">
        <v>0</v>
      </c>
      <c r="H231" s="982">
        <f t="shared" si="18"/>
        <v>0</v>
      </c>
      <c r="I231" s="1353">
        <f t="shared" si="19"/>
        <v>0</v>
      </c>
      <c r="J231" s="343">
        <v>1</v>
      </c>
      <c r="K231" s="504">
        <v>48</v>
      </c>
      <c r="L231" s="114"/>
      <c r="M231" s="1383">
        <f t="shared" si="20"/>
        <v>0</v>
      </c>
      <c r="N231" s="304"/>
      <c r="O231" s="1287"/>
    </row>
    <row r="232" spans="1:15">
      <c r="A232" s="304" t="str">
        <f>IF(L232&gt;0,COUNT($L$4:L232)+MAX('MI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2" s="400"/>
      <c r="C232" s="391" t="s">
        <v>748</v>
      </c>
      <c r="D232" s="986" t="s">
        <v>731</v>
      </c>
      <c r="E232" s="987" t="s">
        <v>9788</v>
      </c>
      <c r="F232" s="987" t="s">
        <v>5687</v>
      </c>
      <c r="G232" s="1429">
        <v>179.67</v>
      </c>
      <c r="H232" s="988">
        <f t="shared" si="18"/>
        <v>0</v>
      </c>
      <c r="I232" s="1355">
        <f t="shared" si="19"/>
        <v>0</v>
      </c>
      <c r="J232" s="350">
        <v>1</v>
      </c>
      <c r="K232" s="508">
        <v>48</v>
      </c>
      <c r="L232" s="117"/>
      <c r="M232" s="1389">
        <f t="shared" si="20"/>
        <v>0</v>
      </c>
      <c r="N232" s="304"/>
      <c r="O232" s="1287"/>
    </row>
    <row r="233" spans="1:15">
      <c r="A233" s="304" t="str">
        <f>IF(L233&gt;0,COUNT($L$4:L233)+MAX('MI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3" s="400"/>
      <c r="C233" s="405"/>
      <c r="D233" s="356"/>
      <c r="E233" s="991"/>
      <c r="F233" s="991"/>
      <c r="G233" s="1528"/>
      <c r="H233" s="992"/>
      <c r="I233" s="1455"/>
      <c r="J233" s="635"/>
      <c r="K233" s="624"/>
      <c r="L233" s="119"/>
      <c r="M233" s="1387"/>
      <c r="N233" s="304"/>
      <c r="O233" s="1287"/>
    </row>
    <row r="234" spans="1:15">
      <c r="A234" s="304" t="str">
        <f>IF(L234&gt;0,COUNT($L$4:L234)+MAX('MI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4" s="400"/>
      <c r="C234" s="401" t="s">
        <v>749</v>
      </c>
      <c r="D234" s="330" t="s">
        <v>731</v>
      </c>
      <c r="E234" s="989" t="s">
        <v>9789</v>
      </c>
      <c r="F234" s="989" t="s">
        <v>5693</v>
      </c>
      <c r="G234" s="1527">
        <v>849.42</v>
      </c>
      <c r="H234" s="990">
        <f t="shared" si="18"/>
        <v>0</v>
      </c>
      <c r="I234" s="1422">
        <f t="shared" si="19"/>
        <v>0</v>
      </c>
      <c r="J234" s="660">
        <v>1</v>
      </c>
      <c r="K234" s="333">
        <v>36</v>
      </c>
      <c r="L234" s="182"/>
      <c r="M234" s="1384">
        <f t="shared" si="20"/>
        <v>0</v>
      </c>
      <c r="N234" s="304"/>
      <c r="O234" s="1287"/>
    </row>
    <row r="235" spans="1:15" ht="15.75" customHeight="1">
      <c r="A235" s="304" t="str">
        <f>IF(L235&gt;0,COUNT($L$4:L235)+MAX('MI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5" s="513"/>
      <c r="C235" s="472"/>
      <c r="D235" s="975"/>
      <c r="E235" s="473" t="s">
        <v>8651</v>
      </c>
      <c r="F235" s="976"/>
      <c r="G235" s="1525" t="s">
        <v>563</v>
      </c>
      <c r="H235" s="977"/>
      <c r="I235" s="1415"/>
      <c r="J235" s="978"/>
      <c r="K235" s="979"/>
      <c r="L235" s="192"/>
      <c r="M235" s="1404"/>
      <c r="N235" s="304"/>
      <c r="O235" s="1287"/>
    </row>
    <row r="236" spans="1:15">
      <c r="A236" s="304" t="str">
        <f>IF(L236&gt;0,COUNT($L$4:L236)+MAX('MI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6" s="400"/>
      <c r="C236" s="384" t="s">
        <v>708</v>
      </c>
      <c r="D236" s="1001" t="s">
        <v>709</v>
      </c>
      <c r="E236" s="981" t="s">
        <v>9790</v>
      </c>
      <c r="F236" s="981" t="s">
        <v>5656</v>
      </c>
      <c r="G236" s="1428">
        <v>33.949999999999996</v>
      </c>
      <c r="H236" s="982">
        <f t="shared" ref="H236:H245" si="21">$H$2</f>
        <v>0</v>
      </c>
      <c r="I236" s="1353">
        <f t="shared" ref="I236:I243" si="22">IFERROR(H236*G236,"-")</f>
        <v>0</v>
      </c>
      <c r="J236" s="343">
        <v>25</v>
      </c>
      <c r="K236" s="504">
        <v>1000</v>
      </c>
      <c r="L236" s="114"/>
      <c r="M236" s="1383">
        <f t="shared" ref="M236:M243" si="23">IFERROR(I236*L236,0)</f>
        <v>0</v>
      </c>
      <c r="N236" s="304"/>
      <c r="O236" s="1287"/>
    </row>
    <row r="237" spans="1:15">
      <c r="A237" s="304" t="str">
        <f>IF(L237&gt;0,COUNT($L$4:L237)+MAX('MI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7" s="400"/>
      <c r="C237" s="387" t="s">
        <v>710</v>
      </c>
      <c r="D237" s="1002" t="s">
        <v>709</v>
      </c>
      <c r="E237" s="984" t="s">
        <v>9791</v>
      </c>
      <c r="F237" s="984" t="s">
        <v>5657</v>
      </c>
      <c r="G237" s="1526">
        <v>25.540000000000003</v>
      </c>
      <c r="H237" s="985">
        <f t="shared" si="21"/>
        <v>0</v>
      </c>
      <c r="I237" s="1354">
        <f t="shared" si="22"/>
        <v>0</v>
      </c>
      <c r="J237" s="532">
        <v>25</v>
      </c>
      <c r="K237" s="506">
        <v>800</v>
      </c>
      <c r="L237" s="116"/>
      <c r="M237" s="1385">
        <f t="shared" si="23"/>
        <v>0</v>
      </c>
      <c r="N237" s="304"/>
      <c r="O237" s="1287"/>
    </row>
    <row r="238" spans="1:15">
      <c r="A238" s="304" t="str">
        <f>IF(L238&gt;0,COUNT($L$4:L238)+MAX('MI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8" s="400"/>
      <c r="C238" s="387" t="s">
        <v>711</v>
      </c>
      <c r="D238" s="1002" t="s">
        <v>709</v>
      </c>
      <c r="E238" s="984" t="s">
        <v>9792</v>
      </c>
      <c r="F238" s="984" t="s">
        <v>5658</v>
      </c>
      <c r="G238" s="1526">
        <v>27.82</v>
      </c>
      <c r="H238" s="985">
        <f t="shared" si="21"/>
        <v>0</v>
      </c>
      <c r="I238" s="1354">
        <f t="shared" si="22"/>
        <v>0</v>
      </c>
      <c r="J238" s="532">
        <v>25</v>
      </c>
      <c r="K238" s="506">
        <v>500</v>
      </c>
      <c r="L238" s="116"/>
      <c r="M238" s="1385">
        <f t="shared" si="23"/>
        <v>0</v>
      </c>
      <c r="N238" s="304"/>
      <c r="O238" s="1287"/>
    </row>
    <row r="239" spans="1:15">
      <c r="A239" s="304" t="str">
        <f>IF(L239&gt;0,COUNT($L$4:L239)+MAX('MI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39" s="400"/>
      <c r="C239" s="391" t="s">
        <v>713</v>
      </c>
      <c r="D239" s="1003" t="s">
        <v>709</v>
      </c>
      <c r="E239" s="987" t="s">
        <v>9793</v>
      </c>
      <c r="F239" s="987" t="s">
        <v>5659</v>
      </c>
      <c r="G239" s="1429">
        <v>35.799999999999997</v>
      </c>
      <c r="H239" s="988">
        <f t="shared" si="21"/>
        <v>0</v>
      </c>
      <c r="I239" s="1355">
        <f t="shared" si="22"/>
        <v>0</v>
      </c>
      <c r="J239" s="350">
        <v>25</v>
      </c>
      <c r="K239" s="508">
        <v>250</v>
      </c>
      <c r="L239" s="117"/>
      <c r="M239" s="1389">
        <f t="shared" si="23"/>
        <v>0</v>
      </c>
      <c r="N239" s="304"/>
      <c r="O239" s="1287"/>
    </row>
    <row r="240" spans="1:15">
      <c r="A240" s="304" t="str">
        <f>IF(L240&gt;0,COUNT($L$4:L240)+MAX('MI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0" s="400"/>
      <c r="C240" s="387" t="s">
        <v>714</v>
      </c>
      <c r="D240" s="1002" t="s">
        <v>709</v>
      </c>
      <c r="E240" s="984" t="s">
        <v>9794</v>
      </c>
      <c r="F240" s="984" t="s">
        <v>5660</v>
      </c>
      <c r="G240" s="1526">
        <v>45.489999999999995</v>
      </c>
      <c r="H240" s="985">
        <f t="shared" si="21"/>
        <v>0</v>
      </c>
      <c r="I240" s="1354">
        <f t="shared" si="22"/>
        <v>0</v>
      </c>
      <c r="J240" s="532">
        <v>10</v>
      </c>
      <c r="K240" s="506">
        <v>130</v>
      </c>
      <c r="L240" s="116"/>
      <c r="M240" s="1385">
        <f t="shared" si="23"/>
        <v>0</v>
      </c>
      <c r="N240" s="304"/>
      <c r="O240" s="1287"/>
    </row>
    <row r="241" spans="1:15">
      <c r="A241" s="304" t="str">
        <f>IF(L241&gt;0,COUNT($L$4:L241)+MAX('MI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1" s="400"/>
      <c r="C241" s="387" t="s">
        <v>715</v>
      </c>
      <c r="D241" s="1002" t="s">
        <v>709</v>
      </c>
      <c r="E241" s="984" t="s">
        <v>9795</v>
      </c>
      <c r="F241" s="984" t="s">
        <v>5661</v>
      </c>
      <c r="G241" s="1526">
        <v>139.06</v>
      </c>
      <c r="H241" s="985">
        <f t="shared" si="21"/>
        <v>0</v>
      </c>
      <c r="I241" s="1354">
        <f t="shared" si="22"/>
        <v>0</v>
      </c>
      <c r="J241" s="532">
        <v>1</v>
      </c>
      <c r="K241" s="506">
        <v>80</v>
      </c>
      <c r="L241" s="116"/>
      <c r="M241" s="1385">
        <f t="shared" si="23"/>
        <v>0</v>
      </c>
      <c r="N241" s="304"/>
      <c r="O241" s="1287"/>
    </row>
    <row r="242" spans="1:15">
      <c r="A242" s="304" t="str">
        <f>IF(L242&gt;0,COUNT($L$4:L242)+MAX('MI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2" s="400"/>
      <c r="C242" s="387" t="s">
        <v>716</v>
      </c>
      <c r="D242" s="1002" t="s">
        <v>709</v>
      </c>
      <c r="E242" s="984" t="s">
        <v>9796</v>
      </c>
      <c r="F242" s="984" t="s">
        <v>5662</v>
      </c>
      <c r="G242" s="1526">
        <v>168.5</v>
      </c>
      <c r="H242" s="985">
        <f t="shared" si="21"/>
        <v>0</v>
      </c>
      <c r="I242" s="1354">
        <f t="shared" si="22"/>
        <v>0</v>
      </c>
      <c r="J242" s="532">
        <v>1</v>
      </c>
      <c r="K242" s="506">
        <v>50</v>
      </c>
      <c r="L242" s="116"/>
      <c r="M242" s="1385">
        <f t="shared" si="23"/>
        <v>0</v>
      </c>
      <c r="N242" s="304"/>
      <c r="O242" s="1287"/>
    </row>
    <row r="243" spans="1:15">
      <c r="A243" s="304" t="str">
        <f>IF(L243&gt;0,COUNT($L$4:L243)+MAX('MI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3" s="400"/>
      <c r="C243" s="391" t="s">
        <v>717</v>
      </c>
      <c r="D243" s="1003" t="s">
        <v>709</v>
      </c>
      <c r="E243" s="987" t="s">
        <v>9797</v>
      </c>
      <c r="F243" s="987" t="s">
        <v>5663</v>
      </c>
      <c r="G243" s="1429">
        <v>272.34999999999997</v>
      </c>
      <c r="H243" s="988">
        <f t="shared" si="21"/>
        <v>0</v>
      </c>
      <c r="I243" s="1355">
        <f t="shared" si="22"/>
        <v>0</v>
      </c>
      <c r="J243" s="350">
        <v>1</v>
      </c>
      <c r="K243" s="508">
        <v>38</v>
      </c>
      <c r="L243" s="117"/>
      <c r="M243" s="1389">
        <f t="shared" si="23"/>
        <v>0</v>
      </c>
      <c r="N243" s="304"/>
      <c r="O243" s="1287"/>
    </row>
    <row r="244" spans="1:15">
      <c r="A244" s="304" t="str">
        <f>IF(L244&gt;0,COUNT($L$4:L244)+MAX('MI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4" s="400"/>
      <c r="C244" s="405"/>
      <c r="D244" s="1004"/>
      <c r="E244" s="991"/>
      <c r="F244" s="991"/>
      <c r="G244" s="1528"/>
      <c r="H244" s="992"/>
      <c r="I244" s="1455"/>
      <c r="J244" s="635"/>
      <c r="K244" s="624"/>
      <c r="L244" s="119"/>
      <c r="M244" s="1387"/>
      <c r="N244" s="304"/>
      <c r="O244" s="1287"/>
    </row>
    <row r="245" spans="1:15">
      <c r="A245" s="304" t="str">
        <f>IF(L245&gt;0,COUNT($L$4:L245)+MAX('MI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5" s="400"/>
      <c r="C245" s="384" t="s">
        <v>712</v>
      </c>
      <c r="D245" s="1001" t="s">
        <v>709</v>
      </c>
      <c r="E245" s="981" t="s">
        <v>9798</v>
      </c>
      <c r="F245" s="981" t="s">
        <v>5673</v>
      </c>
      <c r="G245" s="1428">
        <v>63.66</v>
      </c>
      <c r="H245" s="982">
        <f t="shared" si="21"/>
        <v>0</v>
      </c>
      <c r="I245" s="1353">
        <f>IFERROR(H245*G245,"-")</f>
        <v>0</v>
      </c>
      <c r="J245" s="343">
        <v>25</v>
      </c>
      <c r="K245" s="504">
        <v>250</v>
      </c>
      <c r="L245" s="114"/>
      <c r="M245" s="1383">
        <f>IFERROR(I245*L245,0)</f>
        <v>0</v>
      </c>
      <c r="N245" s="304"/>
      <c r="O245" s="1287"/>
    </row>
    <row r="246" spans="1:15" ht="15.75" customHeight="1">
      <c r="A246" s="304" t="str">
        <f>IF(L246&gt;0,COUNT($L$4:L246)+MAX('MI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6" s="513"/>
      <c r="C246" s="472"/>
      <c r="D246" s="975"/>
      <c r="E246" s="473" t="s">
        <v>2305</v>
      </c>
      <c r="F246" s="976"/>
      <c r="G246" s="1525" t="s">
        <v>563</v>
      </c>
      <c r="H246" s="977"/>
      <c r="I246" s="1415"/>
      <c r="J246" s="978"/>
      <c r="K246" s="979"/>
      <c r="L246" s="192"/>
      <c r="M246" s="1404"/>
      <c r="N246" s="304"/>
      <c r="O246" s="1287"/>
    </row>
    <row r="247" spans="1:15">
      <c r="A247" s="304" t="str">
        <f>IF(L247&gt;0,COUNT($L$4:L247)+MAX('MI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7" s="400"/>
      <c r="C247" s="387" t="s">
        <v>3076</v>
      </c>
      <c r="D247" s="330">
        <v>606</v>
      </c>
      <c r="E247" s="981" t="s">
        <v>9894</v>
      </c>
      <c r="F247" s="981" t="s">
        <v>5649</v>
      </c>
      <c r="G247" s="1275">
        <v>0</v>
      </c>
      <c r="H247" s="982">
        <f t="shared" ref="H247:H261" si="24">$H$2</f>
        <v>0</v>
      </c>
      <c r="I247" s="1353">
        <f t="shared" ref="I247:I261" si="25">IFERROR(H247*G247,"-")</f>
        <v>0</v>
      </c>
      <c r="J247" s="343">
        <v>25</v>
      </c>
      <c r="K247" s="504">
        <v>2000</v>
      </c>
      <c r="L247" s="114"/>
      <c r="M247" s="1383">
        <f t="shared" ref="M247:M261" si="26">IFERROR(I247*L247,0)</f>
        <v>0</v>
      </c>
      <c r="N247" s="304"/>
      <c r="O247" s="1287"/>
    </row>
    <row r="248" spans="1:15">
      <c r="A248" s="304" t="str">
        <f>IF(L248&gt;0,COUNT($L$4:L248)+MAX('MI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8" s="400"/>
      <c r="C248" s="387" t="s">
        <v>847</v>
      </c>
      <c r="D248" s="390">
        <v>606</v>
      </c>
      <c r="E248" s="984" t="s">
        <v>9895</v>
      </c>
      <c r="F248" s="984" t="s">
        <v>5650</v>
      </c>
      <c r="G248" s="1526">
        <v>15.799999999999999</v>
      </c>
      <c r="H248" s="985">
        <f t="shared" si="24"/>
        <v>0</v>
      </c>
      <c r="I248" s="1354">
        <f t="shared" si="25"/>
        <v>0</v>
      </c>
      <c r="J248" s="532">
        <v>25</v>
      </c>
      <c r="K248" s="506">
        <v>2000</v>
      </c>
      <c r="L248" s="116"/>
      <c r="M248" s="1385">
        <f t="shared" si="26"/>
        <v>0</v>
      </c>
      <c r="N248" s="304"/>
      <c r="O248" s="1287"/>
    </row>
    <row r="249" spans="1:15">
      <c r="A249" s="304" t="str">
        <f>IF(L249&gt;0,COUNT($L$4:L249)+MAX('MI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49" s="400"/>
      <c r="C249" s="387" t="s">
        <v>848</v>
      </c>
      <c r="D249" s="390">
        <v>606</v>
      </c>
      <c r="E249" s="984" t="s">
        <v>9896</v>
      </c>
      <c r="F249" s="984" t="s">
        <v>1107</v>
      </c>
      <c r="G249" s="1526">
        <v>13.52</v>
      </c>
      <c r="H249" s="985">
        <f t="shared" si="24"/>
        <v>0</v>
      </c>
      <c r="I249" s="1354">
        <f t="shared" si="25"/>
        <v>0</v>
      </c>
      <c r="J249" s="532">
        <v>25</v>
      </c>
      <c r="K249" s="506">
        <v>800</v>
      </c>
      <c r="L249" s="116"/>
      <c r="M249" s="1385">
        <f t="shared" si="26"/>
        <v>0</v>
      </c>
      <c r="N249" s="304"/>
      <c r="O249" s="1287"/>
    </row>
    <row r="250" spans="1:15">
      <c r="A250" s="304" t="str">
        <f>IF(L250&gt;0,COUNT($L$4:L250)+MAX('MI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0" s="400"/>
      <c r="C250" s="387" t="s">
        <v>849</v>
      </c>
      <c r="D250" s="390">
        <v>606</v>
      </c>
      <c r="E250" s="984" t="s">
        <v>9897</v>
      </c>
      <c r="F250" s="984" t="s">
        <v>1108</v>
      </c>
      <c r="G250" s="1526">
        <v>5.59</v>
      </c>
      <c r="H250" s="985">
        <f t="shared" si="24"/>
        <v>0</v>
      </c>
      <c r="I250" s="1354">
        <f t="shared" si="25"/>
        <v>0</v>
      </c>
      <c r="J250" s="532">
        <v>25</v>
      </c>
      <c r="K250" s="506">
        <v>500</v>
      </c>
      <c r="L250" s="116"/>
      <c r="M250" s="1385">
        <f t="shared" si="26"/>
        <v>0</v>
      </c>
      <c r="N250" s="304"/>
      <c r="O250" s="1287"/>
    </row>
    <row r="251" spans="1:15">
      <c r="A251" s="304" t="str">
        <f>IF(L251&gt;0,COUNT($L$4:L251)+MAX('MI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1" s="400"/>
      <c r="C251" s="387" t="s">
        <v>850</v>
      </c>
      <c r="D251" s="390">
        <v>606</v>
      </c>
      <c r="E251" s="984" t="s">
        <v>9898</v>
      </c>
      <c r="F251" s="984" t="s">
        <v>1110</v>
      </c>
      <c r="G251" s="1526">
        <v>23.64</v>
      </c>
      <c r="H251" s="985">
        <f t="shared" si="24"/>
        <v>0</v>
      </c>
      <c r="I251" s="1354">
        <f t="shared" si="25"/>
        <v>0</v>
      </c>
      <c r="J251" s="532">
        <v>25</v>
      </c>
      <c r="K251" s="506">
        <v>300</v>
      </c>
      <c r="L251" s="116"/>
      <c r="M251" s="1385">
        <f t="shared" si="26"/>
        <v>0</v>
      </c>
      <c r="N251" s="304"/>
      <c r="O251" s="1287"/>
    </row>
    <row r="252" spans="1:15">
      <c r="A252" s="304" t="str">
        <f>IF(L252&gt;0,COUNT($L$4:L252)+MAX('MI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2" s="400"/>
      <c r="C252" s="391" t="s">
        <v>851</v>
      </c>
      <c r="D252" s="393">
        <v>606</v>
      </c>
      <c r="E252" s="987" t="s">
        <v>9899</v>
      </c>
      <c r="F252" s="987" t="s">
        <v>1111</v>
      </c>
      <c r="G252" s="1429">
        <v>9.5</v>
      </c>
      <c r="H252" s="988">
        <f t="shared" si="24"/>
        <v>0</v>
      </c>
      <c r="I252" s="1355">
        <f t="shared" si="25"/>
        <v>0</v>
      </c>
      <c r="J252" s="350">
        <v>25</v>
      </c>
      <c r="K252" s="508">
        <v>200</v>
      </c>
      <c r="L252" s="117"/>
      <c r="M252" s="1389">
        <f t="shared" si="26"/>
        <v>0</v>
      </c>
      <c r="N252" s="304"/>
      <c r="O252" s="1287"/>
    </row>
    <row r="253" spans="1:15">
      <c r="A253" s="304" t="str">
        <f>IF(L253&gt;0,COUNT($L$4:L253)+MAX('MI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3" s="400"/>
      <c r="C253" s="387" t="s">
        <v>852</v>
      </c>
      <c r="D253" s="983">
        <v>606</v>
      </c>
      <c r="E253" s="984" t="s">
        <v>9900</v>
      </c>
      <c r="F253" s="984" t="s">
        <v>1113</v>
      </c>
      <c r="G253" s="1526">
        <v>23.8</v>
      </c>
      <c r="H253" s="985">
        <f t="shared" si="24"/>
        <v>0</v>
      </c>
      <c r="I253" s="1354">
        <f t="shared" si="25"/>
        <v>0</v>
      </c>
      <c r="J253" s="532">
        <v>10</v>
      </c>
      <c r="K253" s="506">
        <v>100</v>
      </c>
      <c r="L253" s="116"/>
      <c r="M253" s="1385">
        <f t="shared" si="26"/>
        <v>0</v>
      </c>
      <c r="N253" s="304"/>
      <c r="O253" s="1287"/>
    </row>
    <row r="254" spans="1:15">
      <c r="A254" s="304" t="str">
        <f>IF(L254&gt;0,COUNT($L$4:L254)+MAX('MI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4" s="400"/>
      <c r="C254" s="387" t="s">
        <v>853</v>
      </c>
      <c r="D254" s="986">
        <v>606</v>
      </c>
      <c r="E254" s="984" t="s">
        <v>9901</v>
      </c>
      <c r="F254" s="984" t="s">
        <v>1115</v>
      </c>
      <c r="G254" s="1526">
        <v>31.87</v>
      </c>
      <c r="H254" s="985">
        <f t="shared" si="24"/>
        <v>0</v>
      </c>
      <c r="I254" s="1354">
        <f t="shared" si="25"/>
        <v>0</v>
      </c>
      <c r="J254" s="532">
        <v>1</v>
      </c>
      <c r="K254" s="506">
        <v>60</v>
      </c>
      <c r="L254" s="116"/>
      <c r="M254" s="1385">
        <f t="shared" si="26"/>
        <v>0</v>
      </c>
      <c r="N254" s="304"/>
      <c r="O254" s="1287"/>
    </row>
    <row r="255" spans="1:15">
      <c r="A255" s="304" t="str">
        <f>IF(L255&gt;0,COUNT($L$4:L255)+MAX('MI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5" s="400"/>
      <c r="C255" s="387" t="s">
        <v>854</v>
      </c>
      <c r="D255" s="986">
        <v>606</v>
      </c>
      <c r="E255" s="984" t="s">
        <v>9902</v>
      </c>
      <c r="F255" s="984" t="s">
        <v>1117</v>
      </c>
      <c r="G255" s="1526">
        <v>39.159999999999997</v>
      </c>
      <c r="H255" s="985">
        <f t="shared" si="24"/>
        <v>0</v>
      </c>
      <c r="I255" s="1354">
        <f t="shared" si="25"/>
        <v>0</v>
      </c>
      <c r="J255" s="532">
        <v>1</v>
      </c>
      <c r="K255" s="506">
        <v>40</v>
      </c>
      <c r="L255" s="116"/>
      <c r="M255" s="1385">
        <f t="shared" si="26"/>
        <v>0</v>
      </c>
      <c r="N255" s="304"/>
      <c r="O255" s="1287"/>
    </row>
    <row r="256" spans="1:15">
      <c r="A256" s="304" t="str">
        <f>IF(L256&gt;0,COUNT($L$4:L256)+MAX('MI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6" s="400"/>
      <c r="C256" s="387" t="s">
        <v>855</v>
      </c>
      <c r="D256" s="986">
        <v>606</v>
      </c>
      <c r="E256" s="984" t="s">
        <v>9903</v>
      </c>
      <c r="F256" s="984" t="s">
        <v>1119</v>
      </c>
      <c r="G256" s="1526">
        <v>65.37</v>
      </c>
      <c r="H256" s="985">
        <f t="shared" si="24"/>
        <v>0</v>
      </c>
      <c r="I256" s="1354">
        <f t="shared" si="25"/>
        <v>0</v>
      </c>
      <c r="J256" s="532">
        <v>1</v>
      </c>
      <c r="K256" s="506">
        <v>18</v>
      </c>
      <c r="L256" s="116"/>
      <c r="M256" s="1385">
        <f t="shared" si="26"/>
        <v>0</v>
      </c>
      <c r="N256" s="304"/>
      <c r="O256" s="1287"/>
    </row>
    <row r="257" spans="1:15">
      <c r="A257" s="304" t="str">
        <f>IF(L257&gt;0,COUNT($L$4:L257)+MAX('MI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7" s="400"/>
      <c r="C257" s="387" t="s">
        <v>856</v>
      </c>
      <c r="D257" s="983">
        <v>606</v>
      </c>
      <c r="E257" s="984" t="s">
        <v>9904</v>
      </c>
      <c r="F257" s="984" t="s">
        <v>1121</v>
      </c>
      <c r="G257" s="1526">
        <v>126.92</v>
      </c>
      <c r="H257" s="985">
        <f t="shared" si="24"/>
        <v>0</v>
      </c>
      <c r="I257" s="1354">
        <f t="shared" si="25"/>
        <v>0</v>
      </c>
      <c r="J257" s="532">
        <v>1</v>
      </c>
      <c r="K257" s="506">
        <v>20</v>
      </c>
      <c r="L257" s="116"/>
      <c r="M257" s="1385">
        <f t="shared" si="26"/>
        <v>0</v>
      </c>
      <c r="N257" s="304"/>
      <c r="O257" s="1287"/>
    </row>
    <row r="258" spans="1:15">
      <c r="A258" s="304" t="str">
        <f>IF(L258&gt;0,COUNT($L$4:L258)+MAX('MI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8" s="400"/>
      <c r="C258" s="387" t="s">
        <v>857</v>
      </c>
      <c r="D258" s="983">
        <v>606</v>
      </c>
      <c r="E258" s="984" t="s">
        <v>9905</v>
      </c>
      <c r="F258" s="984" t="s">
        <v>1124</v>
      </c>
      <c r="G258" s="1526">
        <v>177.04</v>
      </c>
      <c r="H258" s="985">
        <f t="shared" si="24"/>
        <v>0</v>
      </c>
      <c r="I258" s="1354">
        <f t="shared" si="25"/>
        <v>0</v>
      </c>
      <c r="J258" s="532">
        <v>1</v>
      </c>
      <c r="K258" s="506">
        <v>15</v>
      </c>
      <c r="L258" s="116"/>
      <c r="M258" s="1385">
        <f t="shared" si="26"/>
        <v>0</v>
      </c>
      <c r="N258" s="304"/>
      <c r="O258" s="1287"/>
    </row>
    <row r="259" spans="1:15">
      <c r="A259" s="304" t="str">
        <f>IF(L259&gt;0,COUNT($L$4:L259)+MAX('MI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59" s="400"/>
      <c r="C259" s="387" t="s">
        <v>858</v>
      </c>
      <c r="D259" s="983">
        <v>606</v>
      </c>
      <c r="E259" s="984" t="s">
        <v>9906</v>
      </c>
      <c r="F259" s="984" t="s">
        <v>5651</v>
      </c>
      <c r="G259" s="1526">
        <v>365.15999999999997</v>
      </c>
      <c r="H259" s="985">
        <f t="shared" si="24"/>
        <v>0</v>
      </c>
      <c r="I259" s="1354">
        <f t="shared" si="25"/>
        <v>0</v>
      </c>
      <c r="J259" s="532">
        <v>1</v>
      </c>
      <c r="K259" s="506">
        <v>6</v>
      </c>
      <c r="L259" s="116"/>
      <c r="M259" s="1385">
        <f t="shared" si="26"/>
        <v>0</v>
      </c>
      <c r="N259" s="304"/>
      <c r="O259" s="1287"/>
    </row>
    <row r="260" spans="1:15">
      <c r="A260" s="304" t="str">
        <f>IF(L260&gt;0,COUNT($L$4:L260)+MAX('MI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0" s="400"/>
      <c r="C260" s="387" t="s">
        <v>859</v>
      </c>
      <c r="D260" s="983">
        <v>606</v>
      </c>
      <c r="E260" s="984" t="s">
        <v>9907</v>
      </c>
      <c r="F260" s="984" t="s">
        <v>5654</v>
      </c>
      <c r="G260" s="1526">
        <v>1324.05</v>
      </c>
      <c r="H260" s="985">
        <f t="shared" si="24"/>
        <v>0</v>
      </c>
      <c r="I260" s="1354">
        <f t="shared" si="25"/>
        <v>0</v>
      </c>
      <c r="J260" s="532">
        <v>1</v>
      </c>
      <c r="K260" s="506">
        <v>4</v>
      </c>
      <c r="L260" s="116"/>
      <c r="M260" s="1385">
        <f t="shared" si="26"/>
        <v>0</v>
      </c>
      <c r="N260" s="304"/>
      <c r="O260" s="1287"/>
    </row>
    <row r="261" spans="1:15">
      <c r="A261" s="304" t="str">
        <f>IF(L261&gt;0,COUNT($L$4:L261)+MAX('MI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1" s="400"/>
      <c r="C261" s="391" t="s">
        <v>860</v>
      </c>
      <c r="D261" s="986">
        <v>606</v>
      </c>
      <c r="E261" s="987" t="s">
        <v>9908</v>
      </c>
      <c r="F261" s="987" t="s">
        <v>5652</v>
      </c>
      <c r="G261" s="1429">
        <v>2087.42</v>
      </c>
      <c r="H261" s="988">
        <f t="shared" si="24"/>
        <v>0</v>
      </c>
      <c r="I261" s="1355">
        <f t="shared" si="25"/>
        <v>0</v>
      </c>
      <c r="J261" s="350">
        <v>1</v>
      </c>
      <c r="K261" s="508">
        <v>2</v>
      </c>
      <c r="L261" s="117"/>
      <c r="M261" s="1389">
        <f t="shared" si="26"/>
        <v>0</v>
      </c>
      <c r="N261" s="304"/>
      <c r="O261" s="1287"/>
    </row>
    <row r="262" spans="1:15" ht="15.75" customHeight="1">
      <c r="A262" s="304" t="str">
        <f>IF(L262&gt;0,COUNT($L$4:L262)+MAX('MI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2" s="513"/>
      <c r="C262" s="472"/>
      <c r="D262" s="975"/>
      <c r="E262" s="473" t="s">
        <v>5203</v>
      </c>
      <c r="F262" s="976"/>
      <c r="G262" s="1525" t="s">
        <v>563</v>
      </c>
      <c r="H262" s="977"/>
      <c r="I262" s="1415"/>
      <c r="J262" s="978"/>
      <c r="K262" s="979"/>
      <c r="L262" s="192"/>
      <c r="M262" s="1404"/>
      <c r="N262" s="304"/>
      <c r="O262" s="1287"/>
    </row>
    <row r="263" spans="1:15">
      <c r="A263" s="304" t="str">
        <f>IF(L263&gt;0,COUNT($L$4:L263)+MAX('MI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3" s="400"/>
      <c r="C263" s="384" t="s">
        <v>861</v>
      </c>
      <c r="D263" s="980" t="s">
        <v>862</v>
      </c>
      <c r="E263" s="981" t="s">
        <v>9799</v>
      </c>
      <c r="F263" s="981" t="s">
        <v>5650</v>
      </c>
      <c r="G263" s="1428">
        <v>23.470000000000002</v>
      </c>
      <c r="H263" s="982">
        <f t="shared" ref="H263:H274" si="27">$H$2</f>
        <v>0</v>
      </c>
      <c r="I263" s="1353">
        <f t="shared" ref="I263:I274" si="28">IFERROR(H263*G263,"-")</f>
        <v>0</v>
      </c>
      <c r="J263" s="343">
        <v>25</v>
      </c>
      <c r="K263" s="504">
        <v>2000</v>
      </c>
      <c r="L263" s="114"/>
      <c r="M263" s="1383">
        <f t="shared" ref="M263:M274" si="29">IFERROR(I263*L263,0)</f>
        <v>0</v>
      </c>
      <c r="N263" s="304"/>
      <c r="O263" s="1287"/>
    </row>
    <row r="264" spans="1:15">
      <c r="A264" s="304" t="str">
        <f>IF(L264&gt;0,COUNT($L$4:L264)+MAX('MI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4" s="400"/>
      <c r="C264" s="387" t="s">
        <v>863</v>
      </c>
      <c r="D264" s="986" t="s">
        <v>862</v>
      </c>
      <c r="E264" s="984" t="s">
        <v>9800</v>
      </c>
      <c r="F264" s="984" t="s">
        <v>1107</v>
      </c>
      <c r="G264" s="1526">
        <v>18.430000000000003</v>
      </c>
      <c r="H264" s="985">
        <f t="shared" si="27"/>
        <v>0</v>
      </c>
      <c r="I264" s="1354">
        <f t="shared" si="28"/>
        <v>0</v>
      </c>
      <c r="J264" s="532">
        <v>25</v>
      </c>
      <c r="K264" s="506">
        <v>800</v>
      </c>
      <c r="L264" s="116"/>
      <c r="M264" s="1385">
        <f t="shared" si="29"/>
        <v>0</v>
      </c>
      <c r="N264" s="304"/>
      <c r="O264" s="1287"/>
    </row>
    <row r="265" spans="1:15">
      <c r="A265" s="304" t="str">
        <f>IF(L265&gt;0,COUNT($L$4:L265)+MAX('MI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5" s="400"/>
      <c r="C265" s="387" t="s">
        <v>864</v>
      </c>
      <c r="D265" s="986" t="s">
        <v>862</v>
      </c>
      <c r="E265" s="984" t="s">
        <v>9801</v>
      </c>
      <c r="F265" s="984" t="s">
        <v>1108</v>
      </c>
      <c r="G265" s="1526">
        <v>6.64</v>
      </c>
      <c r="H265" s="985">
        <f t="shared" si="27"/>
        <v>0</v>
      </c>
      <c r="I265" s="1354">
        <f t="shared" si="28"/>
        <v>0</v>
      </c>
      <c r="J265" s="532">
        <v>25</v>
      </c>
      <c r="K265" s="506">
        <v>500</v>
      </c>
      <c r="L265" s="116"/>
      <c r="M265" s="1385">
        <f t="shared" si="29"/>
        <v>0</v>
      </c>
      <c r="N265" s="304"/>
      <c r="O265" s="1287"/>
    </row>
    <row r="266" spans="1:15">
      <c r="A266" s="304" t="str">
        <f>IF(L266&gt;0,COUNT($L$4:L266)+MAX('MI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6" s="400"/>
      <c r="C266" s="387" t="s">
        <v>865</v>
      </c>
      <c r="D266" s="986" t="s">
        <v>862</v>
      </c>
      <c r="E266" s="984" t="s">
        <v>9802</v>
      </c>
      <c r="F266" s="984" t="s">
        <v>1110</v>
      </c>
      <c r="G266" s="1526">
        <v>37.559999999999995</v>
      </c>
      <c r="H266" s="985">
        <f t="shared" si="27"/>
        <v>0</v>
      </c>
      <c r="I266" s="1354">
        <f t="shared" si="28"/>
        <v>0</v>
      </c>
      <c r="J266" s="532">
        <v>25</v>
      </c>
      <c r="K266" s="506">
        <v>300</v>
      </c>
      <c r="L266" s="116"/>
      <c r="M266" s="1385">
        <f t="shared" si="29"/>
        <v>0</v>
      </c>
      <c r="N266" s="304"/>
      <c r="O266" s="1287"/>
    </row>
    <row r="267" spans="1:15">
      <c r="A267" s="304" t="str">
        <f>IF(L267&gt;0,COUNT($L$4:L267)+MAX('MI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7" s="400"/>
      <c r="C267" s="391" t="s">
        <v>866</v>
      </c>
      <c r="D267" s="986" t="s">
        <v>862</v>
      </c>
      <c r="E267" s="987" t="s">
        <v>9803</v>
      </c>
      <c r="F267" s="987" t="s">
        <v>1111</v>
      </c>
      <c r="G267" s="1429">
        <v>9.61</v>
      </c>
      <c r="H267" s="988">
        <f t="shared" si="27"/>
        <v>0</v>
      </c>
      <c r="I267" s="1355">
        <f t="shared" si="28"/>
        <v>0</v>
      </c>
      <c r="J267" s="350">
        <v>25</v>
      </c>
      <c r="K267" s="508">
        <v>200</v>
      </c>
      <c r="L267" s="117"/>
      <c r="M267" s="1389">
        <f t="shared" si="29"/>
        <v>0</v>
      </c>
      <c r="N267" s="304"/>
      <c r="O267" s="1287"/>
    </row>
    <row r="268" spans="1:15">
      <c r="A268" s="304" t="str">
        <f>IF(L268&gt;0,COUNT($L$4:L268)+MAX('MI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8" s="400"/>
      <c r="C268" s="387" t="s">
        <v>867</v>
      </c>
      <c r="D268" s="983" t="s">
        <v>862</v>
      </c>
      <c r="E268" s="984" t="s">
        <v>9804</v>
      </c>
      <c r="F268" s="984" t="s">
        <v>1113</v>
      </c>
      <c r="G268" s="1526">
        <v>32.04</v>
      </c>
      <c r="H268" s="985">
        <f t="shared" si="27"/>
        <v>0</v>
      </c>
      <c r="I268" s="1354">
        <f t="shared" si="28"/>
        <v>0</v>
      </c>
      <c r="J268" s="532">
        <v>10</v>
      </c>
      <c r="K268" s="506">
        <v>100</v>
      </c>
      <c r="L268" s="116"/>
      <c r="M268" s="1385">
        <f t="shared" si="29"/>
        <v>0</v>
      </c>
      <c r="N268" s="304"/>
      <c r="O268" s="1287"/>
    </row>
    <row r="269" spans="1:15">
      <c r="A269" s="304" t="str">
        <f>IF(L269&gt;0,COUNT($L$4:L269)+MAX('MI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69" s="400"/>
      <c r="C269" s="387" t="s">
        <v>868</v>
      </c>
      <c r="D269" s="986" t="s">
        <v>862</v>
      </c>
      <c r="E269" s="984" t="s">
        <v>9805</v>
      </c>
      <c r="F269" s="984" t="s">
        <v>1115</v>
      </c>
      <c r="G269" s="1526">
        <v>39.22</v>
      </c>
      <c r="H269" s="985">
        <f t="shared" si="27"/>
        <v>0</v>
      </c>
      <c r="I269" s="1354">
        <f t="shared" si="28"/>
        <v>0</v>
      </c>
      <c r="J269" s="532">
        <v>1</v>
      </c>
      <c r="K269" s="506">
        <v>60</v>
      </c>
      <c r="L269" s="116"/>
      <c r="M269" s="1385">
        <f t="shared" si="29"/>
        <v>0</v>
      </c>
      <c r="N269" s="304"/>
      <c r="O269" s="1287"/>
    </row>
    <row r="270" spans="1:15">
      <c r="A270" s="304" t="str">
        <f>IF(L270&gt;0,COUNT($L$4:L270)+MAX('MI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0" s="400"/>
      <c r="C270" s="387" t="s">
        <v>869</v>
      </c>
      <c r="D270" s="986" t="s">
        <v>862</v>
      </c>
      <c r="E270" s="984" t="s">
        <v>9806</v>
      </c>
      <c r="F270" s="984" t="s">
        <v>1117</v>
      </c>
      <c r="G270" s="1526">
        <v>48.919999999999995</v>
      </c>
      <c r="H270" s="985">
        <f t="shared" si="27"/>
        <v>0</v>
      </c>
      <c r="I270" s="1354">
        <f t="shared" si="28"/>
        <v>0</v>
      </c>
      <c r="J270" s="532">
        <v>1</v>
      </c>
      <c r="K270" s="506">
        <v>40</v>
      </c>
      <c r="L270" s="116"/>
      <c r="M270" s="1385">
        <f t="shared" si="29"/>
        <v>0</v>
      </c>
      <c r="N270" s="304"/>
      <c r="O270" s="1287"/>
    </row>
    <row r="271" spans="1:15">
      <c r="A271" s="304" t="str">
        <f>IF(L271&gt;0,COUNT($L$4:L271)+MAX('MI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1" s="400"/>
      <c r="C271" s="387" t="s">
        <v>870</v>
      </c>
      <c r="D271" s="986" t="s">
        <v>862</v>
      </c>
      <c r="E271" s="984" t="s">
        <v>9807</v>
      </c>
      <c r="F271" s="984" t="s">
        <v>1119</v>
      </c>
      <c r="G271" s="1526">
        <v>77.77000000000001</v>
      </c>
      <c r="H271" s="985">
        <f t="shared" si="27"/>
        <v>0</v>
      </c>
      <c r="I271" s="1354">
        <f t="shared" si="28"/>
        <v>0</v>
      </c>
      <c r="J271" s="532">
        <v>1</v>
      </c>
      <c r="K271" s="506">
        <v>18</v>
      </c>
      <c r="L271" s="116"/>
      <c r="M271" s="1385">
        <f t="shared" si="29"/>
        <v>0</v>
      </c>
      <c r="N271" s="304"/>
      <c r="O271" s="1287"/>
    </row>
    <row r="272" spans="1:15">
      <c r="A272" s="304" t="str">
        <f>IF(L272&gt;0,COUNT($L$4:L272)+MAX('MI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2" s="400"/>
      <c r="C272" s="387" t="s">
        <v>871</v>
      </c>
      <c r="D272" s="986" t="s">
        <v>862</v>
      </c>
      <c r="E272" s="984" t="s">
        <v>9808</v>
      </c>
      <c r="F272" s="984" t="s">
        <v>1121</v>
      </c>
      <c r="G272" s="1526">
        <v>168.47</v>
      </c>
      <c r="H272" s="985">
        <f t="shared" si="27"/>
        <v>0</v>
      </c>
      <c r="I272" s="1354">
        <f t="shared" si="28"/>
        <v>0</v>
      </c>
      <c r="J272" s="532">
        <v>1</v>
      </c>
      <c r="K272" s="506">
        <v>20</v>
      </c>
      <c r="L272" s="116"/>
      <c r="M272" s="1385">
        <f t="shared" si="29"/>
        <v>0</v>
      </c>
      <c r="N272" s="304"/>
      <c r="O272" s="1287"/>
    </row>
    <row r="273" spans="1:15">
      <c r="A273" s="304" t="str">
        <f>IF(L273&gt;0,COUNT($L$4:L273)+MAX('MI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3" s="400"/>
      <c r="C273" s="387" t="s">
        <v>872</v>
      </c>
      <c r="D273" s="986" t="s">
        <v>862</v>
      </c>
      <c r="E273" s="984" t="s">
        <v>9809</v>
      </c>
      <c r="F273" s="984" t="s">
        <v>1124</v>
      </c>
      <c r="G273" s="1526">
        <v>214.57</v>
      </c>
      <c r="H273" s="985">
        <f t="shared" si="27"/>
        <v>0</v>
      </c>
      <c r="I273" s="1354">
        <f t="shared" si="28"/>
        <v>0</v>
      </c>
      <c r="J273" s="532">
        <v>1</v>
      </c>
      <c r="K273" s="506">
        <v>15</v>
      </c>
      <c r="L273" s="116"/>
      <c r="M273" s="1385">
        <f t="shared" si="29"/>
        <v>0</v>
      </c>
      <c r="N273" s="304"/>
      <c r="O273" s="1287"/>
    </row>
    <row r="274" spans="1:15" s="968" customFormat="1">
      <c r="A274" s="304" t="str">
        <f>IF(L274&gt;0,COUNT($L$4:L274)+MAX('MI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4" s="1005"/>
      <c r="C274" s="1006" t="s">
        <v>873</v>
      </c>
      <c r="D274" s="1007" t="s">
        <v>862</v>
      </c>
      <c r="E274" s="1008" t="s">
        <v>9810</v>
      </c>
      <c r="F274" s="1008" t="s">
        <v>5651</v>
      </c>
      <c r="G274" s="1532">
        <v>1018.67</v>
      </c>
      <c r="H274" s="988">
        <f t="shared" si="27"/>
        <v>0</v>
      </c>
      <c r="I274" s="1355">
        <f t="shared" si="28"/>
        <v>0</v>
      </c>
      <c r="J274" s="1009">
        <v>1</v>
      </c>
      <c r="K274" s="1010">
        <v>6</v>
      </c>
      <c r="L274" s="161"/>
      <c r="M274" s="1389">
        <f t="shared" si="29"/>
        <v>0</v>
      </c>
      <c r="N274" s="967"/>
      <c r="O274" s="1541"/>
    </row>
    <row r="275" spans="1:15" ht="15.75" customHeight="1">
      <c r="A275" s="304" t="str">
        <f>IF(L275&gt;0,COUNT($L$4:L275)+MAX('MI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5" s="513"/>
      <c r="C275" s="472"/>
      <c r="D275" s="975"/>
      <c r="E275" s="473" t="s">
        <v>5204</v>
      </c>
      <c r="F275" s="976"/>
      <c r="G275" s="1525" t="s">
        <v>563</v>
      </c>
      <c r="H275" s="977"/>
      <c r="I275" s="1415"/>
      <c r="J275" s="978"/>
      <c r="K275" s="979"/>
      <c r="L275" s="192"/>
      <c r="M275" s="1404"/>
      <c r="N275" s="304"/>
      <c r="O275" s="1287"/>
    </row>
    <row r="276" spans="1:15">
      <c r="A276" s="304" t="str">
        <f>IF(L276&gt;0,COUNT($L$4:L276)+MAX('MI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6" s="400"/>
      <c r="C276" s="384" t="s">
        <v>874</v>
      </c>
      <c r="D276" s="330">
        <v>607</v>
      </c>
      <c r="E276" s="981" t="s">
        <v>9909</v>
      </c>
      <c r="F276" s="981" t="s">
        <v>5649</v>
      </c>
      <c r="G276" s="1428">
        <v>8.43</v>
      </c>
      <c r="H276" s="982">
        <f t="shared" ref="H276:H308" si="30">$H$2</f>
        <v>0</v>
      </c>
      <c r="I276" s="1353">
        <f t="shared" ref="I276:I308" si="31">IFERROR(H276*G276,"-")</f>
        <v>0</v>
      </c>
      <c r="J276" s="343">
        <v>25</v>
      </c>
      <c r="K276" s="504">
        <v>3000</v>
      </c>
      <c r="L276" s="114"/>
      <c r="M276" s="1383">
        <f t="shared" ref="M276:M308" si="32">IFERROR(I276*L276,0)</f>
        <v>0</v>
      </c>
      <c r="N276" s="304"/>
      <c r="O276" s="1287"/>
    </row>
    <row r="277" spans="1:15">
      <c r="A277" s="304" t="str">
        <f>IF(L277&gt;0,COUNT($L$4:L277)+MAX('MI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7" s="400"/>
      <c r="C277" s="387" t="s">
        <v>875</v>
      </c>
      <c r="D277" s="983">
        <v>607</v>
      </c>
      <c r="E277" s="984" t="s">
        <v>9910</v>
      </c>
      <c r="F277" s="984" t="s">
        <v>5650</v>
      </c>
      <c r="G277" s="1526">
        <v>8.8699999999999992</v>
      </c>
      <c r="H277" s="985">
        <f t="shared" si="30"/>
        <v>0</v>
      </c>
      <c r="I277" s="1354">
        <f t="shared" si="31"/>
        <v>0</v>
      </c>
      <c r="J277" s="532">
        <v>25</v>
      </c>
      <c r="K277" s="506">
        <v>1200</v>
      </c>
      <c r="L277" s="116"/>
      <c r="M277" s="1385">
        <f t="shared" si="32"/>
        <v>0</v>
      </c>
      <c r="N277" s="304"/>
      <c r="O277" s="1287"/>
    </row>
    <row r="278" spans="1:15">
      <c r="A278" s="304" t="str">
        <f>IF(L278&gt;0,COUNT($L$4:L278)+MAX('MI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8" s="400"/>
      <c r="C278" s="387" t="s">
        <v>876</v>
      </c>
      <c r="D278" s="983">
        <v>607</v>
      </c>
      <c r="E278" s="984" t="s">
        <v>9911</v>
      </c>
      <c r="F278" s="984" t="s">
        <v>1107</v>
      </c>
      <c r="G278" s="1526">
        <v>8.58</v>
      </c>
      <c r="H278" s="985">
        <f t="shared" si="30"/>
        <v>0</v>
      </c>
      <c r="I278" s="1354">
        <f t="shared" si="31"/>
        <v>0</v>
      </c>
      <c r="J278" s="532">
        <v>25</v>
      </c>
      <c r="K278" s="506">
        <v>1000</v>
      </c>
      <c r="L278" s="116"/>
      <c r="M278" s="1385">
        <f t="shared" si="32"/>
        <v>0</v>
      </c>
      <c r="N278" s="304"/>
      <c r="O278" s="1287"/>
    </row>
    <row r="279" spans="1:15">
      <c r="A279" s="304" t="str">
        <f>IF(L279&gt;0,COUNT($L$4:L279)+MAX('MI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79" s="400"/>
      <c r="C279" s="387" t="s">
        <v>877</v>
      </c>
      <c r="D279" s="983">
        <v>607</v>
      </c>
      <c r="E279" s="984" t="s">
        <v>9912</v>
      </c>
      <c r="F279" s="984" t="s">
        <v>1108</v>
      </c>
      <c r="G279" s="1526">
        <v>3.09</v>
      </c>
      <c r="H279" s="985">
        <f t="shared" si="30"/>
        <v>0</v>
      </c>
      <c r="I279" s="1354">
        <f t="shared" si="31"/>
        <v>0</v>
      </c>
      <c r="J279" s="532">
        <v>25</v>
      </c>
      <c r="K279" s="506">
        <v>800</v>
      </c>
      <c r="L279" s="116"/>
      <c r="M279" s="1385">
        <f t="shared" si="32"/>
        <v>0</v>
      </c>
      <c r="N279" s="304"/>
      <c r="O279" s="1287"/>
    </row>
    <row r="280" spans="1:15">
      <c r="A280" s="304" t="str">
        <f>IF(L280&gt;0,COUNT($L$4:L280)+MAX('MI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0" s="400"/>
      <c r="C280" s="387" t="s">
        <v>878</v>
      </c>
      <c r="D280" s="983">
        <v>607</v>
      </c>
      <c r="E280" s="984" t="s">
        <v>9913</v>
      </c>
      <c r="F280" s="984" t="s">
        <v>1110</v>
      </c>
      <c r="G280" s="1526">
        <v>17.930000000000003</v>
      </c>
      <c r="H280" s="985">
        <f t="shared" si="30"/>
        <v>0</v>
      </c>
      <c r="I280" s="1354">
        <f t="shared" si="31"/>
        <v>0</v>
      </c>
      <c r="J280" s="532">
        <v>25</v>
      </c>
      <c r="K280" s="506">
        <v>300</v>
      </c>
      <c r="L280" s="116"/>
      <c r="M280" s="1385">
        <f t="shared" si="32"/>
        <v>0</v>
      </c>
      <c r="N280" s="304"/>
      <c r="O280" s="1287"/>
    </row>
    <row r="281" spans="1:15">
      <c r="A281" s="304" t="str">
        <f>IF(L281&gt;0,COUNT($L$4:L281)+MAX('MI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1" s="400"/>
      <c r="C281" s="391" t="s">
        <v>879</v>
      </c>
      <c r="D281" s="986">
        <v>607</v>
      </c>
      <c r="E281" s="987" t="s">
        <v>9914</v>
      </c>
      <c r="F281" s="987" t="s">
        <v>1111</v>
      </c>
      <c r="G281" s="1429">
        <v>6.84</v>
      </c>
      <c r="H281" s="988">
        <f t="shared" si="30"/>
        <v>0</v>
      </c>
      <c r="I281" s="1355">
        <f t="shared" si="31"/>
        <v>0</v>
      </c>
      <c r="J281" s="350">
        <v>25</v>
      </c>
      <c r="K281" s="508">
        <v>250</v>
      </c>
      <c r="L281" s="117"/>
      <c r="M281" s="1389">
        <f t="shared" si="32"/>
        <v>0</v>
      </c>
      <c r="N281" s="304"/>
      <c r="O281" s="1287"/>
    </row>
    <row r="282" spans="1:15">
      <c r="A282" s="304" t="str">
        <f>IF(L282&gt;0,COUNT($L$4:L282)+MAX('MI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2" s="400"/>
      <c r="C282" s="387" t="s">
        <v>880</v>
      </c>
      <c r="D282" s="983">
        <v>607</v>
      </c>
      <c r="E282" s="984" t="s">
        <v>9915</v>
      </c>
      <c r="F282" s="984" t="s">
        <v>1113</v>
      </c>
      <c r="G282" s="1526">
        <v>16.740000000000002</v>
      </c>
      <c r="H282" s="985">
        <f t="shared" si="30"/>
        <v>0</v>
      </c>
      <c r="I282" s="1354">
        <f t="shared" si="31"/>
        <v>0</v>
      </c>
      <c r="J282" s="532">
        <v>10</v>
      </c>
      <c r="K282" s="506">
        <v>100</v>
      </c>
      <c r="L282" s="116"/>
      <c r="M282" s="1385">
        <f t="shared" si="32"/>
        <v>0</v>
      </c>
      <c r="N282" s="304"/>
      <c r="O282" s="1287"/>
    </row>
    <row r="283" spans="1:15">
      <c r="A283" s="304" t="str">
        <f>IF(L283&gt;0,COUNT($L$4:L283)+MAX('MI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3" s="400"/>
      <c r="C283" s="387" t="s">
        <v>881</v>
      </c>
      <c r="D283" s="983">
        <v>607</v>
      </c>
      <c r="E283" s="984" t="s">
        <v>9916</v>
      </c>
      <c r="F283" s="984" t="s">
        <v>1115</v>
      </c>
      <c r="G283" s="1526">
        <v>24.790000000000003</v>
      </c>
      <c r="H283" s="985">
        <f t="shared" si="30"/>
        <v>0</v>
      </c>
      <c r="I283" s="1354">
        <f t="shared" si="31"/>
        <v>0</v>
      </c>
      <c r="J283" s="532">
        <v>1</v>
      </c>
      <c r="K283" s="506">
        <v>50</v>
      </c>
      <c r="L283" s="116"/>
      <c r="M283" s="1385">
        <f t="shared" si="32"/>
        <v>0</v>
      </c>
      <c r="N283" s="304"/>
      <c r="O283" s="1287"/>
    </row>
    <row r="284" spans="1:15">
      <c r="A284" s="304" t="str">
        <f>IF(L284&gt;0,COUNT($L$4:L284)+MAX('MI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4" s="400"/>
      <c r="C284" s="387" t="s">
        <v>882</v>
      </c>
      <c r="D284" s="983">
        <v>607</v>
      </c>
      <c r="E284" s="984" t="s">
        <v>9917</v>
      </c>
      <c r="F284" s="984" t="s">
        <v>1117</v>
      </c>
      <c r="G284" s="1526">
        <v>38.68</v>
      </c>
      <c r="H284" s="985">
        <f t="shared" si="30"/>
        <v>0</v>
      </c>
      <c r="I284" s="1354">
        <f t="shared" si="31"/>
        <v>0</v>
      </c>
      <c r="J284" s="532">
        <v>1</v>
      </c>
      <c r="K284" s="506">
        <v>35</v>
      </c>
      <c r="L284" s="116"/>
      <c r="M284" s="1385">
        <f t="shared" si="32"/>
        <v>0</v>
      </c>
      <c r="N284" s="304"/>
      <c r="O284" s="1287"/>
    </row>
    <row r="285" spans="1:15">
      <c r="A285" s="304" t="str">
        <f>IF(L285&gt;0,COUNT($L$4:L285)+MAX('MI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5" s="400"/>
      <c r="C285" s="387" t="s">
        <v>883</v>
      </c>
      <c r="D285" s="983">
        <v>607</v>
      </c>
      <c r="E285" s="984" t="s">
        <v>9918</v>
      </c>
      <c r="F285" s="984" t="s">
        <v>1119</v>
      </c>
      <c r="G285" s="1526">
        <v>70.42</v>
      </c>
      <c r="H285" s="985">
        <f t="shared" si="30"/>
        <v>0</v>
      </c>
      <c r="I285" s="1354">
        <f t="shared" si="31"/>
        <v>0</v>
      </c>
      <c r="J285" s="532">
        <v>1</v>
      </c>
      <c r="K285" s="506">
        <v>17</v>
      </c>
      <c r="L285" s="116"/>
      <c r="M285" s="1385">
        <f t="shared" si="32"/>
        <v>0</v>
      </c>
      <c r="N285" s="304"/>
      <c r="O285" s="1287"/>
    </row>
    <row r="286" spans="1:15">
      <c r="A286" s="304" t="str">
        <f>IF(L286&gt;0,COUNT($L$4:L286)+MAX('MI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6" s="400"/>
      <c r="C286" s="387" t="s">
        <v>884</v>
      </c>
      <c r="D286" s="983">
        <v>607</v>
      </c>
      <c r="E286" s="984" t="s">
        <v>9919</v>
      </c>
      <c r="F286" s="984" t="s">
        <v>1121</v>
      </c>
      <c r="G286" s="1526">
        <v>128.47</v>
      </c>
      <c r="H286" s="985">
        <f t="shared" si="30"/>
        <v>0</v>
      </c>
      <c r="I286" s="1354">
        <f t="shared" si="31"/>
        <v>0</v>
      </c>
      <c r="J286" s="532">
        <v>1</v>
      </c>
      <c r="K286" s="506">
        <v>20</v>
      </c>
      <c r="L286" s="116"/>
      <c r="M286" s="1385">
        <f t="shared" si="32"/>
        <v>0</v>
      </c>
      <c r="N286" s="304"/>
      <c r="O286" s="1287"/>
    </row>
    <row r="287" spans="1:15">
      <c r="A287" s="304" t="str">
        <f>IF(L287&gt;0,COUNT($L$4:L287)+MAX('MI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7" s="400"/>
      <c r="C287" s="387" t="s">
        <v>885</v>
      </c>
      <c r="D287" s="983">
        <v>607</v>
      </c>
      <c r="E287" s="984" t="s">
        <v>9920</v>
      </c>
      <c r="F287" s="984" t="s">
        <v>1124</v>
      </c>
      <c r="G287" s="1526">
        <v>182.32999999999998</v>
      </c>
      <c r="H287" s="985">
        <f t="shared" si="30"/>
        <v>0</v>
      </c>
      <c r="I287" s="1354">
        <f t="shared" si="31"/>
        <v>0</v>
      </c>
      <c r="J287" s="532">
        <v>1</v>
      </c>
      <c r="K287" s="506">
        <v>13</v>
      </c>
      <c r="L287" s="116"/>
      <c r="M287" s="1385">
        <f t="shared" si="32"/>
        <v>0</v>
      </c>
      <c r="N287" s="304"/>
      <c r="O287" s="1287"/>
    </row>
    <row r="288" spans="1:15">
      <c r="A288" s="304" t="str">
        <f>IF(L288&gt;0,COUNT($L$4:L288)+MAX('MI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8" s="400"/>
      <c r="C288" s="387" t="s">
        <v>886</v>
      </c>
      <c r="D288" s="983">
        <v>607</v>
      </c>
      <c r="E288" s="984" t="s">
        <v>9921</v>
      </c>
      <c r="F288" s="984" t="s">
        <v>5651</v>
      </c>
      <c r="G288" s="1526">
        <v>399.7</v>
      </c>
      <c r="H288" s="985">
        <f t="shared" si="30"/>
        <v>0</v>
      </c>
      <c r="I288" s="1354">
        <f t="shared" si="31"/>
        <v>0</v>
      </c>
      <c r="J288" s="532">
        <v>1</v>
      </c>
      <c r="K288" s="506">
        <v>6</v>
      </c>
      <c r="L288" s="116"/>
      <c r="M288" s="1385">
        <f t="shared" si="32"/>
        <v>0</v>
      </c>
      <c r="N288" s="304"/>
      <c r="O288" s="1287"/>
    </row>
    <row r="289" spans="1:15">
      <c r="A289" s="304" t="str">
        <f>IF(L289&gt;0,COUNT($L$4:L289)+MAX('MI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89" s="400"/>
      <c r="C289" s="387" t="s">
        <v>887</v>
      </c>
      <c r="D289" s="986">
        <v>607</v>
      </c>
      <c r="E289" s="984" t="s">
        <v>9922</v>
      </c>
      <c r="F289" s="984" t="s">
        <v>5654</v>
      </c>
      <c r="G289" s="1526">
        <v>1567.33</v>
      </c>
      <c r="H289" s="985">
        <f t="shared" si="30"/>
        <v>0</v>
      </c>
      <c r="I289" s="1354">
        <f t="shared" si="31"/>
        <v>0</v>
      </c>
      <c r="J289" s="532">
        <v>1</v>
      </c>
      <c r="K289" s="506">
        <v>2</v>
      </c>
      <c r="L289" s="116"/>
      <c r="M289" s="1385">
        <f t="shared" si="32"/>
        <v>0</v>
      </c>
      <c r="N289" s="304"/>
      <c r="O289" s="1287"/>
    </row>
    <row r="290" spans="1:15">
      <c r="A290" s="304" t="str">
        <f>IF(L290&gt;0,COUNT($L$4:L290)+MAX('MI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0" s="400"/>
      <c r="C290" s="387" t="s">
        <v>888</v>
      </c>
      <c r="D290" s="983">
        <v>607</v>
      </c>
      <c r="E290" s="984" t="s">
        <v>9923</v>
      </c>
      <c r="F290" s="984" t="s">
        <v>5652</v>
      </c>
      <c r="G290" s="1526">
        <v>2090.94</v>
      </c>
      <c r="H290" s="985">
        <f t="shared" si="30"/>
        <v>0</v>
      </c>
      <c r="I290" s="1354">
        <f t="shared" si="31"/>
        <v>0</v>
      </c>
      <c r="J290" s="532">
        <v>1</v>
      </c>
      <c r="K290" s="506">
        <v>1</v>
      </c>
      <c r="L290" s="116"/>
      <c r="M290" s="1385">
        <f t="shared" si="32"/>
        <v>0</v>
      </c>
      <c r="N290" s="304"/>
      <c r="O290" s="1287"/>
    </row>
    <row r="291" spans="1:15">
      <c r="A291" s="304" t="str">
        <f>IF(L291&gt;0,COUNT($L$4:L291)+MAX('MI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1" s="400"/>
      <c r="C291" s="391" t="s">
        <v>889</v>
      </c>
      <c r="D291" s="986">
        <v>607</v>
      </c>
      <c r="E291" s="987" t="s">
        <v>9924</v>
      </c>
      <c r="F291" s="987" t="s">
        <v>5655</v>
      </c>
      <c r="G291" s="1429">
        <v>7734.29</v>
      </c>
      <c r="H291" s="988">
        <f t="shared" si="30"/>
        <v>0</v>
      </c>
      <c r="I291" s="1355">
        <f t="shared" si="31"/>
        <v>0</v>
      </c>
      <c r="J291" s="350">
        <v>1</v>
      </c>
      <c r="K291" s="508">
        <v>1</v>
      </c>
      <c r="L291" s="117"/>
      <c r="M291" s="1389">
        <f t="shared" si="32"/>
        <v>0</v>
      </c>
      <c r="N291" s="304"/>
      <c r="O291" s="1287"/>
    </row>
    <row r="292" spans="1:15">
      <c r="A292" s="304" t="str">
        <f>IF(L292&gt;0,COUNT($L$4:L292)+MAX('MI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2" s="400"/>
      <c r="C292" s="405"/>
      <c r="D292" s="356"/>
      <c r="E292" s="991"/>
      <c r="F292" s="991"/>
      <c r="G292" s="1528"/>
      <c r="H292" s="992"/>
      <c r="I292" s="1455"/>
      <c r="J292" s="635"/>
      <c r="K292" s="624"/>
      <c r="L292" s="119"/>
      <c r="M292" s="1387"/>
      <c r="N292" s="304"/>
      <c r="O292" s="1287"/>
    </row>
    <row r="293" spans="1:15">
      <c r="A293" s="304" t="str">
        <f>IF(L293&gt;0,COUNT($L$4:L293)+MAX('MI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3" s="400"/>
      <c r="C293" s="401" t="s">
        <v>890</v>
      </c>
      <c r="D293" s="330">
        <v>607</v>
      </c>
      <c r="E293" s="989" t="s">
        <v>9925</v>
      </c>
      <c r="F293" s="989" t="s">
        <v>5657</v>
      </c>
      <c r="G293" s="1527">
        <v>14.56</v>
      </c>
      <c r="H293" s="990">
        <f t="shared" si="30"/>
        <v>0</v>
      </c>
      <c r="I293" s="1422">
        <f t="shared" si="31"/>
        <v>0</v>
      </c>
      <c r="J293" s="660">
        <v>25</v>
      </c>
      <c r="K293" s="333">
        <v>800</v>
      </c>
      <c r="L293" s="182"/>
      <c r="M293" s="1384">
        <f t="shared" si="32"/>
        <v>0</v>
      </c>
      <c r="N293" s="304"/>
      <c r="O293" s="1287"/>
    </row>
    <row r="294" spans="1:15">
      <c r="A294" s="304" t="str">
        <f>IF(L294&gt;0,COUNT($L$4:L294)+MAX('MI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4" s="400"/>
      <c r="C294" s="405"/>
      <c r="D294" s="356"/>
      <c r="E294" s="991"/>
      <c r="F294" s="991"/>
      <c r="G294" s="1528"/>
      <c r="H294" s="992"/>
      <c r="I294" s="1455"/>
      <c r="J294" s="635"/>
      <c r="K294" s="624"/>
      <c r="L294" s="119"/>
      <c r="M294" s="1387"/>
      <c r="N294" s="304"/>
      <c r="O294" s="1287"/>
    </row>
    <row r="295" spans="1:15">
      <c r="A295" s="304" t="str">
        <f>IF(L295&gt;0,COUNT($L$4:L295)+MAX('MI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5" s="400"/>
      <c r="C295" s="384" t="s">
        <v>891</v>
      </c>
      <c r="D295" s="980">
        <v>607</v>
      </c>
      <c r="E295" s="981" t="s">
        <v>9926</v>
      </c>
      <c r="F295" s="981" t="s">
        <v>5672</v>
      </c>
      <c r="G295" s="1428">
        <v>24.64</v>
      </c>
      <c r="H295" s="982">
        <f t="shared" si="30"/>
        <v>0</v>
      </c>
      <c r="I295" s="1353">
        <f t="shared" si="31"/>
        <v>0</v>
      </c>
      <c r="J295" s="343">
        <v>25</v>
      </c>
      <c r="K295" s="504">
        <v>500</v>
      </c>
      <c r="L295" s="114"/>
      <c r="M295" s="1383">
        <f t="shared" si="32"/>
        <v>0</v>
      </c>
      <c r="N295" s="304"/>
      <c r="O295" s="1287"/>
    </row>
    <row r="296" spans="1:15">
      <c r="A296" s="304" t="str">
        <f>IF(L296&gt;0,COUNT($L$4:L296)+MAX('MI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6" s="400"/>
      <c r="C296" s="391" t="s">
        <v>892</v>
      </c>
      <c r="D296" s="986">
        <v>607</v>
      </c>
      <c r="E296" s="987" t="s">
        <v>9927</v>
      </c>
      <c r="F296" s="987" t="s">
        <v>5658</v>
      </c>
      <c r="G296" s="1429">
        <v>24.700000000000003</v>
      </c>
      <c r="H296" s="988">
        <f t="shared" si="30"/>
        <v>0</v>
      </c>
      <c r="I296" s="1355">
        <f t="shared" si="31"/>
        <v>0</v>
      </c>
      <c r="J296" s="350">
        <v>25</v>
      </c>
      <c r="K296" s="508">
        <v>500</v>
      </c>
      <c r="L296" s="117"/>
      <c r="M296" s="1389">
        <f t="shared" si="32"/>
        <v>0</v>
      </c>
      <c r="N296" s="304"/>
      <c r="O296" s="1287"/>
    </row>
    <row r="297" spans="1:15">
      <c r="A297" s="304" t="str">
        <f>IF(L297&gt;0,COUNT($L$4:L297)+MAX('MI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7" s="400"/>
      <c r="C297" s="405"/>
      <c r="D297" s="356"/>
      <c r="E297" s="991"/>
      <c r="F297" s="991"/>
      <c r="G297" s="1528"/>
      <c r="H297" s="992"/>
      <c r="I297" s="1455"/>
      <c r="J297" s="635"/>
      <c r="K297" s="624"/>
      <c r="L297" s="119"/>
      <c r="M297" s="1387"/>
      <c r="N297" s="304"/>
      <c r="O297" s="1287"/>
    </row>
    <row r="298" spans="1:15">
      <c r="A298" s="304" t="str">
        <f>IF(L298&gt;0,COUNT($L$4:L298)+MAX('MI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8" s="400"/>
      <c r="C298" s="401" t="s">
        <v>893</v>
      </c>
      <c r="D298" s="330">
        <v>607</v>
      </c>
      <c r="E298" s="989" t="s">
        <v>9928</v>
      </c>
      <c r="F298" s="989" t="s">
        <v>5696</v>
      </c>
      <c r="G298" s="1527">
        <v>17.5</v>
      </c>
      <c r="H298" s="990">
        <f t="shared" si="30"/>
        <v>0</v>
      </c>
      <c r="I298" s="1422">
        <f t="shared" si="31"/>
        <v>0</v>
      </c>
      <c r="J298" s="660">
        <v>25</v>
      </c>
      <c r="K298" s="333">
        <v>200</v>
      </c>
      <c r="L298" s="182"/>
      <c r="M298" s="1384">
        <f t="shared" si="32"/>
        <v>0</v>
      </c>
      <c r="N298" s="304"/>
      <c r="O298" s="1287"/>
    </row>
    <row r="299" spans="1:15">
      <c r="A299" s="304" t="str">
        <f>IF(L299&gt;0,COUNT($L$4:L299)+MAX('MI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299" s="400"/>
      <c r="C299" s="405"/>
      <c r="D299" s="356"/>
      <c r="E299" s="991"/>
      <c r="F299" s="991"/>
      <c r="G299" s="1528"/>
      <c r="H299" s="992"/>
      <c r="I299" s="1455"/>
      <c r="J299" s="635"/>
      <c r="K299" s="624"/>
      <c r="L299" s="119"/>
      <c r="M299" s="1387"/>
      <c r="N299" s="304"/>
      <c r="O299" s="1287"/>
    </row>
    <row r="300" spans="1:15">
      <c r="A300" s="304" t="str">
        <f>IF(L300&gt;0,COUNT($L$4:L300)+MAX('MI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0" s="400"/>
      <c r="C300" s="384" t="s">
        <v>894</v>
      </c>
      <c r="D300" s="980">
        <v>607</v>
      </c>
      <c r="E300" s="981" t="s">
        <v>9929</v>
      </c>
      <c r="F300" s="981" t="s">
        <v>5697</v>
      </c>
      <c r="G300" s="1428">
        <v>35.799999999999997</v>
      </c>
      <c r="H300" s="982">
        <f t="shared" si="30"/>
        <v>0</v>
      </c>
      <c r="I300" s="1353">
        <f t="shared" si="31"/>
        <v>0</v>
      </c>
      <c r="J300" s="343">
        <v>10</v>
      </c>
      <c r="K300" s="504">
        <v>80</v>
      </c>
      <c r="L300" s="114"/>
      <c r="M300" s="1383">
        <f t="shared" si="32"/>
        <v>0</v>
      </c>
      <c r="N300" s="304"/>
      <c r="O300" s="1287"/>
    </row>
    <row r="301" spans="1:15">
      <c r="A301" s="304" t="str">
        <f>IF(L301&gt;0,COUNT($L$4:L301)+MAX('MI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1" s="400"/>
      <c r="C301" s="391" t="s">
        <v>895</v>
      </c>
      <c r="D301" s="986">
        <v>607</v>
      </c>
      <c r="E301" s="987" t="s">
        <v>9930</v>
      </c>
      <c r="F301" s="987" t="s">
        <v>5698</v>
      </c>
      <c r="G301" s="1429">
        <v>32.04</v>
      </c>
      <c r="H301" s="988">
        <f t="shared" si="30"/>
        <v>0</v>
      </c>
      <c r="I301" s="1355">
        <f t="shared" si="31"/>
        <v>0</v>
      </c>
      <c r="J301" s="350">
        <v>10</v>
      </c>
      <c r="K301" s="508">
        <v>80</v>
      </c>
      <c r="L301" s="117"/>
      <c r="M301" s="1389">
        <f t="shared" si="32"/>
        <v>0</v>
      </c>
      <c r="N301" s="304"/>
      <c r="O301" s="1287"/>
    </row>
    <row r="302" spans="1:15">
      <c r="A302" s="304" t="str">
        <f>IF(L302&gt;0,COUNT($L$4:L302)+MAX('MI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2" s="400"/>
      <c r="C302" s="405"/>
      <c r="D302" s="356"/>
      <c r="E302" s="991"/>
      <c r="F302" s="991"/>
      <c r="G302" s="1528"/>
      <c r="H302" s="992"/>
      <c r="I302" s="1455"/>
      <c r="J302" s="635"/>
      <c r="K302" s="624"/>
      <c r="L302" s="119"/>
      <c r="M302" s="1387"/>
      <c r="N302" s="304"/>
      <c r="O302" s="1287"/>
    </row>
    <row r="303" spans="1:15">
      <c r="A303" s="304" t="str">
        <f>IF(L303&gt;0,COUNT($L$4:L303)+MAX('MI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3" s="400"/>
      <c r="C303" s="387" t="s">
        <v>3076</v>
      </c>
      <c r="D303" s="980">
        <v>607</v>
      </c>
      <c r="E303" s="981" t="s">
        <v>9931</v>
      </c>
      <c r="F303" s="981" t="s">
        <v>5699</v>
      </c>
      <c r="G303" s="1275" t="s">
        <v>3076</v>
      </c>
      <c r="H303" s="982">
        <f t="shared" si="30"/>
        <v>0</v>
      </c>
      <c r="I303" s="1353" t="str">
        <f t="shared" si="31"/>
        <v>-</v>
      </c>
      <c r="J303" s="343">
        <v>1</v>
      </c>
      <c r="K303" s="504">
        <v>50</v>
      </c>
      <c r="L303" s="114"/>
      <c r="M303" s="1383">
        <f t="shared" si="32"/>
        <v>0</v>
      </c>
      <c r="N303" s="304"/>
      <c r="O303" s="1287"/>
    </row>
    <row r="304" spans="1:15">
      <c r="A304" s="304" t="str">
        <f>IF(L304&gt;0,COUNT($L$4:L304)+MAX('MI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4" s="400"/>
      <c r="C304" s="391" t="s">
        <v>896</v>
      </c>
      <c r="D304" s="986">
        <v>607</v>
      </c>
      <c r="E304" s="987" t="s">
        <v>9932</v>
      </c>
      <c r="F304" s="987" t="s">
        <v>5700</v>
      </c>
      <c r="G304" s="1429">
        <v>80.790000000000006</v>
      </c>
      <c r="H304" s="988">
        <f t="shared" si="30"/>
        <v>0</v>
      </c>
      <c r="I304" s="1355">
        <f t="shared" si="31"/>
        <v>0</v>
      </c>
      <c r="J304" s="350">
        <v>1</v>
      </c>
      <c r="K304" s="508">
        <v>50</v>
      </c>
      <c r="L304" s="117"/>
      <c r="M304" s="1389">
        <f t="shared" si="32"/>
        <v>0</v>
      </c>
      <c r="N304" s="304"/>
      <c r="O304" s="1287"/>
    </row>
    <row r="305" spans="1:15">
      <c r="A305" s="304" t="str">
        <f>IF(L305&gt;0,COUNT($L$4:L305)+MAX('MI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5" s="400"/>
      <c r="C305" s="405"/>
      <c r="D305" s="356"/>
      <c r="E305" s="991"/>
      <c r="F305" s="991"/>
      <c r="G305" s="1528"/>
      <c r="H305" s="992"/>
      <c r="I305" s="1455"/>
      <c r="J305" s="635"/>
      <c r="K305" s="624"/>
      <c r="L305" s="119"/>
      <c r="M305" s="1387"/>
      <c r="N305" s="304"/>
      <c r="O305" s="1287"/>
    </row>
    <row r="306" spans="1:15">
      <c r="A306" s="304" t="str">
        <f>IF(L306&gt;0,COUNT($L$4:L306)+MAX('MI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6" s="400"/>
      <c r="C306" s="401" t="s">
        <v>897</v>
      </c>
      <c r="D306" s="330">
        <v>607</v>
      </c>
      <c r="E306" s="989" t="s">
        <v>9933</v>
      </c>
      <c r="F306" s="989" t="s">
        <v>5701</v>
      </c>
      <c r="G306" s="1527">
        <v>106.16000000000001</v>
      </c>
      <c r="H306" s="990">
        <f t="shared" si="30"/>
        <v>0</v>
      </c>
      <c r="I306" s="1422">
        <f t="shared" si="31"/>
        <v>0</v>
      </c>
      <c r="J306" s="660">
        <v>1</v>
      </c>
      <c r="K306" s="333">
        <v>35</v>
      </c>
      <c r="L306" s="182"/>
      <c r="M306" s="1384">
        <f t="shared" si="32"/>
        <v>0</v>
      </c>
      <c r="N306" s="304"/>
      <c r="O306" s="1287"/>
    </row>
    <row r="307" spans="1:15">
      <c r="A307" s="304" t="str">
        <f>IF(L307&gt;0,COUNT($L$4:L307)+MAX('MI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7" s="400"/>
      <c r="C307" s="405"/>
      <c r="D307" s="356"/>
      <c r="E307" s="991"/>
      <c r="F307" s="991"/>
      <c r="G307" s="1528"/>
      <c r="H307" s="992"/>
      <c r="I307" s="1455"/>
      <c r="J307" s="635"/>
      <c r="K307" s="624"/>
      <c r="L307" s="119"/>
      <c r="M307" s="1387"/>
      <c r="N307" s="304"/>
      <c r="O307" s="1287"/>
    </row>
    <row r="308" spans="1:15">
      <c r="A308" s="304" t="str">
        <f>IF(L308&gt;0,COUNT($L$4:L308)+MAX('MI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8" s="400"/>
      <c r="C308" s="401" t="s">
        <v>898</v>
      </c>
      <c r="D308" s="330">
        <v>607</v>
      </c>
      <c r="E308" s="989" t="s">
        <v>9934</v>
      </c>
      <c r="F308" s="989" t="s">
        <v>5702</v>
      </c>
      <c r="G308" s="1527">
        <v>142.94</v>
      </c>
      <c r="H308" s="990">
        <f t="shared" si="30"/>
        <v>0</v>
      </c>
      <c r="I308" s="1422">
        <f t="shared" si="31"/>
        <v>0</v>
      </c>
      <c r="J308" s="660">
        <v>1</v>
      </c>
      <c r="K308" s="333">
        <v>20</v>
      </c>
      <c r="L308" s="182"/>
      <c r="M308" s="1384">
        <f t="shared" si="32"/>
        <v>0</v>
      </c>
      <c r="N308" s="304"/>
      <c r="O308" s="1287"/>
    </row>
    <row r="309" spans="1:15" ht="15.75" customHeight="1">
      <c r="A309" s="304" t="str">
        <f>IF(L309&gt;0,COUNT($L$4:L309)+MAX('MI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09" s="513"/>
      <c r="C309" s="472"/>
      <c r="D309" s="975"/>
      <c r="E309" s="473" t="s">
        <v>5205</v>
      </c>
      <c r="F309" s="976"/>
      <c r="G309" s="1525" t="s">
        <v>563</v>
      </c>
      <c r="H309" s="977"/>
      <c r="I309" s="1415"/>
      <c r="J309" s="978"/>
      <c r="K309" s="979"/>
      <c r="L309" s="192"/>
      <c r="M309" s="1404"/>
      <c r="N309" s="304"/>
      <c r="O309" s="1287"/>
    </row>
    <row r="310" spans="1:15">
      <c r="A310" s="304" t="str">
        <f>IF(L310&gt;0,COUNT($L$4:L310)+MAX('MI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0" s="400"/>
      <c r="C310" s="384" t="s">
        <v>912</v>
      </c>
      <c r="D310" s="330" t="s">
        <v>913</v>
      </c>
      <c r="E310" s="981" t="s">
        <v>9811</v>
      </c>
      <c r="F310" s="981" t="s">
        <v>5650</v>
      </c>
      <c r="G310" s="1428">
        <v>15.5</v>
      </c>
      <c r="H310" s="982">
        <f t="shared" ref="H310:H321" si="33">$H$2</f>
        <v>0</v>
      </c>
      <c r="I310" s="1353">
        <f t="shared" ref="I310:I321" si="34">IFERROR(H310*G310,"-")</f>
        <v>0</v>
      </c>
      <c r="J310" s="504">
        <v>25</v>
      </c>
      <c r="K310" s="504">
        <v>1200</v>
      </c>
      <c r="L310" s="114"/>
      <c r="M310" s="1383">
        <f t="shared" ref="M310:M321" si="35">IFERROR(I310*L310,0)</f>
        <v>0</v>
      </c>
      <c r="N310" s="304"/>
      <c r="O310" s="1287"/>
    </row>
    <row r="311" spans="1:15">
      <c r="A311" s="304" t="str">
        <f>IF(L311&gt;0,COUNT($L$4:L311)+MAX('MI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1" s="400"/>
      <c r="C311" s="387" t="s">
        <v>914</v>
      </c>
      <c r="D311" s="983" t="s">
        <v>913</v>
      </c>
      <c r="E311" s="984" t="s">
        <v>9812</v>
      </c>
      <c r="F311" s="984" t="s">
        <v>1107</v>
      </c>
      <c r="G311" s="1526">
        <v>10.72</v>
      </c>
      <c r="H311" s="985">
        <f t="shared" si="33"/>
        <v>0</v>
      </c>
      <c r="I311" s="1354">
        <f t="shared" si="34"/>
        <v>0</v>
      </c>
      <c r="J311" s="506">
        <v>25</v>
      </c>
      <c r="K311" s="506">
        <v>1000</v>
      </c>
      <c r="L311" s="116"/>
      <c r="M311" s="1385">
        <f t="shared" si="35"/>
        <v>0</v>
      </c>
      <c r="N311" s="304"/>
      <c r="O311" s="1287"/>
    </row>
    <row r="312" spans="1:15">
      <c r="A312" s="304" t="str">
        <f>IF(L312&gt;0,COUNT($L$4:L312)+MAX('MI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2" s="400"/>
      <c r="C312" s="387" t="s">
        <v>915</v>
      </c>
      <c r="D312" s="983" t="s">
        <v>913</v>
      </c>
      <c r="E312" s="984" t="s">
        <v>9813</v>
      </c>
      <c r="F312" s="984" t="s">
        <v>1108</v>
      </c>
      <c r="G312" s="1526">
        <v>4.68</v>
      </c>
      <c r="H312" s="985">
        <f t="shared" si="33"/>
        <v>0</v>
      </c>
      <c r="I312" s="1354">
        <f t="shared" si="34"/>
        <v>0</v>
      </c>
      <c r="J312" s="506">
        <v>25</v>
      </c>
      <c r="K312" s="506">
        <v>500</v>
      </c>
      <c r="L312" s="116"/>
      <c r="M312" s="1385">
        <f t="shared" si="35"/>
        <v>0</v>
      </c>
      <c r="N312" s="304"/>
      <c r="O312" s="1287"/>
    </row>
    <row r="313" spans="1:15">
      <c r="A313" s="304" t="str">
        <f>IF(L313&gt;0,COUNT($L$4:L313)+MAX('MI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3" s="400"/>
      <c r="C313" s="387" t="s">
        <v>916</v>
      </c>
      <c r="D313" s="983" t="s">
        <v>913</v>
      </c>
      <c r="E313" s="984" t="s">
        <v>9814</v>
      </c>
      <c r="F313" s="984" t="s">
        <v>1110</v>
      </c>
      <c r="G313" s="1526">
        <v>18.53</v>
      </c>
      <c r="H313" s="985">
        <f t="shared" si="33"/>
        <v>0</v>
      </c>
      <c r="I313" s="1354">
        <f t="shared" si="34"/>
        <v>0</v>
      </c>
      <c r="J313" s="506">
        <v>25</v>
      </c>
      <c r="K313" s="506">
        <v>300</v>
      </c>
      <c r="L313" s="116"/>
      <c r="M313" s="1385">
        <f t="shared" si="35"/>
        <v>0</v>
      </c>
      <c r="N313" s="304"/>
      <c r="O313" s="1287"/>
    </row>
    <row r="314" spans="1:15">
      <c r="A314" s="304" t="str">
        <f>IF(L314&gt;0,COUNT($L$4:L314)+MAX('MI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4" s="400"/>
      <c r="C314" s="391" t="s">
        <v>917</v>
      </c>
      <c r="D314" s="986" t="s">
        <v>913</v>
      </c>
      <c r="E314" s="987" t="s">
        <v>9815</v>
      </c>
      <c r="F314" s="987" t="s">
        <v>1111</v>
      </c>
      <c r="G314" s="1429">
        <v>9.86</v>
      </c>
      <c r="H314" s="988">
        <f t="shared" si="33"/>
        <v>0</v>
      </c>
      <c r="I314" s="1355">
        <f t="shared" si="34"/>
        <v>0</v>
      </c>
      <c r="J314" s="508">
        <v>25</v>
      </c>
      <c r="K314" s="508">
        <v>200</v>
      </c>
      <c r="L314" s="117"/>
      <c r="M314" s="1389">
        <f t="shared" si="35"/>
        <v>0</v>
      </c>
      <c r="N314" s="304"/>
    </row>
    <row r="315" spans="1:15">
      <c r="A315" s="304" t="str">
        <f>IF(L315&gt;0,COUNT($L$4:L315)+MAX('MI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5" s="400"/>
      <c r="C315" s="387" t="s">
        <v>918</v>
      </c>
      <c r="D315" s="983" t="s">
        <v>913</v>
      </c>
      <c r="E315" s="984" t="s">
        <v>9816</v>
      </c>
      <c r="F315" s="984" t="s">
        <v>1113</v>
      </c>
      <c r="G315" s="1526">
        <v>25.220000000000002</v>
      </c>
      <c r="H315" s="985">
        <f t="shared" si="33"/>
        <v>0</v>
      </c>
      <c r="I315" s="1354">
        <f t="shared" si="34"/>
        <v>0</v>
      </c>
      <c r="J315" s="506">
        <v>10</v>
      </c>
      <c r="K315" s="506">
        <v>100</v>
      </c>
      <c r="L315" s="116"/>
      <c r="M315" s="1385">
        <f t="shared" si="35"/>
        <v>0</v>
      </c>
      <c r="N315" s="304"/>
      <c r="O315" s="1287"/>
    </row>
    <row r="316" spans="1:15">
      <c r="A316" s="304" t="str">
        <f>IF(L316&gt;0,COUNT($L$4:L316)+MAX('MI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6" s="400"/>
      <c r="C316" s="387" t="s">
        <v>919</v>
      </c>
      <c r="D316" s="983" t="s">
        <v>913</v>
      </c>
      <c r="E316" s="984" t="s">
        <v>9817</v>
      </c>
      <c r="F316" s="984" t="s">
        <v>1115</v>
      </c>
      <c r="G316" s="1526">
        <v>37.089999999999996</v>
      </c>
      <c r="H316" s="985">
        <f t="shared" si="33"/>
        <v>0</v>
      </c>
      <c r="I316" s="1354">
        <f t="shared" si="34"/>
        <v>0</v>
      </c>
      <c r="J316" s="506">
        <v>1</v>
      </c>
      <c r="K316" s="506">
        <v>50</v>
      </c>
      <c r="L316" s="116"/>
      <c r="M316" s="1385">
        <f t="shared" si="35"/>
        <v>0</v>
      </c>
      <c r="N316" s="304"/>
      <c r="O316" s="1287"/>
    </row>
    <row r="317" spans="1:15">
      <c r="A317" s="304" t="str">
        <f>IF(L317&gt;0,COUNT($L$4:L317)+MAX('MI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7" s="400"/>
      <c r="C317" s="387" t="s">
        <v>920</v>
      </c>
      <c r="D317" s="983" t="s">
        <v>913</v>
      </c>
      <c r="E317" s="984" t="s">
        <v>9818</v>
      </c>
      <c r="F317" s="984" t="s">
        <v>1117</v>
      </c>
      <c r="G317" s="1526">
        <v>49.53</v>
      </c>
      <c r="H317" s="985">
        <f t="shared" si="33"/>
        <v>0</v>
      </c>
      <c r="I317" s="1354">
        <f t="shared" si="34"/>
        <v>0</v>
      </c>
      <c r="J317" s="506">
        <v>1</v>
      </c>
      <c r="K317" s="506">
        <v>35</v>
      </c>
      <c r="L317" s="116"/>
      <c r="M317" s="1385">
        <f t="shared" si="35"/>
        <v>0</v>
      </c>
      <c r="N317" s="304"/>
      <c r="O317" s="1287"/>
    </row>
    <row r="318" spans="1:15">
      <c r="A318" s="304" t="str">
        <f>IF(L318&gt;0,COUNT($L$4:L318)+MAX('MI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8" s="400"/>
      <c r="C318" s="387" t="s">
        <v>921</v>
      </c>
      <c r="D318" s="983" t="s">
        <v>913</v>
      </c>
      <c r="E318" s="984" t="s">
        <v>9819</v>
      </c>
      <c r="F318" s="984" t="s">
        <v>1119</v>
      </c>
      <c r="G318" s="1526">
        <v>107.80000000000001</v>
      </c>
      <c r="H318" s="985">
        <f t="shared" si="33"/>
        <v>0</v>
      </c>
      <c r="I318" s="1354">
        <f t="shared" si="34"/>
        <v>0</v>
      </c>
      <c r="J318" s="506">
        <v>1</v>
      </c>
      <c r="K318" s="506">
        <v>17</v>
      </c>
      <c r="L318" s="116"/>
      <c r="M318" s="1385">
        <f t="shared" si="35"/>
        <v>0</v>
      </c>
      <c r="N318" s="304"/>
      <c r="O318" s="1287"/>
    </row>
    <row r="319" spans="1:15">
      <c r="A319" s="304" t="str">
        <f>IF(L319&gt;0,COUNT($L$4:L319)+MAX('MI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19" s="400"/>
      <c r="C319" s="387" t="s">
        <v>922</v>
      </c>
      <c r="D319" s="983" t="s">
        <v>913</v>
      </c>
      <c r="E319" s="984" t="s">
        <v>9820</v>
      </c>
      <c r="F319" s="984" t="s">
        <v>1121</v>
      </c>
      <c r="G319" s="1526">
        <v>167.78</v>
      </c>
      <c r="H319" s="985">
        <f t="shared" si="33"/>
        <v>0</v>
      </c>
      <c r="I319" s="1354">
        <f t="shared" si="34"/>
        <v>0</v>
      </c>
      <c r="J319" s="506">
        <v>1</v>
      </c>
      <c r="K319" s="506">
        <v>20</v>
      </c>
      <c r="L319" s="116"/>
      <c r="M319" s="1385">
        <f t="shared" si="35"/>
        <v>0</v>
      </c>
      <c r="N319" s="304"/>
      <c r="O319" s="1287"/>
    </row>
    <row r="320" spans="1:15">
      <c r="A320" s="304" t="str">
        <f>IF(L320&gt;0,COUNT($L$4:L320)+MAX('MI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0" s="400"/>
      <c r="C320" s="387" t="s">
        <v>923</v>
      </c>
      <c r="D320" s="983" t="s">
        <v>913</v>
      </c>
      <c r="E320" s="984" t="s">
        <v>9821</v>
      </c>
      <c r="F320" s="984" t="s">
        <v>1124</v>
      </c>
      <c r="G320" s="1526">
        <v>235.22</v>
      </c>
      <c r="H320" s="985">
        <f t="shared" si="33"/>
        <v>0</v>
      </c>
      <c r="I320" s="1354">
        <f t="shared" si="34"/>
        <v>0</v>
      </c>
      <c r="J320" s="506">
        <v>1</v>
      </c>
      <c r="K320" s="506">
        <v>13</v>
      </c>
      <c r="L320" s="116"/>
      <c r="M320" s="1385">
        <f t="shared" si="35"/>
        <v>0</v>
      </c>
      <c r="N320" s="304"/>
      <c r="O320" s="1287"/>
    </row>
    <row r="321" spans="1:15">
      <c r="A321" s="304" t="str">
        <f>IF(L321&gt;0,COUNT($L$4:L321)+MAX('MI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1" s="400"/>
      <c r="C321" s="391" t="s">
        <v>924</v>
      </c>
      <c r="D321" s="986" t="s">
        <v>913</v>
      </c>
      <c r="E321" s="987" t="s">
        <v>9822</v>
      </c>
      <c r="F321" s="987" t="s">
        <v>5651</v>
      </c>
      <c r="G321" s="1429">
        <v>522.75</v>
      </c>
      <c r="H321" s="988">
        <f t="shared" si="33"/>
        <v>0</v>
      </c>
      <c r="I321" s="1355">
        <f t="shared" si="34"/>
        <v>0</v>
      </c>
      <c r="J321" s="508">
        <v>1</v>
      </c>
      <c r="K321" s="508">
        <v>6</v>
      </c>
      <c r="L321" s="117"/>
      <c r="M321" s="1389">
        <f t="shared" si="35"/>
        <v>0</v>
      </c>
      <c r="N321" s="304"/>
      <c r="O321" s="1287"/>
    </row>
    <row r="322" spans="1:15" ht="15.75" customHeight="1">
      <c r="A322" s="304" t="str">
        <f>IF(L322&gt;0,COUNT($L$4:L322)+MAX('MI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2" s="513"/>
      <c r="C322" s="472"/>
      <c r="D322" s="975"/>
      <c r="E322" s="473" t="s">
        <v>8656</v>
      </c>
      <c r="F322" s="976"/>
      <c r="G322" s="1525" t="s">
        <v>563</v>
      </c>
      <c r="H322" s="977"/>
      <c r="I322" s="1415"/>
      <c r="J322" s="978"/>
      <c r="K322" s="979"/>
      <c r="L322" s="192"/>
      <c r="M322" s="1404"/>
      <c r="N322" s="304"/>
      <c r="O322" s="1287"/>
    </row>
    <row r="323" spans="1:15">
      <c r="A323" s="304" t="str">
        <f>IF(L323&gt;0,COUNT($L$4:L323)+MAX('MI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3" s="400"/>
      <c r="C323" s="384" t="s">
        <v>899</v>
      </c>
      <c r="D323" s="980" t="s">
        <v>900</v>
      </c>
      <c r="E323" s="981" t="s">
        <v>9935</v>
      </c>
      <c r="F323" s="981" t="s">
        <v>5649</v>
      </c>
      <c r="G323" s="1428">
        <v>15.799999999999999</v>
      </c>
      <c r="H323" s="982">
        <f t="shared" ref="H323:H335" si="36">$H$2</f>
        <v>0</v>
      </c>
      <c r="I323" s="1353">
        <f t="shared" ref="I323:I335" si="37">IFERROR(H323*G323,"-")</f>
        <v>0</v>
      </c>
      <c r="J323" s="504">
        <v>25</v>
      </c>
      <c r="K323" s="504">
        <v>2000</v>
      </c>
      <c r="L323" s="114"/>
      <c r="M323" s="1383">
        <f t="shared" ref="M323:M335" si="38">IFERROR(I323*L323,0)</f>
        <v>0</v>
      </c>
      <c r="N323" s="304"/>
      <c r="O323" s="1287"/>
    </row>
    <row r="324" spans="1:15">
      <c r="A324" s="304" t="str">
        <f>IF(L324&gt;0,COUNT($L$4:L324)+MAX('MI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4" s="400"/>
      <c r="C324" s="387" t="s">
        <v>901</v>
      </c>
      <c r="D324" s="986" t="s">
        <v>900</v>
      </c>
      <c r="E324" s="984" t="s">
        <v>9936</v>
      </c>
      <c r="F324" s="984" t="s">
        <v>5650</v>
      </c>
      <c r="G324" s="1526">
        <v>12.12</v>
      </c>
      <c r="H324" s="985">
        <f t="shared" si="36"/>
        <v>0</v>
      </c>
      <c r="I324" s="1354">
        <f t="shared" si="37"/>
        <v>0</v>
      </c>
      <c r="J324" s="506">
        <v>25</v>
      </c>
      <c r="K324" s="506">
        <v>1200</v>
      </c>
      <c r="L324" s="116"/>
      <c r="M324" s="1385">
        <f t="shared" si="38"/>
        <v>0</v>
      </c>
      <c r="N324" s="304"/>
      <c r="O324" s="1287"/>
    </row>
    <row r="325" spans="1:15">
      <c r="A325" s="304" t="str">
        <f>IF(L325&gt;0,COUNT($L$4:L325)+MAX('MI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5" s="400"/>
      <c r="C325" s="387" t="s">
        <v>902</v>
      </c>
      <c r="D325" s="983" t="s">
        <v>900</v>
      </c>
      <c r="E325" s="984" t="s">
        <v>9937</v>
      </c>
      <c r="F325" s="984" t="s">
        <v>1107</v>
      </c>
      <c r="G325" s="1526">
        <v>15.299999999999999</v>
      </c>
      <c r="H325" s="985">
        <f t="shared" si="36"/>
        <v>0</v>
      </c>
      <c r="I325" s="1354">
        <f t="shared" si="37"/>
        <v>0</v>
      </c>
      <c r="J325" s="506">
        <v>25</v>
      </c>
      <c r="K325" s="506">
        <v>750</v>
      </c>
      <c r="L325" s="116"/>
      <c r="M325" s="1385">
        <f t="shared" si="38"/>
        <v>0</v>
      </c>
      <c r="N325" s="304"/>
      <c r="O325" s="1287"/>
    </row>
    <row r="326" spans="1:15">
      <c r="A326" s="304" t="str">
        <f>IF(L326&gt;0,COUNT($L$4:L326)+MAX('MI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6" s="400"/>
      <c r="C326" s="387" t="s">
        <v>903</v>
      </c>
      <c r="D326" s="983" t="s">
        <v>900</v>
      </c>
      <c r="E326" s="984" t="s">
        <v>9938</v>
      </c>
      <c r="F326" s="984" t="s">
        <v>1108</v>
      </c>
      <c r="G326" s="1526">
        <v>13.73</v>
      </c>
      <c r="H326" s="985">
        <f t="shared" si="36"/>
        <v>0</v>
      </c>
      <c r="I326" s="1354">
        <f t="shared" si="37"/>
        <v>0</v>
      </c>
      <c r="J326" s="506">
        <v>25</v>
      </c>
      <c r="K326" s="506">
        <v>350</v>
      </c>
      <c r="L326" s="116"/>
      <c r="M326" s="1385">
        <f t="shared" si="38"/>
        <v>0</v>
      </c>
      <c r="N326" s="304"/>
      <c r="O326" s="1287"/>
    </row>
    <row r="327" spans="1:15">
      <c r="A327" s="304" t="str">
        <f>IF(L327&gt;0,COUNT($L$4:L327)+MAX('MI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7" s="400"/>
      <c r="C327" s="387" t="s">
        <v>904</v>
      </c>
      <c r="D327" s="983" t="s">
        <v>900</v>
      </c>
      <c r="E327" s="984" t="s">
        <v>9939</v>
      </c>
      <c r="F327" s="984" t="s">
        <v>1110</v>
      </c>
      <c r="G327" s="1526">
        <v>13.89</v>
      </c>
      <c r="H327" s="985">
        <f t="shared" si="36"/>
        <v>0</v>
      </c>
      <c r="I327" s="1354">
        <f t="shared" si="37"/>
        <v>0</v>
      </c>
      <c r="J327" s="506">
        <v>25</v>
      </c>
      <c r="K327" s="506">
        <v>200</v>
      </c>
      <c r="L327" s="116"/>
      <c r="M327" s="1385">
        <f t="shared" si="38"/>
        <v>0</v>
      </c>
      <c r="N327" s="304"/>
      <c r="O327" s="1287"/>
    </row>
    <row r="328" spans="1:15">
      <c r="A328" s="304" t="str">
        <f>IF(L328&gt;0,COUNT($L$4:L328)+MAX('MI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8" s="400"/>
      <c r="C328" s="391" t="s">
        <v>905</v>
      </c>
      <c r="D328" s="986" t="s">
        <v>900</v>
      </c>
      <c r="E328" s="987" t="s">
        <v>9940</v>
      </c>
      <c r="F328" s="987" t="s">
        <v>1111</v>
      </c>
      <c r="G328" s="1429">
        <v>17.740000000000002</v>
      </c>
      <c r="H328" s="988">
        <f t="shared" si="36"/>
        <v>0</v>
      </c>
      <c r="I328" s="1355">
        <f t="shared" si="37"/>
        <v>0</v>
      </c>
      <c r="J328" s="508">
        <v>10</v>
      </c>
      <c r="K328" s="508">
        <v>120</v>
      </c>
      <c r="L328" s="117"/>
      <c r="M328" s="1389">
        <f t="shared" si="38"/>
        <v>0</v>
      </c>
      <c r="N328" s="304"/>
      <c r="O328" s="1287"/>
    </row>
    <row r="329" spans="1:15">
      <c r="A329" s="304" t="str">
        <f>IF(L329&gt;0,COUNT($L$4:L329)+MAX('MI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29" s="400"/>
      <c r="C329" s="387" t="s">
        <v>906</v>
      </c>
      <c r="D329" s="983" t="s">
        <v>900</v>
      </c>
      <c r="E329" s="984" t="s">
        <v>9941</v>
      </c>
      <c r="F329" s="984" t="s">
        <v>1113</v>
      </c>
      <c r="G329" s="1526">
        <v>28.520000000000003</v>
      </c>
      <c r="H329" s="985">
        <f t="shared" si="36"/>
        <v>0</v>
      </c>
      <c r="I329" s="1354">
        <f t="shared" si="37"/>
        <v>0</v>
      </c>
      <c r="J329" s="506">
        <v>10</v>
      </c>
      <c r="K329" s="506">
        <v>60</v>
      </c>
      <c r="L329" s="116"/>
      <c r="M329" s="1385">
        <f t="shared" si="38"/>
        <v>0</v>
      </c>
      <c r="N329" s="304"/>
      <c r="O329" s="1287"/>
    </row>
    <row r="330" spans="1:15">
      <c r="A330" s="304" t="str">
        <f>IF(L330&gt;0,COUNT($L$4:L330)+MAX('MI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0" s="400"/>
      <c r="C330" s="387" t="s">
        <v>907</v>
      </c>
      <c r="D330" s="983" t="s">
        <v>900</v>
      </c>
      <c r="E330" s="984" t="s">
        <v>9942</v>
      </c>
      <c r="F330" s="984" t="s">
        <v>1115</v>
      </c>
      <c r="G330" s="1526">
        <v>46.199999999999996</v>
      </c>
      <c r="H330" s="985">
        <f t="shared" si="36"/>
        <v>0</v>
      </c>
      <c r="I330" s="1354">
        <f t="shared" si="37"/>
        <v>0</v>
      </c>
      <c r="J330" s="506">
        <v>1</v>
      </c>
      <c r="K330" s="506">
        <v>35</v>
      </c>
      <c r="L330" s="116"/>
      <c r="M330" s="1385">
        <f t="shared" si="38"/>
        <v>0</v>
      </c>
      <c r="N330" s="304"/>
      <c r="O330" s="1287"/>
    </row>
    <row r="331" spans="1:15">
      <c r="A331" s="304" t="str">
        <f>IF(L331&gt;0,COUNT($L$4:L331)+MAX('MI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1" s="400"/>
      <c r="C331" s="387" t="s">
        <v>908</v>
      </c>
      <c r="D331" s="983" t="s">
        <v>900</v>
      </c>
      <c r="E331" s="984" t="s">
        <v>9943</v>
      </c>
      <c r="F331" s="984" t="s">
        <v>1117</v>
      </c>
      <c r="G331" s="1526">
        <v>60.82</v>
      </c>
      <c r="H331" s="985">
        <f t="shared" si="36"/>
        <v>0</v>
      </c>
      <c r="I331" s="1354">
        <f t="shared" si="37"/>
        <v>0</v>
      </c>
      <c r="J331" s="506">
        <v>1</v>
      </c>
      <c r="K331" s="506">
        <v>25</v>
      </c>
      <c r="L331" s="116"/>
      <c r="M331" s="1385">
        <f t="shared" si="38"/>
        <v>0</v>
      </c>
      <c r="N331" s="304"/>
      <c r="O331" s="1287"/>
    </row>
    <row r="332" spans="1:15">
      <c r="A332" s="304" t="str">
        <f>IF(L332&gt;0,COUNT($L$4:L332)+MAX('MI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2" s="400"/>
      <c r="C332" s="387" t="s">
        <v>909</v>
      </c>
      <c r="D332" s="983" t="s">
        <v>900</v>
      </c>
      <c r="E332" s="984" t="s">
        <v>9944</v>
      </c>
      <c r="F332" s="984" t="s">
        <v>1119</v>
      </c>
      <c r="G332" s="1526">
        <v>159.91999999999999</v>
      </c>
      <c r="H332" s="985">
        <f t="shared" si="36"/>
        <v>0</v>
      </c>
      <c r="I332" s="1354">
        <f t="shared" si="37"/>
        <v>0</v>
      </c>
      <c r="J332" s="506">
        <v>1</v>
      </c>
      <c r="K332" s="506">
        <v>12</v>
      </c>
      <c r="L332" s="116"/>
      <c r="M332" s="1385">
        <f t="shared" si="38"/>
        <v>0</v>
      </c>
      <c r="N332" s="304"/>
      <c r="O332" s="1287"/>
    </row>
    <row r="333" spans="1:15">
      <c r="A333" s="304" t="str">
        <f>IF(L333&gt;0,COUNT($L$4:L333)+MAX('MI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3" s="400"/>
      <c r="C333" s="387" t="s">
        <v>910</v>
      </c>
      <c r="D333" s="983" t="s">
        <v>900</v>
      </c>
      <c r="E333" s="984" t="s">
        <v>9945</v>
      </c>
      <c r="F333" s="984" t="s">
        <v>1121</v>
      </c>
      <c r="G333" s="1526">
        <v>235.57</v>
      </c>
      <c r="H333" s="985">
        <f t="shared" si="36"/>
        <v>0</v>
      </c>
      <c r="I333" s="1354">
        <f t="shared" si="37"/>
        <v>0</v>
      </c>
      <c r="J333" s="506">
        <v>1</v>
      </c>
      <c r="K333" s="506">
        <v>16</v>
      </c>
      <c r="L333" s="116"/>
      <c r="M333" s="1385">
        <f t="shared" si="38"/>
        <v>0</v>
      </c>
      <c r="N333" s="304"/>
      <c r="O333" s="1287"/>
    </row>
    <row r="334" spans="1:15">
      <c r="A334" s="304" t="str">
        <f>IF(L334&gt;0,COUNT($L$4:L334)+MAX('MI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4" s="400"/>
      <c r="C334" s="387" t="s">
        <v>911</v>
      </c>
      <c r="D334" s="983" t="s">
        <v>900</v>
      </c>
      <c r="E334" s="984" t="s">
        <v>9946</v>
      </c>
      <c r="F334" s="984" t="s">
        <v>1124</v>
      </c>
      <c r="G334" s="1526">
        <v>311.69</v>
      </c>
      <c r="H334" s="985">
        <f t="shared" si="36"/>
        <v>0</v>
      </c>
      <c r="I334" s="1354">
        <f t="shared" si="37"/>
        <v>0</v>
      </c>
      <c r="J334" s="506">
        <v>1</v>
      </c>
      <c r="K334" s="506">
        <v>8</v>
      </c>
      <c r="L334" s="116"/>
      <c r="M334" s="1385">
        <f t="shared" si="38"/>
        <v>0</v>
      </c>
      <c r="N334" s="304"/>
      <c r="O334" s="1287"/>
    </row>
    <row r="335" spans="1:15">
      <c r="A335" s="304" t="str">
        <f>IF(L335&gt;0,COUNT($L$4:L335)+MAX('MI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5" s="400"/>
      <c r="C335" s="387" t="s">
        <v>3076</v>
      </c>
      <c r="D335" s="986" t="s">
        <v>900</v>
      </c>
      <c r="E335" s="987" t="s">
        <v>9947</v>
      </c>
      <c r="F335" s="987" t="s">
        <v>5651</v>
      </c>
      <c r="G335" s="1275" t="s">
        <v>3076</v>
      </c>
      <c r="H335" s="988">
        <f t="shared" si="36"/>
        <v>0</v>
      </c>
      <c r="I335" s="1355" t="str">
        <f t="shared" si="37"/>
        <v>-</v>
      </c>
      <c r="J335" s="508">
        <v>1</v>
      </c>
      <c r="K335" s="508">
        <v>3</v>
      </c>
      <c r="L335" s="117"/>
      <c r="M335" s="1389">
        <f t="shared" si="38"/>
        <v>0</v>
      </c>
      <c r="N335" s="304"/>
      <c r="O335" s="1287"/>
    </row>
    <row r="336" spans="1:15" ht="15.75" customHeight="1">
      <c r="A336" s="304" t="str">
        <f>IF(L336&gt;0,COUNT($L$4:L336)+MAX('MI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6" s="513"/>
      <c r="C336" s="472"/>
      <c r="D336" s="975"/>
      <c r="E336" s="473" t="s">
        <v>8648</v>
      </c>
      <c r="F336" s="976"/>
      <c r="G336" s="1525" t="s">
        <v>563</v>
      </c>
      <c r="H336" s="977"/>
      <c r="I336" s="1415"/>
      <c r="J336" s="978"/>
      <c r="K336" s="979"/>
      <c r="L336" s="192"/>
      <c r="M336" s="1404"/>
      <c r="N336" s="304"/>
      <c r="O336" s="1287"/>
    </row>
    <row r="337" spans="1:15">
      <c r="A337" s="304" t="str">
        <f>IF(L337&gt;0,COUNT($L$4:L337)+MAX('MI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7" s="400"/>
      <c r="C337" s="387" t="s">
        <v>3076</v>
      </c>
      <c r="D337" s="980" t="s">
        <v>925</v>
      </c>
      <c r="E337" s="981" t="s">
        <v>9956</v>
      </c>
      <c r="F337" s="981" t="s">
        <v>5649</v>
      </c>
      <c r="G337" s="1275">
        <v>0</v>
      </c>
      <c r="H337" s="982">
        <f t="shared" ref="H337:H350" si="39">$H$2</f>
        <v>0</v>
      </c>
      <c r="I337" s="1353">
        <f t="shared" ref="I337:I350" si="40">IFERROR(H337*G337,"-")</f>
        <v>0</v>
      </c>
      <c r="J337" s="343">
        <v>25</v>
      </c>
      <c r="K337" s="504">
        <v>2000</v>
      </c>
      <c r="L337" s="114"/>
      <c r="M337" s="1383">
        <f t="shared" ref="M337:M350" si="41">IFERROR(I337*L337,0)</f>
        <v>0</v>
      </c>
      <c r="N337" s="304"/>
      <c r="O337" s="1287"/>
    </row>
    <row r="338" spans="1:15">
      <c r="A338" s="304" t="str">
        <f>IF(L338&gt;0,COUNT($L$4:L338)+MAX('MI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8" s="400"/>
      <c r="C338" s="387" t="s">
        <v>926</v>
      </c>
      <c r="D338" s="983" t="s">
        <v>925</v>
      </c>
      <c r="E338" s="984" t="s">
        <v>9957</v>
      </c>
      <c r="F338" s="984" t="s">
        <v>5650</v>
      </c>
      <c r="G338" s="1526">
        <v>14.35</v>
      </c>
      <c r="H338" s="985">
        <f t="shared" si="39"/>
        <v>0</v>
      </c>
      <c r="I338" s="1354">
        <f t="shared" si="40"/>
        <v>0</v>
      </c>
      <c r="J338" s="532">
        <v>25</v>
      </c>
      <c r="K338" s="506">
        <v>1200</v>
      </c>
      <c r="L338" s="116"/>
      <c r="M338" s="1385">
        <f t="shared" si="41"/>
        <v>0</v>
      </c>
      <c r="N338" s="304"/>
      <c r="O338" s="1287"/>
    </row>
    <row r="339" spans="1:15">
      <c r="A339" s="304" t="str">
        <f>IF(L339&gt;0,COUNT($L$4:L339)+MAX('MI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39" s="400"/>
      <c r="C339" s="387" t="s">
        <v>3076</v>
      </c>
      <c r="D339" s="983" t="s">
        <v>925</v>
      </c>
      <c r="E339" s="984" t="s">
        <v>9958</v>
      </c>
      <c r="F339" s="984" t="s">
        <v>1107</v>
      </c>
      <c r="G339" s="1275">
        <v>0</v>
      </c>
      <c r="H339" s="985">
        <f t="shared" si="39"/>
        <v>0</v>
      </c>
      <c r="I339" s="1354">
        <f t="shared" si="40"/>
        <v>0</v>
      </c>
      <c r="J339" s="532">
        <v>25</v>
      </c>
      <c r="K339" s="506">
        <v>750</v>
      </c>
      <c r="L339" s="116"/>
      <c r="M339" s="1385">
        <f t="shared" si="41"/>
        <v>0</v>
      </c>
      <c r="N339" s="304"/>
      <c r="O339" s="1287"/>
    </row>
    <row r="340" spans="1:15">
      <c r="A340" s="304" t="str">
        <f>IF(L340&gt;0,COUNT($L$4:L340)+MAX('MI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0" s="400"/>
      <c r="C340" s="387" t="s">
        <v>927</v>
      </c>
      <c r="D340" s="983" t="s">
        <v>925</v>
      </c>
      <c r="E340" s="984" t="s">
        <v>9959</v>
      </c>
      <c r="F340" s="984" t="s">
        <v>1108</v>
      </c>
      <c r="G340" s="1526">
        <v>20.6</v>
      </c>
      <c r="H340" s="985">
        <f t="shared" si="39"/>
        <v>0</v>
      </c>
      <c r="I340" s="1354">
        <f t="shared" si="40"/>
        <v>0</v>
      </c>
      <c r="J340" s="532">
        <v>25</v>
      </c>
      <c r="K340" s="506">
        <v>350</v>
      </c>
      <c r="L340" s="116"/>
      <c r="M340" s="1385">
        <f t="shared" si="41"/>
        <v>0</v>
      </c>
      <c r="N340" s="304"/>
      <c r="O340" s="1287"/>
    </row>
    <row r="341" spans="1:15">
      <c r="A341" s="304" t="str">
        <f>IF(L341&gt;0,COUNT($L$4:L341)+MAX('MI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1" s="400"/>
      <c r="C341" s="387" t="s">
        <v>928</v>
      </c>
      <c r="D341" s="983" t="s">
        <v>925</v>
      </c>
      <c r="E341" s="984" t="s">
        <v>9960</v>
      </c>
      <c r="F341" s="984" t="s">
        <v>1110</v>
      </c>
      <c r="G341" s="1526">
        <v>24.37</v>
      </c>
      <c r="H341" s="985">
        <f t="shared" si="39"/>
        <v>0</v>
      </c>
      <c r="I341" s="1354">
        <f t="shared" si="40"/>
        <v>0</v>
      </c>
      <c r="J341" s="532">
        <v>25</v>
      </c>
      <c r="K341" s="506">
        <v>200</v>
      </c>
      <c r="L341" s="116"/>
      <c r="M341" s="1385">
        <f t="shared" si="41"/>
        <v>0</v>
      </c>
      <c r="N341" s="304"/>
      <c r="O341" s="1287"/>
    </row>
    <row r="342" spans="1:15">
      <c r="A342" s="304" t="str">
        <f>IF(L342&gt;0,COUNT($L$4:L342)+MAX('MI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2" s="400"/>
      <c r="C342" s="391" t="s">
        <v>929</v>
      </c>
      <c r="D342" s="986" t="s">
        <v>925</v>
      </c>
      <c r="E342" s="987" t="s">
        <v>9961</v>
      </c>
      <c r="F342" s="987" t="s">
        <v>1111</v>
      </c>
      <c r="G342" s="1429">
        <v>24.610000000000003</v>
      </c>
      <c r="H342" s="988">
        <f t="shared" si="39"/>
        <v>0</v>
      </c>
      <c r="I342" s="1355">
        <f t="shared" si="40"/>
        <v>0</v>
      </c>
      <c r="J342" s="350">
        <v>10</v>
      </c>
      <c r="K342" s="508">
        <v>120</v>
      </c>
      <c r="L342" s="117"/>
      <c r="M342" s="1389">
        <f t="shared" si="41"/>
        <v>0</v>
      </c>
      <c r="N342" s="304"/>
      <c r="O342" s="1287"/>
    </row>
    <row r="343" spans="1:15">
      <c r="A343" s="304" t="str">
        <f>IF(L343&gt;0,COUNT($L$4:L343)+MAX('MI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3" s="400"/>
      <c r="C343" s="405"/>
      <c r="D343" s="356"/>
      <c r="E343" s="991"/>
      <c r="F343" s="991"/>
      <c r="G343" s="1528"/>
      <c r="H343" s="992"/>
      <c r="I343" s="1455"/>
      <c r="J343" s="635"/>
      <c r="K343" s="624"/>
      <c r="L343" s="119"/>
      <c r="M343" s="1387"/>
      <c r="N343" s="304"/>
      <c r="O343" s="1287"/>
    </row>
    <row r="344" spans="1:15">
      <c r="A344" s="304" t="str">
        <f>IF(L344&gt;0,COUNT($L$4:L344)+MAX('MI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4" s="400"/>
      <c r="C344" s="384" t="s">
        <v>930</v>
      </c>
      <c r="D344" s="980" t="s">
        <v>925</v>
      </c>
      <c r="E344" s="981" t="s">
        <v>9962</v>
      </c>
      <c r="F344" s="981" t="s">
        <v>1113</v>
      </c>
      <c r="G344" s="1428">
        <v>41.9</v>
      </c>
      <c r="H344" s="982">
        <f t="shared" si="39"/>
        <v>0</v>
      </c>
      <c r="I344" s="1353">
        <f t="shared" si="40"/>
        <v>0</v>
      </c>
      <c r="J344" s="343">
        <v>10</v>
      </c>
      <c r="K344" s="504">
        <v>60</v>
      </c>
      <c r="L344" s="114"/>
      <c r="M344" s="1383">
        <f t="shared" si="41"/>
        <v>0</v>
      </c>
      <c r="N344" s="304"/>
      <c r="O344" s="1287"/>
    </row>
    <row r="345" spans="1:15">
      <c r="A345" s="304" t="str">
        <f>IF(L345&gt;0,COUNT($L$4:L345)+MAX('MI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5" s="400"/>
      <c r="C345" s="387" t="s">
        <v>931</v>
      </c>
      <c r="D345" s="983" t="s">
        <v>925</v>
      </c>
      <c r="E345" s="984" t="s">
        <v>9963</v>
      </c>
      <c r="F345" s="984" t="s">
        <v>1115</v>
      </c>
      <c r="G345" s="1526">
        <v>60.04</v>
      </c>
      <c r="H345" s="985">
        <f t="shared" si="39"/>
        <v>0</v>
      </c>
      <c r="I345" s="1354">
        <f t="shared" si="40"/>
        <v>0</v>
      </c>
      <c r="J345" s="532">
        <v>1</v>
      </c>
      <c r="K345" s="506">
        <v>35</v>
      </c>
      <c r="L345" s="116"/>
      <c r="M345" s="1385">
        <f t="shared" si="41"/>
        <v>0</v>
      </c>
      <c r="N345" s="304"/>
      <c r="O345" s="1287"/>
    </row>
    <row r="346" spans="1:15">
      <c r="A346" s="304" t="str">
        <f>IF(L346&gt;0,COUNT($L$4:L346)+MAX('MI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6" s="400"/>
      <c r="C346" s="387" t="s">
        <v>932</v>
      </c>
      <c r="D346" s="983" t="s">
        <v>925</v>
      </c>
      <c r="E346" s="984" t="s">
        <v>9964</v>
      </c>
      <c r="F346" s="984" t="s">
        <v>1117</v>
      </c>
      <c r="G346" s="1526">
        <v>85.61</v>
      </c>
      <c r="H346" s="985">
        <f t="shared" si="39"/>
        <v>0</v>
      </c>
      <c r="I346" s="1354">
        <f t="shared" si="40"/>
        <v>0</v>
      </c>
      <c r="J346" s="532">
        <v>1</v>
      </c>
      <c r="K346" s="506">
        <v>25</v>
      </c>
      <c r="L346" s="116"/>
      <c r="M346" s="1385">
        <f t="shared" si="41"/>
        <v>0</v>
      </c>
      <c r="N346" s="304"/>
      <c r="O346" s="1287"/>
    </row>
    <row r="347" spans="1:15">
      <c r="A347" s="304" t="str">
        <f>IF(L347&gt;0,COUNT($L$4:L347)+MAX('MI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7" s="400"/>
      <c r="C347" s="387" t="s">
        <v>3076</v>
      </c>
      <c r="D347" s="983" t="s">
        <v>925</v>
      </c>
      <c r="E347" s="984" t="s">
        <v>9965</v>
      </c>
      <c r="F347" s="984" t="s">
        <v>1119</v>
      </c>
      <c r="G347" s="1275">
        <v>0</v>
      </c>
      <c r="H347" s="985">
        <f t="shared" si="39"/>
        <v>0</v>
      </c>
      <c r="I347" s="1354">
        <f t="shared" si="40"/>
        <v>0</v>
      </c>
      <c r="J347" s="532">
        <v>1</v>
      </c>
      <c r="K347" s="506">
        <v>12</v>
      </c>
      <c r="L347" s="116"/>
      <c r="M347" s="1385">
        <f t="shared" si="41"/>
        <v>0</v>
      </c>
      <c r="N347" s="304"/>
      <c r="O347" s="1287"/>
    </row>
    <row r="348" spans="1:15">
      <c r="A348" s="304" t="str">
        <f>IF(L348&gt;0,COUNT($L$4:L348)+MAX('MI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8" s="400"/>
      <c r="C348" s="387" t="s">
        <v>3076</v>
      </c>
      <c r="D348" s="983" t="s">
        <v>925</v>
      </c>
      <c r="E348" s="984" t="s">
        <v>9966</v>
      </c>
      <c r="F348" s="984" t="s">
        <v>1121</v>
      </c>
      <c r="G348" s="1275">
        <v>0</v>
      </c>
      <c r="H348" s="985">
        <f t="shared" si="39"/>
        <v>0</v>
      </c>
      <c r="I348" s="1354">
        <f t="shared" si="40"/>
        <v>0</v>
      </c>
      <c r="J348" s="532">
        <v>1</v>
      </c>
      <c r="K348" s="506">
        <v>16</v>
      </c>
      <c r="L348" s="116"/>
      <c r="M348" s="1385">
        <f t="shared" si="41"/>
        <v>0</v>
      </c>
      <c r="N348" s="304"/>
      <c r="O348" s="1287"/>
    </row>
    <row r="349" spans="1:15">
      <c r="A349" s="304" t="str">
        <f>IF(L349&gt;0,COUNT($L$4:L349)+MAX('MI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49" s="400"/>
      <c r="C349" s="387" t="s">
        <v>933</v>
      </c>
      <c r="D349" s="983" t="s">
        <v>925</v>
      </c>
      <c r="E349" s="984" t="s">
        <v>9967</v>
      </c>
      <c r="F349" s="984" t="s">
        <v>1124</v>
      </c>
      <c r="G349" s="1526">
        <v>744.18999999999994</v>
      </c>
      <c r="H349" s="985">
        <f t="shared" si="39"/>
        <v>0</v>
      </c>
      <c r="I349" s="1354">
        <f t="shared" si="40"/>
        <v>0</v>
      </c>
      <c r="J349" s="532">
        <v>1</v>
      </c>
      <c r="K349" s="506">
        <v>8</v>
      </c>
      <c r="L349" s="116"/>
      <c r="M349" s="1385">
        <f t="shared" si="41"/>
        <v>0</v>
      </c>
      <c r="N349" s="304"/>
      <c r="O349" s="1287"/>
    </row>
    <row r="350" spans="1:15">
      <c r="A350" s="304" t="str">
        <f>IF(L350&gt;0,COUNT($L$4:L350)+MAX('MI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0" s="400"/>
      <c r="C350" s="387" t="s">
        <v>3076</v>
      </c>
      <c r="D350" s="986" t="s">
        <v>925</v>
      </c>
      <c r="E350" s="987" t="s">
        <v>9968</v>
      </c>
      <c r="F350" s="987" t="s">
        <v>5651</v>
      </c>
      <c r="G350" s="1275">
        <v>0</v>
      </c>
      <c r="H350" s="988">
        <f t="shared" si="39"/>
        <v>0</v>
      </c>
      <c r="I350" s="1355">
        <f t="shared" si="40"/>
        <v>0</v>
      </c>
      <c r="J350" s="350">
        <v>1</v>
      </c>
      <c r="K350" s="508">
        <v>3</v>
      </c>
      <c r="L350" s="117"/>
      <c r="M350" s="1389">
        <f t="shared" si="41"/>
        <v>0</v>
      </c>
      <c r="N350" s="304"/>
      <c r="O350" s="1287"/>
    </row>
    <row r="351" spans="1:15" ht="15.75" customHeight="1">
      <c r="A351" s="304" t="str">
        <f>IF(L351&gt;0,COUNT($L$4:L351)+MAX('MI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1" s="672"/>
      <c r="C351" s="472"/>
      <c r="D351" s="975"/>
      <c r="E351" s="473" t="s">
        <v>5209</v>
      </c>
      <c r="F351" s="976"/>
      <c r="G351" s="1525" t="s">
        <v>563</v>
      </c>
      <c r="H351" s="977"/>
      <c r="I351" s="1415"/>
      <c r="J351" s="978"/>
      <c r="K351" s="979"/>
      <c r="L351" s="192"/>
      <c r="M351" s="1404"/>
      <c r="N351" s="304"/>
      <c r="O351" s="1287"/>
    </row>
    <row r="352" spans="1:15">
      <c r="A352" s="304" t="str">
        <f>IF(L352&gt;0,COUNT($L$4:L352)+MAX('MI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2" s="431"/>
      <c r="C352" s="341" t="s">
        <v>971</v>
      </c>
      <c r="D352" s="386">
        <v>611</v>
      </c>
      <c r="E352" s="1011" t="s">
        <v>9969</v>
      </c>
      <c r="F352" s="981" t="s">
        <v>5649</v>
      </c>
      <c r="G352" s="1428">
        <v>16.73</v>
      </c>
      <c r="H352" s="982">
        <f t="shared" ref="H352:H366" si="42">$H$2</f>
        <v>0</v>
      </c>
      <c r="I352" s="1353">
        <f t="shared" ref="I352:I366" si="43">IFERROR(H352*G352,"-")</f>
        <v>0</v>
      </c>
      <c r="J352" s="504">
        <v>25</v>
      </c>
      <c r="K352" s="504">
        <v>2000</v>
      </c>
      <c r="L352" s="114"/>
      <c r="M352" s="1383">
        <f t="shared" ref="M352:M366" si="44">IFERROR(I352*L352,0)</f>
        <v>0</v>
      </c>
      <c r="N352" s="304"/>
      <c r="O352" s="1287"/>
    </row>
    <row r="353" spans="1:15">
      <c r="A353" s="304" t="str">
        <f>IF(L353&gt;0,COUNT($L$4:L353)+MAX('MI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3" s="340"/>
      <c r="C353" s="344" t="s">
        <v>972</v>
      </c>
      <c r="D353" s="390">
        <v>611</v>
      </c>
      <c r="E353" s="1012" t="s">
        <v>9970</v>
      </c>
      <c r="F353" s="984" t="s">
        <v>5650</v>
      </c>
      <c r="G353" s="1526">
        <v>17.680000000000003</v>
      </c>
      <c r="H353" s="985">
        <f t="shared" si="42"/>
        <v>0</v>
      </c>
      <c r="I353" s="1354">
        <f t="shared" si="43"/>
        <v>0</v>
      </c>
      <c r="J353" s="506">
        <v>25</v>
      </c>
      <c r="K353" s="506">
        <v>1300</v>
      </c>
      <c r="L353" s="116"/>
      <c r="M353" s="1385">
        <f t="shared" si="44"/>
        <v>0</v>
      </c>
      <c r="N353" s="304"/>
      <c r="O353" s="1287"/>
    </row>
    <row r="354" spans="1:15">
      <c r="A354" s="304" t="str">
        <f>IF(L354&gt;0,COUNT($L$4:L354)+MAX('MI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4" s="340"/>
      <c r="C354" s="344" t="s">
        <v>973</v>
      </c>
      <c r="D354" s="390">
        <v>611</v>
      </c>
      <c r="E354" s="1012" t="s">
        <v>9971</v>
      </c>
      <c r="F354" s="984" t="s">
        <v>1107</v>
      </c>
      <c r="G354" s="1526">
        <v>14.2</v>
      </c>
      <c r="H354" s="985">
        <f t="shared" si="42"/>
        <v>0</v>
      </c>
      <c r="I354" s="1354">
        <f t="shared" si="43"/>
        <v>0</v>
      </c>
      <c r="J354" s="506">
        <v>25</v>
      </c>
      <c r="K354" s="506">
        <v>600</v>
      </c>
      <c r="L354" s="116"/>
      <c r="M354" s="1385">
        <f t="shared" si="44"/>
        <v>0</v>
      </c>
      <c r="N354" s="304"/>
      <c r="O354" s="1287"/>
    </row>
    <row r="355" spans="1:15">
      <c r="A355" s="304" t="str">
        <f>IF(L355&gt;0,COUNT($L$4:L355)+MAX('MI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5" s="340"/>
      <c r="C355" s="344" t="s">
        <v>974</v>
      </c>
      <c r="D355" s="983">
        <v>611</v>
      </c>
      <c r="E355" s="996" t="s">
        <v>9972</v>
      </c>
      <c r="F355" s="997" t="s">
        <v>1108</v>
      </c>
      <c r="G355" s="1526">
        <v>5.24</v>
      </c>
      <c r="H355" s="985">
        <f t="shared" si="42"/>
        <v>0</v>
      </c>
      <c r="I355" s="1354">
        <f t="shared" si="43"/>
        <v>0</v>
      </c>
      <c r="J355" s="506">
        <v>50</v>
      </c>
      <c r="K355" s="506">
        <v>500</v>
      </c>
      <c r="L355" s="116"/>
      <c r="M355" s="1385">
        <f t="shared" si="44"/>
        <v>0</v>
      </c>
      <c r="N355" s="304"/>
      <c r="O355" s="1287"/>
    </row>
    <row r="356" spans="1:15">
      <c r="A356" s="304" t="str">
        <f>IF(L356&gt;0,COUNT($L$4:L356)+MAX('MI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6" s="340"/>
      <c r="C356" s="344" t="s">
        <v>975</v>
      </c>
      <c r="D356" s="983">
        <v>611</v>
      </c>
      <c r="E356" s="996" t="s">
        <v>9973</v>
      </c>
      <c r="F356" s="997" t="s">
        <v>1110</v>
      </c>
      <c r="G356" s="1526">
        <v>32.419999999999995</v>
      </c>
      <c r="H356" s="985">
        <f t="shared" si="42"/>
        <v>0</v>
      </c>
      <c r="I356" s="1354">
        <f t="shared" si="43"/>
        <v>0</v>
      </c>
      <c r="J356" s="506">
        <v>25</v>
      </c>
      <c r="K356" s="506">
        <v>200</v>
      </c>
      <c r="L356" s="116"/>
      <c r="M356" s="1385">
        <f t="shared" si="44"/>
        <v>0</v>
      </c>
      <c r="N356" s="304"/>
      <c r="O356" s="1287"/>
    </row>
    <row r="357" spans="1:15">
      <c r="A357" s="304" t="str">
        <f>IF(L357&gt;0,COUNT($L$4:L357)+MAX('MI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7" s="340"/>
      <c r="C357" s="348" t="s">
        <v>976</v>
      </c>
      <c r="D357" s="986">
        <v>611</v>
      </c>
      <c r="E357" s="996" t="s">
        <v>9974</v>
      </c>
      <c r="F357" s="997" t="s">
        <v>1111</v>
      </c>
      <c r="G357" s="1429">
        <v>12.54</v>
      </c>
      <c r="H357" s="988">
        <f t="shared" si="42"/>
        <v>0</v>
      </c>
      <c r="I357" s="1355">
        <f t="shared" si="43"/>
        <v>0</v>
      </c>
      <c r="J357" s="508">
        <v>20</v>
      </c>
      <c r="K357" s="508">
        <v>160</v>
      </c>
      <c r="L357" s="117"/>
      <c r="M357" s="1389">
        <f t="shared" si="44"/>
        <v>0</v>
      </c>
      <c r="N357" s="304"/>
      <c r="O357" s="1287"/>
    </row>
    <row r="358" spans="1:15">
      <c r="A358" s="304" t="str">
        <f>IF(L358&gt;0,COUNT($L$4:L358)+MAX('MI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8" s="340"/>
      <c r="C358" s="387" t="s">
        <v>977</v>
      </c>
      <c r="D358" s="983">
        <v>611</v>
      </c>
      <c r="E358" s="1013" t="s">
        <v>9975</v>
      </c>
      <c r="F358" s="1013" t="s">
        <v>1113</v>
      </c>
      <c r="G358" s="1526">
        <v>37.559999999999995</v>
      </c>
      <c r="H358" s="985">
        <f t="shared" si="42"/>
        <v>0</v>
      </c>
      <c r="I358" s="1354">
        <f t="shared" si="43"/>
        <v>0</v>
      </c>
      <c r="J358" s="506">
        <v>10</v>
      </c>
      <c r="K358" s="506">
        <v>60</v>
      </c>
      <c r="L358" s="116"/>
      <c r="M358" s="1385">
        <f t="shared" si="44"/>
        <v>0</v>
      </c>
      <c r="N358" s="304"/>
      <c r="O358" s="1287"/>
    </row>
    <row r="359" spans="1:15">
      <c r="A359" s="304" t="str">
        <f>IF(L359&gt;0,COUNT($L$4:L359)+MAX('MI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59" s="340"/>
      <c r="C359" s="344" t="s">
        <v>978</v>
      </c>
      <c r="D359" s="983">
        <v>611</v>
      </c>
      <c r="E359" s="996" t="s">
        <v>9976</v>
      </c>
      <c r="F359" s="997" t="s">
        <v>1115</v>
      </c>
      <c r="G359" s="1526">
        <v>51.8</v>
      </c>
      <c r="H359" s="985">
        <f t="shared" si="42"/>
        <v>0</v>
      </c>
      <c r="I359" s="1354">
        <f t="shared" si="43"/>
        <v>0</v>
      </c>
      <c r="J359" s="506">
        <v>1</v>
      </c>
      <c r="K359" s="506">
        <v>35</v>
      </c>
      <c r="L359" s="116"/>
      <c r="M359" s="1385">
        <f t="shared" si="44"/>
        <v>0</v>
      </c>
      <c r="N359" s="304"/>
      <c r="O359" s="1287"/>
    </row>
    <row r="360" spans="1:15">
      <c r="A360" s="304" t="str">
        <f>IF(L360&gt;0,COUNT($L$4:L360)+MAX('MI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0" s="340"/>
      <c r="C360" s="344" t="s">
        <v>979</v>
      </c>
      <c r="D360" s="983">
        <v>611</v>
      </c>
      <c r="E360" s="996" t="s">
        <v>9977</v>
      </c>
      <c r="F360" s="997" t="s">
        <v>1117</v>
      </c>
      <c r="G360" s="1526">
        <v>78.25</v>
      </c>
      <c r="H360" s="985">
        <f t="shared" si="42"/>
        <v>0</v>
      </c>
      <c r="I360" s="1354">
        <f t="shared" si="43"/>
        <v>0</v>
      </c>
      <c r="J360" s="506">
        <v>1</v>
      </c>
      <c r="K360" s="506">
        <v>20</v>
      </c>
      <c r="L360" s="116"/>
      <c r="M360" s="1385">
        <f t="shared" si="44"/>
        <v>0</v>
      </c>
      <c r="N360" s="304"/>
      <c r="O360" s="1287"/>
    </row>
    <row r="361" spans="1:15">
      <c r="A361" s="304" t="str">
        <f>IF(L361&gt;0,COUNT($L$4:L361)+MAX('MI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1" s="340"/>
      <c r="C361" s="344" t="s">
        <v>980</v>
      </c>
      <c r="D361" s="983">
        <v>611</v>
      </c>
      <c r="E361" s="997" t="s">
        <v>9978</v>
      </c>
      <c r="F361" s="997" t="s">
        <v>1119</v>
      </c>
      <c r="G361" s="1526">
        <v>124.44000000000001</v>
      </c>
      <c r="H361" s="985">
        <f t="shared" si="42"/>
        <v>0</v>
      </c>
      <c r="I361" s="1354">
        <f t="shared" si="43"/>
        <v>0</v>
      </c>
      <c r="J361" s="506">
        <v>1</v>
      </c>
      <c r="K361" s="506">
        <v>30</v>
      </c>
      <c r="L361" s="116"/>
      <c r="M361" s="1385">
        <f t="shared" si="44"/>
        <v>0</v>
      </c>
      <c r="N361" s="304"/>
      <c r="O361" s="1287"/>
    </row>
    <row r="362" spans="1:15">
      <c r="A362" s="304" t="str">
        <f>IF(L362&gt;0,COUNT($L$4:L362)+MAX('MI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2" s="340"/>
      <c r="C362" s="344" t="s">
        <v>981</v>
      </c>
      <c r="D362" s="983">
        <v>611</v>
      </c>
      <c r="E362" s="996" t="s">
        <v>9979</v>
      </c>
      <c r="F362" s="997" t="s">
        <v>1121</v>
      </c>
      <c r="G362" s="1526">
        <v>228.94</v>
      </c>
      <c r="H362" s="985">
        <f t="shared" si="42"/>
        <v>0</v>
      </c>
      <c r="I362" s="1354">
        <f t="shared" si="43"/>
        <v>0</v>
      </c>
      <c r="J362" s="506">
        <v>1</v>
      </c>
      <c r="K362" s="506">
        <v>15</v>
      </c>
      <c r="L362" s="116"/>
      <c r="M362" s="1385">
        <f t="shared" si="44"/>
        <v>0</v>
      </c>
      <c r="N362" s="304"/>
      <c r="O362" s="1287"/>
    </row>
    <row r="363" spans="1:15">
      <c r="A363" s="304" t="str">
        <f>IF(L363&gt;0,COUNT($L$4:L363)+MAX('MI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3" s="340"/>
      <c r="C363" s="344" t="s">
        <v>982</v>
      </c>
      <c r="D363" s="983">
        <v>611</v>
      </c>
      <c r="E363" s="997" t="s">
        <v>9980</v>
      </c>
      <c r="F363" s="997" t="s">
        <v>1124</v>
      </c>
      <c r="G363" s="1526">
        <v>328.42</v>
      </c>
      <c r="H363" s="985">
        <f t="shared" si="42"/>
        <v>0</v>
      </c>
      <c r="I363" s="1354">
        <f t="shared" si="43"/>
        <v>0</v>
      </c>
      <c r="J363" s="506">
        <v>1</v>
      </c>
      <c r="K363" s="506">
        <v>10</v>
      </c>
      <c r="L363" s="116"/>
      <c r="M363" s="1385">
        <f t="shared" si="44"/>
        <v>0</v>
      </c>
      <c r="N363" s="304"/>
      <c r="O363" s="1287"/>
    </row>
    <row r="364" spans="1:15">
      <c r="A364" s="304" t="str">
        <f>IF(L364&gt;0,COUNT($L$4:L364)+MAX('MI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4" s="340"/>
      <c r="C364" s="344" t="s">
        <v>983</v>
      </c>
      <c r="D364" s="983">
        <v>611</v>
      </c>
      <c r="E364" s="1013" t="s">
        <v>9981</v>
      </c>
      <c r="F364" s="1013" t="s">
        <v>5651</v>
      </c>
      <c r="G364" s="1526">
        <v>769.14</v>
      </c>
      <c r="H364" s="985">
        <f t="shared" si="42"/>
        <v>0</v>
      </c>
      <c r="I364" s="1354">
        <f t="shared" si="43"/>
        <v>0</v>
      </c>
      <c r="J364" s="506">
        <v>1</v>
      </c>
      <c r="K364" s="506">
        <v>5</v>
      </c>
      <c r="L364" s="116"/>
      <c r="M364" s="1385">
        <f t="shared" si="44"/>
        <v>0</v>
      </c>
      <c r="N364" s="304"/>
      <c r="O364" s="1287"/>
    </row>
    <row r="365" spans="1:15">
      <c r="A365" s="304" t="str">
        <f>IF(L365&gt;0,COUNT($L$4:L365)+MAX('MI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5" s="340"/>
      <c r="C365" s="344" t="s">
        <v>984</v>
      </c>
      <c r="D365" s="986">
        <v>611</v>
      </c>
      <c r="E365" s="1013" t="s">
        <v>9982</v>
      </c>
      <c r="F365" s="997" t="s">
        <v>5654</v>
      </c>
      <c r="G365" s="1526">
        <v>3997.1800000000003</v>
      </c>
      <c r="H365" s="985">
        <f t="shared" si="42"/>
        <v>0</v>
      </c>
      <c r="I365" s="1354">
        <f t="shared" si="43"/>
        <v>0</v>
      </c>
      <c r="J365" s="506">
        <v>1</v>
      </c>
      <c r="K365" s="506">
        <v>2</v>
      </c>
      <c r="L365" s="116"/>
      <c r="M365" s="1385">
        <f t="shared" si="44"/>
        <v>0</v>
      </c>
      <c r="N365" s="304"/>
      <c r="O365" s="1287"/>
    </row>
    <row r="366" spans="1:15">
      <c r="A366" s="304" t="str">
        <f>IF(L366&gt;0,COUNT($L$4:L366)+MAX('MI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6" s="340"/>
      <c r="C366" s="348" t="s">
        <v>985</v>
      </c>
      <c r="D366" s="986">
        <v>611</v>
      </c>
      <c r="E366" s="997" t="s">
        <v>9983</v>
      </c>
      <c r="F366" s="997" t="s">
        <v>5652</v>
      </c>
      <c r="G366" s="1429">
        <v>3221.03</v>
      </c>
      <c r="H366" s="988">
        <f t="shared" si="42"/>
        <v>0</v>
      </c>
      <c r="I366" s="1355">
        <f t="shared" si="43"/>
        <v>0</v>
      </c>
      <c r="J366" s="508">
        <v>1</v>
      </c>
      <c r="K366" s="508">
        <v>1</v>
      </c>
      <c r="L366" s="117"/>
      <c r="M366" s="1389">
        <f t="shared" si="44"/>
        <v>0</v>
      </c>
      <c r="N366" s="304"/>
      <c r="O366" s="1287"/>
    </row>
    <row r="367" spans="1:15" ht="15.75" customHeight="1">
      <c r="A367" s="304" t="str">
        <f>IF(L367&gt;0,COUNT($L$4:L367)+MAX('MI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7" s="585"/>
      <c r="C367" s="1014"/>
      <c r="D367" s="1015"/>
      <c r="E367" s="1016"/>
      <c r="F367" s="1017"/>
      <c r="G367" s="1533"/>
      <c r="H367" s="1018"/>
      <c r="I367" s="1539"/>
      <c r="J367" s="1019"/>
      <c r="K367" s="1020"/>
      <c r="L367" s="110"/>
      <c r="M367" s="1540"/>
    </row>
    <row r="368" spans="1:15" s="968" customFormat="1">
      <c r="A368" s="304" t="str">
        <f>IF(L368&gt;0,COUNT($L$4:L368)+MAX('MI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8" s="1021"/>
      <c r="C368" s="387" t="s">
        <v>3076</v>
      </c>
      <c r="D368" s="330" t="s">
        <v>986</v>
      </c>
      <c r="E368" s="1022" t="s">
        <v>9984</v>
      </c>
      <c r="F368" s="1023" t="s">
        <v>5727</v>
      </c>
      <c r="G368" s="1275">
        <v>0</v>
      </c>
      <c r="H368" s="982">
        <f t="shared" ref="H368:H438" si="45">$H$2</f>
        <v>0</v>
      </c>
      <c r="I368" s="1353">
        <f t="shared" ref="I368:I438" si="46">IFERROR(H368*G368,"-")</f>
        <v>0</v>
      </c>
      <c r="J368" s="1024">
        <v>25</v>
      </c>
      <c r="K368" s="1024">
        <v>1500</v>
      </c>
      <c r="L368" s="160"/>
      <c r="M368" s="1383">
        <f t="shared" ref="M368:M438" si="47">IFERROR(I368*L368,0)</f>
        <v>0</v>
      </c>
      <c r="O368" s="1542"/>
    </row>
    <row r="369" spans="1:15" s="968" customFormat="1">
      <c r="A369" s="304" t="str">
        <f>IF(L369&gt;0,COUNT($L$4:L369)+MAX('MI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69" s="1021"/>
      <c r="C369" s="387" t="s">
        <v>3076</v>
      </c>
      <c r="D369" s="986" t="s">
        <v>987</v>
      </c>
      <c r="E369" s="1025" t="s">
        <v>9985</v>
      </c>
      <c r="F369" s="1026" t="s">
        <v>5728</v>
      </c>
      <c r="G369" s="1275">
        <v>0</v>
      </c>
      <c r="H369" s="988">
        <f t="shared" si="45"/>
        <v>0</v>
      </c>
      <c r="I369" s="1355">
        <f t="shared" si="46"/>
        <v>0</v>
      </c>
      <c r="J369" s="508">
        <v>25</v>
      </c>
      <c r="K369" s="508">
        <v>500</v>
      </c>
      <c r="L369" s="183"/>
      <c r="M369" s="1389">
        <f t="shared" si="47"/>
        <v>0</v>
      </c>
      <c r="O369" s="1542"/>
    </row>
    <row r="370" spans="1:15" s="968" customFormat="1">
      <c r="A370" s="304" t="str">
        <f>IF(L370&gt;0,COUNT($L$4:L370)+MAX('MI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0" s="1027"/>
      <c r="C370" s="1028"/>
      <c r="D370" s="356"/>
      <c r="E370" s="680"/>
      <c r="F370" s="669"/>
      <c r="G370" s="1534"/>
      <c r="H370" s="992"/>
      <c r="I370" s="1455"/>
      <c r="J370" s="624"/>
      <c r="K370" s="624"/>
      <c r="L370" s="184"/>
      <c r="M370" s="1387"/>
      <c r="O370" s="1542"/>
    </row>
    <row r="371" spans="1:15">
      <c r="A371" s="304" t="str">
        <f>IF(L371&gt;0,COUNT($L$4:L371)+MAX('MI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1" s="585"/>
      <c r="C371" s="341" t="s">
        <v>988</v>
      </c>
      <c r="D371" s="330" t="s">
        <v>986</v>
      </c>
      <c r="E371" s="993" t="s">
        <v>9986</v>
      </c>
      <c r="F371" s="994" t="s">
        <v>5729</v>
      </c>
      <c r="G371" s="1428">
        <v>39.659999999999997</v>
      </c>
      <c r="H371" s="982">
        <f t="shared" si="45"/>
        <v>0</v>
      </c>
      <c r="I371" s="1353">
        <f t="shared" si="46"/>
        <v>0</v>
      </c>
      <c r="J371" s="504">
        <v>25</v>
      </c>
      <c r="K371" s="504">
        <v>500</v>
      </c>
      <c r="L371" s="40"/>
      <c r="M371" s="1383">
        <f t="shared" si="47"/>
        <v>0</v>
      </c>
    </row>
    <row r="372" spans="1:15">
      <c r="A372" s="304" t="str">
        <f>IF(L372&gt;0,COUNT($L$4:L372)+MAX('MI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2" s="585"/>
      <c r="C372" s="344" t="s">
        <v>989</v>
      </c>
      <c r="D372" s="986" t="s">
        <v>990</v>
      </c>
      <c r="E372" s="996" t="s">
        <v>9987</v>
      </c>
      <c r="F372" s="997" t="s">
        <v>5730</v>
      </c>
      <c r="G372" s="1526">
        <v>28.05</v>
      </c>
      <c r="H372" s="985">
        <f t="shared" si="45"/>
        <v>0</v>
      </c>
      <c r="I372" s="1354">
        <f t="shared" si="46"/>
        <v>0</v>
      </c>
      <c r="J372" s="506">
        <v>25</v>
      </c>
      <c r="K372" s="506">
        <v>800</v>
      </c>
      <c r="L372" s="111"/>
      <c r="M372" s="1385">
        <f t="shared" si="47"/>
        <v>0</v>
      </c>
    </row>
    <row r="373" spans="1:15">
      <c r="A373" s="304" t="str">
        <f>IF(L373&gt;0,COUNT($L$4:L373)+MAX('MI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3" s="585"/>
      <c r="C373" s="348" t="s">
        <v>991</v>
      </c>
      <c r="D373" s="986" t="s">
        <v>987</v>
      </c>
      <c r="E373" s="996" t="s">
        <v>9988</v>
      </c>
      <c r="F373" s="997" t="s">
        <v>5731</v>
      </c>
      <c r="G373" s="1429">
        <v>37.909999999999997</v>
      </c>
      <c r="H373" s="988">
        <f t="shared" si="45"/>
        <v>0</v>
      </c>
      <c r="I373" s="1355">
        <f t="shared" si="46"/>
        <v>0</v>
      </c>
      <c r="J373" s="508">
        <v>25</v>
      </c>
      <c r="K373" s="508">
        <v>350</v>
      </c>
      <c r="L373" s="61"/>
      <c r="M373" s="1389">
        <f t="shared" si="47"/>
        <v>0</v>
      </c>
    </row>
    <row r="374" spans="1:15">
      <c r="A374" s="304" t="str">
        <f>IF(L374&gt;0,COUNT($L$4:L374)+MAX('MI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4" s="477"/>
      <c r="C374" s="405"/>
      <c r="D374" s="356"/>
      <c r="E374" s="995"/>
      <c r="F374" s="991"/>
      <c r="G374" s="1528"/>
      <c r="H374" s="992"/>
      <c r="I374" s="1455"/>
      <c r="J374" s="624"/>
      <c r="K374" s="624"/>
      <c r="L374" s="110"/>
      <c r="M374" s="1387"/>
    </row>
    <row r="375" spans="1:15">
      <c r="A375" s="304" t="str">
        <f>IF(L375&gt;0,COUNT($L$4:L375)+MAX('MI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5" s="585"/>
      <c r="C375" s="387" t="s">
        <v>3076</v>
      </c>
      <c r="D375" s="330" t="s">
        <v>986</v>
      </c>
      <c r="E375" s="1029" t="s">
        <v>9989</v>
      </c>
      <c r="F375" s="1030" t="s">
        <v>5732</v>
      </c>
      <c r="G375" s="1275">
        <v>0</v>
      </c>
      <c r="H375" s="982">
        <f t="shared" si="45"/>
        <v>0</v>
      </c>
      <c r="I375" s="1353">
        <f t="shared" si="46"/>
        <v>0</v>
      </c>
      <c r="J375" s="504">
        <v>25</v>
      </c>
      <c r="K375" s="504">
        <v>400</v>
      </c>
      <c r="L375" s="40"/>
      <c r="M375" s="1383">
        <f t="shared" si="47"/>
        <v>0</v>
      </c>
    </row>
    <row r="376" spans="1:15">
      <c r="A376" s="304" t="str">
        <f>IF(L376&gt;0,COUNT($L$4:L376)+MAX('MI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6" s="585"/>
      <c r="C376" s="387" t="s">
        <v>3076</v>
      </c>
      <c r="D376" s="986" t="s">
        <v>986</v>
      </c>
      <c r="E376" s="1031" t="s">
        <v>9990</v>
      </c>
      <c r="F376" s="1013" t="s">
        <v>5733</v>
      </c>
      <c r="G376" s="1275">
        <v>0</v>
      </c>
      <c r="H376" s="985">
        <f t="shared" si="45"/>
        <v>0</v>
      </c>
      <c r="I376" s="1354">
        <f t="shared" si="46"/>
        <v>0</v>
      </c>
      <c r="J376" s="506">
        <v>25</v>
      </c>
      <c r="K376" s="506">
        <v>400</v>
      </c>
      <c r="L376" s="111"/>
      <c r="M376" s="1385">
        <f t="shared" si="47"/>
        <v>0</v>
      </c>
    </row>
    <row r="377" spans="1:15">
      <c r="A377" s="304" t="str">
        <f>IF(L377&gt;0,COUNT($L$4:L377)+MAX('MI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7" s="585"/>
      <c r="C377" s="387" t="s">
        <v>3076</v>
      </c>
      <c r="D377" s="986" t="s">
        <v>986</v>
      </c>
      <c r="E377" s="1031" t="s">
        <v>9991</v>
      </c>
      <c r="F377" s="1013" t="s">
        <v>5734</v>
      </c>
      <c r="G377" s="1275">
        <v>0</v>
      </c>
      <c r="H377" s="985">
        <f t="shared" si="45"/>
        <v>0</v>
      </c>
      <c r="I377" s="1354">
        <f t="shared" si="46"/>
        <v>0</v>
      </c>
      <c r="J377" s="506">
        <v>25</v>
      </c>
      <c r="K377" s="506">
        <v>350</v>
      </c>
      <c r="L377" s="111"/>
      <c r="M377" s="1385">
        <f t="shared" si="47"/>
        <v>0</v>
      </c>
    </row>
    <row r="378" spans="1:15">
      <c r="A378" s="304" t="str">
        <f>IF(L378&gt;0,COUNT($L$4:L378)+MAX('MI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8" s="585"/>
      <c r="C378" s="387" t="s">
        <v>3076</v>
      </c>
      <c r="D378" s="986" t="s">
        <v>986</v>
      </c>
      <c r="E378" s="1031" t="s">
        <v>9992</v>
      </c>
      <c r="F378" s="1013" t="s">
        <v>5735</v>
      </c>
      <c r="G378" s="1275">
        <v>0</v>
      </c>
      <c r="H378" s="985">
        <f t="shared" si="45"/>
        <v>0</v>
      </c>
      <c r="I378" s="1354">
        <f t="shared" si="46"/>
        <v>0</v>
      </c>
      <c r="J378" s="506">
        <v>25</v>
      </c>
      <c r="K378" s="506">
        <v>400</v>
      </c>
      <c r="L378" s="111"/>
      <c r="M378" s="1385">
        <f t="shared" si="47"/>
        <v>0</v>
      </c>
    </row>
    <row r="379" spans="1:15">
      <c r="A379" s="304" t="str">
        <f>IF(L379&gt;0,COUNT($L$4:L379)+MAX('MI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79" s="585"/>
      <c r="C379" s="344" t="s">
        <v>992</v>
      </c>
      <c r="D379" s="983" t="s">
        <v>990</v>
      </c>
      <c r="E379" s="1031" t="s">
        <v>9993</v>
      </c>
      <c r="F379" s="1013" t="s">
        <v>5736</v>
      </c>
      <c r="G379" s="1526">
        <v>25.94</v>
      </c>
      <c r="H379" s="985">
        <f t="shared" si="45"/>
        <v>0</v>
      </c>
      <c r="I379" s="1354">
        <f t="shared" si="46"/>
        <v>0</v>
      </c>
      <c r="J379" s="506">
        <v>25</v>
      </c>
      <c r="K379" s="506">
        <v>400</v>
      </c>
      <c r="L379" s="111"/>
      <c r="M379" s="1385">
        <f t="shared" si="47"/>
        <v>0</v>
      </c>
    </row>
    <row r="380" spans="1:15">
      <c r="A380" s="304" t="str">
        <f>IF(L380&gt;0,COUNT($L$4:L380)+MAX('MI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0" s="585"/>
      <c r="C380" s="344" t="s">
        <v>993</v>
      </c>
      <c r="D380" s="983" t="s">
        <v>990</v>
      </c>
      <c r="E380" s="984" t="s">
        <v>9994</v>
      </c>
      <c r="F380" s="984" t="s">
        <v>5737</v>
      </c>
      <c r="G380" s="1526">
        <v>25.94</v>
      </c>
      <c r="H380" s="985">
        <f t="shared" si="45"/>
        <v>0</v>
      </c>
      <c r="I380" s="1354">
        <f t="shared" si="46"/>
        <v>0</v>
      </c>
      <c r="J380" s="506">
        <v>25</v>
      </c>
      <c r="K380" s="506">
        <v>400</v>
      </c>
      <c r="L380" s="111"/>
      <c r="M380" s="1385">
        <f t="shared" si="47"/>
        <v>0</v>
      </c>
    </row>
    <row r="381" spans="1:15">
      <c r="A381" s="304" t="str">
        <f>IF(L381&gt;0,COUNT($L$4:L381)+MAX('MI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1" s="585"/>
      <c r="C381" s="344" t="s">
        <v>994</v>
      </c>
      <c r="D381" s="983" t="s">
        <v>987</v>
      </c>
      <c r="E381" s="984" t="s">
        <v>9995</v>
      </c>
      <c r="F381" s="984" t="s">
        <v>5738</v>
      </c>
      <c r="G381" s="1526">
        <v>23.8</v>
      </c>
      <c r="H381" s="985">
        <f t="shared" si="45"/>
        <v>0</v>
      </c>
      <c r="I381" s="1354">
        <f t="shared" si="46"/>
        <v>0</v>
      </c>
      <c r="J381" s="506">
        <v>10</v>
      </c>
      <c r="K381" s="506">
        <v>180</v>
      </c>
      <c r="L381" s="111"/>
      <c r="M381" s="1385">
        <f t="shared" si="47"/>
        <v>0</v>
      </c>
    </row>
    <row r="382" spans="1:15">
      <c r="A382" s="304" t="str">
        <f>IF(L382&gt;0,COUNT($L$4:L382)+MAX('MI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2" s="585"/>
      <c r="C382" s="348" t="s">
        <v>995</v>
      </c>
      <c r="D382" s="986" t="s">
        <v>987</v>
      </c>
      <c r="E382" s="987" t="s">
        <v>9996</v>
      </c>
      <c r="F382" s="987" t="s">
        <v>5739</v>
      </c>
      <c r="G382" s="1429">
        <v>50.83</v>
      </c>
      <c r="H382" s="988">
        <f t="shared" si="45"/>
        <v>0</v>
      </c>
      <c r="I382" s="1355">
        <f t="shared" si="46"/>
        <v>0</v>
      </c>
      <c r="J382" s="508">
        <v>10</v>
      </c>
      <c r="K382" s="508">
        <v>70</v>
      </c>
      <c r="L382" s="61"/>
      <c r="M382" s="1389">
        <f t="shared" si="47"/>
        <v>0</v>
      </c>
    </row>
    <row r="383" spans="1:15">
      <c r="A383" s="304" t="str">
        <f>IF(L383&gt;0,COUNT($L$4:L383)+MAX('MI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3" s="477"/>
      <c r="C383" s="405"/>
      <c r="D383" s="356"/>
      <c r="E383" s="991"/>
      <c r="F383" s="991"/>
      <c r="G383" s="1528"/>
      <c r="H383" s="992"/>
      <c r="I383" s="1455"/>
      <c r="J383" s="624"/>
      <c r="K383" s="624"/>
      <c r="L383" s="110"/>
      <c r="M383" s="1387"/>
    </row>
    <row r="384" spans="1:15">
      <c r="A384" s="304" t="str">
        <f>IF(L384&gt;0,COUNT($L$4:L384)+MAX('MI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4" s="585"/>
      <c r="C384" s="387" t="s">
        <v>3076</v>
      </c>
      <c r="D384" s="330" t="s">
        <v>986</v>
      </c>
      <c r="E384" s="1029" t="s">
        <v>9997</v>
      </c>
      <c r="F384" s="1030" t="s">
        <v>5740</v>
      </c>
      <c r="G384" s="1275">
        <v>0</v>
      </c>
      <c r="H384" s="982">
        <f t="shared" si="45"/>
        <v>0</v>
      </c>
      <c r="I384" s="1353">
        <f t="shared" si="46"/>
        <v>0</v>
      </c>
      <c r="J384" s="504">
        <v>25</v>
      </c>
      <c r="K384" s="504">
        <v>200</v>
      </c>
      <c r="L384" s="40"/>
      <c r="M384" s="1383">
        <f t="shared" si="47"/>
        <v>0</v>
      </c>
    </row>
    <row r="385" spans="1:13">
      <c r="A385" s="304" t="str">
        <f>IF(L385&gt;0,COUNT($L$4:L385)+MAX('MI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5" s="585"/>
      <c r="C385" s="387" t="s">
        <v>3076</v>
      </c>
      <c r="D385" s="986" t="s">
        <v>990</v>
      </c>
      <c r="E385" s="996" t="s">
        <v>9998</v>
      </c>
      <c r="F385" s="997" t="s">
        <v>5741</v>
      </c>
      <c r="G385" s="1275">
        <v>0</v>
      </c>
      <c r="H385" s="988">
        <f t="shared" si="45"/>
        <v>0</v>
      </c>
      <c r="I385" s="1355">
        <f t="shared" si="46"/>
        <v>0</v>
      </c>
      <c r="J385" s="508">
        <v>25</v>
      </c>
      <c r="K385" s="508">
        <v>400</v>
      </c>
      <c r="L385" s="61"/>
      <c r="M385" s="1389">
        <f t="shared" si="47"/>
        <v>0</v>
      </c>
    </row>
    <row r="386" spans="1:13">
      <c r="A386" s="304" t="str">
        <f>IF(L386&gt;0,COUNT($L$4:L386)+MAX('MI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6" s="477"/>
      <c r="C386" s="405"/>
      <c r="D386" s="356"/>
      <c r="E386" s="995"/>
      <c r="F386" s="991"/>
      <c r="G386" s="1528"/>
      <c r="H386" s="992"/>
      <c r="I386" s="1455"/>
      <c r="J386" s="624"/>
      <c r="K386" s="624"/>
      <c r="L386" s="110"/>
      <c r="M386" s="1387"/>
    </row>
    <row r="387" spans="1:13">
      <c r="A387" s="304" t="str">
        <f>IF(L387&gt;0,COUNT($L$4:L387)+MAX('MI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7" s="585"/>
      <c r="C387" s="341" t="s">
        <v>996</v>
      </c>
      <c r="D387" s="330" t="s">
        <v>986</v>
      </c>
      <c r="E387" s="981" t="s">
        <v>9999</v>
      </c>
      <c r="F387" s="981" t="s">
        <v>5742</v>
      </c>
      <c r="G387" s="1428">
        <v>14.65</v>
      </c>
      <c r="H387" s="982">
        <f t="shared" si="45"/>
        <v>0</v>
      </c>
      <c r="I387" s="1353">
        <f t="shared" si="46"/>
        <v>0</v>
      </c>
      <c r="J387" s="504">
        <v>10</v>
      </c>
      <c r="K387" s="504">
        <v>120</v>
      </c>
      <c r="L387" s="40"/>
      <c r="M387" s="1383">
        <f t="shared" si="47"/>
        <v>0</v>
      </c>
    </row>
    <row r="388" spans="1:13">
      <c r="A388" s="304" t="str">
        <f>IF(L388&gt;0,COUNT($L$4:L388)+MAX('MI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8" s="585"/>
      <c r="C388" s="344" t="s">
        <v>997</v>
      </c>
      <c r="D388" s="983" t="s">
        <v>990</v>
      </c>
      <c r="E388" s="984" t="s">
        <v>10000</v>
      </c>
      <c r="F388" s="984" t="s">
        <v>5743</v>
      </c>
      <c r="G388" s="1526">
        <v>16.73</v>
      </c>
      <c r="H388" s="985">
        <f t="shared" si="45"/>
        <v>0</v>
      </c>
      <c r="I388" s="1354">
        <f t="shared" si="46"/>
        <v>0</v>
      </c>
      <c r="J388" s="506">
        <v>10</v>
      </c>
      <c r="K388" s="506">
        <v>170</v>
      </c>
      <c r="L388" s="111"/>
      <c r="M388" s="1385">
        <f t="shared" si="47"/>
        <v>0</v>
      </c>
    </row>
    <row r="389" spans="1:13">
      <c r="A389" s="304" t="str">
        <f>IF(L389&gt;0,COUNT($L$4:L389)+MAX('MI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89" s="585"/>
      <c r="C389" s="344" t="s">
        <v>998</v>
      </c>
      <c r="D389" s="983" t="s">
        <v>990</v>
      </c>
      <c r="E389" s="984" t="s">
        <v>10001</v>
      </c>
      <c r="F389" s="984" t="s">
        <v>5744</v>
      </c>
      <c r="G389" s="1526">
        <v>16.310000000000002</v>
      </c>
      <c r="H389" s="985">
        <f t="shared" si="45"/>
        <v>0</v>
      </c>
      <c r="I389" s="1354">
        <f t="shared" si="46"/>
        <v>0</v>
      </c>
      <c r="J389" s="506">
        <v>10</v>
      </c>
      <c r="K389" s="506">
        <v>170</v>
      </c>
      <c r="L389" s="111"/>
      <c r="M389" s="1385">
        <f t="shared" si="47"/>
        <v>0</v>
      </c>
    </row>
    <row r="390" spans="1:13">
      <c r="A390" s="304" t="str">
        <f>IF(L390&gt;0,COUNT($L$4:L390)+MAX('MI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0" s="585"/>
      <c r="C390" s="344" t="s">
        <v>999</v>
      </c>
      <c r="D390" s="983" t="s">
        <v>990</v>
      </c>
      <c r="E390" s="984" t="s">
        <v>10002</v>
      </c>
      <c r="F390" s="984" t="s">
        <v>5745</v>
      </c>
      <c r="G390" s="1526">
        <v>11.94</v>
      </c>
      <c r="H390" s="985">
        <f t="shared" si="45"/>
        <v>0</v>
      </c>
      <c r="I390" s="1354">
        <f t="shared" si="46"/>
        <v>0</v>
      </c>
      <c r="J390" s="506">
        <v>10</v>
      </c>
      <c r="K390" s="506">
        <v>170</v>
      </c>
      <c r="L390" s="111"/>
      <c r="M390" s="1385">
        <f t="shared" si="47"/>
        <v>0</v>
      </c>
    </row>
    <row r="391" spans="1:13">
      <c r="A391" s="304" t="str">
        <f>IF(L391&gt;0,COUNT($L$4:L391)+MAX('MI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1" s="585"/>
      <c r="C391" s="387" t="s">
        <v>3076</v>
      </c>
      <c r="D391" s="983" t="s">
        <v>990</v>
      </c>
      <c r="E391" s="984" t="s">
        <v>10003</v>
      </c>
      <c r="F391" s="984" t="s">
        <v>5746</v>
      </c>
      <c r="G391" s="1275">
        <v>0</v>
      </c>
      <c r="H391" s="985">
        <f t="shared" si="45"/>
        <v>0</v>
      </c>
      <c r="I391" s="1354">
        <f t="shared" si="46"/>
        <v>0</v>
      </c>
      <c r="J391" s="506">
        <v>10</v>
      </c>
      <c r="K391" s="506">
        <v>150</v>
      </c>
      <c r="L391" s="111"/>
      <c r="M391" s="1385">
        <f t="shared" si="47"/>
        <v>0</v>
      </c>
    </row>
    <row r="392" spans="1:13">
      <c r="A392" s="304" t="str">
        <f>IF(L392&gt;0,COUNT($L$4:L392)+MAX('MI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2" s="585"/>
      <c r="C392" s="348" t="s">
        <v>1000</v>
      </c>
      <c r="D392" s="986" t="s">
        <v>987</v>
      </c>
      <c r="E392" s="987" t="s">
        <v>10004</v>
      </c>
      <c r="F392" s="987" t="s">
        <v>5747</v>
      </c>
      <c r="G392" s="1429">
        <v>41.64</v>
      </c>
      <c r="H392" s="988">
        <f t="shared" si="45"/>
        <v>0</v>
      </c>
      <c r="I392" s="1355">
        <f t="shared" si="46"/>
        <v>0</v>
      </c>
      <c r="J392" s="508">
        <v>10</v>
      </c>
      <c r="K392" s="508">
        <v>80</v>
      </c>
      <c r="L392" s="61"/>
      <c r="M392" s="1389">
        <f t="shared" si="47"/>
        <v>0</v>
      </c>
    </row>
    <row r="393" spans="1:13">
      <c r="A393" s="304" t="str">
        <f>IF(L393&gt;0,COUNT($L$4:L393)+MAX('MI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3" s="477"/>
      <c r="C393" s="405"/>
      <c r="D393" s="356"/>
      <c r="E393" s="991"/>
      <c r="F393" s="991"/>
      <c r="G393" s="1528"/>
      <c r="H393" s="992"/>
      <c r="I393" s="1455"/>
      <c r="J393" s="624"/>
      <c r="K393" s="624"/>
      <c r="L393" s="110"/>
      <c r="M393" s="1387"/>
    </row>
    <row r="394" spans="1:13">
      <c r="A394" s="304" t="str">
        <f>IF(L394&gt;0,COUNT($L$4:L394)+MAX('MI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4" s="585"/>
      <c r="C394" s="341" t="s">
        <v>1001</v>
      </c>
      <c r="D394" s="980" t="s">
        <v>986</v>
      </c>
      <c r="E394" s="981" t="s">
        <v>10005</v>
      </c>
      <c r="F394" s="981" t="s">
        <v>5748</v>
      </c>
      <c r="G394" s="1428">
        <v>45.69</v>
      </c>
      <c r="H394" s="982">
        <f t="shared" si="45"/>
        <v>0</v>
      </c>
      <c r="I394" s="1353">
        <f t="shared" si="46"/>
        <v>0</v>
      </c>
      <c r="J394" s="504">
        <v>10</v>
      </c>
      <c r="K394" s="504">
        <v>100</v>
      </c>
      <c r="L394" s="40"/>
      <c r="M394" s="1383">
        <f t="shared" si="47"/>
        <v>0</v>
      </c>
    </row>
    <row r="395" spans="1:13">
      <c r="A395" s="304" t="str">
        <f>IF(L395&gt;0,COUNT($L$4:L395)+MAX('MI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5" s="585"/>
      <c r="C395" s="344" t="s">
        <v>1002</v>
      </c>
      <c r="D395" s="983" t="s">
        <v>986</v>
      </c>
      <c r="E395" s="984" t="s">
        <v>10006</v>
      </c>
      <c r="F395" s="984" t="s">
        <v>5749</v>
      </c>
      <c r="G395" s="1526">
        <v>48.11</v>
      </c>
      <c r="H395" s="985">
        <f t="shared" si="45"/>
        <v>0</v>
      </c>
      <c r="I395" s="1354">
        <f t="shared" si="46"/>
        <v>0</v>
      </c>
      <c r="J395" s="506">
        <v>10</v>
      </c>
      <c r="K395" s="506">
        <v>80</v>
      </c>
      <c r="L395" s="111"/>
      <c r="M395" s="1385">
        <f t="shared" si="47"/>
        <v>0</v>
      </c>
    </row>
    <row r="396" spans="1:13">
      <c r="A396" s="304" t="str">
        <f>IF(L396&gt;0,COUNT($L$4:L396)+MAX('MI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6" s="585"/>
      <c r="C396" s="344" t="s">
        <v>1003</v>
      </c>
      <c r="D396" s="983" t="s">
        <v>986</v>
      </c>
      <c r="E396" s="984" t="s">
        <v>10007</v>
      </c>
      <c r="F396" s="984" t="s">
        <v>5750</v>
      </c>
      <c r="G396" s="1526">
        <v>45.69</v>
      </c>
      <c r="H396" s="985">
        <f t="shared" si="45"/>
        <v>0</v>
      </c>
      <c r="I396" s="1354">
        <f t="shared" si="46"/>
        <v>0</v>
      </c>
      <c r="J396" s="506">
        <v>10</v>
      </c>
      <c r="K396" s="506">
        <v>60</v>
      </c>
      <c r="L396" s="111"/>
      <c r="M396" s="1385">
        <f t="shared" si="47"/>
        <v>0</v>
      </c>
    </row>
    <row r="397" spans="1:13">
      <c r="A397" s="304" t="str">
        <f>IF(L397&gt;0,COUNT($L$4:L397)+MAX('MI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7" s="585"/>
      <c r="C397" s="344" t="s">
        <v>1004</v>
      </c>
      <c r="D397" s="983" t="s">
        <v>986</v>
      </c>
      <c r="E397" s="984" t="s">
        <v>10008</v>
      </c>
      <c r="F397" s="984" t="s">
        <v>5751</v>
      </c>
      <c r="G397" s="1526">
        <v>45.69</v>
      </c>
      <c r="H397" s="985">
        <f t="shared" si="45"/>
        <v>0</v>
      </c>
      <c r="I397" s="1354">
        <f t="shared" si="46"/>
        <v>0</v>
      </c>
      <c r="J397" s="506">
        <v>10</v>
      </c>
      <c r="K397" s="506">
        <v>60</v>
      </c>
      <c r="L397" s="111"/>
      <c r="M397" s="1385">
        <f t="shared" si="47"/>
        <v>0</v>
      </c>
    </row>
    <row r="398" spans="1:13">
      <c r="A398" s="304" t="str">
        <f>IF(L398&gt;0,COUNT($L$4:L398)+MAX('MI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8" s="585"/>
      <c r="C398" s="344" t="s">
        <v>1005</v>
      </c>
      <c r="D398" s="983" t="s">
        <v>986</v>
      </c>
      <c r="E398" s="984" t="s">
        <v>10009</v>
      </c>
      <c r="F398" s="984" t="s">
        <v>5752</v>
      </c>
      <c r="G398" s="1526">
        <v>45.69</v>
      </c>
      <c r="H398" s="985">
        <f t="shared" si="45"/>
        <v>0</v>
      </c>
      <c r="I398" s="1354">
        <f t="shared" si="46"/>
        <v>0</v>
      </c>
      <c r="J398" s="506">
        <v>10</v>
      </c>
      <c r="K398" s="506">
        <v>60</v>
      </c>
      <c r="L398" s="111"/>
      <c r="M398" s="1385">
        <f t="shared" si="47"/>
        <v>0</v>
      </c>
    </row>
    <row r="399" spans="1:13">
      <c r="A399" s="304" t="str">
        <f>IF(L399&gt;0,COUNT($L$4:L399)+MAX('MI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399" s="585"/>
      <c r="C399" s="344" t="s">
        <v>1006</v>
      </c>
      <c r="D399" s="983" t="s">
        <v>986</v>
      </c>
      <c r="E399" s="984" t="s">
        <v>10010</v>
      </c>
      <c r="F399" s="984" t="s">
        <v>5753</v>
      </c>
      <c r="G399" s="1526">
        <v>45.69</v>
      </c>
      <c r="H399" s="985">
        <f t="shared" si="45"/>
        <v>0</v>
      </c>
      <c r="I399" s="1354">
        <f t="shared" si="46"/>
        <v>0</v>
      </c>
      <c r="J399" s="506">
        <v>10</v>
      </c>
      <c r="K399" s="506">
        <v>60</v>
      </c>
      <c r="L399" s="111"/>
      <c r="M399" s="1385">
        <f t="shared" si="47"/>
        <v>0</v>
      </c>
    </row>
    <row r="400" spans="1:13">
      <c r="A400" s="304" t="str">
        <f>IF(L400&gt;0,COUNT($L$4:L400)+MAX('MI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0" s="585"/>
      <c r="C400" s="344" t="s">
        <v>1007</v>
      </c>
      <c r="D400" s="983" t="s">
        <v>986</v>
      </c>
      <c r="E400" s="984" t="s">
        <v>10011</v>
      </c>
      <c r="F400" s="984" t="s">
        <v>5754</v>
      </c>
      <c r="G400" s="1526">
        <v>46.309999999999995</v>
      </c>
      <c r="H400" s="985">
        <f t="shared" si="45"/>
        <v>0</v>
      </c>
      <c r="I400" s="1354">
        <f t="shared" si="46"/>
        <v>0</v>
      </c>
      <c r="J400" s="506">
        <v>10</v>
      </c>
      <c r="K400" s="506">
        <v>100</v>
      </c>
      <c r="L400" s="111"/>
      <c r="M400" s="1385">
        <f t="shared" si="47"/>
        <v>0</v>
      </c>
    </row>
    <row r="401" spans="1:13">
      <c r="A401" s="304" t="str">
        <f>IF(L401&gt;0,COUNT($L$4:L401)+MAX('MI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1" s="585"/>
      <c r="C401" s="344" t="s">
        <v>1008</v>
      </c>
      <c r="D401" s="986" t="s">
        <v>990</v>
      </c>
      <c r="E401" s="984" t="s">
        <v>10012</v>
      </c>
      <c r="F401" s="984" t="s">
        <v>5755</v>
      </c>
      <c r="G401" s="1526">
        <v>38.43</v>
      </c>
      <c r="H401" s="985">
        <f t="shared" si="45"/>
        <v>0</v>
      </c>
      <c r="I401" s="1354">
        <f t="shared" si="46"/>
        <v>0</v>
      </c>
      <c r="J401" s="506">
        <v>10</v>
      </c>
      <c r="K401" s="506">
        <v>100</v>
      </c>
      <c r="L401" s="111"/>
      <c r="M401" s="1385">
        <f t="shared" si="47"/>
        <v>0</v>
      </c>
    </row>
    <row r="402" spans="1:13">
      <c r="A402" s="304" t="str">
        <f>IF(L402&gt;0,COUNT($L$4:L402)+MAX('MI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2" s="585"/>
      <c r="C402" s="387" t="s">
        <v>3076</v>
      </c>
      <c r="D402" s="983" t="s">
        <v>990</v>
      </c>
      <c r="E402" s="984" t="s">
        <v>10013</v>
      </c>
      <c r="F402" s="984" t="s">
        <v>5756</v>
      </c>
      <c r="G402" s="1275">
        <v>0</v>
      </c>
      <c r="H402" s="985">
        <f t="shared" si="45"/>
        <v>0</v>
      </c>
      <c r="I402" s="1354">
        <f t="shared" si="46"/>
        <v>0</v>
      </c>
      <c r="J402" s="506">
        <v>10</v>
      </c>
      <c r="K402" s="506">
        <v>70</v>
      </c>
      <c r="L402" s="111"/>
      <c r="M402" s="1385">
        <f t="shared" si="47"/>
        <v>0</v>
      </c>
    </row>
    <row r="403" spans="1:13">
      <c r="A403" s="304" t="str">
        <f>IF(L403&gt;0,COUNT($L$4:L403)+MAX('MI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3" s="585"/>
      <c r="C403" s="344" t="s">
        <v>1009</v>
      </c>
      <c r="D403" s="983" t="s">
        <v>990</v>
      </c>
      <c r="E403" s="984" t="s">
        <v>10014</v>
      </c>
      <c r="F403" s="984" t="s">
        <v>5757</v>
      </c>
      <c r="G403" s="1526">
        <v>38.43</v>
      </c>
      <c r="H403" s="985">
        <f t="shared" si="45"/>
        <v>0</v>
      </c>
      <c r="I403" s="1354">
        <f t="shared" si="46"/>
        <v>0</v>
      </c>
      <c r="J403" s="506">
        <v>10</v>
      </c>
      <c r="K403" s="506">
        <v>60</v>
      </c>
      <c r="L403" s="111"/>
      <c r="M403" s="1385">
        <f t="shared" si="47"/>
        <v>0</v>
      </c>
    </row>
    <row r="404" spans="1:13">
      <c r="A404" s="304" t="str">
        <f>IF(L404&gt;0,COUNT($L$4:L404)+MAX('MI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4" s="585"/>
      <c r="C404" s="344" t="s">
        <v>1010</v>
      </c>
      <c r="D404" s="983" t="s">
        <v>987</v>
      </c>
      <c r="E404" s="984" t="s">
        <v>10015</v>
      </c>
      <c r="F404" s="984" t="s">
        <v>5758</v>
      </c>
      <c r="G404" s="1526">
        <v>85.5</v>
      </c>
      <c r="H404" s="985">
        <f t="shared" si="45"/>
        <v>0</v>
      </c>
      <c r="I404" s="1354">
        <f t="shared" si="46"/>
        <v>0</v>
      </c>
      <c r="J404" s="506">
        <v>1</v>
      </c>
      <c r="K404" s="506">
        <v>35</v>
      </c>
      <c r="L404" s="111"/>
      <c r="M404" s="1385">
        <f t="shared" si="47"/>
        <v>0</v>
      </c>
    </row>
    <row r="405" spans="1:13">
      <c r="A405" s="304" t="str">
        <f>IF(L405&gt;0,COUNT($L$4:L405)+MAX('MI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5" s="585"/>
      <c r="C405" s="348" t="s">
        <v>1011</v>
      </c>
      <c r="D405" s="986" t="s">
        <v>987</v>
      </c>
      <c r="E405" s="987" t="s">
        <v>10016</v>
      </c>
      <c r="F405" s="987" t="s">
        <v>5759</v>
      </c>
      <c r="G405" s="1429">
        <v>120.83</v>
      </c>
      <c r="H405" s="988">
        <f t="shared" si="45"/>
        <v>0</v>
      </c>
      <c r="I405" s="1355">
        <f t="shared" si="46"/>
        <v>0</v>
      </c>
      <c r="J405" s="508">
        <v>1</v>
      </c>
      <c r="K405" s="508">
        <v>25</v>
      </c>
      <c r="L405" s="61"/>
      <c r="M405" s="1389">
        <f t="shared" si="47"/>
        <v>0</v>
      </c>
    </row>
    <row r="406" spans="1:13">
      <c r="A406" s="304" t="str">
        <f>IF(L406&gt;0,COUNT($L$4:L406)+MAX('MI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6" s="477"/>
      <c r="C406" s="405"/>
      <c r="D406" s="356"/>
      <c r="E406" s="991"/>
      <c r="F406" s="991"/>
      <c r="G406" s="1528"/>
      <c r="H406" s="992"/>
      <c r="I406" s="1455"/>
      <c r="J406" s="624"/>
      <c r="K406" s="624"/>
      <c r="L406" s="110"/>
      <c r="M406" s="1387"/>
    </row>
    <row r="407" spans="1:13">
      <c r="A407" s="304" t="str">
        <f>IF(L407&gt;0,COUNT($L$4:L407)+MAX('MI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7" s="585"/>
      <c r="C407" s="341" t="s">
        <v>1012</v>
      </c>
      <c r="D407" s="980" t="s">
        <v>986</v>
      </c>
      <c r="E407" s="981" t="s">
        <v>10017</v>
      </c>
      <c r="F407" s="981" t="s">
        <v>5760</v>
      </c>
      <c r="G407" s="1428">
        <v>124.21000000000001</v>
      </c>
      <c r="H407" s="982">
        <f t="shared" si="45"/>
        <v>0</v>
      </c>
      <c r="I407" s="1353">
        <f t="shared" si="46"/>
        <v>0</v>
      </c>
      <c r="J407" s="504">
        <v>1</v>
      </c>
      <c r="K407" s="504">
        <v>50</v>
      </c>
      <c r="L407" s="40"/>
      <c r="M407" s="1383">
        <f t="shared" si="47"/>
        <v>0</v>
      </c>
    </row>
    <row r="408" spans="1:13">
      <c r="A408" s="304" t="str">
        <f>IF(L408&gt;0,COUNT($L$4:L408)+MAX('MI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8" s="585"/>
      <c r="C408" s="344" t="s">
        <v>1013</v>
      </c>
      <c r="D408" s="983" t="s">
        <v>986</v>
      </c>
      <c r="E408" s="984" t="s">
        <v>10018</v>
      </c>
      <c r="F408" s="984" t="s">
        <v>5761</v>
      </c>
      <c r="G408" s="1526">
        <v>73.53</v>
      </c>
      <c r="H408" s="985">
        <f t="shared" si="45"/>
        <v>0</v>
      </c>
      <c r="I408" s="1354">
        <f t="shared" si="46"/>
        <v>0</v>
      </c>
      <c r="J408" s="506">
        <v>1</v>
      </c>
      <c r="K408" s="506">
        <v>35</v>
      </c>
      <c r="L408" s="111"/>
      <c r="M408" s="1385">
        <f t="shared" si="47"/>
        <v>0</v>
      </c>
    </row>
    <row r="409" spans="1:13">
      <c r="A409" s="304" t="str">
        <f>IF(L409&gt;0,COUNT($L$4:L409)+MAX('MI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09" s="585"/>
      <c r="C409" s="344" t="s">
        <v>1014</v>
      </c>
      <c r="D409" s="983" t="s">
        <v>986</v>
      </c>
      <c r="E409" s="984" t="s">
        <v>10019</v>
      </c>
      <c r="F409" s="984" t="s">
        <v>5762</v>
      </c>
      <c r="G409" s="1526">
        <v>80.31</v>
      </c>
      <c r="H409" s="985">
        <f t="shared" si="45"/>
        <v>0</v>
      </c>
      <c r="I409" s="1354">
        <f t="shared" si="46"/>
        <v>0</v>
      </c>
      <c r="J409" s="506">
        <v>1</v>
      </c>
      <c r="K409" s="506">
        <v>50</v>
      </c>
      <c r="L409" s="111"/>
      <c r="M409" s="1385">
        <f t="shared" si="47"/>
        <v>0</v>
      </c>
    </row>
    <row r="410" spans="1:13">
      <c r="A410" s="304" t="str">
        <f>IF(L410&gt;0,COUNT($L$4:L410)+MAX('MI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10" s="585"/>
      <c r="C410" s="344" t="s">
        <v>1015</v>
      </c>
      <c r="D410" s="983" t="s">
        <v>986</v>
      </c>
      <c r="E410" s="984" t="s">
        <v>10020</v>
      </c>
      <c r="F410" s="984" t="s">
        <v>5763</v>
      </c>
      <c r="G410" s="1526">
        <v>71.83</v>
      </c>
      <c r="H410" s="985">
        <f t="shared" si="45"/>
        <v>0</v>
      </c>
      <c r="I410" s="1354">
        <f t="shared" si="46"/>
        <v>0</v>
      </c>
      <c r="J410" s="506">
        <v>1</v>
      </c>
      <c r="K410" s="506">
        <v>50</v>
      </c>
      <c r="L410" s="111"/>
      <c r="M410" s="1385">
        <f t="shared" si="47"/>
        <v>0</v>
      </c>
    </row>
    <row r="411" spans="1:13">
      <c r="A411" s="304" t="str">
        <f>IF(L411&gt;0,COUNT($L$4:L411)+MAX('MI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Fittings'!A:A),"")</f>
        <v/>
      </c>
      <c r="B411" s="585"/>
      <c r="C411" s="344" t="s">
        <v>1016</v>
      </c>
      <c r="D411" s="983" t="s">
        <v>986</v>
      </c>
      <c r="E411" s="984" t="s">
        <v>10021</v>
      </c>
      <c r="F411" s="984" t="s">
        <v>5764</v>
      </c>
      <c r="G411" s="1526">
        <v>77.350000000000009</v>
      </c>
      <c r="H411" s="985">
        <f t="shared" si="45"/>
        <v>0</v>
      </c>
      <c r="I411" s="1354">
        <f t="shared" si="46"/>
        <v>0</v>
      </c>
      <c r="J411" s="506">
        <v>1</v>
      </c>
      <c r="K411" s="506">
        <v>50</v>
      </c>
      <c r="L411" s="111"/>
      <c r="M411" s="1385">
        <f t="shared" si="47"/>
        <v>0</v>
      </c>
    </row>
    <row r="412" spans="1:13">
      <c r="B412" s="585"/>
      <c r="C412" s="344" t="s">
        <v>1017</v>
      </c>
      <c r="D412" s="983" t="s">
        <v>986</v>
      </c>
      <c r="E412" s="984" t="s">
        <v>10022</v>
      </c>
      <c r="F412" s="984" t="s">
        <v>5765</v>
      </c>
      <c r="G412" s="1526">
        <v>71.83</v>
      </c>
      <c r="H412" s="985">
        <f t="shared" si="45"/>
        <v>0</v>
      </c>
      <c r="I412" s="1354">
        <f t="shared" si="46"/>
        <v>0</v>
      </c>
      <c r="J412" s="506">
        <v>1</v>
      </c>
      <c r="K412" s="506">
        <v>35</v>
      </c>
      <c r="L412" s="111"/>
      <c r="M412" s="1385">
        <f t="shared" si="47"/>
        <v>0</v>
      </c>
    </row>
    <row r="413" spans="1:13">
      <c r="B413" s="585"/>
      <c r="C413" s="344" t="s">
        <v>1018</v>
      </c>
      <c r="D413" s="983" t="s">
        <v>986</v>
      </c>
      <c r="E413" s="984" t="s">
        <v>10023</v>
      </c>
      <c r="F413" s="984" t="s">
        <v>5766</v>
      </c>
      <c r="G413" s="1526">
        <v>73.53</v>
      </c>
      <c r="H413" s="985">
        <f t="shared" si="45"/>
        <v>0</v>
      </c>
      <c r="I413" s="1354">
        <f t="shared" si="46"/>
        <v>0</v>
      </c>
      <c r="J413" s="506">
        <v>1</v>
      </c>
      <c r="K413" s="506">
        <v>50</v>
      </c>
      <c r="L413" s="111"/>
      <c r="M413" s="1385">
        <f t="shared" si="47"/>
        <v>0</v>
      </c>
    </row>
    <row r="414" spans="1:13">
      <c r="B414" s="585"/>
      <c r="C414" s="344" t="s">
        <v>1019</v>
      </c>
      <c r="D414" s="983" t="s">
        <v>986</v>
      </c>
      <c r="E414" s="984" t="s">
        <v>10024</v>
      </c>
      <c r="F414" s="984" t="s">
        <v>5767</v>
      </c>
      <c r="G414" s="1526">
        <v>70.430000000000007</v>
      </c>
      <c r="H414" s="985">
        <f t="shared" si="45"/>
        <v>0</v>
      </c>
      <c r="I414" s="1354">
        <f t="shared" si="46"/>
        <v>0</v>
      </c>
      <c r="J414" s="506">
        <v>1</v>
      </c>
      <c r="K414" s="506">
        <v>50</v>
      </c>
      <c r="L414" s="111"/>
      <c r="M414" s="1385">
        <f t="shared" si="47"/>
        <v>0</v>
      </c>
    </row>
    <row r="415" spans="1:13">
      <c r="B415" s="585"/>
      <c r="C415" s="344" t="s">
        <v>1020</v>
      </c>
      <c r="D415" s="986" t="s">
        <v>986</v>
      </c>
      <c r="E415" s="984" t="s">
        <v>10025</v>
      </c>
      <c r="F415" s="984" t="s">
        <v>5768</v>
      </c>
      <c r="G415" s="1526">
        <v>71.83</v>
      </c>
      <c r="H415" s="985">
        <f t="shared" si="45"/>
        <v>0</v>
      </c>
      <c r="I415" s="1354">
        <f t="shared" si="46"/>
        <v>0</v>
      </c>
      <c r="J415" s="506">
        <v>1</v>
      </c>
      <c r="K415" s="506">
        <v>50</v>
      </c>
      <c r="L415" s="111"/>
      <c r="M415" s="1385">
        <f t="shared" si="47"/>
        <v>0</v>
      </c>
    </row>
    <row r="416" spans="1:13">
      <c r="B416" s="585"/>
      <c r="C416" s="344" t="s">
        <v>1021</v>
      </c>
      <c r="D416" s="983" t="s">
        <v>986</v>
      </c>
      <c r="E416" s="984" t="s">
        <v>10026</v>
      </c>
      <c r="F416" s="984" t="s">
        <v>5758</v>
      </c>
      <c r="G416" s="1526">
        <v>73.53</v>
      </c>
      <c r="H416" s="985">
        <f t="shared" si="45"/>
        <v>0</v>
      </c>
      <c r="I416" s="1354">
        <f t="shared" si="46"/>
        <v>0</v>
      </c>
      <c r="J416" s="506">
        <v>1</v>
      </c>
      <c r="K416" s="506">
        <v>30</v>
      </c>
      <c r="L416" s="111"/>
      <c r="M416" s="1385">
        <f t="shared" si="47"/>
        <v>0</v>
      </c>
    </row>
    <row r="417" spans="2:13">
      <c r="B417" s="585"/>
      <c r="C417" s="344" t="s">
        <v>1022</v>
      </c>
      <c r="D417" s="983" t="s">
        <v>990</v>
      </c>
      <c r="E417" s="984" t="s">
        <v>10027</v>
      </c>
      <c r="F417" s="984" t="s">
        <v>5769</v>
      </c>
      <c r="G417" s="1526">
        <v>55.97</v>
      </c>
      <c r="H417" s="985">
        <f t="shared" si="45"/>
        <v>0</v>
      </c>
      <c r="I417" s="1354">
        <f t="shared" si="46"/>
        <v>0</v>
      </c>
      <c r="J417" s="506">
        <v>1</v>
      </c>
      <c r="K417" s="506">
        <v>50</v>
      </c>
      <c r="L417" s="111"/>
      <c r="M417" s="1385">
        <f t="shared" si="47"/>
        <v>0</v>
      </c>
    </row>
    <row r="418" spans="2:13">
      <c r="B418" s="585"/>
      <c r="C418" s="344" t="s">
        <v>1023</v>
      </c>
      <c r="D418" s="983" t="s">
        <v>990</v>
      </c>
      <c r="E418" s="984" t="s">
        <v>10028</v>
      </c>
      <c r="F418" s="984" t="s">
        <v>5770</v>
      </c>
      <c r="G418" s="1526">
        <v>55.97</v>
      </c>
      <c r="H418" s="985">
        <f t="shared" si="45"/>
        <v>0</v>
      </c>
      <c r="I418" s="1354">
        <f t="shared" si="46"/>
        <v>0</v>
      </c>
      <c r="J418" s="506">
        <v>1</v>
      </c>
      <c r="K418" s="506">
        <v>50</v>
      </c>
      <c r="L418" s="111"/>
      <c r="M418" s="1385">
        <f t="shared" si="47"/>
        <v>0</v>
      </c>
    </row>
    <row r="419" spans="2:13">
      <c r="B419" s="585"/>
      <c r="C419" s="344" t="s">
        <v>1024</v>
      </c>
      <c r="D419" s="983" t="s">
        <v>990</v>
      </c>
      <c r="E419" s="984" t="s">
        <v>10029</v>
      </c>
      <c r="F419" s="984" t="s">
        <v>5771</v>
      </c>
      <c r="G419" s="1526">
        <v>55.97</v>
      </c>
      <c r="H419" s="985">
        <f t="shared" si="45"/>
        <v>0</v>
      </c>
      <c r="I419" s="1354">
        <f t="shared" si="46"/>
        <v>0</v>
      </c>
      <c r="J419" s="506">
        <v>1</v>
      </c>
      <c r="K419" s="506">
        <v>40</v>
      </c>
      <c r="L419" s="111"/>
      <c r="M419" s="1385">
        <f t="shared" si="47"/>
        <v>0</v>
      </c>
    </row>
    <row r="420" spans="2:13">
      <c r="B420" s="585"/>
      <c r="C420" s="344" t="s">
        <v>1025</v>
      </c>
      <c r="D420" s="983" t="s">
        <v>987</v>
      </c>
      <c r="E420" s="984" t="s">
        <v>10030</v>
      </c>
      <c r="F420" s="984" t="s">
        <v>5772</v>
      </c>
      <c r="G420" s="1526">
        <v>121.2</v>
      </c>
      <c r="H420" s="985">
        <f t="shared" si="45"/>
        <v>0</v>
      </c>
      <c r="I420" s="1354">
        <f t="shared" si="46"/>
        <v>0</v>
      </c>
      <c r="J420" s="506">
        <v>1</v>
      </c>
      <c r="K420" s="506">
        <v>20</v>
      </c>
      <c r="L420" s="111"/>
      <c r="M420" s="1385">
        <f t="shared" si="47"/>
        <v>0</v>
      </c>
    </row>
    <row r="421" spans="2:13">
      <c r="B421" s="585"/>
      <c r="C421" s="348" t="s">
        <v>1026</v>
      </c>
      <c r="D421" s="986" t="s">
        <v>987</v>
      </c>
      <c r="E421" s="987" t="s">
        <v>10031</v>
      </c>
      <c r="F421" s="987" t="s">
        <v>5773</v>
      </c>
      <c r="G421" s="1429">
        <v>249.14</v>
      </c>
      <c r="H421" s="988">
        <f t="shared" si="45"/>
        <v>0</v>
      </c>
      <c r="I421" s="1355">
        <f t="shared" si="46"/>
        <v>0</v>
      </c>
      <c r="J421" s="508">
        <v>1</v>
      </c>
      <c r="K421" s="508">
        <v>10</v>
      </c>
      <c r="L421" s="61"/>
      <c r="M421" s="1389">
        <f t="shared" si="47"/>
        <v>0</v>
      </c>
    </row>
    <row r="422" spans="2:13">
      <c r="B422" s="477"/>
      <c r="C422" s="405"/>
      <c r="D422" s="356"/>
      <c r="E422" s="991"/>
      <c r="F422" s="991"/>
      <c r="G422" s="1528"/>
      <c r="H422" s="992"/>
      <c r="I422" s="1455"/>
      <c r="J422" s="624"/>
      <c r="K422" s="624"/>
      <c r="L422" s="110"/>
      <c r="M422" s="1387"/>
    </row>
    <row r="423" spans="2:13">
      <c r="B423" s="585"/>
      <c r="C423" s="341" t="s">
        <v>1027</v>
      </c>
      <c r="D423" s="980" t="s">
        <v>987</v>
      </c>
      <c r="E423" s="981" t="s">
        <v>10032</v>
      </c>
      <c r="F423" s="981" t="s">
        <v>5774</v>
      </c>
      <c r="G423" s="1428">
        <v>155.94</v>
      </c>
      <c r="H423" s="982">
        <f t="shared" si="45"/>
        <v>0</v>
      </c>
      <c r="I423" s="1353">
        <f t="shared" si="46"/>
        <v>0</v>
      </c>
      <c r="J423" s="504">
        <v>1</v>
      </c>
      <c r="K423" s="504">
        <v>40</v>
      </c>
      <c r="L423" s="40"/>
      <c r="M423" s="1383">
        <f t="shared" si="47"/>
        <v>0</v>
      </c>
    </row>
    <row r="424" spans="2:13">
      <c r="B424" s="585"/>
      <c r="C424" s="344" t="s">
        <v>1028</v>
      </c>
      <c r="D424" s="983" t="s">
        <v>986</v>
      </c>
      <c r="E424" s="984" t="s">
        <v>10033</v>
      </c>
      <c r="F424" s="984" t="s">
        <v>5775</v>
      </c>
      <c r="G424" s="1526">
        <v>121.83</v>
      </c>
      <c r="H424" s="985">
        <f t="shared" si="45"/>
        <v>0</v>
      </c>
      <c r="I424" s="1354">
        <f t="shared" si="46"/>
        <v>0</v>
      </c>
      <c r="J424" s="506">
        <v>1</v>
      </c>
      <c r="K424" s="506">
        <v>20</v>
      </c>
      <c r="L424" s="111"/>
      <c r="M424" s="1385">
        <f t="shared" si="47"/>
        <v>0</v>
      </c>
    </row>
    <row r="425" spans="2:13">
      <c r="B425" s="585"/>
      <c r="C425" s="344" t="s">
        <v>1029</v>
      </c>
      <c r="D425" s="983" t="s">
        <v>986</v>
      </c>
      <c r="E425" s="984" t="s">
        <v>10034</v>
      </c>
      <c r="F425" s="984" t="s">
        <v>5776</v>
      </c>
      <c r="G425" s="1526">
        <v>133.25</v>
      </c>
      <c r="H425" s="985">
        <f t="shared" si="45"/>
        <v>0</v>
      </c>
      <c r="I425" s="1354">
        <f t="shared" si="46"/>
        <v>0</v>
      </c>
      <c r="J425" s="506">
        <v>1</v>
      </c>
      <c r="K425" s="506">
        <v>40</v>
      </c>
      <c r="L425" s="111"/>
      <c r="M425" s="1385">
        <f t="shared" si="47"/>
        <v>0</v>
      </c>
    </row>
    <row r="426" spans="2:13">
      <c r="B426" s="585"/>
      <c r="C426" s="344" t="s">
        <v>1030</v>
      </c>
      <c r="D426" s="983" t="s">
        <v>986</v>
      </c>
      <c r="E426" s="984" t="s">
        <v>10035</v>
      </c>
      <c r="F426" s="984" t="s">
        <v>5777</v>
      </c>
      <c r="G426" s="1526">
        <v>126.52000000000001</v>
      </c>
      <c r="H426" s="985">
        <f t="shared" si="45"/>
        <v>0</v>
      </c>
      <c r="I426" s="1354">
        <f t="shared" si="46"/>
        <v>0</v>
      </c>
      <c r="J426" s="506">
        <v>5</v>
      </c>
      <c r="K426" s="506">
        <v>50</v>
      </c>
      <c r="L426" s="111"/>
      <c r="M426" s="1385">
        <f t="shared" si="47"/>
        <v>0</v>
      </c>
    </row>
    <row r="427" spans="2:13">
      <c r="B427" s="585"/>
      <c r="C427" s="344" t="s">
        <v>1031</v>
      </c>
      <c r="D427" s="983" t="s">
        <v>986</v>
      </c>
      <c r="E427" s="984" t="s">
        <v>10036</v>
      </c>
      <c r="F427" s="984" t="s">
        <v>5778</v>
      </c>
      <c r="G427" s="1526">
        <v>126.52000000000001</v>
      </c>
      <c r="H427" s="985">
        <f t="shared" si="45"/>
        <v>0</v>
      </c>
      <c r="I427" s="1354">
        <f t="shared" si="46"/>
        <v>0</v>
      </c>
      <c r="J427" s="506">
        <v>10</v>
      </c>
      <c r="K427" s="506">
        <v>50</v>
      </c>
      <c r="L427" s="111"/>
      <c r="M427" s="1385">
        <f t="shared" si="47"/>
        <v>0</v>
      </c>
    </row>
    <row r="428" spans="2:13">
      <c r="B428" s="585"/>
      <c r="C428" s="344" t="s">
        <v>1032</v>
      </c>
      <c r="D428" s="983" t="s">
        <v>986</v>
      </c>
      <c r="E428" s="984" t="s">
        <v>10037</v>
      </c>
      <c r="F428" s="984" t="s">
        <v>5779</v>
      </c>
      <c r="G428" s="1526">
        <v>130.72</v>
      </c>
      <c r="H428" s="985">
        <f t="shared" si="45"/>
        <v>0</v>
      </c>
      <c r="I428" s="1354">
        <f t="shared" si="46"/>
        <v>0</v>
      </c>
      <c r="J428" s="506">
        <v>1</v>
      </c>
      <c r="K428" s="506">
        <v>30</v>
      </c>
      <c r="L428" s="111"/>
      <c r="M428" s="1385">
        <f t="shared" si="47"/>
        <v>0</v>
      </c>
    </row>
    <row r="429" spans="2:13">
      <c r="B429" s="585"/>
      <c r="C429" s="344" t="s">
        <v>1033</v>
      </c>
      <c r="D429" s="986" t="s">
        <v>986</v>
      </c>
      <c r="E429" s="984" t="s">
        <v>10038</v>
      </c>
      <c r="F429" s="984" t="s">
        <v>5780</v>
      </c>
      <c r="G429" s="1526">
        <v>119.17</v>
      </c>
      <c r="H429" s="985">
        <f t="shared" si="45"/>
        <v>0</v>
      </c>
      <c r="I429" s="1354">
        <f t="shared" si="46"/>
        <v>0</v>
      </c>
      <c r="J429" s="506">
        <v>1</v>
      </c>
      <c r="K429" s="506">
        <v>20</v>
      </c>
      <c r="L429" s="111"/>
      <c r="M429" s="1385">
        <f t="shared" si="47"/>
        <v>0</v>
      </c>
    </row>
    <row r="430" spans="2:13">
      <c r="B430" s="585"/>
      <c r="C430" s="344" t="s">
        <v>1034</v>
      </c>
      <c r="D430" s="983" t="s">
        <v>986</v>
      </c>
      <c r="E430" s="984" t="s">
        <v>10039</v>
      </c>
      <c r="F430" s="984" t="s">
        <v>5781</v>
      </c>
      <c r="G430" s="1526">
        <v>126.52000000000001</v>
      </c>
      <c r="H430" s="985">
        <f t="shared" si="45"/>
        <v>0</v>
      </c>
      <c r="I430" s="1354">
        <f t="shared" si="46"/>
        <v>0</v>
      </c>
      <c r="J430" s="506">
        <v>5</v>
      </c>
      <c r="K430" s="506">
        <v>50</v>
      </c>
      <c r="L430" s="111"/>
      <c r="M430" s="1385">
        <f t="shared" si="47"/>
        <v>0</v>
      </c>
    </row>
    <row r="431" spans="2:13">
      <c r="B431" s="585"/>
      <c r="C431" s="344" t="s">
        <v>1035</v>
      </c>
      <c r="D431" s="983" t="s">
        <v>986</v>
      </c>
      <c r="E431" s="984" t="s">
        <v>10040</v>
      </c>
      <c r="F431" s="984" t="s">
        <v>5782</v>
      </c>
      <c r="G431" s="1526">
        <v>121.59</v>
      </c>
      <c r="H431" s="985">
        <f t="shared" si="45"/>
        <v>0</v>
      </c>
      <c r="I431" s="1354">
        <f t="shared" si="46"/>
        <v>0</v>
      </c>
      <c r="J431" s="506">
        <v>1</v>
      </c>
      <c r="K431" s="506">
        <v>30</v>
      </c>
      <c r="L431" s="111"/>
      <c r="M431" s="1385">
        <f t="shared" si="47"/>
        <v>0</v>
      </c>
    </row>
    <row r="432" spans="2:13">
      <c r="B432" s="585"/>
      <c r="C432" s="344" t="s">
        <v>1036</v>
      </c>
      <c r="D432" s="983" t="s">
        <v>986</v>
      </c>
      <c r="E432" s="984" t="s">
        <v>10041</v>
      </c>
      <c r="F432" s="984" t="s">
        <v>5783</v>
      </c>
      <c r="G432" s="1526">
        <v>119.17</v>
      </c>
      <c r="H432" s="985">
        <f t="shared" si="45"/>
        <v>0</v>
      </c>
      <c r="I432" s="1354">
        <f t="shared" si="46"/>
        <v>0</v>
      </c>
      <c r="J432" s="506">
        <v>1</v>
      </c>
      <c r="K432" s="506">
        <v>35</v>
      </c>
      <c r="L432" s="111"/>
      <c r="M432" s="1385">
        <f t="shared" si="47"/>
        <v>0</v>
      </c>
    </row>
    <row r="433" spans="1:15">
      <c r="B433" s="585"/>
      <c r="C433" s="344" t="s">
        <v>1037</v>
      </c>
      <c r="D433" s="983" t="s">
        <v>986</v>
      </c>
      <c r="E433" s="984" t="s">
        <v>10042</v>
      </c>
      <c r="F433" s="984" t="s">
        <v>5784</v>
      </c>
      <c r="G433" s="1526">
        <v>126.52000000000001</v>
      </c>
      <c r="H433" s="985">
        <f t="shared" si="45"/>
        <v>0</v>
      </c>
      <c r="I433" s="1354">
        <f t="shared" si="46"/>
        <v>0</v>
      </c>
      <c r="J433" s="506">
        <v>10</v>
      </c>
      <c r="K433" s="506">
        <v>50</v>
      </c>
      <c r="L433" s="111"/>
      <c r="M433" s="1385">
        <f t="shared" si="47"/>
        <v>0</v>
      </c>
    </row>
    <row r="434" spans="1:15">
      <c r="B434" s="585"/>
      <c r="C434" s="344" t="s">
        <v>1038</v>
      </c>
      <c r="D434" s="983" t="s">
        <v>986</v>
      </c>
      <c r="E434" s="984" t="s">
        <v>10043</v>
      </c>
      <c r="F434" s="984" t="s">
        <v>5785</v>
      </c>
      <c r="G434" s="1526">
        <v>121.59</v>
      </c>
      <c r="H434" s="985">
        <f t="shared" si="45"/>
        <v>0</v>
      </c>
      <c r="I434" s="1354">
        <f t="shared" si="46"/>
        <v>0</v>
      </c>
      <c r="J434" s="506">
        <v>1</v>
      </c>
      <c r="K434" s="506">
        <v>20</v>
      </c>
      <c r="L434" s="111"/>
      <c r="M434" s="1385">
        <f t="shared" si="47"/>
        <v>0</v>
      </c>
    </row>
    <row r="435" spans="1:15">
      <c r="B435" s="585"/>
      <c r="C435" s="344" t="s">
        <v>1039</v>
      </c>
      <c r="D435" s="983" t="s">
        <v>986</v>
      </c>
      <c r="E435" s="984" t="s">
        <v>10044</v>
      </c>
      <c r="F435" s="984" t="s">
        <v>5786</v>
      </c>
      <c r="G435" s="1526">
        <v>126.52000000000001</v>
      </c>
      <c r="H435" s="985">
        <f t="shared" si="45"/>
        <v>0</v>
      </c>
      <c r="I435" s="1354">
        <f t="shared" si="46"/>
        <v>0</v>
      </c>
      <c r="J435" s="506">
        <v>1</v>
      </c>
      <c r="K435" s="506">
        <v>40</v>
      </c>
      <c r="L435" s="111"/>
      <c r="M435" s="1385">
        <f t="shared" si="47"/>
        <v>0</v>
      </c>
    </row>
    <row r="436" spans="1:15">
      <c r="B436" s="585"/>
      <c r="C436" s="344" t="s">
        <v>1040</v>
      </c>
      <c r="D436" s="983" t="s">
        <v>986</v>
      </c>
      <c r="E436" s="984" t="s">
        <v>10045</v>
      </c>
      <c r="F436" s="984" t="s">
        <v>5787</v>
      </c>
      <c r="G436" s="1526">
        <v>121.59</v>
      </c>
      <c r="H436" s="985">
        <f t="shared" si="45"/>
        <v>0</v>
      </c>
      <c r="I436" s="1354">
        <f t="shared" si="46"/>
        <v>0</v>
      </c>
      <c r="J436" s="506">
        <v>1</v>
      </c>
      <c r="K436" s="506">
        <v>40</v>
      </c>
      <c r="L436" s="111"/>
      <c r="M436" s="1385">
        <f t="shared" si="47"/>
        <v>0</v>
      </c>
    </row>
    <row r="437" spans="1:15">
      <c r="B437" s="585"/>
      <c r="C437" s="344" t="s">
        <v>1041</v>
      </c>
      <c r="D437" s="983" t="s">
        <v>986</v>
      </c>
      <c r="E437" s="984" t="s">
        <v>10046</v>
      </c>
      <c r="F437" s="984" t="s">
        <v>5788</v>
      </c>
      <c r="G437" s="1526">
        <v>119.17</v>
      </c>
      <c r="H437" s="985">
        <f t="shared" si="45"/>
        <v>0</v>
      </c>
      <c r="I437" s="1354">
        <f t="shared" si="46"/>
        <v>0</v>
      </c>
      <c r="J437" s="506">
        <v>1</v>
      </c>
      <c r="K437" s="506">
        <v>30</v>
      </c>
      <c r="L437" s="111"/>
      <c r="M437" s="1385">
        <f t="shared" si="47"/>
        <v>0</v>
      </c>
    </row>
    <row r="438" spans="1:15">
      <c r="B438" s="585"/>
      <c r="C438" s="344" t="s">
        <v>1042</v>
      </c>
      <c r="D438" s="983" t="s">
        <v>986</v>
      </c>
      <c r="E438" s="984" t="s">
        <v>10047</v>
      </c>
      <c r="F438" s="984" t="s">
        <v>5789</v>
      </c>
      <c r="G438" s="1526">
        <v>121.59</v>
      </c>
      <c r="H438" s="985">
        <f t="shared" si="45"/>
        <v>0</v>
      </c>
      <c r="I438" s="1354">
        <f t="shared" si="46"/>
        <v>0</v>
      </c>
      <c r="J438" s="506">
        <v>1</v>
      </c>
      <c r="K438" s="506">
        <v>20</v>
      </c>
      <c r="L438" s="111"/>
      <c r="M438" s="1385">
        <f t="shared" si="47"/>
        <v>0</v>
      </c>
    </row>
    <row r="439" spans="1:15">
      <c r="B439" s="585"/>
      <c r="C439" s="344" t="s">
        <v>1043</v>
      </c>
      <c r="D439" s="983" t="s">
        <v>986</v>
      </c>
      <c r="E439" s="984" t="s">
        <v>10048</v>
      </c>
      <c r="F439" s="984" t="s">
        <v>5790</v>
      </c>
      <c r="G439" s="1526">
        <v>126.52000000000001</v>
      </c>
      <c r="H439" s="985">
        <f t="shared" ref="H439:H506" si="48">$H$2</f>
        <v>0</v>
      </c>
      <c r="I439" s="1354">
        <f t="shared" ref="I439:I506" si="49">IFERROR(H439*G439,"-")</f>
        <v>0</v>
      </c>
      <c r="J439" s="506">
        <v>1</v>
      </c>
      <c r="K439" s="506">
        <v>20</v>
      </c>
      <c r="L439" s="111"/>
      <c r="M439" s="1385">
        <f t="shared" ref="M439:M506" si="50">IFERROR(I439*L439,0)</f>
        <v>0</v>
      </c>
    </row>
    <row r="440" spans="1:15">
      <c r="B440" s="585"/>
      <c r="C440" s="344" t="s">
        <v>1044</v>
      </c>
      <c r="D440" s="983" t="s">
        <v>990</v>
      </c>
      <c r="E440" s="984" t="s">
        <v>10049</v>
      </c>
      <c r="F440" s="984" t="s">
        <v>5791</v>
      </c>
      <c r="G440" s="1526">
        <v>59.43</v>
      </c>
      <c r="H440" s="985">
        <f t="shared" si="48"/>
        <v>0</v>
      </c>
      <c r="I440" s="1354">
        <f t="shared" si="49"/>
        <v>0</v>
      </c>
      <c r="J440" s="506">
        <v>1</v>
      </c>
      <c r="K440" s="506">
        <v>35</v>
      </c>
      <c r="L440" s="111"/>
      <c r="M440" s="1385">
        <f t="shared" si="50"/>
        <v>0</v>
      </c>
    </row>
    <row r="441" spans="1:15">
      <c r="B441" s="585"/>
      <c r="C441" s="344" t="s">
        <v>1045</v>
      </c>
      <c r="D441" s="983" t="s">
        <v>990</v>
      </c>
      <c r="E441" s="984" t="s">
        <v>10050</v>
      </c>
      <c r="F441" s="984" t="s">
        <v>5792</v>
      </c>
      <c r="G441" s="1526">
        <v>59.43</v>
      </c>
      <c r="H441" s="985">
        <f t="shared" si="48"/>
        <v>0</v>
      </c>
      <c r="I441" s="1354">
        <f t="shared" si="49"/>
        <v>0</v>
      </c>
      <c r="J441" s="506">
        <v>1</v>
      </c>
      <c r="K441" s="506">
        <v>35</v>
      </c>
      <c r="L441" s="111"/>
      <c r="M441" s="1385">
        <f t="shared" si="50"/>
        <v>0</v>
      </c>
    </row>
    <row r="442" spans="1:15">
      <c r="B442" s="585"/>
      <c r="C442" s="344" t="s">
        <v>1046</v>
      </c>
      <c r="D442" s="986" t="s">
        <v>990</v>
      </c>
      <c r="E442" s="984" t="s">
        <v>10051</v>
      </c>
      <c r="F442" s="984" t="s">
        <v>5793</v>
      </c>
      <c r="G442" s="1526">
        <v>59.43</v>
      </c>
      <c r="H442" s="985">
        <f t="shared" si="48"/>
        <v>0</v>
      </c>
      <c r="I442" s="1354">
        <f t="shared" si="49"/>
        <v>0</v>
      </c>
      <c r="J442" s="506">
        <v>1</v>
      </c>
      <c r="K442" s="506">
        <v>30</v>
      </c>
      <c r="L442" s="111"/>
      <c r="M442" s="1385">
        <f t="shared" si="50"/>
        <v>0</v>
      </c>
    </row>
    <row r="443" spans="1:15">
      <c r="B443" s="585"/>
      <c r="C443" s="344" t="s">
        <v>1047</v>
      </c>
      <c r="D443" s="983" t="s">
        <v>990</v>
      </c>
      <c r="E443" s="984" t="s">
        <v>10052</v>
      </c>
      <c r="F443" s="984" t="s">
        <v>5794</v>
      </c>
      <c r="G443" s="1526">
        <v>59.43</v>
      </c>
      <c r="H443" s="985">
        <f t="shared" si="48"/>
        <v>0</v>
      </c>
      <c r="I443" s="1354">
        <f t="shared" si="49"/>
        <v>0</v>
      </c>
      <c r="J443" s="506">
        <v>1</v>
      </c>
      <c r="K443" s="506">
        <v>25</v>
      </c>
      <c r="L443" s="111"/>
      <c r="M443" s="1385">
        <f t="shared" si="50"/>
        <v>0</v>
      </c>
    </row>
    <row r="444" spans="1:15" s="968" customFormat="1">
      <c r="A444" s="304"/>
      <c r="B444" s="1021"/>
      <c r="C444" s="387" t="s">
        <v>3076</v>
      </c>
      <c r="D444" s="1007" t="s">
        <v>987</v>
      </c>
      <c r="E444" s="1008" t="s">
        <v>10053</v>
      </c>
      <c r="F444" s="1026" t="s">
        <v>5795</v>
      </c>
      <c r="G444" s="1275">
        <v>0</v>
      </c>
      <c r="H444" s="988">
        <f t="shared" si="48"/>
        <v>0</v>
      </c>
      <c r="I444" s="1355">
        <f t="shared" si="49"/>
        <v>0</v>
      </c>
      <c r="J444" s="1010">
        <v>1</v>
      </c>
      <c r="K444" s="1010">
        <v>10</v>
      </c>
      <c r="L444" s="183"/>
      <c r="M444" s="1389">
        <f t="shared" si="50"/>
        <v>0</v>
      </c>
      <c r="O444" s="1542"/>
    </row>
    <row r="445" spans="1:15" s="968" customFormat="1">
      <c r="A445" s="304"/>
      <c r="B445" s="1027"/>
      <c r="C445" s="1028"/>
      <c r="D445" s="483"/>
      <c r="E445" s="669"/>
      <c r="F445" s="669"/>
      <c r="G445" s="1528"/>
      <c r="H445" s="992"/>
      <c r="I445" s="1455"/>
      <c r="J445" s="1032"/>
      <c r="K445" s="1032"/>
      <c r="L445" s="184"/>
      <c r="M445" s="1387"/>
      <c r="O445" s="1542"/>
    </row>
    <row r="446" spans="1:15">
      <c r="B446" s="585"/>
      <c r="C446" s="341" t="s">
        <v>1048</v>
      </c>
      <c r="D446" s="980" t="s">
        <v>986</v>
      </c>
      <c r="E446" s="981" t="s">
        <v>10054</v>
      </c>
      <c r="F446" s="1030" t="s">
        <v>5796</v>
      </c>
      <c r="G446" s="1428">
        <v>161.82</v>
      </c>
      <c r="H446" s="982">
        <f t="shared" si="48"/>
        <v>0</v>
      </c>
      <c r="I446" s="1353">
        <f t="shared" si="49"/>
        <v>0</v>
      </c>
      <c r="J446" s="504">
        <v>1</v>
      </c>
      <c r="K446" s="504">
        <v>15</v>
      </c>
      <c r="L446" s="40"/>
      <c r="M446" s="1383">
        <f t="shared" si="50"/>
        <v>0</v>
      </c>
    </row>
    <row r="447" spans="1:15">
      <c r="B447" s="585"/>
      <c r="C447" s="387" t="s">
        <v>3076</v>
      </c>
      <c r="D447" s="983" t="s">
        <v>986</v>
      </c>
      <c r="E447" s="984" t="s">
        <v>10055</v>
      </c>
      <c r="F447" s="1013" t="s">
        <v>5797</v>
      </c>
      <c r="G447" s="1275">
        <v>0</v>
      </c>
      <c r="H447" s="985">
        <f t="shared" si="48"/>
        <v>0</v>
      </c>
      <c r="I447" s="1354">
        <f t="shared" si="49"/>
        <v>0</v>
      </c>
      <c r="J447" s="506">
        <v>1</v>
      </c>
      <c r="K447" s="506">
        <v>15</v>
      </c>
      <c r="L447" s="111"/>
      <c r="M447" s="1385">
        <f t="shared" si="50"/>
        <v>0</v>
      </c>
    </row>
    <row r="448" spans="1:15">
      <c r="B448" s="585"/>
      <c r="C448" s="344" t="s">
        <v>1049</v>
      </c>
      <c r="D448" s="983" t="s">
        <v>986</v>
      </c>
      <c r="E448" s="984" t="s">
        <v>10056</v>
      </c>
      <c r="F448" s="1013" t="s">
        <v>5798</v>
      </c>
      <c r="G448" s="1526">
        <v>161.82</v>
      </c>
      <c r="H448" s="985">
        <f t="shared" si="48"/>
        <v>0</v>
      </c>
      <c r="I448" s="1354">
        <f t="shared" si="49"/>
        <v>0</v>
      </c>
      <c r="J448" s="506">
        <v>1</v>
      </c>
      <c r="K448" s="506">
        <v>10</v>
      </c>
      <c r="L448" s="111"/>
      <c r="M448" s="1385">
        <f t="shared" si="50"/>
        <v>0</v>
      </c>
    </row>
    <row r="449" spans="2:13">
      <c r="B449" s="585"/>
      <c r="C449" s="344" t="s">
        <v>1050</v>
      </c>
      <c r="D449" s="983" t="s">
        <v>986</v>
      </c>
      <c r="E449" s="984" t="s">
        <v>10057</v>
      </c>
      <c r="F449" s="1013" t="s">
        <v>5799</v>
      </c>
      <c r="G449" s="1526">
        <v>161.82</v>
      </c>
      <c r="H449" s="985">
        <f t="shared" si="48"/>
        <v>0</v>
      </c>
      <c r="I449" s="1354">
        <f t="shared" si="49"/>
        <v>0</v>
      </c>
      <c r="J449" s="506">
        <v>1</v>
      </c>
      <c r="K449" s="506">
        <v>20</v>
      </c>
      <c r="L449" s="111"/>
      <c r="M449" s="1385">
        <f t="shared" si="50"/>
        <v>0</v>
      </c>
    </row>
    <row r="450" spans="2:13">
      <c r="B450" s="585"/>
      <c r="C450" s="344" t="s">
        <v>1051</v>
      </c>
      <c r="D450" s="983" t="s">
        <v>986</v>
      </c>
      <c r="E450" s="984" t="s">
        <v>10058</v>
      </c>
      <c r="F450" s="1013" t="s">
        <v>5800</v>
      </c>
      <c r="G450" s="1526">
        <v>273.61</v>
      </c>
      <c r="H450" s="985">
        <f t="shared" si="48"/>
        <v>0</v>
      </c>
      <c r="I450" s="1354">
        <f t="shared" si="49"/>
        <v>0</v>
      </c>
      <c r="J450" s="506">
        <v>1</v>
      </c>
      <c r="K450" s="506">
        <v>15</v>
      </c>
      <c r="L450" s="111"/>
      <c r="M450" s="1385">
        <f t="shared" si="50"/>
        <v>0</v>
      </c>
    </row>
    <row r="451" spans="2:13">
      <c r="B451" s="585"/>
      <c r="C451" s="344" t="s">
        <v>1052</v>
      </c>
      <c r="D451" s="983" t="s">
        <v>986</v>
      </c>
      <c r="E451" s="984" t="s">
        <v>10059</v>
      </c>
      <c r="F451" s="1013" t="s">
        <v>5801</v>
      </c>
      <c r="G451" s="1526">
        <v>161.82</v>
      </c>
      <c r="H451" s="985">
        <f t="shared" si="48"/>
        <v>0</v>
      </c>
      <c r="I451" s="1354">
        <f t="shared" si="49"/>
        <v>0</v>
      </c>
      <c r="J451" s="506">
        <v>1</v>
      </c>
      <c r="K451" s="506">
        <v>15</v>
      </c>
      <c r="L451" s="111"/>
      <c r="M451" s="1385">
        <f t="shared" si="50"/>
        <v>0</v>
      </c>
    </row>
    <row r="452" spans="2:13">
      <c r="B452" s="585"/>
      <c r="C452" s="344" t="s">
        <v>1053</v>
      </c>
      <c r="D452" s="983" t="s">
        <v>986</v>
      </c>
      <c r="E452" s="984" t="s">
        <v>10060</v>
      </c>
      <c r="F452" s="1013" t="s">
        <v>5802</v>
      </c>
      <c r="G452" s="1526">
        <v>173.89</v>
      </c>
      <c r="H452" s="985">
        <f t="shared" si="48"/>
        <v>0</v>
      </c>
      <c r="I452" s="1354">
        <f t="shared" si="49"/>
        <v>0</v>
      </c>
      <c r="J452" s="506">
        <v>1</v>
      </c>
      <c r="K452" s="506">
        <v>20</v>
      </c>
      <c r="L452" s="111"/>
      <c r="M452" s="1385">
        <f t="shared" si="50"/>
        <v>0</v>
      </c>
    </row>
    <row r="453" spans="2:13">
      <c r="B453" s="585"/>
      <c r="C453" s="344" t="s">
        <v>1054</v>
      </c>
      <c r="D453" s="983" t="s">
        <v>986</v>
      </c>
      <c r="E453" s="984" t="s">
        <v>10061</v>
      </c>
      <c r="F453" s="1013" t="s">
        <v>5803</v>
      </c>
      <c r="G453" s="1526">
        <v>173.89</v>
      </c>
      <c r="H453" s="985">
        <f t="shared" si="48"/>
        <v>0</v>
      </c>
      <c r="I453" s="1354">
        <f t="shared" si="49"/>
        <v>0</v>
      </c>
      <c r="J453" s="506">
        <v>1</v>
      </c>
      <c r="K453" s="506">
        <v>20</v>
      </c>
      <c r="L453" s="111"/>
      <c r="M453" s="1385">
        <f t="shared" si="50"/>
        <v>0</v>
      </c>
    </row>
    <row r="454" spans="2:13">
      <c r="B454" s="585"/>
      <c r="C454" s="344" t="s">
        <v>1055</v>
      </c>
      <c r="D454" s="983" t="s">
        <v>986</v>
      </c>
      <c r="E454" s="984" t="s">
        <v>10062</v>
      </c>
      <c r="F454" s="1013" t="s">
        <v>5804</v>
      </c>
      <c r="G454" s="1526">
        <v>175.5</v>
      </c>
      <c r="H454" s="985">
        <f t="shared" si="48"/>
        <v>0</v>
      </c>
      <c r="I454" s="1354">
        <f t="shared" si="49"/>
        <v>0</v>
      </c>
      <c r="J454" s="506">
        <v>5</v>
      </c>
      <c r="K454" s="506">
        <v>25</v>
      </c>
      <c r="L454" s="111"/>
      <c r="M454" s="1385">
        <f t="shared" si="50"/>
        <v>0</v>
      </c>
    </row>
    <row r="455" spans="2:13">
      <c r="B455" s="585"/>
      <c r="C455" s="344" t="s">
        <v>1056</v>
      </c>
      <c r="D455" s="983" t="s">
        <v>986</v>
      </c>
      <c r="E455" s="984" t="s">
        <v>10063</v>
      </c>
      <c r="F455" s="1013" t="s">
        <v>5805</v>
      </c>
      <c r="G455" s="1526">
        <v>170.47</v>
      </c>
      <c r="H455" s="985">
        <f t="shared" si="48"/>
        <v>0</v>
      </c>
      <c r="I455" s="1354">
        <f t="shared" si="49"/>
        <v>0</v>
      </c>
      <c r="J455" s="506">
        <v>1</v>
      </c>
      <c r="K455" s="506">
        <v>15</v>
      </c>
      <c r="L455" s="111"/>
      <c r="M455" s="1385">
        <f t="shared" si="50"/>
        <v>0</v>
      </c>
    </row>
    <row r="456" spans="2:13">
      <c r="B456" s="585"/>
      <c r="C456" s="344" t="s">
        <v>1057</v>
      </c>
      <c r="D456" s="983" t="s">
        <v>986</v>
      </c>
      <c r="E456" s="984" t="s">
        <v>10064</v>
      </c>
      <c r="F456" s="1013" t="s">
        <v>5806</v>
      </c>
      <c r="G456" s="1526">
        <v>168.26999999999998</v>
      </c>
      <c r="H456" s="985">
        <f t="shared" si="48"/>
        <v>0</v>
      </c>
      <c r="I456" s="1354">
        <f t="shared" si="49"/>
        <v>0</v>
      </c>
      <c r="J456" s="506">
        <v>1</v>
      </c>
      <c r="K456" s="506">
        <v>10</v>
      </c>
      <c r="L456" s="111"/>
      <c r="M456" s="1385">
        <f t="shared" si="50"/>
        <v>0</v>
      </c>
    </row>
    <row r="457" spans="2:13">
      <c r="B457" s="585"/>
      <c r="C457" s="344" t="s">
        <v>1058</v>
      </c>
      <c r="D457" s="986" t="s">
        <v>986</v>
      </c>
      <c r="E457" s="984" t="s">
        <v>10065</v>
      </c>
      <c r="F457" s="1013" t="s">
        <v>5807</v>
      </c>
      <c r="G457" s="1526">
        <v>167.14999999999998</v>
      </c>
      <c r="H457" s="985">
        <f t="shared" si="48"/>
        <v>0</v>
      </c>
      <c r="I457" s="1354">
        <f t="shared" si="49"/>
        <v>0</v>
      </c>
      <c r="J457" s="506">
        <v>1</v>
      </c>
      <c r="K457" s="506">
        <v>20</v>
      </c>
      <c r="L457" s="111"/>
      <c r="M457" s="1385">
        <f t="shared" si="50"/>
        <v>0</v>
      </c>
    </row>
    <row r="458" spans="2:13">
      <c r="B458" s="585"/>
      <c r="C458" s="344" t="s">
        <v>1059</v>
      </c>
      <c r="D458" s="983" t="s">
        <v>986</v>
      </c>
      <c r="E458" s="984" t="s">
        <v>10066</v>
      </c>
      <c r="F458" s="1013" t="s">
        <v>5808</v>
      </c>
      <c r="G458" s="1526">
        <v>161.82</v>
      </c>
      <c r="H458" s="985">
        <f t="shared" si="48"/>
        <v>0</v>
      </c>
      <c r="I458" s="1354">
        <f t="shared" si="49"/>
        <v>0</v>
      </c>
      <c r="J458" s="506">
        <v>5</v>
      </c>
      <c r="K458" s="506">
        <v>25</v>
      </c>
      <c r="L458" s="111"/>
      <c r="M458" s="1385">
        <f t="shared" si="50"/>
        <v>0</v>
      </c>
    </row>
    <row r="459" spans="2:13">
      <c r="B459" s="585"/>
      <c r="C459" s="344" t="s">
        <v>1060</v>
      </c>
      <c r="D459" s="983" t="s">
        <v>986</v>
      </c>
      <c r="E459" s="984" t="s">
        <v>10067</v>
      </c>
      <c r="F459" s="1013" t="s">
        <v>5809</v>
      </c>
      <c r="G459" s="1526">
        <v>161.82</v>
      </c>
      <c r="H459" s="985">
        <f t="shared" si="48"/>
        <v>0</v>
      </c>
      <c r="I459" s="1354">
        <f t="shared" si="49"/>
        <v>0</v>
      </c>
      <c r="J459" s="506">
        <v>1</v>
      </c>
      <c r="K459" s="506">
        <v>20</v>
      </c>
      <c r="L459" s="111"/>
      <c r="M459" s="1385">
        <f t="shared" si="50"/>
        <v>0</v>
      </c>
    </row>
    <row r="460" spans="2:13">
      <c r="B460" s="585"/>
      <c r="C460" s="344" t="s">
        <v>1061</v>
      </c>
      <c r="D460" s="983" t="s">
        <v>986</v>
      </c>
      <c r="E460" s="984" t="s">
        <v>10068</v>
      </c>
      <c r="F460" s="1013" t="s">
        <v>5810</v>
      </c>
      <c r="G460" s="1526">
        <v>175.5</v>
      </c>
      <c r="H460" s="985">
        <f t="shared" si="48"/>
        <v>0</v>
      </c>
      <c r="I460" s="1354">
        <f t="shared" si="49"/>
        <v>0</v>
      </c>
      <c r="J460" s="506">
        <v>1</v>
      </c>
      <c r="K460" s="506">
        <v>10</v>
      </c>
      <c r="L460" s="111"/>
      <c r="M460" s="1385">
        <f t="shared" si="50"/>
        <v>0</v>
      </c>
    </row>
    <row r="461" spans="2:13">
      <c r="B461" s="585"/>
      <c r="C461" s="344" t="s">
        <v>1062</v>
      </c>
      <c r="D461" s="983" t="s">
        <v>986</v>
      </c>
      <c r="E461" s="984" t="s">
        <v>10069</v>
      </c>
      <c r="F461" s="1013" t="s">
        <v>5811</v>
      </c>
      <c r="G461" s="1526">
        <v>158.41</v>
      </c>
      <c r="H461" s="985">
        <f t="shared" si="48"/>
        <v>0</v>
      </c>
      <c r="I461" s="1354">
        <f t="shared" si="49"/>
        <v>0</v>
      </c>
      <c r="J461" s="506">
        <v>1</v>
      </c>
      <c r="K461" s="506">
        <v>10</v>
      </c>
      <c r="L461" s="111"/>
      <c r="M461" s="1385">
        <f t="shared" si="50"/>
        <v>0</v>
      </c>
    </row>
    <row r="462" spans="2:13">
      <c r="B462" s="585"/>
      <c r="C462" s="344" t="s">
        <v>1063</v>
      </c>
      <c r="D462" s="983" t="s">
        <v>986</v>
      </c>
      <c r="E462" s="984" t="s">
        <v>10070</v>
      </c>
      <c r="F462" s="1013" t="s">
        <v>5812</v>
      </c>
      <c r="G462" s="1526">
        <v>161.82</v>
      </c>
      <c r="H462" s="985">
        <f t="shared" si="48"/>
        <v>0</v>
      </c>
      <c r="I462" s="1354">
        <f t="shared" si="49"/>
        <v>0</v>
      </c>
      <c r="J462" s="506">
        <v>1</v>
      </c>
      <c r="K462" s="506">
        <v>15</v>
      </c>
      <c r="L462" s="111"/>
      <c r="M462" s="1385">
        <f t="shared" si="50"/>
        <v>0</v>
      </c>
    </row>
    <row r="463" spans="2:13">
      <c r="B463" s="585"/>
      <c r="C463" s="344" t="s">
        <v>1064</v>
      </c>
      <c r="D463" s="983" t="s">
        <v>990</v>
      </c>
      <c r="E463" s="984" t="s">
        <v>10071</v>
      </c>
      <c r="F463" s="1013" t="s">
        <v>5813</v>
      </c>
      <c r="G463" s="1526">
        <v>94.03</v>
      </c>
      <c r="H463" s="985">
        <f t="shared" si="48"/>
        <v>0</v>
      </c>
      <c r="I463" s="1354">
        <f t="shared" si="49"/>
        <v>0</v>
      </c>
      <c r="J463" s="506">
        <v>1</v>
      </c>
      <c r="K463" s="506">
        <v>20</v>
      </c>
      <c r="L463" s="111"/>
      <c r="M463" s="1385">
        <f t="shared" si="50"/>
        <v>0</v>
      </c>
    </row>
    <row r="464" spans="2:13">
      <c r="B464" s="585"/>
      <c r="C464" s="344" t="s">
        <v>1065</v>
      </c>
      <c r="D464" s="983" t="s">
        <v>990</v>
      </c>
      <c r="E464" s="984" t="s">
        <v>10072</v>
      </c>
      <c r="F464" s="1013" t="s">
        <v>5814</v>
      </c>
      <c r="G464" s="1526">
        <v>94.03</v>
      </c>
      <c r="H464" s="985">
        <f t="shared" si="48"/>
        <v>0</v>
      </c>
      <c r="I464" s="1354">
        <f t="shared" si="49"/>
        <v>0</v>
      </c>
      <c r="J464" s="506">
        <v>1</v>
      </c>
      <c r="K464" s="506">
        <v>20</v>
      </c>
      <c r="L464" s="111"/>
      <c r="M464" s="1385">
        <f t="shared" si="50"/>
        <v>0</v>
      </c>
    </row>
    <row r="465" spans="1:15">
      <c r="B465" s="585"/>
      <c r="C465" s="344" t="s">
        <v>1066</v>
      </c>
      <c r="D465" s="983" t="s">
        <v>990</v>
      </c>
      <c r="E465" s="984" t="s">
        <v>10073</v>
      </c>
      <c r="F465" s="1013" t="s">
        <v>5815</v>
      </c>
      <c r="G465" s="1526">
        <v>96.92</v>
      </c>
      <c r="H465" s="985">
        <f t="shared" si="48"/>
        <v>0</v>
      </c>
      <c r="I465" s="1354">
        <f t="shared" si="49"/>
        <v>0</v>
      </c>
      <c r="J465" s="506">
        <v>1</v>
      </c>
      <c r="K465" s="506">
        <v>18</v>
      </c>
      <c r="L465" s="111"/>
      <c r="M465" s="1385">
        <f t="shared" si="50"/>
        <v>0</v>
      </c>
    </row>
    <row r="466" spans="1:15">
      <c r="B466" s="585"/>
      <c r="C466" s="344" t="s">
        <v>1067</v>
      </c>
      <c r="D466" s="983" t="s">
        <v>990</v>
      </c>
      <c r="E466" s="984" t="s">
        <v>10074</v>
      </c>
      <c r="F466" s="1013" t="s">
        <v>5816</v>
      </c>
      <c r="G466" s="1526">
        <v>107.60000000000001</v>
      </c>
      <c r="H466" s="985">
        <f t="shared" si="48"/>
        <v>0</v>
      </c>
      <c r="I466" s="1354">
        <f t="shared" si="49"/>
        <v>0</v>
      </c>
      <c r="J466" s="506">
        <v>1</v>
      </c>
      <c r="K466" s="506">
        <v>15</v>
      </c>
      <c r="L466" s="111"/>
      <c r="M466" s="1385">
        <f t="shared" si="50"/>
        <v>0</v>
      </c>
    </row>
    <row r="467" spans="1:15">
      <c r="B467" s="585"/>
      <c r="C467" s="344" t="s">
        <v>1068</v>
      </c>
      <c r="D467" s="983" t="s">
        <v>990</v>
      </c>
      <c r="E467" s="984" t="s">
        <v>10075</v>
      </c>
      <c r="F467" s="1013" t="s">
        <v>5817</v>
      </c>
      <c r="G467" s="1526">
        <v>96.92</v>
      </c>
      <c r="H467" s="985">
        <f t="shared" si="48"/>
        <v>0</v>
      </c>
      <c r="I467" s="1354">
        <f t="shared" si="49"/>
        <v>0</v>
      </c>
      <c r="J467" s="506">
        <v>1</v>
      </c>
      <c r="K467" s="506">
        <v>10</v>
      </c>
      <c r="L467" s="111"/>
      <c r="M467" s="1385">
        <f t="shared" si="50"/>
        <v>0</v>
      </c>
    </row>
    <row r="468" spans="1:15">
      <c r="B468" s="585"/>
      <c r="C468" s="348" t="s">
        <v>1069</v>
      </c>
      <c r="D468" s="986" t="s">
        <v>987</v>
      </c>
      <c r="E468" s="987" t="s">
        <v>10076</v>
      </c>
      <c r="F468" s="997" t="s">
        <v>5818</v>
      </c>
      <c r="G468" s="1429">
        <v>462.98</v>
      </c>
      <c r="H468" s="988">
        <f t="shared" si="48"/>
        <v>0</v>
      </c>
      <c r="I468" s="1355">
        <f t="shared" si="49"/>
        <v>0</v>
      </c>
      <c r="J468" s="508">
        <v>1</v>
      </c>
      <c r="K468" s="508">
        <v>15</v>
      </c>
      <c r="L468" s="61"/>
      <c r="M468" s="1389">
        <f t="shared" si="50"/>
        <v>0</v>
      </c>
    </row>
    <row r="469" spans="1:15">
      <c r="B469" s="477"/>
      <c r="C469" s="405"/>
      <c r="D469" s="356"/>
      <c r="E469" s="991"/>
      <c r="F469" s="991"/>
      <c r="G469" s="1528"/>
      <c r="H469" s="992"/>
      <c r="I469" s="1455"/>
      <c r="J469" s="624"/>
      <c r="K469" s="624"/>
      <c r="L469" s="110"/>
      <c r="M469" s="1387"/>
    </row>
    <row r="470" spans="1:15">
      <c r="B470" s="585"/>
      <c r="C470" s="341" t="s">
        <v>1070</v>
      </c>
      <c r="D470" s="980" t="s">
        <v>986</v>
      </c>
      <c r="E470" s="981" t="s">
        <v>10077</v>
      </c>
      <c r="F470" s="1030" t="s">
        <v>5819</v>
      </c>
      <c r="G470" s="1428">
        <v>366.71999999999997</v>
      </c>
      <c r="H470" s="982">
        <f t="shared" si="48"/>
        <v>0</v>
      </c>
      <c r="I470" s="1353">
        <f t="shared" si="49"/>
        <v>0</v>
      </c>
      <c r="J470" s="504">
        <v>1</v>
      </c>
      <c r="K470" s="504">
        <v>15</v>
      </c>
      <c r="L470" s="40"/>
      <c r="M470" s="1383">
        <f t="shared" si="50"/>
        <v>0</v>
      </c>
    </row>
    <row r="471" spans="1:15" s="968" customFormat="1">
      <c r="A471" s="304"/>
      <c r="B471" s="1021"/>
      <c r="C471" s="1033" t="s">
        <v>1071</v>
      </c>
      <c r="D471" s="1007" t="s">
        <v>986</v>
      </c>
      <c r="E471" s="686" t="s">
        <v>10078</v>
      </c>
      <c r="F471" s="1034" t="s">
        <v>5820</v>
      </c>
      <c r="G471" s="1526">
        <v>380.58</v>
      </c>
      <c r="H471" s="985">
        <f t="shared" si="48"/>
        <v>0</v>
      </c>
      <c r="I471" s="1354">
        <f t="shared" si="49"/>
        <v>0</v>
      </c>
      <c r="J471" s="1035">
        <v>1</v>
      </c>
      <c r="K471" s="1035">
        <v>15</v>
      </c>
      <c r="L471" s="159"/>
      <c r="M471" s="1385">
        <f t="shared" si="50"/>
        <v>0</v>
      </c>
      <c r="O471" s="1542"/>
    </row>
    <row r="472" spans="1:15" s="968" customFormat="1">
      <c r="A472" s="304"/>
      <c r="B472" s="1021"/>
      <c r="C472" s="387" t="s">
        <v>3076</v>
      </c>
      <c r="D472" s="1036" t="s">
        <v>986</v>
      </c>
      <c r="E472" s="686" t="s">
        <v>10079</v>
      </c>
      <c r="F472" s="1034" t="s">
        <v>5821</v>
      </c>
      <c r="G472" s="1275">
        <v>0</v>
      </c>
      <c r="H472" s="985">
        <f t="shared" si="48"/>
        <v>0</v>
      </c>
      <c r="I472" s="1354">
        <f t="shared" si="49"/>
        <v>0</v>
      </c>
      <c r="J472" s="1035">
        <v>1</v>
      </c>
      <c r="K472" s="1035">
        <v>15</v>
      </c>
      <c r="L472" s="159"/>
      <c r="M472" s="1385">
        <f t="shared" si="50"/>
        <v>0</v>
      </c>
      <c r="O472" s="1542"/>
    </row>
    <row r="473" spans="1:15" s="968" customFormat="1">
      <c r="A473" s="304"/>
      <c r="B473" s="1021"/>
      <c r="C473" s="387" t="s">
        <v>3076</v>
      </c>
      <c r="D473" s="1036" t="s">
        <v>986</v>
      </c>
      <c r="E473" s="686" t="s">
        <v>10080</v>
      </c>
      <c r="F473" s="1034" t="s">
        <v>5822</v>
      </c>
      <c r="G473" s="1275">
        <v>0</v>
      </c>
      <c r="H473" s="985">
        <f t="shared" si="48"/>
        <v>0</v>
      </c>
      <c r="I473" s="1354">
        <f t="shared" si="49"/>
        <v>0</v>
      </c>
      <c r="J473" s="1035">
        <v>1</v>
      </c>
      <c r="K473" s="1035">
        <v>15</v>
      </c>
      <c r="L473" s="159"/>
      <c r="M473" s="1385">
        <f t="shared" si="50"/>
        <v>0</v>
      </c>
      <c r="O473" s="1542"/>
    </row>
    <row r="474" spans="1:15" s="968" customFormat="1">
      <c r="A474" s="304"/>
      <c r="B474" s="1021"/>
      <c r="C474" s="1033" t="s">
        <v>1072</v>
      </c>
      <c r="D474" s="1036" t="s">
        <v>986</v>
      </c>
      <c r="E474" s="686" t="s">
        <v>10081</v>
      </c>
      <c r="F474" s="1034" t="s">
        <v>5823</v>
      </c>
      <c r="G474" s="1535">
        <v>359.77</v>
      </c>
      <c r="H474" s="985">
        <f t="shared" si="48"/>
        <v>0</v>
      </c>
      <c r="I474" s="1354">
        <f t="shared" si="49"/>
        <v>0</v>
      </c>
      <c r="J474" s="1035">
        <v>1</v>
      </c>
      <c r="K474" s="1035">
        <v>20</v>
      </c>
      <c r="L474" s="159"/>
      <c r="M474" s="1385">
        <f t="shared" si="50"/>
        <v>0</v>
      </c>
      <c r="O474" s="1542"/>
    </row>
    <row r="475" spans="1:15" s="968" customFormat="1">
      <c r="A475" s="304"/>
      <c r="B475" s="1021"/>
      <c r="C475" s="1033" t="s">
        <v>1073</v>
      </c>
      <c r="D475" s="1036" t="s">
        <v>986</v>
      </c>
      <c r="E475" s="686" t="s">
        <v>10082</v>
      </c>
      <c r="F475" s="1034" t="s">
        <v>5824</v>
      </c>
      <c r="G475" s="1535">
        <v>359.77</v>
      </c>
      <c r="H475" s="985">
        <f t="shared" si="48"/>
        <v>0</v>
      </c>
      <c r="I475" s="1354">
        <f t="shared" si="49"/>
        <v>0</v>
      </c>
      <c r="J475" s="1035">
        <v>1</v>
      </c>
      <c r="K475" s="1035">
        <v>20</v>
      </c>
      <c r="L475" s="159"/>
      <c r="M475" s="1385">
        <f t="shared" si="50"/>
        <v>0</v>
      </c>
      <c r="O475" s="1542"/>
    </row>
    <row r="476" spans="1:15" s="968" customFormat="1">
      <c r="A476" s="304"/>
      <c r="B476" s="1021"/>
      <c r="C476" s="1033" t="s">
        <v>1074</v>
      </c>
      <c r="D476" s="1036" t="s">
        <v>986</v>
      </c>
      <c r="E476" s="686" t="s">
        <v>10083</v>
      </c>
      <c r="F476" s="1034" t="s">
        <v>5825</v>
      </c>
      <c r="G476" s="1535">
        <v>346</v>
      </c>
      <c r="H476" s="985">
        <f t="shared" si="48"/>
        <v>0</v>
      </c>
      <c r="I476" s="1354">
        <f t="shared" si="49"/>
        <v>0</v>
      </c>
      <c r="J476" s="1035">
        <v>1</v>
      </c>
      <c r="K476" s="1035">
        <v>20</v>
      </c>
      <c r="L476" s="159"/>
      <c r="M476" s="1385">
        <f t="shared" si="50"/>
        <v>0</v>
      </c>
      <c r="O476" s="1542"/>
    </row>
    <row r="477" spans="1:15" s="968" customFormat="1">
      <c r="A477" s="304"/>
      <c r="B477" s="1021"/>
      <c r="C477" s="1033" t="s">
        <v>1075</v>
      </c>
      <c r="D477" s="1036" t="s">
        <v>986</v>
      </c>
      <c r="E477" s="686" t="s">
        <v>10084</v>
      </c>
      <c r="F477" s="1034" t="s">
        <v>5826</v>
      </c>
      <c r="G477" s="1535">
        <v>334.09999999999997</v>
      </c>
      <c r="H477" s="985">
        <f t="shared" si="48"/>
        <v>0</v>
      </c>
      <c r="I477" s="1354">
        <f t="shared" si="49"/>
        <v>0</v>
      </c>
      <c r="J477" s="1035">
        <v>1</v>
      </c>
      <c r="K477" s="1035">
        <v>15</v>
      </c>
      <c r="L477" s="159"/>
      <c r="M477" s="1385">
        <f t="shared" si="50"/>
        <v>0</v>
      </c>
      <c r="O477" s="1542"/>
    </row>
    <row r="478" spans="1:15" s="968" customFormat="1">
      <c r="A478" s="304"/>
      <c r="B478" s="1021"/>
      <c r="C478" s="387" t="s">
        <v>3076</v>
      </c>
      <c r="D478" s="1036" t="s">
        <v>986</v>
      </c>
      <c r="E478" s="686" t="s">
        <v>10085</v>
      </c>
      <c r="F478" s="1034" t="s">
        <v>5827</v>
      </c>
      <c r="G478" s="1275">
        <v>0</v>
      </c>
      <c r="H478" s="985">
        <f t="shared" si="48"/>
        <v>0</v>
      </c>
      <c r="I478" s="1354">
        <f t="shared" si="49"/>
        <v>0</v>
      </c>
      <c r="J478" s="1035">
        <v>1</v>
      </c>
      <c r="K478" s="1035">
        <v>15</v>
      </c>
      <c r="L478" s="159"/>
      <c r="M478" s="1385">
        <f t="shared" si="50"/>
        <v>0</v>
      </c>
      <c r="O478" s="1542"/>
    </row>
    <row r="479" spans="1:15" s="968" customFormat="1">
      <c r="A479" s="304"/>
      <c r="B479" s="1021"/>
      <c r="C479" s="1033" t="s">
        <v>1076</v>
      </c>
      <c r="D479" s="1036" t="s">
        <v>990</v>
      </c>
      <c r="E479" s="686" t="s">
        <v>10086</v>
      </c>
      <c r="F479" s="1034" t="s">
        <v>5828</v>
      </c>
      <c r="G479" s="1535">
        <v>266.87</v>
      </c>
      <c r="H479" s="985">
        <f t="shared" si="48"/>
        <v>0</v>
      </c>
      <c r="I479" s="1354">
        <f t="shared" si="49"/>
        <v>0</v>
      </c>
      <c r="J479" s="1035">
        <v>1</v>
      </c>
      <c r="K479" s="1035">
        <v>25</v>
      </c>
      <c r="L479" s="159"/>
      <c r="M479" s="1385">
        <f t="shared" si="50"/>
        <v>0</v>
      </c>
      <c r="O479" s="1542"/>
    </row>
    <row r="480" spans="1:15" s="968" customFormat="1">
      <c r="A480" s="304"/>
      <c r="B480" s="1021"/>
      <c r="C480" s="1033" t="s">
        <v>1077</v>
      </c>
      <c r="D480" s="1036" t="s">
        <v>990</v>
      </c>
      <c r="E480" s="686" t="s">
        <v>10087</v>
      </c>
      <c r="F480" s="1034" t="s">
        <v>5829</v>
      </c>
      <c r="G480" s="1535">
        <v>261.18</v>
      </c>
      <c r="H480" s="985">
        <f t="shared" si="48"/>
        <v>0</v>
      </c>
      <c r="I480" s="1354">
        <f t="shared" si="49"/>
        <v>0</v>
      </c>
      <c r="J480" s="1035">
        <v>1</v>
      </c>
      <c r="K480" s="1035">
        <v>25</v>
      </c>
      <c r="L480" s="159"/>
      <c r="M480" s="1385">
        <f t="shared" si="50"/>
        <v>0</v>
      </c>
      <c r="O480" s="1542"/>
    </row>
    <row r="481" spans="1:15" s="968" customFormat="1">
      <c r="A481" s="304"/>
      <c r="B481" s="1021"/>
      <c r="C481" s="1033" t="s">
        <v>1078</v>
      </c>
      <c r="D481" s="1007" t="s">
        <v>990</v>
      </c>
      <c r="E481" s="686" t="s">
        <v>10088</v>
      </c>
      <c r="F481" s="1034" t="s">
        <v>5830</v>
      </c>
      <c r="G481" s="1535">
        <v>266.87</v>
      </c>
      <c r="H481" s="985">
        <f t="shared" si="48"/>
        <v>0</v>
      </c>
      <c r="I481" s="1354">
        <f t="shared" si="49"/>
        <v>0</v>
      </c>
      <c r="J481" s="1035">
        <v>1</v>
      </c>
      <c r="K481" s="1035">
        <v>25</v>
      </c>
      <c r="L481" s="159"/>
      <c r="M481" s="1385">
        <f t="shared" si="50"/>
        <v>0</v>
      </c>
      <c r="O481" s="1542"/>
    </row>
    <row r="482" spans="1:15" s="968" customFormat="1">
      <c r="A482" s="304"/>
      <c r="B482" s="1021"/>
      <c r="C482" s="1033" t="s">
        <v>1079</v>
      </c>
      <c r="D482" s="1036" t="s">
        <v>990</v>
      </c>
      <c r="E482" s="686" t="s">
        <v>10089</v>
      </c>
      <c r="F482" s="1034" t="s">
        <v>5831</v>
      </c>
      <c r="G482" s="1535">
        <v>266.87</v>
      </c>
      <c r="H482" s="985">
        <f t="shared" si="48"/>
        <v>0</v>
      </c>
      <c r="I482" s="1354">
        <f t="shared" si="49"/>
        <v>0</v>
      </c>
      <c r="J482" s="1035">
        <v>1</v>
      </c>
      <c r="K482" s="1035">
        <v>20</v>
      </c>
      <c r="L482" s="159"/>
      <c r="M482" s="1385">
        <f t="shared" si="50"/>
        <v>0</v>
      </c>
      <c r="O482" s="1542"/>
    </row>
    <row r="483" spans="1:15" s="968" customFormat="1">
      <c r="A483" s="304"/>
      <c r="B483" s="1021"/>
      <c r="C483" s="1033" t="s">
        <v>1080</v>
      </c>
      <c r="D483" s="1036" t="s">
        <v>990</v>
      </c>
      <c r="E483" s="686" t="s">
        <v>10090</v>
      </c>
      <c r="F483" s="1034" t="s">
        <v>5832</v>
      </c>
      <c r="G483" s="1535">
        <v>266.87</v>
      </c>
      <c r="H483" s="985">
        <f t="shared" si="48"/>
        <v>0</v>
      </c>
      <c r="I483" s="1354">
        <f t="shared" si="49"/>
        <v>0</v>
      </c>
      <c r="J483" s="1035">
        <v>1</v>
      </c>
      <c r="K483" s="1035">
        <v>20</v>
      </c>
      <c r="L483" s="159"/>
      <c r="M483" s="1385">
        <f t="shared" si="50"/>
        <v>0</v>
      </c>
      <c r="O483" s="1542"/>
    </row>
    <row r="484" spans="1:15" s="968" customFormat="1">
      <c r="A484" s="304"/>
      <c r="B484" s="1021"/>
      <c r="C484" s="1037" t="s">
        <v>1081</v>
      </c>
      <c r="D484" s="1007" t="s">
        <v>990</v>
      </c>
      <c r="E484" s="1008" t="s">
        <v>10091</v>
      </c>
      <c r="F484" s="1026" t="s">
        <v>5833</v>
      </c>
      <c r="G484" s="1532">
        <v>266.87</v>
      </c>
      <c r="H484" s="988">
        <f t="shared" si="48"/>
        <v>0</v>
      </c>
      <c r="I484" s="1355">
        <f t="shared" si="49"/>
        <v>0</v>
      </c>
      <c r="J484" s="1010">
        <v>1</v>
      </c>
      <c r="K484" s="1010">
        <v>15</v>
      </c>
      <c r="L484" s="183"/>
      <c r="M484" s="1389">
        <f t="shared" si="50"/>
        <v>0</v>
      </c>
      <c r="O484" s="1542"/>
    </row>
    <row r="485" spans="1:15" s="968" customFormat="1">
      <c r="A485" s="304"/>
      <c r="B485" s="1027"/>
      <c r="C485" s="1028"/>
      <c r="D485" s="483"/>
      <c r="E485" s="669"/>
      <c r="F485" s="669"/>
      <c r="G485" s="1534"/>
      <c r="H485" s="992"/>
      <c r="I485" s="1455"/>
      <c r="J485" s="1032"/>
      <c r="K485" s="1032"/>
      <c r="L485" s="184"/>
      <c r="M485" s="1387"/>
      <c r="O485" s="1542"/>
    </row>
    <row r="486" spans="1:15">
      <c r="B486" s="585"/>
      <c r="C486" s="341" t="s">
        <v>1082</v>
      </c>
      <c r="D486" s="980" t="s">
        <v>986</v>
      </c>
      <c r="E486" s="981" t="s">
        <v>10092</v>
      </c>
      <c r="F486" s="1030" t="s">
        <v>5834</v>
      </c>
      <c r="G486" s="1428">
        <v>451</v>
      </c>
      <c r="H486" s="982">
        <f t="shared" si="48"/>
        <v>0</v>
      </c>
      <c r="I486" s="1353">
        <f t="shared" si="49"/>
        <v>0</v>
      </c>
      <c r="J486" s="504">
        <v>1</v>
      </c>
      <c r="K486" s="504">
        <v>15</v>
      </c>
      <c r="L486" s="40"/>
      <c r="M486" s="1383">
        <f t="shared" si="50"/>
        <v>0</v>
      </c>
    </row>
    <row r="487" spans="1:15">
      <c r="B487" s="585"/>
      <c r="C487" s="344" t="s">
        <v>1083</v>
      </c>
      <c r="D487" s="983" t="s">
        <v>986</v>
      </c>
      <c r="E487" s="984" t="s">
        <v>10093</v>
      </c>
      <c r="F487" s="1013" t="s">
        <v>5835</v>
      </c>
      <c r="G487" s="1526">
        <v>503.18</v>
      </c>
      <c r="H487" s="985">
        <f t="shared" si="48"/>
        <v>0</v>
      </c>
      <c r="I487" s="1354">
        <f t="shared" si="49"/>
        <v>0</v>
      </c>
      <c r="J487" s="506">
        <v>1</v>
      </c>
      <c r="K487" s="506">
        <v>10</v>
      </c>
      <c r="L487" s="111"/>
      <c r="M487" s="1385">
        <f t="shared" si="50"/>
        <v>0</v>
      </c>
    </row>
    <row r="488" spans="1:15">
      <c r="B488" s="585"/>
      <c r="C488" s="344" t="s">
        <v>1084</v>
      </c>
      <c r="D488" s="983" t="s">
        <v>986</v>
      </c>
      <c r="E488" s="984" t="s">
        <v>10094</v>
      </c>
      <c r="F488" s="1013" t="s">
        <v>5836</v>
      </c>
      <c r="G488" s="1526">
        <v>478.05</v>
      </c>
      <c r="H488" s="985">
        <f t="shared" si="48"/>
        <v>0</v>
      </c>
      <c r="I488" s="1354">
        <f t="shared" si="49"/>
        <v>0</v>
      </c>
      <c r="J488" s="506">
        <v>1</v>
      </c>
      <c r="K488" s="506">
        <v>10</v>
      </c>
      <c r="L488" s="111"/>
      <c r="M488" s="1385">
        <f t="shared" si="50"/>
        <v>0</v>
      </c>
    </row>
    <row r="489" spans="1:15">
      <c r="B489" s="585"/>
      <c r="C489" s="344" t="s">
        <v>1085</v>
      </c>
      <c r="D489" s="986" t="s">
        <v>986</v>
      </c>
      <c r="E489" s="984" t="s">
        <v>10095</v>
      </c>
      <c r="F489" s="1013" t="s">
        <v>5837</v>
      </c>
      <c r="G489" s="1275">
        <v>0</v>
      </c>
      <c r="H489" s="985">
        <f t="shared" si="48"/>
        <v>0</v>
      </c>
      <c r="I489" s="1354">
        <f t="shared" si="49"/>
        <v>0</v>
      </c>
      <c r="J489" s="506">
        <v>1</v>
      </c>
      <c r="K489" s="506">
        <v>15</v>
      </c>
      <c r="L489" s="111"/>
      <c r="M489" s="1385">
        <f t="shared" si="50"/>
        <v>0</v>
      </c>
    </row>
    <row r="490" spans="1:15">
      <c r="B490" s="585"/>
      <c r="C490" s="344" t="s">
        <v>1086</v>
      </c>
      <c r="D490" s="983" t="s">
        <v>986</v>
      </c>
      <c r="E490" s="984" t="s">
        <v>10096</v>
      </c>
      <c r="F490" s="1013" t="s">
        <v>5838</v>
      </c>
      <c r="G490" s="1526">
        <v>461.8</v>
      </c>
      <c r="H490" s="985">
        <f t="shared" si="48"/>
        <v>0</v>
      </c>
      <c r="I490" s="1354">
        <f t="shared" si="49"/>
        <v>0</v>
      </c>
      <c r="J490" s="506">
        <v>1</v>
      </c>
      <c r="K490" s="506">
        <v>13</v>
      </c>
      <c r="L490" s="111"/>
      <c r="M490" s="1385">
        <f t="shared" si="50"/>
        <v>0</v>
      </c>
    </row>
    <row r="491" spans="1:15">
      <c r="B491" s="585"/>
      <c r="C491" s="344" t="s">
        <v>1087</v>
      </c>
      <c r="D491" s="983" t="s">
        <v>986</v>
      </c>
      <c r="E491" s="984" t="s">
        <v>10097</v>
      </c>
      <c r="F491" s="1013" t="s">
        <v>5839</v>
      </c>
      <c r="G491" s="1526">
        <v>461.8</v>
      </c>
      <c r="H491" s="985">
        <f t="shared" si="48"/>
        <v>0</v>
      </c>
      <c r="I491" s="1354">
        <f t="shared" si="49"/>
        <v>0</v>
      </c>
      <c r="J491" s="506">
        <v>1</v>
      </c>
      <c r="K491" s="506">
        <v>10</v>
      </c>
      <c r="L491" s="111"/>
      <c r="M491" s="1385">
        <f t="shared" si="50"/>
        <v>0</v>
      </c>
    </row>
    <row r="492" spans="1:15">
      <c r="B492" s="585"/>
      <c r="C492" s="344" t="s">
        <v>1088</v>
      </c>
      <c r="D492" s="983" t="s">
        <v>986</v>
      </c>
      <c r="E492" s="984" t="s">
        <v>10098</v>
      </c>
      <c r="F492" s="1013" t="s">
        <v>5840</v>
      </c>
      <c r="G492" s="1526">
        <v>478.05</v>
      </c>
      <c r="H492" s="985">
        <f t="shared" si="48"/>
        <v>0</v>
      </c>
      <c r="I492" s="1354">
        <f t="shared" si="49"/>
        <v>0</v>
      </c>
      <c r="J492" s="506">
        <v>1</v>
      </c>
      <c r="K492" s="506">
        <v>10</v>
      </c>
      <c r="L492" s="111"/>
      <c r="M492" s="1385">
        <f t="shared" si="50"/>
        <v>0</v>
      </c>
    </row>
    <row r="493" spans="1:15">
      <c r="B493" s="585"/>
      <c r="C493" s="344" t="s">
        <v>1089</v>
      </c>
      <c r="D493" s="983" t="s">
        <v>990</v>
      </c>
      <c r="E493" s="996" t="s">
        <v>10099</v>
      </c>
      <c r="F493" s="1013" t="s">
        <v>5841</v>
      </c>
      <c r="G493" s="1526">
        <v>276.28999999999996</v>
      </c>
      <c r="H493" s="985">
        <f t="shared" si="48"/>
        <v>0</v>
      </c>
      <c r="I493" s="1354">
        <f t="shared" si="49"/>
        <v>0</v>
      </c>
      <c r="J493" s="506">
        <v>1</v>
      </c>
      <c r="K493" s="506">
        <v>10</v>
      </c>
      <c r="L493" s="111"/>
      <c r="M493" s="1385">
        <f t="shared" si="50"/>
        <v>0</v>
      </c>
    </row>
    <row r="494" spans="1:15">
      <c r="B494" s="585"/>
      <c r="C494" s="344" t="s">
        <v>1090</v>
      </c>
      <c r="D494" s="983" t="s">
        <v>990</v>
      </c>
      <c r="E494" s="996" t="s">
        <v>10100</v>
      </c>
      <c r="F494" s="1013" t="s">
        <v>5842</v>
      </c>
      <c r="G494" s="1526">
        <v>276.28999999999996</v>
      </c>
      <c r="H494" s="985">
        <f t="shared" si="48"/>
        <v>0</v>
      </c>
      <c r="I494" s="1354">
        <f t="shared" si="49"/>
        <v>0</v>
      </c>
      <c r="J494" s="506">
        <v>1</v>
      </c>
      <c r="K494" s="506">
        <v>20</v>
      </c>
      <c r="L494" s="111"/>
      <c r="M494" s="1385">
        <f t="shared" si="50"/>
        <v>0</v>
      </c>
    </row>
    <row r="495" spans="1:15">
      <c r="B495" s="585"/>
      <c r="C495" s="344" t="s">
        <v>1091</v>
      </c>
      <c r="D495" s="983" t="s">
        <v>990</v>
      </c>
      <c r="E495" s="996" t="s">
        <v>10101</v>
      </c>
      <c r="F495" s="1013" t="s">
        <v>5843</v>
      </c>
      <c r="G495" s="1526">
        <v>276.28999999999996</v>
      </c>
      <c r="H495" s="985">
        <f t="shared" si="48"/>
        <v>0</v>
      </c>
      <c r="I495" s="1354">
        <f t="shared" si="49"/>
        <v>0</v>
      </c>
      <c r="J495" s="506">
        <v>1</v>
      </c>
      <c r="K495" s="506">
        <v>20</v>
      </c>
      <c r="L495" s="111"/>
      <c r="M495" s="1385">
        <f t="shared" si="50"/>
        <v>0</v>
      </c>
    </row>
    <row r="496" spans="1:15">
      <c r="B496" s="585"/>
      <c r="C496" s="344" t="s">
        <v>1092</v>
      </c>
      <c r="D496" s="983" t="s">
        <v>990</v>
      </c>
      <c r="E496" s="996" t="s">
        <v>10102</v>
      </c>
      <c r="F496" s="1013" t="s">
        <v>5844</v>
      </c>
      <c r="G496" s="1526">
        <v>276.28999999999996</v>
      </c>
      <c r="H496" s="985">
        <f t="shared" si="48"/>
        <v>0</v>
      </c>
      <c r="I496" s="1354">
        <f t="shared" si="49"/>
        <v>0</v>
      </c>
      <c r="J496" s="506">
        <v>1</v>
      </c>
      <c r="K496" s="506">
        <v>15</v>
      </c>
      <c r="L496" s="111"/>
      <c r="M496" s="1385">
        <f t="shared" si="50"/>
        <v>0</v>
      </c>
    </row>
    <row r="497" spans="2:13">
      <c r="B497" s="585"/>
      <c r="C497" s="344" t="s">
        <v>1093</v>
      </c>
      <c r="D497" s="983" t="s">
        <v>990</v>
      </c>
      <c r="E497" s="996" t="s">
        <v>10103</v>
      </c>
      <c r="F497" s="1013" t="s">
        <v>5845</v>
      </c>
      <c r="G497" s="1526">
        <v>276.28999999999996</v>
      </c>
      <c r="H497" s="985">
        <f t="shared" si="48"/>
        <v>0</v>
      </c>
      <c r="I497" s="1354">
        <f t="shared" si="49"/>
        <v>0</v>
      </c>
      <c r="J497" s="506">
        <v>1</v>
      </c>
      <c r="K497" s="506">
        <v>15</v>
      </c>
      <c r="L497" s="111"/>
      <c r="M497" s="1385">
        <f t="shared" si="50"/>
        <v>0</v>
      </c>
    </row>
    <row r="498" spans="2:13">
      <c r="B498" s="585"/>
      <c r="C498" s="344" t="s">
        <v>1094</v>
      </c>
      <c r="D498" s="983" t="s">
        <v>990</v>
      </c>
      <c r="E498" s="996" t="s">
        <v>10104</v>
      </c>
      <c r="F498" s="1013" t="s">
        <v>5846</v>
      </c>
      <c r="G498" s="1526">
        <v>276.28999999999996</v>
      </c>
      <c r="H498" s="985">
        <f t="shared" si="48"/>
        <v>0</v>
      </c>
      <c r="I498" s="1354">
        <f t="shared" si="49"/>
        <v>0</v>
      </c>
      <c r="J498" s="506">
        <v>1</v>
      </c>
      <c r="K498" s="506">
        <v>13</v>
      </c>
      <c r="L498" s="111"/>
      <c r="M498" s="1385">
        <f t="shared" si="50"/>
        <v>0</v>
      </c>
    </row>
    <row r="499" spans="2:13">
      <c r="B499" s="585"/>
      <c r="C499" s="348" t="s">
        <v>1095</v>
      </c>
      <c r="D499" s="986" t="s">
        <v>990</v>
      </c>
      <c r="E499" s="996" t="s">
        <v>10105</v>
      </c>
      <c r="F499" s="997" t="s">
        <v>5847</v>
      </c>
      <c r="G499" s="1429">
        <v>302.2</v>
      </c>
      <c r="H499" s="988">
        <f t="shared" si="48"/>
        <v>0</v>
      </c>
      <c r="I499" s="1355">
        <f t="shared" si="49"/>
        <v>0</v>
      </c>
      <c r="J499" s="508">
        <v>1</v>
      </c>
      <c r="K499" s="508">
        <v>10</v>
      </c>
      <c r="L499" s="61"/>
      <c r="M499" s="1389">
        <f t="shared" si="50"/>
        <v>0</v>
      </c>
    </row>
    <row r="500" spans="2:13">
      <c r="B500" s="477"/>
      <c r="C500" s="405"/>
      <c r="D500" s="356"/>
      <c r="E500" s="995"/>
      <c r="F500" s="991"/>
      <c r="G500" s="1528"/>
      <c r="H500" s="992"/>
      <c r="I500" s="1455"/>
      <c r="J500" s="624"/>
      <c r="K500" s="624"/>
      <c r="L500" s="110"/>
      <c r="M500" s="1387"/>
    </row>
    <row r="501" spans="2:13">
      <c r="B501" s="585"/>
      <c r="C501" s="341" t="s">
        <v>1096</v>
      </c>
      <c r="D501" s="386" t="s">
        <v>990</v>
      </c>
      <c r="E501" s="1011" t="s">
        <v>10106</v>
      </c>
      <c r="F501" s="981" t="s">
        <v>5848</v>
      </c>
      <c r="G501" s="1428">
        <v>1025.8</v>
      </c>
      <c r="H501" s="982">
        <f t="shared" si="48"/>
        <v>0</v>
      </c>
      <c r="I501" s="1353">
        <f t="shared" si="49"/>
        <v>0</v>
      </c>
      <c r="J501" s="504">
        <v>1</v>
      </c>
      <c r="K501" s="504">
        <v>4</v>
      </c>
      <c r="L501" s="40"/>
      <c r="M501" s="1383">
        <f t="shared" si="50"/>
        <v>0</v>
      </c>
    </row>
    <row r="502" spans="2:13">
      <c r="B502" s="585"/>
      <c r="C502" s="344" t="s">
        <v>1097</v>
      </c>
      <c r="D502" s="390" t="s">
        <v>986</v>
      </c>
      <c r="E502" s="1012" t="s">
        <v>10107</v>
      </c>
      <c r="F502" s="984" t="s">
        <v>5849</v>
      </c>
      <c r="G502" s="1526">
        <v>989.56</v>
      </c>
      <c r="H502" s="985">
        <f t="shared" si="48"/>
        <v>0</v>
      </c>
      <c r="I502" s="1354">
        <f t="shared" si="49"/>
        <v>0</v>
      </c>
      <c r="J502" s="506">
        <v>1</v>
      </c>
      <c r="K502" s="506">
        <v>5</v>
      </c>
      <c r="L502" s="111"/>
      <c r="M502" s="1385">
        <f t="shared" si="50"/>
        <v>0</v>
      </c>
    </row>
    <row r="503" spans="2:13">
      <c r="B503" s="585"/>
      <c r="C503" s="387" t="s">
        <v>3076</v>
      </c>
      <c r="D503" s="390" t="s">
        <v>986</v>
      </c>
      <c r="E503" s="1012" t="s">
        <v>10108</v>
      </c>
      <c r="F503" s="1013" t="s">
        <v>5850</v>
      </c>
      <c r="G503" s="1275">
        <v>0</v>
      </c>
      <c r="H503" s="985">
        <f t="shared" si="48"/>
        <v>0</v>
      </c>
      <c r="I503" s="1354">
        <f t="shared" si="49"/>
        <v>0</v>
      </c>
      <c r="J503" s="506">
        <v>1</v>
      </c>
      <c r="K503" s="506">
        <v>5</v>
      </c>
      <c r="L503" s="111"/>
      <c r="M503" s="1385">
        <f t="shared" si="50"/>
        <v>0</v>
      </c>
    </row>
    <row r="504" spans="2:13">
      <c r="B504" s="585"/>
      <c r="C504" s="344" t="s">
        <v>1098</v>
      </c>
      <c r="D504" s="390" t="s">
        <v>990</v>
      </c>
      <c r="E504" s="1012" t="s">
        <v>10109</v>
      </c>
      <c r="F504" s="1013" t="s">
        <v>5851</v>
      </c>
      <c r="G504" s="1526">
        <v>556.4</v>
      </c>
      <c r="H504" s="985">
        <f t="shared" si="48"/>
        <v>0</v>
      </c>
      <c r="I504" s="1354">
        <f t="shared" si="49"/>
        <v>0</v>
      </c>
      <c r="J504" s="506">
        <v>1</v>
      </c>
      <c r="K504" s="506">
        <v>8</v>
      </c>
      <c r="L504" s="111"/>
      <c r="M504" s="1385">
        <f t="shared" si="50"/>
        <v>0</v>
      </c>
    </row>
    <row r="505" spans="2:13">
      <c r="B505" s="585"/>
      <c r="C505" s="344" t="s">
        <v>1099</v>
      </c>
      <c r="D505" s="390" t="s">
        <v>990</v>
      </c>
      <c r="E505" s="1012" t="s">
        <v>10110</v>
      </c>
      <c r="F505" s="984" t="s">
        <v>5852</v>
      </c>
      <c r="G505" s="1526">
        <v>490.84</v>
      </c>
      <c r="H505" s="985">
        <f t="shared" si="48"/>
        <v>0</v>
      </c>
      <c r="I505" s="1354">
        <f t="shared" si="49"/>
        <v>0</v>
      </c>
      <c r="J505" s="506">
        <v>1</v>
      </c>
      <c r="K505" s="506">
        <v>8</v>
      </c>
      <c r="L505" s="111"/>
      <c r="M505" s="1385">
        <f t="shared" si="50"/>
        <v>0</v>
      </c>
    </row>
    <row r="506" spans="2:13">
      <c r="B506" s="585"/>
      <c r="C506" s="344" t="s">
        <v>1100</v>
      </c>
      <c r="D506" s="390" t="s">
        <v>990</v>
      </c>
      <c r="E506" s="1012" t="s">
        <v>10111</v>
      </c>
      <c r="F506" s="984" t="s">
        <v>5853</v>
      </c>
      <c r="G506" s="1526">
        <v>514</v>
      </c>
      <c r="H506" s="985">
        <f t="shared" si="48"/>
        <v>0</v>
      </c>
      <c r="I506" s="1354">
        <f t="shared" si="49"/>
        <v>0</v>
      </c>
      <c r="J506" s="506">
        <v>1</v>
      </c>
      <c r="K506" s="506">
        <v>8</v>
      </c>
      <c r="L506" s="111"/>
      <c r="M506" s="1385">
        <f t="shared" si="50"/>
        <v>0</v>
      </c>
    </row>
    <row r="507" spans="2:13">
      <c r="B507" s="585"/>
      <c r="C507" s="344" t="s">
        <v>1101</v>
      </c>
      <c r="D507" s="390" t="s">
        <v>990</v>
      </c>
      <c r="E507" s="1012" t="s">
        <v>10112</v>
      </c>
      <c r="F507" s="984" t="s">
        <v>5854</v>
      </c>
      <c r="G507" s="1526">
        <v>490.84</v>
      </c>
      <c r="H507" s="985">
        <f t="shared" ref="H507:H514" si="51">$H$2</f>
        <v>0</v>
      </c>
      <c r="I507" s="1354">
        <f t="shared" ref="I507:I514" si="52">IFERROR(H507*G507,"-")</f>
        <v>0</v>
      </c>
      <c r="J507" s="506">
        <v>1</v>
      </c>
      <c r="K507" s="506">
        <v>6</v>
      </c>
      <c r="L507" s="111"/>
      <c r="M507" s="1385">
        <f t="shared" ref="M507:M514" si="53">IFERROR(I507*L507,0)</f>
        <v>0</v>
      </c>
    </row>
    <row r="508" spans="2:13">
      <c r="B508" s="585"/>
      <c r="C508" s="344" t="s">
        <v>1102</v>
      </c>
      <c r="D508" s="390" t="s">
        <v>990</v>
      </c>
      <c r="E508" s="1012" t="s">
        <v>10113</v>
      </c>
      <c r="F508" s="984" t="s">
        <v>5855</v>
      </c>
      <c r="G508" s="1526">
        <v>519.16999999999996</v>
      </c>
      <c r="H508" s="985">
        <f t="shared" si="51"/>
        <v>0</v>
      </c>
      <c r="I508" s="1354">
        <f t="shared" si="52"/>
        <v>0</v>
      </c>
      <c r="J508" s="506">
        <v>1</v>
      </c>
      <c r="K508" s="506">
        <v>6</v>
      </c>
      <c r="L508" s="111"/>
      <c r="M508" s="1385">
        <f t="shared" si="53"/>
        <v>0</v>
      </c>
    </row>
    <row r="509" spans="2:13">
      <c r="B509" s="585"/>
      <c r="C509" s="344" t="s">
        <v>1103</v>
      </c>
      <c r="D509" s="390" t="s">
        <v>990</v>
      </c>
      <c r="E509" s="1012" t="s">
        <v>10114</v>
      </c>
      <c r="F509" s="984" t="s">
        <v>5856</v>
      </c>
      <c r="G509" s="1526">
        <v>591.59</v>
      </c>
      <c r="H509" s="985">
        <f t="shared" si="51"/>
        <v>0</v>
      </c>
      <c r="I509" s="1354">
        <f t="shared" si="52"/>
        <v>0</v>
      </c>
      <c r="J509" s="506">
        <v>1</v>
      </c>
      <c r="K509" s="506">
        <v>5</v>
      </c>
      <c r="L509" s="111"/>
      <c r="M509" s="1385">
        <f t="shared" si="53"/>
        <v>0</v>
      </c>
    </row>
    <row r="510" spans="2:13">
      <c r="B510" s="585"/>
      <c r="C510" s="348" t="s">
        <v>1104</v>
      </c>
      <c r="D510" s="393" t="s">
        <v>990</v>
      </c>
      <c r="E510" s="998" t="s">
        <v>10115</v>
      </c>
      <c r="F510" s="987" t="s">
        <v>5857</v>
      </c>
      <c r="G510" s="1429">
        <v>546.43999999999994</v>
      </c>
      <c r="H510" s="988">
        <f t="shared" si="51"/>
        <v>0</v>
      </c>
      <c r="I510" s="1355">
        <f t="shared" si="52"/>
        <v>0</v>
      </c>
      <c r="J510" s="508">
        <v>1</v>
      </c>
      <c r="K510" s="508">
        <v>5</v>
      </c>
      <c r="L510" s="61"/>
      <c r="M510" s="1389">
        <f t="shared" si="53"/>
        <v>0</v>
      </c>
    </row>
    <row r="511" spans="2:13">
      <c r="B511" s="477"/>
      <c r="C511" s="405"/>
      <c r="D511" s="356"/>
      <c r="E511" s="995"/>
      <c r="F511" s="991"/>
      <c r="G511" s="1528"/>
      <c r="H511" s="992"/>
      <c r="I511" s="1455"/>
      <c r="J511" s="624"/>
      <c r="K511" s="624"/>
      <c r="L511" s="110"/>
      <c r="M511" s="1387"/>
    </row>
    <row r="512" spans="2:13">
      <c r="B512" s="585"/>
      <c r="C512" s="673" t="s">
        <v>1105</v>
      </c>
      <c r="D512" s="404" t="s">
        <v>990</v>
      </c>
      <c r="E512" s="1038" t="s">
        <v>10116</v>
      </c>
      <c r="F512" s="989" t="s">
        <v>5858</v>
      </c>
      <c r="G512" s="1527">
        <v>3221.03</v>
      </c>
      <c r="H512" s="990">
        <f t="shared" si="51"/>
        <v>0</v>
      </c>
      <c r="I512" s="1422">
        <f t="shared" si="52"/>
        <v>0</v>
      </c>
      <c r="J512" s="333">
        <v>1</v>
      </c>
      <c r="K512" s="333">
        <v>2</v>
      </c>
      <c r="L512" s="185"/>
      <c r="M512" s="1384">
        <f t="shared" si="53"/>
        <v>0</v>
      </c>
    </row>
    <row r="513" spans="1:17">
      <c r="B513" s="477"/>
      <c r="C513" s="405"/>
      <c r="D513" s="356"/>
      <c r="E513" s="995"/>
      <c r="F513" s="991"/>
      <c r="G513" s="1528"/>
      <c r="H513" s="992"/>
      <c r="I513" s="1455"/>
      <c r="J513" s="624"/>
      <c r="K513" s="624"/>
      <c r="L513" s="110"/>
      <c r="M513" s="1387"/>
    </row>
    <row r="514" spans="1:17">
      <c r="B514" s="1039"/>
      <c r="C514" s="387" t="s">
        <v>3076</v>
      </c>
      <c r="D514" s="330"/>
      <c r="E514" s="993" t="s">
        <v>10117</v>
      </c>
      <c r="F514" s="994" t="s">
        <v>5859</v>
      </c>
      <c r="G514" s="1275">
        <v>0</v>
      </c>
      <c r="H514" s="990">
        <f t="shared" si="51"/>
        <v>0</v>
      </c>
      <c r="I514" s="1422">
        <f t="shared" si="52"/>
        <v>0</v>
      </c>
      <c r="J514" s="333">
        <v>1</v>
      </c>
      <c r="K514" s="333">
        <v>1</v>
      </c>
      <c r="L514" s="185"/>
      <c r="M514" s="1384">
        <f t="shared" si="53"/>
        <v>0</v>
      </c>
    </row>
    <row r="515" spans="1:17" ht="15.75" customHeight="1">
      <c r="B515" s="1040"/>
      <c r="C515" s="472"/>
      <c r="D515" s="975"/>
      <c r="E515" s="473" t="s">
        <v>5212</v>
      </c>
      <c r="F515" s="976"/>
      <c r="G515" s="1525" t="s">
        <v>563</v>
      </c>
      <c r="H515" s="977"/>
      <c r="I515" s="1415"/>
      <c r="J515" s="978"/>
      <c r="K515" s="979"/>
      <c r="L515" s="195"/>
      <c r="M515" s="1404"/>
    </row>
    <row r="516" spans="1:17">
      <c r="B516" s="477"/>
      <c r="C516" s="384" t="s">
        <v>1106</v>
      </c>
      <c r="D516" s="330">
        <v>733</v>
      </c>
      <c r="E516" s="993" t="s">
        <v>9948</v>
      </c>
      <c r="F516" s="993" t="s">
        <v>1108</v>
      </c>
      <c r="G516" s="1428">
        <v>33.86</v>
      </c>
      <c r="H516" s="982">
        <f t="shared" ref="H516:H523" si="54">$H$2</f>
        <v>0</v>
      </c>
      <c r="I516" s="1353">
        <f t="shared" ref="I516:I523" si="55">IFERROR(H516*G516,"-")</f>
        <v>0</v>
      </c>
      <c r="J516" s="504">
        <v>25</v>
      </c>
      <c r="K516" s="504">
        <v>200</v>
      </c>
      <c r="L516" s="40"/>
      <c r="M516" s="1383">
        <f t="shared" ref="M516:M523" si="56">IFERROR(I516*L516,0)</f>
        <v>0</v>
      </c>
    </row>
    <row r="517" spans="1:17">
      <c r="B517" s="477"/>
      <c r="C517" s="391" t="s">
        <v>1109</v>
      </c>
      <c r="D517" s="986">
        <v>733</v>
      </c>
      <c r="E517" s="996" t="s">
        <v>9949</v>
      </c>
      <c r="F517" s="996" t="s">
        <v>1111</v>
      </c>
      <c r="G517" s="1429">
        <v>42.56</v>
      </c>
      <c r="H517" s="988">
        <f t="shared" si="54"/>
        <v>0</v>
      </c>
      <c r="I517" s="1355">
        <f t="shared" si="55"/>
        <v>0</v>
      </c>
      <c r="J517" s="508">
        <v>25</v>
      </c>
      <c r="K517" s="508">
        <v>100</v>
      </c>
      <c r="L517" s="61"/>
      <c r="M517" s="1389">
        <f t="shared" si="56"/>
        <v>0</v>
      </c>
    </row>
    <row r="518" spans="1:17">
      <c r="B518" s="477"/>
      <c r="C518" s="387" t="s">
        <v>1112</v>
      </c>
      <c r="D518" s="983">
        <v>733</v>
      </c>
      <c r="E518" s="1031" t="s">
        <v>9950</v>
      </c>
      <c r="F518" s="1031" t="s">
        <v>1113</v>
      </c>
      <c r="G518" s="1526">
        <v>71.56</v>
      </c>
      <c r="H518" s="985">
        <f t="shared" si="54"/>
        <v>0</v>
      </c>
      <c r="I518" s="1354">
        <f t="shared" si="55"/>
        <v>0</v>
      </c>
      <c r="J518" s="506">
        <v>20</v>
      </c>
      <c r="K518" s="506">
        <v>100</v>
      </c>
      <c r="L518" s="111"/>
      <c r="M518" s="1385">
        <f t="shared" si="56"/>
        <v>0</v>
      </c>
    </row>
    <row r="519" spans="1:17">
      <c r="B519" s="477"/>
      <c r="C519" s="387" t="s">
        <v>1114</v>
      </c>
      <c r="D519" s="986">
        <v>733</v>
      </c>
      <c r="E519" s="996" t="s">
        <v>9951</v>
      </c>
      <c r="F519" s="996" t="s">
        <v>1115</v>
      </c>
      <c r="G519" s="1526">
        <v>133.31</v>
      </c>
      <c r="H519" s="985">
        <f t="shared" si="54"/>
        <v>0</v>
      </c>
      <c r="I519" s="1354">
        <f t="shared" si="55"/>
        <v>0</v>
      </c>
      <c r="J519" s="506">
        <v>10</v>
      </c>
      <c r="K519" s="506">
        <v>50</v>
      </c>
      <c r="L519" s="111"/>
      <c r="M519" s="1385">
        <f t="shared" si="56"/>
        <v>0</v>
      </c>
    </row>
    <row r="520" spans="1:17">
      <c r="B520" s="477"/>
      <c r="C520" s="387" t="s">
        <v>1116</v>
      </c>
      <c r="D520" s="986">
        <v>733</v>
      </c>
      <c r="E520" s="996" t="s">
        <v>9952</v>
      </c>
      <c r="F520" s="996" t="s">
        <v>1117</v>
      </c>
      <c r="G520" s="1526">
        <v>175.59</v>
      </c>
      <c r="H520" s="985">
        <f t="shared" si="54"/>
        <v>0</v>
      </c>
      <c r="I520" s="1354">
        <f t="shared" si="55"/>
        <v>0</v>
      </c>
      <c r="J520" s="506">
        <v>5</v>
      </c>
      <c r="K520" s="506">
        <v>30</v>
      </c>
      <c r="L520" s="111"/>
      <c r="M520" s="1385">
        <f t="shared" si="56"/>
        <v>0</v>
      </c>
    </row>
    <row r="521" spans="1:17">
      <c r="B521" s="477"/>
      <c r="C521" s="387" t="s">
        <v>1118</v>
      </c>
      <c r="D521" s="986">
        <v>733</v>
      </c>
      <c r="E521" s="996" t="s">
        <v>9953</v>
      </c>
      <c r="F521" s="996" t="s">
        <v>1119</v>
      </c>
      <c r="G521" s="1526">
        <v>299.18</v>
      </c>
      <c r="H521" s="985">
        <f t="shared" si="54"/>
        <v>0</v>
      </c>
      <c r="I521" s="1354">
        <f t="shared" si="55"/>
        <v>0</v>
      </c>
      <c r="J521" s="506">
        <v>3</v>
      </c>
      <c r="K521" s="506">
        <v>18</v>
      </c>
      <c r="L521" s="111"/>
      <c r="M521" s="1385">
        <f t="shared" si="56"/>
        <v>0</v>
      </c>
    </row>
    <row r="522" spans="1:17">
      <c r="B522" s="477"/>
      <c r="C522" s="387" t="s">
        <v>1120</v>
      </c>
      <c r="D522" s="986">
        <v>733</v>
      </c>
      <c r="E522" s="997" t="s">
        <v>9954</v>
      </c>
      <c r="F522" s="996" t="s">
        <v>1121</v>
      </c>
      <c r="G522" s="1526">
        <v>655</v>
      </c>
      <c r="H522" s="985">
        <f t="shared" si="54"/>
        <v>0</v>
      </c>
      <c r="I522" s="1354">
        <f t="shared" si="55"/>
        <v>0</v>
      </c>
      <c r="J522" s="506">
        <v>2</v>
      </c>
      <c r="K522" s="506">
        <v>8</v>
      </c>
      <c r="L522" s="111"/>
      <c r="M522" s="1385">
        <f t="shared" si="56"/>
        <v>0</v>
      </c>
    </row>
    <row r="523" spans="1:17">
      <c r="B523" s="492"/>
      <c r="C523" s="387" t="s">
        <v>1122</v>
      </c>
      <c r="D523" s="983">
        <v>733</v>
      </c>
      <c r="E523" s="1031" t="s">
        <v>9955</v>
      </c>
      <c r="F523" s="1031" t="s">
        <v>1124</v>
      </c>
      <c r="G523" s="1526">
        <v>1694.83</v>
      </c>
      <c r="H523" s="985">
        <f t="shared" si="54"/>
        <v>0</v>
      </c>
      <c r="I523" s="1354">
        <f t="shared" si="55"/>
        <v>0</v>
      </c>
      <c r="J523" s="506">
        <v>2</v>
      </c>
      <c r="K523" s="506">
        <v>6</v>
      </c>
      <c r="L523" s="111"/>
      <c r="M523" s="1385">
        <f t="shared" si="56"/>
        <v>0</v>
      </c>
    </row>
    <row r="524" spans="1:17" ht="15.75" customHeight="1">
      <c r="B524" s="513"/>
      <c r="C524" s="472"/>
      <c r="D524" s="975"/>
      <c r="E524" s="473" t="s">
        <v>8653</v>
      </c>
      <c r="F524" s="976"/>
      <c r="G524" s="1525" t="s">
        <v>563</v>
      </c>
      <c r="H524" s="977"/>
      <c r="I524" s="1415"/>
      <c r="J524" s="978"/>
      <c r="K524" s="979"/>
      <c r="L524" s="192"/>
      <c r="M524" s="1404"/>
      <c r="N524" s="304"/>
      <c r="O524" s="1287"/>
    </row>
    <row r="525" spans="1:17" s="968" customFormat="1">
      <c r="A525" s="304"/>
      <c r="B525" s="1005"/>
      <c r="C525" s="1041" t="s">
        <v>750</v>
      </c>
      <c r="D525" s="1042">
        <v>618</v>
      </c>
      <c r="E525" s="1043" t="s">
        <v>8697</v>
      </c>
      <c r="F525" s="1043" t="s">
        <v>5656</v>
      </c>
      <c r="G525" s="1536">
        <v>6.87</v>
      </c>
      <c r="H525" s="990">
        <f t="shared" ref="H525:H546" si="57">$H$2</f>
        <v>0</v>
      </c>
      <c r="I525" s="1422">
        <f t="shared" ref="I525:I546" si="58">IFERROR(H525*G525,"-")</f>
        <v>0</v>
      </c>
      <c r="J525" s="1044">
        <v>25</v>
      </c>
      <c r="K525" s="1045">
        <v>4300</v>
      </c>
      <c r="L525" s="186"/>
      <c r="M525" s="1384">
        <f t="shared" ref="M525:M546" si="59">IFERROR(I525*L525,0)</f>
        <v>0</v>
      </c>
      <c r="N525" s="967"/>
      <c r="O525" s="1541"/>
      <c r="Q525" s="45"/>
    </row>
    <row r="526" spans="1:17" s="968" customFormat="1">
      <c r="A526" s="304"/>
      <c r="B526" s="1005"/>
      <c r="C526" s="1028"/>
      <c r="D526" s="483"/>
      <c r="E526" s="669"/>
      <c r="F526" s="669"/>
      <c r="G526" s="1534"/>
      <c r="H526" s="992"/>
      <c r="I526" s="1455"/>
      <c r="J526" s="1046"/>
      <c r="K526" s="1032"/>
      <c r="L526" s="187"/>
      <c r="M526" s="1387"/>
      <c r="N526" s="967"/>
      <c r="O526" s="1541"/>
    </row>
    <row r="527" spans="1:17">
      <c r="B527" s="400"/>
      <c r="C527" s="384" t="s">
        <v>751</v>
      </c>
      <c r="D527" s="330">
        <v>618</v>
      </c>
      <c r="E527" s="981" t="s">
        <v>8698</v>
      </c>
      <c r="F527" s="981" t="s">
        <v>5657</v>
      </c>
      <c r="G527" s="1428">
        <v>4.8599999999999994</v>
      </c>
      <c r="H527" s="982">
        <f t="shared" si="57"/>
        <v>0</v>
      </c>
      <c r="I527" s="1353">
        <f t="shared" si="58"/>
        <v>0</v>
      </c>
      <c r="J527" s="343">
        <v>25</v>
      </c>
      <c r="K527" s="504">
        <v>2500</v>
      </c>
      <c r="L527" s="114"/>
      <c r="M527" s="1383">
        <f t="shared" si="59"/>
        <v>0</v>
      </c>
      <c r="N527" s="304"/>
      <c r="O527" s="1287"/>
    </row>
    <row r="528" spans="1:17">
      <c r="B528" s="400"/>
      <c r="C528" s="387" t="s">
        <v>752</v>
      </c>
      <c r="D528" s="986">
        <v>618</v>
      </c>
      <c r="E528" s="984" t="s">
        <v>8699</v>
      </c>
      <c r="F528" s="984" t="s">
        <v>5672</v>
      </c>
      <c r="G528" s="1526">
        <v>7.0299999999999994</v>
      </c>
      <c r="H528" s="985">
        <f t="shared" si="57"/>
        <v>0</v>
      </c>
      <c r="I528" s="1354">
        <f t="shared" si="58"/>
        <v>0</v>
      </c>
      <c r="J528" s="532">
        <v>25</v>
      </c>
      <c r="K528" s="506">
        <v>1500</v>
      </c>
      <c r="L528" s="116"/>
      <c r="M528" s="1385">
        <f t="shared" si="59"/>
        <v>0</v>
      </c>
      <c r="N528" s="304"/>
      <c r="O528" s="1287"/>
    </row>
    <row r="529" spans="2:15">
      <c r="B529" s="400"/>
      <c r="C529" s="391" t="s">
        <v>753</v>
      </c>
      <c r="D529" s="986">
        <v>618</v>
      </c>
      <c r="E529" s="987" t="s">
        <v>8700</v>
      </c>
      <c r="F529" s="987" t="s">
        <v>5658</v>
      </c>
      <c r="G529" s="1429">
        <v>6.17</v>
      </c>
      <c r="H529" s="988">
        <f t="shared" si="57"/>
        <v>0</v>
      </c>
      <c r="I529" s="1355">
        <f t="shared" si="58"/>
        <v>0</v>
      </c>
      <c r="J529" s="350">
        <v>25</v>
      </c>
      <c r="K529" s="508">
        <v>1500</v>
      </c>
      <c r="L529" s="117"/>
      <c r="M529" s="1389">
        <f t="shared" si="59"/>
        <v>0</v>
      </c>
      <c r="N529" s="304"/>
      <c r="O529" s="1287"/>
    </row>
    <row r="530" spans="2:15">
      <c r="B530" s="400"/>
      <c r="C530" s="405"/>
      <c r="D530" s="356"/>
      <c r="E530" s="991"/>
      <c r="F530" s="991"/>
      <c r="G530" s="1528"/>
      <c r="H530" s="992"/>
      <c r="I530" s="1455"/>
      <c r="J530" s="635"/>
      <c r="K530" s="624"/>
      <c r="L530" s="119"/>
      <c r="M530" s="1387"/>
      <c r="N530" s="304"/>
      <c r="O530" s="1287"/>
    </row>
    <row r="531" spans="2:15">
      <c r="B531" s="400"/>
      <c r="C531" s="384" t="s">
        <v>754</v>
      </c>
      <c r="D531" s="330">
        <v>618</v>
      </c>
      <c r="E531" s="981" t="s">
        <v>8701</v>
      </c>
      <c r="F531" s="981" t="s">
        <v>5694</v>
      </c>
      <c r="G531" s="1428">
        <v>7.49</v>
      </c>
      <c r="H531" s="982">
        <f t="shared" si="57"/>
        <v>0</v>
      </c>
      <c r="I531" s="1353">
        <f t="shared" si="58"/>
        <v>0</v>
      </c>
      <c r="J531" s="343">
        <v>25</v>
      </c>
      <c r="K531" s="504">
        <v>500</v>
      </c>
      <c r="L531" s="114"/>
      <c r="M531" s="1383">
        <f t="shared" si="59"/>
        <v>0</v>
      </c>
      <c r="N531" s="304"/>
      <c r="O531" s="1287"/>
    </row>
    <row r="532" spans="2:15">
      <c r="B532" s="400"/>
      <c r="C532" s="387" t="s">
        <v>3076</v>
      </c>
      <c r="D532" s="986">
        <v>618</v>
      </c>
      <c r="E532" s="984" t="s">
        <v>8702</v>
      </c>
      <c r="F532" s="984" t="s">
        <v>5695</v>
      </c>
      <c r="G532" s="1275">
        <v>0</v>
      </c>
      <c r="H532" s="985">
        <f t="shared" si="57"/>
        <v>0</v>
      </c>
      <c r="I532" s="1354">
        <f t="shared" si="58"/>
        <v>0</v>
      </c>
      <c r="J532" s="532">
        <v>25</v>
      </c>
      <c r="K532" s="506">
        <v>700</v>
      </c>
      <c r="L532" s="116"/>
      <c r="M532" s="1385">
        <f t="shared" si="59"/>
        <v>0</v>
      </c>
      <c r="N532" s="304"/>
      <c r="O532" s="1287"/>
    </row>
    <row r="533" spans="2:15">
      <c r="B533" s="400"/>
      <c r="C533" s="387" t="s">
        <v>755</v>
      </c>
      <c r="D533" s="986">
        <v>618</v>
      </c>
      <c r="E533" s="984" t="s">
        <v>8703</v>
      </c>
      <c r="F533" s="984" t="s">
        <v>5677</v>
      </c>
      <c r="G533" s="1526">
        <v>12.97</v>
      </c>
      <c r="H533" s="985">
        <f t="shared" si="57"/>
        <v>0</v>
      </c>
      <c r="I533" s="1354">
        <f t="shared" si="58"/>
        <v>0</v>
      </c>
      <c r="J533" s="532">
        <v>30</v>
      </c>
      <c r="K533" s="506">
        <v>600</v>
      </c>
      <c r="L533" s="116"/>
      <c r="M533" s="1385">
        <f t="shared" si="59"/>
        <v>0</v>
      </c>
      <c r="N533" s="304"/>
      <c r="O533" s="1287"/>
    </row>
    <row r="534" spans="2:15">
      <c r="B534" s="400"/>
      <c r="C534" s="387" t="s">
        <v>756</v>
      </c>
      <c r="D534" s="986">
        <v>618</v>
      </c>
      <c r="E534" s="984" t="s">
        <v>8704</v>
      </c>
      <c r="F534" s="984" t="s">
        <v>5696</v>
      </c>
      <c r="G534" s="1526">
        <v>11.42</v>
      </c>
      <c r="H534" s="985">
        <f t="shared" si="57"/>
        <v>0</v>
      </c>
      <c r="I534" s="1354">
        <f t="shared" si="58"/>
        <v>0</v>
      </c>
      <c r="J534" s="532">
        <v>25</v>
      </c>
      <c r="K534" s="506">
        <v>700</v>
      </c>
      <c r="L534" s="116"/>
      <c r="M534" s="1385">
        <f t="shared" si="59"/>
        <v>0</v>
      </c>
      <c r="N534" s="304"/>
      <c r="O534" s="1287"/>
    </row>
    <row r="535" spans="2:15">
      <c r="B535" s="400"/>
      <c r="C535" s="391" t="s">
        <v>757</v>
      </c>
      <c r="D535" s="986">
        <v>618</v>
      </c>
      <c r="E535" s="987" t="s">
        <v>8705</v>
      </c>
      <c r="F535" s="987" t="s">
        <v>5659</v>
      </c>
      <c r="G535" s="1429">
        <v>11.94</v>
      </c>
      <c r="H535" s="988">
        <f t="shared" si="57"/>
        <v>0</v>
      </c>
      <c r="I535" s="1355">
        <f t="shared" si="58"/>
        <v>0</v>
      </c>
      <c r="J535" s="350">
        <v>25</v>
      </c>
      <c r="K535" s="508">
        <v>700</v>
      </c>
      <c r="L535" s="117"/>
      <c r="M535" s="1389">
        <f t="shared" si="59"/>
        <v>0</v>
      </c>
      <c r="N535" s="304"/>
      <c r="O535" s="1287"/>
    </row>
    <row r="536" spans="2:15">
      <c r="B536" s="400"/>
      <c r="C536" s="405"/>
      <c r="D536" s="356"/>
      <c r="E536" s="991"/>
      <c r="F536" s="991"/>
      <c r="G536" s="1528"/>
      <c r="H536" s="992"/>
      <c r="I536" s="1455"/>
      <c r="J536" s="635"/>
      <c r="K536" s="624"/>
      <c r="L536" s="119"/>
      <c r="M536" s="1387"/>
      <c r="N536" s="304"/>
      <c r="O536" s="1287"/>
    </row>
    <row r="537" spans="2:15">
      <c r="B537" s="400"/>
      <c r="C537" s="384" t="s">
        <v>758</v>
      </c>
      <c r="D537" s="330">
        <v>618</v>
      </c>
      <c r="E537" s="981" t="s">
        <v>8706</v>
      </c>
      <c r="F537" s="981" t="s">
        <v>5697</v>
      </c>
      <c r="G537" s="1428">
        <v>19.700000000000003</v>
      </c>
      <c r="H537" s="982">
        <f t="shared" si="57"/>
        <v>0</v>
      </c>
      <c r="I537" s="1353">
        <f t="shared" si="58"/>
        <v>0</v>
      </c>
      <c r="J537" s="343">
        <v>10</v>
      </c>
      <c r="K537" s="504">
        <v>320</v>
      </c>
      <c r="L537" s="114"/>
      <c r="M537" s="1383">
        <f t="shared" si="59"/>
        <v>0</v>
      </c>
      <c r="N537" s="304"/>
      <c r="O537" s="1287"/>
    </row>
    <row r="538" spans="2:15">
      <c r="B538" s="400"/>
      <c r="C538" s="387" t="s">
        <v>3076</v>
      </c>
      <c r="D538" s="983">
        <v>618</v>
      </c>
      <c r="E538" s="984" t="s">
        <v>8707</v>
      </c>
      <c r="F538" s="984" t="s">
        <v>5680</v>
      </c>
      <c r="G538" s="1275">
        <v>0</v>
      </c>
      <c r="H538" s="985">
        <f t="shared" si="57"/>
        <v>0</v>
      </c>
      <c r="I538" s="1354">
        <f t="shared" si="58"/>
        <v>0</v>
      </c>
      <c r="J538" s="532">
        <v>10</v>
      </c>
      <c r="K538" s="506">
        <v>320</v>
      </c>
      <c r="L538" s="116"/>
      <c r="M538" s="1385">
        <f t="shared" si="59"/>
        <v>0</v>
      </c>
      <c r="N538" s="304"/>
      <c r="O538" s="1287"/>
    </row>
    <row r="539" spans="2:15">
      <c r="B539" s="400"/>
      <c r="C539" s="391" t="s">
        <v>759</v>
      </c>
      <c r="D539" s="986">
        <v>618</v>
      </c>
      <c r="E539" s="987" t="s">
        <v>8708</v>
      </c>
      <c r="F539" s="987" t="s">
        <v>5698</v>
      </c>
      <c r="G539" s="1429">
        <v>17.48</v>
      </c>
      <c r="H539" s="988">
        <f t="shared" si="57"/>
        <v>0</v>
      </c>
      <c r="I539" s="1355">
        <f t="shared" si="58"/>
        <v>0</v>
      </c>
      <c r="J539" s="350">
        <v>10</v>
      </c>
      <c r="K539" s="508">
        <v>300</v>
      </c>
      <c r="L539" s="117"/>
      <c r="M539" s="1389">
        <f t="shared" si="59"/>
        <v>0</v>
      </c>
      <c r="N539" s="304"/>
      <c r="O539" s="1287"/>
    </row>
    <row r="540" spans="2:15">
      <c r="B540" s="400"/>
      <c r="C540" s="405"/>
      <c r="D540" s="356"/>
      <c r="E540" s="991"/>
      <c r="F540" s="991"/>
      <c r="G540" s="1528"/>
      <c r="H540" s="992"/>
      <c r="I540" s="1455"/>
      <c r="J540" s="635"/>
      <c r="K540" s="624"/>
      <c r="L540" s="119"/>
      <c r="M540" s="1387"/>
      <c r="N540" s="304"/>
      <c r="O540" s="1287"/>
    </row>
    <row r="541" spans="2:15">
      <c r="B541" s="400"/>
      <c r="C541" s="387" t="s">
        <v>3076</v>
      </c>
      <c r="D541" s="980">
        <v>618</v>
      </c>
      <c r="E541" s="981" t="s">
        <v>8709</v>
      </c>
      <c r="F541" s="981" t="s">
        <v>5699</v>
      </c>
      <c r="G541" s="1275">
        <v>0</v>
      </c>
      <c r="H541" s="982">
        <f t="shared" si="57"/>
        <v>0</v>
      </c>
      <c r="I541" s="1353">
        <f t="shared" si="58"/>
        <v>0</v>
      </c>
      <c r="J541" s="343">
        <v>1</v>
      </c>
      <c r="K541" s="504">
        <v>200</v>
      </c>
      <c r="L541" s="114"/>
      <c r="M541" s="1383">
        <f t="shared" si="59"/>
        <v>0</v>
      </c>
      <c r="N541" s="304"/>
      <c r="O541" s="1287"/>
    </row>
    <row r="542" spans="2:15">
      <c r="B542" s="400"/>
      <c r="C542" s="391" t="s">
        <v>760</v>
      </c>
      <c r="D542" s="986">
        <v>618</v>
      </c>
      <c r="E542" s="987" t="s">
        <v>8710</v>
      </c>
      <c r="F542" s="987" t="s">
        <v>5700</v>
      </c>
      <c r="G542" s="1429">
        <v>21.900000000000002</v>
      </c>
      <c r="H542" s="988">
        <f t="shared" si="57"/>
        <v>0</v>
      </c>
      <c r="I542" s="1355">
        <f t="shared" si="58"/>
        <v>0</v>
      </c>
      <c r="J542" s="350">
        <v>1</v>
      </c>
      <c r="K542" s="508">
        <v>200</v>
      </c>
      <c r="L542" s="117"/>
      <c r="M542" s="1389">
        <f t="shared" si="59"/>
        <v>0</v>
      </c>
      <c r="N542" s="304"/>
      <c r="O542" s="1287"/>
    </row>
    <row r="543" spans="2:15">
      <c r="B543" s="400"/>
      <c r="C543" s="405"/>
      <c r="D543" s="356"/>
      <c r="E543" s="991"/>
      <c r="F543" s="991"/>
      <c r="G543" s="1528"/>
      <c r="H543" s="992"/>
      <c r="I543" s="1455"/>
      <c r="J543" s="635"/>
      <c r="K543" s="624"/>
      <c r="L543" s="119"/>
      <c r="M543" s="1387"/>
      <c r="N543" s="304"/>
      <c r="O543" s="1287"/>
    </row>
    <row r="544" spans="2:15">
      <c r="B544" s="400"/>
      <c r="C544" s="401" t="s">
        <v>761</v>
      </c>
      <c r="D544" s="330">
        <v>618</v>
      </c>
      <c r="E544" s="989" t="s">
        <v>8711</v>
      </c>
      <c r="F544" s="989" t="s">
        <v>5701</v>
      </c>
      <c r="G544" s="1527">
        <v>28.21</v>
      </c>
      <c r="H544" s="990">
        <f t="shared" si="57"/>
        <v>0</v>
      </c>
      <c r="I544" s="1422">
        <f t="shared" si="58"/>
        <v>0</v>
      </c>
      <c r="J544" s="660">
        <v>1</v>
      </c>
      <c r="K544" s="333">
        <v>140</v>
      </c>
      <c r="L544" s="182"/>
      <c r="M544" s="1384">
        <f t="shared" si="59"/>
        <v>0</v>
      </c>
      <c r="N544" s="304"/>
      <c r="O544" s="1287"/>
    </row>
    <row r="545" spans="2:15">
      <c r="B545" s="400"/>
      <c r="C545" s="405"/>
      <c r="D545" s="356"/>
      <c r="E545" s="991"/>
      <c r="F545" s="991"/>
      <c r="G545" s="1528"/>
      <c r="H545" s="992"/>
      <c r="I545" s="1455"/>
      <c r="J545" s="635"/>
      <c r="K545" s="624"/>
      <c r="L545" s="119"/>
      <c r="M545" s="1387"/>
      <c r="N545" s="304"/>
      <c r="O545" s="1287"/>
    </row>
    <row r="546" spans="2:15">
      <c r="B546" s="400"/>
      <c r="C546" s="401" t="s">
        <v>762</v>
      </c>
      <c r="D546" s="330">
        <v>618</v>
      </c>
      <c r="E546" s="989" t="s">
        <v>8712</v>
      </c>
      <c r="F546" s="989" t="s">
        <v>5702</v>
      </c>
      <c r="G546" s="1527">
        <v>82.54</v>
      </c>
      <c r="H546" s="990">
        <f t="shared" si="57"/>
        <v>0</v>
      </c>
      <c r="I546" s="1422">
        <f t="shared" si="58"/>
        <v>0</v>
      </c>
      <c r="J546" s="660">
        <v>1</v>
      </c>
      <c r="K546" s="333">
        <v>60</v>
      </c>
      <c r="L546" s="182"/>
      <c r="M546" s="1384">
        <f t="shared" si="59"/>
        <v>0</v>
      </c>
      <c r="N546" s="304"/>
      <c r="O546" s="1287"/>
    </row>
    <row r="547" spans="2:15">
      <c r="B547" s="513"/>
      <c r="C547" s="472"/>
      <c r="D547" s="975"/>
      <c r="E547" s="473" t="s">
        <v>8654</v>
      </c>
      <c r="F547" s="976"/>
      <c r="G547" s="1289" t="s">
        <v>563</v>
      </c>
      <c r="H547" s="977"/>
      <c r="I547" s="1415"/>
      <c r="J547" s="978"/>
      <c r="K547" s="979"/>
      <c r="L547" s="192"/>
      <c r="M547" s="1404"/>
      <c r="N547" s="304"/>
      <c r="O547" s="1287"/>
    </row>
    <row r="548" spans="2:15">
      <c r="B548" s="400"/>
      <c r="C548" s="384" t="s">
        <v>763</v>
      </c>
      <c r="D548" s="330">
        <v>617</v>
      </c>
      <c r="E548" s="981" t="s">
        <v>5860</v>
      </c>
      <c r="F548" s="981" t="s">
        <v>5649</v>
      </c>
      <c r="G548" s="1428">
        <v>4.17</v>
      </c>
      <c r="H548" s="982">
        <f t="shared" ref="H548:H561" si="60">$H$2</f>
        <v>0</v>
      </c>
      <c r="I548" s="1353">
        <f t="shared" ref="I548:I561" si="61">IFERROR(H548*G548,"-")</f>
        <v>0</v>
      </c>
      <c r="J548" s="343">
        <v>25</v>
      </c>
      <c r="K548" s="504">
        <v>3300</v>
      </c>
      <c r="L548" s="114"/>
      <c r="M548" s="1383">
        <f t="shared" ref="M548:M561" si="62">IFERROR(I548*L548,0)</f>
        <v>0</v>
      </c>
      <c r="N548" s="304"/>
      <c r="O548" s="1287"/>
    </row>
    <row r="549" spans="2:15">
      <c r="B549" s="400"/>
      <c r="C549" s="387" t="s">
        <v>764</v>
      </c>
      <c r="D549" s="986">
        <v>617</v>
      </c>
      <c r="E549" s="984" t="s">
        <v>5861</v>
      </c>
      <c r="F549" s="984" t="s">
        <v>5650</v>
      </c>
      <c r="G549" s="1526">
        <v>2.5999999999999996</v>
      </c>
      <c r="H549" s="985">
        <f t="shared" si="60"/>
        <v>0</v>
      </c>
      <c r="I549" s="1354">
        <f t="shared" si="61"/>
        <v>0</v>
      </c>
      <c r="J549" s="532">
        <v>25</v>
      </c>
      <c r="K549" s="506">
        <v>3000</v>
      </c>
      <c r="L549" s="116"/>
      <c r="M549" s="1385">
        <f t="shared" si="62"/>
        <v>0</v>
      </c>
      <c r="N549" s="304"/>
      <c r="O549" s="1287"/>
    </row>
    <row r="550" spans="2:15">
      <c r="B550" s="400"/>
      <c r="C550" s="387" t="s">
        <v>765</v>
      </c>
      <c r="D550" s="986">
        <v>617</v>
      </c>
      <c r="E550" s="984" t="s">
        <v>5862</v>
      </c>
      <c r="F550" s="984" t="s">
        <v>1107</v>
      </c>
      <c r="G550" s="1526">
        <v>4.1399999999999997</v>
      </c>
      <c r="H550" s="985">
        <f t="shared" si="60"/>
        <v>0</v>
      </c>
      <c r="I550" s="1354">
        <f t="shared" si="61"/>
        <v>0</v>
      </c>
      <c r="J550" s="532">
        <v>25</v>
      </c>
      <c r="K550" s="506">
        <v>2500</v>
      </c>
      <c r="L550" s="116"/>
      <c r="M550" s="1385">
        <f t="shared" si="62"/>
        <v>0</v>
      </c>
      <c r="N550" s="304"/>
      <c r="O550" s="1287"/>
    </row>
    <row r="551" spans="2:15">
      <c r="B551" s="400"/>
      <c r="C551" s="387" t="s">
        <v>766</v>
      </c>
      <c r="D551" s="986">
        <v>617</v>
      </c>
      <c r="E551" s="984" t="s">
        <v>5863</v>
      </c>
      <c r="F551" s="984" t="s">
        <v>1108</v>
      </c>
      <c r="G551" s="1526">
        <v>2.25</v>
      </c>
      <c r="H551" s="985">
        <f t="shared" si="60"/>
        <v>0</v>
      </c>
      <c r="I551" s="1354">
        <f t="shared" si="61"/>
        <v>0</v>
      </c>
      <c r="J551" s="532">
        <v>25</v>
      </c>
      <c r="K551" s="506">
        <v>1400</v>
      </c>
      <c r="L551" s="116"/>
      <c r="M551" s="1385">
        <f t="shared" si="62"/>
        <v>0</v>
      </c>
      <c r="N551" s="304"/>
      <c r="O551" s="1287"/>
    </row>
    <row r="552" spans="2:15">
      <c r="B552" s="400"/>
      <c r="C552" s="387" t="s">
        <v>767</v>
      </c>
      <c r="D552" s="986">
        <v>617</v>
      </c>
      <c r="E552" s="984" t="s">
        <v>5864</v>
      </c>
      <c r="F552" s="984" t="s">
        <v>1110</v>
      </c>
      <c r="G552" s="1526">
        <v>4.7699999999999996</v>
      </c>
      <c r="H552" s="985">
        <f t="shared" si="60"/>
        <v>0</v>
      </c>
      <c r="I552" s="1354">
        <f t="shared" si="61"/>
        <v>0</v>
      </c>
      <c r="J552" s="532">
        <v>25</v>
      </c>
      <c r="K552" s="506">
        <v>850</v>
      </c>
      <c r="L552" s="116"/>
      <c r="M552" s="1385">
        <f t="shared" si="62"/>
        <v>0</v>
      </c>
      <c r="N552" s="304"/>
      <c r="O552" s="1287"/>
    </row>
    <row r="553" spans="2:15">
      <c r="B553" s="400"/>
      <c r="C553" s="391" t="s">
        <v>768</v>
      </c>
      <c r="D553" s="986">
        <v>617</v>
      </c>
      <c r="E553" s="987" t="s">
        <v>5865</v>
      </c>
      <c r="F553" s="987" t="s">
        <v>1111</v>
      </c>
      <c r="G553" s="1429">
        <v>4.16</v>
      </c>
      <c r="H553" s="988">
        <f t="shared" si="60"/>
        <v>0</v>
      </c>
      <c r="I553" s="1355">
        <f t="shared" si="61"/>
        <v>0</v>
      </c>
      <c r="J553" s="350">
        <v>25</v>
      </c>
      <c r="K553" s="508">
        <v>500</v>
      </c>
      <c r="L553" s="117"/>
      <c r="M553" s="1389">
        <f t="shared" si="62"/>
        <v>0</v>
      </c>
      <c r="N553" s="304"/>
      <c r="O553" s="1287"/>
    </row>
    <row r="554" spans="2:15">
      <c r="B554" s="400"/>
      <c r="C554" s="387" t="s">
        <v>769</v>
      </c>
      <c r="D554" s="983">
        <v>617</v>
      </c>
      <c r="E554" s="984" t="s">
        <v>5866</v>
      </c>
      <c r="F554" s="984" t="s">
        <v>1113</v>
      </c>
      <c r="G554" s="1526">
        <v>9.6999999999999993</v>
      </c>
      <c r="H554" s="985">
        <f t="shared" si="60"/>
        <v>0</v>
      </c>
      <c r="I554" s="1354">
        <f t="shared" si="61"/>
        <v>0</v>
      </c>
      <c r="J554" s="532">
        <v>10</v>
      </c>
      <c r="K554" s="506">
        <v>300</v>
      </c>
      <c r="L554" s="116"/>
      <c r="M554" s="1385">
        <f t="shared" si="62"/>
        <v>0</v>
      </c>
      <c r="N554" s="304"/>
      <c r="O554" s="1287"/>
    </row>
    <row r="555" spans="2:15">
      <c r="B555" s="400"/>
      <c r="C555" s="387" t="s">
        <v>770</v>
      </c>
      <c r="D555" s="986">
        <v>617</v>
      </c>
      <c r="E555" s="984" t="s">
        <v>5867</v>
      </c>
      <c r="F555" s="984" t="s">
        <v>1115</v>
      </c>
      <c r="G555" s="1526">
        <v>12.83</v>
      </c>
      <c r="H555" s="985">
        <f t="shared" si="60"/>
        <v>0</v>
      </c>
      <c r="I555" s="1354">
        <f t="shared" si="61"/>
        <v>0</v>
      </c>
      <c r="J555" s="532">
        <v>1</v>
      </c>
      <c r="K555" s="506">
        <v>200</v>
      </c>
      <c r="L555" s="116"/>
      <c r="M555" s="1385">
        <f t="shared" si="62"/>
        <v>0</v>
      </c>
      <c r="N555" s="304"/>
      <c r="O555" s="1287"/>
    </row>
    <row r="556" spans="2:15">
      <c r="B556" s="400"/>
      <c r="C556" s="387" t="s">
        <v>771</v>
      </c>
      <c r="D556" s="986">
        <v>617</v>
      </c>
      <c r="E556" s="984" t="s">
        <v>5868</v>
      </c>
      <c r="F556" s="984" t="s">
        <v>1117</v>
      </c>
      <c r="G556" s="1526">
        <v>18.770000000000003</v>
      </c>
      <c r="H556" s="985">
        <f t="shared" si="60"/>
        <v>0</v>
      </c>
      <c r="I556" s="1354">
        <f t="shared" si="61"/>
        <v>0</v>
      </c>
      <c r="J556" s="532">
        <v>1</v>
      </c>
      <c r="K556" s="506">
        <v>140</v>
      </c>
      <c r="L556" s="116"/>
      <c r="M556" s="1385">
        <f t="shared" si="62"/>
        <v>0</v>
      </c>
      <c r="N556" s="304"/>
      <c r="O556" s="1287"/>
    </row>
    <row r="557" spans="2:15">
      <c r="B557" s="400"/>
      <c r="C557" s="387" t="s">
        <v>772</v>
      </c>
      <c r="D557" s="986">
        <v>617</v>
      </c>
      <c r="E557" s="984" t="s">
        <v>5869</v>
      </c>
      <c r="F557" s="984" t="s">
        <v>1119</v>
      </c>
      <c r="G557" s="1526">
        <v>34.549999999999997</v>
      </c>
      <c r="H557" s="985">
        <f t="shared" si="60"/>
        <v>0</v>
      </c>
      <c r="I557" s="1354">
        <f t="shared" si="61"/>
        <v>0</v>
      </c>
      <c r="J557" s="532">
        <v>1</v>
      </c>
      <c r="K557" s="506">
        <v>60</v>
      </c>
      <c r="L557" s="116"/>
      <c r="M557" s="1385">
        <f t="shared" si="62"/>
        <v>0</v>
      </c>
      <c r="N557" s="304"/>
      <c r="O557" s="1287"/>
    </row>
    <row r="558" spans="2:15">
      <c r="B558" s="400"/>
      <c r="C558" s="387" t="s">
        <v>773</v>
      </c>
      <c r="D558" s="986">
        <v>617</v>
      </c>
      <c r="E558" s="984" t="s">
        <v>5870</v>
      </c>
      <c r="F558" s="984" t="s">
        <v>1121</v>
      </c>
      <c r="G558" s="1526">
        <v>100.59</v>
      </c>
      <c r="H558" s="985">
        <f t="shared" si="60"/>
        <v>0</v>
      </c>
      <c r="I558" s="1354">
        <f t="shared" si="61"/>
        <v>0</v>
      </c>
      <c r="J558" s="532">
        <v>1</v>
      </c>
      <c r="K558" s="506">
        <v>30</v>
      </c>
      <c r="L558" s="116"/>
      <c r="M558" s="1385">
        <f t="shared" si="62"/>
        <v>0</v>
      </c>
      <c r="N558" s="304"/>
      <c r="O558" s="1287"/>
    </row>
    <row r="559" spans="2:15">
      <c r="B559" s="400"/>
      <c r="C559" s="387" t="s">
        <v>774</v>
      </c>
      <c r="D559" s="986">
        <v>617</v>
      </c>
      <c r="E559" s="984" t="s">
        <v>5871</v>
      </c>
      <c r="F559" s="984" t="s">
        <v>1124</v>
      </c>
      <c r="G559" s="1526">
        <v>129.54999999999998</v>
      </c>
      <c r="H559" s="985">
        <f t="shared" si="60"/>
        <v>0</v>
      </c>
      <c r="I559" s="1354">
        <f t="shared" si="61"/>
        <v>0</v>
      </c>
      <c r="J559" s="532">
        <v>1</v>
      </c>
      <c r="K559" s="506">
        <v>20</v>
      </c>
      <c r="L559" s="116"/>
      <c r="M559" s="1385">
        <f t="shared" si="62"/>
        <v>0</v>
      </c>
      <c r="N559" s="304"/>
      <c r="O559" s="1287"/>
    </row>
    <row r="560" spans="2:15">
      <c r="B560" s="400"/>
      <c r="C560" s="387" t="s">
        <v>775</v>
      </c>
      <c r="D560" s="986">
        <v>617</v>
      </c>
      <c r="E560" s="984" t="s">
        <v>5872</v>
      </c>
      <c r="F560" s="984" t="s">
        <v>5651</v>
      </c>
      <c r="G560" s="1526">
        <v>236.44</v>
      </c>
      <c r="H560" s="985">
        <f t="shared" si="60"/>
        <v>0</v>
      </c>
      <c r="I560" s="1354">
        <f t="shared" si="61"/>
        <v>0</v>
      </c>
      <c r="J560" s="532">
        <v>1</v>
      </c>
      <c r="K560" s="506">
        <v>25</v>
      </c>
      <c r="L560" s="116"/>
      <c r="M560" s="1385">
        <f t="shared" si="62"/>
        <v>0</v>
      </c>
      <c r="N560" s="304"/>
      <c r="O560" s="1287"/>
    </row>
    <row r="561" spans="2:15">
      <c r="B561" s="457"/>
      <c r="C561" s="387" t="s">
        <v>776</v>
      </c>
      <c r="D561" s="983">
        <v>617</v>
      </c>
      <c r="E561" s="984" t="s">
        <v>5873</v>
      </c>
      <c r="F561" s="984" t="s">
        <v>5652</v>
      </c>
      <c r="G561" s="1526">
        <v>3333.5800000000004</v>
      </c>
      <c r="H561" s="985">
        <f t="shared" si="60"/>
        <v>0</v>
      </c>
      <c r="I561" s="1354">
        <f t="shared" si="61"/>
        <v>0</v>
      </c>
      <c r="J561" s="532">
        <v>1</v>
      </c>
      <c r="K561" s="506">
        <v>5</v>
      </c>
      <c r="L561" s="116"/>
      <c r="M561" s="1385">
        <f t="shared" si="62"/>
        <v>0</v>
      </c>
      <c r="N561" s="304"/>
      <c r="O561" s="1287"/>
    </row>
    <row r="562" spans="2:15"/>
    <row r="566" spans="2:15" hidden="1">
      <c r="L566" s="16"/>
    </row>
  </sheetData>
  <sheetProtection algorithmName="SHA-512" hashValue="8Tm07Qyq30DfCbHkCd+TumybUCeRuoEesCXva7buqQYUyAVI0DVBJJQw/UWNfM5vjoJSCC5AaqWVI43WyVVqbQ==" saltValue="Th3i4ijVSlOCx5t+X4+s1A==" spinCount="100000" sheet="1" objects="1" scenarios="1" formatColumns="0" autoFilter="0"/>
  <protectedRanges>
    <protectedRange sqref="I5:I561" name="Range2"/>
    <protectedRange sqref="L5:L561" name="Range1"/>
  </protectedRanges>
  <autoFilter ref="L3:L561" xr:uid="{17720E2D-F1F6-4EFA-865B-D6B52A0ED501}"/>
  <mergeCells count="2">
    <mergeCell ref="M1:M2"/>
    <mergeCell ref="B2:C2"/>
  </mergeCells>
  <conditionalFormatting sqref="B1:B2">
    <cfRule type="duplicateValues" dxfId="12" priority="1"/>
  </conditionalFormatting>
  <conditionalFormatting sqref="C1">
    <cfRule type="duplicateValues" dxfId="11" priority="2"/>
  </conditionalFormatting>
  <hyperlinks>
    <hyperlink ref="M1" location="'Lead Sheet'!A1" display="CLICK TO RETURN TO LEAD SHEET" xr:uid="{21106E03-1133-478D-B6BE-91FF36E0DFFB}"/>
  </hyperlinks>
  <pageMargins left="0.7" right="0.7" top="0.75" bottom="0.75" header="0.3" footer="0.3"/>
  <pageSetup scale="56" fitToHeight="0" orientation="portrait" horizontalDpi="4294967292" verticalDpi="4294967292" r:id="rId1"/>
  <headerFooter>
    <oddHeader>&amp;LCOPPER FITTINGS
&amp;K00-046Subject to change without notice&amp;RCOPPER FITTINGS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ignoredErrors>
    <ignoredError sqref="F282:F291 F518:F523 F554:F1048576 F358:F366 F132:F139 F11:F21 F246:F252 F253:F267 F268:F281 F315:F328 F344:F357 F329:F342 F515:F517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023267-DB0D-4313-ABBA-45FD68738265}">
  <sheetPr codeName="Sheet19">
    <tabColor theme="9" tint="-0.249977111117893"/>
    <pageSetUpPr fitToPage="1"/>
  </sheetPr>
  <dimension ref="A1:O527"/>
  <sheetViews>
    <sheetView showGridLines="0" zoomScalePageLayoutView="110" workbookViewId="0">
      <pane ySplit="3" topLeftCell="A4" activePane="bottomLeft" state="frozen"/>
      <selection activeCell="D30" sqref="D30"/>
      <selection pane="bottomLeft" sqref="A1:A1048576"/>
    </sheetView>
  </sheetViews>
  <sheetFormatPr defaultColWidth="8.85546875" defaultRowHeight="15.75"/>
  <cols>
    <col min="1" max="1" width="8.7109375" style="304" customWidth="1"/>
    <col min="3" max="3" width="13.42578125" style="1" bestFit="1" customWidth="1"/>
    <col min="4" max="4" width="11" style="2" bestFit="1" customWidth="1"/>
    <col min="5" max="5" width="40.7109375" style="83" customWidth="1"/>
    <col min="6" max="6" width="16.85546875" style="83" bestFit="1" customWidth="1"/>
    <col min="7" max="7" width="10.5703125" style="1438" bestFit="1" customWidth="1"/>
    <col min="8" max="8" width="10.7109375" style="17" bestFit="1" customWidth="1"/>
    <col min="9" max="9" width="8.42578125" style="1548" customWidth="1"/>
    <col min="10" max="10" width="8.28515625" style="3" bestFit="1" customWidth="1"/>
    <col min="11" max="11" width="8.42578125" style="4" bestFit="1" customWidth="1"/>
    <col min="12" max="12" width="9.42578125" style="4" bestFit="1" customWidth="1"/>
    <col min="13" max="13" width="15.140625" style="1438" bestFit="1" customWidth="1"/>
    <col min="15" max="15" width="8.85546875" style="1438"/>
  </cols>
  <sheetData>
    <row r="1" spans="1:15" ht="72.75" customHeight="1" thickBot="1">
      <c r="B1" s="78"/>
      <c r="C1" s="64"/>
      <c r="D1" s="73"/>
      <c r="E1" s="84"/>
      <c r="F1" s="82"/>
      <c r="G1" s="1543"/>
      <c r="H1" s="81"/>
      <c r="I1" s="1546"/>
      <c r="J1" s="72"/>
      <c r="K1" s="63"/>
      <c r="L1" s="75" t="s">
        <v>5176</v>
      </c>
      <c r="M1" s="1918" t="s">
        <v>3940</v>
      </c>
    </row>
    <row r="2" spans="1:15" ht="16.5" thickBot="1">
      <c r="B2" s="1920" t="s">
        <v>4033</v>
      </c>
      <c r="C2" s="1921"/>
      <c r="D2" s="285"/>
      <c r="E2" s="286"/>
      <c r="F2" s="287"/>
      <c r="G2" s="1544"/>
      <c r="H2" s="79">
        <f>'Lead Sheet'!B20</f>
        <v>0</v>
      </c>
      <c r="I2" s="1547"/>
      <c r="J2" s="80"/>
      <c r="K2" s="67"/>
      <c r="L2" s="246"/>
      <c r="M2" s="1919"/>
    </row>
    <row r="3" spans="1:15" s="54" customFormat="1" ht="48" thickBot="1">
      <c r="A3" s="305"/>
      <c r="B3" s="126"/>
      <c r="C3" s="127" t="s">
        <v>5645</v>
      </c>
      <c r="D3" s="162" t="s">
        <v>5646</v>
      </c>
      <c r="E3" s="163" t="s">
        <v>9248</v>
      </c>
      <c r="F3" s="163" t="s">
        <v>5648</v>
      </c>
      <c r="G3" s="1545" t="s">
        <v>553</v>
      </c>
      <c r="H3" s="128" t="s">
        <v>0</v>
      </c>
      <c r="I3" s="1545" t="s">
        <v>1</v>
      </c>
      <c r="J3" s="129" t="s">
        <v>3</v>
      </c>
      <c r="K3" s="130" t="s">
        <v>4</v>
      </c>
      <c r="L3" s="128" t="s">
        <v>2</v>
      </c>
      <c r="M3" s="1549" t="s">
        <v>424</v>
      </c>
      <c r="N3" s="108" t="s">
        <v>5638</v>
      </c>
      <c r="O3" s="1552">
        <f>SUM(L:L)</f>
        <v>0</v>
      </c>
    </row>
    <row r="4" spans="1:15" ht="15.75" customHeight="1">
      <c r="A4" s="304" t="str">
        <f>IF(L4&gt;0,COUNT($L$4:L4)+MAX('MI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"/>
      <c r="D4"/>
      <c r="E4"/>
      <c r="F4"/>
      <c r="H4"/>
      <c r="I4" s="1438"/>
      <c r="J4"/>
      <c r="K4"/>
      <c r="L4" s="21"/>
      <c r="M4" s="1550"/>
    </row>
    <row r="5" spans="1:15">
      <c r="A5" s="304" t="str">
        <f>IF(L5&gt;0,COUNT($L$4:L5)+MAX('MI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"/>
      <c r="D5"/>
      <c r="E5"/>
      <c r="F5"/>
      <c r="H5"/>
      <c r="I5" s="1438"/>
      <c r="J5"/>
      <c r="K5"/>
      <c r="L5" s="23"/>
      <c r="M5" s="1551">
        <f>IFERROR(#REF!*L5,0)</f>
        <v>0</v>
      </c>
    </row>
    <row r="6" spans="1:15">
      <c r="A6" s="304" t="str">
        <f>IF(L6&gt;0,COUNT($L$4:L6)+MAX('MI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"/>
      <c r="D6"/>
      <c r="E6"/>
      <c r="F6"/>
      <c r="H6"/>
      <c r="I6" s="1438"/>
      <c r="J6"/>
      <c r="K6"/>
      <c r="L6" s="23"/>
      <c r="M6" s="1551">
        <f>IFERROR(#REF!*L6,0)</f>
        <v>0</v>
      </c>
    </row>
    <row r="7" spans="1:15">
      <c r="A7" s="304" t="str">
        <f>IF(L7&gt;0,COUNT($L$4:L7)+MAX('MI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"/>
      <c r="D7"/>
      <c r="E7"/>
      <c r="F7"/>
      <c r="H7"/>
      <c r="I7" s="1438"/>
      <c r="J7"/>
      <c r="K7"/>
      <c r="L7" s="23"/>
      <c r="M7" s="1551">
        <f>IFERROR(#REF!*L7,0)</f>
        <v>0</v>
      </c>
    </row>
    <row r="8" spans="1:15">
      <c r="A8" s="304" t="str">
        <f>IF(L8&gt;0,COUNT($L$4:L8)+MAX('MI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"/>
      <c r="D8"/>
      <c r="E8"/>
      <c r="F8"/>
      <c r="H8"/>
      <c r="I8" s="1438"/>
      <c r="J8"/>
      <c r="K8"/>
      <c r="L8" s="23"/>
      <c r="M8" s="1551">
        <f>IFERROR(#REF!*L8,0)</f>
        <v>0</v>
      </c>
    </row>
    <row r="9" spans="1:15">
      <c r="A9" s="304" t="str">
        <f>IF(L9&gt;0,COUNT($L$4:L9)+MAX('MI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"/>
      <c r="D9"/>
      <c r="E9"/>
      <c r="F9"/>
      <c r="H9"/>
      <c r="I9" s="1438"/>
      <c r="J9"/>
      <c r="K9"/>
      <c r="L9" s="23"/>
      <c r="M9" s="1551">
        <f>IFERROR(#REF!*L9,0)</f>
        <v>0</v>
      </c>
    </row>
    <row r="10" spans="1:15">
      <c r="A10" s="304" t="str">
        <f>IF(L10&gt;0,COUNT($L$4:L10)+MAX('MI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"/>
      <c r="D10"/>
      <c r="E10"/>
      <c r="F10"/>
      <c r="H10"/>
      <c r="I10" s="1438"/>
      <c r="J10"/>
      <c r="K10"/>
      <c r="L10" s="23"/>
      <c r="M10" s="1551">
        <f>IFERROR(#REF!*L10,0)</f>
        <v>0</v>
      </c>
    </row>
    <row r="11" spans="1:15">
      <c r="A11" s="304" t="str">
        <f>IF(L11&gt;0,COUNT($L$4:L11)+MAX('MI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"/>
      <c r="D11"/>
      <c r="E11"/>
      <c r="F11"/>
      <c r="H11"/>
      <c r="I11" s="1438"/>
      <c r="J11"/>
      <c r="K11"/>
      <c r="L11" s="23"/>
      <c r="M11" s="1551">
        <f>IFERROR(#REF!*L11,0)</f>
        <v>0</v>
      </c>
    </row>
    <row r="12" spans="1:15">
      <c r="A12" s="304" t="str">
        <f>IF(L12&gt;0,COUNT($L$4:L12)+MAX('MI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"/>
      <c r="D12"/>
      <c r="E12"/>
      <c r="F12"/>
      <c r="H12"/>
      <c r="I12" s="1438"/>
      <c r="J12"/>
      <c r="K12"/>
      <c r="L12" s="23"/>
      <c r="M12" s="1551">
        <f>IFERROR(#REF!*L12,0)</f>
        <v>0</v>
      </c>
    </row>
    <row r="13" spans="1:15">
      <c r="A13" s="304" t="str">
        <f>IF(L13&gt;0,COUNT($L$4:L13)+MAX('MI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"/>
      <c r="D13"/>
      <c r="E13"/>
      <c r="F13"/>
      <c r="H13"/>
      <c r="I13" s="1438"/>
      <c r="J13"/>
      <c r="K13"/>
      <c r="L13" s="23"/>
      <c r="M13" s="1551">
        <f>IFERROR(#REF!*L13,0)</f>
        <v>0</v>
      </c>
    </row>
    <row r="14" spans="1:15">
      <c r="A14" s="304" t="str">
        <f>IF(L14&gt;0,COUNT($L$4:L14)+MAX('MI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"/>
      <c r="D14"/>
      <c r="E14"/>
      <c r="F14"/>
      <c r="H14"/>
      <c r="I14" s="1438"/>
      <c r="J14"/>
      <c r="K14"/>
      <c r="L14" s="23"/>
      <c r="M14" s="1551">
        <f>IFERROR(#REF!*L14,0)</f>
        <v>0</v>
      </c>
    </row>
    <row r="15" spans="1:15">
      <c r="A15" s="304" t="str">
        <f>IF(L15&gt;0,COUNT($L$4:L15)+MAX('MI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"/>
      <c r="D15"/>
      <c r="E15"/>
      <c r="F15"/>
      <c r="H15"/>
      <c r="I15" s="1438"/>
      <c r="J15"/>
      <c r="K15"/>
      <c r="L15" s="23"/>
      <c r="M15" s="1551">
        <f>IFERROR(#REF!*L15,0)</f>
        <v>0</v>
      </c>
    </row>
    <row r="16" spans="1:15">
      <c r="A16" s="304" t="str">
        <f>IF(L16&gt;0,COUNT($L$4:L16)+MAX('MI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"/>
      <c r="D16"/>
      <c r="E16"/>
      <c r="F16"/>
      <c r="H16"/>
      <c r="I16" s="1438"/>
      <c r="J16"/>
      <c r="K16"/>
      <c r="L16" s="23"/>
      <c r="M16" s="1551">
        <f>IFERROR(#REF!*L16,0)</f>
        <v>0</v>
      </c>
    </row>
    <row r="17" spans="1:13">
      <c r="A17" s="304" t="str">
        <f>IF(L17&gt;0,COUNT($L$4:L17)+MAX('MI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"/>
      <c r="D17"/>
      <c r="E17"/>
      <c r="F17"/>
      <c r="H17"/>
      <c r="I17" s="1438"/>
      <c r="J17"/>
      <c r="K17"/>
      <c r="L17" s="23"/>
      <c r="M17" s="1551">
        <f>IFERROR(#REF!*L17,0)</f>
        <v>0</v>
      </c>
    </row>
    <row r="18" spans="1:13">
      <c r="A18" s="304" t="str">
        <f>IF(L18&gt;0,COUNT($L$4:L18)+MAX('MI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"/>
      <c r="D18"/>
      <c r="E18"/>
      <c r="F18"/>
      <c r="H18"/>
      <c r="I18" s="1438"/>
      <c r="J18"/>
      <c r="K18"/>
      <c r="L18" s="23"/>
      <c r="M18" s="1551">
        <f>IFERROR(#REF!*L18,0)</f>
        <v>0</v>
      </c>
    </row>
    <row r="19" spans="1:13">
      <c r="A19" s="304" t="str">
        <f>IF(L19&gt;0,COUNT($L$4:L19)+MAX('MI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"/>
      <c r="D19"/>
      <c r="E19"/>
      <c r="F19"/>
      <c r="H19"/>
      <c r="I19" s="1438"/>
      <c r="J19"/>
      <c r="K19"/>
      <c r="L19" s="23"/>
      <c r="M19" s="1551">
        <f>IFERROR(#REF!*L19,0)</f>
        <v>0</v>
      </c>
    </row>
    <row r="20" spans="1:13">
      <c r="A20" s="304" t="str">
        <f>IF(L20&gt;0,COUNT($L$4:L20)+MAX('MI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"/>
      <c r="D20"/>
      <c r="E20"/>
      <c r="F20"/>
      <c r="H20"/>
      <c r="I20" s="1438"/>
      <c r="J20"/>
      <c r="K20"/>
      <c r="L20" s="23"/>
      <c r="M20" s="1551">
        <f>IFERROR(#REF!*L20,0)</f>
        <v>0</v>
      </c>
    </row>
    <row r="21" spans="1:13">
      <c r="A21" s="304" t="str">
        <f>IF(L21&gt;0,COUNT($L$4:L21)+MAX('MI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"/>
      <c r="D21"/>
      <c r="E21"/>
      <c r="F21"/>
      <c r="H21"/>
      <c r="I21" s="1438"/>
      <c r="J21"/>
      <c r="K21"/>
      <c r="L21" s="23"/>
      <c r="M21" s="1551">
        <f>IFERROR(#REF!*L21,0)</f>
        <v>0</v>
      </c>
    </row>
    <row r="22" spans="1:13">
      <c r="A22" s="304" t="str">
        <f>IF(L22&gt;0,COUNT($L$4:L22)+MAX('MI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"/>
      <c r="D22"/>
      <c r="E22"/>
      <c r="F22"/>
      <c r="H22"/>
      <c r="I22" s="1438"/>
      <c r="J22"/>
      <c r="K22"/>
      <c r="L22" s="23"/>
      <c r="M22" s="1551">
        <f>IFERROR(#REF!*L22,0)</f>
        <v>0</v>
      </c>
    </row>
    <row r="23" spans="1:13">
      <c r="A23" s="304" t="str">
        <f>IF(L23&gt;0,COUNT($L$4:L23)+MAX('MI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"/>
      <c r="D23"/>
      <c r="E23"/>
      <c r="F23"/>
      <c r="H23"/>
      <c r="I23" s="1438"/>
      <c r="J23"/>
      <c r="K23"/>
      <c r="L23" s="23"/>
      <c r="M23" s="1551">
        <f>IFERROR(#REF!*L23,0)</f>
        <v>0</v>
      </c>
    </row>
    <row r="24" spans="1:13">
      <c r="A24" s="304" t="str">
        <f>IF(L24&gt;0,COUNT($L$4:L24)+MAX('MI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"/>
      <c r="D24"/>
      <c r="E24"/>
      <c r="F24"/>
      <c r="H24"/>
      <c r="I24" s="1438"/>
      <c r="J24"/>
      <c r="K24"/>
      <c r="L24" s="23"/>
      <c r="M24" s="1551">
        <f>IFERROR(#REF!*L24,0)</f>
        <v>0</v>
      </c>
    </row>
    <row r="25" spans="1:13">
      <c r="A25" s="304" t="str">
        <f>IF(L25&gt;0,COUNT($L$4:L25)+MAX('MI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"/>
      <c r="D25"/>
      <c r="E25"/>
      <c r="F25"/>
      <c r="H25"/>
      <c r="I25" s="1438"/>
      <c r="J25"/>
      <c r="K25"/>
      <c r="L25" s="23"/>
      <c r="M25" s="1551">
        <f>IFERROR(#REF!*L25,0)</f>
        <v>0</v>
      </c>
    </row>
    <row r="26" spans="1:13">
      <c r="A26" s="304" t="str">
        <f>IF(L26&gt;0,COUNT($L$4:L26)+MAX('MI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"/>
      <c r="D26"/>
      <c r="E26"/>
      <c r="F26"/>
      <c r="H26"/>
      <c r="I26" s="1438"/>
      <c r="J26"/>
      <c r="K26"/>
      <c r="L26" s="23"/>
      <c r="M26" s="1551">
        <f>IFERROR(#REF!*L26,0)</f>
        <v>0</v>
      </c>
    </row>
    <row r="27" spans="1:13">
      <c r="A27" s="304" t="str">
        <f>IF(L27&gt;0,COUNT($L$4:L27)+MAX('MI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"/>
      <c r="D27"/>
      <c r="E27"/>
      <c r="F27"/>
      <c r="H27"/>
      <c r="I27" s="1438"/>
      <c r="J27"/>
      <c r="K27"/>
      <c r="L27" s="23"/>
      <c r="M27" s="1551">
        <f>IFERROR(#REF!*L27,0)</f>
        <v>0</v>
      </c>
    </row>
    <row r="28" spans="1:13">
      <c r="A28" s="304" t="str">
        <f>IF(L28&gt;0,COUNT($L$4:L28)+MAX('MI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"/>
      <c r="D28"/>
      <c r="E28"/>
      <c r="F28"/>
      <c r="H28"/>
      <c r="I28" s="1438"/>
      <c r="J28"/>
      <c r="K28"/>
      <c r="L28" s="23"/>
      <c r="M28" s="1551">
        <f>IFERROR(#REF!*L28,0)</f>
        <v>0</v>
      </c>
    </row>
    <row r="29" spans="1:13">
      <c r="A29" s="304" t="str">
        <f>IF(L29&gt;0,COUNT($L$4:L29)+MAX('MI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"/>
      <c r="D29"/>
      <c r="E29"/>
      <c r="F29"/>
      <c r="H29"/>
      <c r="I29" s="1438"/>
      <c r="J29"/>
      <c r="K29"/>
      <c r="L29" s="23"/>
      <c r="M29" s="1551">
        <f>IFERROR(#REF!*L29,0)</f>
        <v>0</v>
      </c>
    </row>
    <row r="30" spans="1:13">
      <c r="A30" s="304" t="str">
        <f>IF(L30&gt;0,COUNT($L$4:L30)+MAX('MI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"/>
      <c r="D30"/>
      <c r="E30"/>
      <c r="F30"/>
      <c r="H30"/>
      <c r="I30" s="1438"/>
      <c r="J30"/>
      <c r="K30"/>
      <c r="L30" s="23"/>
      <c r="M30" s="1551">
        <f>IFERROR(#REF!*L30,0)</f>
        <v>0</v>
      </c>
    </row>
    <row r="31" spans="1:13">
      <c r="A31" s="304" t="str">
        <f>IF(L31&gt;0,COUNT($L$4:L31)+MAX('MI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"/>
      <c r="D31"/>
      <c r="E31"/>
      <c r="F31"/>
      <c r="H31"/>
      <c r="I31" s="1438"/>
      <c r="J31"/>
      <c r="K31"/>
      <c r="L31" s="23"/>
      <c r="M31" s="1551">
        <f>IFERROR(#REF!*L31,0)</f>
        <v>0</v>
      </c>
    </row>
    <row r="32" spans="1:13">
      <c r="A32" s="304" t="str">
        <f>IF(L32&gt;0,COUNT($L$4:L32)+MAX('MI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"/>
      <c r="D32"/>
      <c r="E32"/>
      <c r="F32"/>
      <c r="H32"/>
      <c r="I32" s="1438"/>
      <c r="J32"/>
      <c r="K32"/>
      <c r="L32" s="23"/>
      <c r="M32" s="1551">
        <f>IFERROR(#REF!*L32,0)</f>
        <v>0</v>
      </c>
    </row>
    <row r="33" spans="1:13">
      <c r="A33" s="304" t="str">
        <f>IF(L33&gt;0,COUNT($L$4:L33)+MAX('MI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"/>
      <c r="D33"/>
      <c r="E33"/>
      <c r="F33"/>
      <c r="H33"/>
      <c r="I33" s="1438"/>
      <c r="J33"/>
      <c r="K33"/>
      <c r="L33" s="23"/>
      <c r="M33" s="1551">
        <f>IFERROR(#REF!*L33,0)</f>
        <v>0</v>
      </c>
    </row>
    <row r="34" spans="1:13">
      <c r="A34" s="304" t="str">
        <f>IF(L34&gt;0,COUNT($L$4:L34)+MAX('MI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"/>
      <c r="D34"/>
      <c r="E34"/>
      <c r="F34"/>
      <c r="H34"/>
      <c r="I34" s="1438"/>
      <c r="J34"/>
      <c r="K34"/>
      <c r="L34" s="23"/>
      <c r="M34" s="1551">
        <f>IFERROR(#REF!*L34,0)</f>
        <v>0</v>
      </c>
    </row>
    <row r="35" spans="1:13">
      <c r="A35" s="304" t="str">
        <f>IF(L35&gt;0,COUNT($L$4:L35)+MAX('MI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"/>
      <c r="D35"/>
      <c r="E35"/>
      <c r="F35"/>
      <c r="H35"/>
      <c r="I35" s="1438"/>
      <c r="J35"/>
      <c r="K35"/>
      <c r="L35" s="23"/>
      <c r="M35" s="1551">
        <f>IFERROR(#REF!*L35,0)</f>
        <v>0</v>
      </c>
    </row>
    <row r="36" spans="1:13">
      <c r="A36" s="304" t="str">
        <f>IF(L36&gt;0,COUNT($L$4:L36)+MAX('MI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"/>
      <c r="D36"/>
      <c r="E36"/>
      <c r="F36"/>
      <c r="H36"/>
      <c r="I36" s="1438"/>
      <c r="J36"/>
      <c r="K36"/>
      <c r="L36" s="23"/>
      <c r="M36" s="1551">
        <f>IFERROR(#REF!*L36,0)</f>
        <v>0</v>
      </c>
    </row>
    <row r="37" spans="1:13">
      <c r="A37" s="304" t="str">
        <f>IF(L37&gt;0,COUNT($L$4:L37)+MAX('MI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"/>
      <c r="D37"/>
      <c r="E37"/>
      <c r="F37"/>
      <c r="H37"/>
      <c r="I37" s="1438"/>
      <c r="J37"/>
      <c r="K37"/>
      <c r="L37" s="21"/>
      <c r="M37" s="1550"/>
    </row>
    <row r="38" spans="1:13" ht="15.75" customHeight="1">
      <c r="A38" s="304" t="str">
        <f>IF(L38&gt;0,COUNT($L$4:L38)+MAX('MI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"/>
      <c r="D38"/>
      <c r="E38"/>
      <c r="F38"/>
      <c r="H38"/>
      <c r="I38" s="1438"/>
      <c r="J38"/>
      <c r="K38"/>
      <c r="L38" s="21"/>
      <c r="M38" s="1550"/>
    </row>
    <row r="39" spans="1:13">
      <c r="A39" s="304" t="str">
        <f>IF(L39&gt;0,COUNT($L$4:L39)+MAX('MI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"/>
      <c r="D39"/>
      <c r="E39"/>
      <c r="F39"/>
      <c r="H39"/>
      <c r="I39" s="1438"/>
      <c r="J39"/>
      <c r="K39"/>
      <c r="L39" s="23"/>
      <c r="M39" s="1551">
        <f>IFERROR(#REF!*L39,0)</f>
        <v>0</v>
      </c>
    </row>
    <row r="40" spans="1:13">
      <c r="A40" s="304" t="str">
        <f>IF(L40&gt;0,COUNT($L$4:L40)+MAX('MI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"/>
      <c r="D40"/>
      <c r="E40"/>
      <c r="F40"/>
      <c r="H40"/>
      <c r="I40" s="1438"/>
      <c r="J40"/>
      <c r="K40"/>
      <c r="L40" s="23"/>
      <c r="M40" s="1551">
        <f>IFERROR(#REF!*L40,0)</f>
        <v>0</v>
      </c>
    </row>
    <row r="41" spans="1:13">
      <c r="A41" s="304" t="str">
        <f>IF(L41&gt;0,COUNT($L$4:L41)+MAX('MI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1"/>
      <c r="D41"/>
      <c r="E41"/>
      <c r="F41"/>
      <c r="H41"/>
      <c r="I41" s="1438"/>
      <c r="J41"/>
      <c r="K41"/>
      <c r="L41" s="23"/>
      <c r="M41" s="1551">
        <f>IFERROR(#REF!*L41,0)</f>
        <v>0</v>
      </c>
    </row>
    <row r="42" spans="1:13">
      <c r="A42" s="304" t="str">
        <f>IF(L42&gt;0,COUNT($L$4:L42)+MAX('MI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2"/>
      <c r="D42"/>
      <c r="E42"/>
      <c r="F42"/>
      <c r="H42"/>
      <c r="I42" s="1438"/>
      <c r="J42"/>
      <c r="K42"/>
      <c r="L42" s="23"/>
      <c r="M42" s="1551">
        <f>IFERROR(#REF!*L42,0)</f>
        <v>0</v>
      </c>
    </row>
    <row r="43" spans="1:13">
      <c r="A43" s="304" t="str">
        <f>IF(L43&gt;0,COUNT($L$4:L43)+MAX('MI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3"/>
      <c r="D43"/>
      <c r="E43"/>
      <c r="F43"/>
      <c r="H43"/>
      <c r="I43" s="1438"/>
      <c r="J43"/>
      <c r="K43"/>
      <c r="L43" s="23"/>
      <c r="M43" s="1551">
        <f>IFERROR(#REF!*L43,0)</f>
        <v>0</v>
      </c>
    </row>
    <row r="44" spans="1:13">
      <c r="A44" s="304" t="str">
        <f>IF(L44&gt;0,COUNT($L$4:L44)+MAX('MI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4"/>
      <c r="D44"/>
      <c r="E44"/>
      <c r="F44"/>
      <c r="H44"/>
      <c r="I44" s="1438"/>
      <c r="J44"/>
      <c r="K44"/>
      <c r="L44" s="23"/>
      <c r="M44" s="1551">
        <f>IFERROR(#REF!*L44,0)</f>
        <v>0</v>
      </c>
    </row>
    <row r="45" spans="1:13">
      <c r="A45" s="304" t="str">
        <f>IF(L45&gt;0,COUNT($L$4:L45)+MAX('MI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5"/>
      <c r="D45"/>
      <c r="E45"/>
      <c r="F45"/>
      <c r="H45"/>
      <c r="I45" s="1438"/>
      <c r="J45"/>
      <c r="K45"/>
      <c r="L45" s="23"/>
      <c r="M45" s="1551">
        <f>IFERROR(#REF!*L45,0)</f>
        <v>0</v>
      </c>
    </row>
    <row r="46" spans="1:13">
      <c r="A46" s="304" t="str">
        <f>IF(L46&gt;0,COUNT($L$4:L46)+MAX('MI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6"/>
      <c r="D46"/>
      <c r="E46"/>
      <c r="F46"/>
      <c r="H46"/>
      <c r="I46" s="1438"/>
      <c r="J46"/>
      <c r="K46"/>
      <c r="L46" s="23"/>
      <c r="M46" s="1551">
        <f>IFERROR(#REF!*L46,0)</f>
        <v>0</v>
      </c>
    </row>
    <row r="47" spans="1:13">
      <c r="A47" s="304" t="str">
        <f>IF(L47&gt;0,COUNT($L$4:L47)+MAX('MI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7"/>
      <c r="D47"/>
      <c r="E47"/>
      <c r="F47"/>
      <c r="H47"/>
      <c r="I47" s="1438"/>
      <c r="J47"/>
      <c r="K47"/>
      <c r="L47" s="21"/>
      <c r="M47" s="1550"/>
    </row>
    <row r="48" spans="1:13" ht="15.75" customHeight="1">
      <c r="A48" s="304" t="str">
        <f>IF(L48&gt;0,COUNT($L$4:L48)+MAX('MI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8"/>
      <c r="D48"/>
      <c r="E48"/>
      <c r="F48"/>
      <c r="H48"/>
      <c r="I48" s="1438"/>
      <c r="J48"/>
      <c r="K48"/>
      <c r="L48" s="21"/>
      <c r="M48" s="1550"/>
    </row>
    <row r="49" spans="1:13">
      <c r="A49" s="304" t="str">
        <f>IF(L49&gt;0,COUNT($L$4:L49)+MAX('MI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9"/>
      <c r="D49"/>
      <c r="E49"/>
      <c r="F49"/>
      <c r="H49"/>
      <c r="I49" s="1438"/>
      <c r="J49"/>
      <c r="K49"/>
      <c r="L49" s="23"/>
      <c r="M49" s="1551">
        <f>IFERROR(#REF!*L49,0)</f>
        <v>0</v>
      </c>
    </row>
    <row r="50" spans="1:13">
      <c r="A50" s="304" t="str">
        <f>IF(L50&gt;0,COUNT($L$4:L50)+MAX('MI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0"/>
      <c r="D50"/>
      <c r="E50"/>
      <c r="F50"/>
      <c r="H50"/>
      <c r="I50" s="1438"/>
      <c r="J50"/>
      <c r="K50"/>
      <c r="L50" s="23"/>
      <c r="M50" s="1551">
        <f>IFERROR(#REF!*L50,0)</f>
        <v>0</v>
      </c>
    </row>
    <row r="51" spans="1:13">
      <c r="A51" s="304" t="str">
        <f>IF(L51&gt;0,COUNT($L$4:L51)+MAX('MI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1"/>
      <c r="D51"/>
      <c r="E51"/>
      <c r="F51"/>
      <c r="H51"/>
      <c r="I51" s="1438"/>
      <c r="J51"/>
      <c r="K51"/>
      <c r="L51" s="23"/>
      <c r="M51" s="1551">
        <f>IFERROR(#REF!*L51,0)</f>
        <v>0</v>
      </c>
    </row>
    <row r="52" spans="1:13">
      <c r="A52" s="304" t="str">
        <f>IF(L52&gt;0,COUNT($L$4:L52)+MAX('MI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2"/>
      <c r="D52"/>
      <c r="E52"/>
      <c r="F52"/>
      <c r="H52"/>
      <c r="I52" s="1438"/>
      <c r="J52"/>
      <c r="K52"/>
      <c r="L52" s="23"/>
      <c r="M52" s="1551">
        <f>IFERROR(#REF!*L52,0)</f>
        <v>0</v>
      </c>
    </row>
    <row r="53" spans="1:13">
      <c r="A53" s="304" t="str">
        <f>IF(L53&gt;0,COUNT($L$4:L53)+MAX('MI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3"/>
      <c r="D53"/>
      <c r="E53"/>
      <c r="F53"/>
      <c r="H53"/>
      <c r="I53" s="1438"/>
      <c r="J53"/>
      <c r="K53"/>
      <c r="L53" s="23"/>
      <c r="M53" s="1551">
        <f>IFERROR(#REF!*L53,0)</f>
        <v>0</v>
      </c>
    </row>
    <row r="54" spans="1:13">
      <c r="A54" s="304" t="str">
        <f>IF(L54&gt;0,COUNT($L$4:L54)+MAX('MI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4"/>
      <c r="D54"/>
      <c r="E54"/>
      <c r="F54"/>
      <c r="H54"/>
      <c r="I54" s="1438"/>
      <c r="J54"/>
      <c r="K54"/>
      <c r="L54" s="23"/>
      <c r="M54" s="1551">
        <f>IFERROR(#REF!*L54,0)</f>
        <v>0</v>
      </c>
    </row>
    <row r="55" spans="1:13">
      <c r="A55" s="304" t="str">
        <f>IF(L55&gt;0,COUNT($L$4:L55)+MAX('MI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5"/>
      <c r="D55"/>
      <c r="E55"/>
      <c r="F55"/>
      <c r="H55"/>
      <c r="I55" s="1438"/>
      <c r="J55"/>
      <c r="K55"/>
      <c r="L55" s="23"/>
      <c r="M55" s="1551">
        <f>IFERROR(#REF!*L55,0)</f>
        <v>0</v>
      </c>
    </row>
    <row r="56" spans="1:13">
      <c r="A56" s="304" t="str">
        <f>IF(L56&gt;0,COUNT($L$4:L56)+MAX('MI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6"/>
      <c r="D56"/>
      <c r="E56"/>
      <c r="F56"/>
      <c r="H56"/>
      <c r="I56" s="1438"/>
      <c r="J56"/>
      <c r="K56"/>
      <c r="L56" s="23"/>
      <c r="M56" s="1551">
        <f>IFERROR(#REF!*L56,0)</f>
        <v>0</v>
      </c>
    </row>
    <row r="57" spans="1:13">
      <c r="A57" s="304" t="str">
        <f>IF(L57&gt;0,COUNT($L$4:L57)+MAX('MI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7"/>
      <c r="D57"/>
      <c r="E57"/>
      <c r="F57"/>
      <c r="H57"/>
      <c r="I57" s="1438"/>
      <c r="J57"/>
      <c r="K57"/>
      <c r="L57" s="23"/>
      <c r="M57" s="1551">
        <f>IFERROR(#REF!*L57,0)</f>
        <v>0</v>
      </c>
    </row>
    <row r="58" spans="1:13">
      <c r="A58" s="304" t="str">
        <f>IF(L58&gt;0,COUNT($L$4:L58)+MAX('MI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8"/>
      <c r="D58"/>
      <c r="E58"/>
      <c r="F58"/>
      <c r="H58"/>
      <c r="I58" s="1438"/>
      <c r="J58"/>
      <c r="K58"/>
      <c r="L58" s="21"/>
      <c r="M58" s="1550"/>
    </row>
    <row r="59" spans="1:13" ht="15.75" customHeight="1">
      <c r="A59" s="304" t="str">
        <f>IF(L59&gt;0,COUNT($L$4:L59)+MAX('MI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59"/>
      <c r="D59"/>
      <c r="E59"/>
      <c r="F59"/>
      <c r="H59"/>
      <c r="I59" s="1438"/>
      <c r="J59"/>
      <c r="K59"/>
      <c r="L59" s="21"/>
      <c r="M59" s="1550"/>
    </row>
    <row r="60" spans="1:13">
      <c r="A60" s="304" t="str">
        <f>IF(L60&gt;0,COUNT($L$4:L60)+MAX('MI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0"/>
      <c r="D60"/>
      <c r="E60"/>
      <c r="F60"/>
      <c r="H60"/>
      <c r="I60" s="1438"/>
      <c r="J60"/>
      <c r="K60"/>
      <c r="L60" s="23"/>
      <c r="M60" s="1551">
        <f>IFERROR(#REF!*L60,0)</f>
        <v>0</v>
      </c>
    </row>
    <row r="61" spans="1:13">
      <c r="A61" s="304" t="str">
        <f>IF(L61&gt;0,COUNT($L$4:L61)+MAX('MI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1"/>
      <c r="D61"/>
      <c r="E61"/>
      <c r="F61"/>
      <c r="H61"/>
      <c r="I61" s="1438"/>
      <c r="J61"/>
      <c r="K61"/>
      <c r="L61" s="23"/>
      <c r="M61" s="1551">
        <f>IFERROR(#REF!*L61,0)</f>
        <v>0</v>
      </c>
    </row>
    <row r="62" spans="1:13">
      <c r="A62" s="304" t="str">
        <f>IF(L62&gt;0,COUNT($L$4:L62)+MAX('MI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2"/>
      <c r="D62"/>
      <c r="E62"/>
      <c r="F62"/>
      <c r="H62"/>
      <c r="I62" s="1438"/>
      <c r="J62"/>
      <c r="K62"/>
      <c r="L62" s="23"/>
      <c r="M62" s="1551">
        <f>IFERROR(#REF!*L62,0)</f>
        <v>0</v>
      </c>
    </row>
    <row r="63" spans="1:13">
      <c r="A63" s="304" t="str">
        <f>IF(L63&gt;0,COUNT($L$4:L63)+MAX('MI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3"/>
      <c r="D63"/>
      <c r="E63"/>
      <c r="F63"/>
      <c r="H63"/>
      <c r="I63" s="1438"/>
      <c r="J63"/>
      <c r="K63"/>
      <c r="L63" s="23"/>
      <c r="M63" s="1551">
        <f>IFERROR(#REF!*L63,0)</f>
        <v>0</v>
      </c>
    </row>
    <row r="64" spans="1:13">
      <c r="A64" s="304" t="str">
        <f>IF(L64&gt;0,COUNT($L$4:L64)+MAX('MI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4"/>
      <c r="D64"/>
      <c r="E64"/>
      <c r="F64"/>
      <c r="H64"/>
      <c r="I64" s="1438"/>
      <c r="J64"/>
      <c r="K64"/>
      <c r="L64" s="23"/>
      <c r="M64" s="1551">
        <f>IFERROR(#REF!*L64,0)</f>
        <v>0</v>
      </c>
    </row>
    <row r="65" spans="1:13">
      <c r="A65" s="304" t="str">
        <f>IF(L65&gt;0,COUNT($L$4:L65)+MAX('MI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5"/>
      <c r="D65"/>
      <c r="E65"/>
      <c r="F65"/>
      <c r="H65"/>
      <c r="I65" s="1438"/>
      <c r="J65"/>
      <c r="K65"/>
      <c r="L65" s="23"/>
      <c r="M65" s="1551">
        <f>IFERROR(#REF!*L65,0)</f>
        <v>0</v>
      </c>
    </row>
    <row r="66" spans="1:13">
      <c r="A66" s="304" t="str">
        <f>IF(L66&gt;0,COUNT($L$4:L66)+MAX('MI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6"/>
      <c r="D66"/>
      <c r="E66"/>
      <c r="F66"/>
      <c r="H66"/>
      <c r="I66" s="1438"/>
      <c r="J66"/>
      <c r="K66"/>
      <c r="L66" s="23"/>
      <c r="M66" s="1551">
        <f>IFERROR(#REF!*L66,0)</f>
        <v>0</v>
      </c>
    </row>
    <row r="67" spans="1:13">
      <c r="A67" s="304" t="str">
        <f>IF(L67&gt;0,COUNT($L$4:L67)+MAX('MI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7"/>
      <c r="D67"/>
      <c r="E67"/>
      <c r="F67"/>
      <c r="H67"/>
      <c r="I67" s="1438"/>
      <c r="J67"/>
      <c r="K67"/>
      <c r="L67" s="23"/>
      <c r="M67" s="1551">
        <f>IFERROR(#REF!*L67,0)</f>
        <v>0</v>
      </c>
    </row>
    <row r="68" spans="1:13">
      <c r="A68" s="304" t="str">
        <f>IF(L68&gt;0,COUNT($L$4:L68)+MAX('MI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8"/>
      <c r="D68"/>
      <c r="E68"/>
      <c r="F68"/>
      <c r="H68"/>
      <c r="I68" s="1438"/>
      <c r="J68"/>
      <c r="K68"/>
      <c r="L68" s="23"/>
      <c r="M68" s="1551">
        <f>IFERROR(#REF!*L68,0)</f>
        <v>0</v>
      </c>
    </row>
    <row r="69" spans="1:13">
      <c r="A69" s="304" t="str">
        <f>IF(L69&gt;0,COUNT($L$4:L69)+MAX('MI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69"/>
      <c r="D69"/>
      <c r="E69"/>
      <c r="F69"/>
      <c r="H69"/>
      <c r="I69" s="1438"/>
      <c r="J69"/>
      <c r="K69"/>
      <c r="L69" s="23"/>
      <c r="M69" s="1551">
        <f>IFERROR(#REF!*L69,0)</f>
        <v>0</v>
      </c>
    </row>
    <row r="70" spans="1:13">
      <c r="A70" s="304" t="str">
        <f>IF(L70&gt;0,COUNT($L$4:L70)+MAX('MI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0"/>
      <c r="D70"/>
      <c r="E70"/>
      <c r="F70"/>
      <c r="H70"/>
      <c r="I70" s="1438"/>
      <c r="J70"/>
      <c r="K70"/>
      <c r="L70" s="23"/>
      <c r="M70" s="1551">
        <f>IFERROR(#REF!*L70,0)</f>
        <v>0</v>
      </c>
    </row>
    <row r="71" spans="1:13">
      <c r="A71" s="304" t="str">
        <f>IF(L71&gt;0,COUNT($L$4:L71)+MAX('MI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1"/>
      <c r="D71"/>
      <c r="E71"/>
      <c r="F71"/>
      <c r="H71"/>
      <c r="I71" s="1438"/>
      <c r="J71"/>
      <c r="K71"/>
      <c r="L71" s="23"/>
      <c r="M71" s="1551">
        <f>IFERROR(#REF!*L71,0)</f>
        <v>0</v>
      </c>
    </row>
    <row r="72" spans="1:13">
      <c r="A72" s="304" t="str">
        <f>IF(L72&gt;0,COUNT($L$4:L72)+MAX('MI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2"/>
      <c r="D72"/>
      <c r="E72"/>
      <c r="F72"/>
      <c r="H72"/>
      <c r="I72" s="1438"/>
      <c r="J72"/>
      <c r="K72"/>
      <c r="L72" s="23"/>
      <c r="M72" s="1551">
        <f>IFERROR(#REF!*L72,0)</f>
        <v>0</v>
      </c>
    </row>
    <row r="73" spans="1:13">
      <c r="A73" s="304" t="str">
        <f>IF(L73&gt;0,COUNT($L$4:L73)+MAX('MI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3"/>
      <c r="D73"/>
      <c r="E73"/>
      <c r="F73"/>
      <c r="H73"/>
      <c r="I73" s="1438"/>
      <c r="J73"/>
      <c r="K73"/>
      <c r="L73" s="23"/>
      <c r="M73" s="1551">
        <f>IFERROR(#REF!*L73,0)</f>
        <v>0</v>
      </c>
    </row>
    <row r="74" spans="1:13">
      <c r="A74" s="304" t="str">
        <f>IF(L74&gt;0,COUNT($L$4:L74)+MAX('MI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4"/>
      <c r="D74"/>
      <c r="E74"/>
      <c r="F74"/>
      <c r="H74"/>
      <c r="I74" s="1438"/>
      <c r="J74"/>
      <c r="K74"/>
      <c r="L74" s="23"/>
      <c r="M74" s="1551">
        <f>IFERROR(#REF!*L74,0)</f>
        <v>0</v>
      </c>
    </row>
    <row r="75" spans="1:13">
      <c r="A75" s="304" t="str">
        <f>IF(L75&gt;0,COUNT($L$4:L75)+MAX('MI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5"/>
      <c r="D75"/>
      <c r="E75"/>
      <c r="F75"/>
      <c r="H75"/>
      <c r="I75" s="1438"/>
      <c r="J75"/>
      <c r="K75"/>
      <c r="L75" s="23"/>
      <c r="M75" s="1551">
        <f>IFERROR(#REF!*L75,0)</f>
        <v>0</v>
      </c>
    </row>
    <row r="76" spans="1:13">
      <c r="A76" s="304" t="str">
        <f>IF(L76&gt;0,COUNT($L$4:L76)+MAX('MI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6"/>
      <c r="D76"/>
      <c r="E76"/>
      <c r="F76"/>
      <c r="H76"/>
      <c r="I76" s="1438"/>
      <c r="J76"/>
      <c r="K76"/>
      <c r="L76" s="23"/>
      <c r="M76" s="1551">
        <f>IFERROR(#REF!*L76,0)</f>
        <v>0</v>
      </c>
    </row>
    <row r="77" spans="1:13">
      <c r="A77" s="304" t="str">
        <f>IF(L77&gt;0,COUNT($L$4:L77)+MAX('MI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7"/>
      <c r="D77"/>
      <c r="E77"/>
      <c r="F77"/>
      <c r="H77"/>
      <c r="I77" s="1438"/>
      <c r="J77"/>
      <c r="K77"/>
      <c r="L77" s="23"/>
      <c r="M77" s="1551">
        <f>IFERROR(#REF!*L77,0)</f>
        <v>0</v>
      </c>
    </row>
    <row r="78" spans="1:13">
      <c r="A78" s="304" t="str">
        <f>IF(L78&gt;0,COUNT($L$4:L78)+MAX('MI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8"/>
      <c r="D78"/>
      <c r="E78"/>
      <c r="F78"/>
      <c r="H78"/>
      <c r="I78" s="1438"/>
      <c r="J78"/>
      <c r="K78"/>
      <c r="L78" s="23"/>
      <c r="M78" s="1551">
        <f>IFERROR(#REF!*L78,0)</f>
        <v>0</v>
      </c>
    </row>
    <row r="79" spans="1:13">
      <c r="A79" s="304" t="str">
        <f>IF(L79&gt;0,COUNT($L$4:L79)+MAX('MI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79"/>
      <c r="D79"/>
      <c r="E79"/>
      <c r="F79"/>
      <c r="H79"/>
      <c r="I79" s="1438"/>
      <c r="J79"/>
      <c r="K79"/>
      <c r="L79" s="23"/>
      <c r="M79" s="1551">
        <f>IFERROR(#REF!*L79,0)</f>
        <v>0</v>
      </c>
    </row>
    <row r="80" spans="1:13">
      <c r="A80" s="304" t="str">
        <f>IF(L80&gt;0,COUNT($L$4:L80)+MAX('MI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0"/>
      <c r="D80"/>
      <c r="E80"/>
      <c r="F80"/>
      <c r="H80"/>
      <c r="I80" s="1438"/>
      <c r="J80"/>
      <c r="K80"/>
      <c r="L80" s="23"/>
      <c r="M80" s="1551">
        <f>IFERROR(#REF!*L80,0)</f>
        <v>0</v>
      </c>
    </row>
    <row r="81" spans="1:15">
      <c r="A81" s="304" t="str">
        <f>IF(L81&gt;0,COUNT($L$4:L81)+MAX('MI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1"/>
      <c r="D81"/>
      <c r="E81"/>
      <c r="F81"/>
      <c r="H81"/>
      <c r="I81" s="1438"/>
      <c r="J81"/>
      <c r="K81"/>
      <c r="L81" s="23"/>
      <c r="M81" s="1551">
        <f>IFERROR(#REF!*L81,0)</f>
        <v>0</v>
      </c>
    </row>
    <row r="82" spans="1:15">
      <c r="A82" s="304" t="str">
        <f>IF(L82&gt;0,COUNT($L$4:L82)+MAX('MI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2"/>
      <c r="D82"/>
      <c r="E82"/>
      <c r="F82"/>
      <c r="H82"/>
      <c r="I82" s="1438"/>
      <c r="J82"/>
      <c r="K82"/>
      <c r="L82" s="23"/>
      <c r="M82" s="1551">
        <f>IFERROR(#REF!*L82,0)</f>
        <v>0</v>
      </c>
    </row>
    <row r="83" spans="1:15">
      <c r="A83" s="304" t="str">
        <f>IF(L83&gt;0,COUNT($L$4:L83)+MAX('MI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3"/>
      <c r="D83"/>
      <c r="E83"/>
      <c r="F83"/>
      <c r="H83"/>
      <c r="I83" s="1438"/>
      <c r="J83"/>
      <c r="K83"/>
      <c r="L83" s="23"/>
      <c r="M83" s="1551">
        <f>IFERROR(#REF!*L83,0)</f>
        <v>0</v>
      </c>
    </row>
    <row r="84" spans="1:15">
      <c r="A84" s="304" t="str">
        <f>IF(L84&gt;0,COUNT($L$4:L84)+MAX('MI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4"/>
      <c r="D84"/>
      <c r="E84"/>
      <c r="F84"/>
      <c r="H84"/>
      <c r="I84" s="1438"/>
      <c r="J84"/>
      <c r="K84"/>
      <c r="L84" s="23"/>
      <c r="M84" s="1551">
        <f>IFERROR(#REF!*L84,0)</f>
        <v>0</v>
      </c>
    </row>
    <row r="85" spans="1:15">
      <c r="A85" s="304" t="str">
        <f>IF(L85&gt;0,COUNT($L$4:L85)+MAX('MI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5"/>
      <c r="D85"/>
      <c r="E85"/>
      <c r="F85"/>
      <c r="H85"/>
      <c r="I85" s="1438"/>
      <c r="J85"/>
      <c r="K85"/>
      <c r="L85" s="23"/>
      <c r="M85" s="1551">
        <f>IFERROR(#REF!*L85,0)</f>
        <v>0</v>
      </c>
    </row>
    <row r="86" spans="1:15">
      <c r="A86" s="304" t="str">
        <f>IF(L86&gt;0,COUNT($L$4:L86)+MAX('MI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6"/>
      <c r="D86"/>
      <c r="E86"/>
      <c r="F86"/>
      <c r="H86"/>
      <c r="I86" s="1438"/>
      <c r="J86"/>
      <c r="K86"/>
      <c r="L86" s="23"/>
      <c r="M86" s="1551">
        <f>IFERROR(#REF!*L86,0)</f>
        <v>0</v>
      </c>
    </row>
    <row r="87" spans="1:15">
      <c r="A87" s="304" t="str">
        <f>IF(L87&gt;0,COUNT($L$4:L87)+MAX('MI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7"/>
      <c r="D87"/>
      <c r="E87"/>
      <c r="F87"/>
      <c r="H87"/>
      <c r="I87" s="1438"/>
      <c r="J87"/>
      <c r="K87"/>
      <c r="L87" s="23"/>
      <c r="M87" s="1551">
        <f>IFERROR(#REF!*L87,0)</f>
        <v>0</v>
      </c>
    </row>
    <row r="88" spans="1:15">
      <c r="A88" s="304" t="str">
        <f>IF(L88&gt;0,COUNT($L$4:L88)+MAX('MI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8"/>
      <c r="D88"/>
      <c r="E88"/>
      <c r="F88"/>
      <c r="H88"/>
      <c r="I88" s="1438"/>
      <c r="J88"/>
      <c r="K88"/>
      <c r="L88" s="23"/>
      <c r="M88" s="1551">
        <f>IFERROR(#REF!*L88,0)</f>
        <v>0</v>
      </c>
    </row>
    <row r="89" spans="1:15">
      <c r="A89" s="304" t="str">
        <f>IF(L89&gt;0,COUNT($L$4:L89)+MAX('MI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89"/>
      <c r="D89"/>
      <c r="E89"/>
      <c r="F89"/>
      <c r="H89"/>
      <c r="I89" s="1438"/>
      <c r="J89"/>
      <c r="K89"/>
      <c r="L89" s="23"/>
      <c r="M89" s="1551">
        <f>IFERROR(#REF!*L89,0)</f>
        <v>0</v>
      </c>
    </row>
    <row r="90" spans="1:15">
      <c r="A90" s="304" t="str">
        <f>IF(L90&gt;0,COUNT($L$4:L90)+MAX('MI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0"/>
      <c r="D90"/>
      <c r="E90"/>
      <c r="F90"/>
      <c r="H90"/>
      <c r="I90" s="1438"/>
      <c r="J90"/>
      <c r="K90"/>
      <c r="L90" s="23"/>
      <c r="M90" s="1551">
        <f>IFERROR(#REF!*L90,0)</f>
        <v>0</v>
      </c>
    </row>
    <row r="91" spans="1:15">
      <c r="A91" s="304" t="str">
        <f>IF(L91&gt;0,COUNT($L$4:L91)+MAX('MI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1"/>
      <c r="D91"/>
      <c r="E91"/>
      <c r="F91"/>
      <c r="H91"/>
      <c r="I91" s="1438"/>
      <c r="J91"/>
      <c r="K91"/>
      <c r="L91" s="23"/>
      <c r="M91" s="1551">
        <f>IFERROR(#REF!*L91,0)</f>
        <v>0</v>
      </c>
    </row>
    <row r="92" spans="1:15">
      <c r="A92" s="304" t="str">
        <f>IF(L92&gt;0,COUNT($L$4:L92)+MAX('MI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2"/>
      <c r="D92"/>
      <c r="E92"/>
      <c r="F92"/>
      <c r="H92"/>
      <c r="I92" s="1438"/>
      <c r="J92"/>
      <c r="K92"/>
      <c r="L92" s="23"/>
      <c r="M92" s="1551">
        <f>IFERROR(#REF!*L92,0)</f>
        <v>0</v>
      </c>
    </row>
    <row r="93" spans="1:15">
      <c r="A93" s="304" t="str">
        <f>IF(L93&gt;0,COUNT($L$4:L93)+MAX('MI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3"/>
      <c r="D93"/>
      <c r="E93"/>
      <c r="F93"/>
      <c r="H93"/>
      <c r="I93" s="1438"/>
      <c r="J93"/>
      <c r="K93"/>
      <c r="L93" s="23"/>
      <c r="M93" s="1551">
        <f>IFERROR(#REF!*L93,0)</f>
        <v>0</v>
      </c>
    </row>
    <row r="94" spans="1:15">
      <c r="A94" s="304" t="str">
        <f>IF(L94&gt;0,COUNT($L$4:L94)+MAX('MI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4"/>
      <c r="D94"/>
      <c r="E94"/>
      <c r="F94"/>
      <c r="H94"/>
      <c r="I94" s="1438"/>
      <c r="J94"/>
      <c r="K94"/>
      <c r="L94" s="21"/>
      <c r="M94" s="1550"/>
    </row>
    <row r="95" spans="1:15" ht="15.75" customHeight="1">
      <c r="A95" s="304" t="str">
        <f>IF(L95&gt;0,COUNT($L$4:L95)+MAX('MI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5"/>
      <c r="D95"/>
      <c r="E95"/>
      <c r="F95"/>
      <c r="H95"/>
      <c r="I95" s="1438"/>
      <c r="J95"/>
      <c r="K95"/>
      <c r="L95" s="21"/>
      <c r="M95" s="1550"/>
    </row>
    <row r="96" spans="1:15" s="15" customFormat="1">
      <c r="A96" s="304" t="str">
        <f>IF(L96&gt;0,COUNT($L$4:L96)+MAX('MI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B96"/>
      <c r="C96"/>
      <c r="D96"/>
      <c r="E96"/>
      <c r="F96"/>
      <c r="G96" s="1438"/>
      <c r="H96"/>
      <c r="I96" s="1438"/>
      <c r="J96"/>
      <c r="K96"/>
      <c r="L96" s="24"/>
      <c r="M96" s="1551">
        <f>IFERROR(#REF!*L96,0)</f>
        <v>0</v>
      </c>
      <c r="O96" s="1553"/>
    </row>
    <row r="97" spans="1:13">
      <c r="A97" s="304" t="str">
        <f>IF(L97&gt;0,COUNT($L$4:L97)+MAX('MI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7"/>
      <c r="D97"/>
      <c r="E97"/>
      <c r="F97"/>
      <c r="H97"/>
      <c r="I97" s="1438"/>
      <c r="J97"/>
      <c r="K97"/>
      <c r="L97" s="23"/>
      <c r="M97" s="1551">
        <f>IFERROR(#REF!*L97,0)</f>
        <v>0</v>
      </c>
    </row>
    <row r="98" spans="1:13">
      <c r="A98" s="304" t="str">
        <f>IF(L98&gt;0,COUNT($L$4:L98)+MAX('MI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8"/>
      <c r="D98"/>
      <c r="E98"/>
      <c r="F98"/>
      <c r="H98"/>
      <c r="I98" s="1438"/>
      <c r="J98"/>
      <c r="K98"/>
      <c r="L98" s="23"/>
      <c r="M98" s="1551">
        <f>IFERROR(#REF!*L98,0)</f>
        <v>0</v>
      </c>
    </row>
    <row r="99" spans="1:13">
      <c r="A99" s="304" t="str">
        <f>IF(L99&gt;0,COUNT($L$4:L99)+MAX('MI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99"/>
      <c r="D99"/>
      <c r="E99"/>
      <c r="F99"/>
      <c r="H99"/>
      <c r="I99" s="1438"/>
      <c r="J99"/>
      <c r="K99"/>
      <c r="L99" s="23"/>
      <c r="M99" s="1551">
        <f>IFERROR(#REF!*L99,0)</f>
        <v>0</v>
      </c>
    </row>
    <row r="100" spans="1:13">
      <c r="A100" s="304" t="str">
        <f>IF(L100&gt;0,COUNT($L$4:L100)+MAX('MI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0"/>
      <c r="D100"/>
      <c r="E100"/>
      <c r="F100"/>
      <c r="H100"/>
      <c r="I100" s="1438"/>
      <c r="J100"/>
      <c r="K100"/>
      <c r="L100" s="23"/>
      <c r="M100" s="1551">
        <f>IFERROR(#REF!*L100,0)</f>
        <v>0</v>
      </c>
    </row>
    <row r="101" spans="1:13">
      <c r="A101" s="304" t="str">
        <f>IF(L101&gt;0,COUNT($L$4:L101)+MAX('MI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1"/>
      <c r="D101"/>
      <c r="E101"/>
      <c r="F101"/>
      <c r="H101"/>
      <c r="I101" s="1438"/>
      <c r="J101"/>
      <c r="K101"/>
      <c r="L101" s="23"/>
      <c r="M101" s="1551">
        <f>IFERROR(#REF!*L101,0)</f>
        <v>0</v>
      </c>
    </row>
    <row r="102" spans="1:13">
      <c r="A102" s="304" t="str">
        <f>IF(L102&gt;0,COUNT($L$4:L102)+MAX('MI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2"/>
      <c r="D102"/>
      <c r="E102"/>
      <c r="F102"/>
      <c r="H102"/>
      <c r="I102" s="1438"/>
      <c r="J102"/>
      <c r="K102"/>
      <c r="L102" s="23"/>
      <c r="M102" s="1551">
        <f>IFERROR(#REF!*L102,0)</f>
        <v>0</v>
      </c>
    </row>
    <row r="103" spans="1:13">
      <c r="A103" s="304" t="str">
        <f>IF(L103&gt;0,COUNT($L$4:L103)+MAX('MI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3"/>
      <c r="D103"/>
      <c r="E103"/>
      <c r="F103"/>
      <c r="H103"/>
      <c r="I103" s="1438"/>
      <c r="J103"/>
      <c r="K103"/>
      <c r="L103" s="23"/>
      <c r="M103" s="1551">
        <f>IFERROR(#REF!*L103,0)</f>
        <v>0</v>
      </c>
    </row>
    <row r="104" spans="1:13">
      <c r="A104" s="304" t="str">
        <f>IF(L104&gt;0,COUNT($L$4:L104)+MAX('MI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4"/>
      <c r="D104"/>
      <c r="E104"/>
      <c r="F104"/>
      <c r="H104"/>
      <c r="I104" s="1438"/>
      <c r="J104"/>
      <c r="K104"/>
      <c r="L104" s="23"/>
      <c r="M104" s="1551">
        <f>IFERROR(#REF!*L104,0)</f>
        <v>0</v>
      </c>
    </row>
    <row r="105" spans="1:13">
      <c r="A105" s="304" t="str">
        <f>IF(L105&gt;0,COUNT($L$4:L105)+MAX('MI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5"/>
      <c r="D105"/>
      <c r="E105"/>
      <c r="F105"/>
      <c r="H105"/>
      <c r="I105" s="1438"/>
      <c r="J105"/>
      <c r="K105"/>
      <c r="L105" s="23"/>
      <c r="M105" s="1551">
        <f>IFERROR(#REF!*L105,0)</f>
        <v>0</v>
      </c>
    </row>
    <row r="106" spans="1:13">
      <c r="A106" s="304" t="str">
        <f>IF(L106&gt;0,COUNT($L$4:L106)+MAX('MI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6"/>
      <c r="D106"/>
      <c r="E106"/>
      <c r="F106"/>
      <c r="H106"/>
      <c r="I106" s="1438"/>
      <c r="J106"/>
      <c r="K106"/>
      <c r="L106" s="23"/>
      <c r="M106" s="1551">
        <f>IFERROR(#REF!*L106,0)</f>
        <v>0</v>
      </c>
    </row>
    <row r="107" spans="1:13">
      <c r="A107" s="304" t="str">
        <f>IF(L107&gt;0,COUNT($L$4:L107)+MAX('MI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7"/>
      <c r="D107"/>
      <c r="E107"/>
      <c r="F107"/>
      <c r="H107"/>
      <c r="I107" s="1438"/>
      <c r="J107"/>
      <c r="K107"/>
      <c r="L107" s="23"/>
      <c r="M107" s="1551">
        <f>IFERROR(#REF!*L107,0)</f>
        <v>0</v>
      </c>
    </row>
    <row r="108" spans="1:13">
      <c r="A108" s="304" t="str">
        <f>IF(L108&gt;0,COUNT($L$4:L108)+MAX('MI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8"/>
      <c r="D108"/>
      <c r="E108"/>
      <c r="F108"/>
      <c r="H108"/>
      <c r="I108" s="1438"/>
      <c r="J108"/>
      <c r="K108"/>
      <c r="L108" s="23"/>
      <c r="M108" s="1551">
        <f>IFERROR(#REF!*L108,0)</f>
        <v>0</v>
      </c>
    </row>
    <row r="109" spans="1:13">
      <c r="A109" s="304" t="str">
        <f>IF(L109&gt;0,COUNT($L$4:L109)+MAX('MI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09"/>
      <c r="D109"/>
      <c r="E109"/>
      <c r="F109"/>
      <c r="H109"/>
      <c r="I109" s="1438"/>
      <c r="J109"/>
      <c r="K109"/>
      <c r="L109" s="23"/>
      <c r="M109" s="1551">
        <f>IFERROR(#REF!*L109,0)</f>
        <v>0</v>
      </c>
    </row>
    <row r="110" spans="1:13">
      <c r="A110" s="304" t="str">
        <f>IF(L110&gt;0,COUNT($L$4:L110)+MAX('MI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0"/>
      <c r="D110"/>
      <c r="E110"/>
      <c r="F110"/>
      <c r="H110"/>
      <c r="I110" s="1438"/>
      <c r="J110"/>
      <c r="K110"/>
      <c r="L110" s="23"/>
      <c r="M110" s="1551">
        <f>IFERROR(#REF!*L110,0)</f>
        <v>0</v>
      </c>
    </row>
    <row r="111" spans="1:13">
      <c r="A111" s="304" t="str">
        <f>IF(L111&gt;0,COUNT($L$4:L111)+MAX('MI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1"/>
      <c r="D111"/>
      <c r="E111"/>
      <c r="F111"/>
      <c r="H111"/>
      <c r="I111" s="1438"/>
      <c r="J111"/>
      <c r="K111"/>
      <c r="L111" s="23"/>
      <c r="M111" s="1551">
        <f>IFERROR(#REF!*L111,0)</f>
        <v>0</v>
      </c>
    </row>
    <row r="112" spans="1:13">
      <c r="A112" s="304" t="str">
        <f>IF(L112&gt;0,COUNT($L$4:L112)+MAX('MI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2"/>
      <c r="D112"/>
      <c r="E112"/>
      <c r="F112"/>
      <c r="H112"/>
      <c r="I112" s="1438"/>
      <c r="J112"/>
      <c r="K112"/>
      <c r="L112" s="21"/>
      <c r="M112" s="1550"/>
    </row>
    <row r="113" spans="1:13">
      <c r="A113" s="304" t="str">
        <f>IF(L113&gt;0,COUNT($L$4:L113)+MAX('MI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3"/>
      <c r="D113"/>
      <c r="E113"/>
      <c r="F113"/>
      <c r="H113"/>
      <c r="I113" s="1438"/>
      <c r="J113"/>
      <c r="K113"/>
      <c r="L113" s="21"/>
      <c r="M113" s="1550"/>
    </row>
    <row r="114" spans="1:13">
      <c r="A114" s="304" t="str">
        <f>IF(L114&gt;0,COUNT($L$4:L114)+MAX('MI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4"/>
      <c r="D114"/>
      <c r="E114"/>
      <c r="F114"/>
      <c r="H114"/>
      <c r="I114" s="1438"/>
      <c r="J114"/>
      <c r="K114"/>
      <c r="L114" s="23"/>
      <c r="M114" s="1551">
        <f>IFERROR(#REF!*L114,0)</f>
        <v>0</v>
      </c>
    </row>
    <row r="115" spans="1:13">
      <c r="A115" s="304" t="str">
        <f>IF(L115&gt;0,COUNT($L$4:L115)+MAX('MI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5"/>
      <c r="D115"/>
      <c r="E115"/>
      <c r="F115"/>
      <c r="H115"/>
      <c r="I115" s="1438"/>
      <c r="J115"/>
      <c r="K115"/>
      <c r="L115" s="23"/>
      <c r="M115" s="1551">
        <f>IFERROR(#REF!*L115,0)</f>
        <v>0</v>
      </c>
    </row>
    <row r="116" spans="1:13">
      <c r="A116" s="304" t="str">
        <f>IF(L116&gt;0,COUNT($L$4:L116)+MAX('MI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6"/>
      <c r="D116"/>
      <c r="E116"/>
      <c r="F116"/>
      <c r="H116"/>
      <c r="I116" s="1438"/>
      <c r="J116"/>
      <c r="K116"/>
      <c r="L116" s="23"/>
      <c r="M116" s="1551">
        <f>IFERROR(#REF!*L116,0)</f>
        <v>0</v>
      </c>
    </row>
    <row r="117" spans="1:13">
      <c r="A117" s="304" t="str">
        <f>IF(L117&gt;0,COUNT($L$4:L117)+MAX('MI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7"/>
      <c r="D117"/>
      <c r="E117"/>
      <c r="F117"/>
      <c r="H117"/>
      <c r="I117" s="1438"/>
      <c r="J117"/>
      <c r="K117"/>
      <c r="L117" s="23"/>
      <c r="M117" s="1551">
        <f>IFERROR(#REF!*L117,0)</f>
        <v>0</v>
      </c>
    </row>
    <row r="118" spans="1:13">
      <c r="A118" s="304" t="str">
        <f>IF(L118&gt;0,COUNT($L$4:L118)+MAX('MI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8"/>
      <c r="D118"/>
      <c r="E118"/>
      <c r="F118"/>
      <c r="H118"/>
      <c r="I118" s="1438"/>
      <c r="J118"/>
      <c r="K118"/>
      <c r="L118" s="23"/>
      <c r="M118" s="1551">
        <f>IFERROR(#REF!*L118,0)</f>
        <v>0</v>
      </c>
    </row>
    <row r="119" spans="1:13">
      <c r="A119" s="304" t="str">
        <f>IF(L119&gt;0,COUNT($L$4:L119)+MAX('MI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19"/>
      <c r="D119"/>
      <c r="E119"/>
      <c r="F119"/>
      <c r="H119"/>
      <c r="I119" s="1438"/>
      <c r="J119"/>
      <c r="K119"/>
      <c r="L119" s="23"/>
      <c r="M119" s="1551">
        <f>IFERROR(#REF!*L119,0)</f>
        <v>0</v>
      </c>
    </row>
    <row r="120" spans="1:13">
      <c r="A120" s="304" t="str">
        <f>IF(L120&gt;0,COUNT($L$4:L120)+MAX('MI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0"/>
      <c r="D120"/>
      <c r="E120"/>
      <c r="F120"/>
      <c r="H120"/>
      <c r="I120" s="1438"/>
      <c r="J120"/>
      <c r="K120"/>
      <c r="L120" s="23"/>
      <c r="M120" s="1551">
        <f>IFERROR(#REF!*L120,0)</f>
        <v>0</v>
      </c>
    </row>
    <row r="121" spans="1:13">
      <c r="A121" s="304" t="str">
        <f>IF(L121&gt;0,COUNT($L$4:L121)+MAX('MI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1"/>
      <c r="D121"/>
      <c r="E121"/>
      <c r="F121"/>
      <c r="H121"/>
      <c r="I121" s="1438"/>
      <c r="J121"/>
      <c r="K121"/>
      <c r="L121" s="23"/>
      <c r="M121" s="1551">
        <f>IFERROR(#REF!*L121,0)</f>
        <v>0</v>
      </c>
    </row>
    <row r="122" spans="1:13">
      <c r="A122" s="304" t="str">
        <f>IF(L122&gt;0,COUNT($L$4:L122)+MAX('MI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2"/>
      <c r="D122"/>
      <c r="E122"/>
      <c r="F122"/>
      <c r="H122"/>
      <c r="I122" s="1438"/>
      <c r="J122"/>
      <c r="K122"/>
      <c r="L122" s="23"/>
      <c r="M122" s="1551">
        <f>IFERROR(#REF!*L122,0)</f>
        <v>0</v>
      </c>
    </row>
    <row r="123" spans="1:13">
      <c r="A123" s="304" t="str">
        <f>IF(L123&gt;0,COUNT($L$4:L123)+MAX('MI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3"/>
      <c r="D123"/>
      <c r="E123"/>
      <c r="F123"/>
      <c r="H123"/>
      <c r="I123" s="1438"/>
      <c r="J123"/>
      <c r="K123"/>
      <c r="L123" s="23"/>
      <c r="M123" s="1551">
        <f>IFERROR(#REF!*L123,0)</f>
        <v>0</v>
      </c>
    </row>
    <row r="124" spans="1:13">
      <c r="A124" s="304" t="str">
        <f>IF(L124&gt;0,COUNT($L$4:L124)+MAX('MI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4"/>
      <c r="D124"/>
      <c r="E124"/>
      <c r="F124"/>
      <c r="H124"/>
      <c r="I124" s="1438"/>
      <c r="J124"/>
      <c r="K124"/>
      <c r="L124" s="23"/>
      <c r="M124" s="1551">
        <f>IFERROR(#REF!*L124,0)</f>
        <v>0</v>
      </c>
    </row>
    <row r="125" spans="1:13">
      <c r="A125" s="304" t="str">
        <f>IF(L125&gt;0,COUNT($L$4:L125)+MAX('MI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5"/>
      <c r="D125"/>
      <c r="E125"/>
      <c r="F125"/>
      <c r="H125"/>
      <c r="I125" s="1438"/>
      <c r="J125"/>
      <c r="K125"/>
      <c r="L125" s="23"/>
      <c r="M125" s="1551">
        <f>IFERROR(#REF!*L125,0)</f>
        <v>0</v>
      </c>
    </row>
    <row r="126" spans="1:13">
      <c r="A126" s="304" t="str">
        <f>IF(L126&gt;0,COUNT($L$4:L126)+MAX('MI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6"/>
      <c r="D126"/>
      <c r="E126"/>
      <c r="F126"/>
      <c r="H126"/>
      <c r="I126" s="1438"/>
      <c r="J126"/>
      <c r="K126"/>
      <c r="L126" s="23"/>
      <c r="M126" s="1551">
        <f>IFERROR(#REF!*L126,0)</f>
        <v>0</v>
      </c>
    </row>
    <row r="127" spans="1:13">
      <c r="A127" s="304" t="str">
        <f>IF(L127&gt;0,COUNT($L$4:L127)+MAX('MI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7"/>
      <c r="D127"/>
      <c r="E127"/>
      <c r="F127"/>
      <c r="H127"/>
      <c r="I127" s="1438"/>
      <c r="J127"/>
      <c r="K127"/>
      <c r="L127" s="23"/>
      <c r="M127" s="1551">
        <f>IFERROR(#REF!*L127,0)</f>
        <v>0</v>
      </c>
    </row>
    <row r="128" spans="1:13">
      <c r="A128" s="304" t="str">
        <f>IF(L128&gt;0,COUNT($L$4:L128)+MAX('MI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8"/>
      <c r="D128"/>
      <c r="E128"/>
      <c r="F128"/>
      <c r="H128"/>
      <c r="I128" s="1438"/>
      <c r="J128"/>
      <c r="K128"/>
      <c r="L128" s="21"/>
      <c r="M128" s="1550"/>
    </row>
    <row r="129" spans="1:13" ht="15.75" customHeight="1">
      <c r="A129" s="304" t="str">
        <f>IF(L129&gt;0,COUNT($L$4:L129)+MAX('MI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29"/>
      <c r="D129"/>
      <c r="E129"/>
      <c r="F129"/>
      <c r="H129"/>
      <c r="I129" s="1438"/>
      <c r="J129"/>
      <c r="K129"/>
      <c r="L129" s="21"/>
      <c r="M129" s="1550"/>
    </row>
    <row r="130" spans="1:13">
      <c r="A130" s="304" t="str">
        <f>IF(L130&gt;0,COUNT($L$4:L130)+MAX('MI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0"/>
      <c r="D130"/>
      <c r="E130"/>
      <c r="F130"/>
      <c r="H130"/>
      <c r="I130" s="1438"/>
      <c r="J130"/>
      <c r="K130"/>
      <c r="L130" s="23"/>
      <c r="M130" s="1551">
        <f>IFERROR(#REF!*L130,0)</f>
        <v>0</v>
      </c>
    </row>
    <row r="131" spans="1:13">
      <c r="A131" s="304" t="str">
        <f>IF(L131&gt;0,COUNT($L$4:L131)+MAX('MI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1"/>
      <c r="D131"/>
      <c r="E131"/>
      <c r="F131"/>
      <c r="H131"/>
      <c r="I131" s="1438"/>
      <c r="J131"/>
      <c r="K131"/>
      <c r="L131" s="23"/>
      <c r="M131" s="1551">
        <f>IFERROR(#REF!*L131,0)</f>
        <v>0</v>
      </c>
    </row>
    <row r="132" spans="1:13">
      <c r="A132" s="304" t="str">
        <f>IF(L132&gt;0,COUNT($L$4:L132)+MAX('MI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2"/>
      <c r="D132"/>
      <c r="E132"/>
      <c r="F132"/>
      <c r="H132"/>
      <c r="I132" s="1438"/>
      <c r="J132"/>
      <c r="K132"/>
      <c r="L132" s="23"/>
      <c r="M132" s="1551">
        <f>IFERROR(#REF!*L132,0)</f>
        <v>0</v>
      </c>
    </row>
    <row r="133" spans="1:13">
      <c r="A133" s="304" t="str">
        <f>IF(L133&gt;0,COUNT($L$4:L133)+MAX('MI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3"/>
      <c r="D133"/>
      <c r="E133"/>
      <c r="F133"/>
      <c r="H133"/>
      <c r="I133" s="1438"/>
      <c r="J133"/>
      <c r="K133"/>
      <c r="L133" s="23"/>
      <c r="M133" s="1551">
        <f>IFERROR(#REF!*L133,0)</f>
        <v>0</v>
      </c>
    </row>
    <row r="134" spans="1:13">
      <c r="A134" s="304" t="str">
        <f>IF(L134&gt;0,COUNT($L$4:L134)+MAX('MI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4"/>
      <c r="D134"/>
      <c r="E134"/>
      <c r="F134"/>
      <c r="H134"/>
      <c r="I134" s="1438"/>
      <c r="J134"/>
      <c r="K134"/>
      <c r="L134" s="23"/>
      <c r="M134" s="1551">
        <f>IFERROR(#REF!*L134,0)</f>
        <v>0</v>
      </c>
    </row>
    <row r="135" spans="1:13">
      <c r="A135" s="304" t="str">
        <f>IF(L135&gt;0,COUNT($L$4:L135)+MAX('MI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5"/>
      <c r="D135"/>
      <c r="E135"/>
      <c r="F135"/>
      <c r="H135"/>
      <c r="I135" s="1438"/>
      <c r="J135"/>
      <c r="K135"/>
      <c r="L135" s="23"/>
      <c r="M135" s="1551">
        <f>IFERROR(#REF!*L135,0)</f>
        <v>0</v>
      </c>
    </row>
    <row r="136" spans="1:13">
      <c r="A136" s="304" t="str">
        <f>IF(L136&gt;0,COUNT($L$4:L136)+MAX('MI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6"/>
      <c r="D136"/>
      <c r="E136"/>
      <c r="F136"/>
      <c r="H136"/>
      <c r="I136" s="1438"/>
      <c r="J136"/>
      <c r="K136"/>
      <c r="L136" s="23"/>
      <c r="M136" s="1551">
        <f>IFERROR(#REF!*L136,0)</f>
        <v>0</v>
      </c>
    </row>
    <row r="137" spans="1:13">
      <c r="A137" s="304" t="str">
        <f>IF(L137&gt;0,COUNT($L$4:L137)+MAX('MI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7"/>
      <c r="D137"/>
      <c r="E137"/>
      <c r="F137"/>
      <c r="H137"/>
      <c r="I137" s="1438"/>
      <c r="J137"/>
      <c r="K137"/>
      <c r="L137" s="23"/>
      <c r="M137" s="1551">
        <f>IFERROR(#REF!*L137,0)</f>
        <v>0</v>
      </c>
    </row>
    <row r="138" spans="1:13">
      <c r="A138" s="304" t="str">
        <f>IF(L138&gt;0,COUNT($L$4:L138)+MAX('MI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8"/>
      <c r="D138"/>
      <c r="E138"/>
      <c r="F138"/>
      <c r="H138"/>
      <c r="I138" s="1438"/>
      <c r="J138"/>
      <c r="K138"/>
      <c r="L138" s="23"/>
      <c r="M138" s="1551">
        <f>IFERROR(#REF!*L138,0)</f>
        <v>0</v>
      </c>
    </row>
    <row r="139" spans="1:13">
      <c r="A139" s="304" t="str">
        <f>IF(L139&gt;0,COUNT($L$4:L139)+MAX('MI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39"/>
      <c r="D139"/>
      <c r="E139"/>
      <c r="F139"/>
      <c r="H139"/>
      <c r="I139" s="1438"/>
      <c r="J139"/>
      <c r="K139"/>
      <c r="L139" s="23"/>
      <c r="M139" s="1551">
        <f>IFERROR(#REF!*L139,0)</f>
        <v>0</v>
      </c>
    </row>
    <row r="140" spans="1:13">
      <c r="A140" s="304" t="str">
        <f>IF(L140&gt;0,COUNT($L$4:L140)+MAX('MI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0"/>
      <c r="D140"/>
      <c r="E140"/>
      <c r="F140"/>
      <c r="H140"/>
      <c r="I140" s="1438"/>
      <c r="J140"/>
      <c r="K140"/>
      <c r="L140" s="23"/>
      <c r="M140" s="1551">
        <f>IFERROR(#REF!*L140,0)</f>
        <v>0</v>
      </c>
    </row>
    <row r="141" spans="1:13">
      <c r="A141" s="304" t="str">
        <f>IF(L141&gt;0,COUNT($L$4:L141)+MAX('MI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1"/>
      <c r="D141"/>
      <c r="E141"/>
      <c r="F141"/>
      <c r="H141"/>
      <c r="I141" s="1438"/>
      <c r="J141"/>
      <c r="K141"/>
      <c r="L141" s="23"/>
      <c r="M141" s="1551">
        <f>IFERROR(#REF!*L141,0)</f>
        <v>0</v>
      </c>
    </row>
    <row r="142" spans="1:13">
      <c r="A142" s="304" t="str">
        <f>IF(L142&gt;0,COUNT($L$4:L142)+MAX('MI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2"/>
      <c r="D142"/>
      <c r="E142"/>
      <c r="F142"/>
      <c r="H142"/>
      <c r="I142" s="1438"/>
      <c r="J142"/>
      <c r="K142"/>
      <c r="L142" s="23"/>
      <c r="M142" s="1551">
        <f>IFERROR(#REF!*L142,0)</f>
        <v>0</v>
      </c>
    </row>
    <row r="143" spans="1:13">
      <c r="A143" s="304" t="str">
        <f>IF(L143&gt;0,COUNT($L$4:L143)+MAX('MI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3"/>
      <c r="D143"/>
      <c r="E143"/>
      <c r="F143"/>
      <c r="H143"/>
      <c r="I143" s="1438"/>
      <c r="J143"/>
      <c r="K143"/>
      <c r="L143" s="23"/>
      <c r="M143" s="1551">
        <f>IFERROR(#REF!*L143,0)</f>
        <v>0</v>
      </c>
    </row>
    <row r="144" spans="1:13">
      <c r="A144" s="304" t="str">
        <f>IF(L144&gt;0,COUNT($L$4:L144)+MAX('MI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4"/>
      <c r="D144"/>
      <c r="E144"/>
      <c r="F144"/>
      <c r="H144"/>
      <c r="I144" s="1438"/>
      <c r="J144"/>
      <c r="K144"/>
      <c r="L144" s="23"/>
      <c r="M144" s="1551">
        <f>IFERROR(#REF!*L144,0)</f>
        <v>0</v>
      </c>
    </row>
    <row r="145" spans="1:13">
      <c r="A145" s="304" t="str">
        <f>IF(L145&gt;0,COUNT($L$4:L145)+MAX('MI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5"/>
      <c r="D145"/>
      <c r="E145"/>
      <c r="F145"/>
      <c r="H145"/>
      <c r="I145" s="1438"/>
      <c r="J145"/>
      <c r="K145"/>
      <c r="L145" s="23"/>
      <c r="M145" s="1551">
        <f>IFERROR(#REF!*L145,0)</f>
        <v>0</v>
      </c>
    </row>
    <row r="146" spans="1:13">
      <c r="A146" s="304" t="str">
        <f>IF(L146&gt;0,COUNT($L$4:L146)+MAX('MI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6"/>
      <c r="D146"/>
      <c r="E146"/>
      <c r="F146"/>
      <c r="H146"/>
      <c r="I146" s="1438"/>
      <c r="J146"/>
      <c r="K146"/>
      <c r="L146" s="23"/>
      <c r="M146" s="1551">
        <f>IFERROR(#REF!*L146,0)</f>
        <v>0</v>
      </c>
    </row>
    <row r="147" spans="1:13">
      <c r="A147" s="304" t="str">
        <f>IF(L147&gt;0,COUNT($L$4:L147)+MAX('MI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7"/>
      <c r="D147"/>
      <c r="E147"/>
      <c r="F147"/>
      <c r="H147"/>
      <c r="I147" s="1438"/>
      <c r="J147"/>
      <c r="K147"/>
      <c r="L147" s="21"/>
      <c r="M147" s="1550"/>
    </row>
    <row r="148" spans="1:13" ht="15.75" customHeight="1">
      <c r="A148" s="304" t="str">
        <f>IF(L148&gt;0,COUNT($L$4:L148)+MAX('MI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8"/>
      <c r="D148"/>
      <c r="E148"/>
      <c r="F148"/>
      <c r="H148"/>
      <c r="I148" s="1438"/>
      <c r="J148"/>
      <c r="K148"/>
      <c r="L148" s="21"/>
      <c r="M148" s="1550"/>
    </row>
    <row r="149" spans="1:13">
      <c r="A149" s="304" t="str">
        <f>IF(L149&gt;0,COUNT($L$4:L149)+MAX('MI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49"/>
      <c r="D149"/>
      <c r="E149"/>
      <c r="F149"/>
      <c r="H149"/>
      <c r="I149" s="1438"/>
      <c r="J149"/>
      <c r="K149"/>
      <c r="L149" s="23"/>
      <c r="M149" s="1551">
        <f>IFERROR(#REF!*L149,0)</f>
        <v>0</v>
      </c>
    </row>
    <row r="150" spans="1:13">
      <c r="A150" s="304" t="str">
        <f>IF(L150&gt;0,COUNT($L$4:L150)+MAX('MI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0"/>
      <c r="D150"/>
      <c r="E150"/>
      <c r="F150"/>
      <c r="H150"/>
      <c r="I150" s="1438"/>
      <c r="J150"/>
      <c r="K150"/>
      <c r="L150" s="23"/>
      <c r="M150" s="1551">
        <f>IFERROR(#REF!*L150,0)</f>
        <v>0</v>
      </c>
    </row>
    <row r="151" spans="1:13">
      <c r="A151" s="304" t="str">
        <f>IF(L151&gt;0,COUNT($L$4:L151)+MAX('MI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1"/>
      <c r="D151"/>
      <c r="E151"/>
      <c r="F151"/>
      <c r="H151"/>
      <c r="I151" s="1438"/>
      <c r="J151"/>
      <c r="K151"/>
      <c r="L151" s="23"/>
      <c r="M151" s="1551">
        <f>IFERROR(#REF!*L151,0)</f>
        <v>0</v>
      </c>
    </row>
    <row r="152" spans="1:13">
      <c r="A152" s="304" t="str">
        <f>IF(L152&gt;0,COUNT($L$4:L152)+MAX('MI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2"/>
      <c r="D152"/>
      <c r="E152"/>
      <c r="F152"/>
      <c r="H152"/>
      <c r="I152" s="1438"/>
      <c r="J152"/>
      <c r="K152"/>
      <c r="L152" s="23"/>
      <c r="M152" s="1551">
        <f>IFERROR(#REF!*L152,0)</f>
        <v>0</v>
      </c>
    </row>
    <row r="153" spans="1:13">
      <c r="A153" s="304" t="str">
        <f>IF(L153&gt;0,COUNT($L$4:L153)+MAX('MI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3"/>
      <c r="D153"/>
      <c r="E153"/>
      <c r="F153"/>
      <c r="H153"/>
      <c r="I153" s="1438"/>
      <c r="J153"/>
      <c r="K153"/>
      <c r="L153" s="23"/>
      <c r="M153" s="1551">
        <f>IFERROR(#REF!*L153,0)</f>
        <v>0</v>
      </c>
    </row>
    <row r="154" spans="1:13">
      <c r="A154" s="304" t="str">
        <f>IF(L154&gt;0,COUNT($L$4:L154)+MAX('MI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4"/>
      <c r="D154"/>
      <c r="E154"/>
      <c r="F154"/>
      <c r="H154"/>
      <c r="I154" s="1438"/>
      <c r="J154"/>
      <c r="K154"/>
      <c r="L154" s="23"/>
      <c r="M154" s="1551">
        <f>IFERROR(#REF!*L154,0)</f>
        <v>0</v>
      </c>
    </row>
    <row r="155" spans="1:13">
      <c r="A155" s="304" t="str">
        <f>IF(L155&gt;0,COUNT($L$4:L155)+MAX('MI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5"/>
      <c r="D155"/>
      <c r="E155"/>
      <c r="F155"/>
      <c r="H155"/>
      <c r="I155" s="1438"/>
      <c r="J155"/>
      <c r="K155"/>
      <c r="L155" s="23"/>
      <c r="M155" s="1551">
        <f>IFERROR(#REF!*L155,0)</f>
        <v>0</v>
      </c>
    </row>
    <row r="156" spans="1:13">
      <c r="A156" s="304" t="str">
        <f>IF(L156&gt;0,COUNT($L$4:L156)+MAX('MI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6"/>
      <c r="D156"/>
      <c r="E156"/>
      <c r="F156"/>
      <c r="H156"/>
      <c r="I156" s="1438"/>
      <c r="J156"/>
      <c r="K156"/>
      <c r="L156" s="23"/>
      <c r="M156" s="1551">
        <f>IFERROR(#REF!*L156,0)</f>
        <v>0</v>
      </c>
    </row>
    <row r="157" spans="1:13">
      <c r="A157" s="304" t="str">
        <f>IF(L157&gt;0,COUNT($L$4:L157)+MAX('MI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7"/>
      <c r="D157"/>
      <c r="E157"/>
      <c r="F157"/>
      <c r="H157"/>
      <c r="I157" s="1438"/>
      <c r="J157"/>
      <c r="K157"/>
      <c r="L157" s="23"/>
      <c r="M157" s="1551">
        <f>IFERROR(#REF!*L157,0)</f>
        <v>0</v>
      </c>
    </row>
    <row r="158" spans="1:13">
      <c r="A158" s="304" t="str">
        <f>IF(L158&gt;0,COUNT($L$4:L158)+MAX('MI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8"/>
      <c r="D158"/>
      <c r="E158"/>
      <c r="F158"/>
      <c r="H158"/>
      <c r="I158" s="1438"/>
      <c r="J158"/>
      <c r="K158"/>
      <c r="L158" s="23"/>
      <c r="M158" s="1551">
        <f>IFERROR(#REF!*L158,0)</f>
        <v>0</v>
      </c>
    </row>
    <row r="159" spans="1:13">
      <c r="A159" s="304" t="str">
        <f>IF(L159&gt;0,COUNT($L$4:L159)+MAX('MI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59"/>
      <c r="D159"/>
      <c r="E159"/>
      <c r="F159"/>
      <c r="H159"/>
      <c r="I159" s="1438"/>
      <c r="J159"/>
      <c r="K159"/>
      <c r="L159" s="23"/>
      <c r="M159" s="1551">
        <f>IFERROR(#REF!*L159,0)</f>
        <v>0</v>
      </c>
    </row>
    <row r="160" spans="1:13">
      <c r="A160" s="304" t="str">
        <f>IF(L160&gt;0,COUNT($L$4:L160)+MAX('MI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0"/>
      <c r="D160"/>
      <c r="E160"/>
      <c r="F160"/>
      <c r="H160"/>
      <c r="I160" s="1438"/>
      <c r="J160"/>
      <c r="K160"/>
      <c r="L160" s="23"/>
      <c r="M160" s="1551">
        <f>IFERROR(#REF!*L160,0)</f>
        <v>0</v>
      </c>
    </row>
    <row r="161" spans="1:13">
      <c r="A161" s="304" t="str">
        <f>IF(L161&gt;0,COUNT($L$4:L161)+MAX('MI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1"/>
      <c r="D161"/>
      <c r="E161"/>
      <c r="F161"/>
      <c r="H161"/>
      <c r="I161" s="1438"/>
      <c r="J161"/>
      <c r="K161"/>
      <c r="L161" s="23"/>
      <c r="M161" s="1551">
        <f>IFERROR(#REF!*L161,0)</f>
        <v>0</v>
      </c>
    </row>
    <row r="162" spans="1:13">
      <c r="A162" s="304" t="str">
        <f>IF(L162&gt;0,COUNT($L$4:L162)+MAX('MI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2"/>
      <c r="D162"/>
      <c r="E162"/>
      <c r="F162"/>
      <c r="H162"/>
      <c r="I162" s="1438"/>
      <c r="J162"/>
      <c r="K162"/>
      <c r="L162" s="23"/>
      <c r="M162" s="1551">
        <f>IFERROR(#REF!*L162,0)</f>
        <v>0</v>
      </c>
    </row>
    <row r="163" spans="1:13">
      <c r="A163" s="304" t="str">
        <f>IF(L163&gt;0,COUNT($L$4:L163)+MAX('MI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3"/>
      <c r="D163"/>
      <c r="E163"/>
      <c r="F163"/>
      <c r="H163"/>
      <c r="I163" s="1438"/>
      <c r="J163"/>
      <c r="K163"/>
      <c r="L163" s="21"/>
      <c r="M163" s="1550"/>
    </row>
    <row r="164" spans="1:13" ht="15.75" customHeight="1">
      <c r="A164" s="304" t="str">
        <f>IF(L164&gt;0,COUNT($L$4:L164)+MAX('MI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4"/>
      <c r="D164"/>
      <c r="E164"/>
      <c r="F164"/>
      <c r="H164"/>
      <c r="I164" s="1438"/>
      <c r="J164"/>
      <c r="K164"/>
      <c r="L164" s="21"/>
      <c r="M164" s="1550"/>
    </row>
    <row r="165" spans="1:13">
      <c r="A165" s="304" t="str">
        <f>IF(L165&gt;0,COUNT($L$4:L165)+MAX('MI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5"/>
      <c r="D165"/>
      <c r="E165"/>
      <c r="F165"/>
      <c r="H165"/>
      <c r="I165" s="1438"/>
      <c r="J165"/>
      <c r="K165"/>
      <c r="L165" s="23"/>
      <c r="M165" s="1551">
        <f>IFERROR(#REF!*L165,0)</f>
        <v>0</v>
      </c>
    </row>
    <row r="166" spans="1:13">
      <c r="A166" s="304" t="str">
        <f>IF(L166&gt;0,COUNT($L$4:L166)+MAX('MI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6"/>
      <c r="D166"/>
      <c r="E166"/>
      <c r="F166"/>
      <c r="H166"/>
      <c r="I166" s="1438"/>
      <c r="J166"/>
      <c r="K166"/>
      <c r="L166" s="23"/>
      <c r="M166" s="1551">
        <f>IFERROR(#REF!*L166,0)</f>
        <v>0</v>
      </c>
    </row>
    <row r="167" spans="1:13">
      <c r="A167" s="304" t="str">
        <f>IF(L167&gt;0,COUNT($L$4:L167)+MAX('MI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7"/>
      <c r="D167"/>
      <c r="E167"/>
      <c r="F167"/>
      <c r="H167"/>
      <c r="I167" s="1438"/>
      <c r="J167"/>
      <c r="K167"/>
      <c r="L167" s="23"/>
      <c r="M167" s="1551">
        <f>IFERROR(#REF!*L167,0)</f>
        <v>0</v>
      </c>
    </row>
    <row r="168" spans="1:13">
      <c r="A168" s="304" t="str">
        <f>IF(L168&gt;0,COUNT($L$4:L168)+MAX('MI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8"/>
      <c r="D168"/>
      <c r="E168"/>
      <c r="F168"/>
      <c r="H168"/>
      <c r="I168" s="1438"/>
      <c r="J168"/>
      <c r="K168"/>
      <c r="L168" s="23"/>
      <c r="M168" s="1551">
        <f>IFERROR(#REF!*L168,0)</f>
        <v>0</v>
      </c>
    </row>
    <row r="169" spans="1:13">
      <c r="A169" s="304" t="str">
        <f>IF(L169&gt;0,COUNT($L$4:L169)+MAX('MI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69"/>
      <c r="D169"/>
      <c r="E169"/>
      <c r="F169"/>
      <c r="H169"/>
      <c r="I169" s="1438"/>
      <c r="J169"/>
      <c r="K169"/>
      <c r="L169" s="23"/>
      <c r="M169" s="1551">
        <f>IFERROR(#REF!*L169,0)</f>
        <v>0</v>
      </c>
    </row>
    <row r="170" spans="1:13">
      <c r="A170" s="304" t="str">
        <f>IF(L170&gt;0,COUNT($L$4:L170)+MAX('MI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0"/>
      <c r="D170"/>
      <c r="E170"/>
      <c r="F170"/>
      <c r="H170"/>
      <c r="I170" s="1438"/>
      <c r="J170"/>
      <c r="K170"/>
      <c r="L170" s="23"/>
      <c r="M170" s="1551">
        <f>IFERROR(#REF!*L170,0)</f>
        <v>0</v>
      </c>
    </row>
    <row r="171" spans="1:13">
      <c r="A171" s="304" t="str">
        <f>IF(L171&gt;0,COUNT($L$4:L171)+MAX('MI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1"/>
      <c r="D171"/>
      <c r="E171"/>
      <c r="F171"/>
      <c r="H171"/>
      <c r="I171" s="1438"/>
      <c r="J171"/>
      <c r="K171"/>
      <c r="L171" s="23"/>
      <c r="M171" s="1551">
        <f>IFERROR(#REF!*L171,0)</f>
        <v>0</v>
      </c>
    </row>
    <row r="172" spans="1:13">
      <c r="A172" s="304" t="str">
        <f>IF(L172&gt;0,COUNT($L$4:L172)+MAX('MI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2"/>
      <c r="D172"/>
      <c r="E172"/>
      <c r="F172"/>
      <c r="H172"/>
      <c r="I172" s="1438"/>
      <c r="J172"/>
      <c r="K172"/>
      <c r="L172" s="23"/>
      <c r="M172" s="1551">
        <f>IFERROR(#REF!*L172,0)</f>
        <v>0</v>
      </c>
    </row>
    <row r="173" spans="1:13">
      <c r="A173" s="304" t="str">
        <f>IF(L173&gt;0,COUNT($L$4:L173)+MAX('MI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3"/>
      <c r="D173"/>
      <c r="E173"/>
      <c r="F173"/>
      <c r="H173"/>
      <c r="I173" s="1438"/>
      <c r="J173"/>
      <c r="K173"/>
      <c r="L173" s="23"/>
      <c r="M173" s="1551">
        <f>IFERROR(#REF!*L173,0)</f>
        <v>0</v>
      </c>
    </row>
    <row r="174" spans="1:13">
      <c r="A174" s="304" t="str">
        <f>IF(L174&gt;0,COUNT($L$4:L174)+MAX('MI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4"/>
      <c r="D174"/>
      <c r="E174"/>
      <c r="F174"/>
      <c r="H174"/>
      <c r="I174" s="1438"/>
      <c r="J174"/>
      <c r="K174"/>
      <c r="L174" s="23"/>
      <c r="M174" s="1551">
        <f>IFERROR(#REF!*L174,0)</f>
        <v>0</v>
      </c>
    </row>
    <row r="175" spans="1:13">
      <c r="A175" s="304" t="str">
        <f>IF(L175&gt;0,COUNT($L$4:L175)+MAX('MI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5"/>
      <c r="D175"/>
      <c r="E175"/>
      <c r="F175"/>
      <c r="H175"/>
      <c r="I175" s="1438"/>
      <c r="J175"/>
      <c r="K175"/>
      <c r="L175" s="23"/>
      <c r="M175" s="1551">
        <f>IFERROR(#REF!*L175,0)</f>
        <v>0</v>
      </c>
    </row>
    <row r="176" spans="1:13">
      <c r="A176" s="304" t="str">
        <f>IF(L176&gt;0,COUNT($L$4:L176)+MAX('MI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6"/>
      <c r="D176"/>
      <c r="E176"/>
      <c r="F176"/>
      <c r="H176"/>
      <c r="I176" s="1438"/>
      <c r="J176"/>
      <c r="K176"/>
      <c r="L176" s="23"/>
      <c r="M176" s="1551">
        <f>IFERROR(#REF!*L176,0)</f>
        <v>0</v>
      </c>
    </row>
    <row r="177" spans="1:13">
      <c r="A177" s="304" t="str">
        <f>IF(L177&gt;0,COUNT($L$4:L177)+MAX('MI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7"/>
      <c r="D177"/>
      <c r="E177"/>
      <c r="F177"/>
      <c r="H177"/>
      <c r="I177" s="1438"/>
      <c r="J177"/>
      <c r="K177"/>
      <c r="L177" s="23"/>
      <c r="M177" s="1551">
        <f>IFERROR(#REF!*L177,0)</f>
        <v>0</v>
      </c>
    </row>
    <row r="178" spans="1:13">
      <c r="A178" s="304" t="str">
        <f>IF(L178&gt;0,COUNT($L$4:L178)+MAX('MI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8"/>
      <c r="D178"/>
      <c r="E178"/>
      <c r="F178"/>
      <c r="H178"/>
      <c r="I178" s="1438"/>
      <c r="J178"/>
      <c r="K178"/>
      <c r="L178" s="23"/>
      <c r="M178" s="1551">
        <f>IFERROR(#REF!*L178,0)</f>
        <v>0</v>
      </c>
    </row>
    <row r="179" spans="1:13">
      <c r="A179" s="304" t="str">
        <f>IF(L179&gt;0,COUNT($L$4:L179)+MAX('MI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79"/>
      <c r="D179"/>
      <c r="E179"/>
      <c r="F179"/>
      <c r="H179"/>
      <c r="I179" s="1438"/>
      <c r="J179"/>
      <c r="K179"/>
      <c r="L179" s="23"/>
      <c r="M179" s="1551">
        <f>IFERROR(#REF!*L179,0)</f>
        <v>0</v>
      </c>
    </row>
    <row r="180" spans="1:13">
      <c r="A180" s="304" t="str">
        <f>IF(L180&gt;0,COUNT($L$4:L180)+MAX('MI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0"/>
      <c r="D180"/>
      <c r="E180"/>
      <c r="F180"/>
      <c r="H180"/>
      <c r="I180" s="1438"/>
      <c r="J180"/>
      <c r="K180"/>
      <c r="L180" s="23"/>
      <c r="M180" s="1551">
        <f>IFERROR(#REF!*L180,0)</f>
        <v>0</v>
      </c>
    </row>
    <row r="181" spans="1:13">
      <c r="A181" s="304" t="str">
        <f>IF(L181&gt;0,COUNT($L$4:L181)+MAX('MI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1"/>
      <c r="D181"/>
      <c r="E181"/>
      <c r="F181"/>
      <c r="H181"/>
      <c r="I181" s="1438"/>
      <c r="J181"/>
      <c r="K181"/>
      <c r="L181" s="23"/>
      <c r="M181" s="1551">
        <f>IFERROR(#REF!*L181,0)</f>
        <v>0</v>
      </c>
    </row>
    <row r="182" spans="1:13">
      <c r="A182" s="304" t="str">
        <f>IF(L182&gt;0,COUNT($L$4:L182)+MAX('MI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2"/>
      <c r="D182"/>
      <c r="E182"/>
      <c r="F182"/>
      <c r="H182"/>
      <c r="I182" s="1438"/>
      <c r="J182"/>
      <c r="K182"/>
      <c r="L182" s="23"/>
      <c r="M182" s="1551">
        <f>IFERROR(#REF!*L182,0)</f>
        <v>0</v>
      </c>
    </row>
    <row r="183" spans="1:13">
      <c r="A183" s="304" t="str">
        <f>IF(L183&gt;0,COUNT($L$4:L183)+MAX('MI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3"/>
      <c r="D183"/>
      <c r="E183"/>
      <c r="F183"/>
      <c r="H183"/>
      <c r="I183" s="1438"/>
      <c r="J183"/>
      <c r="K183"/>
      <c r="L183" s="23"/>
      <c r="M183" s="1551">
        <f>IFERROR(#REF!*L183,0)</f>
        <v>0</v>
      </c>
    </row>
    <row r="184" spans="1:13">
      <c r="A184" s="304" t="str">
        <f>IF(L184&gt;0,COUNT($L$4:L184)+MAX('MI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4"/>
      <c r="D184"/>
      <c r="E184"/>
      <c r="F184"/>
      <c r="H184"/>
      <c r="I184" s="1438"/>
      <c r="J184"/>
      <c r="K184"/>
      <c r="L184" s="23"/>
      <c r="M184" s="1551">
        <f>IFERROR(#REF!*L184,0)</f>
        <v>0</v>
      </c>
    </row>
    <row r="185" spans="1:13">
      <c r="A185" s="304" t="str">
        <f>IF(L185&gt;0,COUNT($L$4:L185)+MAX('MI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5"/>
      <c r="D185"/>
      <c r="E185"/>
      <c r="F185"/>
      <c r="H185"/>
      <c r="I185" s="1438"/>
      <c r="J185"/>
      <c r="K185"/>
      <c r="L185" s="23"/>
      <c r="M185" s="1551">
        <f>IFERROR(#REF!*L185,0)</f>
        <v>0</v>
      </c>
    </row>
    <row r="186" spans="1:13">
      <c r="A186" s="304" t="str">
        <f>IF(L186&gt;0,COUNT($L$4:L186)+MAX('MI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6"/>
      <c r="D186"/>
      <c r="E186"/>
      <c r="F186"/>
      <c r="H186"/>
      <c r="I186" s="1438"/>
      <c r="J186"/>
      <c r="K186"/>
      <c r="L186" s="23"/>
      <c r="M186" s="1551">
        <f>IFERROR(#REF!*L186,0)</f>
        <v>0</v>
      </c>
    </row>
    <row r="187" spans="1:13">
      <c r="A187" s="304" t="str">
        <f>IF(L187&gt;0,COUNT($L$4:L187)+MAX('MI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7"/>
      <c r="D187"/>
      <c r="E187"/>
      <c r="F187"/>
      <c r="H187"/>
      <c r="I187" s="1438"/>
      <c r="J187"/>
      <c r="K187"/>
      <c r="L187" s="23"/>
      <c r="M187" s="1551">
        <f>IFERROR(#REF!*L187,0)</f>
        <v>0</v>
      </c>
    </row>
    <row r="188" spans="1:13">
      <c r="A188" s="304" t="str">
        <f>IF(L188&gt;0,COUNT($L$4:L188)+MAX('MI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8"/>
      <c r="D188"/>
      <c r="E188"/>
      <c r="F188"/>
      <c r="H188"/>
      <c r="I188" s="1438"/>
      <c r="J188"/>
      <c r="K188"/>
      <c r="L188" s="23"/>
      <c r="M188" s="1551">
        <f>IFERROR(#REF!*L188,0)</f>
        <v>0</v>
      </c>
    </row>
    <row r="189" spans="1:13">
      <c r="A189" s="304" t="str">
        <f>IF(L189&gt;0,COUNT($L$4:L189)+MAX('MI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89"/>
      <c r="D189"/>
      <c r="E189"/>
      <c r="F189"/>
      <c r="H189"/>
      <c r="I189" s="1438"/>
      <c r="J189"/>
      <c r="K189"/>
      <c r="L189" s="23"/>
      <c r="M189" s="1551">
        <f>IFERROR(#REF!*L189,0)</f>
        <v>0</v>
      </c>
    </row>
    <row r="190" spans="1:13">
      <c r="A190" s="304" t="str">
        <f>IF(L190&gt;0,COUNT($L$4:L190)+MAX('MI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0"/>
      <c r="D190"/>
      <c r="E190"/>
      <c r="F190"/>
      <c r="H190"/>
      <c r="I190" s="1438"/>
      <c r="J190"/>
      <c r="K190"/>
      <c r="L190" s="23"/>
      <c r="M190" s="1551">
        <f>IFERROR(#REF!*L190,0)</f>
        <v>0</v>
      </c>
    </row>
    <row r="191" spans="1:13">
      <c r="A191" s="304" t="str">
        <f>IF(L191&gt;0,COUNT($L$4:L191)+MAX('MI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1"/>
      <c r="D191"/>
      <c r="E191"/>
      <c r="F191"/>
      <c r="H191"/>
      <c r="I191" s="1438"/>
      <c r="J191"/>
      <c r="K191"/>
      <c r="L191" s="23"/>
      <c r="M191" s="1551">
        <f>IFERROR(#REF!*L191,0)</f>
        <v>0</v>
      </c>
    </row>
    <row r="192" spans="1:13">
      <c r="A192" s="304" t="str">
        <f>IF(L192&gt;0,COUNT($L$4:L192)+MAX('MI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2"/>
      <c r="D192"/>
      <c r="E192"/>
      <c r="F192"/>
      <c r="H192"/>
      <c r="I192" s="1438"/>
      <c r="J192"/>
      <c r="K192"/>
      <c r="L192" s="23"/>
      <c r="M192" s="1551">
        <f>IFERROR(#REF!*L192,0)</f>
        <v>0</v>
      </c>
    </row>
    <row r="193" spans="1:13">
      <c r="A193" s="304" t="str">
        <f>IF(L193&gt;0,COUNT($L$4:L193)+MAX('MI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3"/>
      <c r="D193"/>
      <c r="E193"/>
      <c r="F193"/>
      <c r="H193"/>
      <c r="I193" s="1438"/>
      <c r="J193"/>
      <c r="K193"/>
      <c r="L193" s="23"/>
      <c r="M193" s="1551">
        <f>IFERROR(#REF!*L193,0)</f>
        <v>0</v>
      </c>
    </row>
    <row r="194" spans="1:13">
      <c r="A194" s="304" t="str">
        <f>IF(L194&gt;0,COUNT($L$4:L194)+MAX('MI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4"/>
      <c r="D194"/>
      <c r="E194"/>
      <c r="F194"/>
      <c r="H194"/>
      <c r="I194" s="1438"/>
      <c r="J194"/>
      <c r="K194"/>
      <c r="L194" s="23"/>
      <c r="M194" s="1551">
        <f>IFERROR(#REF!*L194,0)</f>
        <v>0</v>
      </c>
    </row>
    <row r="195" spans="1:13">
      <c r="A195" s="304" t="str">
        <f>IF(L195&gt;0,COUNT($L$4:L195)+MAX('MI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5"/>
      <c r="D195"/>
      <c r="E195"/>
      <c r="F195"/>
      <c r="H195"/>
      <c r="I195" s="1438"/>
      <c r="J195"/>
      <c r="K195"/>
      <c r="L195" s="23"/>
      <c r="M195" s="1551">
        <f>IFERROR(#REF!*L195,0)</f>
        <v>0</v>
      </c>
    </row>
    <row r="196" spans="1:13">
      <c r="A196" s="304" t="str">
        <f>IF(L196&gt;0,COUNT($L$4:L196)+MAX('MI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6"/>
      <c r="D196"/>
      <c r="E196"/>
      <c r="F196"/>
      <c r="H196"/>
      <c r="I196" s="1438"/>
      <c r="J196"/>
      <c r="K196"/>
      <c r="L196" s="23"/>
      <c r="M196" s="1551">
        <f>IFERROR(#REF!*L196,0)</f>
        <v>0</v>
      </c>
    </row>
    <row r="197" spans="1:13">
      <c r="A197" s="304" t="str">
        <f>IF(L197&gt;0,COUNT($L$4:L197)+MAX('MI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7"/>
      <c r="D197"/>
      <c r="E197"/>
      <c r="F197"/>
      <c r="H197"/>
      <c r="I197" s="1438"/>
      <c r="J197"/>
      <c r="K197"/>
      <c r="L197" s="23"/>
      <c r="M197" s="1551">
        <f>IFERROR(#REF!*L197,0)</f>
        <v>0</v>
      </c>
    </row>
    <row r="198" spans="1:13">
      <c r="A198" s="304" t="str">
        <f>IF(L198&gt;0,COUNT($L$4:L198)+MAX('MI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8"/>
      <c r="D198"/>
      <c r="E198"/>
      <c r="F198"/>
      <c r="H198"/>
      <c r="I198" s="1438"/>
      <c r="J198"/>
      <c r="K198"/>
      <c r="L198" s="23"/>
      <c r="M198" s="1551">
        <f>IFERROR(#REF!*L198,0)</f>
        <v>0</v>
      </c>
    </row>
    <row r="199" spans="1:13">
      <c r="A199" s="304" t="str">
        <f>IF(L199&gt;0,COUNT($L$4:L199)+MAX('MI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199"/>
      <c r="D199"/>
      <c r="E199"/>
      <c r="F199"/>
      <c r="H199"/>
      <c r="I199" s="1438"/>
      <c r="J199"/>
      <c r="K199"/>
      <c r="L199" s="23"/>
      <c r="M199" s="1551">
        <f>IFERROR(#REF!*L199,0)</f>
        <v>0</v>
      </c>
    </row>
    <row r="200" spans="1:13">
      <c r="A200" s="304" t="str">
        <f>IF(L200&gt;0,COUNT($L$4:L200)+MAX('MI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0"/>
      <c r="D200"/>
      <c r="E200"/>
      <c r="F200"/>
      <c r="H200"/>
      <c r="I200" s="1438"/>
      <c r="J200"/>
      <c r="K200"/>
      <c r="L200" s="23"/>
      <c r="M200" s="1551">
        <f>IFERROR(#REF!*L200,0)</f>
        <v>0</v>
      </c>
    </row>
    <row r="201" spans="1:13">
      <c r="A201" s="304" t="str">
        <f>IF(L201&gt;0,COUNT($L$4:L201)+MAX('MI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1"/>
      <c r="D201"/>
      <c r="E201"/>
      <c r="F201"/>
      <c r="H201"/>
      <c r="I201" s="1438"/>
      <c r="J201"/>
      <c r="K201"/>
      <c r="L201" s="23"/>
      <c r="M201" s="1551">
        <f>IFERROR(#REF!*L201,0)</f>
        <v>0</v>
      </c>
    </row>
    <row r="202" spans="1:13">
      <c r="A202" s="304" t="str">
        <f>IF(L202&gt;0,COUNT($L$4:L202)+MAX('MI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2"/>
      <c r="D202"/>
      <c r="E202"/>
      <c r="F202"/>
      <c r="H202"/>
      <c r="I202" s="1438"/>
      <c r="J202"/>
      <c r="K202"/>
      <c r="L202" s="23"/>
      <c r="M202" s="1551">
        <f>IFERROR(#REF!*L202,0)</f>
        <v>0</v>
      </c>
    </row>
    <row r="203" spans="1:13">
      <c r="A203" s="304" t="str">
        <f>IF(L203&gt;0,COUNT($L$4:L203)+MAX('MI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3"/>
      <c r="D203"/>
      <c r="E203"/>
      <c r="F203"/>
      <c r="H203"/>
      <c r="I203" s="1438"/>
      <c r="J203"/>
      <c r="K203"/>
      <c r="L203" s="23"/>
      <c r="M203" s="1551">
        <f>IFERROR(#REF!*L203,0)</f>
        <v>0</v>
      </c>
    </row>
    <row r="204" spans="1:13">
      <c r="A204" s="304" t="str">
        <f>IF(L204&gt;0,COUNT($L$4:L204)+MAX('MI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4"/>
      <c r="D204"/>
      <c r="E204"/>
      <c r="F204"/>
      <c r="H204"/>
      <c r="I204" s="1438"/>
      <c r="J204"/>
      <c r="K204"/>
      <c r="L204" s="23"/>
      <c r="M204" s="1551">
        <f>IFERROR(#REF!*L204,0)</f>
        <v>0</v>
      </c>
    </row>
    <row r="205" spans="1:13">
      <c r="A205" s="304" t="str">
        <f>IF(L205&gt;0,COUNT($L$4:L205)+MAX('MI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5"/>
      <c r="D205"/>
      <c r="E205"/>
      <c r="F205"/>
      <c r="H205"/>
      <c r="I205" s="1438"/>
      <c r="J205"/>
      <c r="K205"/>
      <c r="L205" s="21"/>
      <c r="M205" s="1550"/>
    </row>
    <row r="206" spans="1:13" ht="15.75" customHeight="1">
      <c r="A206" s="304" t="str">
        <f>IF(L206&gt;0,COUNT($L$4:L206)+MAX('MI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6"/>
      <c r="D206"/>
      <c r="E206"/>
      <c r="F206"/>
      <c r="H206"/>
      <c r="I206" s="1438"/>
      <c r="J206"/>
      <c r="K206"/>
      <c r="L206" s="21"/>
      <c r="M206" s="1550"/>
    </row>
    <row r="207" spans="1:13">
      <c r="A207" s="304" t="str">
        <f>IF(L207&gt;0,COUNT($L$4:L207)+MAX('MI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7"/>
      <c r="D207"/>
      <c r="E207"/>
      <c r="F207"/>
      <c r="H207"/>
      <c r="I207" s="1438"/>
      <c r="J207"/>
      <c r="K207"/>
      <c r="L207" s="23"/>
      <c r="M207" s="1551">
        <f>IFERROR(#REF!*L207,0)</f>
        <v>0</v>
      </c>
    </row>
    <row r="208" spans="1:13">
      <c r="A208" s="304" t="str">
        <f>IF(L208&gt;0,COUNT($L$4:L208)+MAX('MI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8"/>
      <c r="D208"/>
      <c r="E208"/>
      <c r="F208"/>
      <c r="H208"/>
      <c r="I208" s="1438"/>
      <c r="J208"/>
      <c r="K208"/>
      <c r="L208" s="23"/>
      <c r="M208" s="1551">
        <f>IFERROR(#REF!*L208,0)</f>
        <v>0</v>
      </c>
    </row>
    <row r="209" spans="1:13">
      <c r="A209" s="304" t="str">
        <f>IF(L209&gt;0,COUNT($L$4:L209)+MAX('MI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09"/>
      <c r="D209"/>
      <c r="E209"/>
      <c r="F209"/>
      <c r="H209"/>
      <c r="I209" s="1438"/>
      <c r="J209"/>
      <c r="K209"/>
      <c r="L209" s="23"/>
      <c r="M209" s="1551">
        <f>IFERROR(#REF!*L209,0)</f>
        <v>0</v>
      </c>
    </row>
    <row r="210" spans="1:13">
      <c r="A210" s="304" t="str">
        <f>IF(L210&gt;0,COUNT($L$4:L210)+MAX('MI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0"/>
      <c r="D210"/>
      <c r="E210"/>
      <c r="F210"/>
      <c r="H210"/>
      <c r="I210" s="1438"/>
      <c r="J210"/>
      <c r="K210"/>
      <c r="L210" s="23"/>
      <c r="M210" s="1551">
        <f>IFERROR(#REF!*L210,0)</f>
        <v>0</v>
      </c>
    </row>
    <row r="211" spans="1:13">
      <c r="A211" s="304" t="str">
        <f>IF(L211&gt;0,COUNT($L$4:L211)+MAX('MI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1"/>
      <c r="D211"/>
      <c r="E211"/>
      <c r="F211"/>
      <c r="H211"/>
      <c r="I211" s="1438"/>
      <c r="J211"/>
      <c r="K211"/>
      <c r="L211" s="23"/>
      <c r="M211" s="1551">
        <f>IFERROR(#REF!*L211,0)</f>
        <v>0</v>
      </c>
    </row>
    <row r="212" spans="1:13">
      <c r="A212" s="304" t="str">
        <f>IF(L212&gt;0,COUNT($L$4:L212)+MAX('MI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2"/>
      <c r="D212"/>
      <c r="E212"/>
      <c r="F212"/>
      <c r="H212"/>
      <c r="I212" s="1438"/>
      <c r="J212"/>
      <c r="K212"/>
      <c r="L212" s="23"/>
      <c r="M212" s="1551">
        <f>IFERROR(#REF!*L212,0)</f>
        <v>0</v>
      </c>
    </row>
    <row r="213" spans="1:13">
      <c r="A213" s="304" t="str">
        <f>IF(L213&gt;0,COUNT($L$4:L213)+MAX('MI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3"/>
      <c r="D213"/>
      <c r="E213"/>
      <c r="F213"/>
      <c r="H213"/>
      <c r="I213" s="1438"/>
      <c r="J213"/>
      <c r="K213"/>
      <c r="L213" s="23"/>
      <c r="M213" s="1551">
        <f>IFERROR(#REF!*L213,0)</f>
        <v>0</v>
      </c>
    </row>
    <row r="214" spans="1:13">
      <c r="A214" s="304" t="str">
        <f>IF(L214&gt;0,COUNT($L$4:L214)+MAX('MI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4"/>
      <c r="D214"/>
      <c r="E214"/>
      <c r="F214"/>
      <c r="H214"/>
      <c r="I214" s="1438"/>
      <c r="J214"/>
      <c r="K214"/>
      <c r="L214" s="23"/>
      <c r="M214" s="1551">
        <f>IFERROR(#REF!*L214,0)</f>
        <v>0</v>
      </c>
    </row>
    <row r="215" spans="1:13">
      <c r="A215" s="304" t="str">
        <f>IF(L215&gt;0,COUNT($L$4:L215)+MAX('MI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5"/>
      <c r="D215"/>
      <c r="E215"/>
      <c r="F215"/>
      <c r="H215"/>
      <c r="I215" s="1438"/>
      <c r="J215"/>
      <c r="K215"/>
      <c r="L215" s="23"/>
      <c r="M215" s="1551">
        <f>IFERROR(#REF!*L215,0)</f>
        <v>0</v>
      </c>
    </row>
    <row r="216" spans="1:13">
      <c r="A216" s="304" t="str">
        <f>IF(L216&gt;0,COUNT($L$4:L216)+MAX('MI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6"/>
      <c r="D216"/>
      <c r="E216"/>
      <c r="F216"/>
      <c r="H216"/>
      <c r="I216" s="1438"/>
      <c r="J216"/>
      <c r="K216"/>
      <c r="L216" s="23"/>
      <c r="M216" s="1551">
        <f>IFERROR(#REF!*L216,0)</f>
        <v>0</v>
      </c>
    </row>
    <row r="217" spans="1:13">
      <c r="A217" s="304" t="str">
        <f>IF(L217&gt;0,COUNT($L$4:L217)+MAX('MI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7"/>
      <c r="D217"/>
      <c r="E217"/>
      <c r="F217"/>
      <c r="H217"/>
      <c r="I217" s="1438"/>
      <c r="J217"/>
      <c r="K217"/>
      <c r="L217" s="23"/>
      <c r="M217" s="1551">
        <f>IFERROR(#REF!*L217,0)</f>
        <v>0</v>
      </c>
    </row>
    <row r="218" spans="1:13">
      <c r="A218" s="304" t="str">
        <f>IF(L218&gt;0,COUNT($L$4:L218)+MAX('MI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8"/>
      <c r="D218"/>
      <c r="E218"/>
      <c r="F218"/>
      <c r="H218"/>
      <c r="I218" s="1438"/>
      <c r="J218"/>
      <c r="K218"/>
      <c r="L218" s="23"/>
      <c r="M218" s="1551">
        <f>IFERROR(#REF!*L218,0)</f>
        <v>0</v>
      </c>
    </row>
    <row r="219" spans="1:13">
      <c r="A219" s="304" t="str">
        <f>IF(L219&gt;0,COUNT($L$4:L219)+MAX('MI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19"/>
      <c r="D219"/>
      <c r="E219"/>
      <c r="F219"/>
      <c r="H219"/>
      <c r="I219" s="1438"/>
      <c r="J219"/>
      <c r="K219"/>
      <c r="L219" s="23"/>
      <c r="M219" s="1551">
        <f>IFERROR(#REF!*L219,0)</f>
        <v>0</v>
      </c>
    </row>
    <row r="220" spans="1:13">
      <c r="A220" s="304" t="str">
        <f>IF(L220&gt;0,COUNT($L$4:L220)+MAX('MI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0"/>
      <c r="D220"/>
      <c r="E220"/>
      <c r="F220"/>
      <c r="H220"/>
      <c r="I220" s="1438"/>
      <c r="J220"/>
      <c r="K220"/>
      <c r="L220" s="23"/>
      <c r="M220" s="1551">
        <f>IFERROR(#REF!*L220,0)</f>
        <v>0</v>
      </c>
    </row>
    <row r="221" spans="1:13">
      <c r="A221" s="304" t="str">
        <f>IF(L221&gt;0,COUNT($L$4:L221)+MAX('MI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1"/>
      <c r="D221"/>
      <c r="E221"/>
      <c r="F221"/>
      <c r="H221"/>
      <c r="I221" s="1438"/>
      <c r="J221"/>
      <c r="K221"/>
      <c r="L221" s="23"/>
      <c r="M221" s="1551">
        <f>IFERROR(#REF!*L221,0)</f>
        <v>0</v>
      </c>
    </row>
    <row r="222" spans="1:13">
      <c r="A222" s="304" t="str">
        <f>IF(L222&gt;0,COUNT($L$4:L222)+MAX('MI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2"/>
      <c r="D222"/>
      <c r="E222"/>
      <c r="F222"/>
      <c r="H222"/>
      <c r="I222" s="1438"/>
      <c r="J222"/>
      <c r="K222"/>
      <c r="L222" s="21"/>
      <c r="M222" s="1550"/>
    </row>
    <row r="223" spans="1:13" ht="15.75" customHeight="1">
      <c r="A223" s="304" t="str">
        <f>IF(L223&gt;0,COUNT($L$4:L223)+MAX('MI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3"/>
      <c r="D223"/>
      <c r="E223"/>
      <c r="F223"/>
      <c r="H223"/>
      <c r="I223" s="1438"/>
      <c r="J223"/>
      <c r="K223"/>
      <c r="L223" s="21"/>
      <c r="M223" s="1550"/>
    </row>
    <row r="224" spans="1:13">
      <c r="A224" s="304" t="str">
        <f>IF(L224&gt;0,COUNT($L$4:L224)+MAX('MI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4"/>
      <c r="D224"/>
      <c r="E224"/>
      <c r="F224"/>
      <c r="H224"/>
      <c r="I224" s="1438"/>
      <c r="J224"/>
      <c r="K224"/>
      <c r="L224" s="23"/>
      <c r="M224" s="1551">
        <f>IFERROR(#REF!*L224,0)</f>
        <v>0</v>
      </c>
    </row>
    <row r="225" spans="1:15">
      <c r="A225" s="304" t="str">
        <f>IF(L225&gt;0,COUNT($L$4:L225)+MAX('MI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5"/>
      <c r="D225"/>
      <c r="E225"/>
      <c r="F225"/>
      <c r="H225"/>
      <c r="I225" s="1438"/>
      <c r="J225"/>
      <c r="K225"/>
      <c r="L225" s="23"/>
      <c r="M225" s="1551">
        <f>IFERROR(#REF!*L225,0)</f>
        <v>0</v>
      </c>
    </row>
    <row r="226" spans="1:15">
      <c r="A226" s="304" t="str">
        <f>IF(L226&gt;0,COUNT($L$4:L226)+MAX('MI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6"/>
      <c r="D226"/>
      <c r="E226"/>
      <c r="F226"/>
      <c r="H226"/>
      <c r="I226" s="1438"/>
      <c r="J226"/>
      <c r="K226"/>
      <c r="L226" s="23"/>
      <c r="M226" s="1551">
        <f>IFERROR(#REF!*L226,0)</f>
        <v>0</v>
      </c>
    </row>
    <row r="227" spans="1:15">
      <c r="A227" s="304" t="str">
        <f>IF(L227&gt;0,COUNT($L$4:L227)+MAX('MI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7"/>
      <c r="D227"/>
      <c r="E227"/>
      <c r="F227"/>
      <c r="H227"/>
      <c r="I227" s="1438"/>
      <c r="J227"/>
      <c r="K227"/>
      <c r="L227" s="23"/>
      <c r="M227" s="1551">
        <f>IFERROR(#REF!*L227,0)</f>
        <v>0</v>
      </c>
    </row>
    <row r="228" spans="1:15">
      <c r="A228" s="304" t="str">
        <f>IF(L228&gt;0,COUNT($L$4:L228)+MAX('MI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8"/>
      <c r="D228"/>
      <c r="E228"/>
      <c r="F228"/>
      <c r="H228"/>
      <c r="I228" s="1438"/>
      <c r="J228"/>
      <c r="K228"/>
      <c r="L228" s="23"/>
      <c r="M228" s="1551">
        <f>IFERROR(#REF!*L228,0)</f>
        <v>0</v>
      </c>
    </row>
    <row r="229" spans="1:15">
      <c r="A229" s="304" t="str">
        <f>IF(L229&gt;0,COUNT($L$4:L229)+MAX('MI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29"/>
      <c r="D229"/>
      <c r="E229"/>
      <c r="F229"/>
      <c r="H229"/>
      <c r="I229" s="1438"/>
      <c r="J229"/>
      <c r="K229"/>
      <c r="L229" s="23"/>
      <c r="M229" s="1551">
        <f>IFERROR(#REF!*L229,0)</f>
        <v>0</v>
      </c>
    </row>
    <row r="230" spans="1:15">
      <c r="A230" s="304" t="str">
        <f>IF(L230&gt;0,COUNT($L$4:L230)+MAX('MI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0"/>
      <c r="D230"/>
      <c r="E230"/>
      <c r="F230"/>
      <c r="H230"/>
      <c r="I230" s="1438"/>
      <c r="J230"/>
      <c r="K230"/>
      <c r="L230" s="23"/>
      <c r="M230" s="1551">
        <f>IFERROR(#REF!*L230,0)</f>
        <v>0</v>
      </c>
    </row>
    <row r="231" spans="1:15">
      <c r="A231" s="304" t="str">
        <f>IF(L231&gt;0,COUNT($L$4:L231)+MAX('MI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1"/>
      <c r="D231"/>
      <c r="E231"/>
      <c r="F231"/>
      <c r="H231"/>
      <c r="I231" s="1438"/>
      <c r="J231"/>
      <c r="K231"/>
      <c r="L231" s="23"/>
      <c r="M231" s="1551">
        <f>IFERROR(#REF!*L231,0)</f>
        <v>0</v>
      </c>
    </row>
    <row r="232" spans="1:15">
      <c r="A232" s="304" t="str">
        <f>IF(L232&gt;0,COUNT($L$4:L232)+MAX('MI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2"/>
      <c r="D232"/>
      <c r="E232"/>
      <c r="F232"/>
      <c r="H232"/>
      <c r="I232" s="1438"/>
      <c r="J232"/>
      <c r="K232"/>
      <c r="L232" s="23"/>
      <c r="M232" s="1551">
        <f>IFERROR(#REF!*L232,0)</f>
        <v>0</v>
      </c>
    </row>
    <row r="233" spans="1:15">
      <c r="A233" s="304" t="str">
        <f>IF(L233&gt;0,COUNT($L$4:L233)+MAX('MI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3"/>
      <c r="D233"/>
      <c r="E233"/>
      <c r="F233"/>
      <c r="H233"/>
      <c r="I233" s="1438"/>
      <c r="J233"/>
      <c r="K233"/>
      <c r="L233" s="23"/>
      <c r="M233" s="1551">
        <f>IFERROR(#REF!*L233,0)</f>
        <v>0</v>
      </c>
    </row>
    <row r="234" spans="1:15">
      <c r="A234" s="304" t="str">
        <f>IF(L234&gt;0,COUNT($L$4:L234)+MAX('MI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4"/>
      <c r="D234"/>
      <c r="E234"/>
      <c r="F234"/>
      <c r="H234"/>
      <c r="I234" s="1438"/>
      <c r="J234"/>
      <c r="K234"/>
      <c r="L234" s="23"/>
      <c r="M234" s="1551">
        <f>IFERROR(#REF!*L234,0)</f>
        <v>0</v>
      </c>
    </row>
    <row r="235" spans="1:15" s="15" customFormat="1">
      <c r="A235" s="304" t="str">
        <f>IF(L235&gt;0,COUNT($L$4:L235)+MAX('MI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B235"/>
      <c r="C235"/>
      <c r="D235"/>
      <c r="E235"/>
      <c r="F235"/>
      <c r="G235" s="1438"/>
      <c r="H235"/>
      <c r="I235" s="1438"/>
      <c r="J235"/>
      <c r="K235"/>
      <c r="L235" s="24"/>
      <c r="M235" s="1551">
        <f>IFERROR(#REF!*L235,0)</f>
        <v>0</v>
      </c>
      <c r="O235" s="1553"/>
    </row>
    <row r="236" spans="1:15">
      <c r="A236" s="304" t="str">
        <f>IF(L236&gt;0,COUNT($L$4:L236)+MAX('MI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6"/>
      <c r="D236"/>
      <c r="E236"/>
      <c r="F236"/>
      <c r="H236"/>
      <c r="I236" s="1438"/>
      <c r="J236"/>
      <c r="K236"/>
      <c r="L236" s="21"/>
      <c r="M236" s="1550"/>
    </row>
    <row r="237" spans="1:15" ht="15.75" customHeight="1">
      <c r="A237" s="304" t="str">
        <f>IF(L237&gt;0,COUNT($L$4:L237)+MAX('MI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7"/>
      <c r="D237"/>
      <c r="E237"/>
      <c r="F237"/>
      <c r="H237"/>
      <c r="I237" s="1438"/>
      <c r="J237"/>
      <c r="K237"/>
      <c r="L237" s="21"/>
      <c r="M237" s="1550"/>
    </row>
    <row r="238" spans="1:15">
      <c r="A238" s="304" t="str">
        <f>IF(L238&gt;0,COUNT($L$4:L238)+MAX('MI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8"/>
      <c r="D238"/>
      <c r="E238"/>
      <c r="F238"/>
      <c r="H238"/>
      <c r="I238" s="1438"/>
      <c r="J238"/>
      <c r="K238"/>
      <c r="L238" s="23"/>
      <c r="M238" s="1551">
        <f>IFERROR(#REF!*L238,0)</f>
        <v>0</v>
      </c>
    </row>
    <row r="239" spans="1:15">
      <c r="A239" s="304" t="str">
        <f>IF(L239&gt;0,COUNT($L$4:L239)+MAX('MI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39"/>
      <c r="D239"/>
      <c r="E239"/>
      <c r="F239"/>
      <c r="H239"/>
      <c r="I239" s="1438"/>
      <c r="J239"/>
      <c r="K239"/>
      <c r="L239" s="23"/>
      <c r="M239" s="1551">
        <f>IFERROR(#REF!*L239,0)</f>
        <v>0</v>
      </c>
    </row>
    <row r="240" spans="1:15">
      <c r="A240" s="304" t="str">
        <f>IF(L240&gt;0,COUNT($L$4:L240)+MAX('MI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0"/>
      <c r="D240"/>
      <c r="E240"/>
      <c r="F240"/>
      <c r="H240"/>
      <c r="I240" s="1438"/>
      <c r="J240"/>
      <c r="K240"/>
      <c r="L240" s="23"/>
      <c r="M240" s="1551">
        <f>IFERROR(#REF!*L240,0)</f>
        <v>0</v>
      </c>
    </row>
    <row r="241" spans="1:13">
      <c r="A241" s="304" t="str">
        <f>IF(L241&gt;0,COUNT($L$4:L241)+MAX('MI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1"/>
      <c r="D241"/>
      <c r="E241"/>
      <c r="F241"/>
      <c r="H241"/>
      <c r="I241" s="1438"/>
      <c r="J241"/>
      <c r="K241"/>
      <c r="L241" s="23"/>
      <c r="M241" s="1551">
        <f>IFERROR(#REF!*L241,0)</f>
        <v>0</v>
      </c>
    </row>
    <row r="242" spans="1:13">
      <c r="A242" s="304" t="str">
        <f>IF(L242&gt;0,COUNT($L$4:L242)+MAX('MI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2"/>
      <c r="D242"/>
      <c r="E242"/>
      <c r="F242"/>
      <c r="H242"/>
      <c r="I242" s="1438"/>
      <c r="J242"/>
      <c r="K242"/>
      <c r="L242" s="23"/>
      <c r="M242" s="1551">
        <f>IFERROR(#REF!*L242,0)</f>
        <v>0</v>
      </c>
    </row>
    <row r="243" spans="1:13">
      <c r="A243" s="304" t="str">
        <f>IF(L243&gt;0,COUNT($L$4:L243)+MAX('MI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3"/>
      <c r="D243"/>
      <c r="E243"/>
      <c r="F243"/>
      <c r="H243"/>
      <c r="I243" s="1438"/>
      <c r="J243"/>
      <c r="K243"/>
      <c r="L243" s="23"/>
      <c r="M243" s="1551">
        <f>IFERROR(#REF!*L243,0)</f>
        <v>0</v>
      </c>
    </row>
    <row r="244" spans="1:13">
      <c r="A244" s="304" t="str">
        <f>IF(L244&gt;0,COUNT($L$4:L244)+MAX('MI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4"/>
      <c r="D244"/>
      <c r="E244"/>
      <c r="F244"/>
      <c r="H244"/>
      <c r="I244" s="1438"/>
      <c r="J244"/>
      <c r="K244"/>
      <c r="L244" s="23"/>
      <c r="M244" s="1551">
        <f>IFERROR(#REF!*L244,0)</f>
        <v>0</v>
      </c>
    </row>
    <row r="245" spans="1:13">
      <c r="A245" s="304" t="str">
        <f>IF(L245&gt;0,COUNT($L$4:L245)+MAX('MI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5"/>
      <c r="D245"/>
      <c r="E245"/>
      <c r="F245"/>
      <c r="H245"/>
      <c r="I245" s="1438"/>
      <c r="J245"/>
      <c r="K245"/>
      <c r="L245" s="23"/>
      <c r="M245" s="1551">
        <f>IFERROR(#REF!*L245,0)</f>
        <v>0</v>
      </c>
    </row>
    <row r="246" spans="1:13">
      <c r="A246" s="304" t="str">
        <f>IF(L246&gt;0,COUNT($L$4:L246)+MAX('MI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6"/>
      <c r="D246"/>
      <c r="E246"/>
      <c r="F246"/>
      <c r="H246"/>
      <c r="I246" s="1438"/>
      <c r="J246"/>
      <c r="K246"/>
      <c r="L246" s="23"/>
      <c r="M246" s="1551">
        <f>IFERROR(#REF!*L246,0)</f>
        <v>0</v>
      </c>
    </row>
    <row r="247" spans="1:13">
      <c r="A247" s="304" t="str">
        <f>IF(L247&gt;0,COUNT($L$4:L247)+MAX('MI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7"/>
      <c r="D247"/>
      <c r="E247"/>
      <c r="F247"/>
      <c r="H247"/>
      <c r="I247" s="1438"/>
      <c r="J247"/>
      <c r="K247"/>
      <c r="L247" s="23"/>
      <c r="M247" s="1551">
        <f>IFERROR(#REF!*L247,0)</f>
        <v>0</v>
      </c>
    </row>
    <row r="248" spans="1:13">
      <c r="A248" s="304" t="str">
        <f>IF(L248&gt;0,COUNT($L$4:L248)+MAX('MI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8"/>
      <c r="D248"/>
      <c r="E248"/>
      <c r="F248"/>
      <c r="H248"/>
      <c r="I248" s="1438"/>
      <c r="J248"/>
      <c r="K248"/>
      <c r="L248" s="23"/>
      <c r="M248" s="1551">
        <f>IFERROR(#REF!*L248,0)</f>
        <v>0</v>
      </c>
    </row>
    <row r="249" spans="1:13">
      <c r="A249" s="304" t="str">
        <f>IF(L249&gt;0,COUNT($L$4:L249)+MAX('MI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49"/>
      <c r="D249"/>
      <c r="E249"/>
      <c r="F249"/>
      <c r="H249"/>
      <c r="I249" s="1438"/>
      <c r="J249"/>
      <c r="K249"/>
      <c r="L249" s="23"/>
      <c r="M249" s="1551">
        <f>IFERROR(#REF!*L249,0)</f>
        <v>0</v>
      </c>
    </row>
    <row r="250" spans="1:13">
      <c r="A250" s="304" t="str">
        <f>IF(L250&gt;0,COUNT($L$4:L250)+MAX('MI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0"/>
      <c r="D250"/>
      <c r="E250"/>
      <c r="F250"/>
      <c r="H250"/>
      <c r="I250" s="1438"/>
      <c r="J250"/>
      <c r="K250"/>
      <c r="L250" s="23"/>
      <c r="M250" s="1551">
        <f>IFERROR(#REF!*L250,0)</f>
        <v>0</v>
      </c>
    </row>
    <row r="251" spans="1:13">
      <c r="A251" s="304" t="str">
        <f>IF(L251&gt;0,COUNT($L$4:L251)+MAX('MI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1"/>
      <c r="D251"/>
      <c r="E251"/>
      <c r="F251"/>
      <c r="H251"/>
      <c r="I251" s="1438"/>
      <c r="J251"/>
      <c r="K251"/>
      <c r="L251" s="23"/>
      <c r="M251" s="1551">
        <f>IFERROR(#REF!*L251,0)</f>
        <v>0</v>
      </c>
    </row>
    <row r="252" spans="1:13">
      <c r="A252" s="304" t="str">
        <f>IF(L252&gt;0,COUNT($L$4:L252)+MAX('MI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2"/>
      <c r="D252"/>
      <c r="E252"/>
      <c r="F252"/>
      <c r="H252"/>
      <c r="I252" s="1438"/>
      <c r="J252"/>
      <c r="K252"/>
      <c r="L252" s="23"/>
      <c r="M252" s="1551">
        <f>IFERROR(#REF!*L252,0)</f>
        <v>0</v>
      </c>
    </row>
    <row r="253" spans="1:13">
      <c r="A253" s="304" t="str">
        <f>IF(L253&gt;0,COUNT($L$4:L253)+MAX('MI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3"/>
      <c r="D253"/>
      <c r="E253"/>
      <c r="F253"/>
      <c r="H253"/>
      <c r="I253" s="1438"/>
      <c r="J253"/>
      <c r="K253"/>
      <c r="L253" s="23"/>
      <c r="M253" s="1551">
        <f>IFERROR(#REF!*L253,0)</f>
        <v>0</v>
      </c>
    </row>
    <row r="254" spans="1:13">
      <c r="A254" s="304" t="str">
        <f>IF(L254&gt;0,COUNT($L$4:L254)+MAX('MI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4"/>
      <c r="D254"/>
      <c r="E254"/>
      <c r="F254"/>
      <c r="H254"/>
      <c r="I254" s="1438"/>
      <c r="J254"/>
      <c r="K254"/>
      <c r="L254" s="23"/>
      <c r="M254" s="1551">
        <f>IFERROR(#REF!*L254,0)</f>
        <v>0</v>
      </c>
    </row>
    <row r="255" spans="1:13">
      <c r="A255" s="304" t="str">
        <f>IF(L255&gt;0,COUNT($L$4:L255)+MAX('MI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5"/>
      <c r="D255"/>
      <c r="E255"/>
      <c r="F255"/>
      <c r="H255"/>
      <c r="I255" s="1438"/>
      <c r="J255"/>
      <c r="K255"/>
      <c r="L255" s="23"/>
      <c r="M255" s="1551">
        <f>IFERROR(#REF!*L255,0)</f>
        <v>0</v>
      </c>
    </row>
    <row r="256" spans="1:13">
      <c r="A256" s="304" t="str">
        <f>IF(L256&gt;0,COUNT($L$4:L256)+MAX('MI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6"/>
      <c r="D256"/>
      <c r="E256"/>
      <c r="F256"/>
      <c r="H256"/>
      <c r="I256" s="1438"/>
      <c r="J256"/>
      <c r="K256"/>
      <c r="L256" s="23"/>
      <c r="M256" s="1551">
        <f>IFERROR(#REF!*L256,0)</f>
        <v>0</v>
      </c>
    </row>
    <row r="257" spans="1:13">
      <c r="A257" s="304" t="str">
        <f>IF(L257&gt;0,COUNT($L$4:L257)+MAX('MI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7"/>
      <c r="D257"/>
      <c r="E257"/>
      <c r="F257"/>
      <c r="H257"/>
      <c r="I257" s="1438"/>
      <c r="J257"/>
      <c r="K257"/>
      <c r="L257" s="23"/>
      <c r="M257" s="1551">
        <f>IFERROR(#REF!*L257,0)</f>
        <v>0</v>
      </c>
    </row>
    <row r="258" spans="1:13">
      <c r="A258" s="304" t="str">
        <f>IF(L258&gt;0,COUNT($L$4:L258)+MAX('MI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8"/>
      <c r="D258"/>
      <c r="E258"/>
      <c r="F258"/>
      <c r="H258"/>
      <c r="I258" s="1438"/>
      <c r="J258"/>
      <c r="K258"/>
      <c r="L258" s="23"/>
      <c r="M258" s="1551">
        <f>IFERROR(#REF!*L258,0)</f>
        <v>0</v>
      </c>
    </row>
    <row r="259" spans="1:13">
      <c r="A259" s="304" t="str">
        <f>IF(L259&gt;0,COUNT($L$4:L259)+MAX('MI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59"/>
      <c r="D259"/>
      <c r="E259"/>
      <c r="F259"/>
      <c r="H259"/>
      <c r="I259" s="1438"/>
      <c r="J259"/>
      <c r="K259"/>
      <c r="L259" s="23"/>
      <c r="M259" s="1551">
        <f>IFERROR(#REF!*L259,0)</f>
        <v>0</v>
      </c>
    </row>
    <row r="260" spans="1:13">
      <c r="A260" s="304" t="str">
        <f>IF(L260&gt;0,COUNT($L$4:L260)+MAX('MI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0"/>
      <c r="D260"/>
      <c r="E260"/>
      <c r="F260"/>
      <c r="H260"/>
      <c r="I260" s="1438"/>
      <c r="J260"/>
      <c r="K260"/>
      <c r="L260" s="23"/>
      <c r="M260" s="1551">
        <f>IFERROR(#REF!*L260,0)</f>
        <v>0</v>
      </c>
    </row>
    <row r="261" spans="1:13">
      <c r="A261" s="304" t="str">
        <f>IF(L261&gt;0,COUNT($L$4:L261)+MAX('MI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1"/>
      <c r="D261"/>
      <c r="E261"/>
      <c r="F261"/>
      <c r="H261"/>
      <c r="I261" s="1438"/>
      <c r="J261"/>
      <c r="K261"/>
      <c r="L261" s="23"/>
      <c r="M261" s="1551">
        <f>IFERROR(#REF!*L261,0)</f>
        <v>0</v>
      </c>
    </row>
    <row r="262" spans="1:13">
      <c r="A262" s="304" t="str">
        <f>IF(L262&gt;0,COUNT($L$4:L262)+MAX('MI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2"/>
      <c r="D262"/>
      <c r="E262"/>
      <c r="F262"/>
      <c r="H262"/>
      <c r="I262" s="1438"/>
      <c r="J262"/>
      <c r="K262"/>
      <c r="L262" s="23"/>
      <c r="M262" s="1551">
        <f>IFERROR(#REF!*L262,0)</f>
        <v>0</v>
      </c>
    </row>
    <row r="263" spans="1:13">
      <c r="A263" s="304" t="str">
        <f>IF(L263&gt;0,COUNT($L$4:L263)+MAX('MI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3"/>
      <c r="D263"/>
      <c r="E263"/>
      <c r="F263"/>
      <c r="H263"/>
      <c r="I263" s="1438"/>
      <c r="J263"/>
      <c r="K263"/>
      <c r="L263" s="23"/>
      <c r="M263" s="1551">
        <f>IFERROR(#REF!*L263,0)</f>
        <v>0</v>
      </c>
    </row>
    <row r="264" spans="1:13">
      <c r="A264" s="304" t="str">
        <f>IF(L264&gt;0,COUNT($L$4:L264)+MAX('MI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4"/>
      <c r="D264"/>
      <c r="E264"/>
      <c r="F264"/>
      <c r="H264"/>
      <c r="I264" s="1438"/>
      <c r="J264"/>
      <c r="K264"/>
      <c r="L264" s="21"/>
      <c r="M264" s="1550"/>
    </row>
    <row r="265" spans="1:13" ht="15.75" customHeight="1">
      <c r="A265" s="304" t="str">
        <f>IF(L265&gt;0,COUNT($L$4:L265)+MAX('MI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5"/>
      <c r="D265"/>
      <c r="E265"/>
      <c r="F265"/>
      <c r="H265"/>
      <c r="I265" s="1438"/>
      <c r="J265"/>
      <c r="K265"/>
      <c r="L265" s="21"/>
      <c r="M265" s="1550"/>
    </row>
    <row r="266" spans="1:13">
      <c r="A266" s="304" t="str">
        <f>IF(L266&gt;0,COUNT($L$4:L266)+MAX('MI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6"/>
      <c r="D266"/>
      <c r="E266"/>
      <c r="F266"/>
      <c r="H266"/>
      <c r="I266" s="1438"/>
      <c r="J266"/>
      <c r="K266"/>
      <c r="L266" s="23"/>
      <c r="M266" s="1551">
        <f>IFERROR(#REF!*L266,0)</f>
        <v>0</v>
      </c>
    </row>
    <row r="267" spans="1:13">
      <c r="A267" s="304" t="str">
        <f>IF(L267&gt;0,COUNT($L$4:L267)+MAX('MI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7"/>
      <c r="D267"/>
      <c r="E267"/>
      <c r="F267"/>
      <c r="H267"/>
      <c r="I267" s="1438"/>
      <c r="J267"/>
      <c r="K267"/>
      <c r="L267" s="23"/>
      <c r="M267" s="1551">
        <f>IFERROR(#REF!*L267,0)</f>
        <v>0</v>
      </c>
    </row>
    <row r="268" spans="1:13">
      <c r="A268" s="304" t="str">
        <f>IF(L268&gt;0,COUNT($L$4:L268)+MAX('MI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8"/>
      <c r="D268"/>
      <c r="E268"/>
      <c r="F268"/>
      <c r="H268"/>
      <c r="I268" s="1438"/>
      <c r="J268"/>
      <c r="K268"/>
      <c r="L268" s="23"/>
      <c r="M268" s="1551">
        <f>IFERROR(#REF!*L268,0)</f>
        <v>0</v>
      </c>
    </row>
    <row r="269" spans="1:13">
      <c r="A269" s="304" t="str">
        <f>IF(L269&gt;0,COUNT($L$4:L269)+MAX('MI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69"/>
      <c r="D269"/>
      <c r="E269"/>
      <c r="F269"/>
      <c r="H269"/>
      <c r="I269" s="1438"/>
      <c r="J269"/>
      <c r="K269"/>
      <c r="L269" s="23"/>
      <c r="M269" s="1551">
        <f>IFERROR(#REF!*L269,0)</f>
        <v>0</v>
      </c>
    </row>
    <row r="270" spans="1:13">
      <c r="A270" s="304" t="str">
        <f>IF(L270&gt;0,COUNT($L$4:L270)+MAX('MI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0"/>
      <c r="D270"/>
      <c r="E270"/>
      <c r="F270"/>
      <c r="H270"/>
      <c r="I270" s="1438"/>
      <c r="J270"/>
      <c r="K270"/>
      <c r="L270" s="23"/>
      <c r="M270" s="1551">
        <f>IFERROR(#REF!*L270,0)</f>
        <v>0</v>
      </c>
    </row>
    <row r="271" spans="1:13">
      <c r="A271" s="304" t="str">
        <f>IF(L271&gt;0,COUNT($L$4:L271)+MAX('MI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1"/>
      <c r="D271"/>
      <c r="E271"/>
      <c r="F271"/>
      <c r="H271"/>
      <c r="I271" s="1438"/>
      <c r="J271"/>
      <c r="K271"/>
      <c r="L271" s="23"/>
      <c r="M271" s="1551">
        <f>IFERROR(#REF!*L271,0)</f>
        <v>0</v>
      </c>
    </row>
    <row r="272" spans="1:13">
      <c r="A272" s="304" t="str">
        <f>IF(L272&gt;0,COUNT($L$4:L272)+MAX('MI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2"/>
      <c r="D272"/>
      <c r="E272"/>
      <c r="F272"/>
      <c r="H272"/>
      <c r="I272" s="1438"/>
      <c r="J272"/>
      <c r="K272"/>
      <c r="L272" s="23"/>
      <c r="M272" s="1551">
        <f>IFERROR(#REF!*L272,0)</f>
        <v>0</v>
      </c>
    </row>
    <row r="273" spans="1:13">
      <c r="A273" s="304" t="str">
        <f>IF(L273&gt;0,COUNT($L$4:L273)+MAX('MI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3"/>
      <c r="D273"/>
      <c r="E273"/>
      <c r="F273"/>
      <c r="H273"/>
      <c r="I273" s="1438"/>
      <c r="J273"/>
      <c r="K273"/>
      <c r="L273" s="23"/>
      <c r="M273" s="1551">
        <f>IFERROR(#REF!*L273,0)</f>
        <v>0</v>
      </c>
    </row>
    <row r="274" spans="1:13">
      <c r="A274" s="304" t="str">
        <f>IF(L274&gt;0,COUNT($L$4:L274)+MAX('MI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4"/>
      <c r="D274"/>
      <c r="E274"/>
      <c r="F274"/>
      <c r="H274"/>
      <c r="I274" s="1438"/>
      <c r="J274"/>
      <c r="K274"/>
      <c r="L274" s="23"/>
      <c r="M274" s="1551">
        <f>IFERROR(#REF!*L274,0)</f>
        <v>0</v>
      </c>
    </row>
    <row r="275" spans="1:13">
      <c r="A275" s="304" t="str">
        <f>IF(L275&gt;0,COUNT($L$4:L275)+MAX('MI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5"/>
      <c r="D275"/>
      <c r="E275"/>
      <c r="F275"/>
      <c r="H275"/>
      <c r="I275" s="1438"/>
      <c r="J275"/>
      <c r="K275"/>
      <c r="L275" s="23"/>
      <c r="M275" s="1551">
        <f>IFERROR(#REF!*L275,0)</f>
        <v>0</v>
      </c>
    </row>
    <row r="276" spans="1:13">
      <c r="A276" s="304" t="str">
        <f>IF(L276&gt;0,COUNT($L$4:L276)+MAX('MI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6"/>
      <c r="D276"/>
      <c r="E276"/>
      <c r="F276"/>
      <c r="H276"/>
      <c r="I276" s="1438"/>
      <c r="J276"/>
      <c r="K276"/>
      <c r="L276" s="23"/>
      <c r="M276" s="1551">
        <f>IFERROR(#REF!*L276,0)</f>
        <v>0</v>
      </c>
    </row>
    <row r="277" spans="1:13">
      <c r="A277" s="304" t="str">
        <f>IF(L277&gt;0,COUNT($L$4:L277)+MAX('MI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7"/>
      <c r="D277"/>
      <c r="E277"/>
      <c r="F277"/>
      <c r="H277"/>
      <c r="I277" s="1438"/>
      <c r="J277"/>
      <c r="K277"/>
      <c r="L277" s="23"/>
      <c r="M277" s="1551">
        <f>IFERROR(#REF!*L277,0)</f>
        <v>0</v>
      </c>
    </row>
    <row r="278" spans="1:13">
      <c r="A278" s="304" t="str">
        <f>IF(L278&gt;0,COUNT($L$4:L278)+MAX('MI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8"/>
      <c r="D278"/>
      <c r="E278"/>
      <c r="F278"/>
      <c r="H278"/>
      <c r="I278" s="1438"/>
      <c r="J278"/>
      <c r="K278"/>
      <c r="L278" s="23"/>
      <c r="M278" s="1551">
        <f>IFERROR(#REF!*L278,0)</f>
        <v>0</v>
      </c>
    </row>
    <row r="279" spans="1:13">
      <c r="A279" s="304" t="str">
        <f>IF(L279&gt;0,COUNT($L$4:L279)+MAX('MI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79"/>
      <c r="D279"/>
      <c r="E279"/>
      <c r="F279"/>
      <c r="H279"/>
      <c r="I279" s="1438"/>
      <c r="J279"/>
      <c r="K279"/>
      <c r="L279" s="21"/>
      <c r="M279" s="1550"/>
    </row>
    <row r="280" spans="1:13" ht="15.75" customHeight="1">
      <c r="A280" s="304" t="str">
        <f>IF(L280&gt;0,COUNT($L$4:L280)+MAX('MI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0"/>
      <c r="D280"/>
      <c r="E280"/>
      <c r="F280"/>
      <c r="H280"/>
      <c r="I280" s="1438"/>
      <c r="J280"/>
      <c r="K280"/>
      <c r="L280" s="21"/>
      <c r="M280" s="1550"/>
    </row>
    <row r="281" spans="1:13">
      <c r="A281" s="304" t="str">
        <f>IF(L281&gt;0,COUNT($L$4:L281)+MAX('MI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1"/>
      <c r="D281"/>
      <c r="E281"/>
      <c r="F281"/>
      <c r="H281"/>
      <c r="I281" s="1438"/>
      <c r="J281"/>
      <c r="K281"/>
      <c r="L281" s="23"/>
      <c r="M281" s="1551">
        <f>IFERROR(#REF!*L281,0)</f>
        <v>0</v>
      </c>
    </row>
    <row r="282" spans="1:13">
      <c r="A282" s="304" t="str">
        <f>IF(L282&gt;0,COUNT($L$4:L282)+MAX('MI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2"/>
      <c r="D282"/>
      <c r="E282"/>
      <c r="F282"/>
      <c r="H282"/>
      <c r="I282" s="1438"/>
      <c r="J282"/>
      <c r="K282"/>
      <c r="L282" s="23"/>
      <c r="M282" s="1551">
        <f>IFERROR(#REF!*L282,0)</f>
        <v>0</v>
      </c>
    </row>
    <row r="283" spans="1:13">
      <c r="A283" s="304" t="str">
        <f>IF(L283&gt;0,COUNT($L$4:L283)+MAX('MI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3"/>
      <c r="D283"/>
      <c r="E283"/>
      <c r="F283"/>
      <c r="H283"/>
      <c r="I283" s="1438"/>
      <c r="J283"/>
      <c r="K283"/>
      <c r="L283" s="23"/>
      <c r="M283" s="1551">
        <f>IFERROR(#REF!*L283,0)</f>
        <v>0</v>
      </c>
    </row>
    <row r="284" spans="1:13">
      <c r="A284" s="304" t="str">
        <f>IF(L284&gt;0,COUNT($L$4:L284)+MAX('MI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4"/>
      <c r="D284"/>
      <c r="E284"/>
      <c r="F284"/>
      <c r="H284"/>
      <c r="I284" s="1438"/>
      <c r="J284"/>
      <c r="K284"/>
      <c r="L284" s="23"/>
      <c r="M284" s="1551">
        <f>IFERROR(#REF!*L284,0)</f>
        <v>0</v>
      </c>
    </row>
    <row r="285" spans="1:13">
      <c r="A285" s="304" t="str">
        <f>IF(L285&gt;0,COUNT($L$4:L285)+MAX('MI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5"/>
      <c r="D285"/>
      <c r="E285"/>
      <c r="F285"/>
      <c r="H285"/>
      <c r="I285" s="1438"/>
      <c r="J285"/>
      <c r="K285"/>
      <c r="L285" s="23"/>
      <c r="M285" s="1551">
        <f>IFERROR(#REF!*L285,0)</f>
        <v>0</v>
      </c>
    </row>
    <row r="286" spans="1:13">
      <c r="A286" s="304" t="str">
        <f>IF(L286&gt;0,COUNT($L$4:L286)+MAX('MI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6"/>
      <c r="D286"/>
      <c r="E286"/>
      <c r="F286"/>
      <c r="H286"/>
      <c r="I286" s="1438"/>
      <c r="J286"/>
      <c r="K286"/>
      <c r="L286" s="23"/>
      <c r="M286" s="1551">
        <f>IFERROR(#REF!*L286,0)</f>
        <v>0</v>
      </c>
    </row>
    <row r="287" spans="1:13">
      <c r="A287" s="304" t="str">
        <f>IF(L287&gt;0,COUNT($L$4:L287)+MAX('MI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7"/>
      <c r="D287"/>
      <c r="E287"/>
      <c r="F287"/>
      <c r="H287"/>
      <c r="I287" s="1438"/>
      <c r="J287"/>
      <c r="K287"/>
      <c r="L287" s="23"/>
      <c r="M287" s="1551">
        <f>IFERROR(#REF!*L287,0)</f>
        <v>0</v>
      </c>
    </row>
    <row r="288" spans="1:13">
      <c r="A288" s="304" t="str">
        <f>IF(L288&gt;0,COUNT($L$4:L288)+MAX('MI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8"/>
      <c r="D288"/>
      <c r="E288"/>
      <c r="F288"/>
      <c r="H288"/>
      <c r="I288" s="1438"/>
      <c r="J288"/>
      <c r="K288"/>
      <c r="L288" s="23"/>
      <c r="M288" s="1551">
        <f>IFERROR(#REF!*L288,0)</f>
        <v>0</v>
      </c>
    </row>
    <row r="289" spans="1:13">
      <c r="A289" s="304" t="str">
        <f>IF(L289&gt;0,COUNT($L$4:L289)+MAX('MI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89"/>
      <c r="D289"/>
      <c r="E289"/>
      <c r="F289"/>
      <c r="H289"/>
      <c r="I289" s="1438"/>
      <c r="J289"/>
      <c r="K289"/>
      <c r="L289" s="23"/>
      <c r="M289" s="1551">
        <f>IFERROR(#REF!*L289,0)</f>
        <v>0</v>
      </c>
    </row>
    <row r="290" spans="1:13">
      <c r="A290" s="304" t="str">
        <f>IF(L290&gt;0,COUNT($L$4:L290)+MAX('MI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0"/>
      <c r="D290"/>
      <c r="E290"/>
      <c r="F290"/>
      <c r="H290"/>
      <c r="I290" s="1438"/>
      <c r="J290"/>
      <c r="K290"/>
      <c r="L290" s="23"/>
      <c r="M290" s="1551">
        <f>IFERROR(#REF!*L290,0)</f>
        <v>0</v>
      </c>
    </row>
    <row r="291" spans="1:13">
      <c r="A291" s="304" t="str">
        <f>IF(L291&gt;0,COUNT($L$4:L291)+MAX('MI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1"/>
      <c r="D291"/>
      <c r="E291"/>
      <c r="F291"/>
      <c r="H291"/>
      <c r="I291" s="1438"/>
      <c r="J291"/>
      <c r="K291"/>
      <c r="L291" s="23"/>
      <c r="M291" s="1551">
        <f>IFERROR(#REF!*L291,0)</f>
        <v>0</v>
      </c>
    </row>
    <row r="292" spans="1:13">
      <c r="A292" s="304" t="str">
        <f>IF(L292&gt;0,COUNT($L$4:L292)+MAX('MI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2"/>
      <c r="D292"/>
      <c r="E292"/>
      <c r="F292"/>
      <c r="H292"/>
      <c r="I292" s="1438"/>
      <c r="J292"/>
      <c r="K292"/>
      <c r="L292" s="23"/>
      <c r="M292" s="1551">
        <f>IFERROR(#REF!*L292,0)</f>
        <v>0</v>
      </c>
    </row>
    <row r="293" spans="1:13">
      <c r="A293" s="304" t="str">
        <f>IF(L293&gt;0,COUNT($L$4:L293)+MAX('MI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3"/>
      <c r="D293"/>
      <c r="E293"/>
      <c r="F293"/>
      <c r="H293"/>
      <c r="I293" s="1438"/>
      <c r="J293"/>
      <c r="K293"/>
      <c r="L293" s="21"/>
      <c r="M293" s="1550"/>
    </row>
    <row r="294" spans="1:13" ht="15.75" customHeight="1">
      <c r="A294" s="304" t="str">
        <f>IF(L294&gt;0,COUNT($L$4:L294)+MAX('MI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4"/>
      <c r="D294"/>
      <c r="E294"/>
      <c r="F294"/>
      <c r="H294"/>
      <c r="I294" s="1438"/>
      <c r="J294"/>
      <c r="K294"/>
      <c r="L294" s="21"/>
      <c r="M294" s="1550"/>
    </row>
    <row r="295" spans="1:13">
      <c r="A295" s="304" t="str">
        <f>IF(L295&gt;0,COUNT($L$4:L295)+MAX('MI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5"/>
      <c r="D295"/>
      <c r="E295"/>
      <c r="F295"/>
      <c r="H295"/>
      <c r="I295" s="1438"/>
      <c r="J295"/>
      <c r="K295"/>
      <c r="L295" s="23"/>
      <c r="M295" s="1551">
        <f>IFERROR(#REF!*L295,0)</f>
        <v>0</v>
      </c>
    </row>
    <row r="296" spans="1:13">
      <c r="A296" s="304" t="str">
        <f>IF(L296&gt;0,COUNT($L$4:L296)+MAX('MI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6"/>
      <c r="D296"/>
      <c r="E296"/>
      <c r="F296"/>
      <c r="H296"/>
      <c r="I296" s="1438"/>
      <c r="J296"/>
      <c r="K296"/>
      <c r="L296" s="23"/>
      <c r="M296" s="1551">
        <f>IFERROR(#REF!*L296,0)</f>
        <v>0</v>
      </c>
    </row>
    <row r="297" spans="1:13">
      <c r="A297" s="304" t="str">
        <f>IF(L297&gt;0,COUNT($L$4:L297)+MAX('MI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7"/>
      <c r="D297"/>
      <c r="E297"/>
      <c r="F297"/>
      <c r="H297"/>
      <c r="I297" s="1438"/>
      <c r="J297"/>
      <c r="K297"/>
      <c r="L297" s="23"/>
      <c r="M297" s="1551">
        <f>IFERROR(#REF!*L297,0)</f>
        <v>0</v>
      </c>
    </row>
    <row r="298" spans="1:13">
      <c r="A298" s="304" t="str">
        <f>IF(L298&gt;0,COUNT($L$4:L298)+MAX('MI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8"/>
      <c r="D298"/>
      <c r="E298"/>
      <c r="F298"/>
      <c r="H298"/>
      <c r="I298" s="1438"/>
      <c r="J298"/>
      <c r="K298"/>
      <c r="L298" s="23"/>
      <c r="M298" s="1551">
        <f>IFERROR(#REF!*L298,0)</f>
        <v>0</v>
      </c>
    </row>
    <row r="299" spans="1:13">
      <c r="A299" s="304" t="str">
        <f>IF(L299&gt;0,COUNT($L$4:L299)+MAX('MI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299"/>
      <c r="D299"/>
      <c r="E299"/>
      <c r="F299"/>
      <c r="H299"/>
      <c r="I299" s="1438"/>
      <c r="J299"/>
      <c r="K299"/>
      <c r="L299" s="23"/>
      <c r="M299" s="1551">
        <f>IFERROR(#REF!*L299,0)</f>
        <v>0</v>
      </c>
    </row>
    <row r="300" spans="1:13">
      <c r="A300" s="304" t="str">
        <f>IF(L300&gt;0,COUNT($L$4:L300)+MAX('MI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0"/>
      <c r="D300"/>
      <c r="E300"/>
      <c r="F300"/>
      <c r="H300"/>
      <c r="I300" s="1438"/>
      <c r="J300"/>
      <c r="K300"/>
      <c r="L300" s="23"/>
      <c r="M300" s="1551">
        <f>IFERROR(#REF!*L300,0)</f>
        <v>0</v>
      </c>
    </row>
    <row r="301" spans="1:13">
      <c r="A301" s="304" t="str">
        <f>IF(L301&gt;0,COUNT($L$4:L301)+MAX('MI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1"/>
      <c r="D301"/>
      <c r="E301"/>
      <c r="F301"/>
      <c r="H301"/>
      <c r="I301" s="1438"/>
      <c r="J301"/>
      <c r="K301"/>
      <c r="L301" s="23"/>
      <c r="M301" s="1551">
        <f>IFERROR(#REF!*L301,0)</f>
        <v>0</v>
      </c>
    </row>
    <row r="302" spans="1:13">
      <c r="A302" s="304" t="str">
        <f>IF(L302&gt;0,COUNT($L$4:L302)+MAX('MI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2"/>
      <c r="D302"/>
      <c r="E302"/>
      <c r="F302"/>
      <c r="H302"/>
      <c r="I302" s="1438"/>
      <c r="J302"/>
      <c r="K302"/>
      <c r="L302" s="23"/>
      <c r="M302" s="1551">
        <f>IFERROR(#REF!*L302,0)</f>
        <v>0</v>
      </c>
    </row>
    <row r="303" spans="1:13">
      <c r="A303" s="304" t="str">
        <f>IF(L303&gt;0,COUNT($L$4:L303)+MAX('MI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3"/>
      <c r="D303"/>
      <c r="E303"/>
      <c r="F303"/>
      <c r="H303"/>
      <c r="I303" s="1438"/>
      <c r="J303"/>
      <c r="K303"/>
      <c r="L303" s="23"/>
      <c r="M303" s="1551">
        <f>IFERROR(#REF!*L303,0)</f>
        <v>0</v>
      </c>
    </row>
    <row r="304" spans="1:13">
      <c r="A304" s="304" t="str">
        <f>IF(L304&gt;0,COUNT($L$4:L304)+MAX('MI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4"/>
      <c r="D304"/>
      <c r="E304"/>
      <c r="F304"/>
      <c r="H304"/>
      <c r="I304" s="1438"/>
      <c r="J304"/>
      <c r="K304"/>
      <c r="L304" s="23"/>
      <c r="M304" s="1551">
        <f>IFERROR(#REF!*L304,0)</f>
        <v>0</v>
      </c>
    </row>
    <row r="305" spans="1:13">
      <c r="A305" s="304" t="str">
        <f>IF(L305&gt;0,COUNT($L$4:L305)+MAX('MI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5"/>
      <c r="D305"/>
      <c r="E305"/>
      <c r="F305"/>
      <c r="H305"/>
      <c r="I305" s="1438"/>
      <c r="J305"/>
      <c r="K305"/>
      <c r="L305" s="23"/>
      <c r="M305" s="1551">
        <f>IFERROR(#REF!*L305,0)</f>
        <v>0</v>
      </c>
    </row>
    <row r="306" spans="1:13">
      <c r="A306" s="304" t="str">
        <f>IF(L306&gt;0,COUNT($L$4:L306)+MAX('MI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6"/>
      <c r="D306"/>
      <c r="E306"/>
      <c r="F306"/>
      <c r="H306"/>
      <c r="I306" s="1438"/>
      <c r="J306"/>
      <c r="K306"/>
      <c r="L306" s="23"/>
      <c r="M306" s="1551">
        <f>IFERROR(#REF!*L306,0)</f>
        <v>0</v>
      </c>
    </row>
    <row r="307" spans="1:13">
      <c r="A307" s="304" t="str">
        <f>IF(L307&gt;0,COUNT($L$4:L307)+MAX('MI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7"/>
      <c r="D307"/>
      <c r="E307"/>
      <c r="F307"/>
      <c r="H307"/>
      <c r="I307" s="1438"/>
      <c r="J307"/>
      <c r="K307"/>
      <c r="L307" s="23"/>
      <c r="M307" s="1551">
        <f>IFERROR(#REF!*L307,0)</f>
        <v>0</v>
      </c>
    </row>
    <row r="308" spans="1:13">
      <c r="A308" s="304" t="str">
        <f>IF(L308&gt;0,COUNT($L$4:L308)+MAX('MI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8"/>
      <c r="D308"/>
      <c r="E308"/>
      <c r="F308"/>
      <c r="H308"/>
      <c r="I308" s="1438"/>
      <c r="J308"/>
      <c r="K308"/>
      <c r="L308" s="21"/>
      <c r="M308" s="1550"/>
    </row>
    <row r="309" spans="1:13" ht="15.75" customHeight="1">
      <c r="A309" s="304" t="str">
        <f>IF(L309&gt;0,COUNT($L$4:L309)+MAX('MI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09"/>
      <c r="D309"/>
      <c r="E309"/>
      <c r="F309"/>
      <c r="H309"/>
      <c r="I309" s="1438"/>
      <c r="J309"/>
      <c r="K309"/>
      <c r="L309" s="21"/>
      <c r="M309" s="1550"/>
    </row>
    <row r="310" spans="1:13">
      <c r="A310" s="304" t="str">
        <f>IF(L310&gt;0,COUNT($L$4:L310)+MAX('MI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0"/>
      <c r="D310"/>
      <c r="E310"/>
      <c r="F310"/>
      <c r="H310"/>
      <c r="I310" s="1438"/>
      <c r="J310"/>
      <c r="K310"/>
      <c r="L310" s="23"/>
      <c r="M310" s="1551">
        <f>IFERROR(#REF!*L310,0)</f>
        <v>0</v>
      </c>
    </row>
    <row r="311" spans="1:13">
      <c r="A311" s="304" t="str">
        <f>IF(L311&gt;0,COUNT($L$4:L311)+MAX('MI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1"/>
      <c r="D311"/>
      <c r="E311"/>
      <c r="F311"/>
      <c r="H311"/>
      <c r="I311" s="1438"/>
      <c r="J311"/>
      <c r="K311"/>
      <c r="L311" s="23"/>
      <c r="M311" s="1551">
        <f>IFERROR(#REF!*L311,0)</f>
        <v>0</v>
      </c>
    </row>
    <row r="312" spans="1:13">
      <c r="A312" s="304" t="str">
        <f>IF(L312&gt;0,COUNT($L$4:L312)+MAX('MI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2"/>
      <c r="D312"/>
      <c r="E312"/>
      <c r="F312"/>
      <c r="H312"/>
      <c r="I312" s="1438"/>
      <c r="J312"/>
      <c r="K312"/>
      <c r="L312" s="23"/>
      <c r="M312" s="1551">
        <f>IFERROR(#REF!*L312,0)</f>
        <v>0</v>
      </c>
    </row>
    <row r="313" spans="1:13">
      <c r="A313" s="304" t="str">
        <f>IF(L313&gt;0,COUNT($L$4:L313)+MAX('MI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3"/>
      <c r="D313"/>
      <c r="E313"/>
      <c r="F313"/>
      <c r="H313"/>
      <c r="I313" s="1438"/>
      <c r="J313"/>
      <c r="K313"/>
      <c r="L313" s="23"/>
      <c r="M313" s="1551">
        <f>IFERROR(#REF!*L313,0)</f>
        <v>0</v>
      </c>
    </row>
    <row r="314" spans="1:13">
      <c r="A314" s="304" t="str">
        <f>IF(L314&gt;0,COUNT($L$4:L314)+MAX('MI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4"/>
      <c r="D314"/>
      <c r="E314"/>
      <c r="F314"/>
      <c r="H314"/>
      <c r="I314" s="1438"/>
      <c r="J314"/>
      <c r="K314"/>
      <c r="L314" s="23"/>
      <c r="M314" s="1551">
        <f>IFERROR(#REF!*L314,0)</f>
        <v>0</v>
      </c>
    </row>
    <row r="315" spans="1:13">
      <c r="A315" s="304" t="str">
        <f>IF(L315&gt;0,COUNT($L$4:L315)+MAX('MI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5"/>
      <c r="D315"/>
      <c r="E315"/>
      <c r="F315"/>
      <c r="H315"/>
      <c r="I315" s="1438"/>
      <c r="J315"/>
      <c r="K315"/>
      <c r="L315" s="23"/>
      <c r="M315" s="1551">
        <f>IFERROR(#REF!*L315,0)</f>
        <v>0</v>
      </c>
    </row>
    <row r="316" spans="1:13">
      <c r="A316" s="304" t="str">
        <f>IF(L316&gt;0,COUNT($L$4:L316)+MAX('MI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6"/>
      <c r="D316"/>
      <c r="E316"/>
      <c r="F316"/>
      <c r="H316"/>
      <c r="I316" s="1438"/>
      <c r="J316"/>
      <c r="K316"/>
      <c r="L316" s="23"/>
      <c r="M316" s="1551">
        <f>IFERROR(#REF!*L316,0)</f>
        <v>0</v>
      </c>
    </row>
    <row r="317" spans="1:13">
      <c r="A317" s="304" t="str">
        <f>IF(L317&gt;0,COUNT($L$4:L317)+MAX('MI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7"/>
      <c r="D317"/>
      <c r="E317"/>
      <c r="F317"/>
      <c r="H317"/>
      <c r="I317" s="1438"/>
      <c r="J317"/>
      <c r="K317"/>
      <c r="L317" s="23"/>
      <c r="M317" s="1551">
        <f>IFERROR(#REF!*L317,0)</f>
        <v>0</v>
      </c>
    </row>
    <row r="318" spans="1:13">
      <c r="A318" s="304" t="str">
        <f>IF(L318&gt;0,COUNT($L$4:L318)+MAX('MI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8"/>
      <c r="D318"/>
      <c r="E318"/>
      <c r="F318"/>
      <c r="H318"/>
      <c r="I318" s="1438"/>
      <c r="J318"/>
      <c r="K318"/>
      <c r="L318" s="23"/>
      <c r="M318" s="1551">
        <f>IFERROR(#REF!*L318,0)</f>
        <v>0</v>
      </c>
    </row>
    <row r="319" spans="1:13">
      <c r="A319" s="304" t="str">
        <f>IF(L319&gt;0,COUNT($L$4:L319)+MAX('MI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19"/>
      <c r="D319"/>
      <c r="E319"/>
      <c r="F319"/>
      <c r="H319"/>
      <c r="I319" s="1438"/>
      <c r="J319"/>
      <c r="K319"/>
      <c r="L319" s="23"/>
      <c r="M319" s="1551">
        <f>IFERROR(#REF!*L319,0)</f>
        <v>0</v>
      </c>
    </row>
    <row r="320" spans="1:13">
      <c r="A320" s="304" t="str">
        <f>IF(L320&gt;0,COUNT($L$4:L320)+MAX('MI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0"/>
      <c r="D320"/>
      <c r="E320"/>
      <c r="F320"/>
      <c r="H320"/>
      <c r="I320" s="1438"/>
      <c r="J320"/>
      <c r="K320"/>
      <c r="L320" s="23"/>
      <c r="M320" s="1551">
        <f>IFERROR(#REF!*L320,0)</f>
        <v>0</v>
      </c>
    </row>
    <row r="321" spans="1:13">
      <c r="A321" s="304" t="str">
        <f>IF(L321&gt;0,COUNT($L$4:L321)+MAX('MI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1"/>
      <c r="D321"/>
      <c r="E321"/>
      <c r="F321"/>
      <c r="H321"/>
      <c r="I321" s="1438"/>
      <c r="J321"/>
      <c r="K321"/>
      <c r="L321" s="23"/>
      <c r="M321" s="1551">
        <f>IFERROR(#REF!*L321,0)</f>
        <v>0</v>
      </c>
    </row>
    <row r="322" spans="1:13">
      <c r="A322" s="304" t="str">
        <f>IF(L322&gt;0,COUNT($L$4:L322)+MAX('MI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2"/>
      <c r="D322"/>
      <c r="E322"/>
      <c r="F322"/>
      <c r="H322"/>
      <c r="I322" s="1438"/>
      <c r="J322"/>
      <c r="K322"/>
      <c r="L322" s="23"/>
      <c r="M322" s="1551">
        <f>IFERROR(#REF!*L322,0)</f>
        <v>0</v>
      </c>
    </row>
    <row r="323" spans="1:13">
      <c r="A323" s="304" t="str">
        <f>IF(L323&gt;0,COUNT($L$4:L323)+MAX('MI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3"/>
      <c r="D323"/>
      <c r="E323"/>
      <c r="F323"/>
      <c r="H323"/>
      <c r="I323" s="1438"/>
      <c r="J323"/>
      <c r="K323"/>
      <c r="L323" s="23"/>
      <c r="M323" s="1551">
        <f>IFERROR(#REF!*L323,0)</f>
        <v>0</v>
      </c>
    </row>
    <row r="324" spans="1:13">
      <c r="A324" s="304" t="str">
        <f>IF(L324&gt;0,COUNT($L$4:L324)+MAX('MI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4"/>
      <c r="D324"/>
      <c r="E324"/>
      <c r="F324"/>
      <c r="H324"/>
      <c r="I324" s="1438"/>
      <c r="J324"/>
      <c r="K324"/>
      <c r="L324" s="23"/>
      <c r="M324" s="1551">
        <f>IFERROR(#REF!*L324,0)</f>
        <v>0</v>
      </c>
    </row>
    <row r="325" spans="1:13">
      <c r="A325" s="304" t="str">
        <f>IF(L325&gt;0,COUNT($L$4:L325)+MAX('MI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5"/>
      <c r="D325"/>
      <c r="E325"/>
      <c r="F325"/>
      <c r="H325"/>
      <c r="I325" s="1438"/>
      <c r="J325"/>
      <c r="K325"/>
      <c r="L325" s="23"/>
      <c r="M325" s="1551">
        <f>IFERROR(#REF!*L325,0)</f>
        <v>0</v>
      </c>
    </row>
    <row r="326" spans="1:13">
      <c r="A326" s="304" t="str">
        <f>IF(L326&gt;0,COUNT($L$4:L326)+MAX('MI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6"/>
      <c r="D326"/>
      <c r="E326"/>
      <c r="F326"/>
      <c r="H326"/>
      <c r="I326" s="1438"/>
      <c r="J326"/>
      <c r="K326"/>
      <c r="L326" s="23"/>
      <c r="M326" s="1551">
        <f>IFERROR(#REF!*L326,0)</f>
        <v>0</v>
      </c>
    </row>
    <row r="327" spans="1:13">
      <c r="A327" s="304" t="str">
        <f>IF(L327&gt;0,COUNT($L$4:L327)+MAX('MI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7"/>
      <c r="D327"/>
      <c r="E327"/>
      <c r="F327"/>
      <c r="H327"/>
      <c r="I327" s="1438"/>
      <c r="J327"/>
      <c r="K327"/>
      <c r="L327" s="23"/>
      <c r="M327" s="1551">
        <f>IFERROR(#REF!*L327,0)</f>
        <v>0</v>
      </c>
    </row>
    <row r="328" spans="1:13">
      <c r="A328" s="304" t="str">
        <f>IF(L328&gt;0,COUNT($L$4:L328)+MAX('MI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8"/>
      <c r="D328"/>
      <c r="E328"/>
      <c r="F328"/>
      <c r="H328"/>
      <c r="I328" s="1438"/>
      <c r="J328"/>
      <c r="K328"/>
      <c r="L328" s="23"/>
      <c r="M328" s="1551">
        <f>IFERROR(#REF!*L328,0)</f>
        <v>0</v>
      </c>
    </row>
    <row r="329" spans="1:13">
      <c r="A329" s="304" t="str">
        <f>IF(L329&gt;0,COUNT($L$4:L329)+MAX('MI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29"/>
      <c r="D329"/>
      <c r="E329"/>
      <c r="F329"/>
      <c r="H329"/>
      <c r="I329" s="1438"/>
      <c r="J329"/>
      <c r="K329"/>
      <c r="L329" s="23"/>
      <c r="M329" s="1551">
        <f>IFERROR(#REF!*L329,0)</f>
        <v>0</v>
      </c>
    </row>
    <row r="330" spans="1:13">
      <c r="A330" s="304" t="str">
        <f>IF(L330&gt;0,COUNT($L$4:L330)+MAX('MI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0"/>
      <c r="D330"/>
      <c r="E330"/>
      <c r="F330"/>
      <c r="H330"/>
      <c r="I330" s="1438"/>
      <c r="J330"/>
      <c r="K330"/>
      <c r="L330" s="23"/>
      <c r="M330" s="1551">
        <f>IFERROR(#REF!*L330,0)</f>
        <v>0</v>
      </c>
    </row>
    <row r="331" spans="1:13">
      <c r="A331" s="304" t="str">
        <f>IF(L331&gt;0,COUNT($L$4:L331)+MAX('MI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1"/>
      <c r="D331"/>
      <c r="E331"/>
      <c r="F331"/>
      <c r="H331"/>
      <c r="I331" s="1438"/>
      <c r="J331"/>
      <c r="K331"/>
      <c r="L331" s="23"/>
      <c r="M331" s="1551">
        <f>IFERROR(#REF!*L331,0)</f>
        <v>0</v>
      </c>
    </row>
    <row r="332" spans="1:13">
      <c r="A332" s="304" t="str">
        <f>IF(L332&gt;0,COUNT($L$4:L332)+MAX('MI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2"/>
      <c r="D332"/>
      <c r="E332"/>
      <c r="F332"/>
      <c r="H332"/>
      <c r="I332" s="1438"/>
      <c r="J332"/>
      <c r="K332"/>
      <c r="L332" s="23"/>
      <c r="M332" s="1551">
        <f>IFERROR(#REF!*L332,0)</f>
        <v>0</v>
      </c>
    </row>
    <row r="333" spans="1:13">
      <c r="A333" s="304" t="str">
        <f>IF(L333&gt;0,COUNT($L$4:L333)+MAX('MI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3"/>
      <c r="D333"/>
      <c r="E333"/>
      <c r="F333"/>
      <c r="H333"/>
      <c r="I333" s="1438"/>
      <c r="J333"/>
      <c r="K333"/>
      <c r="L333" s="23"/>
      <c r="M333" s="1551">
        <f>IFERROR(#REF!*L333,0)</f>
        <v>0</v>
      </c>
    </row>
    <row r="334" spans="1:13">
      <c r="A334" s="304" t="str">
        <f>IF(L334&gt;0,COUNT($L$4:L334)+MAX('MI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4"/>
      <c r="D334"/>
      <c r="E334"/>
      <c r="F334"/>
      <c r="H334"/>
      <c r="I334" s="1438"/>
      <c r="J334"/>
      <c r="K334"/>
      <c r="L334" s="23"/>
      <c r="M334" s="1551">
        <f>IFERROR(#REF!*L334,0)</f>
        <v>0</v>
      </c>
    </row>
    <row r="335" spans="1:13">
      <c r="A335" s="304" t="str">
        <f>IF(L335&gt;0,COUNT($L$4:L335)+MAX('MI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5"/>
      <c r="D335"/>
      <c r="E335"/>
      <c r="F335"/>
      <c r="H335"/>
      <c r="I335" s="1438"/>
      <c r="J335"/>
      <c r="K335"/>
      <c r="L335" s="23"/>
      <c r="M335" s="1551">
        <f>IFERROR(#REF!*L335,0)</f>
        <v>0</v>
      </c>
    </row>
    <row r="336" spans="1:13">
      <c r="A336" s="304" t="str">
        <f>IF(L336&gt;0,COUNT($L$4:L336)+MAX('MI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6"/>
      <c r="D336"/>
      <c r="E336"/>
      <c r="F336"/>
      <c r="H336"/>
      <c r="I336" s="1438"/>
      <c r="J336"/>
      <c r="K336"/>
      <c r="L336" s="23"/>
      <c r="M336" s="1551">
        <f>IFERROR(#REF!*L336,0)</f>
        <v>0</v>
      </c>
    </row>
    <row r="337" spans="1:13">
      <c r="A337" s="304" t="str">
        <f>IF(L337&gt;0,COUNT($L$4:L337)+MAX('MI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7"/>
      <c r="D337"/>
      <c r="E337"/>
      <c r="F337"/>
      <c r="H337"/>
      <c r="I337" s="1438"/>
      <c r="J337"/>
      <c r="K337"/>
      <c r="L337" s="23"/>
      <c r="M337" s="1551">
        <f>IFERROR(#REF!*L337,0)</f>
        <v>0</v>
      </c>
    </row>
    <row r="338" spans="1:13">
      <c r="A338" s="304" t="str">
        <f>IF(L338&gt;0,COUNT($L$4:L338)+MAX('MI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8"/>
      <c r="D338"/>
      <c r="E338"/>
      <c r="F338"/>
      <c r="H338"/>
      <c r="I338" s="1438"/>
      <c r="J338"/>
      <c r="K338"/>
      <c r="L338" s="23"/>
      <c r="M338" s="1551">
        <f>IFERROR(#REF!*L338,0)</f>
        <v>0</v>
      </c>
    </row>
    <row r="339" spans="1:13">
      <c r="A339" s="304" t="str">
        <f>IF(L339&gt;0,COUNT($L$4:L339)+MAX('MI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39"/>
      <c r="D339"/>
      <c r="E339"/>
      <c r="F339"/>
      <c r="H339"/>
      <c r="I339" s="1438"/>
      <c r="J339"/>
      <c r="K339"/>
      <c r="L339" s="23"/>
      <c r="M339" s="1551">
        <f>IFERROR(#REF!*L339,0)</f>
        <v>0</v>
      </c>
    </row>
    <row r="340" spans="1:13">
      <c r="A340" s="304" t="str">
        <f>IF(L340&gt;0,COUNT($L$4:L340)+MAX('MI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0"/>
      <c r="D340"/>
      <c r="E340"/>
      <c r="F340"/>
      <c r="H340"/>
      <c r="I340" s="1438"/>
      <c r="J340"/>
      <c r="K340"/>
      <c r="L340" s="23"/>
      <c r="M340" s="1551">
        <f>IFERROR(#REF!*L340,0)</f>
        <v>0</v>
      </c>
    </row>
    <row r="341" spans="1:13">
      <c r="A341" s="304" t="str">
        <f>IF(L341&gt;0,COUNT($L$4:L341)+MAX('MI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1"/>
      <c r="D341"/>
      <c r="E341"/>
      <c r="F341"/>
      <c r="H341"/>
      <c r="I341" s="1438"/>
      <c r="J341"/>
      <c r="K341"/>
      <c r="L341" s="23"/>
      <c r="M341" s="1551">
        <f>IFERROR(#REF!*L341,0)</f>
        <v>0</v>
      </c>
    </row>
    <row r="342" spans="1:13">
      <c r="A342" s="304" t="str">
        <f>IF(L342&gt;0,COUNT($L$4:L342)+MAX('MI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2"/>
      <c r="D342"/>
      <c r="E342"/>
      <c r="F342"/>
      <c r="H342"/>
      <c r="I342" s="1438"/>
      <c r="J342"/>
      <c r="K342"/>
      <c r="L342" s="23"/>
      <c r="M342" s="1551">
        <f>IFERROR(#REF!*L342,0)</f>
        <v>0</v>
      </c>
    </row>
    <row r="343" spans="1:13">
      <c r="A343" s="304" t="str">
        <f>IF(L343&gt;0,COUNT($L$4:L343)+MAX('MI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3"/>
      <c r="D343"/>
      <c r="E343"/>
      <c r="F343"/>
      <c r="H343"/>
      <c r="I343" s="1438"/>
      <c r="J343"/>
      <c r="K343"/>
      <c r="L343" s="23"/>
      <c r="M343" s="1551">
        <f>IFERROR(#REF!*L343,0)</f>
        <v>0</v>
      </c>
    </row>
    <row r="344" spans="1:13">
      <c r="A344" s="304" t="str">
        <f>IF(L344&gt;0,COUNT($L$4:L344)+MAX('MI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4"/>
      <c r="D344"/>
      <c r="E344"/>
      <c r="F344"/>
      <c r="H344"/>
      <c r="I344" s="1438"/>
      <c r="J344"/>
      <c r="K344"/>
      <c r="L344" s="23"/>
      <c r="M344" s="1551">
        <f>IFERROR(#REF!*L344,0)</f>
        <v>0</v>
      </c>
    </row>
    <row r="345" spans="1:13">
      <c r="A345" s="304" t="str">
        <f>IF(L345&gt;0,COUNT($L$4:L345)+MAX('MI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5"/>
      <c r="D345"/>
      <c r="E345"/>
      <c r="F345"/>
      <c r="H345"/>
      <c r="I345" s="1438"/>
      <c r="J345"/>
      <c r="K345"/>
      <c r="L345" s="23"/>
      <c r="M345" s="1551">
        <f>IFERROR(#REF!*L345,0)</f>
        <v>0</v>
      </c>
    </row>
    <row r="346" spans="1:13">
      <c r="A346" s="304" t="str">
        <f>IF(L346&gt;0,COUNT($L$4:L346)+MAX('MI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6"/>
      <c r="D346"/>
      <c r="E346"/>
      <c r="F346"/>
      <c r="H346"/>
      <c r="I346" s="1438"/>
      <c r="J346"/>
      <c r="K346"/>
      <c r="L346" s="23"/>
      <c r="M346" s="1551">
        <f>IFERROR(#REF!*L346,0)</f>
        <v>0</v>
      </c>
    </row>
    <row r="347" spans="1:13">
      <c r="A347" s="304" t="str">
        <f>IF(L347&gt;0,COUNT($L$4:L347)+MAX('MI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7"/>
      <c r="D347"/>
      <c r="E347"/>
      <c r="F347"/>
      <c r="H347"/>
      <c r="I347" s="1438"/>
      <c r="J347"/>
      <c r="K347"/>
      <c r="L347" s="23"/>
      <c r="M347" s="1551">
        <f>IFERROR(#REF!*L347,0)</f>
        <v>0</v>
      </c>
    </row>
    <row r="348" spans="1:13">
      <c r="A348" s="304" t="str">
        <f>IF(L348&gt;0,COUNT($L$4:L348)+MAX('MI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8"/>
      <c r="D348"/>
      <c r="E348"/>
      <c r="F348"/>
      <c r="H348"/>
      <c r="I348" s="1438"/>
      <c r="J348"/>
      <c r="K348"/>
      <c r="L348" s="23"/>
      <c r="M348" s="1551">
        <f>IFERROR(#REF!*L348,0)</f>
        <v>0</v>
      </c>
    </row>
    <row r="349" spans="1:13">
      <c r="A349" s="304" t="str">
        <f>IF(L349&gt;0,COUNT($L$4:L349)+MAX('MI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49"/>
      <c r="D349"/>
      <c r="E349"/>
      <c r="F349"/>
      <c r="H349"/>
      <c r="I349" s="1438"/>
      <c r="J349"/>
      <c r="K349"/>
      <c r="L349" s="21"/>
      <c r="M349" s="1550"/>
    </row>
    <row r="350" spans="1:13" ht="15.75" customHeight="1">
      <c r="A350" s="304" t="str">
        <f>IF(L350&gt;0,COUNT($L$4:L350)+MAX('MI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0"/>
      <c r="D350"/>
      <c r="E350"/>
      <c r="F350"/>
      <c r="H350"/>
      <c r="I350" s="1438"/>
      <c r="J350"/>
      <c r="K350"/>
      <c r="L350" s="21"/>
      <c r="M350" s="1550"/>
    </row>
    <row r="351" spans="1:13">
      <c r="A351" s="304" t="str">
        <f>IF(L351&gt;0,COUNT($L$4:L351)+MAX('MI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1"/>
      <c r="D351"/>
      <c r="E351"/>
      <c r="F351"/>
      <c r="H351"/>
      <c r="I351" s="1438"/>
      <c r="J351"/>
      <c r="K351"/>
      <c r="L351" s="23"/>
      <c r="M351" s="1551">
        <f>IFERROR(#REF!*L351,0)</f>
        <v>0</v>
      </c>
    </row>
    <row r="352" spans="1:13">
      <c r="A352" s="304" t="str">
        <f>IF(L352&gt;0,COUNT($L$4:L352)+MAX('MI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2"/>
      <c r="D352"/>
      <c r="E352"/>
      <c r="F352"/>
      <c r="H352"/>
      <c r="I352" s="1438"/>
      <c r="J352"/>
      <c r="K352"/>
      <c r="L352" s="23"/>
      <c r="M352" s="1551">
        <f>IFERROR(#REF!*L352,0)</f>
        <v>0</v>
      </c>
    </row>
    <row r="353" spans="1:15">
      <c r="A353" s="304" t="str">
        <f>IF(L353&gt;0,COUNT($L$4:L353)+MAX('MI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3"/>
      <c r="D353"/>
      <c r="E353"/>
      <c r="F353"/>
      <c r="H353"/>
      <c r="I353" s="1438"/>
      <c r="J353"/>
      <c r="K353"/>
      <c r="L353" s="23"/>
      <c r="M353" s="1551">
        <f>IFERROR(#REF!*L353,0)</f>
        <v>0</v>
      </c>
    </row>
    <row r="354" spans="1:15">
      <c r="A354" s="304" t="str">
        <f>IF(L354&gt;0,COUNT($L$4:L354)+MAX('MI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4"/>
      <c r="D354"/>
      <c r="E354"/>
      <c r="F354"/>
      <c r="H354"/>
      <c r="I354" s="1438"/>
      <c r="J354"/>
      <c r="K354"/>
      <c r="L354" s="23"/>
      <c r="M354" s="1551">
        <f>IFERROR(#REF!*L354,0)</f>
        <v>0</v>
      </c>
    </row>
    <row r="355" spans="1:15">
      <c r="A355" s="304" t="str">
        <f>IF(L355&gt;0,COUNT($L$4:L355)+MAX('MI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5"/>
      <c r="D355"/>
      <c r="E355"/>
      <c r="F355"/>
      <c r="H355"/>
      <c r="I355" s="1438"/>
      <c r="J355"/>
      <c r="K355"/>
      <c r="L355" s="23"/>
      <c r="M355" s="1551">
        <f>IFERROR(#REF!*L355,0)</f>
        <v>0</v>
      </c>
    </row>
    <row r="356" spans="1:15">
      <c r="A356" s="304" t="str">
        <f>IF(L356&gt;0,COUNT($L$4:L356)+MAX('MI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6"/>
      <c r="D356"/>
      <c r="E356"/>
      <c r="F356"/>
      <c r="H356"/>
      <c r="I356" s="1438"/>
      <c r="J356"/>
      <c r="K356"/>
      <c r="L356" s="23"/>
      <c r="M356" s="1551">
        <f>IFERROR(#REF!*L356,0)</f>
        <v>0</v>
      </c>
    </row>
    <row r="357" spans="1:15">
      <c r="A357" s="304" t="str">
        <f>IF(L357&gt;0,COUNT($L$4:L357)+MAX('MI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7"/>
      <c r="D357"/>
      <c r="E357"/>
      <c r="F357"/>
      <c r="H357"/>
      <c r="I357" s="1438"/>
      <c r="J357"/>
      <c r="K357"/>
      <c r="L357" s="23"/>
      <c r="M357" s="1551">
        <f>IFERROR(#REF!*L357,0)</f>
        <v>0</v>
      </c>
    </row>
    <row r="358" spans="1:15">
      <c r="A358" s="304" t="str">
        <f>IF(L358&gt;0,COUNT($L$4:L358)+MAX('MI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8"/>
      <c r="D358"/>
      <c r="E358"/>
      <c r="F358"/>
      <c r="H358"/>
      <c r="I358" s="1438"/>
      <c r="J358"/>
      <c r="K358"/>
      <c r="L358" s="23"/>
      <c r="M358" s="1551">
        <f>IFERROR(#REF!*L358,0)</f>
        <v>0</v>
      </c>
    </row>
    <row r="359" spans="1:15">
      <c r="A359" s="304" t="str">
        <f>IF(L359&gt;0,COUNT($L$4:L359)+MAX('MI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59"/>
      <c r="D359"/>
      <c r="E359"/>
      <c r="F359"/>
      <c r="H359"/>
      <c r="I359" s="1438"/>
      <c r="J359"/>
      <c r="K359"/>
      <c r="L359" s="23"/>
      <c r="M359" s="1551">
        <f>IFERROR(#REF!*L359,0)</f>
        <v>0</v>
      </c>
    </row>
    <row r="360" spans="1:15">
      <c r="A360" s="304" t="str">
        <f>IF(L360&gt;0,COUNT($L$4:L360)+MAX('MI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0"/>
      <c r="D360"/>
      <c r="E360"/>
      <c r="F360"/>
      <c r="H360"/>
      <c r="I360" s="1438"/>
      <c r="J360"/>
      <c r="K360"/>
      <c r="L360" s="23"/>
      <c r="M360" s="1551">
        <f>IFERROR(#REF!*L360,0)</f>
        <v>0</v>
      </c>
    </row>
    <row r="361" spans="1:15">
      <c r="A361" s="304" t="str">
        <f>IF(L361&gt;0,COUNT($L$4:L361)+MAX('MI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1"/>
      <c r="D361"/>
      <c r="E361"/>
      <c r="F361"/>
      <c r="H361"/>
      <c r="I361" s="1438"/>
      <c r="J361"/>
      <c r="K361"/>
      <c r="L361" s="23"/>
      <c r="M361" s="1551">
        <f>IFERROR(#REF!*L361,0)</f>
        <v>0</v>
      </c>
    </row>
    <row r="362" spans="1:15">
      <c r="A362" s="304" t="str">
        <f>IF(L362&gt;0,COUNT($L$4:L362)+MAX('MI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2"/>
      <c r="D362"/>
      <c r="E362"/>
      <c r="F362"/>
      <c r="H362"/>
      <c r="I362" s="1438"/>
      <c r="J362"/>
      <c r="K362"/>
      <c r="L362" s="23"/>
      <c r="M362" s="1551">
        <f>IFERROR(#REF!*L362,0)</f>
        <v>0</v>
      </c>
    </row>
    <row r="363" spans="1:15">
      <c r="A363" s="304" t="str">
        <f>IF(L363&gt;0,COUNT($L$4:L363)+MAX('MI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3"/>
      <c r="D363"/>
      <c r="E363"/>
      <c r="F363"/>
      <c r="H363"/>
      <c r="I363" s="1438"/>
      <c r="J363"/>
      <c r="K363"/>
      <c r="L363" s="23"/>
      <c r="M363" s="1551">
        <f>IFERROR(#REF!*L363,0)</f>
        <v>0</v>
      </c>
    </row>
    <row r="364" spans="1:15">
      <c r="A364" s="304" t="str">
        <f>IF(L364&gt;0,COUNT($L$4:L364)+MAX('MI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4"/>
      <c r="D364"/>
      <c r="E364"/>
      <c r="F364"/>
      <c r="H364"/>
      <c r="I364" s="1438"/>
      <c r="J364"/>
      <c r="K364"/>
      <c r="L364" s="23"/>
      <c r="M364" s="1551">
        <f>IFERROR(#REF!*L364,0)</f>
        <v>0</v>
      </c>
    </row>
    <row r="365" spans="1:15">
      <c r="A365" s="304" t="str">
        <f>IF(L365&gt;0,COUNT($L$4:L365)+MAX('MI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5"/>
      <c r="D365"/>
      <c r="E365"/>
      <c r="F365"/>
      <c r="H365"/>
      <c r="I365" s="1438"/>
      <c r="J365"/>
      <c r="K365"/>
      <c r="L365" s="23"/>
      <c r="M365" s="1551">
        <f>IFERROR(#REF!*L365,0)</f>
        <v>0</v>
      </c>
    </row>
    <row r="366" spans="1:15">
      <c r="A366" s="304" t="str">
        <f>IF(L366&gt;0,COUNT($L$4:L366)+MAX('MI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6"/>
      <c r="D366"/>
      <c r="E366"/>
      <c r="F366"/>
      <c r="H366"/>
      <c r="I366" s="1438"/>
      <c r="J366"/>
      <c r="K366"/>
      <c r="L366" s="21"/>
      <c r="M366" s="1550"/>
    </row>
    <row r="367" spans="1:15" ht="15.75" customHeight="1">
      <c r="A367" s="304" t="str">
        <f>IF(L367&gt;0,COUNT($L$4:L367)+MAX('MI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67"/>
      <c r="D367"/>
      <c r="E367"/>
      <c r="F367"/>
      <c r="H367"/>
      <c r="I367" s="1438"/>
      <c r="J367"/>
      <c r="K367"/>
      <c r="L367" s="21"/>
      <c r="M367" s="1550"/>
    </row>
    <row r="368" spans="1:15" s="15" customFormat="1">
      <c r="A368" s="304" t="str">
        <f>IF(L368&gt;0,COUNT($L$4:L368)+MAX('MI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B368"/>
      <c r="C368"/>
      <c r="D368"/>
      <c r="E368"/>
      <c r="F368"/>
      <c r="G368" s="1438"/>
      <c r="H368"/>
      <c r="I368" s="1438"/>
      <c r="J368"/>
      <c r="K368"/>
      <c r="L368" s="24"/>
      <c r="M368" s="1551">
        <f>IFERROR(#REF!*L368,0)</f>
        <v>0</v>
      </c>
      <c r="O368" s="1553"/>
    </row>
    <row r="369" spans="1:15" s="15" customFormat="1">
      <c r="A369" s="304" t="str">
        <f>IF(L369&gt;0,COUNT($L$4:L369)+MAX('MI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B369"/>
      <c r="C369"/>
      <c r="D369"/>
      <c r="E369"/>
      <c r="F369"/>
      <c r="G369" s="1438"/>
      <c r="H369"/>
      <c r="I369" s="1438"/>
      <c r="J369"/>
      <c r="K369"/>
      <c r="L369" s="24"/>
      <c r="M369" s="1551">
        <f>IFERROR(#REF!*L369,0)</f>
        <v>0</v>
      </c>
      <c r="O369" s="1553"/>
    </row>
    <row r="370" spans="1:15">
      <c r="A370" s="304" t="str">
        <f>IF(L370&gt;0,COUNT($L$4:L370)+MAX('MI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0"/>
      <c r="D370"/>
      <c r="E370"/>
      <c r="F370"/>
      <c r="H370"/>
      <c r="I370" s="1438"/>
      <c r="J370"/>
      <c r="K370"/>
      <c r="L370" s="23"/>
      <c r="M370" s="1551">
        <f>IFERROR(#REF!*L370,0)</f>
        <v>0</v>
      </c>
    </row>
    <row r="371" spans="1:15">
      <c r="A371" s="304" t="str">
        <f>IF(L371&gt;0,COUNT($L$4:L371)+MAX('MI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1"/>
      <c r="D371"/>
      <c r="E371"/>
      <c r="F371"/>
      <c r="H371"/>
      <c r="I371" s="1438"/>
      <c r="J371"/>
      <c r="K371"/>
      <c r="L371" s="23"/>
      <c r="M371" s="1551">
        <f>IFERROR(#REF!*L371,0)</f>
        <v>0</v>
      </c>
    </row>
    <row r="372" spans="1:15">
      <c r="A372" s="304" t="str">
        <f>IF(L372&gt;0,COUNT($L$4:L372)+MAX('MI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2"/>
      <c r="D372"/>
      <c r="E372"/>
      <c r="F372"/>
      <c r="H372"/>
      <c r="I372" s="1438"/>
      <c r="J372"/>
      <c r="K372"/>
      <c r="L372" s="23"/>
      <c r="M372" s="1551">
        <f>IFERROR(#REF!*L372,0)</f>
        <v>0</v>
      </c>
    </row>
    <row r="373" spans="1:15">
      <c r="A373" s="304" t="str">
        <f>IF(L373&gt;0,COUNT($L$4:L373)+MAX('MI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3"/>
      <c r="D373"/>
      <c r="E373"/>
      <c r="F373"/>
      <c r="H373"/>
      <c r="I373" s="1438"/>
      <c r="J373"/>
      <c r="K373"/>
      <c r="L373" s="23"/>
      <c r="M373" s="1551">
        <f>IFERROR(#REF!*L373,0)</f>
        <v>0</v>
      </c>
    </row>
    <row r="374" spans="1:15">
      <c r="A374" s="304" t="str">
        <f>IF(L374&gt;0,COUNT($L$4:L374)+MAX('MI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4"/>
      <c r="D374"/>
      <c r="E374"/>
      <c r="F374"/>
      <c r="H374"/>
      <c r="I374" s="1438"/>
      <c r="J374"/>
      <c r="K374"/>
      <c r="L374" s="23"/>
      <c r="M374" s="1551">
        <f>IFERROR(#REF!*L374,0)</f>
        <v>0</v>
      </c>
    </row>
    <row r="375" spans="1:15">
      <c r="A375" s="304" t="str">
        <f>IF(L375&gt;0,COUNT($L$4:L375)+MAX('MI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5"/>
      <c r="D375"/>
      <c r="E375"/>
      <c r="F375"/>
      <c r="H375"/>
      <c r="I375" s="1438"/>
      <c r="J375"/>
      <c r="K375"/>
      <c r="L375" s="23"/>
      <c r="M375" s="1551">
        <f>IFERROR(#REF!*L375,0)</f>
        <v>0</v>
      </c>
    </row>
    <row r="376" spans="1:15">
      <c r="A376" s="304" t="str">
        <f>IF(L376&gt;0,COUNT($L$4:L376)+MAX('MI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6"/>
      <c r="D376"/>
      <c r="E376"/>
      <c r="F376"/>
      <c r="H376"/>
      <c r="I376" s="1438"/>
      <c r="J376"/>
      <c r="K376"/>
      <c r="L376" s="23"/>
      <c r="M376" s="1551">
        <f>IFERROR(#REF!*L376,0)</f>
        <v>0</v>
      </c>
    </row>
    <row r="377" spans="1:15">
      <c r="A377" s="304" t="str">
        <f>IF(L377&gt;0,COUNT($L$4:L377)+MAX('MI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7"/>
      <c r="D377"/>
      <c r="E377"/>
      <c r="F377"/>
      <c r="H377"/>
      <c r="I377" s="1438"/>
      <c r="J377"/>
      <c r="K377"/>
      <c r="L377" s="23"/>
      <c r="M377" s="1551">
        <f>IFERROR(#REF!*L377,0)</f>
        <v>0</v>
      </c>
    </row>
    <row r="378" spans="1:15">
      <c r="A378" s="304" t="str">
        <f>IF(L378&gt;0,COUNT($L$4:L378)+MAX('MI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8"/>
      <c r="D378"/>
      <c r="E378"/>
      <c r="F378"/>
      <c r="H378"/>
      <c r="I378" s="1438"/>
      <c r="J378"/>
      <c r="K378"/>
      <c r="L378" s="23"/>
      <c r="M378" s="1551">
        <f>IFERROR(#REF!*L378,0)</f>
        <v>0</v>
      </c>
    </row>
    <row r="379" spans="1:15">
      <c r="A379" s="304" t="str">
        <f>IF(L379&gt;0,COUNT($L$4:L379)+MAX('MI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79"/>
      <c r="D379"/>
      <c r="E379"/>
      <c r="F379"/>
      <c r="H379"/>
      <c r="I379" s="1438"/>
      <c r="J379"/>
      <c r="K379"/>
      <c r="L379" s="23"/>
      <c r="M379" s="1551">
        <f>IFERROR(#REF!*L379,0)</f>
        <v>0</v>
      </c>
    </row>
    <row r="380" spans="1:15">
      <c r="A380" s="304" t="str">
        <f>IF(L380&gt;0,COUNT($L$4:L380)+MAX('MI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0"/>
      <c r="D380"/>
      <c r="E380"/>
      <c r="F380"/>
      <c r="H380"/>
      <c r="I380" s="1438"/>
      <c r="J380"/>
      <c r="K380"/>
      <c r="L380" s="23"/>
      <c r="M380" s="1551">
        <f>IFERROR(#REF!*L380,0)</f>
        <v>0</v>
      </c>
    </row>
    <row r="381" spans="1:15">
      <c r="A381" s="304" t="str">
        <f>IF(L381&gt;0,COUNT($L$4:L381)+MAX('MI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1"/>
      <c r="D381"/>
      <c r="E381"/>
      <c r="F381"/>
      <c r="H381"/>
      <c r="I381" s="1438"/>
      <c r="J381"/>
      <c r="K381"/>
      <c r="L381" s="23"/>
      <c r="M381" s="1551">
        <f>IFERROR(#REF!*L381,0)</f>
        <v>0</v>
      </c>
    </row>
    <row r="382" spans="1:15">
      <c r="A382" s="304" t="str">
        <f>IF(L382&gt;0,COUNT($L$4:L382)+MAX('MI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2"/>
      <c r="D382"/>
      <c r="E382"/>
      <c r="F382"/>
      <c r="H382"/>
      <c r="I382" s="1438"/>
      <c r="J382"/>
      <c r="K382"/>
      <c r="L382" s="23"/>
      <c r="M382" s="1551">
        <f>IFERROR(#REF!*L382,0)</f>
        <v>0</v>
      </c>
    </row>
    <row r="383" spans="1:15">
      <c r="A383" s="304" t="str">
        <f>IF(L383&gt;0,COUNT($L$4:L383)+MAX('MI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3"/>
      <c r="D383"/>
      <c r="E383"/>
      <c r="F383"/>
      <c r="H383"/>
      <c r="I383" s="1438"/>
      <c r="J383"/>
      <c r="K383"/>
      <c r="L383" s="23"/>
      <c r="M383" s="1551">
        <f>IFERROR(#REF!*L383,0)</f>
        <v>0</v>
      </c>
    </row>
    <row r="384" spans="1:15">
      <c r="A384" s="304" t="str">
        <f>IF(L384&gt;0,COUNT($L$4:L384)+MAX('MI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4"/>
      <c r="D384"/>
      <c r="E384"/>
      <c r="F384"/>
      <c r="H384"/>
      <c r="I384" s="1438"/>
      <c r="J384"/>
      <c r="K384"/>
      <c r="L384" s="23"/>
      <c r="M384" s="1551">
        <f>IFERROR(#REF!*L384,0)</f>
        <v>0</v>
      </c>
    </row>
    <row r="385" spans="1:13">
      <c r="A385" s="304" t="str">
        <f>IF(L385&gt;0,COUNT($L$4:L385)+MAX('MI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5"/>
      <c r="D385"/>
      <c r="E385"/>
      <c r="F385"/>
      <c r="H385"/>
      <c r="I385" s="1438"/>
      <c r="J385"/>
      <c r="K385"/>
      <c r="L385" s="23"/>
      <c r="M385" s="1551">
        <f>IFERROR(#REF!*L385,0)</f>
        <v>0</v>
      </c>
    </row>
    <row r="386" spans="1:13">
      <c r="A386" s="304" t="str">
        <f>IF(L386&gt;0,COUNT($L$4:L386)+MAX('MI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6"/>
      <c r="D386"/>
      <c r="E386"/>
      <c r="F386"/>
      <c r="H386"/>
      <c r="I386" s="1438"/>
      <c r="J386"/>
      <c r="K386"/>
      <c r="L386" s="23"/>
      <c r="M386" s="1551">
        <f>IFERROR(#REF!*L386,0)</f>
        <v>0</v>
      </c>
    </row>
    <row r="387" spans="1:13">
      <c r="A387" s="304" t="str">
        <f>IF(L387&gt;0,COUNT($L$4:L387)+MAX('MI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7"/>
      <c r="D387"/>
      <c r="E387"/>
      <c r="F387"/>
      <c r="H387"/>
      <c r="I387" s="1438"/>
      <c r="J387"/>
      <c r="K387"/>
      <c r="L387" s="23"/>
      <c r="M387" s="1551">
        <f>IFERROR(#REF!*L387,0)</f>
        <v>0</v>
      </c>
    </row>
    <row r="388" spans="1:13">
      <c r="A388" s="304" t="str">
        <f>IF(L388&gt;0,COUNT($L$4:L388)+MAX('MI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8"/>
      <c r="D388"/>
      <c r="E388"/>
      <c r="F388"/>
      <c r="H388"/>
      <c r="I388" s="1438"/>
      <c r="J388"/>
      <c r="K388"/>
      <c r="L388" s="23"/>
      <c r="M388" s="1551">
        <f>IFERROR(#REF!*L388,0)</f>
        <v>0</v>
      </c>
    </row>
    <row r="389" spans="1:13">
      <c r="A389" s="304" t="str">
        <f>IF(L389&gt;0,COUNT($L$4:L389)+MAX('MI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89"/>
      <c r="D389"/>
      <c r="E389"/>
      <c r="F389"/>
      <c r="H389"/>
      <c r="I389" s="1438"/>
      <c r="J389"/>
      <c r="K389"/>
      <c r="L389" s="23"/>
      <c r="M389" s="1551">
        <f>IFERROR(#REF!*L389,0)</f>
        <v>0</v>
      </c>
    </row>
    <row r="390" spans="1:13">
      <c r="A390" s="304" t="str">
        <f>IF(L390&gt;0,COUNT($L$4:L390)+MAX('MI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0"/>
      <c r="D390"/>
      <c r="E390"/>
      <c r="F390"/>
      <c r="H390"/>
      <c r="I390" s="1438"/>
      <c r="J390"/>
      <c r="K390"/>
      <c r="L390" s="23"/>
      <c r="M390" s="1551">
        <f>IFERROR(#REF!*L390,0)</f>
        <v>0</v>
      </c>
    </row>
    <row r="391" spans="1:13">
      <c r="A391" s="304" t="str">
        <f>IF(L391&gt;0,COUNT($L$4:L391)+MAX('MI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1"/>
      <c r="D391"/>
      <c r="E391"/>
      <c r="F391"/>
      <c r="H391"/>
      <c r="I391" s="1438"/>
      <c r="J391"/>
      <c r="K391"/>
      <c r="L391" s="23"/>
      <c r="M391" s="1551">
        <f>IFERROR(#REF!*L391,0)</f>
        <v>0</v>
      </c>
    </row>
    <row r="392" spans="1:13">
      <c r="A392" s="304" t="str">
        <f>IF(L392&gt;0,COUNT($L$4:L392)+MAX('MI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2"/>
      <c r="D392"/>
      <c r="E392"/>
      <c r="F392"/>
      <c r="H392"/>
      <c r="I392" s="1438"/>
      <c r="J392"/>
      <c r="K392"/>
      <c r="L392" s="23"/>
      <c r="M392" s="1551">
        <f>IFERROR(#REF!*L392,0)</f>
        <v>0</v>
      </c>
    </row>
    <row r="393" spans="1:13">
      <c r="A393" s="304" t="str">
        <f>IF(L393&gt;0,COUNT($L$4:L393)+MAX('MI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3"/>
      <c r="D393"/>
      <c r="E393"/>
      <c r="F393"/>
      <c r="H393"/>
      <c r="I393" s="1438"/>
      <c r="J393"/>
      <c r="K393"/>
      <c r="L393" s="23"/>
      <c r="M393" s="1551">
        <f>IFERROR(#REF!*L393,0)</f>
        <v>0</v>
      </c>
    </row>
    <row r="394" spans="1:13">
      <c r="A394" s="304" t="str">
        <f>IF(L394&gt;0,COUNT($L$4:L394)+MAX('MI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4"/>
      <c r="D394"/>
      <c r="E394"/>
      <c r="F394"/>
      <c r="H394"/>
      <c r="I394" s="1438"/>
      <c r="J394"/>
      <c r="K394"/>
      <c r="L394" s="23"/>
      <c r="M394" s="1551">
        <f>IFERROR(#REF!*L394,0)</f>
        <v>0</v>
      </c>
    </row>
    <row r="395" spans="1:13">
      <c r="A395" s="304" t="str">
        <f>IF(L395&gt;0,COUNT($L$4:L395)+MAX('MI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5"/>
      <c r="D395"/>
      <c r="E395"/>
      <c r="F395"/>
      <c r="H395"/>
      <c r="I395" s="1438"/>
      <c r="J395"/>
      <c r="K395"/>
      <c r="L395" s="23"/>
      <c r="M395" s="1551">
        <f>IFERROR(#REF!*L395,0)</f>
        <v>0</v>
      </c>
    </row>
    <row r="396" spans="1:13">
      <c r="A396" s="304" t="str">
        <f>IF(L396&gt;0,COUNT($L$4:L396)+MAX('MI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6"/>
      <c r="D396"/>
      <c r="E396"/>
      <c r="F396"/>
      <c r="H396"/>
      <c r="I396" s="1438"/>
      <c r="J396"/>
      <c r="K396"/>
      <c r="L396" s="23"/>
      <c r="M396" s="1551">
        <f>IFERROR(#REF!*L396,0)</f>
        <v>0</v>
      </c>
    </row>
    <row r="397" spans="1:13">
      <c r="A397" s="304" t="str">
        <f>IF(L397&gt;0,COUNT($L$4:L397)+MAX('MI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7"/>
      <c r="D397"/>
      <c r="E397"/>
      <c r="F397"/>
      <c r="H397"/>
      <c r="I397" s="1438"/>
      <c r="J397"/>
      <c r="K397"/>
      <c r="L397" s="23"/>
      <c r="M397" s="1551">
        <f>IFERROR(#REF!*L397,0)</f>
        <v>0</v>
      </c>
    </row>
    <row r="398" spans="1:13">
      <c r="A398" s="304" t="str">
        <f>IF(L398&gt;0,COUNT($L$4:L398)+MAX('MI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8"/>
      <c r="D398"/>
      <c r="E398"/>
      <c r="F398"/>
      <c r="H398"/>
      <c r="I398" s="1438"/>
      <c r="J398"/>
      <c r="K398"/>
      <c r="L398" s="23"/>
      <c r="M398" s="1551">
        <f>IFERROR(#REF!*L398,0)</f>
        <v>0</v>
      </c>
    </row>
    <row r="399" spans="1:13">
      <c r="A399" s="304" t="str">
        <f>IF(L399&gt;0,COUNT($L$4:L399)+MAX('MI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399"/>
      <c r="D399"/>
      <c r="E399"/>
      <c r="F399"/>
      <c r="H399"/>
      <c r="I399" s="1438"/>
      <c r="J399"/>
      <c r="K399"/>
      <c r="L399" s="23"/>
      <c r="M399" s="1551">
        <f>IFERROR(#REF!*L399,0)</f>
        <v>0</v>
      </c>
    </row>
    <row r="400" spans="1:13">
      <c r="A400" s="304" t="str">
        <f>IF(L400&gt;0,COUNT($L$4:L400)+MAX('MI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0"/>
      <c r="D400"/>
      <c r="E400"/>
      <c r="F400"/>
      <c r="H400"/>
      <c r="I400" s="1438"/>
      <c r="J400"/>
      <c r="K400"/>
      <c r="L400" s="23"/>
      <c r="M400" s="1551">
        <f>IFERROR(#REF!*L400,0)</f>
        <v>0</v>
      </c>
    </row>
    <row r="401" spans="1:13">
      <c r="A401" s="304" t="str">
        <f>IF(L401&gt;0,COUNT($L$4:L401)+MAX('MI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1"/>
      <c r="D401"/>
      <c r="E401"/>
      <c r="F401"/>
      <c r="H401"/>
      <c r="I401" s="1438"/>
      <c r="J401"/>
      <c r="K401"/>
      <c r="L401" s="23"/>
      <c r="M401" s="1551">
        <f>IFERROR(#REF!*L401,0)</f>
        <v>0</v>
      </c>
    </row>
    <row r="402" spans="1:13">
      <c r="A402" s="304" t="str">
        <f>IF(L402&gt;0,COUNT($L$4:L402)+MAX('MI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2"/>
      <c r="D402"/>
      <c r="E402"/>
      <c r="F402"/>
      <c r="H402"/>
      <c r="I402" s="1438"/>
      <c r="J402"/>
      <c r="K402"/>
      <c r="L402" s="23"/>
      <c r="M402" s="1551">
        <f>IFERROR(#REF!*L402,0)</f>
        <v>0</v>
      </c>
    </row>
    <row r="403" spans="1:13">
      <c r="A403" s="304" t="str">
        <f>IF(L403&gt;0,COUNT($L$4:L403)+MAX('MI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3"/>
      <c r="D403"/>
      <c r="E403"/>
      <c r="F403"/>
      <c r="H403"/>
      <c r="I403" s="1438"/>
      <c r="J403"/>
      <c r="K403"/>
      <c r="L403" s="23"/>
      <c r="M403" s="1551">
        <f>IFERROR(#REF!*L403,0)</f>
        <v>0</v>
      </c>
    </row>
    <row r="404" spans="1:13">
      <c r="A404" s="304" t="str">
        <f>IF(L404&gt;0,COUNT($L$4:L404)+MAX('MI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4"/>
      <c r="D404"/>
      <c r="E404"/>
      <c r="F404"/>
      <c r="H404"/>
      <c r="I404" s="1438"/>
      <c r="J404"/>
      <c r="K404"/>
      <c r="L404" s="23"/>
      <c r="M404" s="1551">
        <f>IFERROR(#REF!*L404,0)</f>
        <v>0</v>
      </c>
    </row>
    <row r="405" spans="1:13">
      <c r="A405" s="304" t="str">
        <f>IF(L405&gt;0,COUNT($L$4:L405)+MAX('MI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5"/>
      <c r="D405"/>
      <c r="E405"/>
      <c r="F405"/>
      <c r="H405"/>
      <c r="I405" s="1438"/>
      <c r="J405"/>
      <c r="K405"/>
      <c r="L405" s="23"/>
      <c r="M405" s="1551">
        <f>IFERROR(#REF!*L405,0)</f>
        <v>0</v>
      </c>
    </row>
    <row r="406" spans="1:13">
      <c r="A406" s="304" t="str">
        <f>IF(L406&gt;0,COUNT($L$4:L406)+MAX('MI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6"/>
      <c r="D406"/>
      <c r="E406"/>
      <c r="F406"/>
      <c r="H406"/>
      <c r="I406" s="1438"/>
      <c r="J406"/>
      <c r="K406"/>
      <c r="L406" s="23"/>
      <c r="M406" s="1551">
        <f>IFERROR(#REF!*L406,0)</f>
        <v>0</v>
      </c>
    </row>
    <row r="407" spans="1:13">
      <c r="A407" s="304" t="str">
        <f>IF(L407&gt;0,COUNT($L$4:L407)+MAX('MI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7"/>
      <c r="D407"/>
      <c r="E407"/>
      <c r="F407"/>
      <c r="H407"/>
      <c r="I407" s="1438"/>
      <c r="J407"/>
      <c r="K407"/>
      <c r="L407" s="23"/>
      <c r="M407" s="1551">
        <f>IFERROR(#REF!*L407,0)</f>
        <v>0</v>
      </c>
    </row>
    <row r="408" spans="1:13">
      <c r="A408" s="304" t="str">
        <f>IF(L408&gt;0,COUNT($L$4:L408)+MAX('MI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8"/>
      <c r="D408"/>
      <c r="E408"/>
      <c r="F408"/>
      <c r="H408"/>
      <c r="I408" s="1438"/>
      <c r="J408"/>
      <c r="K408"/>
      <c r="L408" s="23"/>
      <c r="M408" s="1551">
        <f>IFERROR(#REF!*L408,0)</f>
        <v>0</v>
      </c>
    </row>
    <row r="409" spans="1:13">
      <c r="A409" s="304" t="str">
        <f>IF(L409&gt;0,COUNT($L$4:L409)+MAX('MI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09"/>
      <c r="D409"/>
      <c r="E409"/>
      <c r="F409"/>
      <c r="H409"/>
      <c r="I409" s="1438"/>
      <c r="J409"/>
      <c r="K409"/>
      <c r="L409" s="23"/>
      <c r="M409" s="1551">
        <f>IFERROR(#REF!*L409,0)</f>
        <v>0</v>
      </c>
    </row>
    <row r="410" spans="1:13">
      <c r="A410" s="304" t="str">
        <f>IF(L410&gt;0,COUNT($L$4:L410)+MAX('MI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10"/>
      <c r="D410"/>
      <c r="E410"/>
      <c r="F410"/>
      <c r="H410"/>
      <c r="I410" s="1438"/>
      <c r="J410"/>
      <c r="K410"/>
      <c r="L410" s="23"/>
      <c r="M410" s="1551">
        <f>IFERROR(#REF!*L410,0)</f>
        <v>0</v>
      </c>
    </row>
    <row r="411" spans="1:13">
      <c r="A411" s="304" t="str">
        <f>IF(L411&gt;0,COUNT($L$4:L411)+MAX('MI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Wrot'!A:A),"")</f>
        <v/>
      </c>
      <c r="C411"/>
      <c r="D411"/>
      <c r="E411"/>
      <c r="F411"/>
      <c r="H411"/>
      <c r="I411" s="1438"/>
      <c r="J411"/>
      <c r="K411"/>
      <c r="L411" s="23"/>
      <c r="M411" s="1551">
        <f>IFERROR(#REF!*L411,0)</f>
        <v>0</v>
      </c>
    </row>
    <row r="412" spans="1:13">
      <c r="C412"/>
      <c r="D412"/>
      <c r="E412"/>
      <c r="F412"/>
      <c r="H412"/>
      <c r="I412" s="1438"/>
      <c r="J412"/>
      <c r="K412"/>
      <c r="L412" s="23"/>
      <c r="M412" s="1551">
        <f>IFERROR(#REF!*L412,0)</f>
        <v>0</v>
      </c>
    </row>
    <row r="413" spans="1:13">
      <c r="C413"/>
      <c r="D413"/>
      <c r="E413"/>
      <c r="F413"/>
      <c r="H413"/>
      <c r="I413" s="1438"/>
      <c r="J413"/>
      <c r="K413"/>
      <c r="L413" s="23"/>
      <c r="M413" s="1551">
        <f>IFERROR(#REF!*L413,0)</f>
        <v>0</v>
      </c>
    </row>
    <row r="414" spans="1:13">
      <c r="C414"/>
      <c r="D414"/>
      <c r="E414"/>
      <c r="F414"/>
      <c r="H414"/>
      <c r="I414" s="1438"/>
      <c r="J414"/>
      <c r="K414"/>
      <c r="L414" s="23"/>
      <c r="M414" s="1551">
        <f>IFERROR(#REF!*L414,0)</f>
        <v>0</v>
      </c>
    </row>
    <row r="415" spans="1:13">
      <c r="C415"/>
      <c r="D415"/>
      <c r="E415"/>
      <c r="F415"/>
      <c r="H415"/>
      <c r="I415" s="1438"/>
      <c r="J415"/>
      <c r="K415"/>
      <c r="L415" s="23"/>
      <c r="M415" s="1551">
        <f>IFERROR(#REF!*L415,0)</f>
        <v>0</v>
      </c>
    </row>
    <row r="416" spans="1:13">
      <c r="C416"/>
      <c r="D416"/>
      <c r="E416"/>
      <c r="F416"/>
      <c r="H416"/>
      <c r="I416" s="1438"/>
      <c r="J416"/>
      <c r="K416"/>
      <c r="L416" s="23"/>
      <c r="M416" s="1551">
        <f>IFERROR(#REF!*L416,0)</f>
        <v>0</v>
      </c>
    </row>
    <row r="417" spans="3:13">
      <c r="C417"/>
      <c r="D417"/>
      <c r="E417"/>
      <c r="F417"/>
      <c r="H417"/>
      <c r="I417" s="1438"/>
      <c r="J417"/>
      <c r="K417"/>
      <c r="L417" s="23"/>
      <c r="M417" s="1551">
        <f>IFERROR(#REF!*L417,0)</f>
        <v>0</v>
      </c>
    </row>
    <row r="418" spans="3:13">
      <c r="C418"/>
      <c r="D418"/>
      <c r="E418"/>
      <c r="F418"/>
      <c r="H418"/>
      <c r="I418" s="1438"/>
      <c r="J418"/>
      <c r="K418"/>
      <c r="L418" s="23"/>
      <c r="M418" s="1551">
        <f>IFERROR(#REF!*L418,0)</f>
        <v>0</v>
      </c>
    </row>
    <row r="419" spans="3:13">
      <c r="C419"/>
      <c r="D419"/>
      <c r="E419"/>
      <c r="F419"/>
      <c r="H419"/>
      <c r="I419" s="1438"/>
      <c r="J419"/>
      <c r="K419"/>
      <c r="L419" s="23"/>
      <c r="M419" s="1551">
        <f>IFERROR(#REF!*L419,0)</f>
        <v>0</v>
      </c>
    </row>
    <row r="420" spans="3:13">
      <c r="C420"/>
      <c r="D420"/>
      <c r="E420"/>
      <c r="F420"/>
      <c r="H420"/>
      <c r="I420" s="1438"/>
      <c r="J420"/>
      <c r="K420"/>
      <c r="L420" s="23"/>
      <c r="M420" s="1551">
        <f>IFERROR(#REF!*L420,0)</f>
        <v>0</v>
      </c>
    </row>
    <row r="421" spans="3:13">
      <c r="C421"/>
      <c r="D421"/>
      <c r="E421"/>
      <c r="F421"/>
      <c r="H421"/>
      <c r="I421" s="1438"/>
      <c r="J421"/>
      <c r="K421"/>
      <c r="L421" s="23"/>
      <c r="M421" s="1551">
        <f>IFERROR(#REF!*L421,0)</f>
        <v>0</v>
      </c>
    </row>
    <row r="422" spans="3:13">
      <c r="C422"/>
      <c r="D422"/>
      <c r="E422"/>
      <c r="F422"/>
      <c r="H422"/>
      <c r="I422" s="1438"/>
      <c r="J422"/>
      <c r="K422"/>
      <c r="L422" s="23"/>
      <c r="M422" s="1551">
        <f>IFERROR(#REF!*L422,0)</f>
        <v>0</v>
      </c>
    </row>
    <row r="423" spans="3:13">
      <c r="C423"/>
      <c r="D423"/>
      <c r="E423"/>
      <c r="F423"/>
      <c r="H423"/>
      <c r="I423" s="1438"/>
      <c r="J423"/>
      <c r="K423"/>
      <c r="L423" s="23"/>
      <c r="M423" s="1551">
        <f>IFERROR(#REF!*L423,0)</f>
        <v>0</v>
      </c>
    </row>
    <row r="424" spans="3:13">
      <c r="C424"/>
      <c r="D424"/>
      <c r="E424"/>
      <c r="F424"/>
      <c r="H424"/>
      <c r="I424" s="1438"/>
      <c r="J424"/>
      <c r="K424"/>
      <c r="L424" s="23"/>
      <c r="M424" s="1551">
        <f>IFERROR(#REF!*L424,0)</f>
        <v>0</v>
      </c>
    </row>
    <row r="425" spans="3:13">
      <c r="C425"/>
      <c r="D425"/>
      <c r="E425"/>
      <c r="F425"/>
      <c r="H425"/>
      <c r="I425" s="1438"/>
      <c r="J425"/>
      <c r="K425"/>
      <c r="L425" s="23"/>
      <c r="M425" s="1551">
        <f>IFERROR(#REF!*L425,0)</f>
        <v>0</v>
      </c>
    </row>
    <row r="426" spans="3:13">
      <c r="C426"/>
      <c r="D426"/>
      <c r="E426"/>
      <c r="F426"/>
      <c r="H426"/>
      <c r="I426" s="1438"/>
      <c r="J426"/>
      <c r="K426"/>
      <c r="L426" s="23"/>
      <c r="M426" s="1551">
        <f>IFERROR(#REF!*L426,0)</f>
        <v>0</v>
      </c>
    </row>
    <row r="427" spans="3:13">
      <c r="C427"/>
      <c r="D427"/>
      <c r="E427"/>
      <c r="F427"/>
      <c r="H427"/>
      <c r="I427" s="1438"/>
      <c r="J427"/>
      <c r="K427"/>
      <c r="L427" s="23"/>
      <c r="M427" s="1551">
        <f>IFERROR(#REF!*L427,0)</f>
        <v>0</v>
      </c>
    </row>
    <row r="428" spans="3:13">
      <c r="C428"/>
      <c r="D428"/>
      <c r="E428"/>
      <c r="F428"/>
      <c r="H428"/>
      <c r="I428" s="1438"/>
      <c r="J428"/>
      <c r="K428"/>
      <c r="L428" s="23"/>
      <c r="M428" s="1551">
        <f>IFERROR(#REF!*L428,0)</f>
        <v>0</v>
      </c>
    </row>
    <row r="429" spans="3:13">
      <c r="C429"/>
      <c r="D429"/>
      <c r="E429"/>
      <c r="F429"/>
      <c r="H429"/>
      <c r="I429" s="1438"/>
      <c r="J429"/>
      <c r="K429"/>
      <c r="L429" s="23"/>
      <c r="M429" s="1551">
        <f>IFERROR(#REF!*L429,0)</f>
        <v>0</v>
      </c>
    </row>
    <row r="430" spans="3:13">
      <c r="C430"/>
      <c r="D430"/>
      <c r="E430"/>
      <c r="F430"/>
      <c r="H430"/>
      <c r="I430" s="1438"/>
      <c r="J430"/>
      <c r="K430"/>
      <c r="L430" s="23"/>
      <c r="M430" s="1551">
        <f>IFERROR(#REF!*L430,0)</f>
        <v>0</v>
      </c>
    </row>
    <row r="431" spans="3:13">
      <c r="C431"/>
      <c r="D431"/>
      <c r="E431"/>
      <c r="F431"/>
      <c r="H431"/>
      <c r="I431" s="1438"/>
      <c r="J431"/>
      <c r="K431"/>
      <c r="L431" s="23"/>
      <c r="M431" s="1551">
        <f>IFERROR(#REF!*L431,0)</f>
        <v>0</v>
      </c>
    </row>
    <row r="432" spans="3:13">
      <c r="C432"/>
      <c r="D432"/>
      <c r="E432"/>
      <c r="F432"/>
      <c r="H432"/>
      <c r="I432" s="1438"/>
      <c r="J432"/>
      <c r="K432"/>
      <c r="L432" s="23"/>
      <c r="M432" s="1551">
        <f>IFERROR(#REF!*L432,0)</f>
        <v>0</v>
      </c>
    </row>
    <row r="433" spans="1:15">
      <c r="C433"/>
      <c r="D433"/>
      <c r="E433"/>
      <c r="F433"/>
      <c r="H433"/>
      <c r="I433" s="1438"/>
      <c r="J433"/>
      <c r="K433"/>
      <c r="L433" s="23"/>
      <c r="M433" s="1551">
        <f>IFERROR(#REF!*L433,0)</f>
        <v>0</v>
      </c>
    </row>
    <row r="434" spans="1:15">
      <c r="C434"/>
      <c r="D434"/>
      <c r="E434"/>
      <c r="F434"/>
      <c r="H434"/>
      <c r="I434" s="1438"/>
      <c r="J434"/>
      <c r="K434"/>
      <c r="L434" s="23"/>
      <c r="M434" s="1551">
        <f>IFERROR(#REF!*L434,0)</f>
        <v>0</v>
      </c>
    </row>
    <row r="435" spans="1:15">
      <c r="C435"/>
      <c r="D435"/>
      <c r="E435"/>
      <c r="F435"/>
      <c r="H435"/>
      <c r="I435" s="1438"/>
      <c r="J435"/>
      <c r="K435"/>
      <c r="L435" s="23"/>
      <c r="M435" s="1551">
        <f>IFERROR(#REF!*L435,0)</f>
        <v>0</v>
      </c>
    </row>
    <row r="436" spans="1:15">
      <c r="C436"/>
      <c r="D436"/>
      <c r="E436"/>
      <c r="F436"/>
      <c r="H436"/>
      <c r="I436" s="1438"/>
      <c r="J436"/>
      <c r="K436"/>
      <c r="L436" s="23"/>
      <c r="M436" s="1551">
        <f>IFERROR(#REF!*L436,0)</f>
        <v>0</v>
      </c>
    </row>
    <row r="437" spans="1:15" s="15" customFormat="1">
      <c r="A437" s="304"/>
      <c r="B437"/>
      <c r="C437"/>
      <c r="D437"/>
      <c r="E437"/>
      <c r="F437"/>
      <c r="G437" s="1438"/>
      <c r="H437"/>
      <c r="I437" s="1438"/>
      <c r="J437"/>
      <c r="K437"/>
      <c r="L437" s="24"/>
      <c r="M437" s="1551">
        <f>IFERROR(#REF!*L437,0)</f>
        <v>0</v>
      </c>
      <c r="O437" s="1553"/>
    </row>
    <row r="438" spans="1:15">
      <c r="C438"/>
      <c r="D438"/>
      <c r="E438"/>
      <c r="F438"/>
      <c r="H438"/>
      <c r="I438" s="1438"/>
      <c r="J438"/>
      <c r="K438"/>
      <c r="L438" s="23"/>
      <c r="M438" s="1551">
        <f>IFERROR(#REF!*L438,0)</f>
        <v>0</v>
      </c>
    </row>
    <row r="439" spans="1:15">
      <c r="C439"/>
      <c r="D439"/>
      <c r="E439"/>
      <c r="F439"/>
      <c r="H439"/>
      <c r="I439" s="1438"/>
      <c r="J439"/>
      <c r="K439"/>
      <c r="L439" s="23"/>
      <c r="M439" s="1551">
        <f>IFERROR(#REF!*L439,0)</f>
        <v>0</v>
      </c>
    </row>
    <row r="440" spans="1:15">
      <c r="C440"/>
      <c r="D440"/>
      <c r="E440"/>
      <c r="F440"/>
      <c r="H440"/>
      <c r="I440" s="1438"/>
      <c r="J440"/>
      <c r="K440"/>
      <c r="L440" s="23"/>
      <c r="M440" s="1551">
        <f>IFERROR(#REF!*L440,0)</f>
        <v>0</v>
      </c>
    </row>
    <row r="441" spans="1:15">
      <c r="C441"/>
      <c r="D441"/>
      <c r="E441"/>
      <c r="F441"/>
      <c r="H441"/>
      <c r="I441" s="1438"/>
      <c r="J441"/>
      <c r="K441"/>
      <c r="L441" s="23"/>
      <c r="M441" s="1551">
        <f>IFERROR(#REF!*L441,0)</f>
        <v>0</v>
      </c>
    </row>
    <row r="442" spans="1:15">
      <c r="C442"/>
      <c r="D442"/>
      <c r="E442"/>
      <c r="F442"/>
      <c r="H442"/>
      <c r="I442" s="1438"/>
      <c r="J442"/>
      <c r="K442"/>
      <c r="L442" s="23"/>
      <c r="M442" s="1551">
        <f>IFERROR(#REF!*L442,0)</f>
        <v>0</v>
      </c>
    </row>
    <row r="443" spans="1:15">
      <c r="C443"/>
      <c r="D443"/>
      <c r="E443"/>
      <c r="F443"/>
      <c r="H443"/>
      <c r="I443" s="1438"/>
      <c r="J443"/>
      <c r="K443"/>
      <c r="L443" s="23"/>
      <c r="M443" s="1551">
        <f>IFERROR(#REF!*L443,0)</f>
        <v>0</v>
      </c>
    </row>
    <row r="444" spans="1:15">
      <c r="C444"/>
      <c r="D444"/>
      <c r="E444"/>
      <c r="F444"/>
      <c r="H444"/>
      <c r="I444" s="1438"/>
      <c r="J444"/>
      <c r="K444"/>
      <c r="L444" s="23"/>
      <c r="M444" s="1551">
        <f>IFERROR(#REF!*L444,0)</f>
        <v>0</v>
      </c>
    </row>
    <row r="445" spans="1:15">
      <c r="C445"/>
      <c r="D445"/>
      <c r="E445"/>
      <c r="F445"/>
      <c r="H445"/>
      <c r="I445" s="1438"/>
      <c r="J445"/>
      <c r="K445"/>
      <c r="L445" s="23"/>
      <c r="M445" s="1551">
        <f>IFERROR(#REF!*L445,0)</f>
        <v>0</v>
      </c>
    </row>
    <row r="446" spans="1:15">
      <c r="C446"/>
      <c r="D446"/>
      <c r="E446"/>
      <c r="F446"/>
      <c r="H446"/>
      <c r="I446" s="1438"/>
      <c r="J446"/>
      <c r="K446"/>
      <c r="L446" s="23"/>
      <c r="M446" s="1551">
        <f>IFERROR(#REF!*L446,0)</f>
        <v>0</v>
      </c>
    </row>
    <row r="447" spans="1:15">
      <c r="C447"/>
      <c r="D447"/>
      <c r="E447"/>
      <c r="F447"/>
      <c r="H447"/>
      <c r="I447" s="1438"/>
      <c r="J447"/>
      <c r="K447"/>
      <c r="L447" s="23"/>
      <c r="M447" s="1551">
        <f>IFERROR(#REF!*L447,0)</f>
        <v>0</v>
      </c>
    </row>
    <row r="448" spans="1:15">
      <c r="C448"/>
      <c r="D448"/>
      <c r="E448"/>
      <c r="F448"/>
      <c r="H448"/>
      <c r="I448" s="1438"/>
      <c r="J448"/>
      <c r="K448"/>
      <c r="L448" s="23"/>
      <c r="M448" s="1551">
        <f>IFERROR(#REF!*L448,0)</f>
        <v>0</v>
      </c>
    </row>
    <row r="449" spans="1:15">
      <c r="C449"/>
      <c r="D449"/>
      <c r="E449"/>
      <c r="F449"/>
      <c r="H449"/>
      <c r="I449" s="1438"/>
      <c r="J449"/>
      <c r="K449"/>
      <c r="L449" s="23"/>
      <c r="M449" s="1551">
        <f>IFERROR(#REF!*L449,0)</f>
        <v>0</v>
      </c>
    </row>
    <row r="450" spans="1:15">
      <c r="C450"/>
      <c r="D450"/>
      <c r="E450"/>
      <c r="F450"/>
      <c r="H450"/>
      <c r="I450" s="1438"/>
      <c r="J450"/>
      <c r="K450"/>
      <c r="L450" s="23"/>
      <c r="M450" s="1551">
        <f>IFERROR(#REF!*L450,0)</f>
        <v>0</v>
      </c>
    </row>
    <row r="451" spans="1:15">
      <c r="C451"/>
      <c r="D451"/>
      <c r="E451"/>
      <c r="F451"/>
      <c r="H451"/>
      <c r="I451" s="1438"/>
      <c r="J451"/>
      <c r="K451"/>
      <c r="L451" s="23"/>
      <c r="M451" s="1551">
        <f>IFERROR(#REF!*L451,0)</f>
        <v>0</v>
      </c>
    </row>
    <row r="452" spans="1:15">
      <c r="C452"/>
      <c r="D452"/>
      <c r="E452"/>
      <c r="F452"/>
      <c r="H452"/>
      <c r="I452" s="1438"/>
      <c r="J452"/>
      <c r="K452"/>
      <c r="L452" s="23"/>
      <c r="M452" s="1551">
        <f>IFERROR(#REF!*L452,0)</f>
        <v>0</v>
      </c>
    </row>
    <row r="453" spans="1:15">
      <c r="C453"/>
      <c r="D453"/>
      <c r="E453"/>
      <c r="F453"/>
      <c r="H453"/>
      <c r="I453" s="1438"/>
      <c r="J453"/>
      <c r="K453"/>
      <c r="L453" s="23"/>
      <c r="M453" s="1551">
        <f>IFERROR(#REF!*L453,0)</f>
        <v>0</v>
      </c>
    </row>
    <row r="454" spans="1:15">
      <c r="C454"/>
      <c r="D454"/>
      <c r="E454"/>
      <c r="F454"/>
      <c r="H454"/>
      <c r="I454" s="1438"/>
      <c r="J454"/>
      <c r="K454"/>
      <c r="L454" s="23"/>
      <c r="M454" s="1551">
        <f>IFERROR(#REF!*L454,0)</f>
        <v>0</v>
      </c>
    </row>
    <row r="455" spans="1:15">
      <c r="C455"/>
      <c r="D455"/>
      <c r="E455"/>
      <c r="F455"/>
      <c r="H455"/>
      <c r="I455" s="1438"/>
      <c r="J455"/>
      <c r="K455"/>
      <c r="L455" s="23"/>
      <c r="M455" s="1551">
        <f>IFERROR(#REF!*L455,0)</f>
        <v>0</v>
      </c>
    </row>
    <row r="456" spans="1:15">
      <c r="C456"/>
      <c r="D456"/>
      <c r="E456"/>
      <c r="F456"/>
      <c r="H456"/>
      <c r="I456" s="1438"/>
      <c r="J456"/>
      <c r="K456"/>
      <c r="L456" s="23"/>
      <c r="M456" s="1551">
        <f>IFERROR(#REF!*L456,0)</f>
        <v>0</v>
      </c>
    </row>
    <row r="457" spans="1:15">
      <c r="C457"/>
      <c r="D457"/>
      <c r="E457"/>
      <c r="F457"/>
      <c r="H457"/>
      <c r="I457" s="1438"/>
      <c r="J457"/>
      <c r="K457"/>
      <c r="L457" s="23"/>
      <c r="M457" s="1551">
        <f>IFERROR(#REF!*L457,0)</f>
        <v>0</v>
      </c>
    </row>
    <row r="458" spans="1:15">
      <c r="C458"/>
      <c r="D458"/>
      <c r="E458"/>
      <c r="F458"/>
      <c r="H458"/>
      <c r="I458" s="1438"/>
      <c r="J458"/>
      <c r="K458"/>
      <c r="L458" s="23"/>
      <c r="M458" s="1551">
        <f>IFERROR(#REF!*L458,0)</f>
        <v>0</v>
      </c>
    </row>
    <row r="459" spans="1:15">
      <c r="C459"/>
      <c r="D459"/>
      <c r="E459"/>
      <c r="F459"/>
      <c r="H459"/>
      <c r="I459" s="1438"/>
      <c r="J459"/>
      <c r="K459"/>
      <c r="L459" s="23"/>
      <c r="M459" s="1551">
        <f>IFERROR(#REF!*L459,0)</f>
        <v>0</v>
      </c>
    </row>
    <row r="460" spans="1:15">
      <c r="C460"/>
      <c r="D460"/>
      <c r="E460"/>
      <c r="F460"/>
      <c r="H460"/>
      <c r="I460" s="1438"/>
      <c r="J460"/>
      <c r="K460"/>
      <c r="L460" s="23"/>
      <c r="M460" s="1551">
        <f>IFERROR(#REF!*L460,0)</f>
        <v>0</v>
      </c>
    </row>
    <row r="461" spans="1:15">
      <c r="C461"/>
      <c r="D461"/>
      <c r="E461"/>
      <c r="F461"/>
      <c r="H461"/>
      <c r="I461" s="1438"/>
      <c r="J461"/>
      <c r="K461"/>
      <c r="L461" s="23"/>
      <c r="M461" s="1551">
        <f>IFERROR(#REF!*L461,0)</f>
        <v>0</v>
      </c>
    </row>
    <row r="462" spans="1:15" s="15" customFormat="1">
      <c r="A462" s="304"/>
      <c r="B462"/>
      <c r="C462"/>
      <c r="D462"/>
      <c r="E462"/>
      <c r="F462"/>
      <c r="G462" s="1438"/>
      <c r="H462"/>
      <c r="I462" s="1438"/>
      <c r="J462"/>
      <c r="K462"/>
      <c r="L462" s="24"/>
      <c r="M462" s="1551">
        <f>IFERROR(#REF!*L462,0)</f>
        <v>0</v>
      </c>
      <c r="O462" s="1553"/>
    </row>
    <row r="463" spans="1:15" s="15" customFormat="1">
      <c r="A463" s="304"/>
      <c r="B463"/>
      <c r="C463"/>
      <c r="D463"/>
      <c r="E463"/>
      <c r="F463"/>
      <c r="G463" s="1438"/>
      <c r="H463"/>
      <c r="I463" s="1438"/>
      <c r="J463"/>
      <c r="K463"/>
      <c r="L463" s="24"/>
      <c r="M463" s="1551">
        <f>IFERROR(#REF!*L463,0)</f>
        <v>0</v>
      </c>
      <c r="O463" s="1553"/>
    </row>
    <row r="464" spans="1:15" s="15" customFormat="1">
      <c r="A464" s="304"/>
      <c r="B464"/>
      <c r="C464"/>
      <c r="D464"/>
      <c r="E464"/>
      <c r="F464"/>
      <c r="G464" s="1438"/>
      <c r="H464"/>
      <c r="I464" s="1438"/>
      <c r="J464"/>
      <c r="K464"/>
      <c r="L464" s="24"/>
      <c r="M464" s="1551">
        <f>IFERROR(#REF!*L464,0)</f>
        <v>0</v>
      </c>
      <c r="O464" s="1553"/>
    </row>
    <row r="465" spans="1:15" s="15" customFormat="1">
      <c r="A465" s="304"/>
      <c r="B465"/>
      <c r="C465"/>
      <c r="D465"/>
      <c r="E465"/>
      <c r="F465"/>
      <c r="G465" s="1438"/>
      <c r="H465"/>
      <c r="I465" s="1438"/>
      <c r="J465"/>
      <c r="K465"/>
      <c r="L465" s="24"/>
      <c r="M465" s="1551">
        <f>IFERROR(#REF!*L465,0)</f>
        <v>0</v>
      </c>
      <c r="O465" s="1553"/>
    </row>
    <row r="466" spans="1:15" s="15" customFormat="1">
      <c r="A466" s="304"/>
      <c r="B466"/>
      <c r="C466"/>
      <c r="D466"/>
      <c r="E466"/>
      <c r="F466"/>
      <c r="G466" s="1438"/>
      <c r="H466"/>
      <c r="I466" s="1438"/>
      <c r="J466"/>
      <c r="K466"/>
      <c r="L466" s="24"/>
      <c r="M466" s="1551">
        <f>IFERROR(#REF!*L466,0)</f>
        <v>0</v>
      </c>
      <c r="O466" s="1553"/>
    </row>
    <row r="467" spans="1:15" s="15" customFormat="1">
      <c r="A467" s="304"/>
      <c r="B467"/>
      <c r="C467"/>
      <c r="D467"/>
      <c r="E467"/>
      <c r="F467"/>
      <c r="G467" s="1438"/>
      <c r="H467"/>
      <c r="I467" s="1438"/>
      <c r="J467"/>
      <c r="K467"/>
      <c r="L467" s="24"/>
      <c r="M467" s="1551">
        <f>IFERROR(#REF!*L467,0)</f>
        <v>0</v>
      </c>
      <c r="O467" s="1553"/>
    </row>
    <row r="468" spans="1:15" s="15" customFormat="1">
      <c r="A468" s="304"/>
      <c r="B468"/>
      <c r="C468"/>
      <c r="D468"/>
      <c r="E468"/>
      <c r="F468"/>
      <c r="G468" s="1438"/>
      <c r="H468"/>
      <c r="I468" s="1438"/>
      <c r="J468"/>
      <c r="K468"/>
      <c r="L468" s="24"/>
      <c r="M468" s="1551">
        <f>IFERROR(#REF!*L468,0)</f>
        <v>0</v>
      </c>
      <c r="O468" s="1553"/>
    </row>
    <row r="469" spans="1:15" s="15" customFormat="1">
      <c r="A469" s="304"/>
      <c r="B469"/>
      <c r="C469"/>
      <c r="D469"/>
      <c r="E469"/>
      <c r="F469"/>
      <c r="G469" s="1438"/>
      <c r="H469"/>
      <c r="I469" s="1438"/>
      <c r="J469"/>
      <c r="K469"/>
      <c r="L469" s="24"/>
      <c r="M469" s="1551">
        <f>IFERROR(#REF!*L469,0)</f>
        <v>0</v>
      </c>
      <c r="O469" s="1553"/>
    </row>
    <row r="470" spans="1:15" s="15" customFormat="1">
      <c r="A470" s="304"/>
      <c r="B470"/>
      <c r="C470"/>
      <c r="D470"/>
      <c r="E470"/>
      <c r="F470"/>
      <c r="G470" s="1438"/>
      <c r="H470"/>
      <c r="I470" s="1438"/>
      <c r="J470"/>
      <c r="K470"/>
      <c r="L470" s="24"/>
      <c r="M470" s="1551">
        <f>IFERROR(#REF!*L470,0)</f>
        <v>0</v>
      </c>
      <c r="O470" s="1553"/>
    </row>
    <row r="471" spans="1:15" s="15" customFormat="1">
      <c r="A471" s="304"/>
      <c r="B471"/>
      <c r="C471"/>
      <c r="D471"/>
      <c r="E471"/>
      <c r="F471"/>
      <c r="G471" s="1438"/>
      <c r="H471"/>
      <c r="I471" s="1438"/>
      <c r="J471"/>
      <c r="K471"/>
      <c r="L471" s="24"/>
      <c r="M471" s="1551">
        <f>IFERROR(#REF!*L471,0)</f>
        <v>0</v>
      </c>
      <c r="O471" s="1553"/>
    </row>
    <row r="472" spans="1:15" s="15" customFormat="1">
      <c r="A472" s="304"/>
      <c r="B472"/>
      <c r="C472"/>
      <c r="D472"/>
      <c r="E472"/>
      <c r="F472"/>
      <c r="G472" s="1438"/>
      <c r="H472"/>
      <c r="I472" s="1438"/>
      <c r="J472"/>
      <c r="K472"/>
      <c r="L472" s="24"/>
      <c r="M472" s="1551">
        <f>IFERROR(#REF!*L472,0)</f>
        <v>0</v>
      </c>
      <c r="O472" s="1553"/>
    </row>
    <row r="473" spans="1:15" s="15" customFormat="1">
      <c r="A473" s="304"/>
      <c r="B473"/>
      <c r="C473"/>
      <c r="D473"/>
      <c r="E473"/>
      <c r="F473"/>
      <c r="G473" s="1438"/>
      <c r="H473"/>
      <c r="I473" s="1438"/>
      <c r="J473"/>
      <c r="K473"/>
      <c r="L473" s="24"/>
      <c r="M473" s="1551">
        <f>IFERROR(#REF!*L473,0)</f>
        <v>0</v>
      </c>
      <c r="O473" s="1553"/>
    </row>
    <row r="474" spans="1:15" s="15" customFormat="1">
      <c r="A474" s="304"/>
      <c r="B474"/>
      <c r="C474"/>
      <c r="D474"/>
      <c r="E474"/>
      <c r="F474"/>
      <c r="G474" s="1438"/>
      <c r="H474"/>
      <c r="I474" s="1438"/>
      <c r="J474"/>
      <c r="K474"/>
      <c r="L474" s="24"/>
      <c r="M474" s="1551">
        <f>IFERROR(#REF!*L474,0)</f>
        <v>0</v>
      </c>
      <c r="O474" s="1553"/>
    </row>
    <row r="475" spans="1:15" s="15" customFormat="1">
      <c r="A475" s="304"/>
      <c r="B475"/>
      <c r="C475"/>
      <c r="D475"/>
      <c r="E475"/>
      <c r="F475"/>
      <c r="G475" s="1438"/>
      <c r="H475"/>
      <c r="I475" s="1438"/>
      <c r="J475"/>
      <c r="K475"/>
      <c r="L475" s="24"/>
      <c r="M475" s="1551">
        <f>IFERROR(#REF!*L475,0)</f>
        <v>0</v>
      </c>
      <c r="O475" s="1553"/>
    </row>
    <row r="476" spans="1:15">
      <c r="C476"/>
      <c r="D476"/>
      <c r="E476"/>
      <c r="F476"/>
      <c r="H476"/>
      <c r="I476" s="1438"/>
      <c r="J476"/>
      <c r="K476"/>
      <c r="L476" s="23"/>
      <c r="M476" s="1551">
        <f>IFERROR(#REF!*L476,0)</f>
        <v>0</v>
      </c>
    </row>
    <row r="477" spans="1:15">
      <c r="C477"/>
      <c r="D477"/>
      <c r="E477"/>
      <c r="F477"/>
      <c r="H477"/>
      <c r="I477" s="1438"/>
      <c r="J477"/>
      <c r="K477"/>
      <c r="L477" s="23"/>
      <c r="M477" s="1551">
        <f>IFERROR(#REF!*L477,0)</f>
        <v>0</v>
      </c>
    </row>
    <row r="478" spans="1:15">
      <c r="C478"/>
      <c r="D478"/>
      <c r="E478"/>
      <c r="F478"/>
      <c r="H478"/>
      <c r="I478" s="1438"/>
      <c r="J478"/>
      <c r="K478"/>
      <c r="L478" s="23"/>
      <c r="M478" s="1551">
        <f>IFERROR(#REF!*L478,0)</f>
        <v>0</v>
      </c>
    </row>
    <row r="479" spans="1:15">
      <c r="C479"/>
      <c r="D479"/>
      <c r="E479"/>
      <c r="F479"/>
      <c r="H479"/>
      <c r="I479" s="1438"/>
      <c r="J479"/>
      <c r="K479"/>
      <c r="L479" s="23"/>
      <c r="M479" s="1551">
        <f>IFERROR(#REF!*L479,0)</f>
        <v>0</v>
      </c>
    </row>
    <row r="480" spans="1:15">
      <c r="C480"/>
      <c r="D480"/>
      <c r="E480"/>
      <c r="F480"/>
      <c r="H480"/>
      <c r="I480" s="1438"/>
      <c r="J480"/>
      <c r="K480"/>
      <c r="L480" s="23"/>
      <c r="M480" s="1551">
        <f>IFERROR(#REF!*L480,0)</f>
        <v>0</v>
      </c>
    </row>
    <row r="481" spans="3:13">
      <c r="C481"/>
      <c r="D481"/>
      <c r="E481"/>
      <c r="F481"/>
      <c r="H481"/>
      <c r="I481" s="1438"/>
      <c r="J481"/>
      <c r="K481"/>
      <c r="L481" s="23"/>
      <c r="M481" s="1551">
        <f>IFERROR(#REF!*L481,0)</f>
        <v>0</v>
      </c>
    </row>
    <row r="482" spans="3:13">
      <c r="C482"/>
      <c r="D482"/>
      <c r="E482"/>
      <c r="F482"/>
      <c r="H482"/>
      <c r="I482" s="1438"/>
      <c r="J482"/>
      <c r="K482"/>
      <c r="L482" s="23"/>
      <c r="M482" s="1551">
        <f>IFERROR(#REF!*L482,0)</f>
        <v>0</v>
      </c>
    </row>
    <row r="483" spans="3:13">
      <c r="C483"/>
      <c r="D483"/>
      <c r="E483"/>
      <c r="F483"/>
      <c r="H483"/>
      <c r="I483" s="1438"/>
      <c r="J483"/>
      <c r="K483"/>
      <c r="L483" s="23"/>
      <c r="M483" s="1551">
        <f>IFERROR(#REF!*L483,0)</f>
        <v>0</v>
      </c>
    </row>
    <row r="484" spans="3:13">
      <c r="C484"/>
      <c r="D484"/>
      <c r="E484"/>
      <c r="F484"/>
      <c r="H484"/>
      <c r="I484" s="1438"/>
      <c r="J484"/>
      <c r="K484"/>
      <c r="L484" s="23"/>
      <c r="M484" s="1551">
        <f>IFERROR(#REF!*L484,0)</f>
        <v>0</v>
      </c>
    </row>
    <row r="485" spans="3:13">
      <c r="C485"/>
      <c r="D485"/>
      <c r="E485"/>
      <c r="F485"/>
      <c r="H485"/>
      <c r="I485" s="1438"/>
      <c r="J485"/>
      <c r="K485"/>
      <c r="L485" s="23"/>
      <c r="M485" s="1551">
        <f>IFERROR(#REF!*L485,0)</f>
        <v>0</v>
      </c>
    </row>
    <row r="486" spans="3:13">
      <c r="C486"/>
      <c r="D486"/>
      <c r="E486"/>
      <c r="F486"/>
      <c r="H486"/>
      <c r="I486" s="1438"/>
      <c r="J486"/>
      <c r="K486"/>
      <c r="L486" s="23"/>
      <c r="M486" s="1551">
        <f>IFERROR(#REF!*L486,0)</f>
        <v>0</v>
      </c>
    </row>
    <row r="487" spans="3:13">
      <c r="C487"/>
      <c r="D487"/>
      <c r="E487"/>
      <c r="F487"/>
      <c r="H487"/>
      <c r="I487" s="1438"/>
      <c r="J487"/>
      <c r="K487"/>
      <c r="L487" s="23"/>
      <c r="M487" s="1551">
        <f>IFERROR(#REF!*L487,0)</f>
        <v>0</v>
      </c>
    </row>
    <row r="488" spans="3:13">
      <c r="C488"/>
      <c r="D488"/>
      <c r="E488"/>
      <c r="F488"/>
      <c r="H488"/>
      <c r="I488" s="1438"/>
      <c r="J488"/>
      <c r="K488"/>
      <c r="L488" s="23"/>
      <c r="M488" s="1551">
        <f>IFERROR(#REF!*L488,0)</f>
        <v>0</v>
      </c>
    </row>
    <row r="489" spans="3:13">
      <c r="C489"/>
      <c r="D489"/>
      <c r="E489"/>
      <c r="F489"/>
      <c r="H489"/>
      <c r="I489" s="1438"/>
      <c r="J489"/>
      <c r="K489"/>
      <c r="L489" s="23"/>
      <c r="M489" s="1551">
        <f>IFERROR(#REF!*L489,0)</f>
        <v>0</v>
      </c>
    </row>
    <row r="490" spans="3:13">
      <c r="C490"/>
      <c r="D490"/>
      <c r="E490"/>
      <c r="F490"/>
      <c r="H490"/>
      <c r="I490" s="1438"/>
      <c r="J490"/>
      <c r="K490"/>
      <c r="L490" s="23"/>
      <c r="M490" s="1551">
        <f>IFERROR(#REF!*L490,0)</f>
        <v>0</v>
      </c>
    </row>
    <row r="491" spans="3:13">
      <c r="C491"/>
      <c r="D491"/>
      <c r="E491"/>
      <c r="F491"/>
      <c r="H491"/>
      <c r="I491" s="1438"/>
      <c r="J491"/>
      <c r="K491"/>
      <c r="L491" s="23"/>
      <c r="M491" s="1551">
        <f>IFERROR(#REF!*L491,0)</f>
        <v>0</v>
      </c>
    </row>
    <row r="492" spans="3:13">
      <c r="C492"/>
      <c r="D492"/>
      <c r="E492"/>
      <c r="F492"/>
      <c r="H492"/>
      <c r="I492" s="1438"/>
      <c r="J492"/>
      <c r="K492"/>
      <c r="L492" s="23"/>
      <c r="M492" s="1551">
        <f>IFERROR(#REF!*L492,0)</f>
        <v>0</v>
      </c>
    </row>
    <row r="493" spans="3:13">
      <c r="C493"/>
      <c r="D493"/>
      <c r="E493"/>
      <c r="F493"/>
      <c r="H493"/>
      <c r="I493" s="1438"/>
      <c r="J493"/>
      <c r="K493"/>
      <c r="L493" s="23"/>
      <c r="M493" s="1551">
        <f>IFERROR(#REF!*L493,0)</f>
        <v>0</v>
      </c>
    </row>
    <row r="494" spans="3:13">
      <c r="C494"/>
      <c r="D494"/>
      <c r="E494"/>
      <c r="F494"/>
      <c r="H494"/>
      <c r="I494" s="1438"/>
      <c r="J494"/>
      <c r="K494"/>
      <c r="L494" s="23"/>
      <c r="M494" s="1551">
        <f>IFERROR(#REF!*L494,0)</f>
        <v>0</v>
      </c>
    </row>
    <row r="495" spans="3:13">
      <c r="C495"/>
      <c r="D495"/>
      <c r="E495"/>
      <c r="F495"/>
      <c r="H495"/>
      <c r="I495" s="1438"/>
      <c r="J495"/>
      <c r="K495"/>
      <c r="L495" s="23"/>
      <c r="M495" s="1551">
        <f>IFERROR(#REF!*L495,0)</f>
        <v>0</v>
      </c>
    </row>
    <row r="496" spans="3:13">
      <c r="C496"/>
      <c r="D496"/>
      <c r="E496"/>
      <c r="F496"/>
      <c r="H496"/>
      <c r="I496" s="1438"/>
      <c r="J496"/>
      <c r="K496"/>
      <c r="L496" s="23"/>
      <c r="M496" s="1551">
        <f>IFERROR(#REF!*L496,0)</f>
        <v>0</v>
      </c>
    </row>
    <row r="497" spans="3:13">
      <c r="C497"/>
      <c r="D497"/>
      <c r="E497"/>
      <c r="F497"/>
      <c r="H497"/>
      <c r="I497" s="1438"/>
      <c r="J497"/>
      <c r="K497"/>
      <c r="L497" s="23"/>
      <c r="M497" s="1551">
        <f>IFERROR(#REF!*L497,0)</f>
        <v>0</v>
      </c>
    </row>
    <row r="498" spans="3:13">
      <c r="C498"/>
      <c r="D498"/>
      <c r="E498"/>
      <c r="F498"/>
      <c r="H498"/>
      <c r="I498" s="1438"/>
      <c r="J498"/>
      <c r="K498"/>
      <c r="L498" s="23"/>
      <c r="M498" s="1551">
        <f>IFERROR(#REF!*L498,0)</f>
        <v>0</v>
      </c>
    </row>
    <row r="499" spans="3:13">
      <c r="C499"/>
      <c r="D499"/>
      <c r="E499"/>
      <c r="F499"/>
      <c r="H499"/>
      <c r="I499" s="1438"/>
      <c r="J499"/>
      <c r="K499"/>
      <c r="L499" s="23"/>
      <c r="M499" s="1551">
        <f>IFERROR(#REF!*L499,0)</f>
        <v>0</v>
      </c>
    </row>
    <row r="500" spans="3:13">
      <c r="C500"/>
      <c r="D500"/>
      <c r="E500"/>
      <c r="F500"/>
      <c r="H500"/>
      <c r="I500" s="1438"/>
      <c r="J500"/>
      <c r="K500"/>
      <c r="L500" s="23"/>
      <c r="M500" s="1551">
        <f>IFERROR(#REF!*L500,0)</f>
        <v>0</v>
      </c>
    </row>
    <row r="501" spans="3:13">
      <c r="C501"/>
      <c r="D501"/>
      <c r="E501"/>
      <c r="F501"/>
      <c r="H501"/>
      <c r="I501" s="1438"/>
      <c r="J501"/>
      <c r="K501"/>
      <c r="L501" s="23"/>
      <c r="M501" s="1551">
        <f>IFERROR(#REF!*L501,0)</f>
        <v>0</v>
      </c>
    </row>
    <row r="502" spans="3:13">
      <c r="C502"/>
      <c r="D502"/>
      <c r="E502"/>
      <c r="F502"/>
      <c r="H502"/>
      <c r="I502" s="1438"/>
      <c r="J502"/>
      <c r="K502"/>
      <c r="L502" s="21"/>
      <c r="M502" s="1550"/>
    </row>
    <row r="503" spans="3:13" ht="15.75" customHeight="1">
      <c r="C503"/>
      <c r="D503"/>
      <c r="E503"/>
      <c r="F503"/>
      <c r="H503"/>
      <c r="I503" s="1438"/>
      <c r="J503"/>
      <c r="K503"/>
      <c r="L503" s="21"/>
      <c r="M503" s="1550"/>
    </row>
    <row r="504" spans="3:13">
      <c r="C504"/>
      <c r="D504"/>
      <c r="E504"/>
      <c r="F504"/>
      <c r="H504"/>
      <c r="I504" s="1438"/>
      <c r="J504"/>
      <c r="K504"/>
      <c r="L504" s="23"/>
      <c r="M504" s="1551">
        <f>IFERROR(#REF!*L504,0)</f>
        <v>0</v>
      </c>
    </row>
    <row r="505" spans="3:13">
      <c r="C505"/>
      <c r="D505"/>
      <c r="E505"/>
      <c r="F505"/>
      <c r="H505"/>
      <c r="I505" s="1438"/>
      <c r="J505"/>
      <c r="K505"/>
      <c r="L505" s="23"/>
      <c r="M505" s="1551">
        <f>IFERROR(#REF!*L505,0)</f>
        <v>0</v>
      </c>
    </row>
    <row r="506" spans="3:13">
      <c r="C506"/>
      <c r="D506"/>
      <c r="E506"/>
      <c r="F506"/>
      <c r="H506"/>
      <c r="I506" s="1438"/>
      <c r="J506"/>
      <c r="K506"/>
      <c r="L506" s="23"/>
      <c r="M506" s="1551">
        <f>IFERROR(#REF!*L506,0)</f>
        <v>0</v>
      </c>
    </row>
    <row r="507" spans="3:13">
      <c r="C507"/>
      <c r="D507"/>
      <c r="E507"/>
      <c r="F507"/>
      <c r="H507"/>
      <c r="I507" s="1438"/>
      <c r="J507"/>
      <c r="K507"/>
      <c r="L507" s="23"/>
      <c r="M507" s="1551">
        <f>IFERROR(#REF!*L507,0)</f>
        <v>0</v>
      </c>
    </row>
    <row r="508" spans="3:13">
      <c r="C508"/>
      <c r="D508"/>
      <c r="E508"/>
      <c r="F508"/>
      <c r="H508"/>
      <c r="I508" s="1438"/>
      <c r="J508"/>
      <c r="K508"/>
      <c r="L508" s="23"/>
      <c r="M508" s="1551">
        <f>IFERROR(#REF!*L508,0)</f>
        <v>0</v>
      </c>
    </row>
    <row r="509" spans="3:13">
      <c r="C509"/>
      <c r="D509"/>
      <c r="E509"/>
      <c r="F509"/>
      <c r="H509"/>
      <c r="I509" s="1438"/>
      <c r="J509"/>
      <c r="K509"/>
      <c r="L509" s="23"/>
      <c r="M509" s="1551">
        <f>IFERROR(#REF!*L509,0)</f>
        <v>0</v>
      </c>
    </row>
    <row r="510" spans="3:13">
      <c r="C510"/>
      <c r="D510"/>
      <c r="E510"/>
      <c r="F510"/>
      <c r="H510"/>
      <c r="I510" s="1438"/>
      <c r="J510"/>
      <c r="K510"/>
      <c r="L510" s="23"/>
      <c r="M510" s="1551">
        <f>IFERROR(#REF!*L510,0)</f>
        <v>0</v>
      </c>
    </row>
    <row r="511" spans="3:13">
      <c r="C511"/>
      <c r="D511"/>
      <c r="E511"/>
      <c r="F511"/>
      <c r="H511"/>
      <c r="I511" s="1438"/>
      <c r="J511"/>
      <c r="K511"/>
      <c r="L511" s="23"/>
      <c r="M511" s="1551">
        <f>IFERROR(#REF!*L511,0)</f>
        <v>0</v>
      </c>
    </row>
    <row r="512" spans="3:13">
      <c r="C512"/>
      <c r="D512"/>
      <c r="E512"/>
      <c r="F512"/>
      <c r="H512"/>
      <c r="I512" s="1438"/>
      <c r="J512"/>
      <c r="K512"/>
      <c r="L512" s="23"/>
      <c r="M512" s="1551">
        <f>IFERROR(#REF!*L512,0)</f>
        <v>0</v>
      </c>
    </row>
    <row r="513" spans="3:13">
      <c r="C513"/>
      <c r="D513"/>
      <c r="E513"/>
      <c r="F513"/>
      <c r="H513"/>
      <c r="I513" s="1438"/>
      <c r="J513"/>
      <c r="K513"/>
      <c r="L513" s="21"/>
      <c r="M513" s="1550"/>
    </row>
    <row r="514" spans="3:13" ht="15.75" customHeight="1">
      <c r="C514"/>
      <c r="D514"/>
      <c r="E514"/>
      <c r="F514"/>
      <c r="H514"/>
      <c r="I514" s="1438"/>
      <c r="J514"/>
      <c r="K514"/>
      <c r="L514" s="21"/>
      <c r="M514" s="1550"/>
    </row>
    <row r="515" spans="3:13">
      <c r="C515"/>
      <c r="D515"/>
      <c r="E515"/>
      <c r="F515"/>
      <c r="H515"/>
      <c r="I515" s="1438"/>
      <c r="J515"/>
      <c r="K515"/>
      <c r="L515" s="23"/>
      <c r="M515" s="1551">
        <f>IFERROR(#REF!*L515,0)</f>
        <v>0</v>
      </c>
    </row>
    <row r="516" spans="3:13">
      <c r="C516"/>
      <c r="D516"/>
      <c r="E516"/>
      <c r="F516"/>
      <c r="H516"/>
      <c r="I516" s="1438"/>
      <c r="J516"/>
      <c r="K516"/>
      <c r="L516" s="23"/>
      <c r="M516" s="1551">
        <f>IFERROR(#REF!*L516,0)</f>
        <v>0</v>
      </c>
    </row>
    <row r="517" spans="3:13">
      <c r="C517"/>
      <c r="D517"/>
      <c r="E517"/>
      <c r="F517"/>
      <c r="H517"/>
      <c r="I517" s="1438"/>
      <c r="J517"/>
      <c r="K517"/>
      <c r="L517" s="23"/>
      <c r="M517" s="1551">
        <f>IFERROR(#REF!*L517,0)</f>
        <v>0</v>
      </c>
    </row>
    <row r="518" spans="3:13">
      <c r="C518"/>
      <c r="D518"/>
      <c r="E518"/>
      <c r="F518"/>
      <c r="H518"/>
      <c r="I518" s="1438"/>
      <c r="J518"/>
      <c r="K518"/>
      <c r="L518" s="23"/>
      <c r="M518" s="1551">
        <f>IFERROR(#REF!*L518,0)</f>
        <v>0</v>
      </c>
    </row>
    <row r="519" spans="3:13">
      <c r="C519"/>
      <c r="D519"/>
      <c r="E519"/>
      <c r="F519"/>
      <c r="H519"/>
      <c r="I519" s="1438"/>
      <c r="J519"/>
      <c r="K519"/>
      <c r="L519" s="23"/>
      <c r="M519" s="1551">
        <f>IFERROR(#REF!*L519,0)</f>
        <v>0</v>
      </c>
    </row>
    <row r="520" spans="3:13">
      <c r="C520"/>
      <c r="D520"/>
      <c r="E520"/>
      <c r="F520"/>
      <c r="H520"/>
      <c r="I520" s="1438"/>
      <c r="J520"/>
      <c r="K520"/>
      <c r="L520" s="23"/>
      <c r="M520" s="1551">
        <f>IFERROR(#REF!*L520,0)</f>
        <v>0</v>
      </c>
    </row>
    <row r="521" spans="3:13">
      <c r="C521"/>
      <c r="D521"/>
      <c r="E521"/>
      <c r="F521"/>
      <c r="H521"/>
      <c r="I521" s="1438"/>
      <c r="J521"/>
      <c r="K521"/>
      <c r="L521" s="23"/>
      <c r="M521" s="1551">
        <f>IFERROR(#REF!*L521,0)</f>
        <v>0</v>
      </c>
    </row>
    <row r="522" spans="3:13">
      <c r="C522"/>
      <c r="D522"/>
      <c r="E522"/>
      <c r="F522"/>
      <c r="H522"/>
      <c r="I522" s="1438"/>
      <c r="J522"/>
      <c r="K522"/>
      <c r="L522" s="26"/>
      <c r="M522" s="1551">
        <f>IFERROR(#REF!*L522,0)</f>
        <v>0</v>
      </c>
    </row>
    <row r="527" spans="3:13">
      <c r="L527" s="16"/>
    </row>
  </sheetData>
  <sheetProtection algorithmName="SHA-512" hashValue="YqxLDQuwERKqOqLNjyWGZKi6dXcltfrec6N/6K0BQChJCQmTkDuhA7PqfYtXiwR9G3sPsQksQ5edP7YYqvunag==" saltValue="usneXGj/QNQ1YkXIY8oEkw==" spinCount="100000" sheet="1" objects="1" scenarios="1"/>
  <mergeCells count="2">
    <mergeCell ref="M1:M2"/>
    <mergeCell ref="B2:C2"/>
  </mergeCells>
  <conditionalFormatting sqref="B1:B2">
    <cfRule type="duplicateValues" dxfId="10" priority="1"/>
  </conditionalFormatting>
  <conditionalFormatting sqref="C1">
    <cfRule type="duplicateValues" dxfId="9" priority="2"/>
  </conditionalFormatting>
  <hyperlinks>
    <hyperlink ref="M1" location="'Lead Sheet'!A1" display="CLICK TO RETURN TO LEAD SHEET" xr:uid="{B6303ABE-8EDF-4913-BCDC-378387F4E51C}"/>
  </hyperlinks>
  <pageMargins left="0.7" right="0.7" top="0.75" bottom="0.75" header="0.3" footer="0.3"/>
  <pageSetup scale="56" fitToHeight="0" orientation="portrait" horizontalDpi="4294967292" verticalDpi="4294967292" r:id="rId1"/>
  <headerFooter>
    <oddHeader>&amp;LCOPPER FITTINGS
&amp;K00-046Subject to change without notice&amp;RCOPPER FITTINGS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9D7014-CBB8-4EE0-9957-155AA2D674AA}">
  <sheetPr codeName="Sheet20">
    <tabColor theme="9" tint="-0.249977111117893"/>
    <pageSetUpPr fitToPage="1"/>
  </sheetPr>
  <dimension ref="A1:N528"/>
  <sheetViews>
    <sheetView zoomScaleNormal="100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9.7109375" style="1072" bestFit="1" customWidth="1"/>
    <col min="5" max="5" width="9.85546875" style="1558" customWidth="1"/>
    <col min="6" max="6" width="9.85546875" style="365" customWidth="1"/>
    <col min="7" max="7" width="9.85546875" style="1288" customWidth="1"/>
    <col min="8" max="8" width="9.85546875" style="367" customWidth="1"/>
    <col min="9" max="9" width="9.85546875" style="368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1049"/>
      <c r="E1" s="1270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4" ht="16.5" thickBot="1">
      <c r="B2" s="1886" t="s">
        <v>4032</v>
      </c>
      <c r="C2" s="1887"/>
      <c r="D2" s="1050"/>
      <c r="E2" s="1271"/>
      <c r="F2" s="290">
        <f>'Lead Sheet'!B21</f>
        <v>0</v>
      </c>
      <c r="G2" s="1348"/>
      <c r="H2" s="609"/>
      <c r="I2" s="333"/>
      <c r="J2" s="662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2304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73" t="s">
        <v>424</v>
      </c>
      <c r="L3" s="461" t="s">
        <v>5638</v>
      </c>
      <c r="M3" s="1392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" s="556"/>
      <c r="C4" s="380"/>
      <c r="D4" s="381" t="s">
        <v>9188</v>
      </c>
      <c r="E4" s="1554"/>
      <c r="F4" s="1051"/>
      <c r="G4" s="1559"/>
      <c r="H4" s="1052"/>
      <c r="I4" s="1053"/>
      <c r="J4" s="216"/>
      <c r="K4" s="1382"/>
      <c r="L4" s="304"/>
      <c r="M4" s="1287"/>
    </row>
    <row r="5" spans="1:14" ht="15.75" customHeight="1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" s="400"/>
      <c r="C5" s="384" t="s">
        <v>2362</v>
      </c>
      <c r="D5" s="1054" t="s">
        <v>10529</v>
      </c>
      <c r="E5" s="1428">
        <v>4.37</v>
      </c>
      <c r="F5" s="982">
        <f t="shared" ref="F5:F13" si="0">$F$2</f>
        <v>0</v>
      </c>
      <c r="G5" s="1353">
        <f t="shared" ref="G5:G13" si="1">IFERROR(E5*F5,"-")</f>
        <v>0</v>
      </c>
      <c r="H5" s="343">
        <v>10</v>
      </c>
      <c r="I5" s="504">
        <v>100</v>
      </c>
      <c r="J5" s="114"/>
      <c r="K5" s="1383">
        <f t="shared" ref="K5:K13" si="2">IFERROR(G5*J5,0)</f>
        <v>0</v>
      </c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" s="400"/>
      <c r="C6" s="391" t="s">
        <v>2363</v>
      </c>
      <c r="D6" s="1055" t="s">
        <v>10530</v>
      </c>
      <c r="E6" s="1429">
        <v>6.6</v>
      </c>
      <c r="F6" s="990">
        <f t="shared" si="0"/>
        <v>0</v>
      </c>
      <c r="G6" s="1422">
        <f t="shared" si="1"/>
        <v>0</v>
      </c>
      <c r="H6" s="350">
        <v>10</v>
      </c>
      <c r="I6" s="508">
        <v>100</v>
      </c>
      <c r="J6" s="117"/>
      <c r="K6" s="1384">
        <f t="shared" si="2"/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" s="400"/>
      <c r="C7" s="387" t="s">
        <v>2364</v>
      </c>
      <c r="D7" s="1056" t="s">
        <v>10531</v>
      </c>
      <c r="E7" s="1526">
        <v>13.26</v>
      </c>
      <c r="F7" s="985">
        <f t="shared" si="0"/>
        <v>0</v>
      </c>
      <c r="G7" s="1354">
        <f t="shared" si="1"/>
        <v>0</v>
      </c>
      <c r="H7" s="532">
        <v>5</v>
      </c>
      <c r="I7" s="506">
        <v>50</v>
      </c>
      <c r="J7" s="116"/>
      <c r="K7" s="1385">
        <f t="shared" si="2"/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" s="400"/>
      <c r="C8" s="387" t="s">
        <v>2365</v>
      </c>
      <c r="D8" s="1056" t="s">
        <v>10532</v>
      </c>
      <c r="E8" s="1526">
        <v>17.079999999999998</v>
      </c>
      <c r="F8" s="982">
        <f t="shared" si="0"/>
        <v>0</v>
      </c>
      <c r="G8" s="1353">
        <f t="shared" si="1"/>
        <v>0</v>
      </c>
      <c r="H8" s="532">
        <v>1</v>
      </c>
      <c r="I8" s="506">
        <v>75</v>
      </c>
      <c r="J8" s="116"/>
      <c r="K8" s="1383">
        <f t="shared" si="2"/>
        <v>0</v>
      </c>
      <c r="L8" s="304"/>
      <c r="M8" s="1287"/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" s="400"/>
      <c r="C9" s="387" t="s">
        <v>2366</v>
      </c>
      <c r="D9" s="1056" t="s">
        <v>10533</v>
      </c>
      <c r="E9" s="1526">
        <v>31.21</v>
      </c>
      <c r="F9" s="982">
        <f t="shared" si="0"/>
        <v>0</v>
      </c>
      <c r="G9" s="1353">
        <f t="shared" si="1"/>
        <v>0</v>
      </c>
      <c r="H9" s="532">
        <v>1</v>
      </c>
      <c r="I9" s="506">
        <v>40</v>
      </c>
      <c r="J9" s="116"/>
      <c r="K9" s="1383">
        <f t="shared" si="2"/>
        <v>0</v>
      </c>
      <c r="L9" s="304"/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" s="400"/>
      <c r="C10" s="387" t="s">
        <v>2367</v>
      </c>
      <c r="D10" s="1056" t="s">
        <v>10534</v>
      </c>
      <c r="E10" s="1526">
        <v>39.78</v>
      </c>
      <c r="F10" s="982">
        <f t="shared" si="0"/>
        <v>0</v>
      </c>
      <c r="G10" s="1353">
        <f t="shared" si="1"/>
        <v>0</v>
      </c>
      <c r="H10" s="532">
        <v>1</v>
      </c>
      <c r="I10" s="506">
        <v>25</v>
      </c>
      <c r="J10" s="116"/>
      <c r="K10" s="1383">
        <f t="shared" si="2"/>
        <v>0</v>
      </c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" s="400"/>
      <c r="C11" s="387" t="s">
        <v>2368</v>
      </c>
      <c r="D11" s="1056" t="s">
        <v>10535</v>
      </c>
      <c r="E11" s="1526">
        <v>127.1</v>
      </c>
      <c r="F11" s="982">
        <f t="shared" si="0"/>
        <v>0</v>
      </c>
      <c r="G11" s="1353">
        <f t="shared" si="1"/>
        <v>0</v>
      </c>
      <c r="H11" s="532">
        <v>1</v>
      </c>
      <c r="I11" s="506">
        <v>720</v>
      </c>
      <c r="J11" s="116"/>
      <c r="K11" s="1383">
        <f t="shared" si="2"/>
        <v>0</v>
      </c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" s="400"/>
      <c r="C12" s="387" t="s">
        <v>2369</v>
      </c>
      <c r="D12" s="1056" t="s">
        <v>10536</v>
      </c>
      <c r="E12" s="1526">
        <v>161.97999999999999</v>
      </c>
      <c r="F12" s="982">
        <f t="shared" si="0"/>
        <v>0</v>
      </c>
      <c r="G12" s="1353">
        <f t="shared" si="1"/>
        <v>0</v>
      </c>
      <c r="H12" s="532">
        <v>1</v>
      </c>
      <c r="I12" s="506">
        <v>540</v>
      </c>
      <c r="J12" s="116"/>
      <c r="K12" s="1383">
        <f t="shared" si="2"/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" s="400"/>
      <c r="C13" s="391" t="s">
        <v>2370</v>
      </c>
      <c r="D13" s="1055" t="s">
        <v>10537</v>
      </c>
      <c r="E13" s="1429">
        <v>229.11</v>
      </c>
      <c r="F13" s="990">
        <f t="shared" si="0"/>
        <v>0</v>
      </c>
      <c r="G13" s="1422">
        <f t="shared" si="1"/>
        <v>0</v>
      </c>
      <c r="H13" s="350">
        <v>1</v>
      </c>
      <c r="I13" s="508">
        <v>264</v>
      </c>
      <c r="J13" s="117"/>
      <c r="K13" s="1384">
        <f t="shared" si="2"/>
        <v>0</v>
      </c>
      <c r="L13" s="304"/>
      <c r="M13" s="1287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" s="513"/>
      <c r="C14" s="472"/>
      <c r="D14" s="473" t="s">
        <v>9189</v>
      </c>
      <c r="E14" s="1555" t="s">
        <v>563</v>
      </c>
      <c r="F14" s="977"/>
      <c r="G14" s="1415"/>
      <c r="H14" s="978"/>
      <c r="I14" s="979"/>
      <c r="J14" s="192"/>
      <c r="K14" s="1404"/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" s="400"/>
      <c r="C15" s="384" t="s">
        <v>2353</v>
      </c>
      <c r="D15" s="1054" t="s">
        <v>10538</v>
      </c>
      <c r="E15" s="1428">
        <v>10.83</v>
      </c>
      <c r="F15" s="982">
        <f t="shared" ref="F15:F23" si="3">$F$2</f>
        <v>0</v>
      </c>
      <c r="G15" s="1353">
        <f t="shared" ref="G15:G23" si="4">IFERROR(E15*F15,"-")</f>
        <v>0</v>
      </c>
      <c r="H15" s="343">
        <v>10</v>
      </c>
      <c r="I15" s="504">
        <v>150</v>
      </c>
      <c r="J15" s="114"/>
      <c r="K15" s="1383">
        <f t="shared" ref="K15:K23" si="5">IFERROR(G15*J15,0)</f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" s="400"/>
      <c r="C16" s="391" t="s">
        <v>2354</v>
      </c>
      <c r="D16" s="1055" t="s">
        <v>10539</v>
      </c>
      <c r="E16" s="1429">
        <v>14.22</v>
      </c>
      <c r="F16" s="990">
        <f t="shared" si="3"/>
        <v>0</v>
      </c>
      <c r="G16" s="1422">
        <f t="shared" si="4"/>
        <v>0</v>
      </c>
      <c r="H16" s="350">
        <v>10</v>
      </c>
      <c r="I16" s="508">
        <v>130</v>
      </c>
      <c r="J16" s="117"/>
      <c r="K16" s="1384">
        <f t="shared" si="5"/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" s="400"/>
      <c r="C17" s="387" t="s">
        <v>2355</v>
      </c>
      <c r="D17" s="1056" t="s">
        <v>10540</v>
      </c>
      <c r="E17" s="1526">
        <v>18.079999999999998</v>
      </c>
      <c r="F17" s="985">
        <f t="shared" si="3"/>
        <v>0</v>
      </c>
      <c r="G17" s="1354">
        <f t="shared" si="4"/>
        <v>0</v>
      </c>
      <c r="H17" s="532">
        <v>5</v>
      </c>
      <c r="I17" s="506">
        <v>70</v>
      </c>
      <c r="J17" s="116"/>
      <c r="K17" s="1385">
        <f t="shared" si="5"/>
        <v>0</v>
      </c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" s="400"/>
      <c r="C18" s="387" t="s">
        <v>2356</v>
      </c>
      <c r="D18" s="1056" t="s">
        <v>10541</v>
      </c>
      <c r="E18" s="1526">
        <v>28.02</v>
      </c>
      <c r="F18" s="982">
        <f t="shared" si="3"/>
        <v>0</v>
      </c>
      <c r="G18" s="1353">
        <f t="shared" si="4"/>
        <v>0</v>
      </c>
      <c r="H18" s="532">
        <v>1</v>
      </c>
      <c r="I18" s="506">
        <v>50</v>
      </c>
      <c r="J18" s="116"/>
      <c r="K18" s="1383">
        <f t="shared" si="5"/>
        <v>0</v>
      </c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" s="400"/>
      <c r="C19" s="387" t="s">
        <v>2357</v>
      </c>
      <c r="D19" s="1056" t="s">
        <v>10542</v>
      </c>
      <c r="E19" s="1526">
        <v>42.35</v>
      </c>
      <c r="F19" s="982">
        <f t="shared" si="3"/>
        <v>0</v>
      </c>
      <c r="G19" s="1353">
        <f t="shared" si="4"/>
        <v>0</v>
      </c>
      <c r="H19" s="532">
        <v>1</v>
      </c>
      <c r="I19" s="506">
        <v>35</v>
      </c>
      <c r="J19" s="116"/>
      <c r="K19" s="1383">
        <f t="shared" si="5"/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" s="400"/>
      <c r="C20" s="387" t="s">
        <v>2358</v>
      </c>
      <c r="D20" s="1056" t="s">
        <v>10543</v>
      </c>
      <c r="E20" s="1526">
        <v>48.37</v>
      </c>
      <c r="F20" s="982">
        <f t="shared" si="3"/>
        <v>0</v>
      </c>
      <c r="G20" s="1353">
        <f t="shared" si="4"/>
        <v>0</v>
      </c>
      <c r="H20" s="532">
        <v>1</v>
      </c>
      <c r="I20" s="506">
        <v>22</v>
      </c>
      <c r="J20" s="116"/>
      <c r="K20" s="1383">
        <f t="shared" si="5"/>
        <v>0</v>
      </c>
      <c r="L20" s="304"/>
      <c r="M20" s="1287"/>
    </row>
    <row r="21" spans="1:13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" s="400"/>
      <c r="C21" s="387" t="s">
        <v>2359</v>
      </c>
      <c r="D21" s="1056" t="s">
        <v>10544</v>
      </c>
      <c r="E21" s="1526">
        <v>126.33</v>
      </c>
      <c r="F21" s="982">
        <f t="shared" si="3"/>
        <v>0</v>
      </c>
      <c r="G21" s="1353">
        <f t="shared" si="4"/>
        <v>0</v>
      </c>
      <c r="H21" s="532">
        <v>1</v>
      </c>
      <c r="I21" s="506">
        <v>720</v>
      </c>
      <c r="J21" s="116"/>
      <c r="K21" s="1383">
        <f t="shared" si="5"/>
        <v>0</v>
      </c>
      <c r="L21" s="304"/>
      <c r="M21" s="1287"/>
    </row>
    <row r="22" spans="1:13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" s="400"/>
      <c r="C22" s="387" t="s">
        <v>2360</v>
      </c>
      <c r="D22" s="1056" t="s">
        <v>10545</v>
      </c>
      <c r="E22" s="1526">
        <v>163.21</v>
      </c>
      <c r="F22" s="982">
        <f t="shared" si="3"/>
        <v>0</v>
      </c>
      <c r="G22" s="1353">
        <f t="shared" si="4"/>
        <v>0</v>
      </c>
      <c r="H22" s="532">
        <v>1</v>
      </c>
      <c r="I22" s="506">
        <v>540</v>
      </c>
      <c r="J22" s="116"/>
      <c r="K22" s="1383">
        <f t="shared" si="5"/>
        <v>0</v>
      </c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" s="400"/>
      <c r="C23" s="391" t="s">
        <v>2361</v>
      </c>
      <c r="D23" s="1055" t="s">
        <v>10546</v>
      </c>
      <c r="E23" s="1429">
        <v>224.35</v>
      </c>
      <c r="F23" s="990">
        <f t="shared" si="3"/>
        <v>0</v>
      </c>
      <c r="G23" s="1422">
        <f t="shared" si="4"/>
        <v>0</v>
      </c>
      <c r="H23" s="350">
        <v>1</v>
      </c>
      <c r="I23" s="508">
        <v>264</v>
      </c>
      <c r="J23" s="117"/>
      <c r="K23" s="1384">
        <f t="shared" si="5"/>
        <v>0</v>
      </c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" s="513"/>
      <c r="C24" s="472"/>
      <c r="D24" s="473" t="s">
        <v>8838</v>
      </c>
      <c r="E24" s="1555" t="s">
        <v>563</v>
      </c>
      <c r="F24" s="977"/>
      <c r="G24" s="1415"/>
      <c r="H24" s="978"/>
      <c r="I24" s="979"/>
      <c r="J24" s="192"/>
      <c r="K24" s="1404"/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" s="400"/>
      <c r="C25" s="401" t="s">
        <v>2371</v>
      </c>
      <c r="D25" s="1057" t="s">
        <v>10547</v>
      </c>
      <c r="E25" s="1527">
        <v>20</v>
      </c>
      <c r="F25" s="990">
        <f t="shared" ref="F25:F53" si="6">$F$2</f>
        <v>0</v>
      </c>
      <c r="G25" s="1422">
        <f t="shared" ref="G25:G53" si="7">IFERROR(E25*F25,"-")</f>
        <v>0</v>
      </c>
      <c r="H25" s="660">
        <v>10</v>
      </c>
      <c r="I25" s="333">
        <v>200</v>
      </c>
      <c r="J25" s="182"/>
      <c r="K25" s="1384">
        <f t="shared" ref="K25:K53" si="8">IFERROR(G25*J25,0)</f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" s="400"/>
      <c r="C26" s="405"/>
      <c r="D26" s="1058"/>
      <c r="E26" s="1528" t="s">
        <v>563</v>
      </c>
      <c r="F26" s="992"/>
      <c r="G26" s="1455"/>
      <c r="H26" s="635"/>
      <c r="I26" s="624"/>
      <c r="J26" s="119"/>
      <c r="K26" s="1387"/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" s="400"/>
      <c r="C27" s="384" t="s">
        <v>2372</v>
      </c>
      <c r="D27" s="1054" t="s">
        <v>10548</v>
      </c>
      <c r="E27" s="1428">
        <v>36.19</v>
      </c>
      <c r="F27" s="982">
        <f t="shared" si="6"/>
        <v>0</v>
      </c>
      <c r="G27" s="1353">
        <f t="shared" si="7"/>
        <v>0</v>
      </c>
      <c r="H27" s="343">
        <v>10</v>
      </c>
      <c r="I27" s="504">
        <v>100</v>
      </c>
      <c r="J27" s="114"/>
      <c r="K27" s="1383">
        <f t="shared" si="8"/>
        <v>0</v>
      </c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" s="400"/>
      <c r="C28" s="391" t="s">
        <v>2373</v>
      </c>
      <c r="D28" s="1055" t="s">
        <v>10549</v>
      </c>
      <c r="E28" s="1429">
        <v>23.39</v>
      </c>
      <c r="F28" s="990">
        <f t="shared" si="6"/>
        <v>0</v>
      </c>
      <c r="G28" s="1422">
        <f t="shared" si="7"/>
        <v>0</v>
      </c>
      <c r="H28" s="350">
        <v>10</v>
      </c>
      <c r="I28" s="508">
        <v>100</v>
      </c>
      <c r="J28" s="117"/>
      <c r="K28" s="1384">
        <f t="shared" si="8"/>
        <v>0</v>
      </c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" s="400"/>
      <c r="C29" s="405"/>
      <c r="D29" s="1058"/>
      <c r="E29" s="1528" t="s">
        <v>563</v>
      </c>
      <c r="F29" s="992"/>
      <c r="G29" s="1455"/>
      <c r="H29" s="635"/>
      <c r="I29" s="624"/>
      <c r="J29" s="119"/>
      <c r="K29" s="1387"/>
      <c r="L29" s="304"/>
      <c r="M29" s="1287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" s="400"/>
      <c r="C30" s="384" t="s">
        <v>2374</v>
      </c>
      <c r="D30" s="1054" t="s">
        <v>10550</v>
      </c>
      <c r="E30" s="1428">
        <v>53.49</v>
      </c>
      <c r="F30" s="982">
        <f t="shared" si="6"/>
        <v>0</v>
      </c>
      <c r="G30" s="1353">
        <f t="shared" si="7"/>
        <v>0</v>
      </c>
      <c r="H30" s="343">
        <v>1</v>
      </c>
      <c r="I30" s="504">
        <v>100</v>
      </c>
      <c r="J30" s="114"/>
      <c r="K30" s="1383">
        <f t="shared" si="8"/>
        <v>0</v>
      </c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" s="400"/>
      <c r="C31" s="391" t="s">
        <v>2375</v>
      </c>
      <c r="D31" s="1055" t="s">
        <v>10551</v>
      </c>
      <c r="E31" s="1429">
        <v>35.22</v>
      </c>
      <c r="F31" s="990">
        <f t="shared" si="6"/>
        <v>0</v>
      </c>
      <c r="G31" s="1422">
        <f t="shared" si="7"/>
        <v>0</v>
      </c>
      <c r="H31" s="350">
        <v>1</v>
      </c>
      <c r="I31" s="508">
        <v>100</v>
      </c>
      <c r="J31" s="117"/>
      <c r="K31" s="1384">
        <f t="shared" si="8"/>
        <v>0</v>
      </c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" s="400"/>
      <c r="C32" s="405"/>
      <c r="D32" s="1058"/>
      <c r="E32" s="1528" t="s">
        <v>563</v>
      </c>
      <c r="F32" s="992"/>
      <c r="G32" s="1455"/>
      <c r="H32" s="635"/>
      <c r="I32" s="624"/>
      <c r="J32" s="119"/>
      <c r="K32" s="1387"/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" s="400"/>
      <c r="C33" s="384" t="s">
        <v>2376</v>
      </c>
      <c r="D33" s="1054" t="s">
        <v>10552</v>
      </c>
      <c r="E33" s="1428">
        <v>63.89</v>
      </c>
      <c r="F33" s="982">
        <f t="shared" si="6"/>
        <v>0</v>
      </c>
      <c r="G33" s="1353">
        <f t="shared" si="7"/>
        <v>0</v>
      </c>
      <c r="H33" s="343">
        <v>1</v>
      </c>
      <c r="I33" s="504">
        <v>90</v>
      </c>
      <c r="J33" s="114"/>
      <c r="K33" s="1383">
        <f t="shared" si="8"/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" s="400"/>
      <c r="C34" s="387" t="s">
        <v>2377</v>
      </c>
      <c r="D34" s="1056" t="s">
        <v>10553</v>
      </c>
      <c r="E34" s="1526">
        <v>57.38</v>
      </c>
      <c r="F34" s="982">
        <f t="shared" si="6"/>
        <v>0</v>
      </c>
      <c r="G34" s="1353">
        <f t="shared" si="7"/>
        <v>0</v>
      </c>
      <c r="H34" s="532">
        <v>1</v>
      </c>
      <c r="I34" s="506">
        <v>50</v>
      </c>
      <c r="J34" s="116"/>
      <c r="K34" s="1383">
        <f t="shared" si="8"/>
        <v>0</v>
      </c>
      <c r="L34" s="304"/>
      <c r="M34" s="1287"/>
    </row>
    <row r="35" spans="1:13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" s="400"/>
      <c r="C35" s="391" t="s">
        <v>2378</v>
      </c>
      <c r="D35" s="1055" t="s">
        <v>10554</v>
      </c>
      <c r="E35" s="1429">
        <v>50.8</v>
      </c>
      <c r="F35" s="990">
        <f t="shared" si="6"/>
        <v>0</v>
      </c>
      <c r="G35" s="1422">
        <f t="shared" si="7"/>
        <v>0</v>
      </c>
      <c r="H35" s="350">
        <v>1</v>
      </c>
      <c r="I35" s="508">
        <v>50</v>
      </c>
      <c r="J35" s="117"/>
      <c r="K35" s="1384">
        <f t="shared" si="8"/>
        <v>0</v>
      </c>
      <c r="L35" s="304"/>
      <c r="M35" s="1287"/>
    </row>
    <row r="36" spans="1:13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" s="400"/>
      <c r="C36" s="405"/>
      <c r="D36" s="1058"/>
      <c r="E36" s="1528" t="s">
        <v>563</v>
      </c>
      <c r="F36" s="992"/>
      <c r="G36" s="1455"/>
      <c r="H36" s="635"/>
      <c r="I36" s="624"/>
      <c r="J36" s="119"/>
      <c r="K36" s="1387"/>
      <c r="L36" s="304"/>
      <c r="M36" s="1287"/>
    </row>
    <row r="37" spans="1:13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" s="400"/>
      <c r="C37" s="384" t="s">
        <v>2379</v>
      </c>
      <c r="D37" s="1054" t="s">
        <v>10555</v>
      </c>
      <c r="E37" s="1428">
        <v>60.78</v>
      </c>
      <c r="F37" s="982">
        <f t="shared" si="6"/>
        <v>0</v>
      </c>
      <c r="G37" s="1353">
        <f t="shared" si="7"/>
        <v>0</v>
      </c>
      <c r="H37" s="343">
        <v>1</v>
      </c>
      <c r="I37" s="504">
        <v>40</v>
      </c>
      <c r="J37" s="114"/>
      <c r="K37" s="1383">
        <f t="shared" si="8"/>
        <v>0</v>
      </c>
      <c r="L37" s="304"/>
    </row>
    <row r="38" spans="1:13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" s="400"/>
      <c r="C38" s="387" t="s">
        <v>2380</v>
      </c>
      <c r="D38" s="1056" t="s">
        <v>10556</v>
      </c>
      <c r="E38" s="1526">
        <v>88.47</v>
      </c>
      <c r="F38" s="982">
        <f t="shared" si="6"/>
        <v>0</v>
      </c>
      <c r="G38" s="1353">
        <f t="shared" si="7"/>
        <v>0</v>
      </c>
      <c r="H38" s="532">
        <v>1</v>
      </c>
      <c r="I38" s="506">
        <v>25</v>
      </c>
      <c r="J38" s="116"/>
      <c r="K38" s="1383">
        <f t="shared" si="8"/>
        <v>0</v>
      </c>
      <c r="L38" s="304"/>
      <c r="M38" s="1287"/>
    </row>
    <row r="39" spans="1:13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" s="400"/>
      <c r="C39" s="387" t="s">
        <v>2381</v>
      </c>
      <c r="D39" s="1056" t="s">
        <v>10557</v>
      </c>
      <c r="E39" s="1526">
        <v>73.62</v>
      </c>
      <c r="F39" s="982">
        <f t="shared" si="6"/>
        <v>0</v>
      </c>
      <c r="G39" s="1353">
        <f t="shared" si="7"/>
        <v>0</v>
      </c>
      <c r="H39" s="532">
        <v>1</v>
      </c>
      <c r="I39" s="506">
        <v>25</v>
      </c>
      <c r="J39" s="116"/>
      <c r="K39" s="1383">
        <f t="shared" si="8"/>
        <v>0</v>
      </c>
      <c r="L39" s="304"/>
      <c r="M39" s="1287"/>
    </row>
    <row r="40" spans="1:13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" s="400"/>
      <c r="C40" s="391" t="s">
        <v>2382</v>
      </c>
      <c r="D40" s="1055" t="s">
        <v>10558</v>
      </c>
      <c r="E40" s="1429">
        <v>57.2</v>
      </c>
      <c r="F40" s="990">
        <f t="shared" si="6"/>
        <v>0</v>
      </c>
      <c r="G40" s="1422">
        <f t="shared" si="7"/>
        <v>0</v>
      </c>
      <c r="H40" s="350">
        <v>1</v>
      </c>
      <c r="I40" s="508">
        <v>25</v>
      </c>
      <c r="J40" s="117"/>
      <c r="K40" s="1384">
        <f t="shared" si="8"/>
        <v>0</v>
      </c>
      <c r="L40" s="304"/>
      <c r="M40" s="1287"/>
    </row>
    <row r="41" spans="1:13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1" s="400"/>
      <c r="C41" s="405"/>
      <c r="D41" s="1058"/>
      <c r="E41" s="1528" t="s">
        <v>563</v>
      </c>
      <c r="F41" s="992"/>
      <c r="G41" s="1455"/>
      <c r="H41" s="635"/>
      <c r="I41" s="624"/>
      <c r="J41" s="119"/>
      <c r="K41" s="1387"/>
      <c r="L41" s="304"/>
      <c r="M41" s="1287"/>
    </row>
    <row r="42" spans="1:13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2" s="400"/>
      <c r="C42" s="384" t="s">
        <v>2383</v>
      </c>
      <c r="D42" s="1054" t="s">
        <v>10559</v>
      </c>
      <c r="E42" s="1428">
        <v>160.76</v>
      </c>
      <c r="F42" s="982">
        <f t="shared" si="6"/>
        <v>0</v>
      </c>
      <c r="G42" s="1353">
        <f t="shared" si="7"/>
        <v>0</v>
      </c>
      <c r="H42" s="343">
        <v>1</v>
      </c>
      <c r="I42" s="504">
        <v>756</v>
      </c>
      <c r="J42" s="114"/>
      <c r="K42" s="1383">
        <f t="shared" si="8"/>
        <v>0</v>
      </c>
      <c r="L42" s="304"/>
      <c r="M42" s="1287"/>
    </row>
    <row r="43" spans="1:13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3" s="400"/>
      <c r="C43" s="387" t="s">
        <v>2384</v>
      </c>
      <c r="D43" s="1056" t="s">
        <v>10560</v>
      </c>
      <c r="E43" s="1526">
        <v>164.13</v>
      </c>
      <c r="F43" s="982">
        <f t="shared" si="6"/>
        <v>0</v>
      </c>
      <c r="G43" s="1353">
        <f t="shared" si="7"/>
        <v>0</v>
      </c>
      <c r="H43" s="532">
        <v>1</v>
      </c>
      <c r="I43" s="506">
        <v>756</v>
      </c>
      <c r="J43" s="116"/>
      <c r="K43" s="1383">
        <f t="shared" si="8"/>
        <v>0</v>
      </c>
      <c r="L43" s="304"/>
      <c r="M43" s="1287"/>
    </row>
    <row r="44" spans="1:13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4" s="400"/>
      <c r="C44" s="387" t="s">
        <v>2385</v>
      </c>
      <c r="D44" s="1056" t="s">
        <v>10561</v>
      </c>
      <c r="E44" s="1526">
        <v>154.44</v>
      </c>
      <c r="F44" s="982">
        <f t="shared" si="6"/>
        <v>0</v>
      </c>
      <c r="G44" s="1353">
        <f t="shared" si="7"/>
        <v>0</v>
      </c>
      <c r="H44" s="532">
        <v>1</v>
      </c>
      <c r="I44" s="506">
        <v>630</v>
      </c>
      <c r="J44" s="116"/>
      <c r="K44" s="1383">
        <f t="shared" si="8"/>
        <v>0</v>
      </c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5" s="400"/>
      <c r="C45" s="391" t="s">
        <v>2386</v>
      </c>
      <c r="D45" s="1055" t="s">
        <v>10562</v>
      </c>
      <c r="E45" s="1429">
        <v>154.44</v>
      </c>
      <c r="F45" s="990">
        <f t="shared" si="6"/>
        <v>0</v>
      </c>
      <c r="G45" s="1422">
        <f t="shared" si="7"/>
        <v>0</v>
      </c>
      <c r="H45" s="350">
        <v>1</v>
      </c>
      <c r="I45" s="508">
        <v>630</v>
      </c>
      <c r="J45" s="117"/>
      <c r="K45" s="1384">
        <f t="shared" si="8"/>
        <v>0</v>
      </c>
      <c r="L45" s="304"/>
      <c r="M45" s="1287"/>
    </row>
    <row r="46" spans="1:13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6" s="400"/>
      <c r="C46" s="405"/>
      <c r="D46" s="1058"/>
      <c r="E46" s="1528" t="s">
        <v>563</v>
      </c>
      <c r="F46" s="992"/>
      <c r="G46" s="1455"/>
      <c r="H46" s="635"/>
      <c r="I46" s="624"/>
      <c r="J46" s="119"/>
      <c r="K46" s="1387"/>
      <c r="L46" s="304"/>
      <c r="M46" s="1287"/>
    </row>
    <row r="47" spans="1:13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7" s="400"/>
      <c r="C47" s="384" t="s">
        <v>2387</v>
      </c>
      <c r="D47" s="1054" t="s">
        <v>10563</v>
      </c>
      <c r="E47" s="1428">
        <v>201.71</v>
      </c>
      <c r="F47" s="982">
        <f t="shared" si="6"/>
        <v>0</v>
      </c>
      <c r="G47" s="1353">
        <f t="shared" si="7"/>
        <v>0</v>
      </c>
      <c r="H47" s="343">
        <v>1</v>
      </c>
      <c r="I47" s="504">
        <v>480</v>
      </c>
      <c r="J47" s="114"/>
      <c r="K47" s="1383">
        <f t="shared" si="8"/>
        <v>0</v>
      </c>
      <c r="L47" s="304"/>
      <c r="M47" s="1287"/>
    </row>
    <row r="48" spans="1:13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8" s="400"/>
      <c r="C48" s="387" t="s">
        <v>2388</v>
      </c>
      <c r="D48" s="1056" t="s">
        <v>10564</v>
      </c>
      <c r="E48" s="1526">
        <v>201.71</v>
      </c>
      <c r="F48" s="982">
        <f t="shared" si="6"/>
        <v>0</v>
      </c>
      <c r="G48" s="1353">
        <f t="shared" si="7"/>
        <v>0</v>
      </c>
      <c r="H48" s="532">
        <v>1</v>
      </c>
      <c r="I48" s="506">
        <v>540</v>
      </c>
      <c r="J48" s="116"/>
      <c r="K48" s="1383">
        <f t="shared" si="8"/>
        <v>0</v>
      </c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9" s="400"/>
      <c r="C49" s="391" t="s">
        <v>2389</v>
      </c>
      <c r="D49" s="1055" t="s">
        <v>10565</v>
      </c>
      <c r="E49" s="1429">
        <v>253.42</v>
      </c>
      <c r="F49" s="990">
        <f t="shared" si="6"/>
        <v>0</v>
      </c>
      <c r="G49" s="1422">
        <f t="shared" si="7"/>
        <v>0</v>
      </c>
      <c r="H49" s="350">
        <v>1</v>
      </c>
      <c r="I49" s="508">
        <v>540</v>
      </c>
      <c r="J49" s="117"/>
      <c r="K49" s="1384">
        <f t="shared" si="8"/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0" s="400"/>
      <c r="C50" s="405"/>
      <c r="D50" s="1058"/>
      <c r="E50" s="1528" t="s">
        <v>563</v>
      </c>
      <c r="F50" s="992"/>
      <c r="G50" s="1455"/>
      <c r="H50" s="635"/>
      <c r="I50" s="624"/>
      <c r="J50" s="119"/>
      <c r="K50" s="1387"/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1" s="400"/>
      <c r="C51" s="384" t="s">
        <v>2390</v>
      </c>
      <c r="D51" s="1054" t="s">
        <v>10566</v>
      </c>
      <c r="E51" s="1428">
        <v>364.13</v>
      </c>
      <c r="F51" s="982">
        <f t="shared" si="6"/>
        <v>0</v>
      </c>
      <c r="G51" s="1353">
        <f t="shared" si="7"/>
        <v>0</v>
      </c>
      <c r="H51" s="343">
        <v>1</v>
      </c>
      <c r="I51" s="504">
        <v>264</v>
      </c>
      <c r="J51" s="114"/>
      <c r="K51" s="1383">
        <f t="shared" si="8"/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2" s="400"/>
      <c r="C52" s="387" t="s">
        <v>2391</v>
      </c>
      <c r="D52" s="1056" t="s">
        <v>10567</v>
      </c>
      <c r="E52" s="1526">
        <v>365.36</v>
      </c>
      <c r="F52" s="982">
        <f t="shared" si="6"/>
        <v>0</v>
      </c>
      <c r="G52" s="1353">
        <f t="shared" si="7"/>
        <v>0</v>
      </c>
      <c r="H52" s="532">
        <v>1</v>
      </c>
      <c r="I52" s="506">
        <v>264</v>
      </c>
      <c r="J52" s="116"/>
      <c r="K52" s="1383">
        <f t="shared" si="8"/>
        <v>0</v>
      </c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3" s="400"/>
      <c r="C53" s="391" t="s">
        <v>2392</v>
      </c>
      <c r="D53" s="1055" t="s">
        <v>10568</v>
      </c>
      <c r="E53" s="1429">
        <v>312.85000000000002</v>
      </c>
      <c r="F53" s="990">
        <f t="shared" si="6"/>
        <v>0</v>
      </c>
      <c r="G53" s="1422">
        <f t="shared" si="7"/>
        <v>0</v>
      </c>
      <c r="H53" s="350">
        <v>1</v>
      </c>
      <c r="I53" s="508">
        <v>264</v>
      </c>
      <c r="J53" s="117"/>
      <c r="K53" s="1384">
        <f t="shared" si="8"/>
        <v>0</v>
      </c>
      <c r="L53" s="304"/>
      <c r="M53" s="1287"/>
    </row>
    <row r="54" spans="1:13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4" s="513"/>
      <c r="C54" s="472"/>
      <c r="D54" s="473" t="s">
        <v>5208</v>
      </c>
      <c r="E54" s="1555" t="s">
        <v>563</v>
      </c>
      <c r="F54" s="977"/>
      <c r="G54" s="1415"/>
      <c r="H54" s="978"/>
      <c r="I54" s="979"/>
      <c r="J54" s="192"/>
      <c r="K54" s="1404"/>
      <c r="L54" s="304"/>
      <c r="M54" s="1287"/>
    </row>
    <row r="55" spans="1:13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5" s="400"/>
      <c r="C55" s="401" t="s">
        <v>2393</v>
      </c>
      <c r="D55" s="1057" t="s">
        <v>10569</v>
      </c>
      <c r="E55" s="1527">
        <v>5.0199999999999996</v>
      </c>
      <c r="F55" s="990">
        <f t="shared" ref="F55:F83" si="9">$F$2</f>
        <v>0</v>
      </c>
      <c r="G55" s="1422">
        <f t="shared" ref="G55:G83" si="10">IFERROR(E55*F55,"-")</f>
        <v>0</v>
      </c>
      <c r="H55" s="333">
        <v>10</v>
      </c>
      <c r="I55" s="333">
        <v>200</v>
      </c>
      <c r="J55" s="182"/>
      <c r="K55" s="1384">
        <f t="shared" ref="K55:K83" si="11">IFERROR(G55*J55,0)</f>
        <v>0</v>
      </c>
      <c r="L55" s="304"/>
      <c r="M55" s="1287"/>
    </row>
    <row r="56" spans="1:13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6" s="400"/>
      <c r="C56" s="405"/>
      <c r="D56" s="1058"/>
      <c r="E56" s="1528" t="s">
        <v>563</v>
      </c>
      <c r="F56" s="992"/>
      <c r="G56" s="1455"/>
      <c r="H56" s="624"/>
      <c r="I56" s="624"/>
      <c r="J56" s="119"/>
      <c r="K56" s="1387"/>
      <c r="L56" s="304"/>
      <c r="M56" s="1287"/>
    </row>
    <row r="57" spans="1:13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7" s="400"/>
      <c r="C57" s="384" t="s">
        <v>2394</v>
      </c>
      <c r="D57" s="1054" t="s">
        <v>10570</v>
      </c>
      <c r="E57" s="1428">
        <v>13.05</v>
      </c>
      <c r="F57" s="982">
        <f t="shared" si="9"/>
        <v>0</v>
      </c>
      <c r="G57" s="1353">
        <f t="shared" si="10"/>
        <v>0</v>
      </c>
      <c r="H57" s="504">
        <v>10</v>
      </c>
      <c r="I57" s="504">
        <v>200</v>
      </c>
      <c r="J57" s="114"/>
      <c r="K57" s="1383">
        <f t="shared" si="11"/>
        <v>0</v>
      </c>
      <c r="L57" s="304"/>
      <c r="M57" s="1287"/>
    </row>
    <row r="58" spans="1:13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8" s="400"/>
      <c r="C58" s="391" t="s">
        <v>2395</v>
      </c>
      <c r="D58" s="1055" t="s">
        <v>10571</v>
      </c>
      <c r="E58" s="1429">
        <v>13.3</v>
      </c>
      <c r="F58" s="990">
        <f t="shared" si="9"/>
        <v>0</v>
      </c>
      <c r="G58" s="1422">
        <f t="shared" si="10"/>
        <v>0</v>
      </c>
      <c r="H58" s="508">
        <v>10</v>
      </c>
      <c r="I58" s="508">
        <v>50</v>
      </c>
      <c r="J58" s="117"/>
      <c r="K58" s="1384">
        <f t="shared" si="11"/>
        <v>0</v>
      </c>
      <c r="L58" s="304"/>
      <c r="M58" s="1287"/>
    </row>
    <row r="59" spans="1:13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59" s="400"/>
      <c r="C59" s="405"/>
      <c r="D59" s="1058"/>
      <c r="E59" s="1528" t="s">
        <v>563</v>
      </c>
      <c r="F59" s="992"/>
      <c r="G59" s="1455"/>
      <c r="H59" s="624"/>
      <c r="I59" s="624"/>
      <c r="J59" s="119"/>
      <c r="K59" s="1387"/>
      <c r="L59" s="304"/>
      <c r="M59" s="1287"/>
    </row>
    <row r="60" spans="1:13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0" s="400"/>
      <c r="C60" s="384" t="s">
        <v>2396</v>
      </c>
      <c r="D60" s="1054" t="s">
        <v>10572</v>
      </c>
      <c r="E60" s="1428">
        <v>17.2</v>
      </c>
      <c r="F60" s="982">
        <f t="shared" si="9"/>
        <v>0</v>
      </c>
      <c r="G60" s="1353">
        <f t="shared" si="10"/>
        <v>0</v>
      </c>
      <c r="H60" s="504">
        <v>5</v>
      </c>
      <c r="I60" s="504">
        <v>50</v>
      </c>
      <c r="J60" s="114"/>
      <c r="K60" s="1383">
        <f t="shared" si="11"/>
        <v>0</v>
      </c>
      <c r="L60" s="304"/>
      <c r="M60" s="1287"/>
    </row>
    <row r="61" spans="1:13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1" s="400"/>
      <c r="C61" s="387" t="s">
        <v>2397</v>
      </c>
      <c r="D61" s="1056" t="s">
        <v>10573</v>
      </c>
      <c r="E61" s="1526">
        <v>16.03</v>
      </c>
      <c r="F61" s="982">
        <f t="shared" si="9"/>
        <v>0</v>
      </c>
      <c r="G61" s="1353">
        <f t="shared" si="10"/>
        <v>0</v>
      </c>
      <c r="H61" s="506">
        <v>5</v>
      </c>
      <c r="I61" s="506">
        <v>100</v>
      </c>
      <c r="J61" s="116"/>
      <c r="K61" s="1383">
        <f t="shared" si="11"/>
        <v>0</v>
      </c>
      <c r="L61" s="304"/>
      <c r="M61" s="1287"/>
    </row>
    <row r="62" spans="1:13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2" s="400"/>
      <c r="C62" s="391" t="s">
        <v>2398</v>
      </c>
      <c r="D62" s="1055" t="s">
        <v>10574</v>
      </c>
      <c r="E62" s="1429">
        <v>18.02</v>
      </c>
      <c r="F62" s="990">
        <f t="shared" si="9"/>
        <v>0</v>
      </c>
      <c r="G62" s="1422">
        <f t="shared" si="10"/>
        <v>0</v>
      </c>
      <c r="H62" s="508">
        <v>5</v>
      </c>
      <c r="I62" s="508">
        <v>100</v>
      </c>
      <c r="J62" s="117"/>
      <c r="K62" s="1384">
        <f t="shared" si="11"/>
        <v>0</v>
      </c>
      <c r="L62" s="304"/>
      <c r="M62" s="1287"/>
    </row>
    <row r="63" spans="1:13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3" s="400"/>
      <c r="C63" s="405"/>
      <c r="D63" s="1058"/>
      <c r="E63" s="1528" t="s">
        <v>563</v>
      </c>
      <c r="F63" s="992"/>
      <c r="G63" s="1455"/>
      <c r="H63" s="624"/>
      <c r="I63" s="624"/>
      <c r="J63" s="119"/>
      <c r="K63" s="1387"/>
      <c r="L63" s="304"/>
      <c r="M63" s="1287"/>
    </row>
    <row r="64" spans="1:13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4" s="400"/>
      <c r="C64" s="384" t="s">
        <v>2399</v>
      </c>
      <c r="D64" s="1054" t="s">
        <v>10575</v>
      </c>
      <c r="E64" s="1428">
        <v>26.77</v>
      </c>
      <c r="F64" s="982">
        <f t="shared" si="9"/>
        <v>0</v>
      </c>
      <c r="G64" s="1353">
        <f t="shared" si="10"/>
        <v>0</v>
      </c>
      <c r="H64" s="504">
        <v>1</v>
      </c>
      <c r="I64" s="504">
        <v>70</v>
      </c>
      <c r="J64" s="114"/>
      <c r="K64" s="1383">
        <f t="shared" si="11"/>
        <v>0</v>
      </c>
      <c r="L64" s="304"/>
      <c r="M64" s="1287"/>
    </row>
    <row r="65" spans="1:13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5" s="400"/>
      <c r="C65" s="387" t="s">
        <v>2400</v>
      </c>
      <c r="D65" s="1056" t="s">
        <v>10576</v>
      </c>
      <c r="E65" s="1526">
        <v>26.47</v>
      </c>
      <c r="F65" s="982">
        <f t="shared" si="9"/>
        <v>0</v>
      </c>
      <c r="G65" s="1353">
        <f t="shared" si="10"/>
        <v>0</v>
      </c>
      <c r="H65" s="506">
        <v>1</v>
      </c>
      <c r="I65" s="506">
        <v>70</v>
      </c>
      <c r="J65" s="116"/>
      <c r="K65" s="1383">
        <f t="shared" si="11"/>
        <v>0</v>
      </c>
      <c r="L65" s="304"/>
      <c r="M65" s="1287"/>
    </row>
    <row r="66" spans="1:13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6" s="400"/>
      <c r="C66" s="391" t="s">
        <v>2401</v>
      </c>
      <c r="D66" s="1055" t="s">
        <v>10577</v>
      </c>
      <c r="E66" s="1429">
        <v>26.61</v>
      </c>
      <c r="F66" s="990">
        <f t="shared" si="9"/>
        <v>0</v>
      </c>
      <c r="G66" s="1422">
        <f t="shared" si="10"/>
        <v>0</v>
      </c>
      <c r="H66" s="508">
        <v>1</v>
      </c>
      <c r="I66" s="508">
        <v>50</v>
      </c>
      <c r="J66" s="117"/>
      <c r="K66" s="1384">
        <f t="shared" si="11"/>
        <v>0</v>
      </c>
      <c r="L66" s="304"/>
      <c r="M66" s="1287"/>
    </row>
    <row r="67" spans="1:13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7" s="400"/>
      <c r="C67" s="405"/>
      <c r="D67" s="1058"/>
      <c r="E67" s="1528" t="s">
        <v>563</v>
      </c>
      <c r="F67" s="992"/>
      <c r="G67" s="1455"/>
      <c r="H67" s="624"/>
      <c r="I67" s="624"/>
      <c r="J67" s="119"/>
      <c r="K67" s="1387"/>
      <c r="L67" s="304"/>
      <c r="M67" s="1287"/>
    </row>
    <row r="68" spans="1:13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8" s="400"/>
      <c r="C68" s="384" t="s">
        <v>2402</v>
      </c>
      <c r="D68" s="1054" t="s">
        <v>10578</v>
      </c>
      <c r="E68" s="1428">
        <v>29.99</v>
      </c>
      <c r="F68" s="982">
        <f t="shared" si="9"/>
        <v>0</v>
      </c>
      <c r="G68" s="1353">
        <f t="shared" si="10"/>
        <v>0</v>
      </c>
      <c r="H68" s="504">
        <v>1</v>
      </c>
      <c r="I68" s="504">
        <v>20</v>
      </c>
      <c r="J68" s="114"/>
      <c r="K68" s="1383">
        <f t="shared" si="11"/>
        <v>0</v>
      </c>
      <c r="L68" s="304"/>
      <c r="M68" s="1287"/>
    </row>
    <row r="69" spans="1:13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69" s="400"/>
      <c r="C69" s="387" t="s">
        <v>2403</v>
      </c>
      <c r="D69" s="1056" t="s">
        <v>10579</v>
      </c>
      <c r="E69" s="1526">
        <v>36.700000000000003</v>
      </c>
      <c r="F69" s="982">
        <f t="shared" si="9"/>
        <v>0</v>
      </c>
      <c r="G69" s="1353">
        <f t="shared" si="10"/>
        <v>0</v>
      </c>
      <c r="H69" s="506">
        <v>1</v>
      </c>
      <c r="I69" s="506">
        <v>30</v>
      </c>
      <c r="J69" s="116"/>
      <c r="K69" s="1383">
        <f t="shared" si="11"/>
        <v>0</v>
      </c>
      <c r="L69" s="304"/>
      <c r="M69" s="1287"/>
    </row>
    <row r="70" spans="1:13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0" s="400"/>
      <c r="C70" s="387" t="s">
        <v>2404</v>
      </c>
      <c r="D70" s="1056" t="s">
        <v>10580</v>
      </c>
      <c r="E70" s="1526">
        <v>35.69</v>
      </c>
      <c r="F70" s="982">
        <f t="shared" si="9"/>
        <v>0</v>
      </c>
      <c r="G70" s="1353">
        <f t="shared" si="10"/>
        <v>0</v>
      </c>
      <c r="H70" s="506">
        <v>1</v>
      </c>
      <c r="I70" s="506">
        <v>30</v>
      </c>
      <c r="J70" s="116"/>
      <c r="K70" s="1383">
        <f t="shared" si="11"/>
        <v>0</v>
      </c>
      <c r="L70" s="304"/>
      <c r="M70" s="1287"/>
    </row>
    <row r="71" spans="1:13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1" s="400"/>
      <c r="C71" s="387" t="s">
        <v>2405</v>
      </c>
      <c r="D71" s="1056" t="s">
        <v>10581</v>
      </c>
      <c r="E71" s="1526">
        <v>130.41</v>
      </c>
      <c r="F71" s="982">
        <f t="shared" si="9"/>
        <v>0</v>
      </c>
      <c r="G71" s="1353">
        <f t="shared" si="10"/>
        <v>0</v>
      </c>
      <c r="H71" s="506">
        <v>1</v>
      </c>
      <c r="I71" s="506">
        <v>800</v>
      </c>
      <c r="J71" s="116"/>
      <c r="K71" s="1383">
        <f t="shared" si="11"/>
        <v>0</v>
      </c>
      <c r="L71" s="304"/>
      <c r="M71" s="1287"/>
    </row>
    <row r="72" spans="1:13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2" s="400"/>
      <c r="C72" s="387" t="s">
        <v>2406</v>
      </c>
      <c r="D72" s="1056" t="s">
        <v>10582</v>
      </c>
      <c r="E72" s="1526">
        <v>183.38</v>
      </c>
      <c r="F72" s="982">
        <f t="shared" si="9"/>
        <v>0</v>
      </c>
      <c r="G72" s="1353">
        <f t="shared" si="10"/>
        <v>0</v>
      </c>
      <c r="H72" s="506">
        <v>1</v>
      </c>
      <c r="I72" s="506">
        <v>850</v>
      </c>
      <c r="J72" s="116"/>
      <c r="K72" s="1383">
        <f t="shared" si="11"/>
        <v>0</v>
      </c>
      <c r="L72" s="304"/>
      <c r="M72" s="1287"/>
    </row>
    <row r="73" spans="1:13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3" s="400"/>
      <c r="C73" s="387" t="s">
        <v>2407</v>
      </c>
      <c r="D73" s="1056" t="s">
        <v>10583</v>
      </c>
      <c r="E73" s="1526">
        <v>184.46</v>
      </c>
      <c r="F73" s="982">
        <f t="shared" si="9"/>
        <v>0</v>
      </c>
      <c r="G73" s="1353">
        <f t="shared" si="10"/>
        <v>0</v>
      </c>
      <c r="H73" s="506">
        <v>1</v>
      </c>
      <c r="I73" s="506">
        <v>935</v>
      </c>
      <c r="J73" s="116"/>
      <c r="K73" s="1383">
        <f t="shared" si="11"/>
        <v>0</v>
      </c>
      <c r="L73" s="304"/>
      <c r="M73" s="1287"/>
    </row>
    <row r="74" spans="1:13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4" s="400"/>
      <c r="C74" s="391" t="s">
        <v>2408</v>
      </c>
      <c r="D74" s="1055" t="s">
        <v>10584</v>
      </c>
      <c r="E74" s="1429">
        <v>158.44999999999999</v>
      </c>
      <c r="F74" s="990">
        <f t="shared" si="9"/>
        <v>0</v>
      </c>
      <c r="G74" s="1422">
        <f t="shared" si="10"/>
        <v>0</v>
      </c>
      <c r="H74" s="508">
        <v>1</v>
      </c>
      <c r="I74" s="508">
        <v>1056</v>
      </c>
      <c r="J74" s="117"/>
      <c r="K74" s="1384">
        <f t="shared" si="11"/>
        <v>0</v>
      </c>
      <c r="L74" s="304"/>
      <c r="M74" s="1287"/>
    </row>
    <row r="75" spans="1:13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5" s="400"/>
      <c r="C75" s="405"/>
      <c r="D75" s="1058"/>
      <c r="E75" s="1528" t="s">
        <v>563</v>
      </c>
      <c r="F75" s="992"/>
      <c r="G75" s="1455"/>
      <c r="H75" s="624"/>
      <c r="I75" s="624"/>
      <c r="J75" s="119"/>
      <c r="K75" s="1387"/>
      <c r="L75" s="304"/>
      <c r="M75" s="1287"/>
    </row>
    <row r="76" spans="1:13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6" s="400"/>
      <c r="C76" s="384" t="s">
        <v>2409</v>
      </c>
      <c r="D76" s="1054" t="s">
        <v>10585</v>
      </c>
      <c r="E76" s="1428">
        <v>212.18</v>
      </c>
      <c r="F76" s="982">
        <f t="shared" si="9"/>
        <v>0</v>
      </c>
      <c r="G76" s="1353">
        <f t="shared" si="10"/>
        <v>0</v>
      </c>
      <c r="H76" s="504">
        <v>1</v>
      </c>
      <c r="I76" s="504">
        <v>630</v>
      </c>
      <c r="J76" s="114"/>
      <c r="K76" s="1383">
        <f t="shared" si="11"/>
        <v>0</v>
      </c>
      <c r="L76" s="304"/>
      <c r="M76" s="1287"/>
    </row>
    <row r="77" spans="1:13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7" s="400"/>
      <c r="C77" s="387" t="s">
        <v>2410</v>
      </c>
      <c r="D77" s="1056" t="s">
        <v>10586</v>
      </c>
      <c r="E77" s="1526">
        <v>201.71</v>
      </c>
      <c r="F77" s="982">
        <f t="shared" si="9"/>
        <v>0</v>
      </c>
      <c r="G77" s="1353">
        <f t="shared" si="10"/>
        <v>0</v>
      </c>
      <c r="H77" s="506">
        <v>1</v>
      </c>
      <c r="I77" s="506">
        <v>630</v>
      </c>
      <c r="J77" s="116"/>
      <c r="K77" s="1383">
        <f t="shared" si="11"/>
        <v>0</v>
      </c>
      <c r="L77" s="304"/>
      <c r="M77" s="1287"/>
    </row>
    <row r="78" spans="1:13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8" s="400"/>
      <c r="C78" s="387" t="s">
        <v>2411</v>
      </c>
      <c r="D78" s="1056" t="s">
        <v>10587</v>
      </c>
      <c r="E78" s="1526">
        <v>196.31</v>
      </c>
      <c r="F78" s="982">
        <f t="shared" si="9"/>
        <v>0</v>
      </c>
      <c r="G78" s="1353">
        <f t="shared" si="10"/>
        <v>0</v>
      </c>
      <c r="H78" s="506">
        <v>1</v>
      </c>
      <c r="I78" s="506">
        <v>630</v>
      </c>
      <c r="J78" s="116"/>
      <c r="K78" s="1383">
        <f t="shared" si="11"/>
        <v>0</v>
      </c>
      <c r="L78" s="304"/>
      <c r="M78" s="1287"/>
    </row>
    <row r="79" spans="1:13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79" s="400"/>
      <c r="C79" s="391" t="s">
        <v>2412</v>
      </c>
      <c r="D79" s="1055" t="s">
        <v>10588</v>
      </c>
      <c r="E79" s="1429">
        <v>202.18</v>
      </c>
      <c r="F79" s="990">
        <f t="shared" si="9"/>
        <v>0</v>
      </c>
      <c r="G79" s="1422">
        <f t="shared" si="10"/>
        <v>0</v>
      </c>
      <c r="H79" s="508">
        <v>1</v>
      </c>
      <c r="I79" s="508">
        <v>630</v>
      </c>
      <c r="J79" s="117"/>
      <c r="K79" s="1384">
        <f t="shared" si="11"/>
        <v>0</v>
      </c>
      <c r="L79" s="304"/>
      <c r="M79" s="1287"/>
    </row>
    <row r="80" spans="1:13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0" s="400"/>
      <c r="C80" s="405"/>
      <c r="D80" s="1058"/>
      <c r="E80" s="1528" t="s">
        <v>563</v>
      </c>
      <c r="F80" s="992"/>
      <c r="G80" s="1455"/>
      <c r="H80" s="624"/>
      <c r="I80" s="624"/>
      <c r="J80" s="119"/>
      <c r="K80" s="1387"/>
      <c r="L80" s="304"/>
      <c r="M80" s="1287"/>
    </row>
    <row r="81" spans="1:13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1" s="400"/>
      <c r="C81" s="384" t="s">
        <v>2413</v>
      </c>
      <c r="D81" s="1054" t="s">
        <v>10589</v>
      </c>
      <c r="E81" s="1428">
        <v>225.88</v>
      </c>
      <c r="F81" s="982">
        <f t="shared" si="9"/>
        <v>0</v>
      </c>
      <c r="G81" s="1353">
        <f t="shared" si="10"/>
        <v>0</v>
      </c>
      <c r="H81" s="504">
        <v>1</v>
      </c>
      <c r="I81" s="504">
        <v>308</v>
      </c>
      <c r="J81" s="114"/>
      <c r="K81" s="1383">
        <f t="shared" si="11"/>
        <v>0</v>
      </c>
      <c r="L81" s="304"/>
      <c r="M81" s="1287"/>
    </row>
    <row r="82" spans="1:13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2" s="400"/>
      <c r="C82" s="387" t="s">
        <v>2414</v>
      </c>
      <c r="D82" s="1056" t="s">
        <v>10590</v>
      </c>
      <c r="E82" s="1526">
        <v>246.81</v>
      </c>
      <c r="F82" s="982">
        <f t="shared" si="9"/>
        <v>0</v>
      </c>
      <c r="G82" s="1353">
        <f t="shared" si="10"/>
        <v>0</v>
      </c>
      <c r="H82" s="506">
        <v>1</v>
      </c>
      <c r="I82" s="506">
        <v>308</v>
      </c>
      <c r="J82" s="116"/>
      <c r="K82" s="1383">
        <f t="shared" si="11"/>
        <v>0</v>
      </c>
      <c r="L82" s="304"/>
      <c r="M82" s="1287"/>
    </row>
    <row r="83" spans="1:13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3" s="400"/>
      <c r="C83" s="391" t="s">
        <v>2415</v>
      </c>
      <c r="D83" s="1055" t="s">
        <v>10591</v>
      </c>
      <c r="E83" s="1429">
        <v>260.82</v>
      </c>
      <c r="F83" s="990">
        <f t="shared" si="9"/>
        <v>0</v>
      </c>
      <c r="G83" s="1422">
        <f t="shared" si="10"/>
        <v>0</v>
      </c>
      <c r="H83" s="508">
        <v>1</v>
      </c>
      <c r="I83" s="508">
        <v>336</v>
      </c>
      <c r="J83" s="117"/>
      <c r="K83" s="1384">
        <f t="shared" si="11"/>
        <v>0</v>
      </c>
      <c r="L83" s="304"/>
      <c r="M83" s="1287"/>
    </row>
    <row r="84" spans="1:13" ht="15.75" customHeight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4" s="513"/>
      <c r="C84" s="472"/>
      <c r="D84" s="473" t="s">
        <v>9187</v>
      </c>
      <c r="E84" s="1555" t="s">
        <v>563</v>
      </c>
      <c r="F84" s="977"/>
      <c r="G84" s="1415"/>
      <c r="H84" s="978"/>
      <c r="I84" s="979"/>
      <c r="J84" s="192"/>
      <c r="K84" s="1404"/>
      <c r="L84" s="463"/>
    </row>
    <row r="85" spans="1:13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5" s="400"/>
      <c r="C85" s="384" t="s">
        <v>2306</v>
      </c>
      <c r="D85" s="1054" t="s">
        <v>10592</v>
      </c>
      <c r="E85" s="1428">
        <v>5.85</v>
      </c>
      <c r="F85" s="982">
        <f>$F$2</f>
        <v>0</v>
      </c>
      <c r="G85" s="1353">
        <f>IFERROR(E85*F85,"-")</f>
        <v>0</v>
      </c>
      <c r="H85" s="343">
        <v>10</v>
      </c>
      <c r="I85" s="504">
        <v>100</v>
      </c>
      <c r="J85" s="114"/>
      <c r="K85" s="1383">
        <f>IFERROR(G85*J85,0)</f>
        <v>0</v>
      </c>
      <c r="L85" s="463"/>
      <c r="M85" s="1393"/>
    </row>
    <row r="86" spans="1:13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6" s="400"/>
      <c r="C86" s="391" t="s">
        <v>2307</v>
      </c>
      <c r="D86" s="1055" t="s">
        <v>10593</v>
      </c>
      <c r="E86" s="1429">
        <v>6.89</v>
      </c>
      <c r="F86" s="990">
        <f t="shared" ref="F86:F93" si="12">$F$2</f>
        <v>0</v>
      </c>
      <c r="G86" s="1422">
        <f t="shared" ref="G86:G93" si="13">IFERROR(E86*F86,"-")</f>
        <v>0</v>
      </c>
      <c r="H86" s="350">
        <v>10</v>
      </c>
      <c r="I86" s="508">
        <v>100</v>
      </c>
      <c r="J86" s="117"/>
      <c r="K86" s="1384">
        <f t="shared" ref="K86:K93" si="14">IFERROR(G86*J86,0)</f>
        <v>0</v>
      </c>
      <c r="L86" s="463"/>
      <c r="M86" s="1393"/>
    </row>
    <row r="87" spans="1:13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7" s="400"/>
      <c r="C87" s="387" t="s">
        <v>2308</v>
      </c>
      <c r="D87" s="394" t="s">
        <v>10594</v>
      </c>
      <c r="E87" s="1526">
        <v>21.95</v>
      </c>
      <c r="F87" s="985">
        <f t="shared" si="12"/>
        <v>0</v>
      </c>
      <c r="G87" s="1354">
        <f t="shared" si="13"/>
        <v>0</v>
      </c>
      <c r="H87" s="532">
        <v>5</v>
      </c>
      <c r="I87" s="506">
        <v>50</v>
      </c>
      <c r="J87" s="116"/>
      <c r="K87" s="1385">
        <f t="shared" si="14"/>
        <v>0</v>
      </c>
      <c r="L87" s="463"/>
      <c r="M87" s="1393"/>
    </row>
    <row r="88" spans="1:13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8" s="400"/>
      <c r="C88" s="387" t="s">
        <v>2309</v>
      </c>
      <c r="D88" s="1056" t="s">
        <v>10595</v>
      </c>
      <c r="E88" s="1526">
        <v>31.78</v>
      </c>
      <c r="F88" s="982">
        <f t="shared" si="12"/>
        <v>0</v>
      </c>
      <c r="G88" s="1353">
        <f t="shared" si="13"/>
        <v>0</v>
      </c>
      <c r="H88" s="532">
        <v>1</v>
      </c>
      <c r="I88" s="506">
        <v>50</v>
      </c>
      <c r="J88" s="116"/>
      <c r="K88" s="1383">
        <f t="shared" si="14"/>
        <v>0</v>
      </c>
      <c r="L88" s="463"/>
      <c r="M88" s="1393"/>
    </row>
    <row r="89" spans="1:13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89" s="400"/>
      <c r="C89" s="387" t="s">
        <v>2310</v>
      </c>
      <c r="D89" s="1056" t="s">
        <v>10596</v>
      </c>
      <c r="E89" s="1526">
        <v>50.95</v>
      </c>
      <c r="F89" s="982">
        <f t="shared" si="12"/>
        <v>0</v>
      </c>
      <c r="G89" s="1353">
        <f t="shared" si="13"/>
        <v>0</v>
      </c>
      <c r="H89" s="532">
        <v>1</v>
      </c>
      <c r="I89" s="506">
        <v>40</v>
      </c>
      <c r="J89" s="116"/>
      <c r="K89" s="1383">
        <f t="shared" si="14"/>
        <v>0</v>
      </c>
      <c r="L89" s="463"/>
      <c r="M89" s="1393"/>
    </row>
    <row r="90" spans="1:13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0" s="400"/>
      <c r="C90" s="387" t="s">
        <v>2311</v>
      </c>
      <c r="D90" s="394" t="s">
        <v>10597</v>
      </c>
      <c r="E90" s="1526">
        <v>70.64</v>
      </c>
      <c r="F90" s="982">
        <f t="shared" si="12"/>
        <v>0</v>
      </c>
      <c r="G90" s="1353">
        <f t="shared" si="13"/>
        <v>0</v>
      </c>
      <c r="H90" s="532">
        <v>1</v>
      </c>
      <c r="I90" s="506">
        <v>20</v>
      </c>
      <c r="J90" s="116"/>
      <c r="K90" s="1383">
        <f t="shared" si="14"/>
        <v>0</v>
      </c>
      <c r="L90" s="463"/>
      <c r="M90" s="1393"/>
    </row>
    <row r="91" spans="1:13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1" s="400"/>
      <c r="C91" s="387" t="s">
        <v>2312</v>
      </c>
      <c r="D91" s="1056" t="s">
        <v>10598</v>
      </c>
      <c r="E91" s="1526">
        <v>171.84</v>
      </c>
      <c r="F91" s="982">
        <f t="shared" si="12"/>
        <v>0</v>
      </c>
      <c r="G91" s="1353">
        <f t="shared" si="13"/>
        <v>0</v>
      </c>
      <c r="H91" s="532">
        <v>1</v>
      </c>
      <c r="I91" s="506">
        <v>504</v>
      </c>
      <c r="J91" s="116"/>
      <c r="K91" s="1383">
        <f t="shared" si="14"/>
        <v>0</v>
      </c>
      <c r="L91" s="463"/>
      <c r="M91" s="1393"/>
    </row>
    <row r="92" spans="1:13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2" s="400"/>
      <c r="C92" s="387" t="s">
        <v>2313</v>
      </c>
      <c r="D92" s="394" t="s">
        <v>10599</v>
      </c>
      <c r="E92" s="1526">
        <v>240.81</v>
      </c>
      <c r="F92" s="982">
        <f t="shared" si="12"/>
        <v>0</v>
      </c>
      <c r="G92" s="1353">
        <f t="shared" si="13"/>
        <v>0</v>
      </c>
      <c r="H92" s="532">
        <v>1</v>
      </c>
      <c r="I92" s="506">
        <v>336</v>
      </c>
      <c r="J92" s="116"/>
      <c r="K92" s="1383">
        <f t="shared" si="14"/>
        <v>0</v>
      </c>
      <c r="L92" s="463"/>
      <c r="M92" s="1393"/>
    </row>
    <row r="93" spans="1:13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3" s="400"/>
      <c r="C93" s="391" t="s">
        <v>2314</v>
      </c>
      <c r="D93" s="1059" t="s">
        <v>10600</v>
      </c>
      <c r="E93" s="1429">
        <v>340.74</v>
      </c>
      <c r="F93" s="990">
        <f t="shared" si="12"/>
        <v>0</v>
      </c>
      <c r="G93" s="1422">
        <f t="shared" si="13"/>
        <v>0</v>
      </c>
      <c r="H93" s="350">
        <v>1</v>
      </c>
      <c r="I93" s="508">
        <v>150</v>
      </c>
      <c r="J93" s="117"/>
      <c r="K93" s="1384">
        <f t="shared" si="14"/>
        <v>0</v>
      </c>
      <c r="L93" s="463"/>
      <c r="M93" s="1393"/>
    </row>
    <row r="94" spans="1:13" ht="15.75" customHeight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4" s="513"/>
      <c r="C94" s="472"/>
      <c r="D94" s="473" t="s">
        <v>9186</v>
      </c>
      <c r="E94" s="1555" t="s">
        <v>563</v>
      </c>
      <c r="F94" s="977"/>
      <c r="G94" s="1415"/>
      <c r="H94" s="978"/>
      <c r="I94" s="979"/>
      <c r="J94" s="192"/>
      <c r="K94" s="1404"/>
      <c r="L94" s="463"/>
      <c r="M94" s="1393"/>
    </row>
    <row r="95" spans="1:13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5" s="400"/>
      <c r="C95" s="384" t="s">
        <v>2315</v>
      </c>
      <c r="D95" s="1054" t="s">
        <v>10601</v>
      </c>
      <c r="E95" s="1428">
        <v>4.53</v>
      </c>
      <c r="F95" s="982">
        <f t="shared" ref="F95:F103" si="15">$F$2</f>
        <v>0</v>
      </c>
      <c r="G95" s="1353">
        <f t="shared" ref="G95:G103" si="16">IFERROR(E95*F95,"-")</f>
        <v>0</v>
      </c>
      <c r="H95" s="343">
        <v>10</v>
      </c>
      <c r="I95" s="504">
        <v>100</v>
      </c>
      <c r="J95" s="114"/>
      <c r="K95" s="1383">
        <f t="shared" ref="K95:K103" si="17">IFERROR(G95*J95,0)</f>
        <v>0</v>
      </c>
      <c r="L95" s="463"/>
      <c r="M95" s="1393"/>
    </row>
    <row r="96" spans="1:13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6" s="400"/>
      <c r="C96" s="391" t="s">
        <v>2316</v>
      </c>
      <c r="D96" s="1055" t="s">
        <v>10602</v>
      </c>
      <c r="E96" s="1429">
        <v>6.42</v>
      </c>
      <c r="F96" s="990">
        <f t="shared" si="15"/>
        <v>0</v>
      </c>
      <c r="G96" s="1422">
        <f t="shared" si="16"/>
        <v>0</v>
      </c>
      <c r="H96" s="350">
        <v>10</v>
      </c>
      <c r="I96" s="508">
        <v>100</v>
      </c>
      <c r="J96" s="117"/>
      <c r="K96" s="1384">
        <f t="shared" si="17"/>
        <v>0</v>
      </c>
      <c r="L96" s="463"/>
      <c r="M96" s="1393"/>
    </row>
    <row r="97" spans="1:13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7" s="400"/>
      <c r="C97" s="387" t="s">
        <v>2317</v>
      </c>
      <c r="D97" s="394" t="s">
        <v>10603</v>
      </c>
      <c r="E97" s="1526">
        <v>20.99</v>
      </c>
      <c r="F97" s="985">
        <f t="shared" si="15"/>
        <v>0</v>
      </c>
      <c r="G97" s="1354">
        <f t="shared" si="16"/>
        <v>0</v>
      </c>
      <c r="H97" s="532">
        <v>5</v>
      </c>
      <c r="I97" s="506">
        <v>50</v>
      </c>
      <c r="J97" s="116"/>
      <c r="K97" s="1385">
        <f t="shared" si="17"/>
        <v>0</v>
      </c>
      <c r="L97" s="463"/>
      <c r="M97" s="1393"/>
    </row>
    <row r="98" spans="1:13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8" s="400"/>
      <c r="C98" s="387" t="s">
        <v>2318</v>
      </c>
      <c r="D98" s="1056" t="s">
        <v>10604</v>
      </c>
      <c r="E98" s="1526">
        <v>31.17</v>
      </c>
      <c r="F98" s="982">
        <f t="shared" si="15"/>
        <v>0</v>
      </c>
      <c r="G98" s="1353">
        <f t="shared" si="16"/>
        <v>0</v>
      </c>
      <c r="H98" s="532">
        <v>1</v>
      </c>
      <c r="I98" s="506">
        <v>50</v>
      </c>
      <c r="J98" s="116"/>
      <c r="K98" s="1383">
        <f t="shared" si="17"/>
        <v>0</v>
      </c>
      <c r="L98" s="463"/>
      <c r="M98" s="1393"/>
    </row>
    <row r="99" spans="1:13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99" s="400"/>
      <c r="C99" s="387" t="s">
        <v>2319</v>
      </c>
      <c r="D99" s="1056" t="s">
        <v>10605</v>
      </c>
      <c r="E99" s="1526">
        <v>47.16</v>
      </c>
      <c r="F99" s="982">
        <f t="shared" si="15"/>
        <v>0</v>
      </c>
      <c r="G99" s="1353">
        <f t="shared" si="16"/>
        <v>0</v>
      </c>
      <c r="H99" s="532">
        <v>1</v>
      </c>
      <c r="I99" s="506">
        <v>40</v>
      </c>
      <c r="J99" s="116"/>
      <c r="K99" s="1383">
        <f t="shared" si="17"/>
        <v>0</v>
      </c>
      <c r="L99" s="463"/>
      <c r="M99" s="1393"/>
    </row>
    <row r="100" spans="1:13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0" s="400"/>
      <c r="C100" s="387" t="s">
        <v>2320</v>
      </c>
      <c r="D100" s="394" t="s">
        <v>10606</v>
      </c>
      <c r="E100" s="1526">
        <v>70.64</v>
      </c>
      <c r="F100" s="982">
        <f t="shared" si="15"/>
        <v>0</v>
      </c>
      <c r="G100" s="1353">
        <f t="shared" si="16"/>
        <v>0</v>
      </c>
      <c r="H100" s="532">
        <v>1</v>
      </c>
      <c r="I100" s="506">
        <v>20</v>
      </c>
      <c r="J100" s="116"/>
      <c r="K100" s="1383">
        <f t="shared" si="17"/>
        <v>0</v>
      </c>
      <c r="L100" s="463"/>
      <c r="M100" s="1393"/>
    </row>
    <row r="101" spans="1:13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1" s="400"/>
      <c r="C101" s="387" t="s">
        <v>2321</v>
      </c>
      <c r="D101" s="1056" t="s">
        <v>10607</v>
      </c>
      <c r="E101" s="1526">
        <v>205.55</v>
      </c>
      <c r="F101" s="982">
        <f t="shared" si="15"/>
        <v>0</v>
      </c>
      <c r="G101" s="1353">
        <f t="shared" si="16"/>
        <v>0</v>
      </c>
      <c r="H101" s="532">
        <v>1</v>
      </c>
      <c r="I101" s="506">
        <v>504</v>
      </c>
      <c r="J101" s="116"/>
      <c r="K101" s="1383">
        <f t="shared" si="17"/>
        <v>0</v>
      </c>
      <c r="L101" s="463"/>
      <c r="M101" s="1393"/>
    </row>
    <row r="102" spans="1:13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2" s="400"/>
      <c r="C102" s="387" t="s">
        <v>2322</v>
      </c>
      <c r="D102" s="394" t="s">
        <v>10608</v>
      </c>
      <c r="E102" s="1526">
        <v>297.32</v>
      </c>
      <c r="F102" s="982">
        <f t="shared" si="15"/>
        <v>0</v>
      </c>
      <c r="G102" s="1353">
        <f t="shared" si="16"/>
        <v>0</v>
      </c>
      <c r="H102" s="532">
        <v>1</v>
      </c>
      <c r="I102" s="506">
        <v>336</v>
      </c>
      <c r="J102" s="116"/>
      <c r="K102" s="1383">
        <f t="shared" si="17"/>
        <v>0</v>
      </c>
      <c r="L102" s="463"/>
      <c r="M102" s="1393"/>
    </row>
    <row r="103" spans="1:13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3" s="400"/>
      <c r="C103" s="391" t="s">
        <v>2323</v>
      </c>
      <c r="D103" s="1059" t="s">
        <v>10609</v>
      </c>
      <c r="E103" s="1429">
        <v>375.52</v>
      </c>
      <c r="F103" s="990">
        <f t="shared" si="15"/>
        <v>0</v>
      </c>
      <c r="G103" s="1422">
        <f t="shared" si="16"/>
        <v>0</v>
      </c>
      <c r="H103" s="350">
        <v>1</v>
      </c>
      <c r="I103" s="508">
        <v>180</v>
      </c>
      <c r="J103" s="117"/>
      <c r="K103" s="1384">
        <f t="shared" si="17"/>
        <v>0</v>
      </c>
      <c r="L103" s="463"/>
      <c r="M103" s="1393"/>
    </row>
    <row r="104" spans="1:13" ht="15.75" customHeight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4" s="513"/>
      <c r="C104" s="472"/>
      <c r="D104" s="473" t="s">
        <v>9185</v>
      </c>
      <c r="E104" s="1555" t="s">
        <v>563</v>
      </c>
      <c r="F104" s="977"/>
      <c r="G104" s="1415"/>
      <c r="H104" s="978"/>
      <c r="I104" s="979"/>
      <c r="J104" s="192"/>
      <c r="K104" s="1404"/>
      <c r="L104" s="463"/>
      <c r="M104" s="1393"/>
    </row>
    <row r="105" spans="1:13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5" s="400"/>
      <c r="C105" s="384" t="s">
        <v>2324</v>
      </c>
      <c r="D105" s="1054" t="s">
        <v>10610</v>
      </c>
      <c r="E105" s="1428">
        <v>4.75</v>
      </c>
      <c r="F105" s="982">
        <f t="shared" ref="F105:F113" si="18">$F$2</f>
        <v>0</v>
      </c>
      <c r="G105" s="1353">
        <f t="shared" ref="G105:G113" si="19">IFERROR(E105*F105,"-")</f>
        <v>0</v>
      </c>
      <c r="H105" s="343">
        <v>10</v>
      </c>
      <c r="I105" s="504">
        <v>100</v>
      </c>
      <c r="J105" s="114"/>
      <c r="K105" s="1383">
        <f t="shared" ref="K105:K113" si="20">IFERROR(G105*J105,0)</f>
        <v>0</v>
      </c>
      <c r="L105" s="463"/>
      <c r="M105" s="1393"/>
    </row>
    <row r="106" spans="1:13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6" s="400"/>
      <c r="C106" s="391" t="s">
        <v>2325</v>
      </c>
      <c r="D106" s="1055" t="s">
        <v>10611</v>
      </c>
      <c r="E106" s="1429">
        <v>7.82</v>
      </c>
      <c r="F106" s="990">
        <f t="shared" si="18"/>
        <v>0</v>
      </c>
      <c r="G106" s="1422">
        <f t="shared" si="19"/>
        <v>0</v>
      </c>
      <c r="H106" s="350">
        <v>10</v>
      </c>
      <c r="I106" s="508">
        <v>100</v>
      </c>
      <c r="J106" s="117"/>
      <c r="K106" s="1384">
        <f t="shared" si="20"/>
        <v>0</v>
      </c>
      <c r="L106" s="463"/>
      <c r="M106" s="1393"/>
    </row>
    <row r="107" spans="1:13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7" s="400"/>
      <c r="C107" s="387" t="s">
        <v>2326</v>
      </c>
      <c r="D107" s="394" t="s">
        <v>10612</v>
      </c>
      <c r="E107" s="1526">
        <v>15.65</v>
      </c>
      <c r="F107" s="985">
        <f t="shared" si="18"/>
        <v>0</v>
      </c>
      <c r="G107" s="1354">
        <f t="shared" si="19"/>
        <v>0</v>
      </c>
      <c r="H107" s="532">
        <v>5</v>
      </c>
      <c r="I107" s="506">
        <v>50</v>
      </c>
      <c r="J107" s="116"/>
      <c r="K107" s="1385">
        <f t="shared" si="20"/>
        <v>0</v>
      </c>
      <c r="L107" s="463"/>
      <c r="M107" s="1393"/>
    </row>
    <row r="108" spans="1:13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8" s="400"/>
      <c r="C108" s="387" t="s">
        <v>2327</v>
      </c>
      <c r="D108" s="1056" t="s">
        <v>10613</v>
      </c>
      <c r="E108" s="1526">
        <v>31.53</v>
      </c>
      <c r="F108" s="982">
        <f t="shared" si="18"/>
        <v>0</v>
      </c>
      <c r="G108" s="1353">
        <f t="shared" si="19"/>
        <v>0</v>
      </c>
      <c r="H108" s="532">
        <v>1</v>
      </c>
      <c r="I108" s="506">
        <v>50</v>
      </c>
      <c r="J108" s="116"/>
      <c r="K108" s="1383">
        <f t="shared" si="20"/>
        <v>0</v>
      </c>
      <c r="L108" s="463"/>
      <c r="M108" s="1393"/>
    </row>
    <row r="109" spans="1:13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09" s="400"/>
      <c r="C109" s="387" t="s">
        <v>2328</v>
      </c>
      <c r="D109" s="1056" t="s">
        <v>10614</v>
      </c>
      <c r="E109" s="1526">
        <v>59.64</v>
      </c>
      <c r="F109" s="982">
        <f t="shared" si="18"/>
        <v>0</v>
      </c>
      <c r="G109" s="1353">
        <f t="shared" si="19"/>
        <v>0</v>
      </c>
      <c r="H109" s="532">
        <v>1</v>
      </c>
      <c r="I109" s="506">
        <v>25</v>
      </c>
      <c r="J109" s="116"/>
      <c r="K109" s="1383">
        <f t="shared" si="20"/>
        <v>0</v>
      </c>
      <c r="L109" s="463"/>
      <c r="M109" s="1393"/>
    </row>
    <row r="110" spans="1:13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0" s="400"/>
      <c r="C110" s="387" t="s">
        <v>2329</v>
      </c>
      <c r="D110" s="394" t="s">
        <v>10615</v>
      </c>
      <c r="E110" s="1526">
        <v>82.88</v>
      </c>
      <c r="F110" s="982">
        <f t="shared" si="18"/>
        <v>0</v>
      </c>
      <c r="G110" s="1353">
        <f t="shared" si="19"/>
        <v>0</v>
      </c>
      <c r="H110" s="532">
        <v>1</v>
      </c>
      <c r="I110" s="506">
        <v>15</v>
      </c>
      <c r="J110" s="116"/>
      <c r="K110" s="1383">
        <f t="shared" si="20"/>
        <v>0</v>
      </c>
      <c r="L110" s="463"/>
      <c r="M110" s="1393"/>
    </row>
    <row r="111" spans="1:13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1" s="400"/>
      <c r="C111" s="387" t="s">
        <v>2330</v>
      </c>
      <c r="D111" s="1056" t="s">
        <v>10616</v>
      </c>
      <c r="E111" s="1526">
        <v>250.2</v>
      </c>
      <c r="F111" s="982">
        <f t="shared" si="18"/>
        <v>0</v>
      </c>
      <c r="G111" s="1353">
        <f t="shared" si="19"/>
        <v>0</v>
      </c>
      <c r="H111" s="532">
        <v>1</v>
      </c>
      <c r="I111" s="506">
        <v>344</v>
      </c>
      <c r="J111" s="116"/>
      <c r="K111" s="1383">
        <f t="shared" si="20"/>
        <v>0</v>
      </c>
      <c r="L111" s="304"/>
      <c r="M111" s="1287"/>
    </row>
    <row r="112" spans="1:13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2" s="400"/>
      <c r="C112" s="387" t="s">
        <v>2331</v>
      </c>
      <c r="D112" s="394" t="s">
        <v>10617</v>
      </c>
      <c r="E112" s="1526">
        <v>314.87</v>
      </c>
      <c r="F112" s="982">
        <f t="shared" si="18"/>
        <v>0</v>
      </c>
      <c r="G112" s="1353">
        <f t="shared" si="19"/>
        <v>0</v>
      </c>
      <c r="H112" s="532">
        <v>1</v>
      </c>
      <c r="I112" s="506">
        <v>231</v>
      </c>
      <c r="J112" s="116"/>
      <c r="K112" s="1383">
        <f t="shared" si="20"/>
        <v>0</v>
      </c>
      <c r="L112" s="304"/>
      <c r="M112" s="1287"/>
    </row>
    <row r="113" spans="1:13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3" s="400"/>
      <c r="C113" s="387" t="s">
        <v>2332</v>
      </c>
      <c r="D113" s="394" t="s">
        <v>10618</v>
      </c>
      <c r="E113" s="1526">
        <v>389.23</v>
      </c>
      <c r="F113" s="982">
        <f t="shared" si="18"/>
        <v>0</v>
      </c>
      <c r="G113" s="1353">
        <f t="shared" si="19"/>
        <v>0</v>
      </c>
      <c r="H113" s="532">
        <v>1</v>
      </c>
      <c r="I113" s="506">
        <v>95</v>
      </c>
      <c r="J113" s="116"/>
      <c r="K113" s="1383">
        <f t="shared" si="20"/>
        <v>0</v>
      </c>
      <c r="L113" s="304"/>
      <c r="M113" s="1287"/>
    </row>
    <row r="114" spans="1:13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4" s="400"/>
      <c r="C114" s="387" t="s">
        <v>2333</v>
      </c>
      <c r="D114" s="1056" t="s">
        <v>10619</v>
      </c>
      <c r="E114" s="1526">
        <v>12.09</v>
      </c>
      <c r="F114" s="985">
        <f>$F$2</f>
        <v>0</v>
      </c>
      <c r="G114" s="1354">
        <f>IFERROR(E114*F114,"-")</f>
        <v>0</v>
      </c>
      <c r="H114" s="532">
        <v>15</v>
      </c>
      <c r="I114" s="506">
        <v>150</v>
      </c>
      <c r="J114" s="116"/>
      <c r="K114" s="1385">
        <f>IFERROR(G114*J114,0)</f>
        <v>0</v>
      </c>
      <c r="L114" s="304"/>
      <c r="M114" s="1287"/>
    </row>
    <row r="115" spans="1:13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5" s="400"/>
      <c r="C115" s="391" t="s">
        <v>2334</v>
      </c>
      <c r="D115" s="1055" t="s">
        <v>10620</v>
      </c>
      <c r="E115" s="1429">
        <v>29.11</v>
      </c>
      <c r="F115" s="990">
        <f>$F$2</f>
        <v>0</v>
      </c>
      <c r="G115" s="1422">
        <f>IFERROR(E115*F115,"-")</f>
        <v>0</v>
      </c>
      <c r="H115" s="350">
        <v>10</v>
      </c>
      <c r="I115" s="508">
        <v>80</v>
      </c>
      <c r="J115" s="117"/>
      <c r="K115" s="1384">
        <f>IFERROR(G115*J115,0)</f>
        <v>0</v>
      </c>
      <c r="L115" s="304"/>
      <c r="M115" s="1287"/>
    </row>
    <row r="116" spans="1:13" ht="15.75" customHeight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6" s="513"/>
      <c r="C116" s="472"/>
      <c r="D116" s="473" t="s">
        <v>9184</v>
      </c>
      <c r="E116" s="1555" t="s">
        <v>563</v>
      </c>
      <c r="F116" s="977"/>
      <c r="G116" s="1415"/>
      <c r="H116" s="978"/>
      <c r="I116" s="979"/>
      <c r="J116" s="192"/>
      <c r="K116" s="1404"/>
      <c r="L116" s="304"/>
      <c r="M116" s="1287"/>
    </row>
    <row r="117" spans="1:13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7" s="400"/>
      <c r="C117" s="384" t="s">
        <v>2335</v>
      </c>
      <c r="D117" s="1054" t="s">
        <v>10621</v>
      </c>
      <c r="E117" s="1428">
        <v>5.03</v>
      </c>
      <c r="F117" s="982">
        <f t="shared" ref="F117:F125" si="21">$F$2</f>
        <v>0</v>
      </c>
      <c r="G117" s="1353">
        <f t="shared" ref="G117:G125" si="22">IFERROR(E117*F117,"-")</f>
        <v>0</v>
      </c>
      <c r="H117" s="343">
        <v>10</v>
      </c>
      <c r="I117" s="504">
        <v>100</v>
      </c>
      <c r="J117" s="114"/>
      <c r="K117" s="1383">
        <f t="shared" ref="K117:K125" si="23">IFERROR(G117*J117,0)</f>
        <v>0</v>
      </c>
      <c r="L117" s="304"/>
      <c r="M117" s="1287"/>
    </row>
    <row r="118" spans="1:13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8" s="400"/>
      <c r="C118" s="391" t="s">
        <v>2336</v>
      </c>
      <c r="D118" s="1055" t="s">
        <v>10622</v>
      </c>
      <c r="E118" s="1429">
        <v>8.1199999999999992</v>
      </c>
      <c r="F118" s="990">
        <f t="shared" si="21"/>
        <v>0</v>
      </c>
      <c r="G118" s="1422">
        <f t="shared" si="22"/>
        <v>0</v>
      </c>
      <c r="H118" s="350">
        <v>10</v>
      </c>
      <c r="I118" s="508">
        <v>100</v>
      </c>
      <c r="J118" s="117"/>
      <c r="K118" s="1384">
        <f t="shared" si="23"/>
        <v>0</v>
      </c>
      <c r="L118" s="304"/>
      <c r="M118" s="1287"/>
    </row>
    <row r="119" spans="1:13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19" s="400"/>
      <c r="C119" s="387" t="s">
        <v>2337</v>
      </c>
      <c r="D119" s="1056" t="s">
        <v>10623</v>
      </c>
      <c r="E119" s="1526">
        <v>18.64</v>
      </c>
      <c r="F119" s="985">
        <f t="shared" si="21"/>
        <v>0</v>
      </c>
      <c r="G119" s="1354">
        <f t="shared" si="22"/>
        <v>0</v>
      </c>
      <c r="H119" s="532">
        <v>5</v>
      </c>
      <c r="I119" s="506">
        <v>50</v>
      </c>
      <c r="J119" s="116"/>
      <c r="K119" s="1385">
        <f t="shared" si="23"/>
        <v>0</v>
      </c>
      <c r="L119" s="304"/>
      <c r="M119" s="1287"/>
    </row>
    <row r="120" spans="1:13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0" s="400"/>
      <c r="C120" s="387" t="s">
        <v>2338</v>
      </c>
      <c r="D120" s="1056" t="s">
        <v>10624</v>
      </c>
      <c r="E120" s="1526">
        <v>34.65</v>
      </c>
      <c r="F120" s="982">
        <f t="shared" si="21"/>
        <v>0</v>
      </c>
      <c r="G120" s="1353">
        <f t="shared" si="22"/>
        <v>0</v>
      </c>
      <c r="H120" s="532">
        <v>1</v>
      </c>
      <c r="I120" s="506">
        <v>50</v>
      </c>
      <c r="J120" s="116"/>
      <c r="K120" s="1383">
        <f t="shared" si="23"/>
        <v>0</v>
      </c>
      <c r="L120" s="304"/>
      <c r="M120" s="1287"/>
    </row>
    <row r="121" spans="1:13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1" s="400"/>
      <c r="C121" s="387" t="s">
        <v>2339</v>
      </c>
      <c r="D121" s="1056" t="s">
        <v>10625</v>
      </c>
      <c r="E121" s="1526">
        <v>63.03</v>
      </c>
      <c r="F121" s="982">
        <f t="shared" si="21"/>
        <v>0</v>
      </c>
      <c r="G121" s="1353">
        <f t="shared" si="22"/>
        <v>0</v>
      </c>
      <c r="H121" s="532">
        <v>1</v>
      </c>
      <c r="I121" s="506">
        <v>25</v>
      </c>
      <c r="J121" s="116"/>
      <c r="K121" s="1383">
        <f t="shared" si="23"/>
        <v>0</v>
      </c>
      <c r="L121" s="304"/>
      <c r="M121" s="1287"/>
    </row>
    <row r="122" spans="1:13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2" s="400"/>
      <c r="C122" s="387" t="s">
        <v>2340</v>
      </c>
      <c r="D122" s="1056" t="s">
        <v>10626</v>
      </c>
      <c r="E122" s="1526">
        <v>87.52</v>
      </c>
      <c r="F122" s="982">
        <f t="shared" si="21"/>
        <v>0</v>
      </c>
      <c r="G122" s="1353">
        <f t="shared" si="22"/>
        <v>0</v>
      </c>
      <c r="H122" s="532">
        <v>1</v>
      </c>
      <c r="I122" s="506">
        <v>15</v>
      </c>
      <c r="J122" s="116"/>
      <c r="K122" s="1383">
        <f t="shared" si="23"/>
        <v>0</v>
      </c>
      <c r="L122" s="304"/>
      <c r="M122" s="1287"/>
    </row>
    <row r="123" spans="1:13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3" s="400"/>
      <c r="C123" s="387" t="s">
        <v>2341</v>
      </c>
      <c r="D123" s="1056" t="s">
        <v>10627</v>
      </c>
      <c r="E123" s="1526">
        <v>280.22000000000003</v>
      </c>
      <c r="F123" s="982">
        <f t="shared" si="21"/>
        <v>0</v>
      </c>
      <c r="G123" s="1353">
        <f t="shared" si="22"/>
        <v>0</v>
      </c>
      <c r="H123" s="532">
        <v>1</v>
      </c>
      <c r="I123" s="506">
        <v>344</v>
      </c>
      <c r="J123" s="116"/>
      <c r="K123" s="1383">
        <f t="shared" si="23"/>
        <v>0</v>
      </c>
      <c r="L123" s="304"/>
      <c r="M123" s="1287"/>
    </row>
    <row r="124" spans="1:13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4" s="400"/>
      <c r="C124" s="387" t="s">
        <v>2342</v>
      </c>
      <c r="D124" s="1056" t="s">
        <v>10628</v>
      </c>
      <c r="E124" s="1526">
        <v>325.79000000000002</v>
      </c>
      <c r="F124" s="982">
        <f t="shared" si="21"/>
        <v>0</v>
      </c>
      <c r="G124" s="1353">
        <f t="shared" si="22"/>
        <v>0</v>
      </c>
      <c r="H124" s="532">
        <v>1</v>
      </c>
      <c r="I124" s="506">
        <v>210</v>
      </c>
      <c r="J124" s="116"/>
      <c r="K124" s="1383">
        <f t="shared" si="23"/>
        <v>0</v>
      </c>
      <c r="L124" s="304"/>
      <c r="M124" s="1287"/>
    </row>
    <row r="125" spans="1:13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5" s="400"/>
      <c r="C125" s="391" t="s">
        <v>2343</v>
      </c>
      <c r="D125" s="1055" t="s">
        <v>10629</v>
      </c>
      <c r="E125" s="1429">
        <v>414.79</v>
      </c>
      <c r="F125" s="990">
        <f t="shared" si="21"/>
        <v>0</v>
      </c>
      <c r="G125" s="1422">
        <f t="shared" si="22"/>
        <v>0</v>
      </c>
      <c r="H125" s="350">
        <v>1</v>
      </c>
      <c r="I125" s="508">
        <v>114</v>
      </c>
      <c r="J125" s="117"/>
      <c r="K125" s="1384">
        <f t="shared" si="23"/>
        <v>0</v>
      </c>
      <c r="L125" s="304"/>
      <c r="M125" s="1287"/>
    </row>
    <row r="126" spans="1:13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6" s="513"/>
      <c r="C126" s="472"/>
      <c r="D126" s="473" t="s">
        <v>5214</v>
      </c>
      <c r="E126" s="1555" t="s">
        <v>563</v>
      </c>
      <c r="F126" s="977"/>
      <c r="G126" s="1415"/>
      <c r="H126" s="978"/>
      <c r="I126" s="979"/>
      <c r="J126" s="192"/>
      <c r="K126" s="1404"/>
      <c r="L126" s="304"/>
      <c r="M126" s="1287"/>
    </row>
    <row r="127" spans="1:13" s="464" customFormat="1" ht="31.5" customHeight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7" s="1060"/>
      <c r="C127" s="567" t="s">
        <v>2529</v>
      </c>
      <c r="D127" s="1061" t="s">
        <v>10630</v>
      </c>
      <c r="E127" s="1327">
        <v>24.42</v>
      </c>
      <c r="F127" s="322">
        <f>$F$2</f>
        <v>0</v>
      </c>
      <c r="G127" s="1331">
        <f>IFERROR(E127*F127,"-")</f>
        <v>0</v>
      </c>
      <c r="H127" s="1062">
        <v>5</v>
      </c>
      <c r="I127" s="1063">
        <v>160</v>
      </c>
      <c r="J127" s="283"/>
      <c r="K127" s="1432">
        <f>IFERROR(G127*J127,0)</f>
        <v>0</v>
      </c>
      <c r="L127" s="463"/>
      <c r="M127" s="1393"/>
    </row>
    <row r="128" spans="1:13" s="464" customFormat="1" ht="31.5" customHeight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8" s="1060"/>
      <c r="C128" s="571" t="s">
        <v>2530</v>
      </c>
      <c r="D128" s="1064" t="s">
        <v>10631</v>
      </c>
      <c r="E128" s="1328">
        <v>47.79</v>
      </c>
      <c r="F128" s="1065">
        <f>$F$2</f>
        <v>0</v>
      </c>
      <c r="G128" s="1482">
        <f>IFERROR(E128*F128,"-")</f>
        <v>0</v>
      </c>
      <c r="H128" s="1066">
        <v>5</v>
      </c>
      <c r="I128" s="1067">
        <v>50</v>
      </c>
      <c r="J128" s="284"/>
      <c r="K128" s="1433">
        <f>IFERROR(G128*J128,0)</f>
        <v>0</v>
      </c>
      <c r="L128" s="463"/>
      <c r="M128" s="1393"/>
    </row>
    <row r="129" spans="1:13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29" s="513"/>
      <c r="C129" s="472"/>
      <c r="D129" s="473" t="s">
        <v>5215</v>
      </c>
      <c r="E129" s="1555" t="s">
        <v>563</v>
      </c>
      <c r="F129" s="977"/>
      <c r="G129" s="1415"/>
      <c r="H129" s="978"/>
      <c r="I129" s="979"/>
      <c r="J129" s="192"/>
      <c r="K129" s="1404"/>
      <c r="L129" s="304"/>
      <c r="M129" s="1287"/>
    </row>
    <row r="130" spans="1:13" ht="24" customHeight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0" s="400"/>
      <c r="C130" s="384" t="s">
        <v>2531</v>
      </c>
      <c r="D130" s="1011" t="s">
        <v>10752</v>
      </c>
      <c r="E130" s="1428">
        <v>17.079999999999998</v>
      </c>
      <c r="F130" s="982">
        <f>$F$2</f>
        <v>0</v>
      </c>
      <c r="G130" s="1353">
        <f>IFERROR(E130*F130,"-")</f>
        <v>0</v>
      </c>
      <c r="H130" s="343">
        <v>5</v>
      </c>
      <c r="I130" s="504">
        <v>150</v>
      </c>
      <c r="J130" s="114"/>
      <c r="K130" s="1383">
        <f>IFERROR(G130*J130,0)</f>
        <v>0</v>
      </c>
      <c r="L130" s="304"/>
      <c r="M130" s="1287"/>
    </row>
    <row r="131" spans="1:13" ht="24" customHeight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1" s="400"/>
      <c r="C131" s="391" t="s">
        <v>2532</v>
      </c>
      <c r="D131" s="998" t="s">
        <v>10753</v>
      </c>
      <c r="E131" s="1429">
        <v>26</v>
      </c>
      <c r="F131" s="990">
        <f>$F$2</f>
        <v>0</v>
      </c>
      <c r="G131" s="1422">
        <f>IFERROR(E131*F131,"-")</f>
        <v>0</v>
      </c>
      <c r="H131" s="350">
        <v>5</v>
      </c>
      <c r="I131" s="508">
        <v>100</v>
      </c>
      <c r="J131" s="117"/>
      <c r="K131" s="1384">
        <f>IFERROR(G131*J131,0)</f>
        <v>0</v>
      </c>
      <c r="L131" s="304"/>
      <c r="M131" s="1287"/>
    </row>
    <row r="132" spans="1:13" ht="24" customHeight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2" s="457"/>
      <c r="C132" s="387" t="s">
        <v>2533</v>
      </c>
      <c r="D132" s="1012" t="s">
        <v>10754</v>
      </c>
      <c r="E132" s="1526">
        <v>46.81</v>
      </c>
      <c r="F132" s="985">
        <f>$F$2</f>
        <v>0</v>
      </c>
      <c r="G132" s="1354">
        <f>IFERROR(E132*F132,"-")</f>
        <v>0</v>
      </c>
      <c r="H132" s="532">
        <v>1</v>
      </c>
      <c r="I132" s="506">
        <v>65</v>
      </c>
      <c r="J132" s="116"/>
      <c r="K132" s="1385">
        <f>IFERROR(G132*J132,0)</f>
        <v>0</v>
      </c>
      <c r="L132" s="304"/>
      <c r="M132" s="1287"/>
    </row>
    <row r="133" spans="1:13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3" s="513"/>
      <c r="C133" s="472"/>
      <c r="D133" s="473" t="s">
        <v>323</v>
      </c>
      <c r="E133" s="1555" t="s">
        <v>563</v>
      </c>
      <c r="F133" s="977"/>
      <c r="G133" s="1415"/>
      <c r="H133" s="978"/>
      <c r="I133" s="979"/>
      <c r="J133" s="192"/>
      <c r="K133" s="1404"/>
      <c r="L133" s="304"/>
      <c r="M133" s="1287"/>
    </row>
    <row r="134" spans="1:13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4" s="400"/>
      <c r="C134" s="384" t="s">
        <v>2344</v>
      </c>
      <c r="D134" s="1054" t="s">
        <v>10632</v>
      </c>
      <c r="E134" s="1428">
        <v>9.3000000000000007</v>
      </c>
      <c r="F134" s="982">
        <f t="shared" ref="F134:F142" si="24">$F$2</f>
        <v>0</v>
      </c>
      <c r="G134" s="1353">
        <f t="shared" ref="G134:G142" si="25">IFERROR(E134*F134,"-")</f>
        <v>0</v>
      </c>
      <c r="H134" s="343">
        <v>10</v>
      </c>
      <c r="I134" s="504">
        <v>100</v>
      </c>
      <c r="J134" s="114"/>
      <c r="K134" s="1383">
        <f t="shared" ref="K134:K142" si="26">IFERROR(G134*J134,0)</f>
        <v>0</v>
      </c>
      <c r="L134" s="304"/>
      <c r="M134" s="1287"/>
    </row>
    <row r="135" spans="1:13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5" s="400"/>
      <c r="C135" s="391" t="s">
        <v>2345</v>
      </c>
      <c r="D135" s="1055" t="s">
        <v>10633</v>
      </c>
      <c r="E135" s="1429">
        <v>15.92</v>
      </c>
      <c r="F135" s="990">
        <f t="shared" si="24"/>
        <v>0</v>
      </c>
      <c r="G135" s="1422">
        <f t="shared" si="25"/>
        <v>0</v>
      </c>
      <c r="H135" s="350">
        <v>10</v>
      </c>
      <c r="I135" s="508">
        <v>100</v>
      </c>
      <c r="J135" s="117"/>
      <c r="K135" s="1384">
        <f t="shared" si="26"/>
        <v>0</v>
      </c>
      <c r="L135" s="304"/>
      <c r="M135" s="1287"/>
    </row>
    <row r="136" spans="1:13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6" s="400"/>
      <c r="C136" s="387" t="s">
        <v>2346</v>
      </c>
      <c r="D136" s="1056" t="s">
        <v>10634</v>
      </c>
      <c r="E136" s="1526">
        <v>24.54</v>
      </c>
      <c r="F136" s="985">
        <f t="shared" si="24"/>
        <v>0</v>
      </c>
      <c r="G136" s="1354">
        <f t="shared" si="25"/>
        <v>0</v>
      </c>
      <c r="H136" s="532">
        <v>5</v>
      </c>
      <c r="I136" s="506">
        <v>50</v>
      </c>
      <c r="J136" s="116"/>
      <c r="K136" s="1385">
        <f t="shared" si="26"/>
        <v>0</v>
      </c>
      <c r="L136" s="304"/>
      <c r="M136" s="1287"/>
    </row>
    <row r="137" spans="1:13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7" s="400"/>
      <c r="C137" s="387" t="s">
        <v>2347</v>
      </c>
      <c r="D137" s="1056" t="s">
        <v>10635</v>
      </c>
      <c r="E137" s="1526">
        <v>28.78</v>
      </c>
      <c r="F137" s="982">
        <f t="shared" si="24"/>
        <v>0</v>
      </c>
      <c r="G137" s="1353">
        <f t="shared" si="25"/>
        <v>0</v>
      </c>
      <c r="H137" s="532">
        <v>1</v>
      </c>
      <c r="I137" s="506">
        <v>50</v>
      </c>
      <c r="J137" s="116"/>
      <c r="K137" s="1383">
        <f t="shared" si="26"/>
        <v>0</v>
      </c>
      <c r="L137" s="304"/>
      <c r="M137" s="1287"/>
    </row>
    <row r="138" spans="1:13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8" s="400"/>
      <c r="C138" s="387" t="s">
        <v>2348</v>
      </c>
      <c r="D138" s="1056" t="s">
        <v>10636</v>
      </c>
      <c r="E138" s="1526">
        <v>44.59</v>
      </c>
      <c r="F138" s="982">
        <f t="shared" si="24"/>
        <v>0</v>
      </c>
      <c r="G138" s="1353">
        <f t="shared" si="25"/>
        <v>0</v>
      </c>
      <c r="H138" s="532">
        <v>1</v>
      </c>
      <c r="I138" s="506">
        <v>25</v>
      </c>
      <c r="J138" s="116"/>
      <c r="K138" s="1383">
        <f t="shared" si="26"/>
        <v>0</v>
      </c>
      <c r="L138" s="304"/>
      <c r="M138" s="1287"/>
    </row>
    <row r="139" spans="1:13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39" s="400"/>
      <c r="C139" s="387" t="s">
        <v>2349</v>
      </c>
      <c r="D139" s="1056" t="s">
        <v>10637</v>
      </c>
      <c r="E139" s="1526">
        <v>54.17</v>
      </c>
      <c r="F139" s="982">
        <f t="shared" si="24"/>
        <v>0</v>
      </c>
      <c r="G139" s="1353">
        <f t="shared" si="25"/>
        <v>0</v>
      </c>
      <c r="H139" s="532">
        <v>1</v>
      </c>
      <c r="I139" s="506">
        <v>25</v>
      </c>
      <c r="J139" s="116"/>
      <c r="K139" s="1383">
        <f t="shared" si="26"/>
        <v>0</v>
      </c>
      <c r="L139" s="304"/>
      <c r="M139" s="1287"/>
    </row>
    <row r="140" spans="1:13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0" s="400"/>
      <c r="C140" s="387" t="s">
        <v>2350</v>
      </c>
      <c r="D140" s="1056" t="s">
        <v>10638</v>
      </c>
      <c r="E140" s="1526">
        <v>176.14</v>
      </c>
      <c r="F140" s="982">
        <f t="shared" si="24"/>
        <v>0</v>
      </c>
      <c r="G140" s="1353">
        <f t="shared" si="25"/>
        <v>0</v>
      </c>
      <c r="H140" s="532">
        <v>1</v>
      </c>
      <c r="I140" s="506">
        <v>1134</v>
      </c>
      <c r="J140" s="116"/>
      <c r="K140" s="1383">
        <f t="shared" si="26"/>
        <v>0</v>
      </c>
      <c r="L140" s="304"/>
      <c r="M140" s="1287"/>
    </row>
    <row r="141" spans="1:13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1" s="400"/>
      <c r="C141" s="387" t="s">
        <v>2351</v>
      </c>
      <c r="D141" s="1056" t="s">
        <v>10639</v>
      </c>
      <c r="E141" s="1526">
        <v>223.1</v>
      </c>
      <c r="F141" s="982">
        <f t="shared" si="24"/>
        <v>0</v>
      </c>
      <c r="G141" s="1353">
        <f t="shared" si="25"/>
        <v>0</v>
      </c>
      <c r="H141" s="532">
        <v>1</v>
      </c>
      <c r="I141" s="506">
        <v>864</v>
      </c>
      <c r="J141" s="116"/>
      <c r="K141" s="1383">
        <f t="shared" si="26"/>
        <v>0</v>
      </c>
      <c r="L141" s="304"/>
      <c r="M141" s="1287"/>
    </row>
    <row r="142" spans="1:13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2" s="400"/>
      <c r="C142" s="391" t="s">
        <v>2352</v>
      </c>
      <c r="D142" s="1055" t="s">
        <v>10640</v>
      </c>
      <c r="E142" s="1429">
        <v>265.44</v>
      </c>
      <c r="F142" s="990">
        <f t="shared" si="24"/>
        <v>0</v>
      </c>
      <c r="G142" s="1422">
        <f t="shared" si="25"/>
        <v>0</v>
      </c>
      <c r="H142" s="350">
        <v>1</v>
      </c>
      <c r="I142" s="508">
        <v>528</v>
      </c>
      <c r="J142" s="117"/>
      <c r="K142" s="1384">
        <f t="shared" si="26"/>
        <v>0</v>
      </c>
      <c r="L142" s="304"/>
      <c r="M142" s="1287"/>
    </row>
    <row r="143" spans="1:13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3" s="513"/>
      <c r="C143" s="472"/>
      <c r="D143" s="473" t="s">
        <v>4814</v>
      </c>
      <c r="E143" s="1555" t="s">
        <v>563</v>
      </c>
      <c r="F143" s="977"/>
      <c r="G143" s="1415"/>
      <c r="H143" s="978"/>
      <c r="I143" s="979"/>
      <c r="J143" s="192"/>
      <c r="K143" s="1404"/>
      <c r="L143" s="304"/>
      <c r="M143" s="1287"/>
    </row>
    <row r="144" spans="1:13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4" s="400"/>
      <c r="C144" s="384" t="s">
        <v>2416</v>
      </c>
      <c r="D144" s="1068" t="s">
        <v>10641</v>
      </c>
      <c r="E144" s="1428">
        <v>7.37</v>
      </c>
      <c r="F144" s="982">
        <f t="shared" ref="F144:F152" si="27">$F$2</f>
        <v>0</v>
      </c>
      <c r="G144" s="1353">
        <f t="shared" ref="G144:G152" si="28">IFERROR(E144*F144,"-")</f>
        <v>0</v>
      </c>
      <c r="H144" s="504">
        <v>10</v>
      </c>
      <c r="I144" s="504">
        <v>100</v>
      </c>
      <c r="J144" s="114"/>
      <c r="K144" s="1383">
        <f t="shared" ref="K144:K152" si="29">IFERROR(G144*J144,0)</f>
        <v>0</v>
      </c>
      <c r="L144" s="304"/>
      <c r="M144" s="1287"/>
    </row>
    <row r="145" spans="1:13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5" s="400"/>
      <c r="C145" s="391" t="s">
        <v>2417</v>
      </c>
      <c r="D145" s="1069" t="s">
        <v>10642</v>
      </c>
      <c r="E145" s="1429">
        <v>12.93</v>
      </c>
      <c r="F145" s="990">
        <f t="shared" si="27"/>
        <v>0</v>
      </c>
      <c r="G145" s="1422">
        <f t="shared" si="28"/>
        <v>0</v>
      </c>
      <c r="H145" s="508">
        <v>10</v>
      </c>
      <c r="I145" s="508">
        <v>100</v>
      </c>
      <c r="J145" s="117"/>
      <c r="K145" s="1384">
        <f t="shared" si="29"/>
        <v>0</v>
      </c>
      <c r="L145" s="304"/>
      <c r="M145" s="1287"/>
    </row>
    <row r="146" spans="1:13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6" s="400"/>
      <c r="C146" s="387" t="s">
        <v>2418</v>
      </c>
      <c r="D146" s="1070" t="s">
        <v>10643</v>
      </c>
      <c r="E146" s="1526">
        <v>23.71</v>
      </c>
      <c r="F146" s="985">
        <f t="shared" si="27"/>
        <v>0</v>
      </c>
      <c r="G146" s="1354">
        <f t="shared" si="28"/>
        <v>0</v>
      </c>
      <c r="H146" s="506">
        <v>5</v>
      </c>
      <c r="I146" s="506">
        <v>50</v>
      </c>
      <c r="J146" s="116"/>
      <c r="K146" s="1385">
        <f t="shared" si="29"/>
        <v>0</v>
      </c>
      <c r="L146" s="304"/>
      <c r="M146" s="1287"/>
    </row>
    <row r="147" spans="1:13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7" s="400"/>
      <c r="C147" s="387" t="s">
        <v>2419</v>
      </c>
      <c r="D147" s="1070" t="s">
        <v>10644</v>
      </c>
      <c r="E147" s="1526">
        <v>40.869999999999997</v>
      </c>
      <c r="F147" s="982">
        <f t="shared" si="27"/>
        <v>0</v>
      </c>
      <c r="G147" s="1353">
        <f t="shared" si="28"/>
        <v>0</v>
      </c>
      <c r="H147" s="506">
        <v>1</v>
      </c>
      <c r="I147" s="506">
        <v>40</v>
      </c>
      <c r="J147" s="116"/>
      <c r="K147" s="1383">
        <f t="shared" si="29"/>
        <v>0</v>
      </c>
      <c r="L147" s="304"/>
      <c r="M147" s="1287"/>
    </row>
    <row r="148" spans="1:13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8" s="400"/>
      <c r="C148" s="387" t="s">
        <v>2420</v>
      </c>
      <c r="D148" s="1070" t="s">
        <v>10645</v>
      </c>
      <c r="E148" s="1526">
        <v>77.819999999999993</v>
      </c>
      <c r="F148" s="982">
        <f t="shared" si="27"/>
        <v>0</v>
      </c>
      <c r="G148" s="1353">
        <f t="shared" si="28"/>
        <v>0</v>
      </c>
      <c r="H148" s="506">
        <v>1</v>
      </c>
      <c r="I148" s="506">
        <v>20</v>
      </c>
      <c r="J148" s="116"/>
      <c r="K148" s="1383">
        <f t="shared" si="29"/>
        <v>0</v>
      </c>
      <c r="L148" s="304"/>
      <c r="M148" s="1287"/>
    </row>
    <row r="149" spans="1:13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49" s="400"/>
      <c r="C149" s="387" t="s">
        <v>2421</v>
      </c>
      <c r="D149" s="1070" t="s">
        <v>10646</v>
      </c>
      <c r="E149" s="1526">
        <v>96.11</v>
      </c>
      <c r="F149" s="982">
        <f t="shared" si="27"/>
        <v>0</v>
      </c>
      <c r="G149" s="1353">
        <f t="shared" si="28"/>
        <v>0</v>
      </c>
      <c r="H149" s="532">
        <v>1</v>
      </c>
      <c r="I149" s="506">
        <v>10</v>
      </c>
      <c r="J149" s="116"/>
      <c r="K149" s="1383">
        <f t="shared" si="29"/>
        <v>0</v>
      </c>
      <c r="L149" s="304"/>
      <c r="M149" s="1287"/>
    </row>
    <row r="150" spans="1:13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0" s="400"/>
      <c r="C150" s="387" t="s">
        <v>2422</v>
      </c>
      <c r="D150" s="1070" t="s">
        <v>10647</v>
      </c>
      <c r="E150" s="1526">
        <v>315.02</v>
      </c>
      <c r="F150" s="982">
        <f t="shared" si="27"/>
        <v>0</v>
      </c>
      <c r="G150" s="1353">
        <f t="shared" si="28"/>
        <v>0</v>
      </c>
      <c r="H150" s="532">
        <v>1</v>
      </c>
      <c r="I150" s="506">
        <v>311</v>
      </c>
      <c r="J150" s="116"/>
      <c r="K150" s="1383">
        <f t="shared" si="29"/>
        <v>0</v>
      </c>
      <c r="L150" s="304"/>
      <c r="M150" s="1287"/>
    </row>
    <row r="151" spans="1:13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1" s="400"/>
      <c r="C151" s="387" t="s">
        <v>2423</v>
      </c>
      <c r="D151" s="1070" t="s">
        <v>10648</v>
      </c>
      <c r="E151" s="1526">
        <v>386.3</v>
      </c>
      <c r="F151" s="982">
        <f t="shared" si="27"/>
        <v>0</v>
      </c>
      <c r="G151" s="1353">
        <f t="shared" si="28"/>
        <v>0</v>
      </c>
      <c r="H151" s="532">
        <v>1</v>
      </c>
      <c r="I151" s="506">
        <v>216</v>
      </c>
      <c r="J151" s="116"/>
      <c r="K151" s="1383">
        <f t="shared" si="29"/>
        <v>0</v>
      </c>
      <c r="L151" s="304"/>
      <c r="M151" s="1287"/>
    </row>
    <row r="152" spans="1:13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2" s="400"/>
      <c r="C152" s="391" t="s">
        <v>2424</v>
      </c>
      <c r="D152" s="1069" t="s">
        <v>10649</v>
      </c>
      <c r="E152" s="1429">
        <v>552.41999999999996</v>
      </c>
      <c r="F152" s="990">
        <f t="shared" si="27"/>
        <v>0</v>
      </c>
      <c r="G152" s="1422">
        <f t="shared" si="28"/>
        <v>0</v>
      </c>
      <c r="H152" s="350">
        <v>1</v>
      </c>
      <c r="I152" s="508">
        <v>102</v>
      </c>
      <c r="J152" s="117"/>
      <c r="K152" s="1384">
        <f t="shared" si="29"/>
        <v>0</v>
      </c>
      <c r="L152" s="304"/>
      <c r="M152" s="1287"/>
    </row>
    <row r="153" spans="1:13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3" s="513"/>
      <c r="C153" s="472"/>
      <c r="D153" s="473" t="s">
        <v>8834</v>
      </c>
      <c r="E153" s="1555" t="s">
        <v>563</v>
      </c>
      <c r="F153" s="977"/>
      <c r="G153" s="1415"/>
      <c r="H153" s="978"/>
      <c r="I153" s="979"/>
      <c r="J153" s="192"/>
      <c r="K153" s="1404"/>
      <c r="L153" s="304"/>
      <c r="M153" s="1287"/>
    </row>
    <row r="154" spans="1:13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4" s="400"/>
      <c r="C154" s="401" t="s">
        <v>2425</v>
      </c>
      <c r="D154" s="1057" t="s">
        <v>10650</v>
      </c>
      <c r="E154" s="1527">
        <v>25.95</v>
      </c>
      <c r="F154" s="990">
        <f t="shared" ref="F154:F209" si="30">$F$2</f>
        <v>0</v>
      </c>
      <c r="G154" s="1422">
        <f t="shared" ref="G154:G209" si="31">IFERROR(E154*F154,"-")</f>
        <v>0</v>
      </c>
      <c r="H154" s="660">
        <v>10</v>
      </c>
      <c r="I154" s="333">
        <v>100</v>
      </c>
      <c r="J154" s="182"/>
      <c r="K154" s="1384">
        <f t="shared" ref="K154:K209" si="32">IFERROR(G154*J154,0)</f>
        <v>0</v>
      </c>
      <c r="L154" s="304"/>
      <c r="M154" s="1287"/>
    </row>
    <row r="155" spans="1:13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5" s="400"/>
      <c r="C155" s="405"/>
      <c r="D155" s="1058"/>
      <c r="E155" s="1528" t="s">
        <v>563</v>
      </c>
      <c r="F155" s="992"/>
      <c r="G155" s="1455"/>
      <c r="H155" s="635"/>
      <c r="I155" s="624"/>
      <c r="J155" s="119"/>
      <c r="K155" s="1387"/>
      <c r="L155" s="304"/>
      <c r="M155" s="1287"/>
    </row>
    <row r="156" spans="1:13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6" s="400"/>
      <c r="C156" s="384" t="s">
        <v>2426</v>
      </c>
      <c r="D156" s="1054" t="s">
        <v>10651</v>
      </c>
      <c r="E156" s="1530">
        <v>20.71</v>
      </c>
      <c r="F156" s="982">
        <f t="shared" si="30"/>
        <v>0</v>
      </c>
      <c r="G156" s="1353">
        <f t="shared" si="31"/>
        <v>0</v>
      </c>
      <c r="H156" s="343">
        <v>10</v>
      </c>
      <c r="I156" s="504">
        <v>100</v>
      </c>
      <c r="J156" s="114"/>
      <c r="K156" s="1383">
        <f t="shared" si="32"/>
        <v>0</v>
      </c>
      <c r="L156" s="304"/>
      <c r="M156" s="1287"/>
    </row>
    <row r="157" spans="1:13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7" s="400"/>
      <c r="C157" s="387" t="s">
        <v>2427</v>
      </c>
      <c r="D157" s="1056" t="s">
        <v>10652</v>
      </c>
      <c r="E157" s="1526">
        <v>21.91</v>
      </c>
      <c r="F157" s="982">
        <f t="shared" si="30"/>
        <v>0</v>
      </c>
      <c r="G157" s="1353">
        <f t="shared" si="31"/>
        <v>0</v>
      </c>
      <c r="H157" s="532">
        <v>5</v>
      </c>
      <c r="I157" s="506">
        <v>50</v>
      </c>
      <c r="J157" s="116"/>
      <c r="K157" s="1383">
        <f t="shared" si="32"/>
        <v>0</v>
      </c>
      <c r="L157" s="304"/>
      <c r="M157" s="1287"/>
    </row>
    <row r="158" spans="1:13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8" s="400"/>
      <c r="C158" s="391" t="s">
        <v>2428</v>
      </c>
      <c r="D158" s="1055" t="s">
        <v>10653</v>
      </c>
      <c r="E158" s="1556">
        <v>11.32</v>
      </c>
      <c r="F158" s="990">
        <f t="shared" si="30"/>
        <v>0</v>
      </c>
      <c r="G158" s="1422">
        <f t="shared" si="31"/>
        <v>0</v>
      </c>
      <c r="H158" s="350">
        <v>10</v>
      </c>
      <c r="I158" s="508">
        <v>80</v>
      </c>
      <c r="J158" s="117"/>
      <c r="K158" s="1384">
        <f t="shared" si="32"/>
        <v>0</v>
      </c>
      <c r="L158" s="304"/>
      <c r="M158" s="1287"/>
    </row>
    <row r="159" spans="1:13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59" s="400"/>
      <c r="C159" s="405"/>
      <c r="D159" s="1058"/>
      <c r="E159" s="1528" t="s">
        <v>563</v>
      </c>
      <c r="F159" s="992"/>
      <c r="G159" s="1455"/>
      <c r="H159" s="635"/>
      <c r="I159" s="624"/>
      <c r="J159" s="119"/>
      <c r="K159" s="1387"/>
      <c r="L159" s="304"/>
      <c r="M159" s="1287"/>
    </row>
    <row r="160" spans="1:13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0" s="400"/>
      <c r="C160" s="384" t="s">
        <v>2429</v>
      </c>
      <c r="D160" s="1054" t="s">
        <v>10654</v>
      </c>
      <c r="E160" s="1428">
        <v>57.05</v>
      </c>
      <c r="F160" s="982">
        <f t="shared" si="30"/>
        <v>0</v>
      </c>
      <c r="G160" s="1353">
        <f t="shared" si="31"/>
        <v>0</v>
      </c>
      <c r="H160" s="343">
        <v>5</v>
      </c>
      <c r="I160" s="504">
        <v>50</v>
      </c>
      <c r="J160" s="114"/>
      <c r="K160" s="1383">
        <f t="shared" si="32"/>
        <v>0</v>
      </c>
      <c r="L160" s="304"/>
      <c r="M160" s="1287"/>
    </row>
    <row r="161" spans="1:13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1" s="400"/>
      <c r="C161" s="387" t="s">
        <v>2430</v>
      </c>
      <c r="D161" s="1056" t="s">
        <v>10655</v>
      </c>
      <c r="E161" s="1526">
        <v>40.24</v>
      </c>
      <c r="F161" s="982">
        <f t="shared" si="30"/>
        <v>0</v>
      </c>
      <c r="G161" s="1353">
        <f t="shared" si="31"/>
        <v>0</v>
      </c>
      <c r="H161" s="532">
        <v>5</v>
      </c>
      <c r="I161" s="506">
        <v>50</v>
      </c>
      <c r="J161" s="116"/>
      <c r="K161" s="1383">
        <f t="shared" si="32"/>
        <v>0</v>
      </c>
      <c r="L161" s="304"/>
      <c r="M161" s="1287"/>
    </row>
    <row r="162" spans="1:13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2" s="400"/>
      <c r="C162" s="387" t="s">
        <v>2431</v>
      </c>
      <c r="D162" s="1056" t="s">
        <v>10656</v>
      </c>
      <c r="E162" s="1526">
        <v>42.51</v>
      </c>
      <c r="F162" s="982">
        <f t="shared" si="30"/>
        <v>0</v>
      </c>
      <c r="G162" s="1353">
        <f t="shared" si="31"/>
        <v>0</v>
      </c>
      <c r="H162" s="532">
        <v>5</v>
      </c>
      <c r="I162" s="506">
        <v>50</v>
      </c>
      <c r="J162" s="116"/>
      <c r="K162" s="1383">
        <f t="shared" si="32"/>
        <v>0</v>
      </c>
      <c r="L162" s="304"/>
      <c r="M162" s="1287"/>
    </row>
    <row r="163" spans="1:13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3" s="400"/>
      <c r="C163" s="387" t="s">
        <v>2432</v>
      </c>
      <c r="D163" s="1056" t="s">
        <v>10657</v>
      </c>
      <c r="E163" s="1526">
        <v>38.04</v>
      </c>
      <c r="F163" s="982">
        <f t="shared" si="30"/>
        <v>0</v>
      </c>
      <c r="G163" s="1353">
        <f t="shared" si="31"/>
        <v>0</v>
      </c>
      <c r="H163" s="532">
        <v>5</v>
      </c>
      <c r="I163" s="506">
        <v>50</v>
      </c>
      <c r="J163" s="116"/>
      <c r="K163" s="1383">
        <f t="shared" si="32"/>
        <v>0</v>
      </c>
      <c r="L163" s="304"/>
      <c r="M163" s="1287"/>
    </row>
    <row r="164" spans="1:13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4" s="400"/>
      <c r="C164" s="387" t="s">
        <v>2433</v>
      </c>
      <c r="D164" s="1056" t="s">
        <v>10658</v>
      </c>
      <c r="E164" s="1526">
        <v>42.24</v>
      </c>
      <c r="F164" s="982">
        <f t="shared" si="30"/>
        <v>0</v>
      </c>
      <c r="G164" s="1353">
        <f t="shared" si="31"/>
        <v>0</v>
      </c>
      <c r="H164" s="532">
        <v>5</v>
      </c>
      <c r="I164" s="506">
        <v>50</v>
      </c>
      <c r="J164" s="116"/>
      <c r="K164" s="1383">
        <f t="shared" si="32"/>
        <v>0</v>
      </c>
      <c r="L164" s="304"/>
      <c r="M164" s="1287"/>
    </row>
    <row r="165" spans="1:13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5" s="400"/>
      <c r="C165" s="387" t="s">
        <v>2434</v>
      </c>
      <c r="D165" s="1056" t="s">
        <v>10659</v>
      </c>
      <c r="E165" s="1526">
        <v>27.65</v>
      </c>
      <c r="F165" s="982">
        <f t="shared" si="30"/>
        <v>0</v>
      </c>
      <c r="G165" s="1353">
        <f t="shared" si="31"/>
        <v>0</v>
      </c>
      <c r="H165" s="532">
        <v>5</v>
      </c>
      <c r="I165" s="506">
        <v>50</v>
      </c>
      <c r="J165" s="116"/>
      <c r="K165" s="1383">
        <f t="shared" si="32"/>
        <v>0</v>
      </c>
      <c r="L165" s="304"/>
      <c r="M165" s="1287"/>
    </row>
    <row r="166" spans="1:13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6" s="400"/>
      <c r="C166" s="391" t="s">
        <v>2435</v>
      </c>
      <c r="D166" s="1055" t="s">
        <v>10660</v>
      </c>
      <c r="E166" s="1429">
        <v>26.99</v>
      </c>
      <c r="F166" s="990">
        <f t="shared" si="30"/>
        <v>0</v>
      </c>
      <c r="G166" s="1422">
        <f t="shared" si="31"/>
        <v>0</v>
      </c>
      <c r="H166" s="350">
        <v>5</v>
      </c>
      <c r="I166" s="508">
        <v>50</v>
      </c>
      <c r="J166" s="117"/>
      <c r="K166" s="1384">
        <f t="shared" si="32"/>
        <v>0</v>
      </c>
      <c r="L166" s="304"/>
      <c r="M166" s="1287"/>
    </row>
    <row r="167" spans="1:13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7" s="400"/>
      <c r="C167" s="405"/>
      <c r="D167" s="1058"/>
      <c r="E167" s="1528" t="s">
        <v>563</v>
      </c>
      <c r="F167" s="992"/>
      <c r="G167" s="1455"/>
      <c r="H167" s="635"/>
      <c r="I167" s="624"/>
      <c r="J167" s="119"/>
      <c r="K167" s="1387"/>
      <c r="L167" s="304"/>
      <c r="M167" s="1287"/>
    </row>
    <row r="168" spans="1:13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8" s="400"/>
      <c r="C168" s="384" t="s">
        <v>2436</v>
      </c>
      <c r="D168" s="1054" t="s">
        <v>10661</v>
      </c>
      <c r="E168" s="1428">
        <v>78.23</v>
      </c>
      <c r="F168" s="982">
        <f t="shared" si="30"/>
        <v>0</v>
      </c>
      <c r="G168" s="1353">
        <f t="shared" si="31"/>
        <v>0</v>
      </c>
      <c r="H168" s="343">
        <v>1</v>
      </c>
      <c r="I168" s="504">
        <v>25</v>
      </c>
      <c r="J168" s="114"/>
      <c r="K168" s="1383">
        <f t="shared" si="32"/>
        <v>0</v>
      </c>
      <c r="L168" s="304"/>
      <c r="M168" s="1287"/>
    </row>
    <row r="169" spans="1:13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69" s="400"/>
      <c r="C169" s="387" t="s">
        <v>2437</v>
      </c>
      <c r="D169" s="1056" t="s">
        <v>10662</v>
      </c>
      <c r="E169" s="1526">
        <v>81.349999999999994</v>
      </c>
      <c r="F169" s="982">
        <f t="shared" si="30"/>
        <v>0</v>
      </c>
      <c r="G169" s="1353">
        <f t="shared" si="31"/>
        <v>0</v>
      </c>
      <c r="H169" s="532">
        <v>1</v>
      </c>
      <c r="I169" s="506">
        <v>25</v>
      </c>
      <c r="J169" s="116"/>
      <c r="K169" s="1383">
        <f t="shared" si="32"/>
        <v>0</v>
      </c>
      <c r="L169" s="304"/>
      <c r="M169" s="1287"/>
    </row>
    <row r="170" spans="1:13" ht="15.75" customHeight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0" s="400"/>
      <c r="C170" s="387" t="s">
        <v>2438</v>
      </c>
      <c r="D170" s="1056" t="s">
        <v>10663</v>
      </c>
      <c r="E170" s="1526">
        <v>71.98</v>
      </c>
      <c r="F170" s="982">
        <f t="shared" si="30"/>
        <v>0</v>
      </c>
      <c r="G170" s="1353">
        <f t="shared" si="31"/>
        <v>0</v>
      </c>
      <c r="H170" s="532">
        <v>1</v>
      </c>
      <c r="I170" s="506">
        <v>20</v>
      </c>
      <c r="J170" s="116"/>
      <c r="K170" s="1383">
        <f t="shared" si="32"/>
        <v>0</v>
      </c>
      <c r="L170" s="304"/>
      <c r="M170" s="1287"/>
    </row>
    <row r="171" spans="1:13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1" s="400"/>
      <c r="C171" s="387" t="s">
        <v>2439</v>
      </c>
      <c r="D171" s="1056" t="s">
        <v>10664</v>
      </c>
      <c r="E171" s="1526">
        <v>55.8</v>
      </c>
      <c r="F171" s="982">
        <f t="shared" si="30"/>
        <v>0</v>
      </c>
      <c r="G171" s="1353">
        <f t="shared" si="31"/>
        <v>0</v>
      </c>
      <c r="H171" s="532">
        <v>1</v>
      </c>
      <c r="I171" s="506">
        <v>20</v>
      </c>
      <c r="J171" s="116"/>
      <c r="K171" s="1383">
        <f t="shared" si="32"/>
        <v>0</v>
      </c>
      <c r="L171" s="304"/>
      <c r="M171" s="1287"/>
    </row>
    <row r="172" spans="1:13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2" s="400"/>
      <c r="C172" s="387" t="s">
        <v>2440</v>
      </c>
      <c r="D172" s="1056" t="s">
        <v>10665</v>
      </c>
      <c r="E172" s="1526">
        <v>41.56</v>
      </c>
      <c r="F172" s="982">
        <f t="shared" si="30"/>
        <v>0</v>
      </c>
      <c r="G172" s="1353">
        <f t="shared" si="31"/>
        <v>0</v>
      </c>
      <c r="H172" s="532">
        <v>1</v>
      </c>
      <c r="I172" s="506">
        <v>20</v>
      </c>
      <c r="J172" s="116"/>
      <c r="K172" s="1383">
        <f t="shared" si="32"/>
        <v>0</v>
      </c>
      <c r="L172" s="304"/>
      <c r="M172" s="1287"/>
    </row>
    <row r="173" spans="1:13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3" s="400"/>
      <c r="C173" s="387" t="s">
        <v>2441</v>
      </c>
      <c r="D173" s="1056" t="s">
        <v>10666</v>
      </c>
      <c r="E173" s="1526">
        <v>45.59</v>
      </c>
      <c r="F173" s="982">
        <f t="shared" si="30"/>
        <v>0</v>
      </c>
      <c r="G173" s="1353">
        <f t="shared" si="31"/>
        <v>0</v>
      </c>
      <c r="H173" s="532">
        <v>1</v>
      </c>
      <c r="I173" s="506">
        <v>20</v>
      </c>
      <c r="J173" s="116"/>
      <c r="K173" s="1383">
        <f t="shared" si="32"/>
        <v>0</v>
      </c>
      <c r="L173" s="304"/>
      <c r="M173" s="1287"/>
    </row>
    <row r="174" spans="1:13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4" s="400"/>
      <c r="C174" s="387" t="s">
        <v>2442</v>
      </c>
      <c r="D174" s="1056" t="s">
        <v>10667</v>
      </c>
      <c r="E174" s="1526">
        <v>34.85</v>
      </c>
      <c r="F174" s="982">
        <f t="shared" si="30"/>
        <v>0</v>
      </c>
      <c r="G174" s="1353">
        <f t="shared" si="31"/>
        <v>0</v>
      </c>
      <c r="H174" s="532">
        <v>1</v>
      </c>
      <c r="I174" s="506">
        <v>20</v>
      </c>
      <c r="J174" s="116"/>
      <c r="K174" s="1383">
        <f t="shared" si="32"/>
        <v>0</v>
      </c>
      <c r="L174" s="304"/>
      <c r="M174" s="1287"/>
    </row>
    <row r="175" spans="1:13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5" s="400"/>
      <c r="C175" s="387" t="s">
        <v>2443</v>
      </c>
      <c r="D175" s="1056" t="s">
        <v>10668</v>
      </c>
      <c r="E175" s="1526">
        <v>37.380000000000003</v>
      </c>
      <c r="F175" s="982">
        <f t="shared" si="30"/>
        <v>0</v>
      </c>
      <c r="G175" s="1353">
        <f t="shared" si="31"/>
        <v>0</v>
      </c>
      <c r="H175" s="532">
        <v>1</v>
      </c>
      <c r="I175" s="506">
        <v>20</v>
      </c>
      <c r="J175" s="116"/>
      <c r="K175" s="1383">
        <f t="shared" si="32"/>
        <v>0</v>
      </c>
      <c r="L175" s="304"/>
      <c r="M175" s="1287"/>
    </row>
    <row r="176" spans="1:13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6" s="400"/>
      <c r="C176" s="387" t="s">
        <v>2444</v>
      </c>
      <c r="D176" s="1056" t="s">
        <v>10669</v>
      </c>
      <c r="E176" s="1526">
        <v>39.54</v>
      </c>
      <c r="F176" s="982">
        <f t="shared" si="30"/>
        <v>0</v>
      </c>
      <c r="G176" s="1353">
        <f t="shared" si="31"/>
        <v>0</v>
      </c>
      <c r="H176" s="532">
        <v>1</v>
      </c>
      <c r="I176" s="506">
        <v>20</v>
      </c>
      <c r="J176" s="116"/>
      <c r="K176" s="1383">
        <f t="shared" si="32"/>
        <v>0</v>
      </c>
      <c r="L176" s="304"/>
      <c r="M176" s="1287"/>
    </row>
    <row r="177" spans="1:13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7" s="400"/>
      <c r="C177" s="391" t="s">
        <v>2445</v>
      </c>
      <c r="D177" s="1055" t="s">
        <v>10670</v>
      </c>
      <c r="E177" s="1429">
        <v>116.22</v>
      </c>
      <c r="F177" s="990">
        <f t="shared" si="30"/>
        <v>0</v>
      </c>
      <c r="G177" s="1422">
        <f t="shared" si="31"/>
        <v>0</v>
      </c>
      <c r="H177" s="350">
        <v>1</v>
      </c>
      <c r="I177" s="508">
        <v>20</v>
      </c>
      <c r="J177" s="117"/>
      <c r="K177" s="1384">
        <f t="shared" si="32"/>
        <v>0</v>
      </c>
      <c r="L177" s="304"/>
      <c r="M177" s="1287"/>
    </row>
    <row r="178" spans="1:13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8" s="400"/>
      <c r="C178" s="405"/>
      <c r="D178" s="1058"/>
      <c r="E178" s="1528" t="s">
        <v>563</v>
      </c>
      <c r="F178" s="992"/>
      <c r="G178" s="1455"/>
      <c r="H178" s="635"/>
      <c r="I178" s="624"/>
      <c r="J178" s="119"/>
      <c r="K178" s="1387"/>
      <c r="L178" s="304"/>
      <c r="M178" s="1287"/>
    </row>
    <row r="179" spans="1:13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79" s="400"/>
      <c r="C179" s="384" t="s">
        <v>2446</v>
      </c>
      <c r="D179" s="1054" t="s">
        <v>10671</v>
      </c>
      <c r="E179" s="1428">
        <v>84.44</v>
      </c>
      <c r="F179" s="982">
        <f t="shared" si="30"/>
        <v>0</v>
      </c>
      <c r="G179" s="1353">
        <f t="shared" si="31"/>
        <v>0</v>
      </c>
      <c r="H179" s="343">
        <v>1</v>
      </c>
      <c r="I179" s="504">
        <v>20</v>
      </c>
      <c r="J179" s="114"/>
      <c r="K179" s="1383">
        <f t="shared" si="32"/>
        <v>0</v>
      </c>
      <c r="L179" s="304"/>
      <c r="M179" s="1287"/>
    </row>
    <row r="180" spans="1:13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0" s="400"/>
      <c r="C180" s="387" t="s">
        <v>2447</v>
      </c>
      <c r="D180" s="1056" t="s">
        <v>10672</v>
      </c>
      <c r="E180" s="1526">
        <v>69.099999999999994</v>
      </c>
      <c r="F180" s="982">
        <f t="shared" si="30"/>
        <v>0</v>
      </c>
      <c r="G180" s="1353">
        <f t="shared" si="31"/>
        <v>0</v>
      </c>
      <c r="H180" s="532">
        <v>1</v>
      </c>
      <c r="I180" s="506">
        <v>20</v>
      </c>
      <c r="J180" s="116"/>
      <c r="K180" s="1383">
        <f t="shared" si="32"/>
        <v>0</v>
      </c>
      <c r="L180" s="304"/>
      <c r="M180" s="1287"/>
    </row>
    <row r="181" spans="1:13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1" s="400"/>
      <c r="C181" s="387" t="s">
        <v>2448</v>
      </c>
      <c r="D181" s="1056" t="s">
        <v>10673</v>
      </c>
      <c r="E181" s="1526">
        <v>71.73</v>
      </c>
      <c r="F181" s="982">
        <f t="shared" si="30"/>
        <v>0</v>
      </c>
      <c r="G181" s="1353">
        <f t="shared" si="31"/>
        <v>0</v>
      </c>
      <c r="H181" s="532">
        <v>1</v>
      </c>
      <c r="I181" s="506">
        <v>20</v>
      </c>
      <c r="J181" s="116"/>
      <c r="K181" s="1383">
        <f t="shared" si="32"/>
        <v>0</v>
      </c>
      <c r="L181" s="304"/>
      <c r="M181" s="1287"/>
    </row>
    <row r="182" spans="1:13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2" s="400"/>
      <c r="C182" s="391" t="s">
        <v>2449</v>
      </c>
      <c r="D182" s="1055" t="s">
        <v>10674</v>
      </c>
      <c r="E182" s="1429">
        <v>75.53</v>
      </c>
      <c r="F182" s="990">
        <f t="shared" si="30"/>
        <v>0</v>
      </c>
      <c r="G182" s="1422">
        <f t="shared" si="31"/>
        <v>0</v>
      </c>
      <c r="H182" s="350">
        <v>1</v>
      </c>
      <c r="I182" s="508">
        <v>20</v>
      </c>
      <c r="J182" s="117"/>
      <c r="K182" s="1384">
        <f t="shared" si="32"/>
        <v>0</v>
      </c>
      <c r="L182" s="304"/>
      <c r="M182" s="1287"/>
    </row>
    <row r="183" spans="1:13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3" s="400"/>
      <c r="C183" s="405"/>
      <c r="D183" s="1058"/>
      <c r="E183" s="1528" t="s">
        <v>563</v>
      </c>
      <c r="F183" s="992"/>
      <c r="G183" s="1455"/>
      <c r="H183" s="635"/>
      <c r="I183" s="624"/>
      <c r="J183" s="119"/>
      <c r="K183" s="1387"/>
      <c r="L183" s="304"/>
      <c r="M183" s="1287"/>
    </row>
    <row r="184" spans="1:13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4" s="400"/>
      <c r="C184" s="384" t="s">
        <v>2450</v>
      </c>
      <c r="D184" s="1054" t="s">
        <v>10675</v>
      </c>
      <c r="E184" s="1428">
        <v>170.3</v>
      </c>
      <c r="F184" s="982">
        <f t="shared" si="30"/>
        <v>0</v>
      </c>
      <c r="G184" s="1353">
        <f t="shared" si="31"/>
        <v>0</v>
      </c>
      <c r="H184" s="343">
        <v>1</v>
      </c>
      <c r="I184" s="504">
        <v>20</v>
      </c>
      <c r="J184" s="114"/>
      <c r="K184" s="1383">
        <f t="shared" si="32"/>
        <v>0</v>
      </c>
      <c r="L184" s="304"/>
      <c r="M184" s="1287"/>
    </row>
    <row r="185" spans="1:13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5" s="400"/>
      <c r="C185" s="387" t="s">
        <v>2451</v>
      </c>
      <c r="D185" s="1056" t="s">
        <v>10676</v>
      </c>
      <c r="E185" s="1526">
        <v>133.07</v>
      </c>
      <c r="F185" s="982">
        <f t="shared" si="30"/>
        <v>0</v>
      </c>
      <c r="G185" s="1353">
        <f t="shared" si="31"/>
        <v>0</v>
      </c>
      <c r="H185" s="532">
        <v>1</v>
      </c>
      <c r="I185" s="506">
        <v>10</v>
      </c>
      <c r="J185" s="116"/>
      <c r="K185" s="1383">
        <f t="shared" si="32"/>
        <v>0</v>
      </c>
      <c r="L185" s="304"/>
      <c r="M185" s="1287"/>
    </row>
    <row r="186" spans="1:13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6" s="400"/>
      <c r="C186" s="387" t="s">
        <v>2452</v>
      </c>
      <c r="D186" s="1056" t="s">
        <v>10677</v>
      </c>
      <c r="E186" s="1526">
        <v>112.51</v>
      </c>
      <c r="F186" s="982">
        <f t="shared" si="30"/>
        <v>0</v>
      </c>
      <c r="G186" s="1353">
        <f t="shared" si="31"/>
        <v>0</v>
      </c>
      <c r="H186" s="532">
        <v>1</v>
      </c>
      <c r="I186" s="506">
        <v>10</v>
      </c>
      <c r="J186" s="116"/>
      <c r="K186" s="1383">
        <f t="shared" si="32"/>
        <v>0</v>
      </c>
      <c r="L186" s="304"/>
      <c r="M186" s="1287"/>
    </row>
    <row r="187" spans="1:13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7" s="400"/>
      <c r="C187" s="387" t="s">
        <v>2453</v>
      </c>
      <c r="D187" s="1056" t="s">
        <v>10678</v>
      </c>
      <c r="E187" s="1526">
        <v>116.24</v>
      </c>
      <c r="F187" s="982">
        <f t="shared" si="30"/>
        <v>0</v>
      </c>
      <c r="G187" s="1353">
        <f t="shared" si="31"/>
        <v>0</v>
      </c>
      <c r="H187" s="532">
        <v>1</v>
      </c>
      <c r="I187" s="506">
        <v>10</v>
      </c>
      <c r="J187" s="116"/>
      <c r="K187" s="1383">
        <f t="shared" si="32"/>
        <v>0</v>
      </c>
      <c r="L187" s="304"/>
      <c r="M187" s="1287"/>
    </row>
    <row r="188" spans="1:13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8" s="400"/>
      <c r="C188" s="387" t="s">
        <v>2454</v>
      </c>
      <c r="D188" s="1056" t="s">
        <v>10679</v>
      </c>
      <c r="E188" s="1526">
        <v>118.49</v>
      </c>
      <c r="F188" s="982">
        <f t="shared" si="30"/>
        <v>0</v>
      </c>
      <c r="G188" s="1353">
        <f t="shared" si="31"/>
        <v>0</v>
      </c>
      <c r="H188" s="532">
        <v>1</v>
      </c>
      <c r="I188" s="506">
        <v>10</v>
      </c>
      <c r="J188" s="116"/>
      <c r="K188" s="1383">
        <f t="shared" si="32"/>
        <v>0</v>
      </c>
      <c r="L188" s="304"/>
      <c r="M188" s="1287"/>
    </row>
    <row r="189" spans="1:13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89" s="400"/>
      <c r="C189" s="391" t="s">
        <v>2455</v>
      </c>
      <c r="D189" s="1055" t="s">
        <v>10680</v>
      </c>
      <c r="E189" s="1429">
        <v>89.07</v>
      </c>
      <c r="F189" s="990">
        <f t="shared" si="30"/>
        <v>0</v>
      </c>
      <c r="G189" s="1422">
        <f t="shared" si="31"/>
        <v>0</v>
      </c>
      <c r="H189" s="350">
        <v>1</v>
      </c>
      <c r="I189" s="508">
        <v>10</v>
      </c>
      <c r="J189" s="117"/>
      <c r="K189" s="1384">
        <f t="shared" si="32"/>
        <v>0</v>
      </c>
      <c r="L189" s="304"/>
      <c r="M189" s="1287"/>
    </row>
    <row r="190" spans="1:13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0" s="400"/>
      <c r="C190" s="405"/>
      <c r="D190" s="1058"/>
      <c r="E190" s="1528" t="s">
        <v>563</v>
      </c>
      <c r="F190" s="992"/>
      <c r="G190" s="1455"/>
      <c r="H190" s="635"/>
      <c r="I190" s="624"/>
      <c r="J190" s="119"/>
      <c r="K190" s="1387"/>
      <c r="L190" s="304"/>
      <c r="M190" s="1287"/>
    </row>
    <row r="191" spans="1:13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1" s="400"/>
      <c r="C191" s="384" t="s">
        <v>2456</v>
      </c>
      <c r="D191" s="1054" t="s">
        <v>10681</v>
      </c>
      <c r="E191" s="1428">
        <v>333.81</v>
      </c>
      <c r="F191" s="982">
        <f t="shared" si="30"/>
        <v>0</v>
      </c>
      <c r="G191" s="1353">
        <f t="shared" si="31"/>
        <v>0</v>
      </c>
      <c r="H191" s="343">
        <v>1</v>
      </c>
      <c r="I191" s="504">
        <v>310</v>
      </c>
      <c r="J191" s="114"/>
      <c r="K191" s="1383">
        <f t="shared" si="32"/>
        <v>0</v>
      </c>
      <c r="L191" s="304"/>
      <c r="M191" s="1287"/>
    </row>
    <row r="192" spans="1:13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2" s="400"/>
      <c r="C192" s="387" t="s">
        <v>2457</v>
      </c>
      <c r="D192" s="1056" t="s">
        <v>10682</v>
      </c>
      <c r="E192" s="1526">
        <v>414.48</v>
      </c>
      <c r="F192" s="982">
        <f t="shared" si="30"/>
        <v>0</v>
      </c>
      <c r="G192" s="1353">
        <f t="shared" si="31"/>
        <v>0</v>
      </c>
      <c r="H192" s="532">
        <v>1</v>
      </c>
      <c r="I192" s="506">
        <v>630</v>
      </c>
      <c r="J192" s="116"/>
      <c r="K192" s="1383">
        <f t="shared" si="32"/>
        <v>0</v>
      </c>
      <c r="L192" s="304"/>
      <c r="M192" s="1287"/>
    </row>
    <row r="193" spans="1:13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3" s="400"/>
      <c r="C193" s="387" t="s">
        <v>2458</v>
      </c>
      <c r="D193" s="1056" t="s">
        <v>10683</v>
      </c>
      <c r="E193" s="1526">
        <v>430.95</v>
      </c>
      <c r="F193" s="982">
        <f t="shared" si="30"/>
        <v>0</v>
      </c>
      <c r="G193" s="1353">
        <f t="shared" si="31"/>
        <v>0</v>
      </c>
      <c r="H193" s="532">
        <v>1</v>
      </c>
      <c r="I193" s="506">
        <v>568</v>
      </c>
      <c r="J193" s="116"/>
      <c r="K193" s="1383">
        <f t="shared" si="32"/>
        <v>0</v>
      </c>
      <c r="L193" s="304"/>
      <c r="M193" s="1287"/>
    </row>
    <row r="194" spans="1:13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4" s="400"/>
      <c r="C194" s="387" t="s">
        <v>2459</v>
      </c>
      <c r="D194" s="1056" t="s">
        <v>10684</v>
      </c>
      <c r="E194" s="1526">
        <v>414.48</v>
      </c>
      <c r="F194" s="982">
        <f t="shared" si="30"/>
        <v>0</v>
      </c>
      <c r="G194" s="1353">
        <f t="shared" si="31"/>
        <v>0</v>
      </c>
      <c r="H194" s="532">
        <v>1</v>
      </c>
      <c r="I194" s="506">
        <v>539</v>
      </c>
      <c r="J194" s="116"/>
      <c r="K194" s="1383">
        <f t="shared" si="32"/>
        <v>0</v>
      </c>
      <c r="L194" s="304"/>
      <c r="M194" s="1287"/>
    </row>
    <row r="195" spans="1:13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5" s="400"/>
      <c r="C195" s="387" t="s">
        <v>2460</v>
      </c>
      <c r="D195" s="1056" t="s">
        <v>10685</v>
      </c>
      <c r="E195" s="1526">
        <v>419.7</v>
      </c>
      <c r="F195" s="982">
        <f t="shared" si="30"/>
        <v>0</v>
      </c>
      <c r="G195" s="1353">
        <f t="shared" si="31"/>
        <v>0</v>
      </c>
      <c r="H195" s="532">
        <v>1</v>
      </c>
      <c r="I195" s="506">
        <v>480</v>
      </c>
      <c r="J195" s="116"/>
      <c r="K195" s="1383">
        <f t="shared" si="32"/>
        <v>0</v>
      </c>
      <c r="L195" s="304"/>
      <c r="M195" s="1287"/>
    </row>
    <row r="196" spans="1:13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6" s="400"/>
      <c r="C196" s="391" t="s">
        <v>2461</v>
      </c>
      <c r="D196" s="1055" t="s">
        <v>10686</v>
      </c>
      <c r="E196" s="1429">
        <v>369.97</v>
      </c>
      <c r="F196" s="990">
        <f t="shared" si="30"/>
        <v>0</v>
      </c>
      <c r="G196" s="1422">
        <f t="shared" si="31"/>
        <v>0</v>
      </c>
      <c r="H196" s="350">
        <v>1</v>
      </c>
      <c r="I196" s="508">
        <v>420</v>
      </c>
      <c r="J196" s="117"/>
      <c r="K196" s="1384">
        <f t="shared" si="32"/>
        <v>0</v>
      </c>
      <c r="L196" s="304"/>
      <c r="M196" s="1287"/>
    </row>
    <row r="197" spans="1:13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7" s="400"/>
      <c r="C197" s="405"/>
      <c r="D197" s="1058"/>
      <c r="E197" s="1528" t="s">
        <v>563</v>
      </c>
      <c r="F197" s="992"/>
      <c r="G197" s="1455"/>
      <c r="H197" s="635"/>
      <c r="I197" s="624"/>
      <c r="J197" s="119"/>
      <c r="K197" s="1387"/>
      <c r="L197" s="304"/>
      <c r="M197" s="1287"/>
    </row>
    <row r="198" spans="1:13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8" s="400"/>
      <c r="C198" s="384" t="s">
        <v>2462</v>
      </c>
      <c r="D198" s="1054" t="s">
        <v>10687</v>
      </c>
      <c r="E198" s="1428">
        <v>462.81</v>
      </c>
      <c r="F198" s="982">
        <f t="shared" si="30"/>
        <v>0</v>
      </c>
      <c r="G198" s="1353">
        <f t="shared" si="31"/>
        <v>0</v>
      </c>
      <c r="H198" s="343">
        <v>1</v>
      </c>
      <c r="I198" s="504">
        <v>384</v>
      </c>
      <c r="J198" s="114"/>
      <c r="K198" s="1383">
        <f t="shared" si="32"/>
        <v>0</v>
      </c>
      <c r="L198" s="304"/>
      <c r="M198" s="1287"/>
    </row>
    <row r="199" spans="1:13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199" s="400"/>
      <c r="C199" s="387" t="s">
        <v>2463</v>
      </c>
      <c r="D199" s="1056" t="s">
        <v>10688</v>
      </c>
      <c r="E199" s="1526">
        <v>462.81</v>
      </c>
      <c r="F199" s="982">
        <f t="shared" si="30"/>
        <v>0</v>
      </c>
      <c r="G199" s="1353">
        <f t="shared" si="31"/>
        <v>0</v>
      </c>
      <c r="H199" s="532">
        <v>1</v>
      </c>
      <c r="I199" s="506">
        <v>384</v>
      </c>
      <c r="J199" s="116"/>
      <c r="K199" s="1383">
        <f t="shared" si="32"/>
        <v>0</v>
      </c>
      <c r="L199" s="304"/>
      <c r="M199" s="1287"/>
    </row>
    <row r="200" spans="1:13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0" s="400"/>
      <c r="C200" s="387" t="s">
        <v>2464</v>
      </c>
      <c r="D200" s="1056" t="s">
        <v>10689</v>
      </c>
      <c r="E200" s="1526">
        <v>462.81</v>
      </c>
      <c r="F200" s="982">
        <f t="shared" si="30"/>
        <v>0</v>
      </c>
      <c r="G200" s="1353">
        <f t="shared" si="31"/>
        <v>0</v>
      </c>
      <c r="H200" s="532">
        <v>1</v>
      </c>
      <c r="I200" s="506">
        <v>352</v>
      </c>
      <c r="J200" s="116"/>
      <c r="K200" s="1383">
        <f t="shared" si="32"/>
        <v>0</v>
      </c>
      <c r="L200" s="304"/>
      <c r="M200" s="1287"/>
    </row>
    <row r="201" spans="1:13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1" s="400"/>
      <c r="C201" s="387" t="s">
        <v>2465</v>
      </c>
      <c r="D201" s="1056" t="s">
        <v>10690</v>
      </c>
      <c r="E201" s="1526">
        <v>444.34</v>
      </c>
      <c r="F201" s="982">
        <f t="shared" si="30"/>
        <v>0</v>
      </c>
      <c r="G201" s="1353">
        <f t="shared" si="31"/>
        <v>0</v>
      </c>
      <c r="H201" s="532">
        <v>1</v>
      </c>
      <c r="I201" s="506">
        <v>297</v>
      </c>
      <c r="J201" s="116"/>
      <c r="K201" s="1383">
        <f t="shared" si="32"/>
        <v>0</v>
      </c>
      <c r="L201" s="304"/>
      <c r="M201" s="1287"/>
    </row>
    <row r="202" spans="1:13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2" s="400"/>
      <c r="C202" s="391" t="s">
        <v>2466</v>
      </c>
      <c r="D202" s="1055" t="s">
        <v>10691</v>
      </c>
      <c r="E202" s="1429">
        <v>490.22</v>
      </c>
      <c r="F202" s="990">
        <f t="shared" si="30"/>
        <v>0</v>
      </c>
      <c r="G202" s="1422">
        <f t="shared" si="31"/>
        <v>0</v>
      </c>
      <c r="H202" s="350">
        <v>1</v>
      </c>
      <c r="I202" s="508">
        <v>283</v>
      </c>
      <c r="J202" s="117"/>
      <c r="K202" s="1384">
        <f t="shared" si="32"/>
        <v>0</v>
      </c>
      <c r="L202" s="304"/>
      <c r="M202" s="1287"/>
    </row>
    <row r="203" spans="1:13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3" s="400"/>
      <c r="C203" s="405"/>
      <c r="D203" s="1058"/>
      <c r="E203" s="1528" t="s">
        <v>563</v>
      </c>
      <c r="F203" s="992"/>
      <c r="G203" s="1455"/>
      <c r="H203" s="635"/>
      <c r="I203" s="624"/>
      <c r="J203" s="119"/>
      <c r="K203" s="1387"/>
      <c r="L203" s="304"/>
      <c r="M203" s="1287"/>
    </row>
    <row r="204" spans="1:13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4" s="400"/>
      <c r="C204" s="384" t="s">
        <v>2467</v>
      </c>
      <c r="D204" s="1054" t="s">
        <v>10692</v>
      </c>
      <c r="E204" s="1428">
        <v>513.16999999999996</v>
      </c>
      <c r="F204" s="982">
        <f t="shared" si="30"/>
        <v>0</v>
      </c>
      <c r="G204" s="1353">
        <f t="shared" si="31"/>
        <v>0</v>
      </c>
      <c r="H204" s="343">
        <v>1</v>
      </c>
      <c r="I204" s="504">
        <v>162</v>
      </c>
      <c r="J204" s="114"/>
      <c r="K204" s="1383">
        <f t="shared" si="32"/>
        <v>0</v>
      </c>
      <c r="L204" s="304"/>
      <c r="M204" s="1287"/>
    </row>
    <row r="205" spans="1:13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5" s="400"/>
      <c r="C205" s="387" t="s">
        <v>2468</v>
      </c>
      <c r="D205" s="1056" t="s">
        <v>10693</v>
      </c>
      <c r="E205" s="1526">
        <v>623.09</v>
      </c>
      <c r="F205" s="982">
        <f t="shared" si="30"/>
        <v>0</v>
      </c>
      <c r="G205" s="1353">
        <f t="shared" si="31"/>
        <v>0</v>
      </c>
      <c r="H205" s="532">
        <v>1</v>
      </c>
      <c r="I205" s="506">
        <v>194</v>
      </c>
      <c r="J205" s="116"/>
      <c r="K205" s="1383">
        <f t="shared" si="32"/>
        <v>0</v>
      </c>
      <c r="L205" s="304"/>
      <c r="M205" s="1287"/>
    </row>
    <row r="206" spans="1:13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6" s="400"/>
      <c r="C206" s="387" t="s">
        <v>2469</v>
      </c>
      <c r="D206" s="1056" t="s">
        <v>10694</v>
      </c>
      <c r="E206" s="1526">
        <v>592.29999999999995</v>
      </c>
      <c r="F206" s="982">
        <f t="shared" si="30"/>
        <v>0</v>
      </c>
      <c r="G206" s="1353">
        <f t="shared" si="31"/>
        <v>0</v>
      </c>
      <c r="H206" s="532">
        <v>1</v>
      </c>
      <c r="I206" s="506">
        <v>165</v>
      </c>
      <c r="J206" s="116"/>
      <c r="K206" s="1383">
        <f t="shared" si="32"/>
        <v>0</v>
      </c>
      <c r="L206" s="304"/>
      <c r="M206" s="1287"/>
    </row>
    <row r="207" spans="1:13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7" s="400"/>
      <c r="C207" s="387" t="s">
        <v>2470</v>
      </c>
      <c r="D207" s="1056" t="s">
        <v>10695</v>
      </c>
      <c r="E207" s="1526">
        <v>500.08</v>
      </c>
      <c r="F207" s="982">
        <f t="shared" si="30"/>
        <v>0</v>
      </c>
      <c r="G207" s="1353">
        <f t="shared" si="31"/>
        <v>0</v>
      </c>
      <c r="H207" s="532">
        <v>1</v>
      </c>
      <c r="I207" s="506">
        <v>162</v>
      </c>
      <c r="J207" s="116"/>
      <c r="K207" s="1383">
        <f t="shared" si="32"/>
        <v>0</v>
      </c>
      <c r="L207" s="304"/>
      <c r="M207" s="1287"/>
    </row>
    <row r="208" spans="1:13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8" s="400"/>
      <c r="C208" s="387" t="s">
        <v>2471</v>
      </c>
      <c r="D208" s="1056" t="s">
        <v>10696</v>
      </c>
      <c r="E208" s="1526">
        <v>486.52</v>
      </c>
      <c r="F208" s="982">
        <f t="shared" si="30"/>
        <v>0</v>
      </c>
      <c r="G208" s="1353">
        <f t="shared" si="31"/>
        <v>0</v>
      </c>
      <c r="H208" s="532">
        <v>1</v>
      </c>
      <c r="I208" s="506">
        <v>168</v>
      </c>
      <c r="J208" s="116"/>
      <c r="K208" s="1383">
        <f t="shared" si="32"/>
        <v>0</v>
      </c>
      <c r="L208" s="304"/>
      <c r="M208" s="1287"/>
    </row>
    <row r="209" spans="1:13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09" s="400"/>
      <c r="C209" s="391" t="s">
        <v>2472</v>
      </c>
      <c r="D209" s="1055" t="s">
        <v>10697</v>
      </c>
      <c r="E209" s="1429">
        <v>533.16999999999996</v>
      </c>
      <c r="F209" s="990">
        <f t="shared" si="30"/>
        <v>0</v>
      </c>
      <c r="G209" s="1422">
        <f t="shared" si="31"/>
        <v>0</v>
      </c>
      <c r="H209" s="350">
        <v>1</v>
      </c>
      <c r="I209" s="508">
        <v>156</v>
      </c>
      <c r="J209" s="117"/>
      <c r="K209" s="1384">
        <f t="shared" si="32"/>
        <v>0</v>
      </c>
      <c r="L209" s="304"/>
      <c r="M209" s="1287"/>
    </row>
    <row r="210" spans="1:13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0" s="513"/>
      <c r="C210" s="472"/>
      <c r="D210" s="473" t="s">
        <v>2473</v>
      </c>
      <c r="E210" s="1555" t="s">
        <v>563</v>
      </c>
      <c r="F210" s="977"/>
      <c r="G210" s="1415"/>
      <c r="H210" s="978"/>
      <c r="I210" s="979"/>
      <c r="J210" s="192"/>
      <c r="K210" s="1404"/>
      <c r="L210" s="304"/>
      <c r="M210" s="1287"/>
    </row>
    <row r="211" spans="1:13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1" s="400"/>
      <c r="C211" s="384" t="s">
        <v>2474</v>
      </c>
      <c r="D211" s="1011" t="s">
        <v>10698</v>
      </c>
      <c r="E211" s="1353">
        <v>5.7</v>
      </c>
      <c r="F211" s="982">
        <f t="shared" ref="F211:F219" si="33">$F$2</f>
        <v>0</v>
      </c>
      <c r="G211" s="1353">
        <f t="shared" ref="G211:G219" si="34">IFERROR(E211*F211,"-")</f>
        <v>0</v>
      </c>
      <c r="H211" s="343">
        <v>10</v>
      </c>
      <c r="I211" s="504">
        <v>200</v>
      </c>
      <c r="J211" s="114"/>
      <c r="K211" s="1383">
        <f t="shared" ref="K211:K219" si="35">IFERROR(G211*J211,0)</f>
        <v>0</v>
      </c>
      <c r="L211" s="304"/>
      <c r="M211" s="1287"/>
    </row>
    <row r="212" spans="1:13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2" s="400"/>
      <c r="C212" s="391" t="s">
        <v>2475</v>
      </c>
      <c r="D212" s="998" t="s">
        <v>10699</v>
      </c>
      <c r="E212" s="1355">
        <v>10.24</v>
      </c>
      <c r="F212" s="990">
        <f t="shared" si="33"/>
        <v>0</v>
      </c>
      <c r="G212" s="1422">
        <f t="shared" si="34"/>
        <v>0</v>
      </c>
      <c r="H212" s="350">
        <v>10</v>
      </c>
      <c r="I212" s="508">
        <v>150</v>
      </c>
      <c r="J212" s="117"/>
      <c r="K212" s="1384">
        <f t="shared" si="35"/>
        <v>0</v>
      </c>
      <c r="L212" s="304"/>
      <c r="M212" s="1287"/>
    </row>
    <row r="213" spans="1:13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3" s="400"/>
      <c r="C213" s="387" t="s">
        <v>2476</v>
      </c>
      <c r="D213" s="1056" t="s">
        <v>10700</v>
      </c>
      <c r="E213" s="1354">
        <v>19.11</v>
      </c>
      <c r="F213" s="985">
        <f t="shared" si="33"/>
        <v>0</v>
      </c>
      <c r="G213" s="1354">
        <f t="shared" si="34"/>
        <v>0</v>
      </c>
      <c r="H213" s="532">
        <v>10</v>
      </c>
      <c r="I213" s="506">
        <v>110</v>
      </c>
      <c r="J213" s="116"/>
      <c r="K213" s="1385">
        <f t="shared" si="35"/>
        <v>0</v>
      </c>
      <c r="L213" s="304"/>
      <c r="M213" s="1287"/>
    </row>
    <row r="214" spans="1:13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4" s="400"/>
      <c r="C214" s="387" t="s">
        <v>2477</v>
      </c>
      <c r="D214" s="1012" t="s">
        <v>10701</v>
      </c>
      <c r="E214" s="1354">
        <v>41.78</v>
      </c>
      <c r="F214" s="982">
        <f t="shared" si="33"/>
        <v>0</v>
      </c>
      <c r="G214" s="1353">
        <f t="shared" si="34"/>
        <v>0</v>
      </c>
      <c r="H214" s="532">
        <v>1</v>
      </c>
      <c r="I214" s="506">
        <v>60</v>
      </c>
      <c r="J214" s="116"/>
      <c r="K214" s="1383">
        <f t="shared" si="35"/>
        <v>0</v>
      </c>
      <c r="L214" s="304"/>
      <c r="M214" s="1287"/>
    </row>
    <row r="215" spans="1:13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5" s="400"/>
      <c r="C215" s="387" t="s">
        <v>2478</v>
      </c>
      <c r="D215" s="1012" t="s">
        <v>10702</v>
      </c>
      <c r="E215" s="1354">
        <v>58.59</v>
      </c>
      <c r="F215" s="982">
        <f t="shared" si="33"/>
        <v>0</v>
      </c>
      <c r="G215" s="1353">
        <f t="shared" si="34"/>
        <v>0</v>
      </c>
      <c r="H215" s="532">
        <v>1</v>
      </c>
      <c r="I215" s="506">
        <v>35</v>
      </c>
      <c r="J215" s="116"/>
      <c r="K215" s="1383">
        <f t="shared" si="35"/>
        <v>0</v>
      </c>
      <c r="L215" s="304"/>
      <c r="M215" s="1287"/>
    </row>
    <row r="216" spans="1:13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6" s="400"/>
      <c r="C216" s="387" t="s">
        <v>2479</v>
      </c>
      <c r="D216" s="1056" t="s">
        <v>10703</v>
      </c>
      <c r="E216" s="1354">
        <v>112.7</v>
      </c>
      <c r="F216" s="982">
        <f t="shared" si="33"/>
        <v>0</v>
      </c>
      <c r="G216" s="1353">
        <f t="shared" si="34"/>
        <v>0</v>
      </c>
      <c r="H216" s="532">
        <v>1</v>
      </c>
      <c r="I216" s="506">
        <v>25</v>
      </c>
      <c r="J216" s="116"/>
      <c r="K216" s="1383">
        <f t="shared" si="35"/>
        <v>0</v>
      </c>
      <c r="L216" s="304"/>
      <c r="M216" s="1287"/>
    </row>
    <row r="217" spans="1:13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7" s="400"/>
      <c r="C217" s="387" t="s">
        <v>2480</v>
      </c>
      <c r="D217" s="1056" t="s">
        <v>10704</v>
      </c>
      <c r="E217" s="1354">
        <v>254.97</v>
      </c>
      <c r="F217" s="982">
        <f t="shared" si="33"/>
        <v>0</v>
      </c>
      <c r="G217" s="1353">
        <f t="shared" si="34"/>
        <v>0</v>
      </c>
      <c r="H217" s="532">
        <v>1</v>
      </c>
      <c r="I217" s="506">
        <v>0</v>
      </c>
      <c r="J217" s="116"/>
      <c r="K217" s="1383">
        <f t="shared" si="35"/>
        <v>0</v>
      </c>
      <c r="L217" s="304"/>
      <c r="M217" s="1287"/>
    </row>
    <row r="218" spans="1:13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8" s="400"/>
      <c r="C218" s="387" t="s">
        <v>2481</v>
      </c>
      <c r="D218" s="1056" t="s">
        <v>10705</v>
      </c>
      <c r="E218" s="1354">
        <v>320.87</v>
      </c>
      <c r="F218" s="982">
        <f t="shared" si="33"/>
        <v>0</v>
      </c>
      <c r="G218" s="1353">
        <f t="shared" si="34"/>
        <v>0</v>
      </c>
      <c r="H218" s="532">
        <v>1</v>
      </c>
      <c r="I218" s="506">
        <v>0</v>
      </c>
      <c r="J218" s="116"/>
      <c r="K218" s="1383">
        <f t="shared" si="35"/>
        <v>0</v>
      </c>
      <c r="L218" s="304"/>
      <c r="M218" s="1287"/>
    </row>
    <row r="219" spans="1:13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19" s="400"/>
      <c r="C219" s="391" t="s">
        <v>2482</v>
      </c>
      <c r="D219" s="1055" t="s">
        <v>10706</v>
      </c>
      <c r="E219" s="1355">
        <v>392.31</v>
      </c>
      <c r="F219" s="990">
        <f t="shared" si="33"/>
        <v>0</v>
      </c>
      <c r="G219" s="1422">
        <f t="shared" si="34"/>
        <v>0</v>
      </c>
      <c r="H219" s="350">
        <v>1</v>
      </c>
      <c r="I219" s="508">
        <v>0</v>
      </c>
      <c r="J219" s="117"/>
      <c r="K219" s="1384">
        <f t="shared" si="35"/>
        <v>0</v>
      </c>
      <c r="L219" s="304"/>
      <c r="M219" s="1287"/>
    </row>
    <row r="220" spans="1:13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0" s="400"/>
      <c r="C220" s="405"/>
      <c r="D220" s="1058"/>
      <c r="E220" s="1538" t="s">
        <v>563</v>
      </c>
      <c r="F220" s="992"/>
      <c r="G220" s="1538"/>
      <c r="H220" s="999"/>
      <c r="I220" s="624"/>
      <c r="J220" s="119"/>
      <c r="K220" s="1387"/>
      <c r="L220" s="304"/>
      <c r="M220" s="1287"/>
    </row>
    <row r="221" spans="1:13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1" s="400"/>
      <c r="C221" s="384" t="s">
        <v>2483</v>
      </c>
      <c r="D221" s="1054" t="s">
        <v>10707</v>
      </c>
      <c r="E221" s="1353">
        <v>9.09</v>
      </c>
      <c r="F221" s="982">
        <f t="shared" ref="F221:F227" si="36">$F$2</f>
        <v>0</v>
      </c>
      <c r="G221" s="1353">
        <f t="shared" ref="G221:G227" si="37">IFERROR(E221*F221,"-")</f>
        <v>0</v>
      </c>
      <c r="H221" s="343">
        <v>10</v>
      </c>
      <c r="I221" s="504">
        <v>300</v>
      </c>
      <c r="J221" s="114"/>
      <c r="K221" s="1383">
        <f t="shared" ref="K221:K227" si="38">IFERROR(G221*J221,0)</f>
        <v>0</v>
      </c>
      <c r="L221" s="304"/>
      <c r="M221" s="1287"/>
    </row>
    <row r="222" spans="1:13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2" s="400"/>
      <c r="C222" s="387" t="s">
        <v>2484</v>
      </c>
      <c r="D222" s="1056" t="s">
        <v>10708</v>
      </c>
      <c r="E222" s="1354">
        <v>11.47</v>
      </c>
      <c r="F222" s="982">
        <f t="shared" si="36"/>
        <v>0</v>
      </c>
      <c r="G222" s="1353">
        <f t="shared" si="37"/>
        <v>0</v>
      </c>
      <c r="H222" s="532">
        <v>10</v>
      </c>
      <c r="I222" s="506">
        <v>200</v>
      </c>
      <c r="J222" s="116"/>
      <c r="K222" s="1383">
        <f t="shared" si="38"/>
        <v>0</v>
      </c>
      <c r="L222" s="304"/>
      <c r="M222" s="1287"/>
    </row>
    <row r="223" spans="1:13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3" s="400"/>
      <c r="C223" s="387" t="s">
        <v>2485</v>
      </c>
      <c r="D223" s="1056" t="s">
        <v>10709</v>
      </c>
      <c r="E223" s="1354">
        <v>12.31</v>
      </c>
      <c r="F223" s="982">
        <f t="shared" si="36"/>
        <v>0</v>
      </c>
      <c r="G223" s="1353">
        <f t="shared" si="37"/>
        <v>0</v>
      </c>
      <c r="H223" s="532">
        <v>10</v>
      </c>
      <c r="I223" s="506">
        <v>180</v>
      </c>
      <c r="J223" s="116"/>
      <c r="K223" s="1383">
        <f t="shared" si="38"/>
        <v>0</v>
      </c>
      <c r="L223" s="304"/>
      <c r="M223" s="1287"/>
    </row>
    <row r="224" spans="1:13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4" s="400"/>
      <c r="C224" s="387" t="s">
        <v>2486</v>
      </c>
      <c r="D224" s="1056" t="s">
        <v>10710</v>
      </c>
      <c r="E224" s="1354">
        <v>30.11</v>
      </c>
      <c r="F224" s="982">
        <f t="shared" si="36"/>
        <v>0</v>
      </c>
      <c r="G224" s="1353">
        <f t="shared" si="37"/>
        <v>0</v>
      </c>
      <c r="H224" s="532">
        <v>10</v>
      </c>
      <c r="I224" s="506">
        <v>110</v>
      </c>
      <c r="J224" s="116"/>
      <c r="K224" s="1383">
        <f t="shared" si="38"/>
        <v>0</v>
      </c>
      <c r="L224" s="304"/>
      <c r="M224" s="1287"/>
    </row>
    <row r="225" spans="1:13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5" s="400"/>
      <c r="C225" s="387" t="s">
        <v>2487</v>
      </c>
      <c r="D225" s="1056" t="s">
        <v>10711</v>
      </c>
      <c r="E225" s="1354">
        <v>38.31</v>
      </c>
      <c r="F225" s="982">
        <f t="shared" si="36"/>
        <v>0</v>
      </c>
      <c r="G225" s="1353">
        <f t="shared" si="37"/>
        <v>0</v>
      </c>
      <c r="H225" s="532">
        <v>10</v>
      </c>
      <c r="I225" s="506">
        <v>110</v>
      </c>
      <c r="J225" s="116"/>
      <c r="K225" s="1383">
        <f t="shared" si="38"/>
        <v>0</v>
      </c>
      <c r="L225" s="304"/>
      <c r="M225" s="1287"/>
    </row>
    <row r="226" spans="1:13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6" s="400"/>
      <c r="C226" s="387" t="s">
        <v>2488</v>
      </c>
      <c r="D226" s="1056" t="s">
        <v>10712</v>
      </c>
      <c r="E226" s="1354">
        <v>38.31</v>
      </c>
      <c r="F226" s="982">
        <f t="shared" si="36"/>
        <v>0</v>
      </c>
      <c r="G226" s="1353">
        <f t="shared" si="37"/>
        <v>0</v>
      </c>
      <c r="H226" s="532">
        <v>10</v>
      </c>
      <c r="I226" s="506">
        <v>70</v>
      </c>
      <c r="J226" s="116"/>
      <c r="K226" s="1383">
        <f t="shared" si="38"/>
        <v>0</v>
      </c>
      <c r="L226" s="304"/>
      <c r="M226" s="1287"/>
    </row>
    <row r="227" spans="1:13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7" s="400"/>
      <c r="C227" s="391" t="s">
        <v>2489</v>
      </c>
      <c r="D227" s="1055" t="s">
        <v>10713</v>
      </c>
      <c r="E227" s="1355">
        <v>44.08</v>
      </c>
      <c r="F227" s="990">
        <f t="shared" si="36"/>
        <v>0</v>
      </c>
      <c r="G227" s="1422">
        <f t="shared" si="37"/>
        <v>0</v>
      </c>
      <c r="H227" s="350">
        <v>1</v>
      </c>
      <c r="I227" s="508">
        <v>75</v>
      </c>
      <c r="J227" s="117"/>
      <c r="K227" s="1384">
        <f t="shared" si="38"/>
        <v>0</v>
      </c>
      <c r="L227" s="304"/>
      <c r="M227" s="1287"/>
    </row>
    <row r="228" spans="1:13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8" s="513"/>
      <c r="C228" s="472"/>
      <c r="D228" s="473" t="s">
        <v>5210</v>
      </c>
      <c r="E228" s="1555" t="s">
        <v>563</v>
      </c>
      <c r="F228" s="977"/>
      <c r="G228" s="1415"/>
      <c r="H228" s="978"/>
      <c r="I228" s="979"/>
      <c r="J228" s="192"/>
      <c r="K228" s="1404"/>
      <c r="L228" s="304"/>
      <c r="M228" s="1287"/>
    </row>
    <row r="229" spans="1:13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29" s="400"/>
      <c r="C229" s="384" t="s">
        <v>2501</v>
      </c>
      <c r="D229" s="1011" t="s">
        <v>10714</v>
      </c>
      <c r="E229" s="1428">
        <v>20.38</v>
      </c>
      <c r="F229" s="982">
        <f t="shared" ref="F229:F234" si="39">$F$2</f>
        <v>0</v>
      </c>
      <c r="G229" s="1353">
        <f t="shared" ref="G229:G234" si="40">IFERROR(E229*F229,"-")</f>
        <v>0</v>
      </c>
      <c r="H229" s="343">
        <v>5</v>
      </c>
      <c r="I229" s="504">
        <v>250</v>
      </c>
      <c r="J229" s="114"/>
      <c r="K229" s="1383">
        <f t="shared" ref="K229:K234" si="41">IFERROR(G229*J229,0)</f>
        <v>0</v>
      </c>
      <c r="L229" s="304"/>
      <c r="M229" s="1287"/>
    </row>
    <row r="230" spans="1:13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0" s="400"/>
      <c r="C230" s="391" t="s">
        <v>2502</v>
      </c>
      <c r="D230" s="998" t="s">
        <v>10715</v>
      </c>
      <c r="E230" s="1429">
        <v>34</v>
      </c>
      <c r="F230" s="990">
        <f t="shared" si="39"/>
        <v>0</v>
      </c>
      <c r="G230" s="1422">
        <f t="shared" si="40"/>
        <v>0</v>
      </c>
      <c r="H230" s="350">
        <v>5</v>
      </c>
      <c r="I230" s="508">
        <v>150</v>
      </c>
      <c r="J230" s="117"/>
      <c r="K230" s="1384">
        <f t="shared" si="41"/>
        <v>0</v>
      </c>
      <c r="L230" s="304"/>
      <c r="M230" s="1287"/>
    </row>
    <row r="231" spans="1:13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1" s="400"/>
      <c r="C231" s="387" t="s">
        <v>2503</v>
      </c>
      <c r="D231" s="1012" t="s">
        <v>10716</v>
      </c>
      <c r="E231" s="1526">
        <v>50.87</v>
      </c>
      <c r="F231" s="985">
        <f t="shared" si="39"/>
        <v>0</v>
      </c>
      <c r="G231" s="1354">
        <f t="shared" si="40"/>
        <v>0</v>
      </c>
      <c r="H231" s="532">
        <v>5</v>
      </c>
      <c r="I231" s="506">
        <v>100</v>
      </c>
      <c r="J231" s="116"/>
      <c r="K231" s="1385">
        <f t="shared" si="41"/>
        <v>0</v>
      </c>
      <c r="L231" s="304"/>
      <c r="M231" s="1287"/>
    </row>
    <row r="232" spans="1:13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2" s="400"/>
      <c r="C232" s="387" t="s">
        <v>2504</v>
      </c>
      <c r="D232" s="1012" t="s">
        <v>10717</v>
      </c>
      <c r="E232" s="1526">
        <v>67.44</v>
      </c>
      <c r="F232" s="982">
        <f t="shared" si="39"/>
        <v>0</v>
      </c>
      <c r="G232" s="1353">
        <f t="shared" si="40"/>
        <v>0</v>
      </c>
      <c r="H232" s="532">
        <v>1</v>
      </c>
      <c r="I232" s="506">
        <v>70</v>
      </c>
      <c r="J232" s="116"/>
      <c r="K232" s="1383">
        <f t="shared" si="41"/>
        <v>0</v>
      </c>
      <c r="L232" s="304"/>
      <c r="M232" s="1287"/>
    </row>
    <row r="233" spans="1:13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3" s="400"/>
      <c r="C233" s="387" t="s">
        <v>2505</v>
      </c>
      <c r="D233" s="1012" t="s">
        <v>10718</v>
      </c>
      <c r="E233" s="1526">
        <v>100.59</v>
      </c>
      <c r="F233" s="982">
        <f t="shared" si="39"/>
        <v>0</v>
      </c>
      <c r="G233" s="1353">
        <f t="shared" si="40"/>
        <v>0</v>
      </c>
      <c r="H233" s="532">
        <v>1</v>
      </c>
      <c r="I233" s="506">
        <v>45</v>
      </c>
      <c r="J233" s="116"/>
      <c r="K233" s="1383">
        <f t="shared" si="41"/>
        <v>0</v>
      </c>
      <c r="L233" s="304"/>
      <c r="M233" s="1287"/>
    </row>
    <row r="234" spans="1:13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4" s="400"/>
      <c r="C234" s="391" t="s">
        <v>2506</v>
      </c>
      <c r="D234" s="998" t="s">
        <v>10719</v>
      </c>
      <c r="E234" s="1429">
        <v>148.06</v>
      </c>
      <c r="F234" s="990">
        <f t="shared" si="39"/>
        <v>0</v>
      </c>
      <c r="G234" s="1422">
        <f t="shared" si="40"/>
        <v>0</v>
      </c>
      <c r="H234" s="350">
        <v>1</v>
      </c>
      <c r="I234" s="508">
        <v>20</v>
      </c>
      <c r="J234" s="117"/>
      <c r="K234" s="1384">
        <f t="shared" si="41"/>
        <v>0</v>
      </c>
      <c r="L234" s="304"/>
      <c r="M234" s="1287"/>
    </row>
    <row r="235" spans="1:13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5" s="513"/>
      <c r="C235" s="472"/>
      <c r="D235" s="473" t="s">
        <v>2490</v>
      </c>
      <c r="E235" s="1555" t="s">
        <v>563</v>
      </c>
      <c r="F235" s="977"/>
      <c r="G235" s="1415"/>
      <c r="H235" s="978"/>
      <c r="I235" s="979"/>
      <c r="J235" s="192"/>
      <c r="K235" s="1404"/>
      <c r="L235" s="304"/>
      <c r="M235" s="1287"/>
    </row>
    <row r="236" spans="1:13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6" s="400"/>
      <c r="C236" s="384" t="s">
        <v>2491</v>
      </c>
      <c r="D236" s="1011" t="s">
        <v>10720</v>
      </c>
      <c r="E236" s="1428">
        <v>7.13</v>
      </c>
      <c r="F236" s="982">
        <f t="shared" ref="F236:F244" si="42">$F$2</f>
        <v>0</v>
      </c>
      <c r="G236" s="1353">
        <f t="shared" ref="G236:G244" si="43">IFERROR(E236*F236,"-")</f>
        <v>0</v>
      </c>
      <c r="H236" s="343">
        <v>10</v>
      </c>
      <c r="I236" s="504">
        <v>170</v>
      </c>
      <c r="J236" s="114"/>
      <c r="K236" s="1383">
        <f t="shared" ref="K236:K244" si="44">IFERROR(G236*J236,0)</f>
        <v>0</v>
      </c>
      <c r="L236" s="304"/>
      <c r="M236" s="1287"/>
    </row>
    <row r="237" spans="1:13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7" s="400"/>
      <c r="C237" s="391" t="s">
        <v>2492</v>
      </c>
      <c r="D237" s="998" t="s">
        <v>10721</v>
      </c>
      <c r="E237" s="1429">
        <v>11.1</v>
      </c>
      <c r="F237" s="990">
        <f t="shared" si="42"/>
        <v>0</v>
      </c>
      <c r="G237" s="1422">
        <f t="shared" si="43"/>
        <v>0</v>
      </c>
      <c r="H237" s="350">
        <v>10</v>
      </c>
      <c r="I237" s="508">
        <v>150</v>
      </c>
      <c r="J237" s="117"/>
      <c r="K237" s="1384">
        <f t="shared" si="44"/>
        <v>0</v>
      </c>
      <c r="L237" s="304"/>
      <c r="M237" s="1287"/>
    </row>
    <row r="238" spans="1:13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8" s="400"/>
      <c r="C238" s="387" t="s">
        <v>2493</v>
      </c>
      <c r="D238" s="1056" t="s">
        <v>10722</v>
      </c>
      <c r="E238" s="1526">
        <v>21.24</v>
      </c>
      <c r="F238" s="985">
        <f t="shared" si="42"/>
        <v>0</v>
      </c>
      <c r="G238" s="1354">
        <f t="shared" si="43"/>
        <v>0</v>
      </c>
      <c r="H238" s="532">
        <v>10</v>
      </c>
      <c r="I238" s="506">
        <v>100</v>
      </c>
      <c r="J238" s="116"/>
      <c r="K238" s="1385">
        <f t="shared" si="44"/>
        <v>0</v>
      </c>
      <c r="L238" s="304"/>
      <c r="M238" s="1287"/>
    </row>
    <row r="239" spans="1:13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39" s="400"/>
      <c r="C239" s="387" t="s">
        <v>2494</v>
      </c>
      <c r="D239" s="1012" t="s">
        <v>10723</v>
      </c>
      <c r="E239" s="1526">
        <v>49.69</v>
      </c>
      <c r="F239" s="982">
        <f t="shared" si="42"/>
        <v>0</v>
      </c>
      <c r="G239" s="1353">
        <f t="shared" si="43"/>
        <v>0</v>
      </c>
      <c r="H239" s="532">
        <v>1</v>
      </c>
      <c r="I239" s="506">
        <v>50</v>
      </c>
      <c r="J239" s="116"/>
      <c r="K239" s="1383">
        <f t="shared" si="44"/>
        <v>0</v>
      </c>
      <c r="L239" s="304"/>
      <c r="M239" s="1287"/>
    </row>
    <row r="240" spans="1:13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0" s="400"/>
      <c r="C240" s="387" t="s">
        <v>2495</v>
      </c>
      <c r="D240" s="1012" t="s">
        <v>10724</v>
      </c>
      <c r="E240" s="1526">
        <v>69.59</v>
      </c>
      <c r="F240" s="982">
        <f t="shared" si="42"/>
        <v>0</v>
      </c>
      <c r="G240" s="1353">
        <f t="shared" si="43"/>
        <v>0</v>
      </c>
      <c r="H240" s="532">
        <v>1</v>
      </c>
      <c r="I240" s="506">
        <v>35</v>
      </c>
      <c r="J240" s="116"/>
      <c r="K240" s="1383">
        <f t="shared" si="44"/>
        <v>0</v>
      </c>
      <c r="L240" s="304"/>
      <c r="M240" s="1287"/>
    </row>
    <row r="241" spans="1:13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1" s="400"/>
      <c r="C241" s="387" t="s">
        <v>2496</v>
      </c>
      <c r="D241" s="1056" t="s">
        <v>10725</v>
      </c>
      <c r="E241" s="1526">
        <v>115.89</v>
      </c>
      <c r="F241" s="982">
        <f t="shared" si="42"/>
        <v>0</v>
      </c>
      <c r="G241" s="1353">
        <f t="shared" si="43"/>
        <v>0</v>
      </c>
      <c r="H241" s="532">
        <v>1</v>
      </c>
      <c r="I241" s="506">
        <v>35</v>
      </c>
      <c r="J241" s="116"/>
      <c r="K241" s="1383">
        <f t="shared" si="44"/>
        <v>0</v>
      </c>
      <c r="L241" s="304"/>
      <c r="M241" s="1287"/>
    </row>
    <row r="242" spans="1:13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2" s="400"/>
      <c r="C242" s="387" t="s">
        <v>2497</v>
      </c>
      <c r="D242" s="1012" t="s">
        <v>10726</v>
      </c>
      <c r="E242" s="1526">
        <v>287.77</v>
      </c>
      <c r="F242" s="982">
        <f t="shared" si="42"/>
        <v>0</v>
      </c>
      <c r="G242" s="1353">
        <f t="shared" si="43"/>
        <v>0</v>
      </c>
      <c r="H242" s="532">
        <v>1</v>
      </c>
      <c r="I242" s="506">
        <v>0</v>
      </c>
      <c r="J242" s="116"/>
      <c r="K242" s="1383">
        <f t="shared" si="44"/>
        <v>0</v>
      </c>
      <c r="L242" s="304"/>
      <c r="M242" s="1287"/>
    </row>
    <row r="243" spans="1:13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3" s="400"/>
      <c r="C243" s="387" t="s">
        <v>2498</v>
      </c>
      <c r="D243" s="1056" t="s">
        <v>10727</v>
      </c>
      <c r="E243" s="1526">
        <v>471.27</v>
      </c>
      <c r="F243" s="982">
        <f t="shared" si="42"/>
        <v>0</v>
      </c>
      <c r="G243" s="1353">
        <f t="shared" si="43"/>
        <v>0</v>
      </c>
      <c r="H243" s="532">
        <v>1</v>
      </c>
      <c r="I243" s="506">
        <v>0</v>
      </c>
      <c r="J243" s="116"/>
      <c r="K243" s="1383">
        <f t="shared" si="44"/>
        <v>0</v>
      </c>
      <c r="L243" s="304"/>
      <c r="M243" s="1287"/>
    </row>
    <row r="244" spans="1:13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4" s="400"/>
      <c r="C244" s="391" t="s">
        <v>2499</v>
      </c>
      <c r="D244" s="1055" t="s">
        <v>10728</v>
      </c>
      <c r="E244" s="1429">
        <v>607.39</v>
      </c>
      <c r="F244" s="990">
        <f t="shared" si="42"/>
        <v>0</v>
      </c>
      <c r="G244" s="1422">
        <f t="shared" si="43"/>
        <v>0</v>
      </c>
      <c r="H244" s="350">
        <v>1</v>
      </c>
      <c r="I244" s="508">
        <v>0</v>
      </c>
      <c r="J244" s="117"/>
      <c r="K244" s="1384">
        <f t="shared" si="44"/>
        <v>0</v>
      </c>
      <c r="L244" s="304"/>
      <c r="M244" s="1287"/>
    </row>
    <row r="245" spans="1:13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5" s="400"/>
      <c r="C245" s="405"/>
      <c r="D245" s="1058"/>
      <c r="E245" s="1528" t="s">
        <v>563</v>
      </c>
      <c r="F245" s="992"/>
      <c r="G245" s="1455"/>
      <c r="H245" s="635"/>
      <c r="I245" s="624"/>
      <c r="J245" s="119"/>
      <c r="K245" s="1387"/>
      <c r="L245" s="304"/>
      <c r="M245" s="1287"/>
    </row>
    <row r="246" spans="1:13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6" s="400"/>
      <c r="C246" s="401" t="s">
        <v>2500</v>
      </c>
      <c r="D246" s="1057" t="s">
        <v>10729</v>
      </c>
      <c r="E246" s="1527">
        <v>14.83</v>
      </c>
      <c r="F246" s="990">
        <f>$F$2</f>
        <v>0</v>
      </c>
      <c r="G246" s="1422">
        <f>IFERROR(E246*F246,"-")</f>
        <v>0</v>
      </c>
      <c r="H246" s="660">
        <v>10</v>
      </c>
      <c r="I246" s="333">
        <v>180</v>
      </c>
      <c r="J246" s="182"/>
      <c r="K246" s="1384">
        <f>IFERROR(G246*J246,0)</f>
        <v>0</v>
      </c>
      <c r="L246" s="304"/>
      <c r="M246" s="1287"/>
    </row>
    <row r="247" spans="1:13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7" s="513"/>
      <c r="C247" s="472"/>
      <c r="D247" s="473" t="s">
        <v>5211</v>
      </c>
      <c r="E247" s="1555" t="s">
        <v>563</v>
      </c>
      <c r="F247" s="977"/>
      <c r="G247" s="1415"/>
      <c r="H247" s="978"/>
      <c r="I247" s="979"/>
      <c r="J247" s="192"/>
      <c r="K247" s="1404"/>
      <c r="L247" s="304"/>
      <c r="M247" s="1287"/>
    </row>
    <row r="248" spans="1:13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8" s="400"/>
      <c r="C248" s="384" t="s">
        <v>2507</v>
      </c>
      <c r="D248" s="1011" t="s">
        <v>10730</v>
      </c>
      <c r="E248" s="1428">
        <v>22.3</v>
      </c>
      <c r="F248" s="982">
        <f t="shared" ref="F248:F253" si="45">$F$2</f>
        <v>0</v>
      </c>
      <c r="G248" s="1353">
        <f t="shared" ref="G248:G253" si="46">IFERROR(E248*F248,"-")</f>
        <v>0</v>
      </c>
      <c r="H248" s="343">
        <v>5</v>
      </c>
      <c r="I248" s="504">
        <v>200</v>
      </c>
      <c r="J248" s="114"/>
      <c r="K248" s="1383">
        <f t="shared" ref="K248:K253" si="47">IFERROR(G248*J248,0)</f>
        <v>0</v>
      </c>
      <c r="L248" s="304"/>
      <c r="M248" s="1287"/>
    </row>
    <row r="249" spans="1:13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49" s="400"/>
      <c r="C249" s="391" t="s">
        <v>2508</v>
      </c>
      <c r="D249" s="998" t="s">
        <v>10731</v>
      </c>
      <c r="E249" s="1429">
        <v>32.25</v>
      </c>
      <c r="F249" s="990">
        <f t="shared" si="45"/>
        <v>0</v>
      </c>
      <c r="G249" s="1422">
        <f t="shared" si="46"/>
        <v>0</v>
      </c>
      <c r="H249" s="350">
        <v>5</v>
      </c>
      <c r="I249" s="508">
        <v>170</v>
      </c>
      <c r="J249" s="117"/>
      <c r="K249" s="1384">
        <f t="shared" si="47"/>
        <v>0</v>
      </c>
      <c r="L249" s="304"/>
      <c r="M249" s="1287"/>
    </row>
    <row r="250" spans="1:13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0" s="400"/>
      <c r="C250" s="387" t="s">
        <v>2509</v>
      </c>
      <c r="D250" s="1012" t="s">
        <v>10732</v>
      </c>
      <c r="E250" s="1526">
        <v>50.25</v>
      </c>
      <c r="F250" s="985">
        <f t="shared" si="45"/>
        <v>0</v>
      </c>
      <c r="G250" s="1354">
        <f t="shared" si="46"/>
        <v>0</v>
      </c>
      <c r="H250" s="532">
        <v>1</v>
      </c>
      <c r="I250" s="506">
        <v>120</v>
      </c>
      <c r="J250" s="116"/>
      <c r="K250" s="1385">
        <f t="shared" si="47"/>
        <v>0</v>
      </c>
      <c r="L250" s="304"/>
      <c r="M250" s="1287"/>
    </row>
    <row r="251" spans="1:13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1" s="400"/>
      <c r="C251" s="387" t="s">
        <v>2510</v>
      </c>
      <c r="D251" s="1012" t="s">
        <v>10733</v>
      </c>
      <c r="E251" s="1526">
        <v>89.09</v>
      </c>
      <c r="F251" s="982">
        <f t="shared" si="45"/>
        <v>0</v>
      </c>
      <c r="G251" s="1353">
        <f t="shared" si="46"/>
        <v>0</v>
      </c>
      <c r="H251" s="532">
        <v>1</v>
      </c>
      <c r="I251" s="506">
        <v>50</v>
      </c>
      <c r="J251" s="116"/>
      <c r="K251" s="1383">
        <f t="shared" si="47"/>
        <v>0</v>
      </c>
      <c r="L251" s="304"/>
      <c r="M251" s="1287"/>
    </row>
    <row r="252" spans="1:13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2" s="400"/>
      <c r="C252" s="387" t="s">
        <v>2511</v>
      </c>
      <c r="D252" s="1012" t="s">
        <v>10734</v>
      </c>
      <c r="E252" s="1526">
        <v>99.35</v>
      </c>
      <c r="F252" s="982">
        <f t="shared" si="45"/>
        <v>0</v>
      </c>
      <c r="G252" s="1353">
        <f t="shared" si="46"/>
        <v>0</v>
      </c>
      <c r="H252" s="532">
        <v>1</v>
      </c>
      <c r="I252" s="506">
        <v>40</v>
      </c>
      <c r="J252" s="116"/>
      <c r="K252" s="1383">
        <f t="shared" si="47"/>
        <v>0</v>
      </c>
      <c r="L252" s="304"/>
      <c r="M252" s="1287"/>
    </row>
    <row r="253" spans="1:13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3" s="400"/>
      <c r="C253" s="391" t="s">
        <v>2512</v>
      </c>
      <c r="D253" s="998" t="s">
        <v>10735</v>
      </c>
      <c r="E253" s="1429">
        <v>168.3</v>
      </c>
      <c r="F253" s="990">
        <f t="shared" si="45"/>
        <v>0</v>
      </c>
      <c r="G253" s="1422">
        <f t="shared" si="46"/>
        <v>0</v>
      </c>
      <c r="H253" s="350">
        <v>1</v>
      </c>
      <c r="I253" s="508">
        <v>20</v>
      </c>
      <c r="J253" s="117"/>
      <c r="K253" s="1384">
        <f t="shared" si="47"/>
        <v>0</v>
      </c>
      <c r="L253" s="304"/>
      <c r="M253" s="1287"/>
    </row>
    <row r="254" spans="1:13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4" s="513"/>
      <c r="C254" s="472"/>
      <c r="D254" s="473" t="s">
        <v>5212</v>
      </c>
      <c r="E254" s="1555" t="s">
        <v>563</v>
      </c>
      <c r="F254" s="977"/>
      <c r="G254" s="1415"/>
      <c r="H254" s="978"/>
      <c r="I254" s="979"/>
      <c r="J254" s="192"/>
      <c r="K254" s="1404"/>
      <c r="L254" s="304"/>
      <c r="M254" s="1287"/>
    </row>
    <row r="255" spans="1:13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5" s="400"/>
      <c r="C255" s="384" t="s">
        <v>2513</v>
      </c>
      <c r="D255" s="1011" t="s">
        <v>10736</v>
      </c>
      <c r="E255" s="1428">
        <v>37.24</v>
      </c>
      <c r="F255" s="982">
        <f t="shared" ref="F255:F260" si="48">$F$2</f>
        <v>0</v>
      </c>
      <c r="G255" s="1353">
        <f t="shared" ref="G255:G260" si="49">IFERROR(E255*F255,"-")</f>
        <v>0</v>
      </c>
      <c r="H255" s="343">
        <v>1</v>
      </c>
      <c r="I255" s="504">
        <v>50</v>
      </c>
      <c r="J255" s="114"/>
      <c r="K255" s="1383">
        <f t="shared" ref="K255:K260" si="50">IFERROR(G255*J255,0)</f>
        <v>0</v>
      </c>
      <c r="L255" s="304"/>
      <c r="M255" s="1287"/>
    </row>
    <row r="256" spans="1:13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6" s="400"/>
      <c r="C256" s="391" t="s">
        <v>2514</v>
      </c>
      <c r="D256" s="998" t="s">
        <v>10737</v>
      </c>
      <c r="E256" s="1429">
        <v>48.16</v>
      </c>
      <c r="F256" s="990">
        <f t="shared" si="48"/>
        <v>0</v>
      </c>
      <c r="G256" s="1422">
        <f t="shared" si="49"/>
        <v>0</v>
      </c>
      <c r="H256" s="350">
        <v>1</v>
      </c>
      <c r="I256" s="508">
        <v>70</v>
      </c>
      <c r="J256" s="117"/>
      <c r="K256" s="1384">
        <f t="shared" si="50"/>
        <v>0</v>
      </c>
      <c r="L256" s="304"/>
      <c r="M256" s="1287"/>
    </row>
    <row r="257" spans="1:13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7" s="400"/>
      <c r="C257" s="387" t="s">
        <v>2515</v>
      </c>
      <c r="D257" s="1012" t="s">
        <v>10738</v>
      </c>
      <c r="E257" s="1526">
        <v>78.42</v>
      </c>
      <c r="F257" s="985">
        <f t="shared" si="48"/>
        <v>0</v>
      </c>
      <c r="G257" s="1354">
        <f t="shared" si="49"/>
        <v>0</v>
      </c>
      <c r="H257" s="532">
        <v>1</v>
      </c>
      <c r="I257" s="506">
        <v>50</v>
      </c>
      <c r="J257" s="116"/>
      <c r="K257" s="1385">
        <f t="shared" si="50"/>
        <v>0</v>
      </c>
      <c r="L257" s="304"/>
      <c r="M257" s="1287"/>
    </row>
    <row r="258" spans="1:13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8" s="400"/>
      <c r="C258" s="387" t="s">
        <v>2516</v>
      </c>
      <c r="D258" s="1012" t="s">
        <v>10739</v>
      </c>
      <c r="E258" s="1526">
        <v>111.26</v>
      </c>
      <c r="F258" s="982">
        <f t="shared" si="48"/>
        <v>0</v>
      </c>
      <c r="G258" s="1353">
        <f t="shared" si="49"/>
        <v>0</v>
      </c>
      <c r="H258" s="532">
        <v>1</v>
      </c>
      <c r="I258" s="506">
        <v>50</v>
      </c>
      <c r="J258" s="116"/>
      <c r="K258" s="1383">
        <f t="shared" si="50"/>
        <v>0</v>
      </c>
      <c r="L258" s="304"/>
      <c r="M258" s="1287"/>
    </row>
    <row r="259" spans="1:13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59" s="400"/>
      <c r="C259" s="387" t="s">
        <v>2517</v>
      </c>
      <c r="D259" s="1012" t="s">
        <v>10740</v>
      </c>
      <c r="E259" s="1526">
        <v>151.97</v>
      </c>
      <c r="F259" s="982">
        <f t="shared" si="48"/>
        <v>0</v>
      </c>
      <c r="G259" s="1353">
        <f t="shared" si="49"/>
        <v>0</v>
      </c>
      <c r="H259" s="532">
        <v>1</v>
      </c>
      <c r="I259" s="506">
        <v>25</v>
      </c>
      <c r="J259" s="116"/>
      <c r="K259" s="1383">
        <f t="shared" si="50"/>
        <v>0</v>
      </c>
      <c r="L259" s="304"/>
      <c r="M259" s="1287"/>
    </row>
    <row r="260" spans="1:13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0" s="400"/>
      <c r="C260" s="391" t="s">
        <v>2518</v>
      </c>
      <c r="D260" s="1055" t="s">
        <v>10741</v>
      </c>
      <c r="E260" s="1429">
        <v>243.42</v>
      </c>
      <c r="F260" s="990">
        <f t="shared" si="48"/>
        <v>0</v>
      </c>
      <c r="G260" s="1422">
        <f t="shared" si="49"/>
        <v>0</v>
      </c>
      <c r="H260" s="350">
        <v>1</v>
      </c>
      <c r="I260" s="508">
        <v>14</v>
      </c>
      <c r="J260" s="117"/>
      <c r="K260" s="1384">
        <f t="shared" si="50"/>
        <v>0</v>
      </c>
      <c r="L260" s="304"/>
      <c r="M260" s="1287"/>
    </row>
    <row r="261" spans="1:13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1" s="513"/>
      <c r="C261" s="472"/>
      <c r="D261" s="473" t="s">
        <v>5213</v>
      </c>
      <c r="E261" s="1555" t="s">
        <v>563</v>
      </c>
      <c r="F261" s="977"/>
      <c r="G261" s="1415"/>
      <c r="H261" s="978"/>
      <c r="I261" s="979"/>
      <c r="J261" s="192"/>
      <c r="K261" s="1404"/>
      <c r="L261" s="304"/>
      <c r="M261" s="1287"/>
    </row>
    <row r="262" spans="1:13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2" s="619"/>
      <c r="C262" s="391" t="s">
        <v>2519</v>
      </c>
      <c r="D262" s="998" t="s">
        <v>10742</v>
      </c>
      <c r="E262" s="1429">
        <v>25.61</v>
      </c>
      <c r="F262" s="988">
        <f>$F$2</f>
        <v>0</v>
      </c>
      <c r="G262" s="1355">
        <f>IFERROR(E262*F262,"-")</f>
        <v>0</v>
      </c>
      <c r="H262" s="350">
        <v>5</v>
      </c>
      <c r="I262" s="508">
        <v>120</v>
      </c>
      <c r="J262" s="117"/>
      <c r="K262" s="1389">
        <f>IFERROR(G262*J262,0)</f>
        <v>0</v>
      </c>
      <c r="L262" s="304"/>
      <c r="M262" s="1287"/>
    </row>
    <row r="263" spans="1:13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3" s="400"/>
      <c r="C263" s="405"/>
      <c r="D263" s="995"/>
      <c r="E263" s="1528" t="s">
        <v>563</v>
      </c>
      <c r="F263" s="992"/>
      <c r="G263" s="1455"/>
      <c r="H263" s="635"/>
      <c r="I263" s="624"/>
      <c r="J263" s="119"/>
      <c r="K263" s="1387"/>
      <c r="L263" s="304"/>
      <c r="M263" s="1287"/>
    </row>
    <row r="264" spans="1:13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4" s="400"/>
      <c r="C264" s="384" t="s">
        <v>2520</v>
      </c>
      <c r="D264" s="1011" t="s">
        <v>10743</v>
      </c>
      <c r="E264" s="1428">
        <v>50.61</v>
      </c>
      <c r="F264" s="982">
        <f>$F$2</f>
        <v>0</v>
      </c>
      <c r="G264" s="1353">
        <f>IFERROR(E264*F264,"-")</f>
        <v>0</v>
      </c>
      <c r="H264" s="343">
        <v>5</v>
      </c>
      <c r="I264" s="504">
        <v>50</v>
      </c>
      <c r="J264" s="114"/>
      <c r="K264" s="1383">
        <f>IFERROR(G264*J264,0)</f>
        <v>0</v>
      </c>
      <c r="L264" s="304"/>
      <c r="M264" s="1287"/>
    </row>
    <row r="265" spans="1:13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5" s="400"/>
      <c r="C265" s="391" t="s">
        <v>2521</v>
      </c>
      <c r="D265" s="998" t="s">
        <v>10744</v>
      </c>
      <c r="E265" s="1429">
        <v>34.74</v>
      </c>
      <c r="F265" s="990">
        <f t="shared" ref="F265:F277" si="51">$F$2</f>
        <v>0</v>
      </c>
      <c r="G265" s="1422">
        <f t="shared" ref="G265:G277" si="52">IFERROR(E265*F265,"-")</f>
        <v>0</v>
      </c>
      <c r="H265" s="350">
        <v>5</v>
      </c>
      <c r="I265" s="508">
        <v>50</v>
      </c>
      <c r="J265" s="117"/>
      <c r="K265" s="1384">
        <f t="shared" ref="K265:K277" si="53">IFERROR(G265*J265,0)</f>
        <v>0</v>
      </c>
      <c r="L265" s="304"/>
      <c r="M265" s="1287"/>
    </row>
    <row r="266" spans="1:13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6" s="400"/>
      <c r="C266" s="405"/>
      <c r="D266" s="995"/>
      <c r="E266" s="1528" t="s">
        <v>563</v>
      </c>
      <c r="F266" s="992"/>
      <c r="G266" s="1455"/>
      <c r="H266" s="635"/>
      <c r="I266" s="624"/>
      <c r="J266" s="119"/>
      <c r="K266" s="1387"/>
      <c r="L266" s="304"/>
      <c r="M266" s="1287"/>
    </row>
    <row r="267" spans="1:13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7" s="400"/>
      <c r="C267" s="384" t="s">
        <v>2522</v>
      </c>
      <c r="D267" s="1011" t="s">
        <v>10745</v>
      </c>
      <c r="E267" s="1428">
        <v>44.44</v>
      </c>
      <c r="F267" s="982">
        <f t="shared" si="51"/>
        <v>0</v>
      </c>
      <c r="G267" s="1353">
        <f t="shared" si="52"/>
        <v>0</v>
      </c>
      <c r="H267" s="343">
        <v>5</v>
      </c>
      <c r="I267" s="504">
        <v>50</v>
      </c>
      <c r="J267" s="114"/>
      <c r="K267" s="1383">
        <f t="shared" si="53"/>
        <v>0</v>
      </c>
      <c r="L267" s="304"/>
      <c r="M267" s="1287"/>
    </row>
    <row r="268" spans="1:13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8" s="400"/>
      <c r="C268" s="391" t="s">
        <v>2523</v>
      </c>
      <c r="D268" s="998" t="s">
        <v>10746</v>
      </c>
      <c r="E268" s="1429">
        <v>52.5</v>
      </c>
      <c r="F268" s="990">
        <f t="shared" si="51"/>
        <v>0</v>
      </c>
      <c r="G268" s="1422">
        <f t="shared" si="52"/>
        <v>0</v>
      </c>
      <c r="H268" s="350">
        <v>5</v>
      </c>
      <c r="I268" s="508">
        <v>50</v>
      </c>
      <c r="J268" s="117"/>
      <c r="K268" s="1384">
        <f t="shared" si="53"/>
        <v>0</v>
      </c>
      <c r="L268" s="304"/>
      <c r="M268" s="1287"/>
    </row>
    <row r="269" spans="1:13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69" s="400"/>
      <c r="C269" s="405"/>
      <c r="D269" s="995"/>
      <c r="E269" s="1528" t="s">
        <v>563</v>
      </c>
      <c r="F269" s="992"/>
      <c r="G269" s="1455"/>
      <c r="H269" s="635"/>
      <c r="I269" s="624"/>
      <c r="J269" s="119"/>
      <c r="K269" s="1387"/>
      <c r="L269" s="304"/>
      <c r="M269" s="1287"/>
    </row>
    <row r="270" spans="1:13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0" s="400"/>
      <c r="C270" s="384" t="s">
        <v>2524</v>
      </c>
      <c r="D270" s="1054" t="s">
        <v>10747</v>
      </c>
      <c r="E270" s="1428">
        <v>64.75</v>
      </c>
      <c r="F270" s="982">
        <f t="shared" si="51"/>
        <v>0</v>
      </c>
      <c r="G270" s="1353">
        <f t="shared" si="52"/>
        <v>0</v>
      </c>
      <c r="H270" s="343">
        <v>1</v>
      </c>
      <c r="I270" s="504">
        <v>20</v>
      </c>
      <c r="J270" s="114"/>
      <c r="K270" s="1383">
        <f t="shared" si="53"/>
        <v>0</v>
      </c>
      <c r="L270" s="304"/>
      <c r="M270" s="1287"/>
    </row>
    <row r="271" spans="1:13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1" s="400"/>
      <c r="C271" s="391" t="s">
        <v>2525</v>
      </c>
      <c r="D271" s="998" t="s">
        <v>10748</v>
      </c>
      <c r="E271" s="1429">
        <v>67.16</v>
      </c>
      <c r="F271" s="990">
        <f t="shared" si="51"/>
        <v>0</v>
      </c>
      <c r="G271" s="1422">
        <f t="shared" si="52"/>
        <v>0</v>
      </c>
      <c r="H271" s="350">
        <v>1</v>
      </c>
      <c r="I271" s="508">
        <v>20</v>
      </c>
      <c r="J271" s="117"/>
      <c r="K271" s="1384">
        <f t="shared" si="53"/>
        <v>0</v>
      </c>
      <c r="L271" s="304"/>
      <c r="M271" s="1287"/>
    </row>
    <row r="272" spans="1:13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2" s="400"/>
      <c r="C272" s="405"/>
      <c r="D272" s="995"/>
      <c r="E272" s="1528" t="s">
        <v>563</v>
      </c>
      <c r="F272" s="992"/>
      <c r="G272" s="1455"/>
      <c r="H272" s="635"/>
      <c r="I272" s="624"/>
      <c r="J272" s="119"/>
      <c r="K272" s="1387"/>
      <c r="L272" s="304"/>
      <c r="M272" s="1287"/>
    </row>
    <row r="273" spans="1:13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3" s="400"/>
      <c r="C273" s="401" t="s">
        <v>2526</v>
      </c>
      <c r="D273" s="1038" t="s">
        <v>10749</v>
      </c>
      <c r="E273" s="1527">
        <v>361.06</v>
      </c>
      <c r="F273" s="990">
        <f t="shared" si="51"/>
        <v>0</v>
      </c>
      <c r="G273" s="1422">
        <f t="shared" si="52"/>
        <v>0</v>
      </c>
      <c r="H273" s="660">
        <v>1</v>
      </c>
      <c r="I273" s="333">
        <v>564</v>
      </c>
      <c r="J273" s="182"/>
      <c r="K273" s="1384">
        <f t="shared" si="53"/>
        <v>0</v>
      </c>
      <c r="L273" s="304"/>
      <c r="M273" s="1287"/>
    </row>
    <row r="274" spans="1:13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4" s="400"/>
      <c r="C274" s="405"/>
      <c r="D274" s="995"/>
      <c r="E274" s="1528" t="s">
        <v>563</v>
      </c>
      <c r="F274" s="992"/>
      <c r="G274" s="1455"/>
      <c r="H274" s="635"/>
      <c r="I274" s="624"/>
      <c r="J274" s="119"/>
      <c r="K274" s="1387"/>
      <c r="L274" s="304"/>
      <c r="M274" s="1287"/>
    </row>
    <row r="275" spans="1:13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5" s="400"/>
      <c r="C275" s="401" t="s">
        <v>2527</v>
      </c>
      <c r="D275" s="1038" t="s">
        <v>10750</v>
      </c>
      <c r="E275" s="1527">
        <v>430.19</v>
      </c>
      <c r="F275" s="990">
        <f t="shared" si="51"/>
        <v>0</v>
      </c>
      <c r="G275" s="1422">
        <f t="shared" si="52"/>
        <v>0</v>
      </c>
      <c r="H275" s="660">
        <v>1</v>
      </c>
      <c r="I275" s="333">
        <v>384</v>
      </c>
      <c r="J275" s="182"/>
      <c r="K275" s="1384">
        <f t="shared" si="53"/>
        <v>0</v>
      </c>
      <c r="L275" s="304"/>
      <c r="M275" s="1287"/>
    </row>
    <row r="276" spans="1:13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6" s="400"/>
      <c r="C276" s="405"/>
      <c r="D276" s="995"/>
      <c r="E276" s="1528" t="s">
        <v>563</v>
      </c>
      <c r="F276" s="992"/>
      <c r="G276" s="1455"/>
      <c r="H276" s="635"/>
      <c r="I276" s="624"/>
      <c r="J276" s="119"/>
      <c r="K276" s="1387"/>
      <c r="L276" s="304"/>
      <c r="M276" s="1287"/>
    </row>
    <row r="277" spans="1:13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7" s="457"/>
      <c r="C277" s="384" t="s">
        <v>2528</v>
      </c>
      <c r="D277" s="1011" t="s">
        <v>10751</v>
      </c>
      <c r="E277" s="1428">
        <v>493.61</v>
      </c>
      <c r="F277" s="982">
        <f t="shared" si="51"/>
        <v>0</v>
      </c>
      <c r="G277" s="1353">
        <f t="shared" si="52"/>
        <v>0</v>
      </c>
      <c r="H277" s="343">
        <v>1</v>
      </c>
      <c r="I277" s="504">
        <v>220</v>
      </c>
      <c r="J277" s="114"/>
      <c r="K277" s="1383">
        <f t="shared" si="53"/>
        <v>0</v>
      </c>
      <c r="L277" s="304"/>
      <c r="M277" s="1287"/>
    </row>
    <row r="278" spans="1:13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8" s="304"/>
      <c r="C278" s="360"/>
      <c r="D278" s="1071"/>
      <c r="E278" s="1557"/>
      <c r="F278" s="362"/>
      <c r="G278" s="1287"/>
      <c r="H278" s="318"/>
      <c r="I278" s="363"/>
      <c r="J278" s="121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79" s="304"/>
      <c r="C279" s="360"/>
      <c r="D279" s="1071"/>
      <c r="E279" s="1557"/>
      <c r="F279" s="362"/>
      <c r="G279" s="1287"/>
      <c r="H279" s="318"/>
      <c r="I279" s="363"/>
      <c r="J279" s="121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0" s="304"/>
      <c r="C280" s="360"/>
      <c r="D280" s="1071"/>
      <c r="E280" s="1557"/>
      <c r="F280" s="362"/>
      <c r="G280" s="1287"/>
      <c r="H280" s="318"/>
      <c r="I280" s="363"/>
      <c r="J280" s="121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1" s="304"/>
      <c r="C281" s="360"/>
      <c r="D281" s="1071"/>
      <c r="E281" s="1557"/>
      <c r="F281" s="362"/>
      <c r="G281" s="1287"/>
      <c r="H281" s="318"/>
      <c r="I281" s="363"/>
      <c r="J281" s="121"/>
      <c r="K281" s="1287"/>
      <c r="L281" s="304"/>
      <c r="M281" s="1287"/>
    </row>
    <row r="282" spans="1:13" s="531" customFormat="1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2" s="319"/>
      <c r="C282" s="360"/>
      <c r="D282" s="1071"/>
      <c r="E282" s="1557"/>
      <c r="F282" s="362"/>
      <c r="G282" s="1287"/>
      <c r="H282" s="318"/>
      <c r="I282" s="363"/>
      <c r="J282" s="121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3" s="304"/>
      <c r="C283" s="360"/>
      <c r="D283" s="1071"/>
      <c r="E283" s="1557"/>
      <c r="F283" s="362"/>
      <c r="G283" s="1287"/>
      <c r="H283" s="318"/>
      <c r="I283" s="363"/>
      <c r="J283" s="121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4" s="304"/>
      <c r="C284" s="360"/>
      <c r="D284" s="1071"/>
      <c r="E284" s="1557"/>
      <c r="F284" s="362"/>
      <c r="G284" s="1287"/>
      <c r="H284" s="318"/>
      <c r="I284" s="363"/>
      <c r="J284" s="121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5" s="304"/>
      <c r="C285" s="360"/>
      <c r="D285" s="1071"/>
      <c r="E285" s="1557"/>
      <c r="F285" s="362"/>
      <c r="G285" s="1287"/>
      <c r="H285" s="318"/>
      <c r="I285" s="363"/>
      <c r="J285" s="121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6" s="304"/>
      <c r="C286" s="360"/>
      <c r="D286" s="1071"/>
      <c r="E286" s="1557"/>
      <c r="F286" s="362"/>
      <c r="G286" s="1287"/>
      <c r="H286" s="318"/>
      <c r="I286" s="363"/>
      <c r="J286" s="121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7" s="304"/>
      <c r="C287" s="360"/>
      <c r="D287" s="1071"/>
      <c r="E287" s="1557"/>
      <c r="F287" s="362"/>
      <c r="G287" s="1287"/>
      <c r="H287" s="318"/>
      <c r="I287" s="363"/>
      <c r="J287" s="121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8" s="304"/>
      <c r="C288" s="360"/>
      <c r="D288" s="1071"/>
      <c r="E288" s="1557"/>
      <c r="F288" s="362"/>
      <c r="G288" s="1287"/>
      <c r="H288" s="318"/>
      <c r="I288" s="363"/>
      <c r="J288" s="121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89" s="304"/>
      <c r="C289" s="360"/>
      <c r="D289" s="1071"/>
      <c r="E289" s="1557"/>
      <c r="F289" s="362"/>
      <c r="G289" s="1287"/>
      <c r="H289" s="318"/>
      <c r="I289" s="363"/>
      <c r="J289" s="121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0" s="304"/>
      <c r="C290" s="360"/>
      <c r="D290" s="1071"/>
      <c r="E290" s="1557"/>
      <c r="F290" s="362"/>
      <c r="G290" s="1287"/>
      <c r="H290" s="318"/>
      <c r="I290" s="363"/>
      <c r="J290" s="121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1" s="304"/>
      <c r="C291" s="360"/>
      <c r="D291" s="1071"/>
      <c r="E291" s="1557"/>
      <c r="F291" s="362"/>
      <c r="G291" s="1287"/>
      <c r="H291" s="318"/>
      <c r="I291" s="363"/>
      <c r="J291" s="121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2" s="304"/>
      <c r="C292" s="360"/>
      <c r="D292" s="1071"/>
      <c r="E292" s="1557"/>
      <c r="F292" s="362"/>
      <c r="G292" s="1287"/>
      <c r="H292" s="318"/>
      <c r="I292" s="363"/>
      <c r="J292" s="121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3" s="304"/>
      <c r="C293" s="360"/>
      <c r="D293" s="1071"/>
      <c r="E293" s="1557"/>
      <c r="F293" s="362"/>
      <c r="G293" s="1287"/>
      <c r="H293" s="318"/>
      <c r="I293" s="363"/>
      <c r="J293" s="121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4" s="304"/>
      <c r="C294" s="360"/>
      <c r="D294" s="1071"/>
      <c r="E294" s="1557"/>
      <c r="F294" s="362"/>
      <c r="G294" s="1287"/>
      <c r="H294" s="318"/>
      <c r="I294" s="363"/>
      <c r="J294" s="121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5" s="304"/>
      <c r="C295" s="360"/>
      <c r="D295" s="1071"/>
      <c r="E295" s="1557"/>
      <c r="F295" s="362"/>
      <c r="G295" s="1287"/>
      <c r="H295" s="318"/>
      <c r="I295" s="363"/>
      <c r="J295" s="121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6" s="304"/>
      <c r="C296" s="360"/>
      <c r="D296" s="1071"/>
      <c r="E296" s="1557"/>
      <c r="F296" s="362"/>
      <c r="G296" s="1287"/>
      <c r="H296" s="318"/>
      <c r="I296" s="363"/>
      <c r="J296" s="121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7" s="304"/>
      <c r="C297" s="360"/>
      <c r="D297" s="1071"/>
      <c r="E297" s="1557"/>
      <c r="F297" s="362"/>
      <c r="G297" s="1287"/>
      <c r="H297" s="318"/>
      <c r="I297" s="363"/>
      <c r="J297" s="121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8" s="304"/>
      <c r="C298" s="360"/>
      <c r="D298" s="1071"/>
      <c r="E298" s="1557"/>
      <c r="F298" s="362"/>
      <c r="G298" s="1287"/>
      <c r="H298" s="318"/>
      <c r="I298" s="363"/>
      <c r="J298" s="121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299" s="304"/>
      <c r="C299" s="360"/>
      <c r="D299" s="1071"/>
      <c r="E299" s="1557"/>
      <c r="F299" s="362"/>
      <c r="G299" s="1287"/>
      <c r="H299" s="318"/>
      <c r="I299" s="363"/>
      <c r="J299" s="121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0" s="304"/>
      <c r="C300" s="360"/>
      <c r="D300" s="1071"/>
      <c r="E300" s="1557"/>
      <c r="F300" s="362"/>
      <c r="G300" s="1287"/>
      <c r="H300" s="318"/>
      <c r="I300" s="363"/>
      <c r="J300" s="121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1" s="304"/>
      <c r="C301" s="360"/>
      <c r="D301" s="1071"/>
      <c r="E301" s="1557"/>
      <c r="F301" s="362"/>
      <c r="G301" s="1287"/>
      <c r="H301" s="318"/>
      <c r="I301" s="363"/>
      <c r="J301" s="121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2" s="304"/>
      <c r="C302" s="360"/>
      <c r="D302" s="1071"/>
      <c r="E302" s="1557"/>
      <c r="F302" s="362"/>
      <c r="G302" s="1287"/>
      <c r="H302" s="318"/>
      <c r="I302" s="363"/>
      <c r="J302" s="121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3" s="304"/>
      <c r="C303" s="360"/>
      <c r="D303" s="1071"/>
      <c r="E303" s="1557"/>
      <c r="F303" s="362"/>
      <c r="G303" s="1287"/>
      <c r="H303" s="318"/>
      <c r="I303" s="363"/>
      <c r="J303" s="121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4" s="304"/>
      <c r="C304" s="360"/>
      <c r="D304" s="1071"/>
      <c r="E304" s="1557"/>
      <c r="F304" s="362"/>
      <c r="G304" s="1287"/>
      <c r="H304" s="318"/>
      <c r="I304" s="363"/>
      <c r="J304" s="121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5" s="304"/>
      <c r="C305" s="360"/>
      <c r="D305" s="1071"/>
      <c r="E305" s="1557"/>
      <c r="F305" s="362"/>
      <c r="G305" s="1287"/>
      <c r="H305" s="318"/>
      <c r="I305" s="363"/>
      <c r="J305" s="121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6" s="304"/>
      <c r="C306" s="360"/>
      <c r="D306" s="1071"/>
      <c r="E306" s="1557"/>
      <c r="F306" s="362"/>
      <c r="G306" s="1287"/>
      <c r="H306" s="318"/>
      <c r="I306" s="363"/>
      <c r="J306" s="121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7" s="304"/>
      <c r="C307" s="360"/>
      <c r="D307" s="1071"/>
      <c r="E307" s="1557"/>
      <c r="F307" s="362"/>
      <c r="G307" s="1287"/>
      <c r="H307" s="318"/>
      <c r="I307" s="363"/>
      <c r="J307" s="121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8" s="304"/>
      <c r="C308" s="360"/>
      <c r="D308" s="1071"/>
      <c r="E308" s="1557"/>
      <c r="F308" s="362"/>
      <c r="G308" s="1287"/>
      <c r="H308" s="318"/>
      <c r="I308" s="363"/>
      <c r="J308" s="121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09" s="304"/>
      <c r="C309" s="360"/>
      <c r="D309" s="1071"/>
      <c r="E309" s="1557"/>
      <c r="F309" s="362"/>
      <c r="G309" s="1287"/>
      <c r="H309" s="318"/>
      <c r="I309" s="363"/>
      <c r="J309" s="121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0" s="304"/>
      <c r="C310" s="360"/>
      <c r="D310" s="1071"/>
      <c r="E310" s="1557"/>
      <c r="F310" s="362"/>
      <c r="G310" s="1287"/>
      <c r="H310" s="318"/>
      <c r="I310" s="363"/>
      <c r="J310" s="121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1" s="304"/>
      <c r="C311" s="360"/>
      <c r="D311" s="1071"/>
      <c r="E311" s="1557"/>
      <c r="F311" s="362"/>
      <c r="G311" s="1287"/>
      <c r="H311" s="318"/>
      <c r="I311" s="363"/>
      <c r="J311" s="121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2" s="304"/>
      <c r="C312" s="360"/>
      <c r="D312" s="1071"/>
      <c r="E312" s="1557"/>
      <c r="F312" s="362"/>
      <c r="G312" s="1287"/>
      <c r="H312" s="318"/>
      <c r="I312" s="363"/>
      <c r="J312" s="121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3" s="304"/>
      <c r="C313" s="360"/>
      <c r="D313" s="1071"/>
      <c r="E313" s="1557"/>
      <c r="F313" s="362"/>
      <c r="G313" s="1287"/>
      <c r="H313" s="318"/>
      <c r="I313" s="363"/>
      <c r="J313" s="121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4" s="304"/>
      <c r="C314" s="360"/>
      <c r="D314" s="1071"/>
      <c r="E314" s="1557"/>
      <c r="F314" s="362"/>
      <c r="G314" s="1287"/>
      <c r="H314" s="318"/>
      <c r="I314" s="363"/>
      <c r="J314" s="121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5" s="304"/>
      <c r="C315" s="360"/>
      <c r="D315" s="1071"/>
      <c r="E315" s="1557"/>
      <c r="F315" s="362"/>
      <c r="G315" s="1287"/>
      <c r="H315" s="318"/>
      <c r="I315" s="363"/>
      <c r="J315" s="121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6" s="304"/>
      <c r="C316" s="360"/>
      <c r="D316" s="1071"/>
      <c r="E316" s="1557"/>
      <c r="F316" s="362"/>
      <c r="G316" s="1287"/>
      <c r="H316" s="318"/>
      <c r="I316" s="363"/>
      <c r="J316" s="121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7" s="304"/>
      <c r="C317" s="360"/>
      <c r="D317" s="1071"/>
      <c r="E317" s="1557"/>
      <c r="F317" s="362"/>
      <c r="G317" s="1287"/>
      <c r="H317" s="318"/>
      <c r="I317" s="363"/>
      <c r="J317" s="121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8" s="304"/>
      <c r="C318" s="360"/>
      <c r="D318" s="1071"/>
      <c r="E318" s="1557"/>
      <c r="F318" s="362"/>
      <c r="G318" s="1287"/>
      <c r="H318" s="318"/>
      <c r="I318" s="363"/>
      <c r="J318" s="121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19" s="304"/>
      <c r="C319" s="360"/>
      <c r="D319" s="1071"/>
      <c r="E319" s="1557"/>
      <c r="F319" s="362"/>
      <c r="G319" s="1287"/>
      <c r="H319" s="318"/>
      <c r="I319" s="363"/>
      <c r="J319" s="121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0" s="304"/>
      <c r="C320" s="360"/>
      <c r="D320" s="1071"/>
      <c r="E320" s="1557"/>
      <c r="F320" s="362"/>
      <c r="G320" s="1287"/>
      <c r="H320" s="318"/>
      <c r="I320" s="363"/>
      <c r="J320" s="121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1" s="304"/>
      <c r="C321" s="360"/>
      <c r="D321" s="1071"/>
      <c r="E321" s="1557"/>
      <c r="F321" s="362"/>
      <c r="G321" s="1287"/>
      <c r="H321" s="318"/>
      <c r="I321" s="363"/>
      <c r="J321" s="121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2" s="304"/>
      <c r="C322" s="360"/>
      <c r="D322" s="1071"/>
      <c r="E322" s="1557"/>
      <c r="F322" s="362"/>
      <c r="G322" s="1287"/>
      <c r="H322" s="318"/>
      <c r="I322" s="363"/>
      <c r="J322" s="121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3" s="304"/>
      <c r="C323" s="360"/>
      <c r="D323" s="1071"/>
      <c r="E323" s="1557"/>
      <c r="F323" s="362"/>
      <c r="G323" s="1287"/>
      <c r="H323" s="318"/>
      <c r="I323" s="363"/>
      <c r="J323" s="121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4" s="304"/>
      <c r="C324" s="360"/>
      <c r="D324" s="1071"/>
      <c r="E324" s="1557"/>
      <c r="F324" s="362"/>
      <c r="G324" s="1287"/>
      <c r="H324" s="318"/>
      <c r="I324" s="363"/>
      <c r="J324" s="121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5" s="304"/>
      <c r="C325" s="360"/>
      <c r="D325" s="1071"/>
      <c r="E325" s="1557"/>
      <c r="F325" s="362"/>
      <c r="G325" s="1287"/>
      <c r="H325" s="318"/>
      <c r="I325" s="363"/>
      <c r="J325" s="121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6" s="304"/>
      <c r="C326" s="360"/>
      <c r="D326" s="1071"/>
      <c r="E326" s="1557"/>
      <c r="F326" s="362"/>
      <c r="G326" s="1287"/>
      <c r="H326" s="318"/>
      <c r="I326" s="363"/>
      <c r="J326" s="121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7" s="304"/>
      <c r="C327" s="360"/>
      <c r="D327" s="1071"/>
      <c r="E327" s="1557"/>
      <c r="F327" s="362"/>
      <c r="G327" s="1287"/>
      <c r="H327" s="318"/>
      <c r="I327" s="363"/>
      <c r="J327" s="121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8" s="304"/>
      <c r="C328" s="360"/>
      <c r="D328" s="1071"/>
      <c r="E328" s="1557"/>
      <c r="F328" s="362"/>
      <c r="G328" s="1287"/>
      <c r="H328" s="318"/>
      <c r="I328" s="363"/>
      <c r="J328" s="121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29" s="304"/>
      <c r="C329" s="360"/>
      <c r="D329" s="1071"/>
      <c r="E329" s="1557"/>
      <c r="F329" s="362"/>
      <c r="G329" s="1287"/>
      <c r="H329" s="318"/>
      <c r="I329" s="363"/>
      <c r="J329" s="121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0" s="304"/>
      <c r="C330" s="360"/>
      <c r="D330" s="1071"/>
      <c r="E330" s="1557"/>
      <c r="F330" s="362"/>
      <c r="G330" s="1287"/>
      <c r="H330" s="318"/>
      <c r="I330" s="363"/>
      <c r="J330" s="121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1" s="304"/>
      <c r="C331" s="360"/>
      <c r="D331" s="1071"/>
      <c r="E331" s="1557"/>
      <c r="F331" s="362"/>
      <c r="G331" s="1287"/>
      <c r="H331" s="318"/>
      <c r="I331" s="363"/>
      <c r="J331" s="121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2" s="304"/>
      <c r="C332" s="360"/>
      <c r="D332" s="1071"/>
      <c r="E332" s="1557"/>
      <c r="F332" s="362"/>
      <c r="G332" s="1287"/>
      <c r="H332" s="318"/>
      <c r="I332" s="363"/>
      <c r="J332" s="121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3" s="304"/>
      <c r="C333" s="360"/>
      <c r="D333" s="1071"/>
      <c r="E333" s="1557"/>
      <c r="F333" s="362"/>
      <c r="G333" s="1287"/>
      <c r="H333" s="318"/>
      <c r="I333" s="363"/>
      <c r="J333" s="121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4" s="304"/>
      <c r="C334" s="360"/>
      <c r="D334" s="1071"/>
      <c r="E334" s="1557"/>
      <c r="F334" s="362"/>
      <c r="G334" s="1287"/>
      <c r="H334" s="318"/>
      <c r="I334" s="363"/>
      <c r="J334" s="121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5" s="304"/>
      <c r="C335" s="360"/>
      <c r="D335" s="1071"/>
      <c r="E335" s="1557"/>
      <c r="F335" s="362"/>
      <c r="G335" s="1287"/>
      <c r="H335" s="318"/>
      <c r="I335" s="363"/>
      <c r="J335" s="121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6" s="304"/>
      <c r="C336" s="360"/>
      <c r="D336" s="1071"/>
      <c r="E336" s="1557"/>
      <c r="F336" s="362"/>
      <c r="G336" s="1287"/>
      <c r="H336" s="318"/>
      <c r="I336" s="363"/>
      <c r="J336" s="121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7" s="304"/>
      <c r="C337" s="360"/>
      <c r="D337" s="1071"/>
      <c r="E337" s="1557"/>
      <c r="F337" s="362"/>
      <c r="G337" s="1287"/>
      <c r="H337" s="318"/>
      <c r="I337" s="363"/>
      <c r="J337" s="121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8" s="304"/>
      <c r="C338" s="360"/>
      <c r="D338" s="1071"/>
      <c r="E338" s="1557"/>
      <c r="F338" s="362"/>
      <c r="G338" s="1287"/>
      <c r="H338" s="318"/>
      <c r="I338" s="363"/>
      <c r="J338" s="121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39" s="304"/>
      <c r="C339" s="360"/>
      <c r="D339" s="1071"/>
      <c r="E339" s="1557"/>
      <c r="F339" s="362"/>
      <c r="G339" s="1287"/>
      <c r="H339" s="318"/>
      <c r="I339" s="363"/>
      <c r="J339" s="121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0" s="304"/>
      <c r="C340" s="360"/>
      <c r="D340" s="1071"/>
      <c r="E340" s="1557"/>
      <c r="F340" s="362"/>
      <c r="G340" s="1287"/>
      <c r="H340" s="318"/>
      <c r="I340" s="363"/>
      <c r="J340" s="121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1" s="304"/>
      <c r="C341" s="360"/>
      <c r="D341" s="1071"/>
      <c r="E341" s="1557"/>
      <c r="F341" s="362"/>
      <c r="G341" s="1287"/>
      <c r="H341" s="318"/>
      <c r="I341" s="363"/>
      <c r="J341" s="121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2" s="304"/>
      <c r="C342" s="360"/>
      <c r="D342" s="1071"/>
      <c r="E342" s="1557"/>
      <c r="F342" s="362"/>
      <c r="G342" s="1287"/>
      <c r="H342" s="318"/>
      <c r="I342" s="363"/>
      <c r="J342" s="121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3" s="304"/>
      <c r="C343" s="360"/>
      <c r="D343" s="1071"/>
      <c r="E343" s="1557"/>
      <c r="F343" s="362"/>
      <c r="G343" s="1287"/>
      <c r="H343" s="318"/>
      <c r="I343" s="363"/>
      <c r="J343" s="121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4" s="304"/>
      <c r="C344" s="360"/>
      <c r="D344" s="1071"/>
      <c r="E344" s="1557"/>
      <c r="F344" s="362"/>
      <c r="G344" s="1287"/>
      <c r="H344" s="318"/>
      <c r="I344" s="363"/>
      <c r="J344" s="121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5" s="304"/>
      <c r="C345" s="360"/>
      <c r="D345" s="1071"/>
      <c r="E345" s="1557"/>
      <c r="F345" s="362"/>
      <c r="G345" s="1287"/>
      <c r="H345" s="318"/>
      <c r="I345" s="363"/>
      <c r="J345" s="121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6" s="304"/>
      <c r="C346" s="360"/>
      <c r="D346" s="1071"/>
      <c r="E346" s="1557"/>
      <c r="F346" s="362"/>
      <c r="G346" s="1287"/>
      <c r="H346" s="318"/>
      <c r="I346" s="363"/>
      <c r="J346" s="121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7" s="304"/>
      <c r="C347" s="360"/>
      <c r="D347" s="1071"/>
      <c r="E347" s="1557"/>
      <c r="F347" s="362"/>
      <c r="G347" s="1287"/>
      <c r="H347" s="318"/>
      <c r="I347" s="363"/>
      <c r="J347" s="121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8" s="304"/>
      <c r="C348" s="360"/>
      <c r="D348" s="1071"/>
      <c r="E348" s="1557"/>
      <c r="F348" s="362"/>
      <c r="G348" s="1287"/>
      <c r="H348" s="318"/>
      <c r="I348" s="363"/>
      <c r="J348" s="121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49" s="304"/>
      <c r="C349" s="360"/>
      <c r="D349" s="1071"/>
      <c r="E349" s="1557"/>
      <c r="F349" s="362"/>
      <c r="G349" s="1287"/>
      <c r="H349" s="318"/>
      <c r="I349" s="363"/>
      <c r="J349" s="121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0" s="304"/>
      <c r="C350" s="360"/>
      <c r="D350" s="1071"/>
      <c r="E350" s="1557"/>
      <c r="F350" s="362"/>
      <c r="G350" s="1287"/>
      <c r="H350" s="318"/>
      <c r="I350" s="363"/>
      <c r="J350" s="121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1" s="304"/>
      <c r="C351" s="360"/>
      <c r="D351" s="1071"/>
      <c r="E351" s="1557"/>
      <c r="F351" s="362"/>
      <c r="G351" s="1287"/>
      <c r="H351" s="318"/>
      <c r="I351" s="363"/>
      <c r="J351" s="121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2" s="304"/>
      <c r="C352" s="360"/>
      <c r="D352" s="1071"/>
      <c r="E352" s="1557"/>
      <c r="F352" s="362"/>
      <c r="G352" s="1287"/>
      <c r="H352" s="318"/>
      <c r="I352" s="363"/>
      <c r="J352" s="121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3" s="304"/>
      <c r="C353" s="360"/>
      <c r="D353" s="1071"/>
      <c r="E353" s="1557"/>
      <c r="F353" s="362"/>
      <c r="G353" s="1287"/>
      <c r="H353" s="318"/>
      <c r="I353" s="363"/>
      <c r="J353" s="121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4" s="304"/>
      <c r="C354" s="360"/>
      <c r="D354" s="1071"/>
      <c r="E354" s="1557"/>
      <c r="F354" s="362"/>
      <c r="G354" s="1287"/>
      <c r="H354" s="318"/>
      <c r="I354" s="363"/>
      <c r="J354" s="121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5" s="304"/>
      <c r="C355" s="360"/>
      <c r="D355" s="1071"/>
      <c r="E355" s="1557"/>
      <c r="F355" s="362"/>
      <c r="G355" s="1287"/>
      <c r="H355" s="318"/>
      <c r="I355" s="363"/>
      <c r="J355" s="121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6" s="304"/>
      <c r="C356" s="360"/>
      <c r="D356" s="1071"/>
      <c r="E356" s="1557"/>
      <c r="F356" s="362"/>
      <c r="G356" s="1287"/>
      <c r="H356" s="318"/>
      <c r="I356" s="363"/>
      <c r="J356" s="121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7" s="304"/>
      <c r="C357" s="360"/>
      <c r="D357" s="1071"/>
      <c r="E357" s="1557"/>
      <c r="F357" s="362"/>
      <c r="G357" s="1287"/>
      <c r="H357" s="318"/>
      <c r="I357" s="363"/>
      <c r="J357" s="121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8" s="304"/>
      <c r="C358" s="360"/>
      <c r="D358" s="1071"/>
      <c r="E358" s="1557"/>
      <c r="F358" s="362"/>
      <c r="G358" s="1287"/>
      <c r="H358" s="318"/>
      <c r="I358" s="363"/>
      <c r="J358" s="121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59" s="304"/>
      <c r="C359" s="360"/>
      <c r="D359" s="1071"/>
      <c r="E359" s="1557"/>
      <c r="F359" s="362"/>
      <c r="G359" s="1287"/>
      <c r="H359" s="318"/>
      <c r="I359" s="363"/>
      <c r="J359" s="121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0" s="304"/>
      <c r="C360" s="360"/>
      <c r="D360" s="1071"/>
      <c r="E360" s="1557"/>
      <c r="F360" s="362"/>
      <c r="G360" s="1287"/>
      <c r="H360" s="318"/>
      <c r="I360" s="363"/>
      <c r="J360" s="121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1" s="304"/>
      <c r="C361" s="360"/>
      <c r="D361" s="1071"/>
      <c r="E361" s="1557"/>
      <c r="F361" s="362"/>
      <c r="G361" s="1287"/>
      <c r="H361" s="318"/>
      <c r="I361" s="363"/>
      <c r="J361" s="121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2" s="304"/>
      <c r="C362" s="360"/>
      <c r="D362" s="1071"/>
      <c r="E362" s="1557"/>
      <c r="F362" s="362"/>
      <c r="G362" s="1287"/>
      <c r="H362" s="318"/>
      <c r="I362" s="363"/>
      <c r="J362" s="121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3" s="304"/>
      <c r="C363" s="360"/>
      <c r="D363" s="1071"/>
      <c r="E363" s="1557"/>
      <c r="F363" s="362"/>
      <c r="G363" s="1287"/>
      <c r="H363" s="318"/>
      <c r="I363" s="363"/>
      <c r="J363" s="121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4" s="304"/>
      <c r="C364" s="360"/>
      <c r="D364" s="1071"/>
      <c r="E364" s="1557"/>
      <c r="F364" s="362"/>
      <c r="G364" s="1287"/>
      <c r="H364" s="318"/>
      <c r="I364" s="363"/>
      <c r="J364" s="121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5" s="304"/>
      <c r="C365" s="360"/>
      <c r="D365" s="1071"/>
      <c r="E365" s="1557"/>
      <c r="F365" s="362"/>
      <c r="G365" s="1287"/>
      <c r="H365" s="318"/>
      <c r="I365" s="363"/>
      <c r="J365" s="121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6" s="304"/>
      <c r="C366" s="360"/>
      <c r="D366" s="1071"/>
      <c r="E366" s="1557"/>
      <c r="F366" s="362"/>
      <c r="G366" s="1287"/>
      <c r="H366" s="318"/>
      <c r="I366" s="363"/>
      <c r="J366" s="121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7" s="304"/>
      <c r="C367" s="360"/>
      <c r="D367" s="1071"/>
      <c r="E367" s="1557"/>
      <c r="F367" s="362"/>
      <c r="G367" s="1287"/>
      <c r="H367" s="318"/>
      <c r="I367" s="363"/>
      <c r="J367" s="121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8" s="304"/>
      <c r="C368" s="360"/>
      <c r="D368" s="1071"/>
      <c r="E368" s="1557"/>
      <c r="F368" s="362"/>
      <c r="G368" s="1287"/>
      <c r="H368" s="318"/>
      <c r="I368" s="363"/>
      <c r="J368" s="121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69" s="304"/>
      <c r="C369" s="360"/>
      <c r="D369" s="1071"/>
      <c r="E369" s="1557"/>
      <c r="F369" s="362"/>
      <c r="G369" s="1287"/>
      <c r="H369" s="318"/>
      <c r="I369" s="363"/>
      <c r="J369" s="121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0" s="304"/>
      <c r="C370" s="360"/>
      <c r="D370" s="1071"/>
      <c r="E370" s="1557"/>
      <c r="F370" s="362"/>
      <c r="G370" s="1287"/>
      <c r="H370" s="318"/>
      <c r="I370" s="363"/>
      <c r="J370" s="121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1" s="304"/>
      <c r="C371" s="360"/>
      <c r="D371" s="1071"/>
      <c r="E371" s="1557"/>
      <c r="F371" s="362"/>
      <c r="G371" s="1287"/>
      <c r="H371" s="318"/>
      <c r="I371" s="363"/>
      <c r="J371" s="121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2" s="304"/>
      <c r="C372" s="360"/>
      <c r="D372" s="1071"/>
      <c r="E372" s="1557"/>
      <c r="F372" s="362"/>
      <c r="G372" s="1287"/>
      <c r="H372" s="318"/>
      <c r="I372" s="363"/>
      <c r="J372" s="121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3" s="304"/>
      <c r="C373" s="360"/>
      <c r="D373" s="1071"/>
      <c r="E373" s="1557"/>
      <c r="F373" s="362"/>
      <c r="G373" s="1287"/>
      <c r="H373" s="318"/>
      <c r="I373" s="363"/>
      <c r="J373" s="121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4" s="304"/>
      <c r="C374" s="360"/>
      <c r="D374" s="1071"/>
      <c r="E374" s="1557"/>
      <c r="F374" s="362"/>
      <c r="G374" s="1287"/>
      <c r="H374" s="318"/>
      <c r="I374" s="363"/>
      <c r="J374" s="121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5" s="304"/>
      <c r="C375" s="360"/>
      <c r="D375" s="1071"/>
      <c r="E375" s="1557"/>
      <c r="F375" s="362"/>
      <c r="G375" s="1287"/>
      <c r="H375" s="318"/>
      <c r="I375" s="363"/>
      <c r="J375" s="121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6" s="304"/>
      <c r="C376" s="360"/>
      <c r="D376" s="1071"/>
      <c r="E376" s="1557"/>
      <c r="F376" s="362"/>
      <c r="G376" s="1287"/>
      <c r="H376" s="318"/>
      <c r="I376" s="363"/>
      <c r="J376" s="121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7" s="304"/>
      <c r="C377" s="360"/>
      <c r="D377" s="1071"/>
      <c r="E377" s="1557"/>
      <c r="F377" s="362"/>
      <c r="G377" s="1287"/>
      <c r="H377" s="318"/>
      <c r="I377" s="363"/>
      <c r="J377" s="121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8" s="304"/>
      <c r="C378" s="360"/>
      <c r="D378" s="1071"/>
      <c r="E378" s="1557"/>
      <c r="F378" s="362"/>
      <c r="G378" s="1287"/>
      <c r="H378" s="318"/>
      <c r="I378" s="363"/>
      <c r="J378" s="121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79" s="304"/>
      <c r="C379" s="360"/>
      <c r="D379" s="1071"/>
      <c r="E379" s="1557"/>
      <c r="F379" s="362"/>
      <c r="G379" s="1287"/>
      <c r="H379" s="318"/>
      <c r="I379" s="363"/>
      <c r="J379" s="121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0" s="304"/>
      <c r="C380" s="360"/>
      <c r="D380" s="1071"/>
      <c r="E380" s="1557"/>
      <c r="F380" s="362"/>
      <c r="G380" s="1287"/>
      <c r="H380" s="318"/>
      <c r="I380" s="363"/>
      <c r="J380" s="121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1" s="304"/>
      <c r="C381" s="360"/>
      <c r="D381" s="1071"/>
      <c r="E381" s="1557"/>
      <c r="F381" s="362"/>
      <c r="G381" s="1287"/>
      <c r="H381" s="318"/>
      <c r="I381" s="363"/>
      <c r="J381" s="121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2" s="304"/>
      <c r="C382" s="360"/>
      <c r="D382" s="1071"/>
      <c r="E382" s="1557"/>
      <c r="F382" s="362"/>
      <c r="G382" s="1287"/>
      <c r="H382" s="318"/>
      <c r="I382" s="363"/>
      <c r="J382" s="121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3" s="304"/>
      <c r="C383" s="360"/>
      <c r="D383" s="1071"/>
      <c r="E383" s="1557"/>
      <c r="F383" s="362"/>
      <c r="G383" s="1287"/>
      <c r="H383" s="318"/>
      <c r="I383" s="363"/>
      <c r="J383" s="121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4" s="304"/>
      <c r="C384" s="360"/>
      <c r="D384" s="1071"/>
      <c r="E384" s="1557"/>
      <c r="F384" s="362"/>
      <c r="G384" s="1287"/>
      <c r="H384" s="318"/>
      <c r="I384" s="363"/>
      <c r="J384" s="121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5" s="304"/>
      <c r="C385" s="360"/>
      <c r="D385" s="1071"/>
      <c r="E385" s="1557"/>
      <c r="F385" s="362"/>
      <c r="G385" s="1287"/>
      <c r="H385" s="318"/>
      <c r="I385" s="363"/>
      <c r="J385" s="121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6" s="304"/>
      <c r="C386" s="360"/>
      <c r="D386" s="1071"/>
      <c r="E386" s="1557"/>
      <c r="F386" s="362"/>
      <c r="G386" s="1287"/>
      <c r="H386" s="318"/>
      <c r="I386" s="363"/>
      <c r="J386" s="121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7" s="304"/>
      <c r="C387" s="360"/>
      <c r="D387" s="1071"/>
      <c r="E387" s="1557"/>
      <c r="F387" s="362"/>
      <c r="G387" s="1287"/>
      <c r="H387" s="318"/>
      <c r="I387" s="363"/>
      <c r="J387" s="121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8" s="304"/>
      <c r="C388" s="360"/>
      <c r="D388" s="1071"/>
      <c r="E388" s="1557"/>
      <c r="F388" s="362"/>
      <c r="G388" s="1287"/>
      <c r="H388" s="318"/>
      <c r="I388" s="363"/>
      <c r="J388" s="121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89" s="304"/>
      <c r="C389" s="360"/>
      <c r="D389" s="1071"/>
      <c r="E389" s="1557"/>
      <c r="F389" s="362"/>
      <c r="G389" s="1287"/>
      <c r="H389" s="318"/>
      <c r="I389" s="363"/>
      <c r="J389" s="121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0" s="304"/>
      <c r="C390" s="360"/>
      <c r="D390" s="1071"/>
      <c r="E390" s="1557"/>
      <c r="F390" s="362"/>
      <c r="G390" s="1287"/>
      <c r="H390" s="318"/>
      <c r="I390" s="363"/>
      <c r="J390" s="121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1" s="304"/>
      <c r="C391" s="360"/>
      <c r="D391" s="1071"/>
      <c r="E391" s="1557"/>
      <c r="F391" s="362"/>
      <c r="G391" s="1287"/>
      <c r="H391" s="318"/>
      <c r="I391" s="363"/>
      <c r="J391" s="121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2" s="304"/>
      <c r="C392" s="360"/>
      <c r="D392" s="1071"/>
      <c r="E392" s="1557"/>
      <c r="F392" s="362"/>
      <c r="G392" s="1287"/>
      <c r="H392" s="318"/>
      <c r="I392" s="363"/>
      <c r="J392" s="121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3" s="304"/>
      <c r="C393" s="360"/>
      <c r="D393" s="1071"/>
      <c r="E393" s="1557"/>
      <c r="F393" s="362"/>
      <c r="G393" s="1287"/>
      <c r="H393" s="318"/>
      <c r="I393" s="363"/>
      <c r="J393" s="121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4" s="304"/>
      <c r="C394" s="360"/>
      <c r="D394" s="1071"/>
      <c r="E394" s="1557"/>
      <c r="F394" s="362"/>
      <c r="G394" s="1287"/>
      <c r="H394" s="318"/>
      <c r="I394" s="363"/>
      <c r="J394" s="121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5" s="304"/>
      <c r="C395" s="360"/>
      <c r="D395" s="1071"/>
      <c r="E395" s="1557"/>
      <c r="F395" s="362"/>
      <c r="G395" s="1287"/>
      <c r="H395" s="318"/>
      <c r="I395" s="363"/>
      <c r="J395" s="121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6" s="304"/>
      <c r="C396" s="360"/>
      <c r="D396" s="1071"/>
      <c r="E396" s="1557"/>
      <c r="F396" s="362"/>
      <c r="G396" s="1287"/>
      <c r="H396" s="318"/>
      <c r="I396" s="363"/>
      <c r="J396" s="121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7" s="304"/>
      <c r="C397" s="360"/>
      <c r="D397" s="1071"/>
      <c r="E397" s="1557"/>
      <c r="F397" s="362"/>
      <c r="G397" s="1287"/>
      <c r="H397" s="318"/>
      <c r="I397" s="363"/>
      <c r="J397" s="121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8" s="304"/>
      <c r="C398" s="360"/>
      <c r="D398" s="1071"/>
      <c r="E398" s="1557"/>
      <c r="F398" s="362"/>
      <c r="G398" s="1287"/>
      <c r="H398" s="318"/>
      <c r="I398" s="363"/>
      <c r="J398" s="121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399" s="304"/>
      <c r="C399" s="360"/>
      <c r="D399" s="1071"/>
      <c r="E399" s="1557"/>
      <c r="F399" s="362"/>
      <c r="G399" s="1287"/>
      <c r="H399" s="318"/>
      <c r="I399" s="363"/>
      <c r="J399" s="121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0" s="304"/>
      <c r="C400" s="360"/>
      <c r="D400" s="1071"/>
      <c r="E400" s="1557"/>
      <c r="F400" s="362"/>
      <c r="G400" s="1287"/>
      <c r="H400" s="318"/>
      <c r="I400" s="363"/>
      <c r="J400" s="121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1" s="304"/>
      <c r="C401" s="360"/>
      <c r="D401" s="1071"/>
      <c r="E401" s="1557"/>
      <c r="F401" s="362"/>
      <c r="G401" s="1287"/>
      <c r="H401" s="318"/>
      <c r="I401" s="363"/>
      <c r="J401" s="121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2" s="304"/>
      <c r="C402" s="360"/>
      <c r="D402" s="1071"/>
      <c r="E402" s="1557"/>
      <c r="F402" s="362"/>
      <c r="G402" s="1287"/>
      <c r="H402" s="318"/>
      <c r="I402" s="363"/>
      <c r="J402" s="121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3" s="304"/>
      <c r="C403" s="360"/>
      <c r="D403" s="1071"/>
      <c r="E403" s="1557"/>
      <c r="F403" s="362"/>
      <c r="G403" s="1287"/>
      <c r="H403" s="318"/>
      <c r="I403" s="363"/>
      <c r="J403" s="121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4" s="304"/>
      <c r="C404" s="360"/>
      <c r="D404" s="1071"/>
      <c r="E404" s="1557"/>
      <c r="F404" s="362"/>
      <c r="G404" s="1287"/>
      <c r="H404" s="318"/>
      <c r="I404" s="363"/>
      <c r="J404" s="121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5" s="304"/>
      <c r="C405" s="360"/>
      <c r="D405" s="1071"/>
      <c r="E405" s="1557"/>
      <c r="F405" s="362"/>
      <c r="G405" s="1287"/>
      <c r="H405" s="318"/>
      <c r="I405" s="363"/>
      <c r="J405" s="121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6" s="304"/>
      <c r="C406" s="360"/>
      <c r="D406" s="1071"/>
      <c r="E406" s="1557"/>
      <c r="F406" s="362"/>
      <c r="G406" s="1287"/>
      <c r="H406" s="318"/>
      <c r="I406" s="363"/>
      <c r="J406" s="121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7" s="304"/>
      <c r="C407" s="360"/>
      <c r="D407" s="1071"/>
      <c r="E407" s="1557"/>
      <c r="F407" s="362"/>
      <c r="G407" s="1287"/>
      <c r="H407" s="318"/>
      <c r="I407" s="363"/>
      <c r="J407" s="121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8" s="304"/>
      <c r="C408" s="360"/>
      <c r="D408" s="1071"/>
      <c r="E408" s="1557"/>
      <c r="F408" s="362"/>
      <c r="G408" s="1287"/>
      <c r="H408" s="318"/>
      <c r="I408" s="363"/>
      <c r="J408" s="121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09" s="304"/>
      <c r="C409" s="360"/>
      <c r="D409" s="1071"/>
      <c r="E409" s="1557"/>
      <c r="F409" s="362"/>
      <c r="G409" s="1287"/>
      <c r="H409" s="318"/>
      <c r="I409" s="363"/>
      <c r="J409" s="121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10" s="304"/>
      <c r="C410" s="360"/>
      <c r="D410" s="1071"/>
      <c r="E410" s="1557"/>
      <c r="F410" s="362"/>
      <c r="G410" s="1287"/>
      <c r="H410" s="318"/>
      <c r="I410" s="363"/>
      <c r="J410" s="121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Copper'!A:A),"")</f>
        <v/>
      </c>
      <c r="B411" s="304"/>
      <c r="C411" s="360"/>
      <c r="D411" s="1071"/>
      <c r="E411" s="1557"/>
      <c r="F411" s="362"/>
      <c r="G411" s="1287"/>
      <c r="H411" s="318"/>
      <c r="I411" s="363"/>
      <c r="J411" s="121"/>
      <c r="K411" s="1287"/>
      <c r="L411" s="304"/>
      <c r="M411" s="1287"/>
    </row>
    <row r="412" spans="1:13" hidden="1">
      <c r="B412" s="304"/>
      <c r="C412" s="360"/>
      <c r="D412" s="1071"/>
      <c r="E412" s="1557"/>
      <c r="F412" s="362"/>
      <c r="G412" s="1287"/>
      <c r="H412" s="318"/>
      <c r="I412" s="363"/>
      <c r="J412" s="121"/>
      <c r="K412" s="1287"/>
      <c r="L412" s="304"/>
      <c r="M412" s="1287"/>
    </row>
    <row r="413" spans="1:13" hidden="1">
      <c r="B413" s="304"/>
      <c r="C413" s="360"/>
      <c r="D413" s="1071"/>
      <c r="E413" s="1557"/>
      <c r="F413" s="362"/>
      <c r="G413" s="1287"/>
      <c r="H413" s="318"/>
      <c r="I413" s="363"/>
      <c r="J413" s="121"/>
      <c r="K413" s="1287"/>
      <c r="L413" s="304"/>
      <c r="M413" s="1287"/>
    </row>
    <row r="414" spans="1:13" hidden="1">
      <c r="B414" s="304"/>
      <c r="C414" s="360"/>
      <c r="D414" s="1071"/>
      <c r="E414" s="1557"/>
      <c r="F414" s="362"/>
      <c r="G414" s="1287"/>
      <c r="H414" s="318"/>
      <c r="I414" s="363"/>
      <c r="J414" s="121"/>
      <c r="K414" s="1287"/>
      <c r="L414" s="304"/>
      <c r="M414" s="1287"/>
    </row>
    <row r="415" spans="1:13" hidden="1">
      <c r="B415" s="304"/>
      <c r="C415" s="360"/>
      <c r="D415" s="1071"/>
      <c r="E415" s="1557"/>
      <c r="F415" s="362"/>
      <c r="G415" s="1287"/>
      <c r="H415" s="318"/>
      <c r="I415" s="363"/>
      <c r="J415" s="121"/>
      <c r="K415" s="1287"/>
      <c r="L415" s="304"/>
      <c r="M415" s="1287"/>
    </row>
    <row r="416" spans="1:13" hidden="1">
      <c r="B416" s="304"/>
      <c r="C416" s="360"/>
      <c r="D416" s="1071"/>
      <c r="E416" s="1557"/>
      <c r="F416" s="362"/>
      <c r="G416" s="1287"/>
      <c r="H416" s="318"/>
      <c r="I416" s="363"/>
      <c r="J416" s="121"/>
      <c r="K416" s="1287"/>
      <c r="L416" s="304"/>
      <c r="M416" s="1287"/>
    </row>
    <row r="417" spans="2:13" hidden="1">
      <c r="B417" s="304"/>
      <c r="C417" s="360"/>
      <c r="D417" s="1071"/>
      <c r="E417" s="1557"/>
      <c r="F417" s="362"/>
      <c r="G417" s="1287"/>
      <c r="H417" s="318"/>
      <c r="I417" s="363"/>
      <c r="J417" s="121"/>
      <c r="K417" s="1287"/>
      <c r="L417" s="304"/>
      <c r="M417" s="1287"/>
    </row>
    <row r="418" spans="2:13" hidden="1">
      <c r="B418" s="304"/>
      <c r="C418" s="360"/>
      <c r="D418" s="1071"/>
      <c r="E418" s="1557"/>
      <c r="F418" s="362"/>
      <c r="G418" s="1287"/>
      <c r="H418" s="318"/>
      <c r="I418" s="363"/>
      <c r="J418" s="121"/>
      <c r="K418" s="1287"/>
      <c r="L418" s="304"/>
      <c r="M418" s="1287"/>
    </row>
    <row r="419" spans="2:13" hidden="1">
      <c r="B419" s="304"/>
      <c r="C419" s="360"/>
      <c r="D419" s="1071"/>
      <c r="E419" s="1557"/>
      <c r="F419" s="362"/>
      <c r="G419" s="1287"/>
      <c r="H419" s="318"/>
      <c r="I419" s="363"/>
      <c r="J419" s="121"/>
      <c r="K419" s="1287"/>
      <c r="L419" s="304"/>
      <c r="M419" s="1287"/>
    </row>
    <row r="420" spans="2:13" hidden="1">
      <c r="B420" s="304"/>
      <c r="C420" s="360"/>
      <c r="D420" s="1071"/>
      <c r="E420" s="1557"/>
      <c r="F420" s="362"/>
      <c r="G420" s="1287"/>
      <c r="H420" s="318"/>
      <c r="I420" s="363"/>
      <c r="J420" s="121"/>
      <c r="K420" s="1287"/>
      <c r="L420" s="304"/>
      <c r="M420" s="1287"/>
    </row>
    <row r="421" spans="2:13" hidden="1">
      <c r="B421" s="304"/>
      <c r="C421" s="360"/>
      <c r="D421" s="1071"/>
      <c r="E421" s="1557"/>
      <c r="F421" s="362"/>
      <c r="G421" s="1287"/>
      <c r="H421" s="318"/>
      <c r="I421" s="363"/>
      <c r="J421" s="121"/>
      <c r="K421" s="1287"/>
      <c r="L421" s="304"/>
      <c r="M421" s="1287"/>
    </row>
    <row r="422" spans="2:13" hidden="1">
      <c r="B422" s="304"/>
      <c r="C422" s="360"/>
      <c r="D422" s="1071"/>
      <c r="E422" s="1557"/>
      <c r="F422" s="362"/>
      <c r="G422" s="1287"/>
      <c r="H422" s="318"/>
      <c r="I422" s="363"/>
      <c r="J422" s="121"/>
      <c r="K422" s="1287"/>
      <c r="L422" s="304"/>
      <c r="M422" s="1287"/>
    </row>
    <row r="423" spans="2:13" hidden="1">
      <c r="B423" s="304"/>
      <c r="C423" s="360"/>
      <c r="D423" s="1071"/>
      <c r="E423" s="1557"/>
      <c r="F423" s="362"/>
      <c r="G423" s="1287"/>
      <c r="H423" s="318"/>
      <c r="I423" s="363"/>
      <c r="J423" s="121"/>
      <c r="K423" s="1287"/>
      <c r="L423" s="304"/>
      <c r="M423" s="1287"/>
    </row>
    <row r="424" spans="2:13" hidden="1">
      <c r="B424" s="304"/>
      <c r="C424" s="360"/>
      <c r="D424" s="1071"/>
      <c r="E424" s="1557"/>
      <c r="F424" s="362"/>
      <c r="G424" s="1287"/>
      <c r="H424" s="318"/>
      <c r="I424" s="363"/>
      <c r="J424" s="121"/>
      <c r="K424" s="1287"/>
      <c r="L424" s="304"/>
      <c r="M424" s="1287"/>
    </row>
    <row r="425" spans="2:13" hidden="1">
      <c r="B425" s="304"/>
      <c r="C425" s="360"/>
      <c r="D425" s="1071"/>
      <c r="E425" s="1557"/>
      <c r="F425" s="362"/>
      <c r="G425" s="1287"/>
      <c r="H425" s="318"/>
      <c r="I425" s="363"/>
      <c r="J425" s="121"/>
      <c r="K425" s="1287"/>
      <c r="L425" s="304"/>
      <c r="M425" s="1287"/>
    </row>
    <row r="426" spans="2:13" hidden="1">
      <c r="B426" s="304"/>
      <c r="C426" s="360"/>
      <c r="D426" s="1071"/>
      <c r="E426" s="1557"/>
      <c r="F426" s="362"/>
      <c r="G426" s="1287"/>
      <c r="H426" s="318"/>
      <c r="I426" s="363"/>
      <c r="J426" s="121"/>
      <c r="K426" s="1287"/>
      <c r="L426" s="304"/>
      <c r="M426" s="1287"/>
    </row>
    <row r="427" spans="2:13" hidden="1">
      <c r="B427" s="304"/>
      <c r="C427" s="360"/>
      <c r="D427" s="1071"/>
      <c r="E427" s="1557"/>
      <c r="F427" s="362"/>
      <c r="G427" s="1287"/>
      <c r="H427" s="318"/>
      <c r="I427" s="363"/>
      <c r="J427" s="121"/>
      <c r="K427" s="1287"/>
      <c r="L427" s="304"/>
      <c r="M427" s="1287"/>
    </row>
    <row r="428" spans="2:13" hidden="1">
      <c r="B428" s="304"/>
      <c r="C428" s="360"/>
      <c r="D428" s="1071"/>
      <c r="E428" s="1557"/>
      <c r="F428" s="362"/>
      <c r="G428" s="1287"/>
      <c r="H428" s="318"/>
      <c r="I428" s="363"/>
      <c r="J428" s="121"/>
      <c r="K428" s="1287"/>
      <c r="L428" s="304"/>
      <c r="M428" s="1287"/>
    </row>
    <row r="429" spans="2:13" hidden="1">
      <c r="B429" s="304"/>
      <c r="C429" s="360"/>
      <c r="D429" s="1071"/>
      <c r="E429" s="1557"/>
      <c r="F429" s="362"/>
      <c r="G429" s="1287"/>
      <c r="H429" s="318"/>
      <c r="I429" s="363"/>
      <c r="J429" s="121"/>
      <c r="K429" s="1287"/>
      <c r="L429" s="304"/>
      <c r="M429" s="1287"/>
    </row>
    <row r="430" spans="2:13" hidden="1">
      <c r="B430" s="304"/>
      <c r="C430" s="360"/>
      <c r="D430" s="1071"/>
      <c r="E430" s="1557"/>
      <c r="F430" s="362"/>
      <c r="G430" s="1287"/>
      <c r="H430" s="318"/>
      <c r="I430" s="363"/>
      <c r="J430" s="121"/>
      <c r="K430" s="1287"/>
      <c r="L430" s="304"/>
      <c r="M430" s="1287"/>
    </row>
    <row r="431" spans="2:13" hidden="1">
      <c r="B431" s="304"/>
      <c r="C431" s="360"/>
      <c r="D431" s="1071"/>
      <c r="E431" s="1557"/>
      <c r="F431" s="362"/>
      <c r="G431" s="1287"/>
      <c r="H431" s="318"/>
      <c r="I431" s="363"/>
      <c r="J431" s="121"/>
      <c r="K431" s="1287"/>
      <c r="L431" s="304"/>
      <c r="M431" s="1287"/>
    </row>
    <row r="432" spans="2:13" hidden="1">
      <c r="B432" s="304"/>
      <c r="C432" s="360"/>
      <c r="D432" s="1071"/>
      <c r="E432" s="1557"/>
      <c r="F432" s="362"/>
      <c r="G432" s="1287"/>
      <c r="H432" s="318"/>
      <c r="I432" s="363"/>
      <c r="J432" s="121"/>
      <c r="K432" s="1287"/>
      <c r="L432" s="304"/>
      <c r="M432" s="1287"/>
    </row>
    <row r="433" spans="2:13" hidden="1">
      <c r="B433" s="304"/>
      <c r="C433" s="360"/>
      <c r="D433" s="1071"/>
      <c r="E433" s="1557"/>
      <c r="F433" s="362"/>
      <c r="G433" s="1287"/>
      <c r="H433" s="318"/>
      <c r="I433" s="363"/>
      <c r="J433" s="121"/>
      <c r="K433" s="1287"/>
      <c r="L433" s="304"/>
      <c r="M433" s="1287"/>
    </row>
    <row r="434" spans="2:13" hidden="1">
      <c r="B434" s="304"/>
      <c r="C434" s="360"/>
      <c r="D434" s="1071"/>
      <c r="E434" s="1557"/>
      <c r="F434" s="362"/>
      <c r="G434" s="1287"/>
      <c r="H434" s="318"/>
      <c r="I434" s="363"/>
      <c r="J434" s="121"/>
      <c r="K434" s="1287"/>
      <c r="L434" s="304"/>
      <c r="M434" s="1287"/>
    </row>
    <row r="435" spans="2:13" hidden="1">
      <c r="B435" s="304"/>
      <c r="C435" s="360"/>
      <c r="D435" s="1071"/>
      <c r="E435" s="1557"/>
      <c r="F435" s="362"/>
      <c r="G435" s="1287"/>
      <c r="H435" s="318"/>
      <c r="I435" s="363"/>
      <c r="J435" s="121"/>
      <c r="K435" s="1287"/>
      <c r="L435" s="304"/>
      <c r="M435" s="1287"/>
    </row>
    <row r="436" spans="2:13" hidden="1">
      <c r="B436" s="304"/>
      <c r="C436" s="360"/>
      <c r="D436" s="1071"/>
      <c r="E436" s="1557"/>
      <c r="F436" s="362"/>
      <c r="G436" s="1287"/>
      <c r="H436" s="318"/>
      <c r="I436" s="363"/>
      <c r="J436" s="121"/>
      <c r="K436" s="1287"/>
      <c r="L436" s="304"/>
      <c r="M436" s="1287"/>
    </row>
    <row r="437" spans="2:13" hidden="1">
      <c r="B437" s="304"/>
      <c r="C437" s="360"/>
      <c r="D437" s="1071"/>
      <c r="E437" s="1557"/>
      <c r="F437" s="362"/>
      <c r="G437" s="1287"/>
      <c r="H437" s="318"/>
      <c r="I437" s="363"/>
      <c r="J437" s="121"/>
      <c r="K437" s="1287"/>
      <c r="L437" s="304"/>
      <c r="M437" s="1287"/>
    </row>
    <row r="438" spans="2:13" hidden="1">
      <c r="B438" s="304"/>
      <c r="C438" s="360"/>
      <c r="D438" s="1071"/>
      <c r="E438" s="1557"/>
      <c r="F438" s="362"/>
      <c r="G438" s="1287"/>
      <c r="H438" s="318"/>
      <c r="I438" s="363"/>
      <c r="J438" s="121"/>
      <c r="K438" s="1287"/>
      <c r="L438" s="304"/>
      <c r="M438" s="1287"/>
    </row>
    <row r="439" spans="2:13" hidden="1">
      <c r="B439" s="304"/>
      <c r="C439" s="360"/>
      <c r="D439" s="1071"/>
      <c r="E439" s="1557"/>
      <c r="F439" s="362"/>
      <c r="G439" s="1287"/>
      <c r="H439" s="318"/>
      <c r="I439" s="363"/>
      <c r="J439" s="121"/>
      <c r="K439" s="1287"/>
      <c r="L439" s="304"/>
      <c r="M439" s="1287"/>
    </row>
    <row r="440" spans="2:13" hidden="1">
      <c r="B440" s="304"/>
      <c r="C440" s="360"/>
      <c r="D440" s="1071"/>
      <c r="E440" s="1557"/>
      <c r="F440" s="362"/>
      <c r="G440" s="1287"/>
      <c r="H440" s="318"/>
      <c r="I440" s="363"/>
      <c r="J440" s="121"/>
      <c r="K440" s="1287"/>
      <c r="L440" s="304"/>
      <c r="M440" s="1287"/>
    </row>
    <row r="441" spans="2:13" hidden="1">
      <c r="B441" s="304"/>
      <c r="C441" s="360"/>
      <c r="D441" s="1071"/>
      <c r="E441" s="1557"/>
      <c r="F441" s="362"/>
      <c r="G441" s="1287"/>
      <c r="H441" s="318"/>
      <c r="I441" s="363"/>
      <c r="J441" s="121"/>
      <c r="K441" s="1287"/>
      <c r="L441" s="304"/>
      <c r="M441" s="1287"/>
    </row>
    <row r="442" spans="2:13" hidden="1">
      <c r="B442" s="304"/>
      <c r="C442" s="360"/>
      <c r="D442" s="1071"/>
      <c r="E442" s="1557"/>
      <c r="F442" s="362"/>
      <c r="G442" s="1287"/>
      <c r="H442" s="318"/>
      <c r="I442" s="363"/>
      <c r="J442" s="121"/>
      <c r="K442" s="1287"/>
      <c r="L442" s="304"/>
      <c r="M442" s="1287"/>
    </row>
    <row r="443" spans="2:13" hidden="1">
      <c r="B443" s="304"/>
      <c r="C443" s="360"/>
      <c r="D443" s="1071"/>
      <c r="E443" s="1557"/>
      <c r="F443" s="362"/>
      <c r="G443" s="1287"/>
      <c r="H443" s="318"/>
      <c r="I443" s="363"/>
      <c r="J443" s="121"/>
      <c r="K443" s="1287"/>
      <c r="L443" s="304"/>
      <c r="M443" s="1287"/>
    </row>
    <row r="444" spans="2:13" hidden="1">
      <c r="B444" s="304"/>
      <c r="C444" s="360"/>
      <c r="D444" s="1071"/>
      <c r="E444" s="1557"/>
      <c r="F444" s="362"/>
      <c r="G444" s="1287"/>
      <c r="H444" s="318"/>
      <c r="I444" s="363"/>
      <c r="J444" s="121"/>
      <c r="K444" s="1287"/>
      <c r="L444" s="304"/>
      <c r="M444" s="1287"/>
    </row>
    <row r="445" spans="2:13" hidden="1">
      <c r="B445" s="304"/>
      <c r="C445" s="360"/>
      <c r="D445" s="1071"/>
      <c r="E445" s="1557"/>
      <c r="F445" s="362"/>
      <c r="G445" s="1287"/>
      <c r="H445" s="318"/>
      <c r="I445" s="363"/>
      <c r="J445" s="121"/>
      <c r="K445" s="1287"/>
      <c r="L445" s="304"/>
      <c r="M445" s="1287"/>
    </row>
    <row r="446" spans="2:13" hidden="1">
      <c r="B446" s="304"/>
      <c r="C446" s="360"/>
      <c r="D446" s="1071"/>
      <c r="E446" s="1557"/>
      <c r="F446" s="362"/>
      <c r="G446" s="1287"/>
      <c r="H446" s="318"/>
      <c r="I446" s="363"/>
      <c r="J446" s="121"/>
      <c r="K446" s="1287"/>
      <c r="L446" s="304"/>
      <c r="M446" s="1287"/>
    </row>
    <row r="447" spans="2:13" hidden="1">
      <c r="B447" s="304"/>
      <c r="C447" s="360"/>
      <c r="D447" s="1071"/>
      <c r="E447" s="1557"/>
      <c r="F447" s="362"/>
      <c r="G447" s="1287"/>
      <c r="H447" s="318"/>
      <c r="I447" s="363"/>
      <c r="J447" s="121"/>
      <c r="K447" s="1287"/>
      <c r="L447" s="304"/>
      <c r="M447" s="1287"/>
    </row>
    <row r="448" spans="2:13" hidden="1">
      <c r="B448" s="304"/>
      <c r="C448" s="360"/>
      <c r="D448" s="1071"/>
      <c r="E448" s="1557"/>
      <c r="F448" s="362"/>
      <c r="G448" s="1287"/>
      <c r="H448" s="318"/>
      <c r="I448" s="363"/>
      <c r="J448" s="121"/>
      <c r="K448" s="1287"/>
      <c r="L448" s="304"/>
      <c r="M448" s="1287"/>
    </row>
    <row r="449" spans="2:13" hidden="1">
      <c r="B449" s="304"/>
      <c r="C449" s="360"/>
      <c r="D449" s="1071"/>
      <c r="E449" s="1557"/>
      <c r="F449" s="362"/>
      <c r="G449" s="1287"/>
      <c r="H449" s="318"/>
      <c r="I449" s="363"/>
      <c r="J449" s="121"/>
      <c r="K449" s="1287"/>
      <c r="L449" s="304"/>
      <c r="M449" s="1287"/>
    </row>
    <row r="450" spans="2:13" hidden="1">
      <c r="B450" s="304"/>
      <c r="C450" s="360"/>
      <c r="D450" s="1071"/>
      <c r="E450" s="1557"/>
      <c r="F450" s="362"/>
      <c r="G450" s="1287"/>
      <c r="H450" s="318"/>
      <c r="I450" s="363"/>
      <c r="J450" s="121"/>
      <c r="K450" s="1287"/>
      <c r="L450" s="304"/>
      <c r="M450" s="1287"/>
    </row>
    <row r="451" spans="2:13" hidden="1">
      <c r="B451" s="304"/>
      <c r="C451" s="360"/>
      <c r="D451" s="1071"/>
      <c r="E451" s="1557"/>
      <c r="F451" s="362"/>
      <c r="G451" s="1287"/>
      <c r="H451" s="318"/>
      <c r="I451" s="363"/>
      <c r="J451" s="121"/>
      <c r="K451" s="1287"/>
      <c r="L451" s="304"/>
      <c r="M451" s="1287"/>
    </row>
    <row r="452" spans="2:13" hidden="1">
      <c r="B452" s="304"/>
      <c r="C452" s="360"/>
      <c r="D452" s="1071"/>
      <c r="E452" s="1557"/>
      <c r="F452" s="362"/>
      <c r="G452" s="1287"/>
      <c r="H452" s="318"/>
      <c r="I452" s="363"/>
      <c r="J452" s="121"/>
      <c r="K452" s="1287"/>
      <c r="L452" s="304"/>
      <c r="M452" s="1287"/>
    </row>
    <row r="453" spans="2:13" hidden="1">
      <c r="B453" s="304"/>
      <c r="C453" s="360"/>
      <c r="D453" s="1071"/>
      <c r="E453" s="1557"/>
      <c r="F453" s="362"/>
      <c r="G453" s="1287"/>
      <c r="H453" s="318"/>
      <c r="I453" s="363"/>
      <c r="J453" s="121"/>
      <c r="K453" s="1287"/>
      <c r="L453" s="304"/>
      <c r="M453" s="1287"/>
    </row>
    <row r="454" spans="2:13" hidden="1">
      <c r="B454" s="304"/>
      <c r="C454" s="360"/>
      <c r="D454" s="1071"/>
      <c r="E454" s="1557"/>
      <c r="F454" s="362"/>
      <c r="G454" s="1287"/>
      <c r="H454" s="318"/>
      <c r="I454" s="363"/>
      <c r="J454" s="121"/>
      <c r="K454" s="1287"/>
      <c r="L454" s="304"/>
      <c r="M454" s="1287"/>
    </row>
    <row r="455" spans="2:13" hidden="1">
      <c r="B455" s="304"/>
      <c r="C455" s="360"/>
      <c r="D455" s="1071"/>
      <c r="E455" s="1557"/>
      <c r="F455" s="362"/>
      <c r="G455" s="1287"/>
      <c r="H455" s="318"/>
      <c r="I455" s="363"/>
      <c r="J455" s="121"/>
      <c r="K455" s="1287"/>
      <c r="L455" s="304"/>
      <c r="M455" s="1287"/>
    </row>
    <row r="456" spans="2:13" hidden="1">
      <c r="B456" s="304"/>
      <c r="C456" s="360"/>
      <c r="D456" s="1071"/>
      <c r="E456" s="1557"/>
      <c r="F456" s="362"/>
      <c r="G456" s="1287"/>
      <c r="H456" s="318"/>
      <c r="I456" s="363"/>
      <c r="J456" s="121"/>
      <c r="K456" s="1287"/>
      <c r="L456" s="304"/>
      <c r="M456" s="1287"/>
    </row>
    <row r="457" spans="2:13" hidden="1">
      <c r="B457" s="304"/>
      <c r="C457" s="360"/>
      <c r="D457" s="1071"/>
      <c r="E457" s="1557"/>
      <c r="F457" s="362"/>
      <c r="G457" s="1287"/>
      <c r="H457" s="318"/>
      <c r="I457" s="363"/>
      <c r="J457" s="121"/>
      <c r="K457" s="1287"/>
      <c r="L457" s="304"/>
      <c r="M457" s="1287"/>
    </row>
    <row r="458" spans="2:13" hidden="1">
      <c r="B458" s="304"/>
      <c r="C458" s="360"/>
      <c r="D458" s="1071"/>
      <c r="E458" s="1557"/>
      <c r="F458" s="362"/>
      <c r="G458" s="1287"/>
      <c r="H458" s="318"/>
      <c r="I458" s="363"/>
      <c r="J458" s="121"/>
      <c r="K458" s="1287"/>
      <c r="L458" s="304"/>
      <c r="M458" s="1287"/>
    </row>
    <row r="459" spans="2:13" hidden="1">
      <c r="B459" s="304"/>
      <c r="C459" s="360"/>
      <c r="D459" s="1071"/>
      <c r="E459" s="1557"/>
      <c r="F459" s="362"/>
      <c r="G459" s="1287"/>
      <c r="H459" s="318"/>
      <c r="I459" s="363"/>
      <c r="J459" s="121"/>
      <c r="K459" s="1287"/>
      <c r="L459" s="304"/>
      <c r="M459" s="1287"/>
    </row>
    <row r="460" spans="2:13" hidden="1">
      <c r="B460" s="304"/>
      <c r="C460" s="360"/>
      <c r="D460" s="1071"/>
      <c r="E460" s="1557"/>
      <c r="F460" s="362"/>
      <c r="G460" s="1287"/>
      <c r="H460" s="318"/>
      <c r="I460" s="363"/>
      <c r="J460" s="121"/>
      <c r="K460" s="1287"/>
      <c r="L460" s="304"/>
      <c r="M460" s="1287"/>
    </row>
    <row r="461" spans="2:13" hidden="1">
      <c r="B461" s="304"/>
      <c r="C461" s="360"/>
      <c r="D461" s="1071"/>
      <c r="E461" s="1557"/>
      <c r="F461" s="362"/>
      <c r="G461" s="1287"/>
      <c r="H461" s="318"/>
      <c r="I461" s="363"/>
      <c r="J461" s="121"/>
      <c r="K461" s="1287"/>
      <c r="L461" s="304"/>
      <c r="M461" s="1287"/>
    </row>
    <row r="462" spans="2:13" hidden="1">
      <c r="B462" s="304"/>
      <c r="C462" s="360"/>
      <c r="D462" s="1071"/>
      <c r="E462" s="1557"/>
      <c r="F462" s="362"/>
      <c r="G462" s="1287"/>
      <c r="H462" s="318"/>
      <c r="I462" s="363"/>
      <c r="J462" s="121"/>
      <c r="K462" s="1287"/>
      <c r="L462" s="304"/>
      <c r="M462" s="1287"/>
    </row>
    <row r="463" spans="2:13" hidden="1">
      <c r="B463" s="304"/>
      <c r="C463" s="360"/>
      <c r="D463" s="1071"/>
      <c r="E463" s="1557"/>
      <c r="F463" s="362"/>
      <c r="G463" s="1287"/>
      <c r="H463" s="318"/>
      <c r="I463" s="363"/>
      <c r="J463" s="121"/>
      <c r="K463" s="1287"/>
      <c r="L463" s="304"/>
      <c r="M463" s="1287"/>
    </row>
    <row r="464" spans="2:13" hidden="1">
      <c r="B464" s="304"/>
      <c r="C464" s="360"/>
      <c r="D464" s="1071"/>
      <c r="E464" s="1557"/>
      <c r="F464" s="362"/>
      <c r="G464" s="1287"/>
      <c r="H464" s="318"/>
      <c r="I464" s="363"/>
      <c r="J464" s="121"/>
      <c r="K464" s="1287"/>
      <c r="L464" s="304"/>
      <c r="M464" s="1287"/>
    </row>
    <row r="465" spans="2:13" hidden="1">
      <c r="B465" s="304"/>
      <c r="C465" s="360"/>
      <c r="D465" s="1071"/>
      <c r="E465" s="1557"/>
      <c r="F465" s="362"/>
      <c r="G465" s="1287"/>
      <c r="H465" s="318"/>
      <c r="I465" s="363"/>
      <c r="J465" s="121"/>
      <c r="K465" s="1287"/>
      <c r="L465" s="304"/>
      <c r="M465" s="1287"/>
    </row>
    <row r="466" spans="2:13" hidden="1">
      <c r="B466" s="304"/>
      <c r="C466" s="360"/>
      <c r="D466" s="1071"/>
      <c r="E466" s="1557"/>
      <c r="F466" s="362"/>
      <c r="G466" s="1287"/>
      <c r="H466" s="318"/>
      <c r="I466" s="363"/>
      <c r="J466" s="121"/>
      <c r="K466" s="1287"/>
      <c r="L466" s="304"/>
      <c r="M466" s="1287"/>
    </row>
    <row r="467" spans="2:13" hidden="1">
      <c r="B467" s="304"/>
      <c r="C467" s="360"/>
      <c r="D467" s="1071"/>
      <c r="E467" s="1557"/>
      <c r="F467" s="362"/>
      <c r="G467" s="1287"/>
      <c r="H467" s="318"/>
      <c r="I467" s="363"/>
      <c r="J467" s="121"/>
      <c r="K467" s="1287"/>
      <c r="L467" s="304"/>
      <c r="M467" s="1287"/>
    </row>
    <row r="468" spans="2:13" hidden="1">
      <c r="B468" s="304"/>
      <c r="C468" s="360"/>
      <c r="D468" s="1071"/>
      <c r="E468" s="1557"/>
      <c r="F468" s="362"/>
      <c r="G468" s="1287"/>
      <c r="H468" s="318"/>
      <c r="I468" s="363"/>
      <c r="J468" s="121"/>
      <c r="K468" s="1287"/>
      <c r="L468" s="304"/>
      <c r="M468" s="1287"/>
    </row>
    <row r="469" spans="2:13" hidden="1">
      <c r="B469" s="304"/>
      <c r="C469" s="360"/>
      <c r="D469" s="1071"/>
      <c r="E469" s="1557"/>
      <c r="F469" s="362"/>
      <c r="G469" s="1287"/>
      <c r="H469" s="318"/>
      <c r="I469" s="363"/>
      <c r="J469" s="121"/>
      <c r="K469" s="1287"/>
      <c r="L469" s="304"/>
      <c r="M469" s="1287"/>
    </row>
    <row r="470" spans="2:13" hidden="1">
      <c r="B470" s="304"/>
      <c r="C470" s="360"/>
      <c r="D470" s="1071"/>
      <c r="E470" s="1557"/>
      <c r="F470" s="362"/>
      <c r="G470" s="1287"/>
      <c r="H470" s="318"/>
      <c r="I470" s="363"/>
      <c r="J470" s="121"/>
      <c r="K470" s="1287"/>
      <c r="L470" s="304"/>
      <c r="M470" s="1287"/>
    </row>
    <row r="471" spans="2:13" hidden="1">
      <c r="B471" s="304"/>
      <c r="C471" s="360"/>
      <c r="D471" s="1071"/>
      <c r="E471" s="1557"/>
      <c r="F471" s="362"/>
      <c r="G471" s="1287"/>
      <c r="H471" s="318"/>
      <c r="I471" s="363"/>
      <c r="J471" s="121"/>
      <c r="K471" s="1287"/>
      <c r="L471" s="304"/>
      <c r="M471" s="1287"/>
    </row>
    <row r="472" spans="2:13" hidden="1">
      <c r="B472" s="304"/>
      <c r="C472" s="360"/>
      <c r="D472" s="1071"/>
      <c r="E472" s="1557"/>
      <c r="F472" s="362"/>
      <c r="G472" s="1287"/>
      <c r="H472" s="318"/>
      <c r="I472" s="363"/>
      <c r="J472" s="121"/>
      <c r="K472" s="1287"/>
      <c r="L472" s="304"/>
      <c r="M472" s="1287"/>
    </row>
    <row r="473" spans="2:13" hidden="1">
      <c r="B473" s="304"/>
      <c r="C473" s="360"/>
      <c r="D473" s="1071"/>
      <c r="E473" s="1557"/>
      <c r="F473" s="362"/>
      <c r="G473" s="1287"/>
      <c r="H473" s="318"/>
      <c r="I473" s="363"/>
      <c r="J473" s="121"/>
      <c r="K473" s="1287"/>
      <c r="L473" s="304"/>
      <c r="M473" s="1287"/>
    </row>
    <row r="474" spans="2:13" hidden="1">
      <c r="B474" s="304"/>
      <c r="C474" s="360"/>
      <c r="D474" s="1071"/>
      <c r="E474" s="1557"/>
      <c r="F474" s="362"/>
      <c r="G474" s="1287"/>
      <c r="H474" s="318"/>
      <c r="I474" s="363"/>
      <c r="J474" s="121"/>
      <c r="K474" s="1287"/>
      <c r="L474" s="304"/>
      <c r="M474" s="1287"/>
    </row>
    <row r="475" spans="2:13" hidden="1">
      <c r="B475" s="304"/>
      <c r="C475" s="360"/>
      <c r="D475" s="1071"/>
      <c r="E475" s="1557"/>
      <c r="F475" s="362"/>
      <c r="G475" s="1287"/>
      <c r="H475" s="318"/>
      <c r="I475" s="363"/>
      <c r="J475" s="121"/>
      <c r="K475" s="1287"/>
      <c r="L475" s="304"/>
      <c r="M475" s="1287"/>
    </row>
    <row r="476" spans="2:13" hidden="1">
      <c r="B476" s="304"/>
      <c r="C476" s="360"/>
      <c r="D476" s="1071"/>
      <c r="E476" s="1557"/>
      <c r="F476" s="362"/>
      <c r="G476" s="1287"/>
      <c r="H476" s="318"/>
      <c r="I476" s="363"/>
      <c r="J476" s="121"/>
      <c r="K476" s="1287"/>
      <c r="L476" s="304"/>
      <c r="M476" s="1287"/>
    </row>
    <row r="477" spans="2:13" hidden="1">
      <c r="B477" s="304"/>
      <c r="C477" s="360"/>
      <c r="D477" s="1071"/>
      <c r="E477" s="1557"/>
      <c r="F477" s="362"/>
      <c r="G477" s="1287"/>
      <c r="H477" s="318"/>
      <c r="I477" s="363"/>
      <c r="J477" s="121"/>
      <c r="K477" s="1287"/>
      <c r="L477" s="304"/>
      <c r="M477" s="1287"/>
    </row>
    <row r="478" spans="2:13" hidden="1">
      <c r="B478" s="304"/>
      <c r="C478" s="360"/>
      <c r="D478" s="1071"/>
      <c r="E478" s="1557"/>
      <c r="F478" s="362"/>
      <c r="G478" s="1287"/>
      <c r="H478" s="318"/>
      <c r="I478" s="363"/>
      <c r="J478" s="121"/>
      <c r="K478" s="1287"/>
      <c r="L478" s="304"/>
      <c r="M478" s="1287"/>
    </row>
    <row r="479" spans="2:13" hidden="1">
      <c r="B479" s="304"/>
      <c r="C479" s="360"/>
      <c r="D479" s="1071"/>
      <c r="E479" s="1557"/>
      <c r="F479" s="362"/>
      <c r="G479" s="1287"/>
      <c r="H479" s="318"/>
      <c r="I479" s="363"/>
      <c r="J479" s="121"/>
      <c r="K479" s="1287"/>
      <c r="L479" s="304"/>
      <c r="M479" s="1287"/>
    </row>
    <row r="480" spans="2:13" hidden="1">
      <c r="B480" s="304"/>
      <c r="C480" s="360"/>
      <c r="D480" s="1071"/>
      <c r="E480" s="1557"/>
      <c r="F480" s="362"/>
      <c r="G480" s="1287"/>
      <c r="H480" s="318"/>
      <c r="I480" s="363"/>
      <c r="J480" s="121"/>
      <c r="K480" s="1287"/>
      <c r="L480" s="304"/>
      <c r="M480" s="1287"/>
    </row>
    <row r="481" spans="2:13" hidden="1">
      <c r="B481" s="304"/>
      <c r="C481" s="360"/>
      <c r="D481" s="1071"/>
      <c r="E481" s="1557"/>
      <c r="F481" s="362"/>
      <c r="G481" s="1287"/>
      <c r="H481" s="318"/>
      <c r="I481" s="363"/>
      <c r="J481" s="121"/>
      <c r="K481" s="1287"/>
      <c r="L481" s="304"/>
      <c r="M481" s="1287"/>
    </row>
    <row r="482" spans="2:13" hidden="1">
      <c r="B482" s="304"/>
      <c r="C482" s="360"/>
      <c r="D482" s="1071"/>
      <c r="E482" s="1557"/>
      <c r="F482" s="362"/>
      <c r="G482" s="1287"/>
      <c r="H482" s="318"/>
      <c r="I482" s="363"/>
      <c r="J482" s="121"/>
      <c r="K482" s="1287"/>
      <c r="L482" s="304"/>
      <c r="M482" s="1287"/>
    </row>
    <row r="483" spans="2:13" hidden="1">
      <c r="B483" s="304"/>
      <c r="C483" s="360"/>
      <c r="D483" s="1071"/>
      <c r="E483" s="1557"/>
      <c r="F483" s="362"/>
      <c r="G483" s="1287"/>
      <c r="H483" s="318"/>
      <c r="I483" s="363"/>
      <c r="J483" s="121"/>
      <c r="K483" s="1287"/>
      <c r="L483" s="304"/>
      <c r="M483" s="1287"/>
    </row>
    <row r="484" spans="2:13" hidden="1">
      <c r="B484" s="304"/>
      <c r="C484" s="360"/>
      <c r="D484" s="1071"/>
      <c r="E484" s="1557"/>
      <c r="F484" s="362"/>
      <c r="G484" s="1287"/>
      <c r="H484" s="318"/>
      <c r="I484" s="363"/>
      <c r="J484" s="121"/>
      <c r="K484" s="1287"/>
      <c r="L484" s="304"/>
      <c r="M484" s="1287"/>
    </row>
    <row r="485" spans="2:13" hidden="1">
      <c r="B485" s="304"/>
      <c r="C485" s="360"/>
      <c r="D485" s="1071"/>
      <c r="E485" s="1557"/>
      <c r="F485" s="362"/>
      <c r="G485" s="1287"/>
      <c r="H485" s="318"/>
      <c r="I485" s="363"/>
      <c r="J485" s="121"/>
      <c r="K485" s="1287"/>
      <c r="L485" s="304"/>
      <c r="M485" s="1287"/>
    </row>
    <row r="486" spans="2:13" hidden="1">
      <c r="B486" s="304"/>
      <c r="C486" s="360"/>
      <c r="D486" s="1071"/>
      <c r="E486" s="1557"/>
      <c r="F486" s="362"/>
      <c r="G486" s="1287"/>
      <c r="H486" s="318"/>
      <c r="I486" s="363"/>
      <c r="J486" s="121"/>
      <c r="K486" s="1287"/>
      <c r="L486" s="304"/>
      <c r="M486" s="1287"/>
    </row>
    <row r="487" spans="2:13" hidden="1">
      <c r="B487" s="304"/>
      <c r="C487" s="360"/>
      <c r="D487" s="1071"/>
      <c r="E487" s="1557"/>
      <c r="F487" s="362"/>
      <c r="G487" s="1287"/>
      <c r="H487" s="318"/>
      <c r="I487" s="363"/>
      <c r="J487" s="121"/>
      <c r="K487" s="1287"/>
      <c r="L487" s="304"/>
      <c r="M487" s="1287"/>
    </row>
    <row r="488" spans="2:13" hidden="1">
      <c r="B488" s="304"/>
      <c r="C488" s="360"/>
      <c r="D488" s="1071"/>
      <c r="E488" s="1557"/>
      <c r="F488" s="362"/>
      <c r="G488" s="1287"/>
      <c r="H488" s="318"/>
      <c r="I488" s="363"/>
      <c r="J488" s="121"/>
      <c r="K488" s="1287"/>
      <c r="L488" s="304"/>
      <c r="M488" s="1287"/>
    </row>
    <row r="489" spans="2:13" hidden="1">
      <c r="B489" s="304"/>
      <c r="C489" s="360"/>
      <c r="D489" s="1071"/>
      <c r="E489" s="1557"/>
      <c r="F489" s="362"/>
      <c r="G489" s="1287"/>
      <c r="H489" s="318"/>
      <c r="I489" s="363"/>
      <c r="J489" s="121"/>
      <c r="K489" s="1287"/>
      <c r="L489" s="304"/>
      <c r="M489" s="1287"/>
    </row>
    <row r="490" spans="2:13" hidden="1">
      <c r="B490" s="304"/>
      <c r="C490" s="360"/>
      <c r="D490" s="1071"/>
      <c r="E490" s="1557"/>
      <c r="F490" s="362"/>
      <c r="G490" s="1287"/>
      <c r="H490" s="318"/>
      <c r="I490" s="363"/>
      <c r="J490" s="121"/>
      <c r="K490" s="1287"/>
      <c r="L490" s="304"/>
      <c r="M490" s="1287"/>
    </row>
    <row r="491" spans="2:13" hidden="1">
      <c r="B491" s="304"/>
      <c r="C491" s="360"/>
      <c r="D491" s="1071"/>
      <c r="E491" s="1557"/>
      <c r="F491" s="362"/>
      <c r="G491" s="1287"/>
      <c r="H491" s="318"/>
      <c r="I491" s="363"/>
      <c r="J491" s="121"/>
      <c r="K491" s="1287"/>
      <c r="L491" s="304"/>
      <c r="M491" s="1287"/>
    </row>
    <row r="492" spans="2:13" hidden="1">
      <c r="B492" s="304"/>
      <c r="C492" s="360"/>
      <c r="D492" s="1071"/>
      <c r="E492" s="1557"/>
      <c r="F492" s="362"/>
      <c r="G492" s="1287"/>
      <c r="H492" s="318"/>
      <c r="I492" s="363"/>
      <c r="J492" s="121"/>
      <c r="K492" s="1287"/>
      <c r="L492" s="304"/>
      <c r="M492" s="1287"/>
    </row>
    <row r="493" spans="2:13" hidden="1">
      <c r="B493" s="304"/>
      <c r="C493" s="360"/>
      <c r="D493" s="1071"/>
      <c r="E493" s="1557"/>
      <c r="F493" s="362"/>
      <c r="G493" s="1287"/>
      <c r="H493" s="318"/>
      <c r="I493" s="363"/>
      <c r="J493" s="121"/>
      <c r="K493" s="1287"/>
      <c r="L493" s="304"/>
      <c r="M493" s="1287"/>
    </row>
    <row r="494" spans="2:13" hidden="1">
      <c r="B494" s="304"/>
      <c r="C494" s="360"/>
      <c r="D494" s="1071"/>
      <c r="E494" s="1557"/>
      <c r="F494" s="362"/>
      <c r="G494" s="1287"/>
      <c r="H494" s="318"/>
      <c r="I494" s="363"/>
      <c r="J494" s="121"/>
      <c r="K494" s="1287"/>
      <c r="L494" s="304"/>
      <c r="M494" s="1287"/>
    </row>
    <row r="495" spans="2:13" hidden="1">
      <c r="B495" s="304"/>
      <c r="C495" s="360"/>
      <c r="D495" s="1071"/>
      <c r="E495" s="1557"/>
      <c r="F495" s="362"/>
      <c r="G495" s="1287"/>
      <c r="H495" s="318"/>
      <c r="I495" s="363"/>
      <c r="J495" s="121"/>
      <c r="K495" s="1287"/>
      <c r="L495" s="304"/>
      <c r="M495" s="1287"/>
    </row>
    <row r="496" spans="2:13" hidden="1">
      <c r="B496" s="304"/>
      <c r="C496" s="360"/>
      <c r="D496" s="1071"/>
      <c r="E496" s="1557"/>
      <c r="F496" s="362"/>
      <c r="G496" s="1287"/>
      <c r="H496" s="318"/>
      <c r="I496" s="363"/>
      <c r="J496" s="121"/>
      <c r="K496" s="1287"/>
      <c r="L496" s="304"/>
      <c r="M496" s="1287"/>
    </row>
    <row r="497" spans="2:13" hidden="1">
      <c r="B497" s="304"/>
      <c r="C497" s="360"/>
      <c r="D497" s="1071"/>
      <c r="E497" s="1557"/>
      <c r="F497" s="362"/>
      <c r="G497" s="1287"/>
      <c r="H497" s="318"/>
      <c r="I497" s="363"/>
      <c r="J497" s="121"/>
      <c r="K497" s="1287"/>
      <c r="L497" s="304"/>
      <c r="M497" s="1287"/>
    </row>
    <row r="498" spans="2:13" hidden="1">
      <c r="B498" s="304"/>
      <c r="C498" s="360"/>
      <c r="D498" s="1071"/>
      <c r="E498" s="1557"/>
      <c r="F498" s="362"/>
      <c r="G498" s="1287"/>
      <c r="H498" s="318"/>
      <c r="I498" s="363"/>
      <c r="J498" s="121"/>
      <c r="K498" s="1287"/>
      <c r="L498" s="304"/>
      <c r="M498" s="1287"/>
    </row>
    <row r="499" spans="2:13" hidden="1">
      <c r="B499" s="304"/>
      <c r="C499" s="360"/>
      <c r="D499" s="1071"/>
      <c r="E499" s="1557"/>
      <c r="F499" s="362"/>
      <c r="G499" s="1287"/>
      <c r="H499" s="318"/>
      <c r="I499" s="363"/>
      <c r="J499" s="121"/>
      <c r="K499" s="1287"/>
      <c r="L499" s="304"/>
      <c r="M499" s="1287"/>
    </row>
    <row r="500" spans="2:13" hidden="1">
      <c r="B500" s="304"/>
      <c r="C500" s="360"/>
      <c r="D500" s="1071"/>
      <c r="E500" s="1557"/>
      <c r="F500" s="362"/>
      <c r="G500" s="1287"/>
      <c r="H500" s="318"/>
      <c r="I500" s="363"/>
      <c r="J500" s="121"/>
      <c r="K500" s="1287"/>
      <c r="L500" s="304"/>
      <c r="M500" s="1287"/>
    </row>
    <row r="501" spans="2:13" hidden="1">
      <c r="B501" s="304"/>
      <c r="C501" s="360"/>
      <c r="D501" s="1071"/>
      <c r="E501" s="1557"/>
      <c r="F501" s="362"/>
      <c r="G501" s="1287"/>
      <c r="H501" s="318"/>
      <c r="I501" s="363"/>
      <c r="J501" s="121"/>
      <c r="K501" s="1287"/>
      <c r="L501" s="304"/>
      <c r="M501" s="1287"/>
    </row>
    <row r="502" spans="2:13" hidden="1">
      <c r="B502" s="304"/>
      <c r="C502" s="360"/>
      <c r="D502" s="1071"/>
      <c r="E502" s="1557"/>
      <c r="F502" s="362"/>
      <c r="G502" s="1287"/>
      <c r="H502" s="318"/>
      <c r="I502" s="363"/>
      <c r="J502" s="121"/>
      <c r="K502" s="1287"/>
      <c r="L502" s="304"/>
      <c r="M502" s="1287"/>
    </row>
    <row r="503" spans="2:13" hidden="1">
      <c r="B503" s="304"/>
      <c r="C503" s="360"/>
      <c r="D503" s="1071"/>
      <c r="E503" s="1557"/>
      <c r="F503" s="362"/>
      <c r="G503" s="1287"/>
      <c r="H503" s="318"/>
      <c r="I503" s="363"/>
      <c r="J503" s="121"/>
      <c r="K503" s="1287"/>
      <c r="L503" s="304"/>
      <c r="M503" s="1287"/>
    </row>
    <row r="504" spans="2:13" hidden="1">
      <c r="B504" s="304"/>
      <c r="C504" s="360"/>
      <c r="D504" s="1071"/>
      <c r="E504" s="1557"/>
      <c r="F504" s="362"/>
      <c r="G504" s="1287"/>
      <c r="H504" s="318"/>
      <c r="I504" s="363"/>
      <c r="J504" s="121"/>
      <c r="K504" s="1287"/>
      <c r="L504" s="304"/>
      <c r="M504" s="1287"/>
    </row>
    <row r="505" spans="2:13" hidden="1">
      <c r="B505" s="304"/>
      <c r="C505" s="360"/>
      <c r="D505" s="1071"/>
      <c r="E505" s="1557"/>
      <c r="F505" s="362"/>
      <c r="G505" s="1287"/>
      <c r="H505" s="318"/>
      <c r="I505" s="363"/>
      <c r="J505" s="121"/>
      <c r="K505" s="1287"/>
      <c r="L505" s="304"/>
      <c r="M505" s="1287"/>
    </row>
    <row r="506" spans="2:13" hidden="1">
      <c r="B506" s="304"/>
      <c r="C506" s="360"/>
      <c r="D506" s="1071"/>
      <c r="E506" s="1557"/>
      <c r="F506" s="362"/>
      <c r="G506" s="1287"/>
      <c r="H506" s="318"/>
      <c r="I506" s="363"/>
      <c r="J506" s="121"/>
      <c r="K506" s="1287"/>
      <c r="L506" s="304"/>
      <c r="M506" s="1287"/>
    </row>
    <row r="507" spans="2:13" hidden="1">
      <c r="B507" s="304"/>
      <c r="C507" s="360"/>
      <c r="D507" s="1071"/>
      <c r="E507" s="1557"/>
      <c r="F507" s="362"/>
      <c r="G507" s="1287"/>
      <c r="H507" s="318"/>
      <c r="I507" s="363"/>
      <c r="J507" s="121"/>
      <c r="K507" s="1287"/>
      <c r="L507" s="304"/>
      <c r="M507" s="1287"/>
    </row>
    <row r="508" spans="2:13" hidden="1">
      <c r="B508" s="304"/>
      <c r="C508" s="360"/>
      <c r="D508" s="1071"/>
      <c r="E508" s="1557"/>
      <c r="F508" s="362"/>
      <c r="G508" s="1287"/>
      <c r="H508" s="318"/>
      <c r="I508" s="363"/>
      <c r="J508" s="121"/>
      <c r="K508" s="1287"/>
      <c r="L508" s="304"/>
      <c r="M508" s="1287"/>
    </row>
    <row r="509" spans="2:13" hidden="1">
      <c r="B509" s="304"/>
      <c r="C509" s="360"/>
      <c r="D509" s="1071"/>
      <c r="E509" s="1557"/>
      <c r="F509" s="362"/>
      <c r="G509" s="1287"/>
      <c r="H509" s="318"/>
      <c r="I509" s="363"/>
      <c r="J509" s="121"/>
      <c r="K509" s="1287"/>
      <c r="L509" s="304"/>
      <c r="M509" s="1287"/>
    </row>
    <row r="510" spans="2:13" hidden="1">
      <c r="B510" s="304"/>
      <c r="C510" s="360"/>
      <c r="D510" s="1071"/>
      <c r="E510" s="1557"/>
      <c r="F510" s="362"/>
      <c r="G510" s="1287"/>
      <c r="H510" s="318"/>
      <c r="I510" s="363"/>
      <c r="J510" s="121"/>
      <c r="K510" s="1287"/>
      <c r="L510" s="304"/>
      <c r="M510" s="1287"/>
    </row>
    <row r="511" spans="2:13" hidden="1">
      <c r="B511" s="304"/>
      <c r="C511" s="360"/>
      <c r="D511" s="1071"/>
      <c r="E511" s="1557"/>
      <c r="F511" s="362"/>
      <c r="G511" s="1287"/>
      <c r="H511" s="318"/>
      <c r="I511" s="363"/>
      <c r="J511" s="121"/>
      <c r="K511" s="1287"/>
      <c r="L511" s="304"/>
      <c r="M511" s="1287"/>
    </row>
    <row r="512" spans="2:13" hidden="1">
      <c r="B512" s="304"/>
      <c r="C512" s="360"/>
      <c r="D512" s="1071"/>
      <c r="E512" s="1557"/>
      <c r="F512" s="362"/>
      <c r="G512" s="1287"/>
      <c r="H512" s="318"/>
      <c r="I512" s="363"/>
      <c r="J512" s="121"/>
      <c r="K512" s="1287"/>
      <c r="L512" s="304"/>
      <c r="M512" s="1287"/>
    </row>
    <row r="513" spans="2:13" hidden="1">
      <c r="B513" s="304"/>
      <c r="C513" s="360"/>
      <c r="D513" s="1071"/>
      <c r="E513" s="1557"/>
      <c r="F513" s="362"/>
      <c r="G513" s="1287"/>
      <c r="H513" s="318"/>
      <c r="I513" s="363"/>
      <c r="J513" s="121"/>
      <c r="K513" s="1287"/>
      <c r="L513" s="304"/>
      <c r="M513" s="1287"/>
    </row>
    <row r="514" spans="2:13" hidden="1">
      <c r="B514" s="304"/>
      <c r="C514" s="360"/>
      <c r="D514" s="1071"/>
      <c r="E514" s="1557"/>
      <c r="F514" s="362"/>
      <c r="G514" s="1287"/>
      <c r="H514" s="318"/>
      <c r="I514" s="363"/>
      <c r="J514" s="121"/>
      <c r="K514" s="1287"/>
      <c r="L514" s="304"/>
      <c r="M514" s="1287"/>
    </row>
    <row r="515" spans="2:13" hidden="1">
      <c r="B515" s="304"/>
      <c r="C515" s="360"/>
      <c r="D515" s="1071"/>
      <c r="E515" s="1557"/>
      <c r="F515" s="362"/>
      <c r="G515" s="1287"/>
      <c r="H515" s="318"/>
      <c r="I515" s="363"/>
      <c r="J515" s="121"/>
      <c r="K515" s="1287"/>
      <c r="L515" s="304"/>
      <c r="M515" s="1287"/>
    </row>
    <row r="516" spans="2:13" hidden="1">
      <c r="B516" s="304"/>
      <c r="C516" s="360"/>
      <c r="D516" s="1071"/>
      <c r="E516" s="1557"/>
      <c r="F516" s="362"/>
      <c r="G516" s="1287"/>
      <c r="H516" s="318"/>
      <c r="I516" s="363"/>
      <c r="J516" s="121"/>
      <c r="K516" s="1287"/>
      <c r="L516" s="304"/>
      <c r="M516" s="1287"/>
    </row>
    <row r="517" spans="2:13" hidden="1">
      <c r="B517" s="304"/>
      <c r="C517" s="360"/>
      <c r="D517" s="1071"/>
      <c r="E517" s="1557"/>
      <c r="F517" s="362"/>
      <c r="G517" s="1287"/>
      <c r="H517" s="318"/>
      <c r="I517" s="363"/>
      <c r="J517" s="121"/>
      <c r="K517" s="1287"/>
      <c r="L517" s="304"/>
      <c r="M517" s="1287"/>
    </row>
    <row r="518" spans="2:13" hidden="1">
      <c r="B518" s="304"/>
      <c r="C518" s="360"/>
      <c r="D518" s="1071"/>
      <c r="E518" s="1557"/>
      <c r="F518" s="362"/>
      <c r="G518" s="1287"/>
      <c r="H518" s="318"/>
      <c r="I518" s="363"/>
      <c r="J518" s="121"/>
      <c r="K518" s="1287"/>
      <c r="L518" s="304"/>
      <c r="M518" s="1287"/>
    </row>
    <row r="519" spans="2:13" hidden="1">
      <c r="B519" s="304"/>
      <c r="C519" s="360"/>
      <c r="D519" s="1071"/>
      <c r="E519" s="1557"/>
      <c r="F519" s="362"/>
      <c r="G519" s="1287"/>
      <c r="H519" s="318"/>
      <c r="I519" s="363"/>
      <c r="J519" s="121"/>
      <c r="K519" s="1287"/>
      <c r="L519" s="304"/>
      <c r="M519" s="1287"/>
    </row>
    <row r="520" spans="2:13" hidden="1">
      <c r="B520" s="304"/>
      <c r="C520" s="360"/>
      <c r="D520" s="1071"/>
      <c r="E520" s="1557"/>
      <c r="F520" s="362"/>
      <c r="G520" s="1287"/>
      <c r="H520" s="318"/>
      <c r="I520" s="363"/>
      <c r="J520" s="121"/>
      <c r="K520" s="1287"/>
      <c r="L520" s="304"/>
      <c r="M520" s="1287"/>
    </row>
    <row r="521" spans="2:13" hidden="1">
      <c r="B521" s="304"/>
      <c r="C521" s="360"/>
      <c r="D521" s="1071"/>
      <c r="E521" s="1557"/>
      <c r="F521" s="362"/>
      <c r="G521" s="1287"/>
      <c r="H521" s="318"/>
      <c r="I521" s="363"/>
      <c r="J521" s="121"/>
      <c r="K521" s="1287"/>
      <c r="L521" s="304"/>
      <c r="M521" s="1287"/>
    </row>
    <row r="522" spans="2:13" hidden="1">
      <c r="B522" s="304"/>
      <c r="C522" s="360"/>
      <c r="D522" s="1071"/>
      <c r="E522" s="1557"/>
      <c r="F522" s="362"/>
      <c r="G522" s="1287"/>
      <c r="H522" s="318"/>
      <c r="I522" s="363"/>
      <c r="J522" s="121"/>
      <c r="K522" s="1287"/>
      <c r="L522" s="304"/>
      <c r="M522" s="1287"/>
    </row>
    <row r="523" spans="2:13" hidden="1">
      <c r="B523" s="304"/>
      <c r="C523" s="360"/>
      <c r="D523" s="1071"/>
      <c r="E523" s="1557"/>
      <c r="F523" s="362"/>
      <c r="G523" s="1287"/>
      <c r="H523" s="318"/>
      <c r="I523" s="363"/>
      <c r="J523" s="121"/>
      <c r="K523" s="1287"/>
      <c r="L523" s="304"/>
      <c r="M523" s="1287"/>
    </row>
    <row r="524" spans="2:13" hidden="1">
      <c r="B524" s="304"/>
      <c r="C524" s="360"/>
      <c r="D524" s="1071"/>
      <c r="E524" s="1557"/>
      <c r="F524" s="362"/>
      <c r="G524" s="1287"/>
      <c r="H524" s="318"/>
      <c r="I524" s="363"/>
      <c r="J524" s="121"/>
      <c r="K524" s="1287"/>
      <c r="L524" s="304"/>
      <c r="M524" s="1287"/>
    </row>
    <row r="525" spans="2:13" hidden="1">
      <c r="B525" s="304"/>
      <c r="C525" s="360"/>
      <c r="D525" s="1071"/>
      <c r="E525" s="1557"/>
      <c r="F525" s="362"/>
      <c r="G525" s="1287"/>
      <c r="H525" s="318"/>
      <c r="I525" s="363"/>
      <c r="J525" s="121"/>
      <c r="K525" s="1287"/>
      <c r="L525" s="304"/>
      <c r="M525" s="1287"/>
    </row>
    <row r="526" spans="2:13" hidden="1">
      <c r="B526" s="304"/>
      <c r="C526" s="360"/>
      <c r="D526" s="1071"/>
      <c r="E526" s="1557"/>
      <c r="F526" s="362"/>
      <c r="G526" s="1287"/>
      <c r="H526" s="318"/>
      <c r="I526" s="363"/>
      <c r="J526" s="121"/>
      <c r="K526" s="1287"/>
      <c r="L526" s="304"/>
      <c r="M526" s="1287"/>
    </row>
    <row r="527" spans="2:13" hidden="1">
      <c r="B527" s="304"/>
      <c r="C527" s="360"/>
      <c r="D527" s="1071"/>
      <c r="E527" s="1557"/>
      <c r="F527" s="362"/>
      <c r="G527" s="1287"/>
      <c r="H527" s="318"/>
      <c r="I527" s="363"/>
      <c r="J527" s="121"/>
      <c r="K527" s="1287"/>
      <c r="L527" s="304"/>
      <c r="M527" s="1287"/>
    </row>
    <row r="528" spans="2:13" hidden="1">
      <c r="B528" s="304"/>
      <c r="C528" s="360"/>
      <c r="D528" s="1071"/>
      <c r="E528" s="1557"/>
      <c r="F528" s="362"/>
      <c r="G528" s="1287"/>
      <c r="H528" s="318"/>
      <c r="I528" s="363"/>
      <c r="J528" s="121"/>
      <c r="K528" s="1287"/>
      <c r="L528" s="304"/>
      <c r="M528" s="1287"/>
    </row>
  </sheetData>
  <sheetProtection algorithmName="SHA-512" hashValue="/IcIqSO6cIzvUaSyrnuKBVwiBIlHGOYF9QL2debRcThs462E+qZs8I7FMOsbr7Uk5Ghl0C9AdzQuhtJmH8WQtA==" saltValue="dJs3DQpVgkBUngajTsDagA==" spinCount="100000" sheet="1" objects="1" scenarios="1" formatColumns="0" autoFilter="0"/>
  <protectedRanges>
    <protectedRange sqref="G5:G277" name="Range2"/>
    <protectedRange sqref="J5:J277" name="Range1"/>
  </protectedRanges>
  <autoFilter ref="J3:J277" xr:uid="{809D7014-CBB8-4EE0-9957-155AA2D674AA}"/>
  <mergeCells count="2">
    <mergeCell ref="K1:K2"/>
    <mergeCell ref="B2:C2"/>
  </mergeCells>
  <conditionalFormatting sqref="C1:C2">
    <cfRule type="duplicateValues" dxfId="8" priority="1"/>
  </conditionalFormatting>
  <hyperlinks>
    <hyperlink ref="K1" location="'Lead Sheet'!A1" display="CLICK TO RETURN TO LEAD SHEET" xr:uid="{63CE926B-B606-4683-8F2E-C58FCFBE5891}"/>
  </hyperlinks>
  <printOptions gridLines="1"/>
  <pageMargins left="0.7" right="0.7" top="0.75" bottom="0.75" header="0.3" footer="0.3"/>
  <pageSetup scale="53" fitToHeight="0" orientation="portrait" horizontalDpi="4294967292" verticalDpi="4294967292" r:id="rId1"/>
  <headerFooter>
    <oddHeader>&amp;LPRESS COPPER FITTINGS
&amp;K00-044Subject to change without notice&amp;RPRESS COPPER FITTINGS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6856F-B2A0-496F-B79F-B3355CCBF5BF}">
  <sheetPr codeName="Sheet26">
    <tabColor theme="7" tint="0.39997558519241921"/>
    <pageSetUpPr fitToPage="1"/>
  </sheetPr>
  <dimension ref="A1:Q411"/>
  <sheetViews>
    <sheetView zoomScaleNormal="100" zoomScalePageLayoutView="85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0" customHeight="1" zeroHeight="1"/>
  <cols>
    <col min="1" max="1" width="8.7109375" style="304" hidden="1" customWidth="1"/>
    <col min="2" max="2" width="22.7109375" style="45" customWidth="1"/>
    <col min="3" max="3" width="11.85546875" style="47" customWidth="1"/>
    <col min="4" max="4" width="47.42578125" style="45" customWidth="1"/>
    <col min="5" max="5" width="12.5703125" style="1336" bestFit="1" customWidth="1"/>
    <col min="6" max="6" width="14.140625" style="47" customWidth="1"/>
    <col min="7" max="7" width="9.85546875" style="1325" customWidth="1"/>
    <col min="8" max="8" width="9.85546875" style="45" customWidth="1"/>
    <col min="9" max="9" width="9.85546875" style="46" customWidth="1"/>
    <col min="10" max="10" width="9.85546875" style="25" customWidth="1"/>
    <col min="11" max="11" width="11.7109375" style="1563" customWidth="1"/>
    <col min="12" max="12" width="15.7109375" style="45" customWidth="1"/>
    <col min="13" max="13" width="15.7109375" style="1288" customWidth="1"/>
    <col min="14" max="14" width="11.7109375" style="1075" customWidth="1"/>
    <col min="15" max="17" width="0" style="45" hidden="1" customWidth="1"/>
    <col min="18" max="16384" width="8.28515625" style="45" hidden="1"/>
  </cols>
  <sheetData>
    <row r="1" spans="1:14" ht="72.75" customHeight="1" thickBot="1">
      <c r="B1" s="324"/>
      <c r="C1" s="369"/>
      <c r="D1" s="326"/>
      <c r="E1" s="1329"/>
      <c r="F1" s="289"/>
      <c r="G1" s="1347"/>
      <c r="H1" s="607"/>
      <c r="I1" s="1649"/>
      <c r="J1" s="1650" t="s">
        <v>5176</v>
      </c>
      <c r="K1" s="304"/>
      <c r="L1" s="1287"/>
      <c r="M1" s="45"/>
      <c r="N1" s="45"/>
    </row>
    <row r="2" spans="1:14" ht="16.5" thickBot="1">
      <c r="B2" s="1886" t="s">
        <v>12271</v>
      </c>
      <c r="C2" s="1887"/>
      <c r="D2" s="331"/>
      <c r="E2" s="1330"/>
      <c r="F2" s="290">
        <f>'Lead Sheet'!B22</f>
        <v>0</v>
      </c>
      <c r="G2" s="1348"/>
      <c r="H2" s="609"/>
      <c r="I2" s="333"/>
      <c r="J2" s="662"/>
      <c r="K2" s="304"/>
      <c r="L2" s="1287"/>
      <c r="M2" s="45"/>
      <c r="N2" s="45"/>
    </row>
    <row r="3" spans="1:14" s="307" customFormat="1" ht="32.25" thickBot="1">
      <c r="A3" s="305"/>
      <c r="B3" s="334"/>
      <c r="C3" s="335" t="s">
        <v>552</v>
      </c>
      <c r="D3" s="336" t="s">
        <v>12272</v>
      </c>
      <c r="E3" s="1272" t="s">
        <v>553</v>
      </c>
      <c r="F3" s="291" t="s">
        <v>0</v>
      </c>
      <c r="G3" s="1272" t="s">
        <v>12241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 s="307" customFormat="1" ht="15.75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4" s="1186"/>
      <c r="C4" s="1187"/>
      <c r="D4" s="1188" t="s">
        <v>12273</v>
      </c>
      <c r="E4" s="1322"/>
      <c r="F4" s="1189"/>
      <c r="G4" s="1322"/>
      <c r="H4" s="1190"/>
      <c r="I4" s="1191"/>
      <c r="J4" s="1192"/>
      <c r="K4" s="1560"/>
      <c r="L4" s="1073"/>
      <c r="M4" s="1564"/>
      <c r="N4" s="464"/>
    </row>
    <row r="5" spans="1:14" ht="79.5" customHeight="1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5" s="1667"/>
      <c r="C5" s="1079" t="s">
        <v>12274</v>
      </c>
      <c r="D5" s="1080" t="s">
        <v>12275</v>
      </c>
      <c r="E5" s="1332">
        <v>6.52</v>
      </c>
      <c r="F5" s="1621">
        <f t="shared" ref="F5:F23" si="0">$F$2</f>
        <v>0</v>
      </c>
      <c r="G5" s="1332">
        <f>IFERROR(E5*F5,"-")</f>
        <v>0</v>
      </c>
      <c r="H5" s="1079">
        <v>25</v>
      </c>
      <c r="I5" s="1079">
        <v>200</v>
      </c>
      <c r="J5" s="217"/>
      <c r="K5" s="1561">
        <f>IFERROR(G5*J5,0)</f>
        <v>0</v>
      </c>
      <c r="L5" s="304"/>
      <c r="M5" s="1287"/>
      <c r="N5" s="45"/>
    </row>
    <row r="6" spans="1:14" ht="79.5" customHeight="1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6" s="1651"/>
      <c r="C6" s="570" t="s">
        <v>12276</v>
      </c>
      <c r="D6" s="1077" t="s">
        <v>12277</v>
      </c>
      <c r="E6" s="1331">
        <v>5.97</v>
      </c>
      <c r="F6" s="1078">
        <f t="shared" si="0"/>
        <v>0</v>
      </c>
      <c r="G6" s="1331">
        <f t="shared" ref="G6:G23" si="1">IFERROR(E6*F6,"-")</f>
        <v>0</v>
      </c>
      <c r="H6" s="570">
        <v>25</v>
      </c>
      <c r="I6" s="570">
        <v>200</v>
      </c>
      <c r="J6" s="219"/>
      <c r="K6" s="1432">
        <f t="shared" ref="K6:K23" si="2">IFERROR(G6*J6,0)</f>
        <v>0</v>
      </c>
      <c r="L6" s="304"/>
      <c r="M6" s="1287"/>
      <c r="N6" s="45"/>
    </row>
    <row r="7" spans="1:14" ht="79.5" customHeight="1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7" s="1651"/>
      <c r="C7" s="570" t="s">
        <v>12278</v>
      </c>
      <c r="D7" s="1077" t="s">
        <v>12279</v>
      </c>
      <c r="E7" s="1331">
        <v>7</v>
      </c>
      <c r="F7" s="1078">
        <f t="shared" si="0"/>
        <v>0</v>
      </c>
      <c r="G7" s="1331">
        <f t="shared" si="1"/>
        <v>0</v>
      </c>
      <c r="H7" s="570">
        <v>25</v>
      </c>
      <c r="I7" s="570">
        <v>200</v>
      </c>
      <c r="J7" s="219"/>
      <c r="K7" s="1432">
        <f t="shared" si="2"/>
        <v>0</v>
      </c>
      <c r="L7" s="304"/>
      <c r="M7"/>
      <c r="N7" s="45"/>
    </row>
    <row r="8" spans="1:14" ht="79.5" customHeight="1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8" s="11"/>
      <c r="C8" s="570" t="s">
        <v>12280</v>
      </c>
      <c r="D8" s="1077" t="s">
        <v>12281</v>
      </c>
      <c r="E8" s="1331">
        <v>6.87</v>
      </c>
      <c r="F8" s="1078">
        <f t="shared" si="0"/>
        <v>0</v>
      </c>
      <c r="G8" s="1331">
        <f t="shared" si="1"/>
        <v>0</v>
      </c>
      <c r="H8" s="570">
        <v>25</v>
      </c>
      <c r="I8" s="570">
        <v>200</v>
      </c>
      <c r="J8" s="219"/>
      <c r="K8" s="1432">
        <f t="shared" si="2"/>
        <v>0</v>
      </c>
      <c r="L8" s="304"/>
      <c r="M8" s="1287"/>
      <c r="N8" s="45"/>
    </row>
    <row r="9" spans="1:14" ht="79.5" customHeight="1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9" s="1651"/>
      <c r="C9" s="570" t="s">
        <v>12282</v>
      </c>
      <c r="D9" s="1077" t="s">
        <v>12283</v>
      </c>
      <c r="E9" s="1331">
        <v>8.06</v>
      </c>
      <c r="F9" s="1078">
        <f t="shared" si="0"/>
        <v>0</v>
      </c>
      <c r="G9" s="1331">
        <f t="shared" si="1"/>
        <v>0</v>
      </c>
      <c r="H9" s="570">
        <v>25</v>
      </c>
      <c r="I9" s="570">
        <v>200</v>
      </c>
      <c r="J9" s="219"/>
      <c r="K9" s="1432">
        <f t="shared" si="2"/>
        <v>0</v>
      </c>
      <c r="L9"/>
      <c r="M9"/>
      <c r="N9" s="45"/>
    </row>
    <row r="10" spans="1:14" ht="79.5" customHeight="1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0" s="1651"/>
      <c r="C10" s="1131" t="s">
        <v>12284</v>
      </c>
      <c r="D10" s="1077" t="s">
        <v>12285</v>
      </c>
      <c r="E10" s="1331">
        <v>5.19</v>
      </c>
      <c r="F10" s="1078">
        <f t="shared" si="0"/>
        <v>0</v>
      </c>
      <c r="G10" s="1331">
        <f t="shared" si="1"/>
        <v>0</v>
      </c>
      <c r="H10" s="570">
        <v>25</v>
      </c>
      <c r="I10" s="570">
        <v>200</v>
      </c>
      <c r="J10" s="219"/>
      <c r="K10" s="1432">
        <f t="shared" si="2"/>
        <v>0</v>
      </c>
      <c r="L10" s="304"/>
      <c r="M10" s="1287"/>
      <c r="N10" s="45"/>
    </row>
    <row r="11" spans="1:14" ht="79.5" customHeight="1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1" s="1648"/>
      <c r="C11" s="1131" t="s">
        <v>12286</v>
      </c>
      <c r="D11" s="1077" t="s">
        <v>12287</v>
      </c>
      <c r="E11" s="1331">
        <v>5.07</v>
      </c>
      <c r="F11" s="1078">
        <f t="shared" si="0"/>
        <v>0</v>
      </c>
      <c r="G11" s="1331">
        <f t="shared" si="1"/>
        <v>0</v>
      </c>
      <c r="H11" s="570">
        <v>25</v>
      </c>
      <c r="I11" s="570">
        <v>200</v>
      </c>
      <c r="J11" s="219"/>
      <c r="K11" s="1432">
        <f t="shared" si="2"/>
        <v>0</v>
      </c>
      <c r="L11" s="304"/>
      <c r="M11" s="1287"/>
      <c r="N11" s="45"/>
    </row>
    <row r="12" spans="1:14" ht="79.5" customHeight="1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2" s="1647"/>
      <c r="C12" s="570" t="s">
        <v>12288</v>
      </c>
      <c r="D12" s="1077" t="s">
        <v>12289</v>
      </c>
      <c r="E12" s="1331">
        <v>5.56</v>
      </c>
      <c r="F12" s="1078">
        <f t="shared" si="0"/>
        <v>0</v>
      </c>
      <c r="G12" s="1331">
        <f t="shared" si="1"/>
        <v>0</v>
      </c>
      <c r="H12" s="570">
        <v>25</v>
      </c>
      <c r="I12" s="570">
        <v>200</v>
      </c>
      <c r="J12" s="219"/>
      <c r="K12" s="1432">
        <f t="shared" si="2"/>
        <v>0</v>
      </c>
      <c r="L12" s="304"/>
      <c r="M12" s="1287"/>
      <c r="N12" s="45"/>
    </row>
    <row r="13" spans="1:14" ht="79.5" customHeight="1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3" s="1651"/>
      <c r="C13" s="570" t="s">
        <v>12290</v>
      </c>
      <c r="D13" s="1077" t="s">
        <v>12291</v>
      </c>
      <c r="E13" s="1331">
        <v>7.33</v>
      </c>
      <c r="F13" s="1078">
        <f t="shared" si="0"/>
        <v>0</v>
      </c>
      <c r="G13" s="1331">
        <f t="shared" si="1"/>
        <v>0</v>
      </c>
      <c r="H13" s="570">
        <v>25</v>
      </c>
      <c r="I13" s="570">
        <v>200</v>
      </c>
      <c r="J13" s="219"/>
      <c r="K13" s="1432">
        <f t="shared" si="2"/>
        <v>0</v>
      </c>
      <c r="L13" s="304"/>
      <c r="M13" s="1287"/>
      <c r="N13" s="45"/>
    </row>
    <row r="14" spans="1:14" ht="79.5" customHeight="1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4" s="1651"/>
      <c r="C14" s="570" t="s">
        <v>12292</v>
      </c>
      <c r="D14" s="1077" t="s">
        <v>12293</v>
      </c>
      <c r="E14" s="1331">
        <v>4.96</v>
      </c>
      <c r="F14" s="1078">
        <f t="shared" si="0"/>
        <v>0</v>
      </c>
      <c r="G14" s="1331">
        <f>IFERROR(E14*F14,"-")</f>
        <v>0</v>
      </c>
      <c r="H14" s="570">
        <v>25</v>
      </c>
      <c r="I14" s="570">
        <v>200</v>
      </c>
      <c r="J14" s="219"/>
      <c r="K14" s="1432">
        <f>IFERROR(G14*J14,0)</f>
        <v>0</v>
      </c>
      <c r="L14" s="304"/>
      <c r="M14"/>
      <c r="N14" s="45"/>
    </row>
    <row r="15" spans="1:14" s="307" customFormat="1" ht="15.75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5" s="1186"/>
      <c r="C15" s="1187"/>
      <c r="D15" s="1188" t="s">
        <v>12294</v>
      </c>
      <c r="E15" s="1322"/>
      <c r="F15" s="1189"/>
      <c r="G15" s="1322"/>
      <c r="H15" s="1190"/>
      <c r="I15" s="1191"/>
      <c r="J15" s="1192"/>
      <c r="K15" s="1560"/>
      <c r="L15" s="1073"/>
      <c r="M15" s="1564"/>
      <c r="N15" s="464"/>
    </row>
    <row r="16" spans="1:14" ht="79.5" customHeight="1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6" s="1651"/>
      <c r="C16" s="570" t="s">
        <v>12295</v>
      </c>
      <c r="D16" s="1077" t="s">
        <v>12296</v>
      </c>
      <c r="E16" s="1331">
        <v>6.47</v>
      </c>
      <c r="F16" s="1078">
        <f t="shared" si="0"/>
        <v>0</v>
      </c>
      <c r="G16" s="1331">
        <f t="shared" si="1"/>
        <v>0</v>
      </c>
      <c r="H16" s="570">
        <v>25</v>
      </c>
      <c r="I16" s="570">
        <v>200</v>
      </c>
      <c r="J16" s="219"/>
      <c r="K16" s="1432">
        <f t="shared" si="2"/>
        <v>0</v>
      </c>
      <c r="L16"/>
      <c r="M16"/>
      <c r="N16" s="45"/>
    </row>
    <row r="17" spans="1:14" ht="79.5" customHeight="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7" s="1651"/>
      <c r="C17" s="570" t="s">
        <v>12297</v>
      </c>
      <c r="D17" s="1077" t="s">
        <v>12277</v>
      </c>
      <c r="E17" s="1331">
        <v>5.84</v>
      </c>
      <c r="F17" s="1078">
        <f t="shared" si="0"/>
        <v>0</v>
      </c>
      <c r="G17" s="1331">
        <f t="shared" si="1"/>
        <v>0</v>
      </c>
      <c r="H17" s="570">
        <v>25</v>
      </c>
      <c r="I17" s="570">
        <v>200</v>
      </c>
      <c r="J17" s="219"/>
      <c r="K17" s="1432">
        <f t="shared" si="2"/>
        <v>0</v>
      </c>
      <c r="L17" s="304"/>
      <c r="M17" s="1287"/>
      <c r="N17" s="45"/>
    </row>
    <row r="18" spans="1:14" ht="79.5" customHeight="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8" s="1651"/>
      <c r="C18" s="570" t="s">
        <v>12298</v>
      </c>
      <c r="D18" s="1668" t="s">
        <v>12279</v>
      </c>
      <c r="E18" s="1331">
        <v>6.9</v>
      </c>
      <c r="F18" s="1078">
        <f t="shared" si="0"/>
        <v>0</v>
      </c>
      <c r="G18" s="1331">
        <f t="shared" si="1"/>
        <v>0</v>
      </c>
      <c r="H18" s="570">
        <v>25</v>
      </c>
      <c r="I18" s="570">
        <v>200</v>
      </c>
      <c r="J18" s="219"/>
      <c r="K18" s="1432">
        <f t="shared" si="2"/>
        <v>0</v>
      </c>
      <c r="L18" s="304"/>
      <c r="M18"/>
      <c r="N18" s="45"/>
    </row>
    <row r="19" spans="1:14" ht="79.5" customHeight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19" s="1651"/>
      <c r="C19" s="570" t="s">
        <v>12299</v>
      </c>
      <c r="D19" s="1077" t="s">
        <v>12283</v>
      </c>
      <c r="E19" s="1331">
        <v>7.73</v>
      </c>
      <c r="F19" s="1078">
        <f t="shared" si="0"/>
        <v>0</v>
      </c>
      <c r="G19" s="1331">
        <f t="shared" si="1"/>
        <v>0</v>
      </c>
      <c r="H19" s="570">
        <v>25</v>
      </c>
      <c r="I19" s="570">
        <v>200</v>
      </c>
      <c r="J19" s="219"/>
      <c r="K19" s="1432">
        <f t="shared" si="2"/>
        <v>0</v>
      </c>
      <c r="L19"/>
      <c r="M19"/>
      <c r="N19" s="45"/>
    </row>
    <row r="20" spans="1:14" ht="79.5" customHeight="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20" s="1651"/>
      <c r="C20" s="570" t="s">
        <v>12300</v>
      </c>
      <c r="D20" s="1077" t="s">
        <v>12285</v>
      </c>
      <c r="E20" s="1331">
        <v>5.17</v>
      </c>
      <c r="F20" s="1078">
        <f t="shared" si="0"/>
        <v>0</v>
      </c>
      <c r="G20" s="1331">
        <f t="shared" si="1"/>
        <v>0</v>
      </c>
      <c r="H20" s="570">
        <v>25</v>
      </c>
      <c r="I20" s="570">
        <v>200</v>
      </c>
      <c r="J20" s="219"/>
      <c r="K20" s="1432">
        <f t="shared" si="2"/>
        <v>0</v>
      </c>
      <c r="L20" s="304"/>
      <c r="M20" s="1287"/>
      <c r="N20" s="45"/>
    </row>
    <row r="21" spans="1:14" ht="79.5" customHeight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21" s="1651"/>
      <c r="C21" s="570" t="s">
        <v>12301</v>
      </c>
      <c r="D21" s="1077" t="s">
        <v>12289</v>
      </c>
      <c r="E21" s="1331">
        <v>5.67</v>
      </c>
      <c r="F21" s="1078">
        <f t="shared" si="0"/>
        <v>0</v>
      </c>
      <c r="G21" s="1331">
        <f t="shared" si="1"/>
        <v>0</v>
      </c>
      <c r="H21" s="570">
        <v>25</v>
      </c>
      <c r="I21" s="570">
        <v>200</v>
      </c>
      <c r="J21" s="219"/>
      <c r="K21" s="1432">
        <f t="shared" si="2"/>
        <v>0</v>
      </c>
      <c r="L21" s="304"/>
      <c r="M21" s="1287"/>
      <c r="N21" s="45"/>
    </row>
    <row r="22" spans="1:14" ht="79.5" customHeight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22" s="1651"/>
      <c r="C22" s="570" t="s">
        <v>12302</v>
      </c>
      <c r="D22" s="1077" t="s">
        <v>12291</v>
      </c>
      <c r="E22" s="1331">
        <v>7.33</v>
      </c>
      <c r="F22" s="1078">
        <f t="shared" si="0"/>
        <v>0</v>
      </c>
      <c r="G22" s="1331">
        <f t="shared" si="1"/>
        <v>0</v>
      </c>
      <c r="H22" s="570">
        <v>25</v>
      </c>
      <c r="I22" s="570">
        <v>200</v>
      </c>
      <c r="J22" s="219"/>
      <c r="K22" s="1432">
        <f t="shared" si="2"/>
        <v>0</v>
      </c>
      <c r="L22" s="304"/>
      <c r="M22" s="1287"/>
      <c r="N22" s="45"/>
    </row>
    <row r="23" spans="1:14" ht="79.5" customHeight="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B23" s="1669"/>
      <c r="C23" s="570" t="s">
        <v>12303</v>
      </c>
      <c r="D23" s="1077" t="s">
        <v>12293</v>
      </c>
      <c r="E23" s="1331">
        <v>4.78</v>
      </c>
      <c r="F23" s="1078">
        <f t="shared" si="0"/>
        <v>0</v>
      </c>
      <c r="G23" s="1331">
        <f t="shared" si="1"/>
        <v>0</v>
      </c>
      <c r="H23" s="570">
        <v>25</v>
      </c>
      <c r="I23" s="570">
        <v>200</v>
      </c>
      <c r="J23" s="219"/>
      <c r="K23" s="1432">
        <f t="shared" si="2"/>
        <v>0</v>
      </c>
      <c r="L23" s="304"/>
      <c r="M23" s="1287"/>
      <c r="N23" s="45"/>
    </row>
    <row r="24" spans="1:14" ht="0" hidden="1" customHeight="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4" s="47" t="s">
        <v>12304</v>
      </c>
      <c r="D24" s="1077" t="e">
        <f>_xlfn.XLOOKUP(C24,#REF!,#REF!)</f>
        <v>#REF!</v>
      </c>
      <c r="E24" s="1331" t="e">
        <f>_xlfn.XLOOKUP(C24,#REF!,#REF!,"")</f>
        <v>#REF!</v>
      </c>
      <c r="H24" s="570" t="e">
        <f>_xlfn.XLOOKUP(C24,#REF!,#REF!)</f>
        <v>#REF!</v>
      </c>
      <c r="I24" s="570" t="e">
        <f>_xlfn.XLOOKUP(C24,#REF!,#REF!)</f>
        <v>#REF!</v>
      </c>
    </row>
    <row r="25" spans="1:14" ht="0" hidden="1" customHeight="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5" s="47" t="s">
        <v>12305</v>
      </c>
      <c r="D25" s="1077" t="e">
        <f>_xlfn.XLOOKUP(C25,#REF!,#REF!)</f>
        <v>#REF!</v>
      </c>
      <c r="E25" s="1331" t="e">
        <f>_xlfn.XLOOKUP(C25,#REF!,#REF!,"")</f>
        <v>#REF!</v>
      </c>
      <c r="H25" s="570" t="e">
        <f>_xlfn.XLOOKUP(C25,#REF!,#REF!)</f>
        <v>#REF!</v>
      </c>
      <c r="I25" s="570" t="e">
        <f>_xlfn.XLOOKUP(C25,#REF!,#REF!)</f>
        <v>#REF!</v>
      </c>
    </row>
    <row r="26" spans="1:14" ht="0" hidden="1" customHeight="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6" s="47" t="s">
        <v>12306</v>
      </c>
      <c r="D26" s="1077" t="e">
        <f>_xlfn.XLOOKUP(C26,#REF!,#REF!)</f>
        <v>#REF!</v>
      </c>
      <c r="E26" s="1331" t="e">
        <f>_xlfn.XLOOKUP(C26,#REF!,#REF!,"")</f>
        <v>#REF!</v>
      </c>
      <c r="H26" s="570" t="e">
        <f>_xlfn.XLOOKUP(C26,#REF!,#REF!)</f>
        <v>#REF!</v>
      </c>
      <c r="I26" s="570" t="e">
        <f>_xlfn.XLOOKUP(C26,#REF!,#REF!)</f>
        <v>#REF!</v>
      </c>
    </row>
    <row r="27" spans="1:14" ht="0" hidden="1" customHeight="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7" s="47" t="s">
        <v>12307</v>
      </c>
      <c r="D27" s="1077" t="e">
        <f>_xlfn.XLOOKUP(C27,#REF!,#REF!)</f>
        <v>#REF!</v>
      </c>
      <c r="E27" s="1331" t="e">
        <f>_xlfn.XLOOKUP(C27,#REF!,#REF!,"")</f>
        <v>#REF!</v>
      </c>
      <c r="H27" s="570" t="e">
        <f>_xlfn.XLOOKUP(C27,#REF!,#REF!)</f>
        <v>#REF!</v>
      </c>
      <c r="I27" s="570" t="e">
        <f>_xlfn.XLOOKUP(C27,#REF!,#REF!)</f>
        <v>#REF!</v>
      </c>
    </row>
    <row r="28" spans="1:14" ht="0" hidden="1" customHeight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8" s="47" t="s">
        <v>12308</v>
      </c>
      <c r="D28" s="1077" t="e">
        <f>_xlfn.XLOOKUP(C28,#REF!,#REF!)</f>
        <v>#REF!</v>
      </c>
      <c r="E28" s="1331" t="e">
        <f>_xlfn.XLOOKUP(C28,#REF!,#REF!,"")</f>
        <v>#REF!</v>
      </c>
      <c r="H28" s="570" t="e">
        <f>_xlfn.XLOOKUP(C28,#REF!,#REF!)</f>
        <v>#REF!</v>
      </c>
      <c r="I28" s="570" t="e">
        <f>_xlfn.XLOOKUP(C28,#REF!,#REF!)</f>
        <v>#REF!</v>
      </c>
    </row>
    <row r="29" spans="1:14" ht="0" hidden="1" customHeight="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29" s="47" t="s">
        <v>12309</v>
      </c>
      <c r="D29" s="1077" t="e">
        <f>_xlfn.XLOOKUP(C29,#REF!,#REF!)</f>
        <v>#REF!</v>
      </c>
      <c r="E29" s="1331" t="e">
        <f>_xlfn.XLOOKUP(C29,#REF!,#REF!,"")</f>
        <v>#REF!</v>
      </c>
      <c r="H29" s="570" t="e">
        <f>_xlfn.XLOOKUP(C29,#REF!,#REF!)</f>
        <v>#REF!</v>
      </c>
      <c r="I29" s="570" t="e">
        <f>_xlfn.XLOOKUP(C29,#REF!,#REF!)</f>
        <v>#REF!</v>
      </c>
    </row>
    <row r="30" spans="1:14" ht="0" hidden="1" customHeight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0" s="47" t="s">
        <v>12310</v>
      </c>
      <c r="D30" s="1077" t="e">
        <f>_xlfn.XLOOKUP(C30,#REF!,#REF!)</f>
        <v>#REF!</v>
      </c>
      <c r="E30" s="1331" t="e">
        <f>_xlfn.XLOOKUP(C30,#REF!,#REF!,"")</f>
        <v>#REF!</v>
      </c>
      <c r="H30" s="570" t="e">
        <f>_xlfn.XLOOKUP(C30,#REF!,#REF!)</f>
        <v>#REF!</v>
      </c>
      <c r="I30" s="570" t="e">
        <f>_xlfn.XLOOKUP(C30,#REF!,#REF!)</f>
        <v>#REF!</v>
      </c>
    </row>
    <row r="31" spans="1:14" ht="0" hidden="1" customHeight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1" s="47" t="s">
        <v>12311</v>
      </c>
      <c r="D31" s="1077" t="e">
        <f>_xlfn.XLOOKUP(C31,#REF!,#REF!)</f>
        <v>#REF!</v>
      </c>
      <c r="E31" s="1331" t="e">
        <f>_xlfn.XLOOKUP(C31,#REF!,#REF!,"")</f>
        <v>#REF!</v>
      </c>
      <c r="H31" s="570" t="e">
        <f>_xlfn.XLOOKUP(C31,#REF!,#REF!)</f>
        <v>#REF!</v>
      </c>
      <c r="I31" s="570" t="e">
        <f>_xlfn.XLOOKUP(C31,#REF!,#REF!)</f>
        <v>#REF!</v>
      </c>
    </row>
    <row r="32" spans="1:14" ht="0" hidden="1" customHeight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2" s="47" t="s">
        <v>12312</v>
      </c>
      <c r="D32" s="1077" t="e">
        <f>_xlfn.XLOOKUP(C32,#REF!,#REF!)</f>
        <v>#REF!</v>
      </c>
      <c r="E32" s="1331" t="e">
        <f>_xlfn.XLOOKUP(C32,#REF!,#REF!,"")</f>
        <v>#REF!</v>
      </c>
      <c r="H32" s="570" t="e">
        <f>_xlfn.XLOOKUP(C32,#REF!,#REF!)</f>
        <v>#REF!</v>
      </c>
      <c r="I32" s="570" t="e">
        <f>_xlfn.XLOOKUP(C32,#REF!,#REF!)</f>
        <v>#REF!</v>
      </c>
    </row>
    <row r="33" spans="1:9" ht="0" hidden="1" customHeight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3" s="47" t="s">
        <v>12313</v>
      </c>
      <c r="D33" s="1077" t="e">
        <f>_xlfn.XLOOKUP(C33,#REF!,#REF!)</f>
        <v>#REF!</v>
      </c>
      <c r="E33" s="1331" t="e">
        <f>_xlfn.XLOOKUP(C33,#REF!,#REF!,"")</f>
        <v>#REF!</v>
      </c>
      <c r="H33" s="570" t="e">
        <f>_xlfn.XLOOKUP(C33,#REF!,#REF!)</f>
        <v>#REF!</v>
      </c>
      <c r="I33" s="570" t="e">
        <f>_xlfn.XLOOKUP(C33,#REF!,#REF!)</f>
        <v>#REF!</v>
      </c>
    </row>
    <row r="34" spans="1:9" ht="0" hidden="1" customHeight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4" s="47" t="s">
        <v>12314</v>
      </c>
      <c r="D34" s="1077" t="e">
        <f>_xlfn.XLOOKUP(C34,#REF!,#REF!)</f>
        <v>#REF!</v>
      </c>
      <c r="E34" s="1331" t="e">
        <f>_xlfn.XLOOKUP(C34,#REF!,#REF!,"")</f>
        <v>#REF!</v>
      </c>
      <c r="H34" s="570" t="e">
        <f>_xlfn.XLOOKUP(C34,#REF!,#REF!)</f>
        <v>#REF!</v>
      </c>
      <c r="I34" s="570" t="e">
        <f>_xlfn.XLOOKUP(C34,#REF!,#REF!)</f>
        <v>#REF!</v>
      </c>
    </row>
    <row r="35" spans="1:9" ht="0" hidden="1" customHeight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5" s="47" t="s">
        <v>12315</v>
      </c>
      <c r="D35" s="1077" t="e">
        <f>_xlfn.XLOOKUP(C35,#REF!,#REF!)</f>
        <v>#REF!</v>
      </c>
      <c r="E35" s="1331" t="e">
        <f>_xlfn.XLOOKUP(C35,#REF!,#REF!,"")</f>
        <v>#REF!</v>
      </c>
      <c r="H35" s="570" t="e">
        <f>_xlfn.XLOOKUP(C35,#REF!,#REF!)</f>
        <v>#REF!</v>
      </c>
      <c r="I35" s="570" t="e">
        <f>_xlfn.XLOOKUP(C35,#REF!,#REF!)</f>
        <v>#REF!</v>
      </c>
    </row>
    <row r="36" spans="1:9" ht="0" hidden="1" customHeight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6" s="47" t="s">
        <v>12316</v>
      </c>
      <c r="D36" s="1077" t="e">
        <f>_xlfn.XLOOKUP(C36,#REF!,#REF!)</f>
        <v>#REF!</v>
      </c>
      <c r="E36" s="1331" t="e">
        <f>_xlfn.XLOOKUP(C36,#REF!,#REF!,"")</f>
        <v>#REF!</v>
      </c>
      <c r="H36" s="570" t="e">
        <f>_xlfn.XLOOKUP(C36,#REF!,#REF!)</f>
        <v>#REF!</v>
      </c>
      <c r="I36" s="570" t="e">
        <f>_xlfn.XLOOKUP(C36,#REF!,#REF!)</f>
        <v>#REF!</v>
      </c>
    </row>
    <row r="37" spans="1:9" ht="0" hidden="1" customHeight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7" s="47" t="s">
        <v>12317</v>
      </c>
      <c r="D37" s="1077" t="e">
        <f>_xlfn.XLOOKUP(C37,#REF!,#REF!)</f>
        <v>#REF!</v>
      </c>
      <c r="E37" s="1331" t="e">
        <f>_xlfn.XLOOKUP(C37,#REF!,#REF!,"")</f>
        <v>#REF!</v>
      </c>
      <c r="H37" s="570" t="e">
        <f>_xlfn.XLOOKUP(C37,#REF!,#REF!)</f>
        <v>#REF!</v>
      </c>
      <c r="I37" s="570" t="e">
        <f>_xlfn.XLOOKUP(C37,#REF!,#REF!)</f>
        <v>#REF!</v>
      </c>
    </row>
    <row r="38" spans="1:9" ht="0" hidden="1" customHeight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8" s="47" t="s">
        <v>12318</v>
      </c>
      <c r="D38" s="1077" t="e">
        <f>_xlfn.XLOOKUP(C38,#REF!,#REF!)</f>
        <v>#REF!</v>
      </c>
      <c r="E38" s="1331" t="e">
        <f>_xlfn.XLOOKUP(C38,#REF!,#REF!,"")</f>
        <v>#REF!</v>
      </c>
      <c r="H38" s="570" t="e">
        <f>_xlfn.XLOOKUP(C38,#REF!,#REF!)</f>
        <v>#REF!</v>
      </c>
      <c r="I38" s="570" t="e">
        <f>_xlfn.XLOOKUP(C38,#REF!,#REF!)</f>
        <v>#REF!</v>
      </c>
    </row>
    <row r="39" spans="1:9" ht="0" hidden="1" customHeight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39" s="47" t="s">
        <v>12319</v>
      </c>
      <c r="D39" s="1077" t="e">
        <f>_xlfn.XLOOKUP(C39,#REF!,#REF!)</f>
        <v>#REF!</v>
      </c>
      <c r="E39" s="1331" t="e">
        <f>_xlfn.XLOOKUP(C39,#REF!,#REF!,"")</f>
        <v>#REF!</v>
      </c>
      <c r="H39" s="570" t="e">
        <f>_xlfn.XLOOKUP(C39,#REF!,#REF!)</f>
        <v>#REF!</v>
      </c>
      <c r="I39" s="570" t="e">
        <f>_xlfn.XLOOKUP(C39,#REF!,#REF!)</f>
        <v>#REF!</v>
      </c>
    </row>
    <row r="40" spans="1:9" ht="0" hidden="1" customHeight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0" s="47" t="s">
        <v>12320</v>
      </c>
      <c r="D40" s="1077" t="e">
        <f>_xlfn.XLOOKUP(C40,#REF!,#REF!)</f>
        <v>#REF!</v>
      </c>
      <c r="E40" s="1331" t="e">
        <f>_xlfn.XLOOKUP(C40,#REF!,#REF!,"")</f>
        <v>#REF!</v>
      </c>
      <c r="H40" s="570" t="e">
        <f>_xlfn.XLOOKUP(C40,#REF!,#REF!)</f>
        <v>#REF!</v>
      </c>
      <c r="I40" s="570" t="e">
        <f>_xlfn.XLOOKUP(C40,#REF!,#REF!)</f>
        <v>#REF!</v>
      </c>
    </row>
    <row r="41" spans="1:9" ht="0" hidden="1" customHeight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1" s="47" t="s">
        <v>12321</v>
      </c>
      <c r="D41" s="1077" t="e">
        <f>_xlfn.XLOOKUP(C41,#REF!,#REF!)</f>
        <v>#REF!</v>
      </c>
      <c r="E41" s="1331" t="e">
        <f>_xlfn.XLOOKUP(C41,#REF!,#REF!,"")</f>
        <v>#REF!</v>
      </c>
      <c r="H41" s="570" t="e">
        <f>_xlfn.XLOOKUP(C41,#REF!,#REF!)</f>
        <v>#REF!</v>
      </c>
      <c r="I41" s="570" t="e">
        <f>_xlfn.XLOOKUP(C41,#REF!,#REF!)</f>
        <v>#REF!</v>
      </c>
    </row>
    <row r="42" spans="1:9" ht="0" hidden="1" customHeight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2" s="47" t="s">
        <v>12322</v>
      </c>
      <c r="D42" s="1077" t="e">
        <f>_xlfn.XLOOKUP(C42,#REF!,#REF!)</f>
        <v>#REF!</v>
      </c>
      <c r="E42" s="1331" t="e">
        <f>_xlfn.XLOOKUP(C42,#REF!,#REF!,"")</f>
        <v>#REF!</v>
      </c>
      <c r="H42" s="570" t="e">
        <f>_xlfn.XLOOKUP(C42,#REF!,#REF!)</f>
        <v>#REF!</v>
      </c>
      <c r="I42" s="570" t="e">
        <f>_xlfn.XLOOKUP(C42,#REF!,#REF!)</f>
        <v>#REF!</v>
      </c>
    </row>
    <row r="43" spans="1:9" ht="0" hidden="1" customHeight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3" s="47" t="s">
        <v>12323</v>
      </c>
      <c r="D43" s="1077" t="e">
        <f>_xlfn.XLOOKUP(C43,#REF!,#REF!)</f>
        <v>#REF!</v>
      </c>
      <c r="E43" s="1331" t="e">
        <f>_xlfn.XLOOKUP(C43,#REF!,#REF!,"")</f>
        <v>#REF!</v>
      </c>
      <c r="H43" s="570" t="e">
        <f>_xlfn.XLOOKUP(C43,#REF!,#REF!)</f>
        <v>#REF!</v>
      </c>
      <c r="I43" s="570" t="e">
        <f>_xlfn.XLOOKUP(C43,#REF!,#REF!)</f>
        <v>#REF!</v>
      </c>
    </row>
    <row r="44" spans="1:9" ht="0" hidden="1" customHeight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4" s="47" t="s">
        <v>12324</v>
      </c>
      <c r="D44" s="1077" t="e">
        <f>_xlfn.XLOOKUP(C44,#REF!,#REF!)</f>
        <v>#REF!</v>
      </c>
      <c r="E44" s="1331" t="e">
        <f>_xlfn.XLOOKUP(C44,#REF!,#REF!,"")</f>
        <v>#REF!</v>
      </c>
      <c r="H44" s="570" t="e">
        <f>_xlfn.XLOOKUP(C44,#REF!,#REF!)</f>
        <v>#REF!</v>
      </c>
      <c r="I44" s="570" t="e">
        <f>_xlfn.XLOOKUP(C44,#REF!,#REF!)</f>
        <v>#REF!</v>
      </c>
    </row>
    <row r="45" spans="1:9" ht="0" hidden="1" customHeight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5" s="47" t="s">
        <v>12304</v>
      </c>
      <c r="D45" s="1077" t="e">
        <f>_xlfn.XLOOKUP(C45,#REF!,#REF!)</f>
        <v>#REF!</v>
      </c>
      <c r="E45" s="1331" t="e">
        <f>_xlfn.XLOOKUP(C45,#REF!,#REF!,"")</f>
        <v>#REF!</v>
      </c>
      <c r="H45" s="570" t="e">
        <f>_xlfn.XLOOKUP(C45,#REF!,#REF!)</f>
        <v>#REF!</v>
      </c>
      <c r="I45" s="570" t="e">
        <f>_xlfn.XLOOKUP(C45,#REF!,#REF!)</f>
        <v>#REF!</v>
      </c>
    </row>
    <row r="46" spans="1:9" ht="0" hidden="1" customHeight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6" s="47" t="s">
        <v>12305</v>
      </c>
      <c r="D46" s="1077" t="e">
        <f>_xlfn.XLOOKUP(C46,#REF!,#REF!)</f>
        <v>#REF!</v>
      </c>
      <c r="E46" s="1331" t="e">
        <f>_xlfn.XLOOKUP(C46,#REF!,#REF!,"")</f>
        <v>#REF!</v>
      </c>
      <c r="H46" s="570" t="e">
        <f>_xlfn.XLOOKUP(C46,#REF!,#REF!)</f>
        <v>#REF!</v>
      </c>
      <c r="I46" s="570" t="e">
        <f>_xlfn.XLOOKUP(C46,#REF!,#REF!)</f>
        <v>#REF!</v>
      </c>
    </row>
    <row r="47" spans="1:9" ht="0" hidden="1" customHeight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7" s="47" t="s">
        <v>12306</v>
      </c>
      <c r="D47" s="1077" t="e">
        <f>_xlfn.XLOOKUP(C47,#REF!,#REF!)</f>
        <v>#REF!</v>
      </c>
      <c r="E47" s="1331" t="e">
        <f>_xlfn.XLOOKUP(C47,#REF!,#REF!,"")</f>
        <v>#REF!</v>
      </c>
      <c r="H47" s="570" t="e">
        <f>_xlfn.XLOOKUP(C47,#REF!,#REF!)</f>
        <v>#REF!</v>
      </c>
      <c r="I47" s="570" t="e">
        <f>_xlfn.XLOOKUP(C47,#REF!,#REF!)</f>
        <v>#REF!</v>
      </c>
    </row>
    <row r="48" spans="1:9" ht="0" hidden="1" customHeight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  <c r="C48" s="47" t="s">
        <v>12307</v>
      </c>
      <c r="D48" s="1077" t="e">
        <f>_xlfn.XLOOKUP(C48,#REF!,#REF!)</f>
        <v>#REF!</v>
      </c>
      <c r="E48" s="1331" t="e">
        <f>_xlfn.XLOOKUP(C48,#REF!,#REF!,"")</f>
        <v>#REF!</v>
      </c>
      <c r="H48" s="570" t="e">
        <f>_xlfn.XLOOKUP(C48,#REF!,#REF!)</f>
        <v>#REF!</v>
      </c>
      <c r="I48" s="570" t="e">
        <f>_xlfn.XLOOKUP(C48,#REF!,#REF!)</f>
        <v>#REF!</v>
      </c>
    </row>
    <row r="49" spans="1:1" ht="0" hidden="1" customHeight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0" spans="1:1" ht="0" hidden="1" customHeight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1" spans="1:1" ht="0" hidden="1" customHeight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2" spans="1:1" ht="0" hidden="1" customHeight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3" spans="1:1" ht="0" hidden="1" customHeight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4" spans="1:1" ht="0" hidden="1" customHeight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5" spans="1:1" ht="0" hidden="1" customHeight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6" spans="1:1" ht="0" hidden="1" customHeight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7" spans="1:1" ht="0" hidden="1" customHeight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8" spans="1:1" ht="0" hidden="1" customHeight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59" spans="1:1" ht="0" hidden="1" customHeight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0" spans="1:1" ht="0" hidden="1" customHeight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1" spans="1:1" ht="0" hidden="1" customHeight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2" spans="1:1" ht="0" hidden="1" customHeight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3" spans="1:1" ht="0" hidden="1" customHeight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4" spans="1:1" ht="0" hidden="1" customHeight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5" spans="1:1" ht="0" hidden="1" customHeight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6" spans="1:1" ht="0" hidden="1" customHeight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7" spans="1:1" ht="0" hidden="1" customHeight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8" spans="1:1" ht="0" hidden="1" customHeight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69" spans="1:1" ht="0" hidden="1" customHeight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0" spans="1:1" ht="0" hidden="1" customHeight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1" spans="1:1" ht="0" hidden="1" customHeight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2" spans="1:1" ht="0" hidden="1" customHeight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3" spans="1:1" ht="0" hidden="1" customHeight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4" spans="1:1" ht="0" hidden="1" customHeight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5" spans="1:1" ht="0" hidden="1" customHeight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6" spans="1:1" ht="0" hidden="1" customHeight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7" spans="1:1" ht="0" hidden="1" customHeight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8" spans="1:1" ht="0" hidden="1" customHeight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79" spans="1:1" ht="0" hidden="1" customHeight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0" spans="1:1" ht="0" hidden="1" customHeight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1" spans="1:1" ht="0" hidden="1" customHeight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2" spans="1:1" ht="0" hidden="1" customHeight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3" spans="1:1" ht="0" hidden="1" customHeight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4" spans="1:1" ht="0" hidden="1" customHeight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5" spans="1:1" ht="0" hidden="1" customHeight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6" spans="1:1" ht="0" hidden="1" customHeight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7" spans="1:1" ht="0" hidden="1" customHeight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8" spans="1:1" ht="0" hidden="1" customHeight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89" spans="1:1" ht="0" hidden="1" customHeight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0" spans="1:1" ht="0" hidden="1" customHeight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1" spans="1:1" ht="0" hidden="1" customHeight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2" spans="1:1" ht="0" hidden="1" customHeight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3" spans="1:1" ht="0" hidden="1" customHeight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4" spans="1:1" ht="0" hidden="1" customHeight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5" spans="1:1" ht="0" hidden="1" customHeight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6" spans="1:1" ht="0" hidden="1" customHeight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7" spans="1:1" ht="0" hidden="1" customHeight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8" spans="1:1" ht="0" hidden="1" customHeight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99" spans="1:1" ht="0" hidden="1" customHeight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0" spans="1:1" ht="0" hidden="1" customHeight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1" spans="1:1" ht="0" hidden="1" customHeight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2" spans="1:1" ht="0" hidden="1" customHeight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3" spans="1:1" ht="0" hidden="1" customHeight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4" spans="1:1" ht="0" hidden="1" customHeight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5" spans="1:1" ht="0" hidden="1" customHeight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6" spans="1:1" ht="0" hidden="1" customHeight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7" spans="1:1" ht="0" hidden="1" customHeight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8" spans="1:1" ht="0" hidden="1" customHeight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09" spans="1:1" ht="0" hidden="1" customHeight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0" spans="1:1" ht="0" hidden="1" customHeight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1" spans="1:1" ht="0" hidden="1" customHeight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2" spans="1:1" ht="0" hidden="1" customHeight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3" spans="1:1" ht="0" hidden="1" customHeight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4" spans="1:1" ht="0" hidden="1" customHeight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5" spans="1:1" ht="0" hidden="1" customHeight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6" spans="1:1" ht="0" hidden="1" customHeight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7" spans="1:1" ht="0" hidden="1" customHeight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8" spans="1:1" ht="0" hidden="1" customHeight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19" spans="1:1" ht="0" hidden="1" customHeight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0" spans="1:1" ht="0" hidden="1" customHeight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1" spans="1:1" ht="0" hidden="1" customHeight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2" spans="1:1" ht="0" hidden="1" customHeight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3" spans="1:1" ht="0" hidden="1" customHeight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4" spans="1:1" ht="0" hidden="1" customHeight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5" spans="1:1" ht="0" hidden="1" customHeight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6" spans="1:1" ht="0" hidden="1" customHeight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7" spans="1:1" ht="0" hidden="1" customHeight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8" spans="1:1" ht="0" hidden="1" customHeight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29" spans="1:1" ht="0" hidden="1" customHeight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0" spans="1:1" ht="0" hidden="1" customHeight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1" spans="1:1" ht="0" hidden="1" customHeight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2" spans="1:1" ht="0" hidden="1" customHeight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3" spans="1:1" ht="0" hidden="1" customHeight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4" spans="1:1" ht="0" hidden="1" customHeight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5" spans="1:1" ht="0" hidden="1" customHeight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6" spans="1:1" ht="0" hidden="1" customHeight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7" spans="1:1" ht="0" hidden="1" customHeight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8" spans="1:1" ht="0" hidden="1" customHeight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39" spans="1:1" ht="0" hidden="1" customHeight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0" spans="1:1" ht="0" hidden="1" customHeight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1" spans="1:1" ht="0" hidden="1" customHeight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2" spans="1:1" ht="0" hidden="1" customHeight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3" spans="1:1" ht="0" hidden="1" customHeight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4" spans="1:1" ht="0" hidden="1" customHeight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5" spans="1:1" ht="0" hidden="1" customHeight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6" spans="1:1" ht="0" hidden="1" customHeight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7" spans="1:1" ht="0" hidden="1" customHeight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8" spans="1:1" ht="0" hidden="1" customHeight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49" spans="1:1" ht="0" hidden="1" customHeight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0" spans="1:1" ht="0" hidden="1" customHeight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1" spans="1:1" ht="0" hidden="1" customHeight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2" spans="1:1" ht="0" hidden="1" customHeight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3" spans="1:1" ht="0" hidden="1" customHeight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4" spans="1:1" ht="0" hidden="1" customHeight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5" spans="1:1" ht="0" hidden="1" customHeight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6" spans="1:1" ht="0" hidden="1" customHeight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7" spans="1:1" ht="0" hidden="1" customHeight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8" spans="1:1" ht="0" hidden="1" customHeight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59" spans="1:1" ht="0" hidden="1" customHeight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0" spans="1:1" ht="0" hidden="1" customHeight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1" spans="1:1" ht="0" hidden="1" customHeight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2" spans="1:1" ht="0" hidden="1" customHeight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3" spans="1:1" ht="0" hidden="1" customHeight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4" spans="1:1" ht="0" hidden="1" customHeight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5" spans="1:1" ht="0" hidden="1" customHeight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6" spans="1:1" ht="0" hidden="1" customHeight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7" spans="1:1" ht="0" hidden="1" customHeight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8" spans="1:1" ht="0" hidden="1" customHeight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69" spans="1:1" ht="0" hidden="1" customHeight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0" spans="1:1" ht="0" hidden="1" customHeight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1" spans="1:1" ht="0" hidden="1" customHeight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2" spans="1:1" ht="0" hidden="1" customHeight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3" spans="1:1" ht="0" hidden="1" customHeight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4" spans="1:1" ht="0" hidden="1" customHeight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5" spans="1:1" ht="0" hidden="1" customHeight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6" spans="1:1" ht="0" hidden="1" customHeight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7" spans="1:1" ht="0" hidden="1" customHeight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8" spans="1:1" ht="0" hidden="1" customHeight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79" spans="1:1" ht="0" hidden="1" customHeight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0" spans="1:1" ht="0" hidden="1" customHeight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1" spans="1:1" ht="0" hidden="1" customHeight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2" spans="1:1" ht="0" hidden="1" customHeight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3" spans="1:1" ht="0" hidden="1" customHeight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4" spans="1:1" ht="0" hidden="1" customHeight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5" spans="1:1" ht="0" hidden="1" customHeight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6" spans="1:1" ht="0" hidden="1" customHeight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7" spans="1:1" ht="0" hidden="1" customHeight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8" spans="1:1" ht="0" hidden="1" customHeight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89" spans="1:1" ht="0" hidden="1" customHeight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0" spans="1:1" ht="0" hidden="1" customHeight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1" spans="1:1" ht="0" hidden="1" customHeight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2" spans="1:1" ht="0" hidden="1" customHeight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3" spans="1:1" ht="0" hidden="1" customHeight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4" spans="1:1" ht="0" hidden="1" customHeight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5" spans="1:1" ht="0" hidden="1" customHeight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6" spans="1:1" ht="0" hidden="1" customHeight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7" spans="1:1" ht="0" hidden="1" customHeight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8" spans="1:1" ht="0" hidden="1" customHeight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199" spans="1:1" ht="0" hidden="1" customHeight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0" spans="1:1" ht="0" hidden="1" customHeight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1" spans="1:1" ht="0" hidden="1" customHeight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2" spans="1:1" ht="0" hidden="1" customHeight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3" spans="1:1" ht="0" hidden="1" customHeight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4" spans="1:1" ht="0" hidden="1" customHeight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5" spans="1:1" ht="0" hidden="1" customHeight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6" spans="1:1" ht="0" hidden="1" customHeight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7" spans="1:1" ht="0" hidden="1" customHeight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8" spans="1:1" ht="0" hidden="1" customHeight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09" spans="1:1" ht="0" hidden="1" customHeight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0" spans="1:1" ht="0" hidden="1" customHeight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1" spans="1:1" ht="0" hidden="1" customHeight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2" spans="1:1" ht="0" hidden="1" customHeight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3" spans="1:1" ht="0" hidden="1" customHeight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4" spans="1:1" ht="0" hidden="1" customHeight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5" spans="1:1" ht="0" hidden="1" customHeight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6" spans="1:1" ht="0" hidden="1" customHeight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7" spans="1:1" ht="0" hidden="1" customHeight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8" spans="1:1" ht="0" hidden="1" customHeight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19" spans="1:1" ht="0" hidden="1" customHeight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0" spans="1:1" ht="0" hidden="1" customHeight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1" spans="1:1" ht="0" hidden="1" customHeight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2" spans="1:1" ht="0" hidden="1" customHeight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3" spans="1:1" ht="0" hidden="1" customHeight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4" spans="1:1" ht="0" hidden="1" customHeight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5" spans="1:1" ht="0" hidden="1" customHeight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6" spans="1:1" ht="0" hidden="1" customHeight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7" spans="1:1" ht="0" hidden="1" customHeight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8" spans="1:1" ht="0" hidden="1" customHeight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29" spans="1:1" ht="0" hidden="1" customHeight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0" spans="1:1" ht="0" hidden="1" customHeight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1" spans="1:1" ht="0" hidden="1" customHeight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2" spans="1:1" ht="0" hidden="1" customHeight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3" spans="1:1" ht="0" hidden="1" customHeight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4" spans="1:1" ht="0" hidden="1" customHeight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5" spans="1:1" ht="0" hidden="1" customHeight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6" spans="1:1" ht="0" hidden="1" customHeight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7" spans="1:1" ht="0" hidden="1" customHeight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8" spans="1:1" ht="0" hidden="1" customHeight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39" spans="1:1" ht="0" hidden="1" customHeight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0" spans="1:1" ht="0" hidden="1" customHeight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1" spans="1:1" ht="0" hidden="1" customHeight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2" spans="1:1" ht="0" hidden="1" customHeight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3" spans="1:1" ht="0" hidden="1" customHeight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4" spans="1:1" ht="0" hidden="1" customHeight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5" spans="1:1" ht="0" hidden="1" customHeight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6" spans="1:1" ht="0" hidden="1" customHeight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7" spans="1:1" ht="0" hidden="1" customHeight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8" spans="1:1" ht="0" hidden="1" customHeight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49" spans="1:1" ht="0" hidden="1" customHeight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0" spans="1:1" ht="0" hidden="1" customHeight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1" spans="1:1" ht="0" hidden="1" customHeight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2" spans="1:1" ht="0" hidden="1" customHeight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3" spans="1:1" ht="0" hidden="1" customHeight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4" spans="1:1" ht="0" hidden="1" customHeight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5" spans="1:1" ht="0" hidden="1" customHeight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6" spans="1:1" ht="0" hidden="1" customHeight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7" spans="1:1" ht="0" hidden="1" customHeight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8" spans="1:1" ht="0" hidden="1" customHeight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59" spans="1:1" ht="0" hidden="1" customHeight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0" spans="1:1" ht="0" hidden="1" customHeight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1" spans="1:1" ht="0" hidden="1" customHeight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2" spans="1:1" ht="0" hidden="1" customHeight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3" spans="1:1" ht="0" hidden="1" customHeight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4" spans="1:1" ht="0" hidden="1" customHeight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5" spans="1:1" ht="0" hidden="1" customHeight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6" spans="1:1" ht="0" hidden="1" customHeight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7" spans="1:1" ht="0" hidden="1" customHeight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8" spans="1:1" ht="0" hidden="1" customHeight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69" spans="1:1" ht="0" hidden="1" customHeight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0" spans="1:1" ht="0" hidden="1" customHeight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1" spans="1:1" ht="0" hidden="1" customHeight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2" spans="1:1" ht="0" hidden="1" customHeight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3" spans="1:1" ht="0" hidden="1" customHeight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4" spans="1:1" ht="0" hidden="1" customHeight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5" spans="1:1" ht="0" hidden="1" customHeight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6" spans="1:1" ht="0" hidden="1" customHeight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7" spans="1:1" ht="0" hidden="1" customHeight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8" spans="1:1" ht="0" hidden="1" customHeight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79" spans="1:1" ht="0" hidden="1" customHeight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0" spans="1:1" ht="0" hidden="1" customHeight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1" spans="1:1" ht="0" hidden="1" customHeight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2" spans="1:1" ht="0" hidden="1" customHeight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3" spans="1:1" ht="0" hidden="1" customHeight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4" spans="1:1" ht="0" hidden="1" customHeight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5" spans="1:1" ht="0" hidden="1" customHeight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6" spans="1:1" ht="0" hidden="1" customHeight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7" spans="1:1" ht="0" hidden="1" customHeight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8" spans="1:1" ht="0" hidden="1" customHeight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89" spans="1:1" ht="0" hidden="1" customHeight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0" spans="1:1" ht="0" hidden="1" customHeight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1" spans="1:1" ht="0" hidden="1" customHeight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2" spans="1:1" ht="0" hidden="1" customHeight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3" spans="1:1" ht="0" hidden="1" customHeight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4" spans="1:1" ht="0" hidden="1" customHeight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5" spans="1:1" ht="0" hidden="1" customHeight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6" spans="1:1" ht="0" hidden="1" customHeight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7" spans="1:1" ht="0" hidden="1" customHeight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8" spans="1:1" ht="0" hidden="1" customHeight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299" spans="1:1" ht="0" hidden="1" customHeight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0" spans="1:1" ht="0" hidden="1" customHeight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1" spans="1:1" ht="0" hidden="1" customHeight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2" spans="1:1" ht="0" hidden="1" customHeight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3" spans="1:1" ht="0" hidden="1" customHeight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4" spans="1:1" ht="0" hidden="1" customHeight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5" spans="1:1" ht="0" hidden="1" customHeight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6" spans="1:1" ht="0" hidden="1" customHeight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7" spans="1:1" ht="0" hidden="1" customHeight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8" spans="1:1" ht="0" hidden="1" customHeight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09" spans="1:1" ht="0" hidden="1" customHeight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0" spans="1:1" ht="0" hidden="1" customHeight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1" spans="1:1" ht="0" hidden="1" customHeight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2" spans="1:1" ht="0" hidden="1" customHeight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3" spans="1:1" ht="0" hidden="1" customHeight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4" spans="1:1" ht="0" hidden="1" customHeight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5" spans="1:1" ht="0" hidden="1" customHeight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6" spans="1:1" ht="0" hidden="1" customHeight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7" spans="1:1" ht="0" hidden="1" customHeight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8" spans="1:1" ht="0" hidden="1" customHeight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19" spans="1:1" ht="0" hidden="1" customHeight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0" spans="1:1" ht="0" hidden="1" customHeight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1" spans="1:1" ht="0" hidden="1" customHeight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2" spans="1:1" ht="0" hidden="1" customHeight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3" spans="1:1" ht="0" hidden="1" customHeight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4" spans="1:1" ht="0" hidden="1" customHeight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5" spans="1:1" ht="0" hidden="1" customHeight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6" spans="1:1" ht="0" hidden="1" customHeight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7" spans="1:1" ht="0" hidden="1" customHeight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8" spans="1:1" ht="0" hidden="1" customHeight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29" spans="1:1" ht="0" hidden="1" customHeight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0" spans="1:1" ht="0" hidden="1" customHeight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1" spans="1:1" ht="0" hidden="1" customHeight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2" spans="1:1" ht="0" hidden="1" customHeight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3" spans="1:1" ht="0" hidden="1" customHeight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4" spans="1:1" ht="0" hidden="1" customHeight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5" spans="1:1" ht="0" hidden="1" customHeight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6" spans="1:1" ht="0" hidden="1" customHeight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7" spans="1:1" ht="0" hidden="1" customHeight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8" spans="1:1" ht="0" hidden="1" customHeight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39" spans="1:1" ht="0" hidden="1" customHeight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0" spans="1:1" ht="0" hidden="1" customHeight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1" spans="1:1" ht="0" hidden="1" customHeight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2" spans="1:1" ht="0" hidden="1" customHeight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3" spans="1:1" ht="0" hidden="1" customHeight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4" spans="1:1" ht="0" hidden="1" customHeight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5" spans="1:1" ht="0" hidden="1" customHeight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6" spans="1:1" ht="0" hidden="1" customHeight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7" spans="1:1" ht="0" hidden="1" customHeight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8" spans="1:1" ht="0" hidden="1" customHeight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49" spans="1:1" ht="0" hidden="1" customHeight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0" spans="1:1" ht="0" hidden="1" customHeight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1" spans="1:1" ht="0" hidden="1" customHeight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2" spans="1:1" ht="0" hidden="1" customHeight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3" spans="1:1" ht="0" hidden="1" customHeight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4" spans="1:1" ht="0" hidden="1" customHeight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5" spans="1:1" ht="0" hidden="1" customHeight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6" spans="1:1" ht="0" hidden="1" customHeight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7" spans="1:1" ht="0" hidden="1" customHeight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8" spans="1:1" ht="0" hidden="1" customHeight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59" spans="1:1" ht="0" hidden="1" customHeight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0" spans="1:1" ht="0" hidden="1" customHeight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1" spans="1:1" ht="0" hidden="1" customHeight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2" spans="1:1" ht="0" hidden="1" customHeight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3" spans="1:1" ht="0" hidden="1" customHeight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4" spans="1:1" ht="0" hidden="1" customHeight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5" spans="1:1" ht="0" hidden="1" customHeight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6" spans="1:1" ht="0" hidden="1" customHeight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7" spans="1:1" ht="0" hidden="1" customHeight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8" spans="1:1" ht="0" hidden="1" customHeight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69" spans="1:1" ht="0" hidden="1" customHeight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0" spans="1:1" ht="0" hidden="1" customHeight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1" spans="1:1" ht="0" hidden="1" customHeight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2" spans="1:1" ht="0" hidden="1" customHeight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3" spans="1:1" ht="0" hidden="1" customHeight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4" spans="1:1" ht="0" hidden="1" customHeight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5" spans="1:1" ht="0" hidden="1" customHeight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6" spans="1:1" ht="0" hidden="1" customHeight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7" spans="1:1" ht="0" hidden="1" customHeight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8" spans="1:1" ht="0" hidden="1" customHeight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79" spans="1:1" ht="0" hidden="1" customHeight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0" spans="1:1" ht="0" hidden="1" customHeight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1" spans="1:1" ht="0" hidden="1" customHeight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2" spans="1:1" ht="0" hidden="1" customHeight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3" spans="1:1" ht="0" hidden="1" customHeight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4" spans="1:1" ht="0" hidden="1" customHeight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5" spans="1:1" ht="0" hidden="1" customHeight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6" spans="1:1" ht="0" hidden="1" customHeight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7" spans="1:1" ht="0" hidden="1" customHeight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8" spans="1:1" ht="0" hidden="1" customHeight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89" spans="1:1" ht="0" hidden="1" customHeight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0" spans="1:1" ht="0" hidden="1" customHeight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1" spans="1:1" ht="0" hidden="1" customHeight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2" spans="1:1" ht="0" hidden="1" customHeight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3" spans="1:1" ht="0" hidden="1" customHeight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4" spans="1:1" ht="0" hidden="1" customHeight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5" spans="1:1" ht="0" hidden="1" customHeight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6" spans="1:1" ht="0" hidden="1" customHeight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7" spans="1:1" ht="0" hidden="1" customHeight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8" spans="1:1" ht="0" hidden="1" customHeight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399" spans="1:1" ht="0" hidden="1" customHeight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0" spans="1:1" ht="0" hidden="1" customHeight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1" spans="1:1" ht="0" hidden="1" customHeight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2" spans="1:1" ht="0" hidden="1" customHeight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3" spans="1:1" ht="0" hidden="1" customHeight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4" spans="1:1" ht="0" hidden="1" customHeight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5" spans="1:1" ht="0" hidden="1" customHeight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6" spans="1:1" ht="0" hidden="1" customHeight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7" spans="1:1" ht="0" hidden="1" customHeight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8" spans="1:1" ht="0" hidden="1" customHeight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09" spans="1:1" ht="0" hidden="1" customHeight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10" spans="1:1" ht="0" hidden="1" customHeight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  <row r="411" spans="1:1" ht="0" hidden="1" customHeight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Fittings'!A:A),"")</f>
        <v/>
      </c>
    </row>
  </sheetData>
  <sheetProtection algorithmName="SHA-512" hashValue="m5wadTqz364CRQ6xZCZuIioMRixHs+eGtSsSoPCWfArcQJSF7Gg0uFMy1+AxvHCHUiWXebevhcPjEspS+Qe0qg==" saltValue="wdvnXwsPXlURlCE6rzCOlQ==" spinCount="100000" sheet="1" objects="1" scenarios="1" formatColumns="0" autoFilter="0"/>
  <protectedRanges>
    <protectedRange sqref="G5:G23" name="Range2"/>
    <protectedRange sqref="J5:J23" name="Range1"/>
  </protectedRanges>
  <autoFilter ref="J3:J23" xr:uid="{4F2F79EB-8DDA-4D54-954E-3CBED912A757}"/>
  <mergeCells count="1">
    <mergeCell ref="B2:C2"/>
  </mergeCells>
  <conditionalFormatting sqref="C1:C2">
    <cfRule type="duplicateValues" dxfId="7" priority="1"/>
  </conditionalFormatting>
  <hyperlinks>
    <hyperlink ref="D3" r:id="rId1" xr:uid="{EECE4933-9DB3-4B58-9FFB-B239D5A74A3D}"/>
  </hyperlinks>
  <pageMargins left="0.25" right="0.25" top="0.75" bottom="0.75" header="0.3" footer="0.3"/>
  <pageSetup scale="44" orientation="portrait" r:id="rId2"/>
  <headerFooter>
    <oddHeader>&amp;LSUPPLY STOPS
Subject to change without prior notice&amp;RSUPPLY STOPS
 Page &amp;P of &amp;N</oddHeader>
  </headerFooter>
  <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3F1004-9905-4BE9-B41C-8ED72FB84BA6}">
  <sheetPr codeName="Sheet30">
    <tabColor theme="7" tint="0.39997558519241921"/>
    <pageSetUpPr fitToPage="1"/>
  </sheetPr>
  <dimension ref="A1:Q411"/>
  <sheetViews>
    <sheetView topLeftCell="B1" zoomScaleNormal="100" zoomScalePageLayoutView="85" workbookViewId="0">
      <selection activeCell="F2" sqref="F2"/>
    </sheetView>
  </sheetViews>
  <sheetFormatPr defaultColWidth="0" defaultRowHeight="0" customHeight="1" zeroHeight="1"/>
  <cols>
    <col min="1" max="1" width="8.7109375" style="304" hidden="1" customWidth="1"/>
    <col min="2" max="2" width="22.7109375" style="45" customWidth="1"/>
    <col min="3" max="3" width="11.85546875" style="47" customWidth="1"/>
    <col min="4" max="4" width="53.42578125" style="45" bestFit="1" customWidth="1"/>
    <col min="5" max="5" width="12.5703125" style="1336" bestFit="1" customWidth="1"/>
    <col min="6" max="6" width="14.140625" style="47" customWidth="1"/>
    <col min="7" max="7" width="9.85546875" style="1325" customWidth="1"/>
    <col min="8" max="8" width="9.85546875" style="45" customWidth="1"/>
    <col min="9" max="9" width="9.85546875" style="46" customWidth="1"/>
    <col min="10" max="10" width="9.85546875" style="25" customWidth="1"/>
    <col min="11" max="11" width="11.7109375" style="1563" customWidth="1"/>
    <col min="12" max="12" width="15.7109375" style="45" customWidth="1"/>
    <col min="13" max="13" width="15.7109375" style="1288" customWidth="1"/>
    <col min="14" max="14" width="11.7109375" style="1075" customWidth="1"/>
    <col min="15" max="17" width="0" style="45" hidden="1" customWidth="1"/>
    <col min="18" max="16384" width="8.28515625" style="45" hidden="1"/>
  </cols>
  <sheetData>
    <row r="1" spans="1:14" ht="72.75" customHeight="1" thickBot="1">
      <c r="B1" s="324"/>
      <c r="C1" s="369"/>
      <c r="D1" s="326"/>
      <c r="E1" s="1329"/>
      <c r="F1" s="289"/>
      <c r="G1" s="1347"/>
      <c r="H1" s="607"/>
      <c r="I1" s="1649"/>
      <c r="J1" s="1650" t="s">
        <v>5176</v>
      </c>
      <c r="K1" s="304"/>
      <c r="L1" s="1287"/>
      <c r="M1" s="45"/>
      <c r="N1" s="45"/>
    </row>
    <row r="2" spans="1:14" ht="16.5" customHeight="1" thickBot="1">
      <c r="B2" s="1886" t="s">
        <v>12325</v>
      </c>
      <c r="C2" s="1887"/>
      <c r="D2" s="331"/>
      <c r="E2" s="1330"/>
      <c r="F2" s="290">
        <f>'Lead Sheet'!B23</f>
        <v>0</v>
      </c>
      <c r="G2" s="1348"/>
      <c r="H2" s="609"/>
      <c r="I2" s="333"/>
      <c r="J2" s="662"/>
      <c r="K2" s="304"/>
      <c r="L2" s="1287"/>
      <c r="M2" s="45"/>
      <c r="N2" s="45"/>
    </row>
    <row r="3" spans="1:14" s="307" customFormat="1" ht="32.25" thickBot="1">
      <c r="A3" s="305"/>
      <c r="B3" s="334"/>
      <c r="C3" s="335" t="s">
        <v>552</v>
      </c>
      <c r="D3" s="336" t="s">
        <v>12326</v>
      </c>
      <c r="E3" s="1272" t="s">
        <v>553</v>
      </c>
      <c r="F3" s="291" t="s">
        <v>0</v>
      </c>
      <c r="G3" s="1272" t="s">
        <v>12241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 s="307" customFormat="1" ht="15.75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" s="1186"/>
      <c r="C4" s="1187"/>
      <c r="D4" s="1188" t="s">
        <v>12327</v>
      </c>
      <c r="E4" s="1322"/>
      <c r="F4" s="1189"/>
      <c r="G4" s="1322"/>
      <c r="H4" s="1190"/>
      <c r="I4" s="1191"/>
      <c r="J4" s="1192"/>
      <c r="K4" s="1560"/>
      <c r="L4" s="1073"/>
      <c r="M4" s="1564"/>
      <c r="N4" s="464"/>
    </row>
    <row r="5" spans="1:14" ht="24" customHeight="1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5"/>
      <c r="C5" s="570" t="s">
        <v>12328</v>
      </c>
      <c r="D5" s="1077" t="s">
        <v>12329</v>
      </c>
      <c r="E5" s="1331">
        <v>6.5954000000000006</v>
      </c>
      <c r="F5" s="1078">
        <f>$F$2</f>
        <v>0</v>
      </c>
      <c r="G5" s="1331">
        <f>F5*E5</f>
        <v>0</v>
      </c>
      <c r="H5" s="570"/>
      <c r="I5" s="570">
        <v>100</v>
      </c>
      <c r="J5" s="219"/>
      <c r="K5" s="1432">
        <f>J5*G5</f>
        <v>0</v>
      </c>
      <c r="L5"/>
      <c r="M5" s="1287"/>
      <c r="N5" s="45"/>
    </row>
    <row r="6" spans="1:14" ht="24" customHeight="1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6"/>
      <c r="C6" s="570" t="s">
        <v>12330</v>
      </c>
      <c r="D6" s="1077" t="s">
        <v>12331</v>
      </c>
      <c r="E6" s="1331">
        <v>6.7584014393132152</v>
      </c>
      <c r="F6" s="1078">
        <f t="shared" ref="F6:F9" si="0">$F$2</f>
        <v>0</v>
      </c>
      <c r="G6" s="1331">
        <f t="shared" ref="G6:G9" si="1">F6*E6</f>
        <v>0</v>
      </c>
      <c r="H6" s="570"/>
      <c r="I6" s="570">
        <v>100</v>
      </c>
      <c r="J6" s="219"/>
      <c r="K6" s="1432">
        <f t="shared" ref="K6:K47" si="2">J6*G6</f>
        <v>0</v>
      </c>
      <c r="L6" s="304"/>
      <c r="M6" s="1287"/>
      <c r="N6" s="45"/>
    </row>
    <row r="7" spans="1:14" ht="24" customHeight="1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7"/>
      <c r="C7" s="570" t="s">
        <v>12332</v>
      </c>
      <c r="D7" s="1077" t="s">
        <v>12333</v>
      </c>
      <c r="E7" s="1331">
        <v>7.0706733700680005</v>
      </c>
      <c r="F7" s="1078">
        <f t="shared" si="0"/>
        <v>0</v>
      </c>
      <c r="G7" s="1331">
        <f t="shared" si="1"/>
        <v>0</v>
      </c>
      <c r="H7" s="570"/>
      <c r="I7" s="570">
        <v>100</v>
      </c>
      <c r="J7" s="219"/>
      <c r="K7" s="1432">
        <f t="shared" si="2"/>
        <v>0</v>
      </c>
      <c r="L7" s="304"/>
      <c r="M7" s="1287"/>
      <c r="N7" s="45"/>
    </row>
    <row r="8" spans="1:14" ht="24" customHeight="1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8"/>
      <c r="C8" s="570" t="s">
        <v>12334</v>
      </c>
      <c r="D8" s="1077" t="s">
        <v>12335</v>
      </c>
      <c r="E8" s="1331">
        <v>8.0660994749999997</v>
      </c>
      <c r="F8" s="1078">
        <f t="shared" si="0"/>
        <v>0</v>
      </c>
      <c r="G8" s="1331">
        <f t="shared" si="1"/>
        <v>0</v>
      </c>
      <c r="H8" s="570"/>
      <c r="I8" s="570">
        <v>100</v>
      </c>
      <c r="J8" s="219"/>
      <c r="K8" s="1432">
        <f t="shared" si="2"/>
        <v>0</v>
      </c>
      <c r="L8" s="304"/>
      <c r="M8" s="1287"/>
      <c r="N8" s="45"/>
    </row>
    <row r="9" spans="1:14" ht="24" customHeight="1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9"/>
      <c r="C9" s="570" t="s">
        <v>12336</v>
      </c>
      <c r="D9" s="1077" t="s">
        <v>12337</v>
      </c>
      <c r="E9" s="1331">
        <v>13.67593513579717</v>
      </c>
      <c r="F9" s="1078">
        <f t="shared" si="0"/>
        <v>0</v>
      </c>
      <c r="G9" s="1331">
        <f t="shared" si="1"/>
        <v>0</v>
      </c>
      <c r="H9" s="570"/>
      <c r="I9" s="570">
        <v>25</v>
      </c>
      <c r="J9" s="219"/>
      <c r="K9" s="1432">
        <f t="shared" si="2"/>
        <v>0</v>
      </c>
      <c r="L9"/>
      <c r="M9" s="1287"/>
      <c r="N9" s="45"/>
    </row>
    <row r="10" spans="1:14" s="307" customFormat="1" ht="15.75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0" s="1186"/>
      <c r="C10" s="1187"/>
      <c r="D10" s="1188" t="s">
        <v>12338</v>
      </c>
      <c r="E10" s="1322"/>
      <c r="F10" s="1189"/>
      <c r="G10" s="1322"/>
      <c r="H10" s="1190"/>
      <c r="I10" s="1191"/>
      <c r="J10" s="1192"/>
      <c r="K10" s="1560"/>
      <c r="L10" s="1073"/>
      <c r="M10" s="1564"/>
      <c r="N10" s="464"/>
    </row>
    <row r="11" spans="1:14" ht="32.25" customHeight="1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1"/>
      <c r="C11" s="570" t="s">
        <v>12339</v>
      </c>
      <c r="D11" s="1077" t="s">
        <v>12340</v>
      </c>
      <c r="E11" s="1331">
        <v>4.8493717780200001</v>
      </c>
      <c r="F11" s="1078">
        <f t="shared" ref="F11:F14" si="3">$F$2</f>
        <v>0</v>
      </c>
      <c r="G11" s="1331">
        <f t="shared" ref="G11:G14" si="4">F11*E11</f>
        <v>0</v>
      </c>
      <c r="H11" s="570"/>
      <c r="I11" s="570">
        <v>100</v>
      </c>
      <c r="J11" s="219"/>
      <c r="K11" s="1432">
        <f t="shared" si="2"/>
        <v>0</v>
      </c>
      <c r="L11" s="304"/>
      <c r="M11"/>
      <c r="N11" s="45"/>
    </row>
    <row r="12" spans="1:14" ht="32.25" customHeight="1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2"/>
      <c r="C12" s="570" t="s">
        <v>12341</v>
      </c>
      <c r="D12" s="1077" t="s">
        <v>12342</v>
      </c>
      <c r="E12" s="1331">
        <v>5.1437979216854997</v>
      </c>
      <c r="F12" s="1078">
        <f t="shared" si="3"/>
        <v>0</v>
      </c>
      <c r="G12" s="1331">
        <f t="shared" si="4"/>
        <v>0</v>
      </c>
      <c r="H12" s="570"/>
      <c r="I12" s="570">
        <v>100</v>
      </c>
      <c r="J12" s="219"/>
      <c r="K12" s="1432">
        <f t="shared" si="2"/>
        <v>0</v>
      </c>
      <c r="L12"/>
      <c r="M12" s="1287"/>
      <c r="N12" s="45"/>
    </row>
    <row r="13" spans="1:14" ht="32.25" customHeight="1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3"/>
      <c r="C13" s="570" t="s">
        <v>12343</v>
      </c>
      <c r="D13" s="1077" t="s">
        <v>12344</v>
      </c>
      <c r="E13" s="1331">
        <v>6.6177562499999993</v>
      </c>
      <c r="F13" s="1078">
        <f t="shared" si="3"/>
        <v>0</v>
      </c>
      <c r="G13" s="1331">
        <f t="shared" si="4"/>
        <v>0</v>
      </c>
      <c r="H13" s="570"/>
      <c r="I13" s="570">
        <v>100</v>
      </c>
      <c r="J13" s="219"/>
      <c r="K13" s="1432">
        <f t="shared" si="2"/>
        <v>0</v>
      </c>
      <c r="L13"/>
      <c r="M13" s="1287"/>
      <c r="N13" s="45"/>
    </row>
    <row r="14" spans="1:14" ht="32.25" customHeight="1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4"/>
      <c r="C14" s="570" t="s">
        <v>12345</v>
      </c>
      <c r="D14" s="1077" t="s">
        <v>12346</v>
      </c>
      <c r="E14" s="1331">
        <v>7.3530624999999992</v>
      </c>
      <c r="F14" s="1078">
        <f t="shared" si="3"/>
        <v>0</v>
      </c>
      <c r="G14" s="1331">
        <f t="shared" si="4"/>
        <v>0</v>
      </c>
      <c r="H14" s="570"/>
      <c r="I14" s="570">
        <v>100</v>
      </c>
      <c r="J14" s="219"/>
      <c r="K14" s="1432">
        <f t="shared" si="2"/>
        <v>0</v>
      </c>
      <c r="L14" s="304"/>
      <c r="M14" s="1287"/>
      <c r="N14" s="45"/>
    </row>
    <row r="15" spans="1:14" s="307" customFormat="1" ht="15.75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5" s="1186"/>
      <c r="C15" s="1187"/>
      <c r="D15" s="1188" t="s">
        <v>12347</v>
      </c>
      <c r="E15" s="1322"/>
      <c r="F15" s="1189"/>
      <c r="G15" s="1322"/>
      <c r="H15" s="1190"/>
      <c r="I15" s="1191"/>
      <c r="J15" s="1192"/>
      <c r="K15" s="1560"/>
      <c r="L15" s="1073"/>
      <c r="M15" s="1564"/>
      <c r="N15" s="464"/>
    </row>
    <row r="16" spans="1:14" ht="30.75" customHeight="1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6"/>
      <c r="C16" s="570" t="s">
        <v>12348</v>
      </c>
      <c r="D16" s="1077" t="s">
        <v>12349</v>
      </c>
      <c r="E16" s="1331">
        <v>11.037312202498141</v>
      </c>
      <c r="F16" s="1078">
        <f t="shared" ref="F16:F19" si="5">$F$2</f>
        <v>0</v>
      </c>
      <c r="G16" s="1331">
        <f t="shared" ref="G16:G19" si="6">F16*E16</f>
        <v>0</v>
      </c>
      <c r="H16" s="570"/>
      <c r="I16" s="570">
        <v>25</v>
      </c>
      <c r="J16" s="219"/>
      <c r="K16" s="1432">
        <f t="shared" si="2"/>
        <v>0</v>
      </c>
      <c r="L16" s="304"/>
      <c r="M16" s="1287"/>
      <c r="N16" s="45"/>
    </row>
    <row r="17" spans="1:14" ht="30.75" customHeight="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7"/>
      <c r="C17" s="570" t="s">
        <v>12350</v>
      </c>
      <c r="D17" s="1077" t="s">
        <v>12351</v>
      </c>
      <c r="E17" s="1331">
        <v>12.200022423098998</v>
      </c>
      <c r="F17" s="1078">
        <f t="shared" si="5"/>
        <v>0</v>
      </c>
      <c r="G17" s="1331">
        <f t="shared" si="6"/>
        <v>0</v>
      </c>
      <c r="H17" s="570"/>
      <c r="I17" s="570">
        <v>25</v>
      </c>
      <c r="J17" s="219"/>
      <c r="K17" s="1432">
        <f t="shared" si="2"/>
        <v>0</v>
      </c>
      <c r="L17" s="304"/>
      <c r="M17" s="1287"/>
      <c r="N17" s="45"/>
    </row>
    <row r="18" spans="1:14" ht="30.75" customHeight="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8"/>
      <c r="C18" s="570" t="s">
        <v>12352</v>
      </c>
      <c r="D18" s="1077" t="s">
        <v>12353</v>
      </c>
      <c r="E18" s="1331">
        <v>19.398412778613753</v>
      </c>
      <c r="F18" s="1078">
        <f t="shared" si="5"/>
        <v>0</v>
      </c>
      <c r="G18" s="1331">
        <f t="shared" si="6"/>
        <v>0</v>
      </c>
      <c r="H18" s="570"/>
      <c r="I18" s="570">
        <v>25</v>
      </c>
      <c r="J18" s="219"/>
      <c r="K18" s="1432">
        <f t="shared" si="2"/>
        <v>0</v>
      </c>
      <c r="L18" s="304"/>
      <c r="M18" s="1287"/>
      <c r="N18" s="45"/>
    </row>
    <row r="19" spans="1:14" ht="30.75" customHeight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19"/>
      <c r="C19" s="570" t="s">
        <v>12354</v>
      </c>
      <c r="D19" s="1077" t="s">
        <v>12355</v>
      </c>
      <c r="E19" s="1331">
        <v>42.34836269164434</v>
      </c>
      <c r="F19" s="1078">
        <f t="shared" si="5"/>
        <v>0</v>
      </c>
      <c r="G19" s="1331">
        <f t="shared" si="6"/>
        <v>0</v>
      </c>
      <c r="H19" s="570"/>
      <c r="I19" s="570">
        <v>10</v>
      </c>
      <c r="J19" s="219"/>
      <c r="K19" s="1432">
        <f t="shared" si="2"/>
        <v>0</v>
      </c>
      <c r="L19"/>
      <c r="M19" s="1287"/>
      <c r="N19" s="45"/>
    </row>
    <row r="20" spans="1:14" s="307" customFormat="1" ht="15.75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0" s="1186"/>
      <c r="C20" s="1187"/>
      <c r="D20" s="1188" t="s">
        <v>12356</v>
      </c>
      <c r="E20" s="1322"/>
      <c r="F20" s="1189"/>
      <c r="G20" s="1322"/>
      <c r="H20" s="1190"/>
      <c r="I20" s="1191"/>
      <c r="J20" s="1192"/>
      <c r="K20" s="1560"/>
      <c r="L20" s="1073"/>
      <c r="M20" s="1564"/>
      <c r="N20" s="464"/>
    </row>
    <row r="21" spans="1:14" ht="31.5" customHeight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1"/>
      <c r="C21" s="570" t="s">
        <v>12357</v>
      </c>
      <c r="D21" s="1077" t="s">
        <v>12358</v>
      </c>
      <c r="E21" s="1331">
        <v>18.049911263999999</v>
      </c>
      <c r="F21" s="1078">
        <f t="shared" ref="F21:F23" si="7">$F$2</f>
        <v>0</v>
      </c>
      <c r="G21" s="1331">
        <f t="shared" ref="G21:G23" si="8">F21*E21</f>
        <v>0</v>
      </c>
      <c r="H21" s="570"/>
      <c r="I21" s="570">
        <v>20</v>
      </c>
      <c r="J21" s="219"/>
      <c r="K21" s="1432">
        <f t="shared" si="2"/>
        <v>0</v>
      </c>
      <c r="L21" s="304"/>
      <c r="M21" s="1287"/>
      <c r="N21" s="45"/>
    </row>
    <row r="22" spans="1:14" ht="31.5" customHeight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2"/>
      <c r="C22" s="570" t="s">
        <v>12359</v>
      </c>
      <c r="D22" s="1077" t="s">
        <v>12360</v>
      </c>
      <c r="E22" s="1331">
        <v>22.097089722014999</v>
      </c>
      <c r="F22" s="1078">
        <f t="shared" si="7"/>
        <v>0</v>
      </c>
      <c r="G22" s="1331">
        <f t="shared" si="8"/>
        <v>0</v>
      </c>
      <c r="H22" s="570"/>
      <c r="I22" s="570">
        <v>20</v>
      </c>
      <c r="J22" s="219"/>
      <c r="K22" s="1432">
        <f t="shared" si="2"/>
        <v>0</v>
      </c>
      <c r="L22" s="304"/>
      <c r="M22" s="1287"/>
      <c r="N22" s="45"/>
    </row>
    <row r="23" spans="1:14" ht="31.5" customHeight="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3"/>
      <c r="C23" s="570" t="s">
        <v>12361</v>
      </c>
      <c r="D23" s="1077" t="s">
        <v>12362</v>
      </c>
      <c r="E23" s="1331">
        <v>22.790796209999996</v>
      </c>
      <c r="F23" s="1078">
        <f t="shared" si="7"/>
        <v>0</v>
      </c>
      <c r="G23" s="1331">
        <f t="shared" si="8"/>
        <v>0</v>
      </c>
      <c r="H23" s="570"/>
      <c r="I23" s="570">
        <v>20</v>
      </c>
      <c r="J23" s="219"/>
      <c r="K23" s="1432">
        <f t="shared" si="2"/>
        <v>0</v>
      </c>
      <c r="L23" s="304"/>
      <c r="M23" s="1287"/>
      <c r="N23" s="45"/>
    </row>
    <row r="24" spans="1:14" s="307" customFormat="1" ht="15.75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4" s="1186"/>
      <c r="C24" s="1187"/>
      <c r="D24" s="1188" t="s">
        <v>12363</v>
      </c>
      <c r="E24" s="1322"/>
      <c r="F24" s="1189"/>
      <c r="G24" s="1322"/>
      <c r="H24" s="1190"/>
      <c r="I24" s="1191"/>
      <c r="J24" s="1192"/>
      <c r="K24" s="1560"/>
      <c r="L24" s="1073"/>
      <c r="M24" s="1564"/>
      <c r="N24" s="464"/>
    </row>
    <row r="25" spans="1:14" ht="30" customHeight="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5"/>
      <c r="C25" s="570" t="s">
        <v>12364</v>
      </c>
      <c r="D25" s="1077" t="s">
        <v>12365</v>
      </c>
      <c r="E25" s="1331">
        <v>20.4105825</v>
      </c>
      <c r="F25" s="1078">
        <f t="shared" ref="F25:F28" si="9">$F$2</f>
        <v>0</v>
      </c>
      <c r="G25" s="1331">
        <f t="shared" ref="G25:G28" si="10">F25*E25</f>
        <v>0</v>
      </c>
      <c r="H25" s="570"/>
      <c r="I25" s="570">
        <v>25</v>
      </c>
      <c r="J25" s="219"/>
      <c r="K25" s="1432">
        <f t="shared" si="2"/>
        <v>0</v>
      </c>
      <c r="L25" s="304"/>
      <c r="M25" s="1287"/>
      <c r="N25" s="45"/>
    </row>
    <row r="26" spans="1:14" ht="30" customHeight="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6"/>
      <c r="C26" s="570" t="s">
        <v>12366</v>
      </c>
      <c r="D26" s="1077" t="s">
        <v>12367</v>
      </c>
      <c r="E26" s="1331">
        <v>21.672951300000001</v>
      </c>
      <c r="F26" s="1078">
        <f t="shared" si="9"/>
        <v>0</v>
      </c>
      <c r="G26" s="1331">
        <f t="shared" si="10"/>
        <v>0</v>
      </c>
      <c r="H26" s="570"/>
      <c r="I26" s="570">
        <v>25</v>
      </c>
      <c r="J26" s="219"/>
      <c r="K26" s="1432">
        <f t="shared" si="2"/>
        <v>0</v>
      </c>
      <c r="L26" s="304"/>
      <c r="M26" s="1287"/>
      <c r="N26" s="45"/>
    </row>
    <row r="27" spans="1:14" ht="30" customHeight="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7"/>
      <c r="C27" s="570" t="s">
        <v>12368</v>
      </c>
      <c r="D27" s="1077" t="s">
        <v>12369</v>
      </c>
      <c r="E27" s="1331">
        <v>23.990311799999997</v>
      </c>
      <c r="F27" s="1078">
        <f t="shared" si="9"/>
        <v>0</v>
      </c>
      <c r="G27" s="1331">
        <f t="shared" si="10"/>
        <v>0</v>
      </c>
      <c r="H27" s="570"/>
      <c r="I27" s="570">
        <v>25</v>
      </c>
      <c r="J27" s="219"/>
      <c r="K27" s="1432">
        <f t="shared" si="2"/>
        <v>0</v>
      </c>
      <c r="L27"/>
      <c r="M27"/>
      <c r="N27" s="45"/>
    </row>
    <row r="28" spans="1:14" ht="30" customHeight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8"/>
      <c r="C28" s="570" t="s">
        <v>12370</v>
      </c>
      <c r="D28" s="1077" t="s">
        <v>12371</v>
      </c>
      <c r="E28" s="1331">
        <v>25.774863513525002</v>
      </c>
      <c r="F28" s="1078">
        <f t="shared" si="9"/>
        <v>0</v>
      </c>
      <c r="G28" s="1331">
        <f t="shared" si="10"/>
        <v>0</v>
      </c>
      <c r="H28" s="570"/>
      <c r="I28" s="570">
        <v>25</v>
      </c>
      <c r="J28" s="219"/>
      <c r="K28" s="1432">
        <f t="shared" si="2"/>
        <v>0</v>
      </c>
      <c r="L28" s="304"/>
      <c r="M28" s="1287"/>
      <c r="N28" s="45"/>
    </row>
    <row r="29" spans="1:14" s="307" customFormat="1" ht="15.75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29" s="1186"/>
      <c r="C29" s="1187"/>
      <c r="D29" s="1188" t="s">
        <v>12372</v>
      </c>
      <c r="E29" s="1322"/>
      <c r="F29" s="1189"/>
      <c r="G29" s="1322"/>
      <c r="H29" s="1190"/>
      <c r="I29" s="1191"/>
      <c r="J29" s="1192"/>
      <c r="K29" s="1560"/>
      <c r="L29"/>
      <c r="M29" s="1564"/>
      <c r="N29" s="464"/>
    </row>
    <row r="30" spans="1:14" ht="30" customHeight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0" s="1670"/>
      <c r="C30" s="701" t="s">
        <v>12373</v>
      </c>
      <c r="D30" s="566" t="s">
        <v>12374</v>
      </c>
      <c r="E30" s="1331">
        <v>20.949925499999999</v>
      </c>
      <c r="F30" s="1078">
        <f>$F$2</f>
        <v>0</v>
      </c>
      <c r="G30" s="1331">
        <f>F30*E30</f>
        <v>0</v>
      </c>
      <c r="H30" s="701"/>
      <c r="I30" s="701">
        <v>25</v>
      </c>
      <c r="J30" s="1671"/>
      <c r="K30" s="1432">
        <f t="shared" si="2"/>
        <v>0</v>
      </c>
      <c r="L30"/>
      <c r="M30" s="1287"/>
      <c r="N30" s="45"/>
    </row>
    <row r="31" spans="1:14" ht="15.75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1" s="1672"/>
      <c r="C31" s="1083"/>
      <c r="D31" s="1673"/>
      <c r="E31" s="1674"/>
      <c r="F31" s="1675"/>
      <c r="G31" s="1674"/>
      <c r="H31" s="1676"/>
      <c r="I31" s="1676"/>
      <c r="J31" s="1677"/>
      <c r="K31" s="1678"/>
      <c r="L31" s="304"/>
      <c r="M31" s="1287"/>
      <c r="N31" s="45"/>
    </row>
    <row r="32" spans="1:14" ht="15.75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2" s="1670"/>
      <c r="C32" s="1679" t="s">
        <v>12375</v>
      </c>
      <c r="D32" s="1080" t="s">
        <v>12376</v>
      </c>
      <c r="E32" s="1331">
        <v>42.766522547891</v>
      </c>
      <c r="F32" s="1078">
        <f>$F$2</f>
        <v>0</v>
      </c>
      <c r="G32" s="1331">
        <f>F32*E32</f>
        <v>0</v>
      </c>
      <c r="H32" s="1079"/>
      <c r="I32" s="1079"/>
      <c r="J32" s="1666"/>
      <c r="K32" s="1432">
        <f t="shared" si="2"/>
        <v>0</v>
      </c>
      <c r="L32" s="304"/>
      <c r="M32" s="1287"/>
      <c r="N32" s="45"/>
    </row>
    <row r="33" spans="1:14" ht="15.75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3" s="1672"/>
      <c r="C33" s="1676"/>
      <c r="D33" s="1673"/>
      <c r="E33" s="1674"/>
      <c r="F33" s="1675"/>
      <c r="G33" s="1674"/>
      <c r="H33" s="1676"/>
      <c r="I33" s="1676"/>
      <c r="J33" s="1677"/>
      <c r="K33" s="1678"/>
      <c r="L33" s="304"/>
      <c r="M33" s="1287"/>
      <c r="N33" s="45"/>
    </row>
    <row r="34" spans="1:14" ht="15.75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4" s="1672"/>
      <c r="C34" s="1680" t="s">
        <v>12377</v>
      </c>
      <c r="D34" s="1652" t="s">
        <v>12378</v>
      </c>
      <c r="E34" s="1331">
        <v>46.793445514200002</v>
      </c>
      <c r="F34" s="1078">
        <f t="shared" ref="F34:F36" si="11">$F$2</f>
        <v>0</v>
      </c>
      <c r="G34" s="1331">
        <f t="shared" ref="G34:G36" si="12">F34*E34</f>
        <v>0</v>
      </c>
      <c r="H34" s="716"/>
      <c r="I34" s="716"/>
      <c r="J34" s="1681"/>
      <c r="K34" s="1432">
        <f t="shared" si="2"/>
        <v>0</v>
      </c>
      <c r="L34" s="304"/>
      <c r="M34" s="1287"/>
      <c r="N34" s="45"/>
    </row>
    <row r="35" spans="1:14" ht="15.75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5" s="1672"/>
      <c r="C35" s="1679" t="s">
        <v>12379</v>
      </c>
      <c r="D35" s="1080" t="s">
        <v>12380</v>
      </c>
      <c r="E35" s="1331">
        <v>46.986806859300003</v>
      </c>
      <c r="F35" s="1078">
        <f t="shared" si="11"/>
        <v>0</v>
      </c>
      <c r="G35" s="1331">
        <f t="shared" si="12"/>
        <v>0</v>
      </c>
      <c r="H35" s="1079"/>
      <c r="I35" s="1079"/>
      <c r="J35" s="1666"/>
      <c r="K35" s="1432">
        <f t="shared" si="2"/>
        <v>0</v>
      </c>
      <c r="L35" s="304"/>
      <c r="M35" s="1287"/>
      <c r="N35" s="45"/>
    </row>
    <row r="36" spans="1:14" ht="15.75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6" s="1672"/>
      <c r="C36" s="1679" t="s">
        <v>12381</v>
      </c>
      <c r="D36" s="1080" t="s">
        <v>12382</v>
      </c>
      <c r="E36" s="1331">
        <v>51.264410897700003</v>
      </c>
      <c r="F36" s="1078">
        <f t="shared" si="11"/>
        <v>0</v>
      </c>
      <c r="G36" s="1331">
        <f t="shared" si="12"/>
        <v>0</v>
      </c>
      <c r="H36" s="1079"/>
      <c r="I36" s="1079"/>
      <c r="J36" s="1666"/>
      <c r="K36" s="1432">
        <f t="shared" si="2"/>
        <v>0</v>
      </c>
      <c r="L36" s="304"/>
      <c r="M36" s="1287"/>
      <c r="N36" s="45"/>
    </row>
    <row r="37" spans="1:14" ht="15.75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7" s="1670"/>
      <c r="C37" s="1676"/>
      <c r="D37" s="1673"/>
      <c r="E37" s="1674"/>
      <c r="F37" s="1675"/>
      <c r="G37" s="1674"/>
      <c r="H37" s="1676"/>
      <c r="I37" s="1676"/>
      <c r="J37" s="1677"/>
      <c r="K37" s="1678"/>
      <c r="L37" s="304"/>
      <c r="M37" s="1287"/>
      <c r="N37" s="45"/>
    </row>
    <row r="38" spans="1:14" ht="30.75" customHeight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8" s="1672"/>
      <c r="C38" s="1679" t="s">
        <v>12383</v>
      </c>
      <c r="D38" s="1080" t="s">
        <v>12384</v>
      </c>
      <c r="E38" s="1331">
        <v>99.045016963199998</v>
      </c>
      <c r="F38" s="1078">
        <f>$F$2</f>
        <v>0</v>
      </c>
      <c r="G38" s="1331">
        <f>F38*E38</f>
        <v>0</v>
      </c>
      <c r="H38" s="1079"/>
      <c r="I38" s="1079"/>
      <c r="J38" s="1666"/>
      <c r="K38" s="1432">
        <f t="shared" si="2"/>
        <v>0</v>
      </c>
      <c r="L38" s="304"/>
      <c r="M38" s="1287"/>
      <c r="N38" s="45"/>
    </row>
    <row r="39" spans="1:14" ht="15.75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39" s="1682"/>
      <c r="C39" s="1676"/>
      <c r="D39" s="1673"/>
      <c r="E39" s="1674"/>
      <c r="F39" s="1675"/>
      <c r="G39" s="1674"/>
      <c r="H39" s="1676"/>
      <c r="I39" s="1676"/>
      <c r="J39" s="1677"/>
      <c r="K39" s="1678"/>
      <c r="L39" s="304"/>
      <c r="M39" s="1287"/>
      <c r="N39" s="45"/>
    </row>
    <row r="40" spans="1:14" ht="15.75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0" s="1672"/>
      <c r="C40" s="570" t="s">
        <v>12385</v>
      </c>
      <c r="D40" s="1077" t="s">
        <v>12386</v>
      </c>
      <c r="E40" s="1331">
        <v>19.986682715999997</v>
      </c>
      <c r="F40" s="1078">
        <f t="shared" ref="F40:F41" si="13">$F$2</f>
        <v>0</v>
      </c>
      <c r="G40" s="1331">
        <f t="shared" ref="G40:G41" si="14">F40*E40</f>
        <v>0</v>
      </c>
      <c r="H40" s="570"/>
      <c r="I40" s="570">
        <v>25</v>
      </c>
      <c r="J40" s="219"/>
      <c r="K40" s="1432">
        <f t="shared" si="2"/>
        <v>0</v>
      </c>
      <c r="L40" s="304"/>
      <c r="M40" s="1287"/>
      <c r="N40" s="45"/>
    </row>
    <row r="41" spans="1:14" ht="15.75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1" s="1672"/>
      <c r="C41" s="701" t="s">
        <v>12387</v>
      </c>
      <c r="D41" s="566" t="s">
        <v>12388</v>
      </c>
      <c r="E41" s="1331">
        <v>22.227291319314311</v>
      </c>
      <c r="F41" s="1078">
        <f t="shared" si="13"/>
        <v>0</v>
      </c>
      <c r="G41" s="1331">
        <f t="shared" si="14"/>
        <v>0</v>
      </c>
      <c r="H41" s="701"/>
      <c r="I41" s="701">
        <v>25</v>
      </c>
      <c r="J41" s="1671"/>
      <c r="K41" s="1432">
        <f t="shared" si="2"/>
        <v>0</v>
      </c>
      <c r="L41" s="304"/>
      <c r="M41" s="1287"/>
      <c r="N41" s="45"/>
    </row>
    <row r="42" spans="1:14" ht="15.75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2" s="1672"/>
      <c r="C42" s="1083"/>
      <c r="D42" s="1673"/>
      <c r="E42" s="1674"/>
      <c r="F42" s="1675"/>
      <c r="G42" s="1674"/>
      <c r="H42" s="1676"/>
      <c r="I42" s="1676"/>
      <c r="J42" s="1677"/>
      <c r="K42" s="1678"/>
      <c r="L42" s="304"/>
      <c r="M42" s="1287"/>
      <c r="N42" s="45"/>
    </row>
    <row r="43" spans="1:14" ht="15.75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3" s="1672"/>
      <c r="C43" s="570" t="s">
        <v>12389</v>
      </c>
      <c r="D43" s="1077" t="s">
        <v>12390</v>
      </c>
      <c r="E43" s="1331">
        <v>15.982616649999997</v>
      </c>
      <c r="F43" s="1078">
        <f>$F$2</f>
        <v>0</v>
      </c>
      <c r="G43" s="1331">
        <f t="shared" ref="G43:G44" si="15">F43*E43</f>
        <v>0</v>
      </c>
      <c r="H43" s="570"/>
      <c r="I43" s="570">
        <v>25</v>
      </c>
      <c r="J43" s="219"/>
      <c r="K43" s="1432">
        <f t="shared" si="2"/>
        <v>0</v>
      </c>
      <c r="L43" s="304"/>
      <c r="M43" s="1287"/>
      <c r="N43" s="45"/>
    </row>
    <row r="44" spans="1:14" ht="15.75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4" s="1672"/>
      <c r="C44" s="701" t="s">
        <v>12391</v>
      </c>
      <c r="D44" s="566" t="s">
        <v>12392</v>
      </c>
      <c r="E44" s="1331">
        <v>18.605349</v>
      </c>
      <c r="F44" s="1078">
        <f>$F$2</f>
        <v>0</v>
      </c>
      <c r="G44" s="1331">
        <f t="shared" si="15"/>
        <v>0</v>
      </c>
      <c r="H44" s="701"/>
      <c r="I44" s="701">
        <v>25</v>
      </c>
      <c r="J44" s="1671"/>
      <c r="K44" s="1432">
        <f t="shared" si="2"/>
        <v>0</v>
      </c>
      <c r="L44" s="304"/>
      <c r="M44" s="1287"/>
      <c r="N44" s="45"/>
    </row>
    <row r="45" spans="1:14" ht="15.75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5" s="1672"/>
      <c r="C45" s="1083"/>
      <c r="D45" s="1673"/>
      <c r="E45" s="1674"/>
      <c r="F45" s="1675"/>
      <c r="G45" s="1674"/>
      <c r="H45" s="1676"/>
      <c r="I45" s="1676"/>
      <c r="J45" s="1677"/>
      <c r="K45" s="1678"/>
      <c r="L45" s="304"/>
      <c r="M45" s="1287"/>
      <c r="N45" s="45"/>
    </row>
    <row r="46" spans="1:14" ht="15.75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6" s="1672"/>
      <c r="C46" s="570" t="s">
        <v>12393</v>
      </c>
      <c r="D46" s="1077" t="s">
        <v>12394</v>
      </c>
      <c r="E46" s="1331">
        <v>18.609490030614012</v>
      </c>
      <c r="F46" s="1078">
        <f>$F$2</f>
        <v>0</v>
      </c>
      <c r="G46" s="1331">
        <f t="shared" ref="G46:G47" si="16">F46*E46</f>
        <v>0</v>
      </c>
      <c r="H46" s="570"/>
      <c r="I46" s="570">
        <v>25</v>
      </c>
      <c r="J46" s="219"/>
      <c r="K46" s="1432">
        <f t="shared" si="2"/>
        <v>0</v>
      </c>
      <c r="L46" s="304"/>
      <c r="M46" s="1287"/>
      <c r="N46" s="45"/>
    </row>
    <row r="47" spans="1:14" ht="15.75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B47" s="1682"/>
      <c r="C47" s="570" t="s">
        <v>12395</v>
      </c>
      <c r="D47" s="1077" t="s">
        <v>12396</v>
      </c>
      <c r="E47" s="1331">
        <v>20.621731656834001</v>
      </c>
      <c r="F47" s="1078">
        <f>$F$2</f>
        <v>0</v>
      </c>
      <c r="G47" s="1331">
        <f t="shared" si="16"/>
        <v>0</v>
      </c>
      <c r="H47" s="570"/>
      <c r="I47" s="570">
        <v>25</v>
      </c>
      <c r="J47" s="219"/>
      <c r="K47" s="1432">
        <f t="shared" si="2"/>
        <v>0</v>
      </c>
      <c r="L47" s="304"/>
      <c r="M47" s="1287"/>
      <c r="N47" s="45"/>
    </row>
    <row r="48" spans="1:14" ht="0" hidden="1" customHeight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48" s="47" t="s">
        <v>12304</v>
      </c>
      <c r="D48" s="1077" t="e">
        <f>_xlfn.XLOOKUP(C48,#REF!,#REF!)</f>
        <v>#REF!</v>
      </c>
      <c r="E48" s="1331" t="e">
        <v>#REF!</v>
      </c>
      <c r="H48" s="570" t="e">
        <f>_xlfn.XLOOKUP(C48,#REF!,#REF!)</f>
        <v>#REF!</v>
      </c>
      <c r="I48" s="570" t="e">
        <f>_xlfn.XLOOKUP(C48,#REF!,#REF!)</f>
        <v>#REF!</v>
      </c>
    </row>
    <row r="49" spans="1:9" ht="0" hidden="1" customHeight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49" s="47" t="s">
        <v>12305</v>
      </c>
      <c r="D49" s="1077" t="e">
        <f>_xlfn.XLOOKUP(C49,#REF!,#REF!)</f>
        <v>#REF!</v>
      </c>
      <c r="E49" s="1331" t="e">
        <v>#REF!</v>
      </c>
      <c r="H49" s="570" t="e">
        <f>_xlfn.XLOOKUP(C49,#REF!,#REF!)</f>
        <v>#REF!</v>
      </c>
      <c r="I49" s="570" t="e">
        <f>_xlfn.XLOOKUP(C49,#REF!,#REF!)</f>
        <v>#REF!</v>
      </c>
    </row>
    <row r="50" spans="1:9" ht="0" hidden="1" customHeight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0" s="47" t="s">
        <v>12306</v>
      </c>
      <c r="D50" s="1077" t="e">
        <f>_xlfn.XLOOKUP(C50,#REF!,#REF!)</f>
        <v>#REF!</v>
      </c>
      <c r="E50" s="1331" t="e">
        <v>#REF!</v>
      </c>
      <c r="H50" s="570" t="e">
        <f>_xlfn.XLOOKUP(C50,#REF!,#REF!)</f>
        <v>#REF!</v>
      </c>
      <c r="I50" s="570" t="e">
        <f>_xlfn.XLOOKUP(C50,#REF!,#REF!)</f>
        <v>#REF!</v>
      </c>
    </row>
    <row r="51" spans="1:9" ht="0" hidden="1" customHeight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1" s="47" t="s">
        <v>12307</v>
      </c>
      <c r="D51" s="1077" t="e">
        <f>_xlfn.XLOOKUP(C51,#REF!,#REF!)</f>
        <v>#REF!</v>
      </c>
      <c r="E51" s="1331" t="e">
        <v>#REF!</v>
      </c>
      <c r="H51" s="570" t="e">
        <f>_xlfn.XLOOKUP(C51,#REF!,#REF!)</f>
        <v>#REF!</v>
      </c>
      <c r="I51" s="570" t="e">
        <f>_xlfn.XLOOKUP(C51,#REF!,#REF!)</f>
        <v>#REF!</v>
      </c>
    </row>
    <row r="52" spans="1:9" ht="0" hidden="1" customHeight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2" s="47" t="s">
        <v>12308</v>
      </c>
      <c r="D52" s="1077" t="e">
        <f>_xlfn.XLOOKUP(C52,#REF!,#REF!)</f>
        <v>#REF!</v>
      </c>
      <c r="E52" s="1331" t="e">
        <v>#REF!</v>
      </c>
      <c r="H52" s="570" t="e">
        <f>_xlfn.XLOOKUP(C52,#REF!,#REF!)</f>
        <v>#REF!</v>
      </c>
      <c r="I52" s="570" t="e">
        <f>_xlfn.XLOOKUP(C52,#REF!,#REF!)</f>
        <v>#REF!</v>
      </c>
    </row>
    <row r="53" spans="1:9" ht="0" hidden="1" customHeight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3" s="47" t="s">
        <v>12309</v>
      </c>
      <c r="D53" s="1077" t="e">
        <f>_xlfn.XLOOKUP(C53,#REF!,#REF!)</f>
        <v>#REF!</v>
      </c>
      <c r="E53" s="1331" t="e">
        <v>#REF!</v>
      </c>
      <c r="H53" s="570" t="e">
        <f>_xlfn.XLOOKUP(C53,#REF!,#REF!)</f>
        <v>#REF!</v>
      </c>
      <c r="I53" s="570" t="e">
        <f>_xlfn.XLOOKUP(C53,#REF!,#REF!)</f>
        <v>#REF!</v>
      </c>
    </row>
    <row r="54" spans="1:9" ht="0" hidden="1" customHeight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4" s="47" t="s">
        <v>12310</v>
      </c>
      <c r="D54" s="1077" t="e">
        <f>_xlfn.XLOOKUP(C54,#REF!,#REF!)</f>
        <v>#REF!</v>
      </c>
      <c r="E54" s="1331" t="e">
        <v>#REF!</v>
      </c>
      <c r="H54" s="570" t="e">
        <f>_xlfn.XLOOKUP(C54,#REF!,#REF!)</f>
        <v>#REF!</v>
      </c>
      <c r="I54" s="570" t="e">
        <f>_xlfn.XLOOKUP(C54,#REF!,#REF!)</f>
        <v>#REF!</v>
      </c>
    </row>
    <row r="55" spans="1:9" ht="0" hidden="1" customHeight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5" s="47" t="s">
        <v>12311</v>
      </c>
      <c r="D55" s="1077" t="e">
        <f>_xlfn.XLOOKUP(C55,#REF!,#REF!)</f>
        <v>#REF!</v>
      </c>
      <c r="E55" s="1331" t="e">
        <v>#REF!</v>
      </c>
      <c r="H55" s="570" t="e">
        <f>_xlfn.XLOOKUP(C55,#REF!,#REF!)</f>
        <v>#REF!</v>
      </c>
      <c r="I55" s="570" t="e">
        <f>_xlfn.XLOOKUP(C55,#REF!,#REF!)</f>
        <v>#REF!</v>
      </c>
    </row>
    <row r="56" spans="1:9" ht="0" hidden="1" customHeight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6" s="47" t="s">
        <v>12312</v>
      </c>
      <c r="D56" s="1077" t="e">
        <f>_xlfn.XLOOKUP(C56,#REF!,#REF!)</f>
        <v>#REF!</v>
      </c>
      <c r="E56" s="1331" t="e">
        <v>#REF!</v>
      </c>
      <c r="H56" s="570" t="e">
        <f>_xlfn.XLOOKUP(C56,#REF!,#REF!)</f>
        <v>#REF!</v>
      </c>
      <c r="I56" s="570" t="e">
        <f>_xlfn.XLOOKUP(C56,#REF!,#REF!)</f>
        <v>#REF!</v>
      </c>
    </row>
    <row r="57" spans="1:9" ht="0" hidden="1" customHeight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7" s="47" t="s">
        <v>12313</v>
      </c>
      <c r="D57" s="1077" t="e">
        <f>_xlfn.XLOOKUP(C57,#REF!,#REF!)</f>
        <v>#REF!</v>
      </c>
      <c r="E57" s="1331" t="e">
        <v>#REF!</v>
      </c>
      <c r="H57" s="570" t="e">
        <f>_xlfn.XLOOKUP(C57,#REF!,#REF!)</f>
        <v>#REF!</v>
      </c>
      <c r="I57" s="570" t="e">
        <f>_xlfn.XLOOKUP(C57,#REF!,#REF!)</f>
        <v>#REF!</v>
      </c>
    </row>
    <row r="58" spans="1:9" ht="0" hidden="1" customHeight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8" s="47" t="s">
        <v>12314</v>
      </c>
      <c r="D58" s="1077" t="e">
        <f>_xlfn.XLOOKUP(C58,#REF!,#REF!)</f>
        <v>#REF!</v>
      </c>
      <c r="E58" s="1331" t="e">
        <v>#REF!</v>
      </c>
      <c r="H58" s="570" t="e">
        <f>_xlfn.XLOOKUP(C58,#REF!,#REF!)</f>
        <v>#REF!</v>
      </c>
      <c r="I58" s="570" t="e">
        <f>_xlfn.XLOOKUP(C58,#REF!,#REF!)</f>
        <v>#REF!</v>
      </c>
    </row>
    <row r="59" spans="1:9" ht="0" hidden="1" customHeight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59" s="47" t="s">
        <v>12315</v>
      </c>
      <c r="D59" s="1077" t="e">
        <f>_xlfn.XLOOKUP(C59,#REF!,#REF!)</f>
        <v>#REF!</v>
      </c>
      <c r="E59" s="1331" t="e">
        <v>#REF!</v>
      </c>
      <c r="H59" s="570" t="e">
        <f>_xlfn.XLOOKUP(C59,#REF!,#REF!)</f>
        <v>#REF!</v>
      </c>
      <c r="I59" s="570" t="e">
        <f>_xlfn.XLOOKUP(C59,#REF!,#REF!)</f>
        <v>#REF!</v>
      </c>
    </row>
    <row r="60" spans="1:9" ht="0" hidden="1" customHeight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0" s="47" t="s">
        <v>12316</v>
      </c>
      <c r="D60" s="1077" t="e">
        <f>_xlfn.XLOOKUP(C60,#REF!,#REF!)</f>
        <v>#REF!</v>
      </c>
      <c r="E60" s="1331" t="e">
        <v>#REF!</v>
      </c>
      <c r="H60" s="570" t="e">
        <f>_xlfn.XLOOKUP(C60,#REF!,#REF!)</f>
        <v>#REF!</v>
      </c>
      <c r="I60" s="570" t="e">
        <f>_xlfn.XLOOKUP(C60,#REF!,#REF!)</f>
        <v>#REF!</v>
      </c>
    </row>
    <row r="61" spans="1:9" ht="0" hidden="1" customHeight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1" s="47" t="s">
        <v>12317</v>
      </c>
      <c r="D61" s="1077" t="e">
        <f>_xlfn.XLOOKUP(C61,#REF!,#REF!)</f>
        <v>#REF!</v>
      </c>
      <c r="E61" s="1331" t="e">
        <v>#REF!</v>
      </c>
      <c r="H61" s="570" t="e">
        <f>_xlfn.XLOOKUP(C61,#REF!,#REF!)</f>
        <v>#REF!</v>
      </c>
      <c r="I61" s="570" t="e">
        <f>_xlfn.XLOOKUP(C61,#REF!,#REF!)</f>
        <v>#REF!</v>
      </c>
    </row>
    <row r="62" spans="1:9" ht="0" hidden="1" customHeight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2" s="47" t="s">
        <v>12318</v>
      </c>
      <c r="D62" s="1077" t="e">
        <f>_xlfn.XLOOKUP(C62,#REF!,#REF!)</f>
        <v>#REF!</v>
      </c>
      <c r="E62" s="1331" t="e">
        <v>#REF!</v>
      </c>
      <c r="H62" s="570" t="e">
        <f>_xlfn.XLOOKUP(C62,#REF!,#REF!)</f>
        <v>#REF!</v>
      </c>
      <c r="I62" s="570" t="e">
        <f>_xlfn.XLOOKUP(C62,#REF!,#REF!)</f>
        <v>#REF!</v>
      </c>
    </row>
    <row r="63" spans="1:9" ht="0" hidden="1" customHeight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3" s="47" t="s">
        <v>12319</v>
      </c>
      <c r="D63" s="1077" t="e">
        <f>_xlfn.XLOOKUP(C63,#REF!,#REF!)</f>
        <v>#REF!</v>
      </c>
      <c r="E63" s="1331" t="e">
        <v>#REF!</v>
      </c>
      <c r="H63" s="570" t="e">
        <f>_xlfn.XLOOKUP(C63,#REF!,#REF!)</f>
        <v>#REF!</v>
      </c>
      <c r="I63" s="570" t="e">
        <f>_xlfn.XLOOKUP(C63,#REF!,#REF!)</f>
        <v>#REF!</v>
      </c>
    </row>
    <row r="64" spans="1:9" ht="0" hidden="1" customHeight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4" s="47" t="s">
        <v>12320</v>
      </c>
      <c r="D64" s="1077" t="e">
        <f>_xlfn.XLOOKUP(C64,#REF!,#REF!)</f>
        <v>#REF!</v>
      </c>
      <c r="E64" s="1331" t="e">
        <v>#REF!</v>
      </c>
      <c r="H64" s="570" t="e">
        <f>_xlfn.XLOOKUP(C64,#REF!,#REF!)</f>
        <v>#REF!</v>
      </c>
      <c r="I64" s="570" t="e">
        <f>_xlfn.XLOOKUP(C64,#REF!,#REF!)</f>
        <v>#REF!</v>
      </c>
    </row>
    <row r="65" spans="1:9" ht="0" hidden="1" customHeight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5" s="47" t="s">
        <v>12321</v>
      </c>
      <c r="D65" s="1077" t="e">
        <f>_xlfn.XLOOKUP(C65,#REF!,#REF!)</f>
        <v>#REF!</v>
      </c>
      <c r="E65" s="1331" t="e">
        <v>#REF!</v>
      </c>
      <c r="H65" s="570" t="e">
        <f>_xlfn.XLOOKUP(C65,#REF!,#REF!)</f>
        <v>#REF!</v>
      </c>
      <c r="I65" s="570" t="e">
        <f>_xlfn.XLOOKUP(C65,#REF!,#REF!)</f>
        <v>#REF!</v>
      </c>
    </row>
    <row r="66" spans="1:9" ht="0" hidden="1" customHeight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6" s="47" t="s">
        <v>12322</v>
      </c>
      <c r="D66" s="1077" t="e">
        <f>_xlfn.XLOOKUP(C66,#REF!,#REF!)</f>
        <v>#REF!</v>
      </c>
      <c r="E66" s="1331" t="e">
        <v>#REF!</v>
      </c>
      <c r="H66" s="570" t="e">
        <f>_xlfn.XLOOKUP(C66,#REF!,#REF!)</f>
        <v>#REF!</v>
      </c>
      <c r="I66" s="570" t="e">
        <f>_xlfn.XLOOKUP(C66,#REF!,#REF!)</f>
        <v>#REF!</v>
      </c>
    </row>
    <row r="67" spans="1:9" ht="0" hidden="1" customHeight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7" s="47" t="s">
        <v>12323</v>
      </c>
      <c r="D67" s="1077" t="e">
        <f>_xlfn.XLOOKUP(C67,#REF!,#REF!)</f>
        <v>#REF!</v>
      </c>
      <c r="E67" s="1331" t="e">
        <v>#REF!</v>
      </c>
      <c r="H67" s="570" t="e">
        <f>_xlfn.XLOOKUP(C67,#REF!,#REF!)</f>
        <v>#REF!</v>
      </c>
      <c r="I67" s="570" t="e">
        <f>_xlfn.XLOOKUP(C67,#REF!,#REF!)</f>
        <v>#REF!</v>
      </c>
    </row>
    <row r="68" spans="1:9" ht="0" hidden="1" customHeight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8" s="47" t="s">
        <v>12324</v>
      </c>
      <c r="D68" s="1077" t="e">
        <f>_xlfn.XLOOKUP(C68,#REF!,#REF!)</f>
        <v>#REF!</v>
      </c>
      <c r="E68" s="1331" t="e">
        <v>#REF!</v>
      </c>
      <c r="H68" s="570" t="e">
        <f>_xlfn.XLOOKUP(C68,#REF!,#REF!)</f>
        <v>#REF!</v>
      </c>
      <c r="I68" s="570" t="e">
        <f>_xlfn.XLOOKUP(C68,#REF!,#REF!)</f>
        <v>#REF!</v>
      </c>
    </row>
    <row r="69" spans="1:9" ht="0" hidden="1" customHeight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69" s="47" t="s">
        <v>12304</v>
      </c>
      <c r="D69" s="1077" t="e">
        <f>_xlfn.XLOOKUP(C69,#REF!,#REF!)</f>
        <v>#REF!</v>
      </c>
      <c r="E69" s="1331" t="e">
        <v>#REF!</v>
      </c>
      <c r="H69" s="570" t="e">
        <f>_xlfn.XLOOKUP(C69,#REF!,#REF!)</f>
        <v>#REF!</v>
      </c>
      <c r="I69" s="570" t="e">
        <f>_xlfn.XLOOKUP(C69,#REF!,#REF!)</f>
        <v>#REF!</v>
      </c>
    </row>
    <row r="70" spans="1:9" ht="0" hidden="1" customHeight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70" s="47" t="s">
        <v>12305</v>
      </c>
      <c r="D70" s="1077" t="e">
        <f>_xlfn.XLOOKUP(C70,#REF!,#REF!)</f>
        <v>#REF!</v>
      </c>
      <c r="E70" s="1331" t="e">
        <v>#REF!</v>
      </c>
      <c r="H70" s="570" t="e">
        <f>_xlfn.XLOOKUP(C70,#REF!,#REF!)</f>
        <v>#REF!</v>
      </c>
      <c r="I70" s="570" t="e">
        <f>_xlfn.XLOOKUP(C70,#REF!,#REF!)</f>
        <v>#REF!</v>
      </c>
    </row>
    <row r="71" spans="1:9" ht="0" hidden="1" customHeight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71" s="47" t="s">
        <v>12306</v>
      </c>
      <c r="D71" s="1077" t="e">
        <f>_xlfn.XLOOKUP(C71,#REF!,#REF!)</f>
        <v>#REF!</v>
      </c>
      <c r="E71" s="1331" t="e">
        <v>#REF!</v>
      </c>
      <c r="H71" s="570" t="e">
        <f>_xlfn.XLOOKUP(C71,#REF!,#REF!)</f>
        <v>#REF!</v>
      </c>
      <c r="I71" s="570" t="e">
        <f>_xlfn.XLOOKUP(C71,#REF!,#REF!)</f>
        <v>#REF!</v>
      </c>
    </row>
    <row r="72" spans="1:9" ht="0" hidden="1" customHeight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  <c r="C72" s="47" t="s">
        <v>12307</v>
      </c>
      <c r="D72" s="1077" t="e">
        <f>_xlfn.XLOOKUP(C72,#REF!,#REF!)</f>
        <v>#REF!</v>
      </c>
      <c r="E72" s="1331" t="e">
        <v>#REF!</v>
      </c>
      <c r="H72" s="570" t="e">
        <f>_xlfn.XLOOKUP(C72,#REF!,#REF!)</f>
        <v>#REF!</v>
      </c>
      <c r="I72" s="570" t="e">
        <f>_xlfn.XLOOKUP(C72,#REF!,#REF!)</f>
        <v>#REF!</v>
      </c>
    </row>
    <row r="73" spans="1:9" ht="0" hidden="1" customHeight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4" spans="1:9" ht="0" hidden="1" customHeight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5" spans="1:9" ht="0" hidden="1" customHeight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6" spans="1:9" ht="0" hidden="1" customHeight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7" spans="1:9" ht="0" hidden="1" customHeight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8" spans="1:9" ht="0" hidden="1" customHeight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79" spans="1:9" ht="0" hidden="1" customHeight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0" spans="1:9" ht="0" hidden="1" customHeight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1" spans="1:1" ht="0" hidden="1" customHeight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2" spans="1:1" ht="0" hidden="1" customHeight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3" spans="1:1" ht="0" hidden="1" customHeight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4" spans="1:1" ht="0" hidden="1" customHeight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5" spans="1:1" ht="0" hidden="1" customHeight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6" spans="1:1" ht="0" hidden="1" customHeight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7" spans="1:1" ht="0" hidden="1" customHeight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8" spans="1:1" ht="0" hidden="1" customHeight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89" spans="1:1" ht="0" hidden="1" customHeight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0" spans="1:1" ht="0" hidden="1" customHeight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1" spans="1:1" ht="0" hidden="1" customHeight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2" spans="1:1" ht="0" hidden="1" customHeight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3" spans="1:1" ht="0" hidden="1" customHeight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4" spans="1:1" ht="0" hidden="1" customHeight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5" spans="1:1" ht="0" hidden="1" customHeight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6" spans="1:1" ht="0" hidden="1" customHeight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7" spans="1:1" ht="0" hidden="1" customHeight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8" spans="1:1" ht="0" hidden="1" customHeight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99" spans="1:1" ht="0" hidden="1" customHeight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0" spans="1:1" ht="0" hidden="1" customHeight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1" spans="1:1" ht="0" hidden="1" customHeight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2" spans="1:1" ht="0" hidden="1" customHeight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3" spans="1:1" ht="0" hidden="1" customHeight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4" spans="1:1" ht="0" hidden="1" customHeight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5" spans="1:1" ht="0" hidden="1" customHeight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6" spans="1:1" ht="0" hidden="1" customHeight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7" spans="1:1" ht="0" hidden="1" customHeight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8" spans="1:1" ht="0" hidden="1" customHeight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09" spans="1:1" ht="0" hidden="1" customHeight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0" spans="1:1" ht="0" hidden="1" customHeight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1" spans="1:1" ht="0" hidden="1" customHeight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2" spans="1:1" ht="0" hidden="1" customHeight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3" spans="1:1" ht="0" hidden="1" customHeight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4" spans="1:1" ht="0" hidden="1" customHeight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5" spans="1:1" ht="0" hidden="1" customHeight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6" spans="1:1" ht="0" hidden="1" customHeight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7" spans="1:1" ht="0" hidden="1" customHeight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8" spans="1:1" ht="0" hidden="1" customHeight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19" spans="1:1" ht="0" hidden="1" customHeight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0" spans="1:1" ht="0" hidden="1" customHeight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1" spans="1:1" ht="0" hidden="1" customHeight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2" spans="1:1" ht="0" hidden="1" customHeight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3" spans="1:1" ht="0" hidden="1" customHeight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4" spans="1:1" ht="0" hidden="1" customHeight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5" spans="1:1" ht="0" hidden="1" customHeight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6" spans="1:1" ht="0" hidden="1" customHeight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7" spans="1:1" ht="0" hidden="1" customHeight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8" spans="1:1" ht="0" hidden="1" customHeight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29" spans="1:1" ht="0" hidden="1" customHeight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0" spans="1:1" ht="0" hidden="1" customHeight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1" spans="1:1" ht="0" hidden="1" customHeight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2" spans="1:1" ht="0" hidden="1" customHeight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3" spans="1:1" ht="0" hidden="1" customHeight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4" spans="1:1" ht="0" hidden="1" customHeight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5" spans="1:1" ht="0" hidden="1" customHeight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6" spans="1:1" ht="0" hidden="1" customHeight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7" spans="1:1" ht="0" hidden="1" customHeight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8" spans="1:1" ht="0" hidden="1" customHeight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39" spans="1:1" ht="0" hidden="1" customHeight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0" spans="1:1" ht="0" hidden="1" customHeight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1" spans="1:1" ht="0" hidden="1" customHeight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2" spans="1:1" ht="0" hidden="1" customHeight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3" spans="1:1" ht="0" hidden="1" customHeight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4" spans="1:1" ht="0" hidden="1" customHeight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5" spans="1:1" ht="0" hidden="1" customHeight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6" spans="1:1" ht="0" hidden="1" customHeight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7" spans="1:1" ht="0" hidden="1" customHeight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8" spans="1:1" ht="0" hidden="1" customHeight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49" spans="1:1" ht="0" hidden="1" customHeight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0" spans="1:1" ht="0" hidden="1" customHeight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1" spans="1:1" ht="0" hidden="1" customHeight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2" spans="1:1" ht="0" hidden="1" customHeight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3" spans="1:1" ht="0" hidden="1" customHeight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4" spans="1:1" ht="0" hidden="1" customHeight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5" spans="1:1" ht="0" hidden="1" customHeight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6" spans="1:1" ht="0" hidden="1" customHeight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7" spans="1:1" ht="0" hidden="1" customHeight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8" spans="1:1" ht="0" hidden="1" customHeight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59" spans="1:1" ht="0" hidden="1" customHeight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0" spans="1:1" ht="0" hidden="1" customHeight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1" spans="1:1" ht="0" hidden="1" customHeight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2" spans="1:1" ht="0" hidden="1" customHeight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3" spans="1:1" ht="0" hidden="1" customHeight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4" spans="1:1" ht="0" hidden="1" customHeight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5" spans="1:1" ht="0" hidden="1" customHeight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6" spans="1:1" ht="0" hidden="1" customHeight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7" spans="1:1" ht="0" hidden="1" customHeight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8" spans="1:1" ht="0" hidden="1" customHeight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69" spans="1:1" ht="0" hidden="1" customHeight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0" spans="1:1" ht="0" hidden="1" customHeight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1" spans="1:1" ht="0" hidden="1" customHeight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2" spans="1:1" ht="0" hidden="1" customHeight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3" spans="1:1" ht="0" hidden="1" customHeight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4" spans="1:1" ht="0" hidden="1" customHeight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5" spans="1:1" ht="0" hidden="1" customHeight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6" spans="1:1" ht="0" hidden="1" customHeight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7" spans="1:1" ht="0" hidden="1" customHeight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8" spans="1:1" ht="0" hidden="1" customHeight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79" spans="1:1" ht="0" hidden="1" customHeight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0" spans="1:1" ht="0" hidden="1" customHeight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1" spans="1:1" ht="0" hidden="1" customHeight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2" spans="1:1" ht="0" hidden="1" customHeight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3" spans="1:1" ht="0" hidden="1" customHeight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4" spans="1:1" ht="0" hidden="1" customHeight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5" spans="1:1" ht="0" hidden="1" customHeight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6" spans="1:1" ht="0" hidden="1" customHeight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7" spans="1:1" ht="0" hidden="1" customHeight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8" spans="1:1" ht="0" hidden="1" customHeight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89" spans="1:1" ht="0" hidden="1" customHeight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0" spans="1:1" ht="0" hidden="1" customHeight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1" spans="1:1" ht="0" hidden="1" customHeight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2" spans="1:1" ht="0" hidden="1" customHeight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3" spans="1:1" ht="0" hidden="1" customHeight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4" spans="1:1" ht="0" hidden="1" customHeight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5" spans="1:1" ht="0" hidden="1" customHeight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6" spans="1:1" ht="0" hidden="1" customHeight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7" spans="1:1" ht="0" hidden="1" customHeight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8" spans="1:1" ht="0" hidden="1" customHeight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199" spans="1:1" ht="0" hidden="1" customHeight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0" spans="1:1" ht="0" hidden="1" customHeight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1" spans="1:1" ht="0" hidden="1" customHeight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2" spans="1:1" ht="0" hidden="1" customHeight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3" spans="1:1" ht="0" hidden="1" customHeight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4" spans="1:1" ht="0" hidden="1" customHeight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5" spans="1:1" ht="0" hidden="1" customHeight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6" spans="1:1" ht="0" hidden="1" customHeight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7" spans="1:1" ht="0" hidden="1" customHeight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8" spans="1:1" ht="0" hidden="1" customHeight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09" spans="1:1" ht="0" hidden="1" customHeight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0" spans="1:1" ht="0" hidden="1" customHeight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1" spans="1:1" ht="0" hidden="1" customHeight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2" spans="1:1" ht="0" hidden="1" customHeight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3" spans="1:1" ht="0" hidden="1" customHeight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4" spans="1:1" ht="0" hidden="1" customHeight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5" spans="1:1" ht="0" hidden="1" customHeight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6" spans="1:1" ht="0" hidden="1" customHeight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7" spans="1:1" ht="0" hidden="1" customHeight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8" spans="1:1" ht="0" hidden="1" customHeight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19" spans="1:1" ht="0" hidden="1" customHeight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0" spans="1:1" ht="0" hidden="1" customHeight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1" spans="1:1" ht="0" hidden="1" customHeight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2" spans="1:1" ht="0" hidden="1" customHeight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3" spans="1:1" ht="0" hidden="1" customHeight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4" spans="1:1" ht="0" hidden="1" customHeight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5" spans="1:1" ht="0" hidden="1" customHeight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6" spans="1:1" ht="0" hidden="1" customHeight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7" spans="1:1" ht="0" hidden="1" customHeight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8" spans="1:1" ht="0" hidden="1" customHeight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29" spans="1:1" ht="0" hidden="1" customHeight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0" spans="1:1" ht="0" hidden="1" customHeight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1" spans="1:1" ht="0" hidden="1" customHeight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2" spans="1:1" ht="0" hidden="1" customHeight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3" spans="1:1" ht="0" hidden="1" customHeight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4" spans="1:1" ht="0" hidden="1" customHeight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5" spans="1:1" ht="0" hidden="1" customHeight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6" spans="1:1" ht="0" hidden="1" customHeight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7" spans="1:1" ht="0" hidden="1" customHeight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8" spans="1:1" ht="0" hidden="1" customHeight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39" spans="1:1" ht="0" hidden="1" customHeight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0" spans="1:1" ht="0" hidden="1" customHeight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1" spans="1:1" ht="0" hidden="1" customHeight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2" spans="1:1" ht="0" hidden="1" customHeight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3" spans="1:1" ht="0" hidden="1" customHeight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4" spans="1:1" ht="0" hidden="1" customHeight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5" spans="1:1" ht="0" hidden="1" customHeight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6" spans="1:1" ht="0" hidden="1" customHeight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7" spans="1:1" ht="0" hidden="1" customHeight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8" spans="1:1" ht="0" hidden="1" customHeight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49" spans="1:1" ht="0" hidden="1" customHeight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0" spans="1:1" ht="0" hidden="1" customHeight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1" spans="1:1" ht="0" hidden="1" customHeight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2" spans="1:1" ht="0" hidden="1" customHeight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3" spans="1:1" ht="0" hidden="1" customHeight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4" spans="1:1" ht="0" hidden="1" customHeight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5" spans="1:1" ht="0" hidden="1" customHeight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6" spans="1:1" ht="0" hidden="1" customHeight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7" spans="1:1" ht="0" hidden="1" customHeight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8" spans="1:1" ht="0" hidden="1" customHeight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59" spans="1:1" ht="0" hidden="1" customHeight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0" spans="1:1" ht="0" hidden="1" customHeight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1" spans="1:1" ht="0" hidden="1" customHeight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2" spans="1:1" ht="0" hidden="1" customHeight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3" spans="1:1" ht="0" hidden="1" customHeight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4" spans="1:1" ht="0" hidden="1" customHeight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5" spans="1:1" ht="0" hidden="1" customHeight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6" spans="1:1" ht="0" hidden="1" customHeight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7" spans="1:1" ht="0" hidden="1" customHeight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8" spans="1:1" ht="0" hidden="1" customHeight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69" spans="1:1" ht="0" hidden="1" customHeight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0" spans="1:1" ht="0" hidden="1" customHeight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1" spans="1:1" ht="0" hidden="1" customHeight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2" spans="1:1" ht="0" hidden="1" customHeight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3" spans="1:1" ht="0" hidden="1" customHeight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4" spans="1:1" ht="0" hidden="1" customHeight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5" spans="1:1" ht="0" hidden="1" customHeight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6" spans="1:1" ht="0" hidden="1" customHeight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7" spans="1:1" ht="0" hidden="1" customHeight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8" spans="1:1" ht="0" hidden="1" customHeight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79" spans="1:1" ht="0" hidden="1" customHeight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0" spans="1:1" ht="0" hidden="1" customHeight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1" spans="1:1" ht="0" hidden="1" customHeight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2" spans="1:1" ht="0" hidden="1" customHeight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3" spans="1:1" ht="0" hidden="1" customHeight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4" spans="1:1" ht="0" hidden="1" customHeight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5" spans="1:1" ht="0" hidden="1" customHeight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6" spans="1:1" ht="0" hidden="1" customHeight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7" spans="1:1" ht="0" hidden="1" customHeight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8" spans="1:1" ht="0" hidden="1" customHeight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89" spans="1:1" ht="0" hidden="1" customHeight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0" spans="1:1" ht="0" hidden="1" customHeight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1" spans="1:1" ht="0" hidden="1" customHeight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2" spans="1:1" ht="0" hidden="1" customHeight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3" spans="1:1" ht="0" hidden="1" customHeight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4" spans="1:1" ht="0" hidden="1" customHeight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5" spans="1:1" ht="0" hidden="1" customHeight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6" spans="1:1" ht="0" hidden="1" customHeight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7" spans="1:1" ht="0" hidden="1" customHeight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8" spans="1:1" ht="0" hidden="1" customHeight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299" spans="1:1" ht="0" hidden="1" customHeight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0" spans="1:1" ht="0" hidden="1" customHeight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1" spans="1:1" ht="0" hidden="1" customHeight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2" spans="1:1" ht="0" hidden="1" customHeight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3" spans="1:1" ht="0" hidden="1" customHeight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4" spans="1:1" ht="0" hidden="1" customHeight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5" spans="1:1" ht="0" hidden="1" customHeight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6" spans="1:1" ht="0" hidden="1" customHeight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7" spans="1:1" ht="0" hidden="1" customHeight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8" spans="1:1" ht="0" hidden="1" customHeight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09" spans="1:1" ht="0" hidden="1" customHeight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0" spans="1:1" ht="0" hidden="1" customHeight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1" spans="1:1" ht="0" hidden="1" customHeight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2" spans="1:1" ht="0" hidden="1" customHeight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3" spans="1:1" ht="0" hidden="1" customHeight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4" spans="1:1" ht="0" hidden="1" customHeight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5" spans="1:1" ht="0" hidden="1" customHeight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6" spans="1:1" ht="0" hidden="1" customHeight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7" spans="1:1" ht="0" hidden="1" customHeight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8" spans="1:1" ht="0" hidden="1" customHeight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19" spans="1:1" ht="0" hidden="1" customHeight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0" spans="1:1" ht="0" hidden="1" customHeight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1" spans="1:1" ht="0" hidden="1" customHeight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2" spans="1:1" ht="0" hidden="1" customHeight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3" spans="1:1" ht="0" hidden="1" customHeight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4" spans="1:1" ht="0" hidden="1" customHeight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5" spans="1:1" ht="0" hidden="1" customHeight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6" spans="1:1" ht="0" hidden="1" customHeight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7" spans="1:1" ht="0" hidden="1" customHeight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8" spans="1:1" ht="0" hidden="1" customHeight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29" spans="1:1" ht="0" hidden="1" customHeight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0" spans="1:1" ht="0" hidden="1" customHeight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1" spans="1:1" ht="0" hidden="1" customHeight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2" spans="1:1" ht="0" hidden="1" customHeight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3" spans="1:1" ht="0" hidden="1" customHeight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4" spans="1:1" ht="0" hidden="1" customHeight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5" spans="1:1" ht="0" hidden="1" customHeight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6" spans="1:1" ht="0" hidden="1" customHeight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7" spans="1:1" ht="0" hidden="1" customHeight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8" spans="1:1" ht="0" hidden="1" customHeight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39" spans="1:1" ht="0" hidden="1" customHeight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0" spans="1:1" ht="0" hidden="1" customHeight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1" spans="1:1" ht="0" hidden="1" customHeight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2" spans="1:1" ht="0" hidden="1" customHeight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3" spans="1:1" ht="0" hidden="1" customHeight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4" spans="1:1" ht="0" hidden="1" customHeight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5" spans="1:1" ht="0" hidden="1" customHeight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6" spans="1:1" ht="0" hidden="1" customHeight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7" spans="1:1" ht="0" hidden="1" customHeight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8" spans="1:1" ht="0" hidden="1" customHeight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49" spans="1:1" ht="0" hidden="1" customHeight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0" spans="1:1" ht="0" hidden="1" customHeight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1" spans="1:1" ht="0" hidden="1" customHeight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2" spans="1:1" ht="0" hidden="1" customHeight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3" spans="1:1" ht="0" hidden="1" customHeight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4" spans="1:1" ht="0" hidden="1" customHeight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5" spans="1:1" ht="0" hidden="1" customHeight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6" spans="1:1" ht="0" hidden="1" customHeight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7" spans="1:1" ht="0" hidden="1" customHeight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8" spans="1:1" ht="0" hidden="1" customHeight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59" spans="1:1" ht="0" hidden="1" customHeight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0" spans="1:1" ht="0" hidden="1" customHeight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1" spans="1:1" ht="0" hidden="1" customHeight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2" spans="1:1" ht="0" hidden="1" customHeight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3" spans="1:1" ht="0" hidden="1" customHeight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4" spans="1:1" ht="0" hidden="1" customHeight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5" spans="1:1" ht="0" hidden="1" customHeight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6" spans="1:1" ht="0" hidden="1" customHeight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7" spans="1:1" ht="0" hidden="1" customHeight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8" spans="1:1" ht="0" hidden="1" customHeight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69" spans="1:1" ht="0" hidden="1" customHeight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0" spans="1:1" ht="0" hidden="1" customHeight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1" spans="1:1" ht="0" hidden="1" customHeight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2" spans="1:1" ht="0" hidden="1" customHeight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3" spans="1:1" ht="0" hidden="1" customHeight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4" spans="1:1" ht="0" hidden="1" customHeight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5" spans="1:1" ht="0" hidden="1" customHeight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6" spans="1:1" ht="0" hidden="1" customHeight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7" spans="1:1" ht="0" hidden="1" customHeight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8" spans="1:1" ht="0" hidden="1" customHeight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79" spans="1:1" ht="0" hidden="1" customHeight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0" spans="1:1" ht="0" hidden="1" customHeight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1" spans="1:1" ht="0" hidden="1" customHeight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2" spans="1:1" ht="0" hidden="1" customHeight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3" spans="1:1" ht="0" hidden="1" customHeight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4" spans="1:1" ht="0" hidden="1" customHeight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5" spans="1:1" ht="0" hidden="1" customHeight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6" spans="1:1" ht="0" hidden="1" customHeight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7" spans="1:1" ht="0" hidden="1" customHeight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8" spans="1:1" ht="0" hidden="1" customHeight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89" spans="1:1" ht="0" hidden="1" customHeight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0" spans="1:1" ht="0" hidden="1" customHeight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1" spans="1:1" ht="0" hidden="1" customHeight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2" spans="1:1" ht="0" hidden="1" customHeight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3" spans="1:1" ht="0" hidden="1" customHeight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4" spans="1:1" ht="0" hidden="1" customHeight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5" spans="1:1" ht="0" hidden="1" customHeight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6" spans="1:1" ht="0" hidden="1" customHeight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7" spans="1:1" ht="0" hidden="1" customHeight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8" spans="1:1" ht="0" hidden="1" customHeight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399" spans="1:1" ht="0" hidden="1" customHeight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0" spans="1:1" ht="0" hidden="1" customHeight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1" spans="1:1" ht="0" hidden="1" customHeight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2" spans="1:1" ht="0" hidden="1" customHeight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3" spans="1:1" ht="0" hidden="1" customHeight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4" spans="1:1" ht="0" hidden="1" customHeight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5" spans="1:1" ht="0" hidden="1" customHeight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6" spans="1:1" ht="0" hidden="1" customHeight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7" spans="1:1" ht="0" hidden="1" customHeight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8" spans="1:1" ht="0" hidden="1" customHeight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09" spans="1:1" ht="0" hidden="1" customHeight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10" spans="1:1" ht="0" hidden="1" customHeight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  <row r="411" spans="1:1" ht="0" hidden="1" customHeight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Stops'!A:A),"")</f>
        <v/>
      </c>
    </row>
  </sheetData>
  <sheetProtection algorithmName="SHA-512" hashValue="WxMIaqdi2ZojaRcPtbTJUch7XVqxMNZB+zXMXJHvjMK6xTGEvA2tSmrWepVf7IICRUlNOUtZfpIVaj43DiqqKw==" saltValue="SIpeIztyJFLhitNnYpydkg==" spinCount="100000" sheet="1" objects="1" scenarios="1" formatColumns="0" autoFilter="0"/>
  <protectedRanges>
    <protectedRange sqref="G5:G47" name="Range3"/>
    <protectedRange sqref="J5:J47" name="Range2"/>
  </protectedRanges>
  <autoFilter ref="J3:J47" xr:uid="{4F2F79EB-8DDA-4D54-954E-3CBED912A757}"/>
  <mergeCells count="1">
    <mergeCell ref="B2:C2"/>
  </mergeCells>
  <conditionalFormatting sqref="C1:C2">
    <cfRule type="duplicateValues" dxfId="6" priority="1"/>
  </conditionalFormatting>
  <hyperlinks>
    <hyperlink ref="D3" r:id="rId1" xr:uid="{4E2A1127-DD47-4585-ABB2-17621F699415}"/>
  </hyperlinks>
  <pageMargins left="0.25" right="0.25" top="0.75" bottom="0.75" header="0.3" footer="0.3"/>
  <pageSetup scale="51" orientation="portrait" r:id="rId2"/>
  <headerFooter>
    <oddHeader>&amp;LSUPPLY LINES
Subject to change without prior notice&amp;RSUPPLY LINES
 Page &amp;P of &amp;N</oddHeader>
  </headerFooter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FA43C-60DE-481D-90FD-7CA515C12D70}">
  <sheetPr codeName="Sheet22">
    <tabColor theme="5" tint="0.59999389629810485"/>
    <pageSetUpPr fitToPage="1"/>
  </sheetPr>
  <dimension ref="A1:O411"/>
  <sheetViews>
    <sheetView showGridLines="0" zoomScaleNormal="100" zoomScalePageLayoutView="110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9.85546875" style="1288" customWidth="1"/>
    <col min="6" max="6" width="9.85546875" style="366" customWidth="1"/>
    <col min="7" max="7" width="9.85546875" style="1336" customWidth="1"/>
    <col min="8" max="9" width="9.85546875" style="50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9.140625" style="45" customWidth="1"/>
    <col min="15" max="15" width="0" style="45" hidden="1" customWidth="1"/>
    <col min="16" max="16384" width="9.140625" style="45" hidden="1"/>
  </cols>
  <sheetData>
    <row r="1" spans="1:14" ht="72.75" customHeight="1" thickBot="1">
      <c r="B1" s="524"/>
      <c r="C1" s="525"/>
      <c r="D1" s="526"/>
      <c r="E1" s="1363"/>
      <c r="F1" s="311"/>
      <c r="G1" s="1368"/>
      <c r="H1" s="527"/>
      <c r="I1" s="528"/>
      <c r="J1" s="529" t="s">
        <v>5163</v>
      </c>
      <c r="K1" s="1889" t="s">
        <v>3940</v>
      </c>
    </row>
    <row r="2" spans="1:14" ht="16.5" thickBot="1">
      <c r="B2" s="1891" t="s">
        <v>4039</v>
      </c>
      <c r="C2" s="1892"/>
      <c r="D2" s="495"/>
      <c r="E2" s="1364"/>
      <c r="F2" s="312">
        <f>'Lead Sheet'!B24</f>
        <v>0</v>
      </c>
      <c r="G2" s="1369"/>
      <c r="H2" s="496"/>
      <c r="I2" s="497"/>
      <c r="J2" s="530"/>
      <c r="K2" s="1890"/>
    </row>
    <row r="3" spans="1:14" s="307" customFormat="1" ht="48" thickBot="1">
      <c r="A3" s="305"/>
      <c r="B3" s="334"/>
      <c r="C3" s="335" t="s">
        <v>552</v>
      </c>
      <c r="D3" s="336" t="s">
        <v>5168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73" t="s">
        <v>424</v>
      </c>
      <c r="L3" s="461" t="s">
        <v>5638</v>
      </c>
      <c r="M3" s="1392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" s="1084"/>
      <c r="C4" s="1085"/>
      <c r="D4" s="558" t="s">
        <v>5625</v>
      </c>
      <c r="E4" s="1565"/>
      <c r="F4" s="1086"/>
      <c r="G4" s="1566"/>
      <c r="H4" s="1087"/>
      <c r="I4" s="1087"/>
      <c r="J4" s="288"/>
      <c r="K4" s="1573"/>
      <c r="L4" s="464"/>
      <c r="M4" s="1507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" s="477"/>
      <c r="C5" s="1088" t="s">
        <v>554</v>
      </c>
      <c r="D5" s="1089" t="s">
        <v>9580</v>
      </c>
      <c r="E5" s="1337">
        <v>13.98</v>
      </c>
      <c r="F5" s="1090">
        <f>$F$2</f>
        <v>0</v>
      </c>
      <c r="G5" s="1567">
        <f>IFERROR(E5*F5,"-")</f>
        <v>0</v>
      </c>
      <c r="H5" s="57">
        <v>100</v>
      </c>
      <c r="I5" s="57">
        <v>100</v>
      </c>
      <c r="J5" s="40"/>
      <c r="K5" s="1373">
        <f>IFERROR(G5*J5,0)</f>
        <v>0</v>
      </c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" s="477"/>
      <c r="C6" s="1091" t="s">
        <v>555</v>
      </c>
      <c r="D6" s="1092" t="s">
        <v>9581</v>
      </c>
      <c r="E6" s="1338">
        <v>14.58</v>
      </c>
      <c r="F6" s="1093">
        <f>$F$2</f>
        <v>0</v>
      </c>
      <c r="G6" s="1568">
        <f t="shared" ref="G6:G13" si="0">IFERROR(E6*F6,"-")</f>
        <v>0</v>
      </c>
      <c r="H6" s="1094">
        <v>90</v>
      </c>
      <c r="I6" s="1094">
        <v>90</v>
      </c>
      <c r="J6" s="61"/>
      <c r="K6" s="1574">
        <f t="shared" ref="K6:K13" si="1">IFERROR(G6*J6,0)</f>
        <v>0</v>
      </c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" s="477"/>
      <c r="C7" s="1095" t="s">
        <v>556</v>
      </c>
      <c r="D7" s="1096" t="s">
        <v>9582</v>
      </c>
      <c r="E7" s="1339">
        <v>16.87</v>
      </c>
      <c r="F7" s="1097">
        <f t="shared" ref="F7:F136" si="2">$F$2</f>
        <v>0</v>
      </c>
      <c r="G7" s="1569">
        <f t="shared" si="0"/>
        <v>0</v>
      </c>
      <c r="H7" s="1098">
        <v>70</v>
      </c>
      <c r="I7" s="1098">
        <v>70</v>
      </c>
      <c r="J7" s="111"/>
      <c r="K7" s="1575">
        <f t="shared" si="1"/>
        <v>0</v>
      </c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" s="477"/>
      <c r="C8" s="1095" t="s">
        <v>557</v>
      </c>
      <c r="D8" s="1096" t="s">
        <v>9583</v>
      </c>
      <c r="E8" s="1339">
        <v>28.26</v>
      </c>
      <c r="F8" s="1097">
        <f t="shared" si="2"/>
        <v>0</v>
      </c>
      <c r="G8" s="1569">
        <f t="shared" si="0"/>
        <v>0</v>
      </c>
      <c r="H8" s="1098">
        <v>35</v>
      </c>
      <c r="I8" s="1098">
        <v>35</v>
      </c>
      <c r="J8" s="111"/>
      <c r="K8" s="1575">
        <f t="shared" si="1"/>
        <v>0</v>
      </c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" s="477"/>
      <c r="C9" s="1095" t="s">
        <v>558</v>
      </c>
      <c r="D9" s="1096" t="s">
        <v>9584</v>
      </c>
      <c r="E9" s="1339">
        <v>35.369999999999997</v>
      </c>
      <c r="F9" s="1097">
        <f t="shared" si="2"/>
        <v>0</v>
      </c>
      <c r="G9" s="1569">
        <f t="shared" si="0"/>
        <v>0</v>
      </c>
      <c r="H9" s="1098">
        <v>25</v>
      </c>
      <c r="I9" s="1098">
        <v>25</v>
      </c>
      <c r="J9" s="111"/>
      <c r="K9" s="1575">
        <f t="shared" si="1"/>
        <v>0</v>
      </c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" s="477"/>
      <c r="C10" s="1095" t="s">
        <v>559</v>
      </c>
      <c r="D10" s="1096" t="s">
        <v>9585</v>
      </c>
      <c r="E10" s="1339">
        <v>55.28</v>
      </c>
      <c r="F10" s="1097">
        <f t="shared" si="2"/>
        <v>0</v>
      </c>
      <c r="G10" s="1569">
        <f t="shared" si="0"/>
        <v>0</v>
      </c>
      <c r="H10" s="1098">
        <v>15</v>
      </c>
      <c r="I10" s="1098">
        <v>15</v>
      </c>
      <c r="J10" s="111"/>
      <c r="K10" s="1575">
        <f t="shared" si="1"/>
        <v>0</v>
      </c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" s="477"/>
      <c r="C11" s="1095" t="s">
        <v>560</v>
      </c>
      <c r="D11" s="1096" t="s">
        <v>9586</v>
      </c>
      <c r="E11" s="1339">
        <v>130.63</v>
      </c>
      <c r="F11" s="1097">
        <f t="shared" si="2"/>
        <v>0</v>
      </c>
      <c r="G11" s="1569">
        <f t="shared" si="0"/>
        <v>0</v>
      </c>
      <c r="H11" s="1098">
        <v>8</v>
      </c>
      <c r="I11" s="1098">
        <v>8</v>
      </c>
      <c r="J11" s="111"/>
      <c r="K11" s="1575">
        <f t="shared" si="1"/>
        <v>0</v>
      </c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" s="477"/>
      <c r="C12" s="1095" t="s">
        <v>561</v>
      </c>
      <c r="D12" s="1096" t="s">
        <v>9587</v>
      </c>
      <c r="E12" s="1339">
        <v>272.26</v>
      </c>
      <c r="F12" s="1097">
        <f t="shared" si="2"/>
        <v>0</v>
      </c>
      <c r="G12" s="1569">
        <f t="shared" si="0"/>
        <v>0</v>
      </c>
      <c r="H12" s="1098">
        <v>4</v>
      </c>
      <c r="I12" s="1098">
        <v>4</v>
      </c>
      <c r="J12" s="111"/>
      <c r="K12" s="1575">
        <f t="shared" si="1"/>
        <v>0</v>
      </c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" s="477"/>
      <c r="C13" s="1091" t="s">
        <v>562</v>
      </c>
      <c r="D13" s="1092" t="s">
        <v>9588</v>
      </c>
      <c r="E13" s="1338">
        <v>504.8</v>
      </c>
      <c r="F13" s="1093">
        <f t="shared" si="2"/>
        <v>0</v>
      </c>
      <c r="G13" s="1568">
        <f t="shared" si="0"/>
        <v>0</v>
      </c>
      <c r="H13" s="1094">
        <v>2</v>
      </c>
      <c r="I13" s="1094">
        <v>2</v>
      </c>
      <c r="J13" s="61"/>
      <c r="K13" s="1574">
        <f t="shared" si="1"/>
        <v>0</v>
      </c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4" s="1040"/>
      <c r="C14" s="1099"/>
      <c r="D14" s="565" t="s">
        <v>5626</v>
      </c>
      <c r="E14" s="1340" t="s">
        <v>563</v>
      </c>
      <c r="F14" s="1100"/>
      <c r="G14" s="1570"/>
      <c r="H14" s="1101"/>
      <c r="I14" s="1101"/>
      <c r="J14" s="195"/>
      <c r="K14" s="1576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5" s="477"/>
      <c r="C15" s="1102" t="s">
        <v>564</v>
      </c>
      <c r="D15" s="1103" t="s">
        <v>9589</v>
      </c>
      <c r="E15" s="1341">
        <v>17.41</v>
      </c>
      <c r="F15" s="1104">
        <f t="shared" si="2"/>
        <v>0</v>
      </c>
      <c r="G15" s="1571">
        <f>IFERROR(E15*F15,"-")</f>
        <v>0</v>
      </c>
      <c r="H15" s="497">
        <v>90</v>
      </c>
      <c r="I15" s="497">
        <v>90</v>
      </c>
      <c r="J15" s="185"/>
      <c r="K15" s="1577">
        <f>IFERROR(G15*J15,0)</f>
        <v>0</v>
      </c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6" s="477"/>
      <c r="C16" s="1105"/>
      <c r="D16" s="1106"/>
      <c r="E16" s="1342" t="s">
        <v>563</v>
      </c>
      <c r="F16" s="1107"/>
      <c r="G16" s="1572"/>
      <c r="H16" s="1020"/>
      <c r="I16" s="1020"/>
      <c r="J16" s="110"/>
      <c r="K16" s="1540"/>
    </row>
    <row r="17" spans="1:15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7" s="477"/>
      <c r="C17" s="1088" t="s">
        <v>565</v>
      </c>
      <c r="D17" s="1089" t="s">
        <v>9590</v>
      </c>
      <c r="E17" s="1337">
        <v>17.41</v>
      </c>
      <c r="F17" s="1090">
        <f t="shared" si="2"/>
        <v>0</v>
      </c>
      <c r="G17" s="1567">
        <f>IFERROR(E17*F17,"-")</f>
        <v>0</v>
      </c>
      <c r="H17" s="57">
        <v>100</v>
      </c>
      <c r="I17" s="57">
        <v>100</v>
      </c>
      <c r="J17" s="40"/>
      <c r="K17" s="1373">
        <f>IFERROR(G17*J17,0)</f>
        <v>0</v>
      </c>
    </row>
    <row r="18" spans="1:15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8" s="477"/>
      <c r="C18" s="1091" t="s">
        <v>566</v>
      </c>
      <c r="D18" s="1092" t="s">
        <v>9591</v>
      </c>
      <c r="E18" s="1338">
        <v>25.92</v>
      </c>
      <c r="F18" s="1093">
        <f t="shared" si="2"/>
        <v>0</v>
      </c>
      <c r="G18" s="1568">
        <f>IFERROR(E18*F18,"-")</f>
        <v>0</v>
      </c>
      <c r="H18" s="1094">
        <v>90</v>
      </c>
      <c r="I18" s="1094">
        <v>90</v>
      </c>
      <c r="J18" s="61"/>
      <c r="K18" s="1574">
        <f>IFERROR(G18*J18,0)</f>
        <v>0</v>
      </c>
      <c r="O18" s="48"/>
    </row>
    <row r="19" spans="1:15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9" s="477"/>
      <c r="C19" s="1105"/>
      <c r="D19" s="1106"/>
      <c r="E19" s="1342" t="s">
        <v>563</v>
      </c>
      <c r="F19" s="1107"/>
      <c r="G19" s="1572"/>
      <c r="H19" s="1020"/>
      <c r="I19" s="1020"/>
      <c r="J19" s="110"/>
      <c r="K19" s="1540"/>
    </row>
    <row r="20" spans="1:15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0" s="477"/>
      <c r="C20" s="1088" t="s">
        <v>567</v>
      </c>
      <c r="D20" s="1089" t="s">
        <v>9592</v>
      </c>
      <c r="E20" s="1337">
        <v>32.479999999999997</v>
      </c>
      <c r="F20" s="1090">
        <f t="shared" si="2"/>
        <v>0</v>
      </c>
      <c r="G20" s="1567">
        <f>IFERROR(E20*F20,"-")</f>
        <v>0</v>
      </c>
      <c r="H20" s="57">
        <v>60</v>
      </c>
      <c r="I20" s="57">
        <v>60</v>
      </c>
      <c r="J20" s="40"/>
      <c r="K20" s="1373">
        <f>IFERROR(G20*J20,0)</f>
        <v>0</v>
      </c>
    </row>
    <row r="21" spans="1:15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1" s="477"/>
      <c r="C21" s="1095" t="s">
        <v>568</v>
      </c>
      <c r="D21" s="1096" t="s">
        <v>9593</v>
      </c>
      <c r="E21" s="1339">
        <v>32.479999999999997</v>
      </c>
      <c r="F21" s="1097">
        <f t="shared" si="2"/>
        <v>0</v>
      </c>
      <c r="G21" s="1569">
        <f>IFERROR(E21*F21,"-")</f>
        <v>0</v>
      </c>
      <c r="H21" s="1098">
        <v>60</v>
      </c>
      <c r="I21" s="1098">
        <v>60</v>
      </c>
      <c r="J21" s="111"/>
      <c r="K21" s="1575">
        <f>IFERROR(G21*J21,0)</f>
        <v>0</v>
      </c>
    </row>
    <row r="22" spans="1:15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2" s="477"/>
      <c r="C22" s="1091" t="s">
        <v>569</v>
      </c>
      <c r="D22" s="1092" t="s">
        <v>9594</v>
      </c>
      <c r="E22" s="1338">
        <v>31.89</v>
      </c>
      <c r="F22" s="1093">
        <f t="shared" si="2"/>
        <v>0</v>
      </c>
      <c r="G22" s="1568">
        <f>IFERROR(E22*F22,"-")</f>
        <v>0</v>
      </c>
      <c r="H22" s="1094">
        <v>50</v>
      </c>
      <c r="I22" s="1094">
        <v>50</v>
      </c>
      <c r="J22" s="61"/>
      <c r="K22" s="1574">
        <f>IFERROR(G22*J22,0)</f>
        <v>0</v>
      </c>
    </row>
    <row r="23" spans="1:15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3" s="477"/>
      <c r="C23" s="1105"/>
      <c r="D23" s="1106"/>
      <c r="E23" s="1342" t="s">
        <v>563</v>
      </c>
      <c r="F23" s="1107"/>
      <c r="G23" s="1572"/>
      <c r="H23" s="1020"/>
      <c r="I23" s="1020"/>
      <c r="J23" s="110"/>
      <c r="K23" s="1540"/>
    </row>
    <row r="24" spans="1:15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4" s="477"/>
      <c r="C24" s="1088" t="s">
        <v>570</v>
      </c>
      <c r="D24" s="1089" t="s">
        <v>9595</v>
      </c>
      <c r="E24" s="1337">
        <v>45.87</v>
      </c>
      <c r="F24" s="1090">
        <f t="shared" si="2"/>
        <v>0</v>
      </c>
      <c r="G24" s="1567">
        <f>IFERROR(E24*F24,"-")</f>
        <v>0</v>
      </c>
      <c r="H24" s="57">
        <v>36</v>
      </c>
      <c r="I24" s="57">
        <v>36</v>
      </c>
      <c r="J24" s="40"/>
      <c r="K24" s="1373">
        <f>IFERROR(G24*J24,0)</f>
        <v>0</v>
      </c>
    </row>
    <row r="25" spans="1:15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5" s="477"/>
      <c r="C25" s="1095" t="s">
        <v>571</v>
      </c>
      <c r="D25" s="1096" t="s">
        <v>9596</v>
      </c>
      <c r="E25" s="1339">
        <v>45.87</v>
      </c>
      <c r="F25" s="1097">
        <f t="shared" si="2"/>
        <v>0</v>
      </c>
      <c r="G25" s="1569">
        <f>IFERROR(E25*F25,"-")</f>
        <v>0</v>
      </c>
      <c r="H25" s="1098">
        <v>36</v>
      </c>
      <c r="I25" s="1098">
        <v>36</v>
      </c>
      <c r="J25" s="111"/>
      <c r="K25" s="1575">
        <f>IFERROR(G25*J25,0)</f>
        <v>0</v>
      </c>
    </row>
    <row r="26" spans="1:15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6" s="477"/>
      <c r="C26" s="1095" t="s">
        <v>572</v>
      </c>
      <c r="D26" s="1096" t="s">
        <v>9597</v>
      </c>
      <c r="E26" s="1339">
        <v>45.87</v>
      </c>
      <c r="F26" s="1097">
        <f t="shared" si="2"/>
        <v>0</v>
      </c>
      <c r="G26" s="1569">
        <f>IFERROR(E26*F26,"-")</f>
        <v>0</v>
      </c>
      <c r="H26" s="1098">
        <v>36</v>
      </c>
      <c r="I26" s="1098">
        <v>36</v>
      </c>
      <c r="J26" s="111"/>
      <c r="K26" s="1575">
        <f>IFERROR(G26*J26,0)</f>
        <v>0</v>
      </c>
    </row>
    <row r="27" spans="1:15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7" s="477"/>
      <c r="C27" s="1091" t="s">
        <v>573</v>
      </c>
      <c r="D27" s="1092" t="s">
        <v>9598</v>
      </c>
      <c r="E27" s="1338">
        <v>45.87</v>
      </c>
      <c r="F27" s="1093">
        <f t="shared" si="2"/>
        <v>0</v>
      </c>
      <c r="G27" s="1568">
        <f>IFERROR(E27*F27,"-")</f>
        <v>0</v>
      </c>
      <c r="H27" s="1094">
        <v>28</v>
      </c>
      <c r="I27" s="1094">
        <v>28</v>
      </c>
      <c r="J27" s="61"/>
      <c r="K27" s="1574">
        <f>IFERROR(G27*J27,0)</f>
        <v>0</v>
      </c>
    </row>
    <row r="28" spans="1:15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8" s="477"/>
      <c r="C28" s="1105"/>
      <c r="D28" s="1106"/>
      <c r="E28" s="1342" t="s">
        <v>563</v>
      </c>
      <c r="F28" s="1107"/>
      <c r="G28" s="1572"/>
      <c r="H28" s="1020"/>
      <c r="I28" s="1020"/>
      <c r="J28" s="110"/>
      <c r="K28" s="1540"/>
    </row>
    <row r="29" spans="1:15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29" s="477"/>
      <c r="C29" s="1088" t="s">
        <v>574</v>
      </c>
      <c r="D29" s="1089" t="s">
        <v>9599</v>
      </c>
      <c r="E29" s="1337">
        <v>65.680000000000007</v>
      </c>
      <c r="F29" s="1090">
        <f t="shared" si="2"/>
        <v>0</v>
      </c>
      <c r="G29" s="1567">
        <f>IFERROR(E29*F29,"-")</f>
        <v>0</v>
      </c>
      <c r="H29" s="57">
        <v>20</v>
      </c>
      <c r="I29" s="57">
        <v>20</v>
      </c>
      <c r="J29" s="40"/>
      <c r="K29" s="1373">
        <f>IFERROR(G29*J29,0)</f>
        <v>0</v>
      </c>
    </row>
    <row r="30" spans="1:15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0" s="477"/>
      <c r="C30" s="1095" t="s">
        <v>575</v>
      </c>
      <c r="D30" s="1096" t="s">
        <v>9600</v>
      </c>
      <c r="E30" s="1339">
        <v>65.680000000000007</v>
      </c>
      <c r="F30" s="1097">
        <f t="shared" si="2"/>
        <v>0</v>
      </c>
      <c r="G30" s="1569">
        <f>IFERROR(E30*F30,"-")</f>
        <v>0</v>
      </c>
      <c r="H30" s="1098">
        <v>20</v>
      </c>
      <c r="I30" s="1098">
        <v>20</v>
      </c>
      <c r="J30" s="111"/>
      <c r="K30" s="1575">
        <f>IFERROR(G30*J30,0)</f>
        <v>0</v>
      </c>
    </row>
    <row r="31" spans="1:15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1" s="477"/>
      <c r="C31" s="1095" t="s">
        <v>576</v>
      </c>
      <c r="D31" s="1096" t="s">
        <v>9601</v>
      </c>
      <c r="E31" s="1339">
        <v>65.680000000000007</v>
      </c>
      <c r="F31" s="1097">
        <f t="shared" si="2"/>
        <v>0</v>
      </c>
      <c r="G31" s="1569">
        <f>IFERROR(E31*F31,"-")</f>
        <v>0</v>
      </c>
      <c r="H31" s="1098">
        <v>20</v>
      </c>
      <c r="I31" s="1098">
        <v>20</v>
      </c>
      <c r="J31" s="111"/>
      <c r="K31" s="1575">
        <f>IFERROR(G31*J31,0)</f>
        <v>0</v>
      </c>
    </row>
    <row r="32" spans="1:15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2" s="477"/>
      <c r="C32" s="1095" t="s">
        <v>577</v>
      </c>
      <c r="D32" s="1096" t="s">
        <v>9602</v>
      </c>
      <c r="E32" s="1339">
        <v>65.680000000000007</v>
      </c>
      <c r="F32" s="1097">
        <f t="shared" si="2"/>
        <v>0</v>
      </c>
      <c r="G32" s="1569">
        <f>IFERROR(E32*F32,"-")</f>
        <v>0</v>
      </c>
      <c r="H32" s="1098">
        <v>20</v>
      </c>
      <c r="I32" s="1098">
        <v>20</v>
      </c>
      <c r="J32" s="111"/>
      <c r="K32" s="1575">
        <f>IFERROR(G32*J32,0)</f>
        <v>0</v>
      </c>
    </row>
    <row r="33" spans="1:1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3" s="477"/>
      <c r="C33" s="1091" t="s">
        <v>578</v>
      </c>
      <c r="D33" s="1092" t="s">
        <v>9603</v>
      </c>
      <c r="E33" s="1338">
        <v>65.680000000000007</v>
      </c>
      <c r="F33" s="1093">
        <f t="shared" si="2"/>
        <v>0</v>
      </c>
      <c r="G33" s="1568">
        <f>IFERROR(E33*F33,"-")</f>
        <v>0</v>
      </c>
      <c r="H33" s="1094">
        <v>20</v>
      </c>
      <c r="I33" s="1094">
        <v>20</v>
      </c>
      <c r="J33" s="61"/>
      <c r="K33" s="1574">
        <f>IFERROR(G33*J33,0)</f>
        <v>0</v>
      </c>
    </row>
    <row r="34" spans="1:1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4" s="477"/>
      <c r="C34" s="1105"/>
      <c r="D34" s="1106"/>
      <c r="E34" s="1342" t="s">
        <v>563</v>
      </c>
      <c r="F34" s="1107"/>
      <c r="G34" s="1572"/>
      <c r="H34" s="1020"/>
      <c r="I34" s="1020"/>
      <c r="J34" s="110"/>
      <c r="K34" s="1540"/>
    </row>
    <row r="35" spans="1:1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5" s="477"/>
      <c r="C35" s="1088" t="s">
        <v>579</v>
      </c>
      <c r="D35" s="1089" t="s">
        <v>9604</v>
      </c>
      <c r="E35" s="1337">
        <v>229.46</v>
      </c>
      <c r="F35" s="1090">
        <f t="shared" si="2"/>
        <v>0</v>
      </c>
      <c r="G35" s="1567">
        <f>IFERROR(E35*F35,"-")</f>
        <v>0</v>
      </c>
      <c r="H35" s="57">
        <v>8</v>
      </c>
      <c r="I35" s="57">
        <v>8</v>
      </c>
      <c r="J35" s="40"/>
      <c r="K35" s="1373">
        <f>IFERROR(G35*J35,0)</f>
        <v>0</v>
      </c>
    </row>
    <row r="36" spans="1:1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6" s="477"/>
      <c r="C36" s="1095" t="s">
        <v>580</v>
      </c>
      <c r="D36" s="1096" t="s">
        <v>9605</v>
      </c>
      <c r="E36" s="1339">
        <v>229.46</v>
      </c>
      <c r="F36" s="1097">
        <f t="shared" si="2"/>
        <v>0</v>
      </c>
      <c r="G36" s="1569">
        <f>IFERROR(E36*F36,"-")</f>
        <v>0</v>
      </c>
      <c r="H36" s="1098">
        <v>8</v>
      </c>
      <c r="I36" s="1098">
        <v>8</v>
      </c>
      <c r="J36" s="111"/>
      <c r="K36" s="1575">
        <f>IFERROR(G36*J36,0)</f>
        <v>0</v>
      </c>
    </row>
    <row r="37" spans="1:1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7" s="477"/>
      <c r="C37" s="1095" t="s">
        <v>581</v>
      </c>
      <c r="D37" s="1096" t="s">
        <v>9606</v>
      </c>
      <c r="E37" s="1339">
        <v>224.1</v>
      </c>
      <c r="F37" s="1097">
        <f t="shared" si="2"/>
        <v>0</v>
      </c>
      <c r="G37" s="1569">
        <f>IFERROR(E37*F37,"-")</f>
        <v>0</v>
      </c>
      <c r="H37" s="1098">
        <v>8</v>
      </c>
      <c r="I37" s="1098">
        <v>8</v>
      </c>
      <c r="J37" s="111"/>
      <c r="K37" s="1575">
        <f>IFERROR(G37*J37,0)</f>
        <v>0</v>
      </c>
    </row>
    <row r="38" spans="1:1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8" s="477"/>
      <c r="C38" s="1091" t="s">
        <v>582</v>
      </c>
      <c r="D38" s="1092" t="s">
        <v>9607</v>
      </c>
      <c r="E38" s="1338">
        <v>198.67</v>
      </c>
      <c r="F38" s="1093">
        <f t="shared" si="2"/>
        <v>0</v>
      </c>
      <c r="G38" s="1568">
        <f>IFERROR(E38*F38,"-")</f>
        <v>0</v>
      </c>
      <c r="H38" s="1094">
        <v>8</v>
      </c>
      <c r="I38" s="1094">
        <v>8</v>
      </c>
      <c r="J38" s="61"/>
      <c r="K38" s="1574">
        <f>IFERROR(G38*J38,0)</f>
        <v>0</v>
      </c>
    </row>
    <row r="39" spans="1:1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39" s="477"/>
      <c r="C39" s="1105"/>
      <c r="D39" s="1106"/>
      <c r="E39" s="1342" t="s">
        <v>563</v>
      </c>
      <c r="F39" s="1107"/>
      <c r="G39" s="1572"/>
      <c r="H39" s="1020"/>
      <c r="I39" s="1020"/>
      <c r="J39" s="110"/>
      <c r="K39" s="1540"/>
    </row>
    <row r="40" spans="1:1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0" s="477"/>
      <c r="C40" s="1102" t="s">
        <v>583</v>
      </c>
      <c r="D40" s="1103" t="s">
        <v>9608</v>
      </c>
      <c r="E40" s="1341">
        <v>384.62</v>
      </c>
      <c r="F40" s="1104">
        <f t="shared" si="2"/>
        <v>0</v>
      </c>
      <c r="G40" s="1571">
        <f>IFERROR(E40*F40,"-")</f>
        <v>0</v>
      </c>
      <c r="H40" s="497">
        <v>4</v>
      </c>
      <c r="I40" s="497">
        <v>4</v>
      </c>
      <c r="J40" s="185"/>
      <c r="K40" s="1577">
        <f>IFERROR(G40*J40,0)</f>
        <v>0</v>
      </c>
    </row>
    <row r="41" spans="1:1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1" s="1040"/>
      <c r="C41" s="1099"/>
      <c r="D41" s="565" t="s">
        <v>5627</v>
      </c>
      <c r="E41" s="1340" t="s">
        <v>563</v>
      </c>
      <c r="F41" s="1100"/>
      <c r="G41" s="1570"/>
      <c r="H41" s="1101"/>
      <c r="I41" s="1101"/>
      <c r="J41" s="195"/>
      <c r="K41" s="1576"/>
    </row>
    <row r="42" spans="1:1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2" s="477"/>
      <c r="C42" s="1088" t="s">
        <v>584</v>
      </c>
      <c r="D42" s="1089" t="s">
        <v>9609</v>
      </c>
      <c r="E42" s="1337">
        <v>12.64</v>
      </c>
      <c r="F42" s="1090">
        <f t="shared" si="2"/>
        <v>0</v>
      </c>
      <c r="G42" s="1567">
        <f t="shared" ref="G42:G51" si="3">IFERROR(E42*F42,"-")</f>
        <v>0</v>
      </c>
      <c r="H42" s="57">
        <v>120</v>
      </c>
      <c r="I42" s="57">
        <v>120</v>
      </c>
      <c r="J42" s="40"/>
      <c r="K42" s="1373">
        <f t="shared" ref="K42:K51" si="4">IFERROR(G42*J42,0)</f>
        <v>0</v>
      </c>
    </row>
    <row r="43" spans="1:1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3" s="477"/>
      <c r="C43" s="1091" t="s">
        <v>585</v>
      </c>
      <c r="D43" s="1092" t="s">
        <v>9610</v>
      </c>
      <c r="E43" s="1338">
        <v>19.22</v>
      </c>
      <c r="F43" s="1093">
        <f t="shared" si="2"/>
        <v>0</v>
      </c>
      <c r="G43" s="1568">
        <f t="shared" si="3"/>
        <v>0</v>
      </c>
      <c r="H43" s="1094">
        <v>100</v>
      </c>
      <c r="I43" s="1094">
        <v>100</v>
      </c>
      <c r="J43" s="61"/>
      <c r="K43" s="1574">
        <f t="shared" si="4"/>
        <v>0</v>
      </c>
    </row>
    <row r="44" spans="1:1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4" s="477"/>
      <c r="C44" s="1105"/>
      <c r="D44" s="1106"/>
      <c r="E44" s="1342" t="s">
        <v>563</v>
      </c>
      <c r="F44" s="1107"/>
      <c r="G44" s="1572"/>
      <c r="H44" s="1020"/>
      <c r="I44" s="1020"/>
      <c r="J44" s="110"/>
      <c r="K44" s="1540"/>
    </row>
    <row r="45" spans="1:1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5" s="477"/>
      <c r="C45" s="1088" t="s">
        <v>586</v>
      </c>
      <c r="D45" s="1089" t="s">
        <v>9611</v>
      </c>
      <c r="E45" s="1337">
        <v>25.82</v>
      </c>
      <c r="F45" s="1090">
        <f t="shared" si="2"/>
        <v>0</v>
      </c>
      <c r="G45" s="1567">
        <f t="shared" si="3"/>
        <v>0</v>
      </c>
      <c r="H45" s="57">
        <v>80</v>
      </c>
      <c r="I45" s="57">
        <v>80</v>
      </c>
      <c r="J45" s="40"/>
      <c r="K45" s="1373">
        <f t="shared" si="4"/>
        <v>0</v>
      </c>
    </row>
    <row r="46" spans="1:1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6" s="477"/>
      <c r="C46" s="1095" t="s">
        <v>587</v>
      </c>
      <c r="D46" s="1096" t="s">
        <v>9612</v>
      </c>
      <c r="E46" s="1339">
        <v>36.049999999999997</v>
      </c>
      <c r="F46" s="1097">
        <f t="shared" si="2"/>
        <v>0</v>
      </c>
      <c r="G46" s="1569">
        <f t="shared" si="3"/>
        <v>0</v>
      </c>
      <c r="H46" s="1098">
        <v>30</v>
      </c>
      <c r="I46" s="1098">
        <v>30</v>
      </c>
      <c r="J46" s="111"/>
      <c r="K46" s="1575">
        <f t="shared" si="4"/>
        <v>0</v>
      </c>
    </row>
    <row r="47" spans="1:1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7" s="477"/>
      <c r="C47" s="1095" t="s">
        <v>588</v>
      </c>
      <c r="D47" s="1096" t="s">
        <v>9613</v>
      </c>
      <c r="E47" s="1339">
        <v>59.94</v>
      </c>
      <c r="F47" s="1097">
        <f t="shared" si="2"/>
        <v>0</v>
      </c>
      <c r="G47" s="1569">
        <f t="shared" si="3"/>
        <v>0</v>
      </c>
      <c r="H47" s="1098">
        <v>20</v>
      </c>
      <c r="I47" s="1098">
        <v>20</v>
      </c>
      <c r="J47" s="111"/>
      <c r="K47" s="1575">
        <f t="shared" si="4"/>
        <v>0</v>
      </c>
    </row>
    <row r="48" spans="1:1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8" s="477"/>
      <c r="C48" s="1095" t="s">
        <v>589</v>
      </c>
      <c r="D48" s="1096" t="s">
        <v>9614</v>
      </c>
      <c r="E48" s="1339">
        <v>68.87</v>
      </c>
      <c r="F48" s="1097">
        <f t="shared" si="2"/>
        <v>0</v>
      </c>
      <c r="G48" s="1569">
        <f t="shared" si="3"/>
        <v>0</v>
      </c>
      <c r="H48" s="1098">
        <v>10</v>
      </c>
      <c r="I48" s="1098">
        <v>10</v>
      </c>
      <c r="J48" s="111"/>
      <c r="K48" s="1575">
        <f t="shared" si="4"/>
        <v>0</v>
      </c>
    </row>
    <row r="49" spans="1:1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49" s="477"/>
      <c r="C49" s="1095" t="s">
        <v>590</v>
      </c>
      <c r="D49" s="1096" t="s">
        <v>9615</v>
      </c>
      <c r="E49" s="1339">
        <v>198.73</v>
      </c>
      <c r="F49" s="1097">
        <f t="shared" si="2"/>
        <v>0</v>
      </c>
      <c r="G49" s="1569">
        <f t="shared" si="3"/>
        <v>0</v>
      </c>
      <c r="H49" s="1098">
        <v>8</v>
      </c>
      <c r="I49" s="1098">
        <v>8</v>
      </c>
      <c r="J49" s="111"/>
      <c r="K49" s="1575">
        <f t="shared" si="4"/>
        <v>0</v>
      </c>
    </row>
    <row r="50" spans="1:1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0" s="477"/>
      <c r="C50" s="1095" t="s">
        <v>591</v>
      </c>
      <c r="D50" s="1096" t="s">
        <v>9616</v>
      </c>
      <c r="E50" s="1339">
        <v>350.37</v>
      </c>
      <c r="F50" s="1097">
        <f t="shared" si="2"/>
        <v>0</v>
      </c>
      <c r="G50" s="1569">
        <f t="shared" si="3"/>
        <v>0</v>
      </c>
      <c r="H50" s="1098">
        <v>4</v>
      </c>
      <c r="I50" s="1098">
        <v>4</v>
      </c>
      <c r="J50" s="111"/>
      <c r="K50" s="1575">
        <f t="shared" si="4"/>
        <v>0</v>
      </c>
    </row>
    <row r="51" spans="1:1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1" s="477"/>
      <c r="C51" s="1091" t="s">
        <v>592</v>
      </c>
      <c r="D51" s="1092" t="s">
        <v>9617</v>
      </c>
      <c r="E51" s="1338">
        <v>728.43</v>
      </c>
      <c r="F51" s="1093">
        <f t="shared" si="2"/>
        <v>0</v>
      </c>
      <c r="G51" s="1568">
        <f t="shared" si="3"/>
        <v>0</v>
      </c>
      <c r="H51" s="1094">
        <v>2</v>
      </c>
      <c r="I51" s="1094">
        <v>2</v>
      </c>
      <c r="J51" s="61"/>
      <c r="K51" s="1574">
        <f t="shared" si="4"/>
        <v>0</v>
      </c>
    </row>
    <row r="52" spans="1:1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2" s="1040"/>
      <c r="C52" s="1099"/>
      <c r="D52" s="565" t="s">
        <v>4814</v>
      </c>
      <c r="E52" s="1340" t="s">
        <v>563</v>
      </c>
      <c r="F52" s="1100"/>
      <c r="G52" s="1570"/>
      <c r="H52" s="1101"/>
      <c r="I52" s="1101"/>
      <c r="J52" s="195"/>
      <c r="K52" s="1576"/>
    </row>
    <row r="53" spans="1:1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3" s="477"/>
      <c r="C53" s="1088" t="s">
        <v>593</v>
      </c>
      <c r="D53" s="1089" t="s">
        <v>9618</v>
      </c>
      <c r="E53" s="1337">
        <v>22.57</v>
      </c>
      <c r="F53" s="1090">
        <f t="shared" si="2"/>
        <v>0</v>
      </c>
      <c r="G53" s="1567">
        <f t="shared" ref="G53:G62" si="5">IFERROR(E53*F53,"-")</f>
        <v>0</v>
      </c>
      <c r="H53" s="57">
        <v>100</v>
      </c>
      <c r="I53" s="57">
        <v>100</v>
      </c>
      <c r="J53" s="40"/>
      <c r="K53" s="1373">
        <f t="shared" ref="K53:K62" si="6">IFERROR(G53*J53,0)</f>
        <v>0</v>
      </c>
    </row>
    <row r="54" spans="1:1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4" s="477"/>
      <c r="C54" s="1091" t="s">
        <v>594</v>
      </c>
      <c r="D54" s="1092" t="s">
        <v>9619</v>
      </c>
      <c r="E54" s="1338">
        <v>26.36</v>
      </c>
      <c r="F54" s="1093">
        <f t="shared" si="2"/>
        <v>0</v>
      </c>
      <c r="G54" s="1568">
        <f t="shared" si="5"/>
        <v>0</v>
      </c>
      <c r="H54" s="1094">
        <v>60</v>
      </c>
      <c r="I54" s="1094">
        <v>60</v>
      </c>
      <c r="J54" s="61"/>
      <c r="K54" s="1574">
        <f t="shared" si="6"/>
        <v>0</v>
      </c>
    </row>
    <row r="55" spans="1:1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5" s="477"/>
      <c r="C55" s="1105"/>
      <c r="D55" s="1106"/>
      <c r="E55" s="1342" t="s">
        <v>563</v>
      </c>
      <c r="F55" s="1107"/>
      <c r="G55" s="1572"/>
      <c r="H55" s="1020"/>
      <c r="I55" s="1020"/>
      <c r="J55" s="110"/>
      <c r="K55" s="1540"/>
    </row>
    <row r="56" spans="1:1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6" s="477"/>
      <c r="C56" s="1088" t="s">
        <v>595</v>
      </c>
      <c r="D56" s="1089" t="s">
        <v>9620</v>
      </c>
      <c r="E56" s="1337">
        <v>25.85</v>
      </c>
      <c r="F56" s="1090">
        <f t="shared" si="2"/>
        <v>0</v>
      </c>
      <c r="G56" s="1567">
        <f t="shared" si="5"/>
        <v>0</v>
      </c>
      <c r="H56" s="57">
        <v>45</v>
      </c>
      <c r="I56" s="57">
        <v>45</v>
      </c>
      <c r="J56" s="40"/>
      <c r="K56" s="1373">
        <f t="shared" si="6"/>
        <v>0</v>
      </c>
    </row>
    <row r="57" spans="1:1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7" s="477"/>
      <c r="C57" s="1095" t="s">
        <v>596</v>
      </c>
      <c r="D57" s="1096" t="s">
        <v>9621</v>
      </c>
      <c r="E57" s="1339">
        <v>45.7</v>
      </c>
      <c r="F57" s="1097">
        <f t="shared" si="2"/>
        <v>0</v>
      </c>
      <c r="G57" s="1569">
        <f t="shared" si="5"/>
        <v>0</v>
      </c>
      <c r="H57" s="1098">
        <v>30</v>
      </c>
      <c r="I57" s="1098">
        <v>30</v>
      </c>
      <c r="J57" s="111"/>
      <c r="K57" s="1575">
        <f t="shared" si="6"/>
        <v>0</v>
      </c>
    </row>
    <row r="58" spans="1:1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8" s="477"/>
      <c r="C58" s="1095" t="s">
        <v>597</v>
      </c>
      <c r="D58" s="1096" t="s">
        <v>9622</v>
      </c>
      <c r="E58" s="1339">
        <v>63.86</v>
      </c>
      <c r="F58" s="1097">
        <f t="shared" si="2"/>
        <v>0</v>
      </c>
      <c r="G58" s="1569">
        <f t="shared" si="5"/>
        <v>0</v>
      </c>
      <c r="H58" s="1098">
        <v>15</v>
      </c>
      <c r="I58" s="1098">
        <v>15</v>
      </c>
      <c r="J58" s="111"/>
      <c r="K58" s="1575">
        <f t="shared" si="6"/>
        <v>0</v>
      </c>
    </row>
    <row r="59" spans="1:1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59" s="477"/>
      <c r="C59" s="1095" t="s">
        <v>598</v>
      </c>
      <c r="D59" s="1096" t="s">
        <v>9623</v>
      </c>
      <c r="E59" s="1339">
        <v>88.14</v>
      </c>
      <c r="F59" s="1097">
        <f t="shared" si="2"/>
        <v>0</v>
      </c>
      <c r="G59" s="1569">
        <f t="shared" si="5"/>
        <v>0</v>
      </c>
      <c r="H59" s="1098">
        <v>10</v>
      </c>
      <c r="I59" s="1098">
        <v>10</v>
      </c>
      <c r="J59" s="111"/>
      <c r="K59" s="1575">
        <f t="shared" si="6"/>
        <v>0</v>
      </c>
    </row>
    <row r="60" spans="1:1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0" s="477"/>
      <c r="C60" s="1095" t="s">
        <v>599</v>
      </c>
      <c r="D60" s="1096" t="s">
        <v>9624</v>
      </c>
      <c r="E60" s="1339">
        <v>202.55</v>
      </c>
      <c r="F60" s="1097">
        <f t="shared" si="2"/>
        <v>0</v>
      </c>
      <c r="G60" s="1569">
        <f t="shared" si="5"/>
        <v>0</v>
      </c>
      <c r="H60" s="1098">
        <v>8</v>
      </c>
      <c r="I60" s="1098">
        <v>8</v>
      </c>
      <c r="J60" s="111"/>
      <c r="K60" s="1575">
        <f t="shared" si="6"/>
        <v>0</v>
      </c>
    </row>
    <row r="61" spans="1:1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1" s="477"/>
      <c r="C61" s="1095" t="s">
        <v>600</v>
      </c>
      <c r="D61" s="1096" t="s">
        <v>9625</v>
      </c>
      <c r="E61" s="1339">
        <v>390.49</v>
      </c>
      <c r="F61" s="1097">
        <f t="shared" si="2"/>
        <v>0</v>
      </c>
      <c r="G61" s="1569">
        <f t="shared" si="5"/>
        <v>0</v>
      </c>
      <c r="H61" s="1098">
        <v>4</v>
      </c>
      <c r="I61" s="1098">
        <v>4</v>
      </c>
      <c r="J61" s="111"/>
      <c r="K61" s="1575">
        <f t="shared" si="6"/>
        <v>0</v>
      </c>
    </row>
    <row r="62" spans="1:1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2" s="477"/>
      <c r="C62" s="1091" t="s">
        <v>601</v>
      </c>
      <c r="D62" s="1092" t="s">
        <v>9626</v>
      </c>
      <c r="E62" s="1338">
        <v>761.63</v>
      </c>
      <c r="F62" s="1093">
        <f t="shared" si="2"/>
        <v>0</v>
      </c>
      <c r="G62" s="1568">
        <f t="shared" si="5"/>
        <v>0</v>
      </c>
      <c r="H62" s="1094">
        <v>2</v>
      </c>
      <c r="I62" s="1094">
        <v>2</v>
      </c>
      <c r="J62" s="61"/>
      <c r="K62" s="1574">
        <f t="shared" si="6"/>
        <v>0</v>
      </c>
    </row>
    <row r="63" spans="1:1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3" s="1040"/>
      <c r="C63" s="1099"/>
      <c r="D63" s="565" t="s">
        <v>252</v>
      </c>
      <c r="E63" s="1340" t="s">
        <v>563</v>
      </c>
      <c r="F63" s="1100"/>
      <c r="G63" s="1570"/>
      <c r="H63" s="1101"/>
      <c r="I63" s="1101"/>
      <c r="J63" s="195"/>
      <c r="K63" s="1576"/>
    </row>
    <row r="64" spans="1:1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4" s="477"/>
      <c r="C64" s="1088" t="s">
        <v>602</v>
      </c>
      <c r="D64" s="1089" t="s">
        <v>9627</v>
      </c>
      <c r="E64" s="1337">
        <v>29.75</v>
      </c>
      <c r="F64" s="1090">
        <f t="shared" si="2"/>
        <v>0</v>
      </c>
      <c r="G64" s="1567">
        <f t="shared" ref="G64:G69" si="7">IFERROR(E64*F64,"-")</f>
        <v>0</v>
      </c>
      <c r="H64" s="57">
        <v>50</v>
      </c>
      <c r="I64" s="57">
        <v>50</v>
      </c>
      <c r="J64" s="40"/>
      <c r="K64" s="1373">
        <f t="shared" ref="K64:K69" si="8">IFERROR(G64*J64,0)</f>
        <v>0</v>
      </c>
    </row>
    <row r="65" spans="1:1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5" s="477"/>
      <c r="C65" s="1095" t="s">
        <v>603</v>
      </c>
      <c r="D65" s="1096" t="s">
        <v>9628</v>
      </c>
      <c r="E65" s="1339">
        <v>29.75</v>
      </c>
      <c r="F65" s="1097">
        <f t="shared" si="2"/>
        <v>0</v>
      </c>
      <c r="G65" s="1569">
        <f t="shared" si="7"/>
        <v>0</v>
      </c>
      <c r="H65" s="1098">
        <v>50</v>
      </c>
      <c r="I65" s="1098">
        <v>50</v>
      </c>
      <c r="J65" s="111"/>
      <c r="K65" s="1575">
        <f t="shared" si="8"/>
        <v>0</v>
      </c>
    </row>
    <row r="66" spans="1:1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6" s="477"/>
      <c r="C66" s="1095" t="s">
        <v>604</v>
      </c>
      <c r="D66" s="1096" t="s">
        <v>9629</v>
      </c>
      <c r="E66" s="1339">
        <v>22.29</v>
      </c>
      <c r="F66" s="1097">
        <f t="shared" si="2"/>
        <v>0</v>
      </c>
      <c r="G66" s="1569">
        <f t="shared" si="7"/>
        <v>0</v>
      </c>
      <c r="H66" s="1098">
        <v>50</v>
      </c>
      <c r="I66" s="1098">
        <v>50</v>
      </c>
      <c r="J66" s="111"/>
      <c r="K66" s="1575">
        <f t="shared" si="8"/>
        <v>0</v>
      </c>
    </row>
    <row r="67" spans="1:1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7" s="477"/>
      <c r="C67" s="1095" t="s">
        <v>605</v>
      </c>
      <c r="D67" s="1096" t="s">
        <v>9630</v>
      </c>
      <c r="E67" s="1339">
        <v>24.75</v>
      </c>
      <c r="F67" s="1097">
        <f t="shared" si="2"/>
        <v>0</v>
      </c>
      <c r="G67" s="1569">
        <f t="shared" si="7"/>
        <v>0</v>
      </c>
      <c r="H67" s="1098">
        <v>50</v>
      </c>
      <c r="I67" s="1098">
        <v>50</v>
      </c>
      <c r="J67" s="111"/>
      <c r="K67" s="1575">
        <f t="shared" si="8"/>
        <v>0</v>
      </c>
    </row>
    <row r="68" spans="1:1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8" s="477"/>
      <c r="C68" s="1095" t="s">
        <v>606</v>
      </c>
      <c r="D68" s="1096" t="s">
        <v>9631</v>
      </c>
      <c r="E68" s="1339">
        <v>29.21</v>
      </c>
      <c r="F68" s="1097">
        <f t="shared" si="2"/>
        <v>0</v>
      </c>
      <c r="G68" s="1569">
        <f t="shared" si="7"/>
        <v>0</v>
      </c>
      <c r="H68" s="1098">
        <v>30</v>
      </c>
      <c r="I68" s="1098">
        <v>30</v>
      </c>
      <c r="J68" s="111"/>
      <c r="K68" s="1575">
        <f t="shared" si="8"/>
        <v>0</v>
      </c>
    </row>
    <row r="69" spans="1:1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69" s="477"/>
      <c r="C69" s="1091" t="s">
        <v>607</v>
      </c>
      <c r="D69" s="1092" t="s">
        <v>9632</v>
      </c>
      <c r="E69" s="1338">
        <v>35.479999999999997</v>
      </c>
      <c r="F69" s="1093">
        <f t="shared" si="2"/>
        <v>0</v>
      </c>
      <c r="G69" s="1568">
        <f t="shared" si="7"/>
        <v>0</v>
      </c>
      <c r="H69" s="1094">
        <v>25</v>
      </c>
      <c r="I69" s="1094">
        <v>25</v>
      </c>
      <c r="J69" s="61"/>
      <c r="K69" s="1574">
        <f t="shared" si="8"/>
        <v>0</v>
      </c>
    </row>
    <row r="70" spans="1:1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0" s="477"/>
      <c r="C70" s="1105"/>
      <c r="D70" s="1106"/>
      <c r="E70" s="1342" t="s">
        <v>563</v>
      </c>
      <c r="F70" s="1107"/>
      <c r="G70" s="1572"/>
      <c r="H70" s="1020"/>
      <c r="I70" s="1020"/>
      <c r="J70" s="110"/>
      <c r="K70" s="1540"/>
    </row>
    <row r="71" spans="1:1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1" s="477"/>
      <c r="C71" s="1088" t="s">
        <v>608</v>
      </c>
      <c r="D71" s="1089" t="s">
        <v>9633</v>
      </c>
      <c r="E71" s="1337">
        <v>37.979999999999997</v>
      </c>
      <c r="F71" s="1090">
        <f t="shared" si="2"/>
        <v>0</v>
      </c>
      <c r="G71" s="1567">
        <f t="shared" ref="G71:G82" si="9">IFERROR(E71*F71,"-")</f>
        <v>0</v>
      </c>
      <c r="H71" s="57">
        <v>30</v>
      </c>
      <c r="I71" s="57">
        <v>30</v>
      </c>
      <c r="J71" s="40"/>
      <c r="K71" s="1373">
        <f t="shared" ref="K71:K82" si="10">IFERROR(G71*J71,0)</f>
        <v>0</v>
      </c>
    </row>
    <row r="72" spans="1:1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2" s="477"/>
      <c r="C72" s="1095" t="s">
        <v>609</v>
      </c>
      <c r="D72" s="1096" t="s">
        <v>9634</v>
      </c>
      <c r="E72" s="1339">
        <v>38.67</v>
      </c>
      <c r="F72" s="1097">
        <f t="shared" si="2"/>
        <v>0</v>
      </c>
      <c r="G72" s="1569">
        <f t="shared" si="9"/>
        <v>0</v>
      </c>
      <c r="H72" s="1098">
        <v>30</v>
      </c>
      <c r="I72" s="1098">
        <v>30</v>
      </c>
      <c r="J72" s="111"/>
      <c r="K72" s="1575">
        <f t="shared" si="10"/>
        <v>0</v>
      </c>
    </row>
    <row r="73" spans="1:1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3" s="477"/>
      <c r="C73" s="1095" t="s">
        <v>610</v>
      </c>
      <c r="D73" s="1096" t="s">
        <v>9635</v>
      </c>
      <c r="E73" s="1339">
        <v>37.979999999999997</v>
      </c>
      <c r="F73" s="1097">
        <f t="shared" si="2"/>
        <v>0</v>
      </c>
      <c r="G73" s="1569">
        <f t="shared" si="9"/>
        <v>0</v>
      </c>
      <c r="H73" s="1098">
        <v>30</v>
      </c>
      <c r="I73" s="1098">
        <v>30</v>
      </c>
      <c r="J73" s="111"/>
      <c r="K73" s="1575">
        <f t="shared" si="10"/>
        <v>0</v>
      </c>
    </row>
    <row r="74" spans="1:1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4" s="477"/>
      <c r="C74" s="1095" t="s">
        <v>611</v>
      </c>
      <c r="D74" s="1096" t="s">
        <v>9636</v>
      </c>
      <c r="E74" s="1339">
        <v>54.81</v>
      </c>
      <c r="F74" s="1097">
        <f t="shared" si="2"/>
        <v>0</v>
      </c>
      <c r="G74" s="1569">
        <f t="shared" si="9"/>
        <v>0</v>
      </c>
      <c r="H74" s="1098">
        <v>25</v>
      </c>
      <c r="I74" s="1098">
        <v>25</v>
      </c>
      <c r="J74" s="111"/>
      <c r="K74" s="1575">
        <f t="shared" si="10"/>
        <v>0</v>
      </c>
    </row>
    <row r="75" spans="1:1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5" s="477"/>
      <c r="C75" s="1095" t="s">
        <v>612</v>
      </c>
      <c r="D75" s="1096" t="s">
        <v>9637</v>
      </c>
      <c r="E75" s="1339">
        <v>54.81</v>
      </c>
      <c r="F75" s="1097">
        <f t="shared" si="2"/>
        <v>0</v>
      </c>
      <c r="G75" s="1569">
        <f t="shared" si="9"/>
        <v>0</v>
      </c>
      <c r="H75" s="1098">
        <v>16</v>
      </c>
      <c r="I75" s="1098">
        <v>16</v>
      </c>
      <c r="J75" s="111"/>
      <c r="K75" s="1575">
        <f t="shared" si="10"/>
        <v>0</v>
      </c>
    </row>
    <row r="76" spans="1:1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6" s="477"/>
      <c r="C76" s="1095" t="s">
        <v>613</v>
      </c>
      <c r="D76" s="1096" t="s">
        <v>9638</v>
      </c>
      <c r="E76" s="1339">
        <v>67.69</v>
      </c>
      <c r="F76" s="1097">
        <f t="shared" si="2"/>
        <v>0</v>
      </c>
      <c r="G76" s="1569">
        <f t="shared" si="9"/>
        <v>0</v>
      </c>
      <c r="H76" s="1098">
        <v>30</v>
      </c>
      <c r="I76" s="1098">
        <v>30</v>
      </c>
      <c r="J76" s="111"/>
      <c r="K76" s="1575">
        <f t="shared" si="10"/>
        <v>0</v>
      </c>
    </row>
    <row r="77" spans="1:1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7" s="477"/>
      <c r="C77" s="1091" t="s">
        <v>614</v>
      </c>
      <c r="D77" s="1092" t="s">
        <v>9639</v>
      </c>
      <c r="E77" s="1338">
        <v>63.13</v>
      </c>
      <c r="F77" s="1093">
        <f t="shared" si="2"/>
        <v>0</v>
      </c>
      <c r="G77" s="1568">
        <f t="shared" si="9"/>
        <v>0</v>
      </c>
      <c r="H77" s="1094">
        <v>30</v>
      </c>
      <c r="I77" s="1094">
        <v>30</v>
      </c>
      <c r="J77" s="61"/>
      <c r="K77" s="1574">
        <f t="shared" si="10"/>
        <v>0</v>
      </c>
    </row>
    <row r="78" spans="1:1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8" s="477"/>
      <c r="C78" s="1095" t="s">
        <v>615</v>
      </c>
      <c r="D78" s="1096" t="s">
        <v>9640</v>
      </c>
      <c r="E78" s="1339">
        <v>43.65</v>
      </c>
      <c r="F78" s="1097">
        <f t="shared" si="2"/>
        <v>0</v>
      </c>
      <c r="G78" s="1569">
        <f t="shared" si="9"/>
        <v>0</v>
      </c>
      <c r="H78" s="1098">
        <v>30</v>
      </c>
      <c r="I78" s="1098">
        <v>30</v>
      </c>
      <c r="J78" s="111"/>
      <c r="K78" s="1575">
        <f t="shared" si="10"/>
        <v>0</v>
      </c>
    </row>
    <row r="79" spans="1:1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79" s="477"/>
      <c r="C79" s="1095" t="s">
        <v>616</v>
      </c>
      <c r="D79" s="1096" t="s">
        <v>9641</v>
      </c>
      <c r="E79" s="1339">
        <v>43.65</v>
      </c>
      <c r="F79" s="1097">
        <f t="shared" si="2"/>
        <v>0</v>
      </c>
      <c r="G79" s="1569">
        <f t="shared" si="9"/>
        <v>0</v>
      </c>
      <c r="H79" s="1098">
        <v>30</v>
      </c>
      <c r="I79" s="1098">
        <v>30</v>
      </c>
      <c r="J79" s="111"/>
      <c r="K79" s="1575">
        <f t="shared" si="10"/>
        <v>0</v>
      </c>
    </row>
    <row r="80" spans="1:1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0" s="477"/>
      <c r="C80" s="1095" t="s">
        <v>617</v>
      </c>
      <c r="D80" s="1096" t="s">
        <v>9642</v>
      </c>
      <c r="E80" s="1339">
        <v>42.89</v>
      </c>
      <c r="F80" s="1097">
        <f t="shared" si="2"/>
        <v>0</v>
      </c>
      <c r="G80" s="1569">
        <f t="shared" si="9"/>
        <v>0</v>
      </c>
      <c r="H80" s="1098">
        <v>30</v>
      </c>
      <c r="I80" s="1098">
        <v>30</v>
      </c>
      <c r="J80" s="111"/>
      <c r="K80" s="1575">
        <f t="shared" si="10"/>
        <v>0</v>
      </c>
    </row>
    <row r="81" spans="1:1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1" s="477"/>
      <c r="C81" s="1095" t="s">
        <v>618</v>
      </c>
      <c r="D81" s="1096" t="s">
        <v>9643</v>
      </c>
      <c r="E81" s="1339">
        <v>42.89</v>
      </c>
      <c r="F81" s="1097">
        <f t="shared" si="2"/>
        <v>0</v>
      </c>
      <c r="G81" s="1569">
        <f t="shared" si="9"/>
        <v>0</v>
      </c>
      <c r="H81" s="1098">
        <v>30</v>
      </c>
      <c r="I81" s="1098">
        <v>30</v>
      </c>
      <c r="J81" s="111"/>
      <c r="K81" s="1575">
        <f t="shared" si="10"/>
        <v>0</v>
      </c>
    </row>
    <row r="82" spans="1:1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2" s="477"/>
      <c r="C82" s="1091" t="s">
        <v>619</v>
      </c>
      <c r="D82" s="1092" t="s">
        <v>9644</v>
      </c>
      <c r="E82" s="1338">
        <v>43.65</v>
      </c>
      <c r="F82" s="1093">
        <f t="shared" si="2"/>
        <v>0</v>
      </c>
      <c r="G82" s="1568">
        <f t="shared" si="9"/>
        <v>0</v>
      </c>
      <c r="H82" s="1094">
        <v>25</v>
      </c>
      <c r="I82" s="1094">
        <v>25</v>
      </c>
      <c r="J82" s="61"/>
      <c r="K82" s="1574">
        <f t="shared" si="10"/>
        <v>0</v>
      </c>
    </row>
    <row r="83" spans="1:1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3" s="477"/>
      <c r="C83" s="1105"/>
      <c r="D83" s="1106"/>
      <c r="E83" s="1342" t="s">
        <v>563</v>
      </c>
      <c r="F83" s="1107"/>
      <c r="G83" s="1572"/>
      <c r="H83" s="1020"/>
      <c r="I83" s="1020"/>
      <c r="J83" s="110"/>
      <c r="K83" s="1540"/>
    </row>
    <row r="84" spans="1:1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4" s="477"/>
      <c r="C84" s="1088" t="s">
        <v>620</v>
      </c>
      <c r="D84" s="1089" t="s">
        <v>9645</v>
      </c>
      <c r="E84" s="1337">
        <v>100.68</v>
      </c>
      <c r="F84" s="1090">
        <f t="shared" si="2"/>
        <v>0</v>
      </c>
      <c r="G84" s="1567">
        <f t="shared" ref="G84:G92" si="11">IFERROR(E84*F84,"-")</f>
        <v>0</v>
      </c>
      <c r="H84" s="57">
        <v>20</v>
      </c>
      <c r="I84" s="57">
        <v>20</v>
      </c>
      <c r="J84" s="40"/>
      <c r="K84" s="1373">
        <f t="shared" ref="K84:K92" si="12">IFERROR(G84*J84,0)</f>
        <v>0</v>
      </c>
    </row>
    <row r="85" spans="1:1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5" s="477"/>
      <c r="C85" s="1095" t="s">
        <v>621</v>
      </c>
      <c r="D85" s="1096" t="s">
        <v>9646</v>
      </c>
      <c r="E85" s="1339">
        <v>88.6</v>
      </c>
      <c r="F85" s="1097">
        <f t="shared" si="2"/>
        <v>0</v>
      </c>
      <c r="G85" s="1569">
        <f t="shared" si="11"/>
        <v>0</v>
      </c>
      <c r="H85" s="1098">
        <v>20</v>
      </c>
      <c r="I85" s="1098">
        <v>20</v>
      </c>
      <c r="J85" s="111"/>
      <c r="K85" s="1575">
        <f t="shared" si="12"/>
        <v>0</v>
      </c>
    </row>
    <row r="86" spans="1:1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6" s="477"/>
      <c r="C86" s="1095" t="s">
        <v>622</v>
      </c>
      <c r="D86" s="1096" t="s">
        <v>9647</v>
      </c>
      <c r="E86" s="1339">
        <v>100.68</v>
      </c>
      <c r="F86" s="1097">
        <f t="shared" si="2"/>
        <v>0</v>
      </c>
      <c r="G86" s="1569">
        <f t="shared" si="11"/>
        <v>0</v>
      </c>
      <c r="H86" s="1098">
        <v>15</v>
      </c>
      <c r="I86" s="1098">
        <v>15</v>
      </c>
      <c r="J86" s="111"/>
      <c r="K86" s="1575">
        <f t="shared" si="12"/>
        <v>0</v>
      </c>
    </row>
    <row r="87" spans="1:1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7" s="477"/>
      <c r="C87" s="1091" t="s">
        <v>623</v>
      </c>
      <c r="D87" s="1092" t="s">
        <v>9648</v>
      </c>
      <c r="E87" s="1338">
        <v>88.6</v>
      </c>
      <c r="F87" s="1093">
        <f t="shared" si="2"/>
        <v>0</v>
      </c>
      <c r="G87" s="1568">
        <f t="shared" si="11"/>
        <v>0</v>
      </c>
      <c r="H87" s="1094">
        <v>20</v>
      </c>
      <c r="I87" s="1094">
        <v>20</v>
      </c>
      <c r="J87" s="61"/>
      <c r="K87" s="1574">
        <f t="shared" si="12"/>
        <v>0</v>
      </c>
    </row>
    <row r="88" spans="1:1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8" s="477"/>
      <c r="C88" s="1095" t="s">
        <v>624</v>
      </c>
      <c r="D88" s="1096" t="s">
        <v>9649</v>
      </c>
      <c r="E88" s="1339">
        <v>55.98</v>
      </c>
      <c r="F88" s="1097">
        <f t="shared" si="2"/>
        <v>0</v>
      </c>
      <c r="G88" s="1569">
        <f t="shared" si="11"/>
        <v>0</v>
      </c>
      <c r="H88" s="1098">
        <v>20</v>
      </c>
      <c r="I88" s="1098">
        <v>20</v>
      </c>
      <c r="J88" s="111"/>
      <c r="K88" s="1575">
        <f t="shared" si="12"/>
        <v>0</v>
      </c>
    </row>
    <row r="89" spans="1:1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89" s="477"/>
      <c r="C89" s="1095" t="s">
        <v>625</v>
      </c>
      <c r="D89" s="1096" t="s">
        <v>9650</v>
      </c>
      <c r="E89" s="1339">
        <v>55.98</v>
      </c>
      <c r="F89" s="1097">
        <f t="shared" si="2"/>
        <v>0</v>
      </c>
      <c r="G89" s="1569">
        <f t="shared" si="11"/>
        <v>0</v>
      </c>
      <c r="H89" s="1098">
        <v>20</v>
      </c>
      <c r="I89" s="1098">
        <v>20</v>
      </c>
      <c r="J89" s="111"/>
      <c r="K89" s="1575">
        <f t="shared" si="12"/>
        <v>0</v>
      </c>
    </row>
    <row r="90" spans="1:1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0" s="477"/>
      <c r="C90" s="1095" t="s">
        <v>626</v>
      </c>
      <c r="D90" s="1096" t="s">
        <v>9651</v>
      </c>
      <c r="E90" s="1339">
        <v>55.98</v>
      </c>
      <c r="F90" s="1097">
        <f t="shared" si="2"/>
        <v>0</v>
      </c>
      <c r="G90" s="1569">
        <f t="shared" si="11"/>
        <v>0</v>
      </c>
      <c r="H90" s="1098">
        <v>20</v>
      </c>
      <c r="I90" s="1098">
        <v>20</v>
      </c>
      <c r="J90" s="111"/>
      <c r="K90" s="1575">
        <f t="shared" si="12"/>
        <v>0</v>
      </c>
    </row>
    <row r="91" spans="1:1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1" s="477"/>
      <c r="C91" s="1095" t="s">
        <v>627</v>
      </c>
      <c r="D91" s="1096" t="s">
        <v>9652</v>
      </c>
      <c r="E91" s="1339">
        <v>59.71</v>
      </c>
      <c r="F91" s="1097">
        <f t="shared" si="2"/>
        <v>0</v>
      </c>
      <c r="G91" s="1569">
        <f t="shared" si="11"/>
        <v>0</v>
      </c>
      <c r="H91" s="1098">
        <v>20</v>
      </c>
      <c r="I91" s="1098">
        <v>20</v>
      </c>
      <c r="J91" s="111"/>
      <c r="K91" s="1575">
        <f t="shared" si="12"/>
        <v>0</v>
      </c>
    </row>
    <row r="92" spans="1:1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2" s="477"/>
      <c r="C92" s="1091" t="s">
        <v>628</v>
      </c>
      <c r="D92" s="1092" t="s">
        <v>9653</v>
      </c>
      <c r="E92" s="1338">
        <v>59.71</v>
      </c>
      <c r="F92" s="1093">
        <f t="shared" si="2"/>
        <v>0</v>
      </c>
      <c r="G92" s="1568">
        <f t="shared" si="11"/>
        <v>0</v>
      </c>
      <c r="H92" s="1094">
        <v>20</v>
      </c>
      <c r="I92" s="1094">
        <v>20</v>
      </c>
      <c r="J92" s="61"/>
      <c r="K92" s="1574">
        <f t="shared" si="12"/>
        <v>0</v>
      </c>
    </row>
    <row r="93" spans="1:1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3" s="477"/>
      <c r="C93" s="1095" t="s">
        <v>629</v>
      </c>
      <c r="D93" s="1096" t="s">
        <v>9654</v>
      </c>
      <c r="E93" s="1339">
        <v>55.98</v>
      </c>
      <c r="F93" s="1097">
        <f t="shared" si="2"/>
        <v>0</v>
      </c>
      <c r="G93" s="1569">
        <f t="shared" ref="G93:G98" si="13">IFERROR(E93*F93,"-")</f>
        <v>0</v>
      </c>
      <c r="H93" s="1098">
        <v>25</v>
      </c>
      <c r="I93" s="1098">
        <v>25</v>
      </c>
      <c r="J93" s="111"/>
      <c r="K93" s="1575">
        <f t="shared" ref="K93:K98" si="14">IFERROR(G93*J93,0)</f>
        <v>0</v>
      </c>
    </row>
    <row r="94" spans="1:1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4" s="477"/>
      <c r="C94" s="1095" t="s">
        <v>630</v>
      </c>
      <c r="D94" s="1096" t="s">
        <v>9655</v>
      </c>
      <c r="E94" s="1339">
        <v>55.98</v>
      </c>
      <c r="F94" s="1097">
        <f t="shared" si="2"/>
        <v>0</v>
      </c>
      <c r="G94" s="1569">
        <f t="shared" si="13"/>
        <v>0</v>
      </c>
      <c r="H94" s="1098">
        <v>25</v>
      </c>
      <c r="I94" s="1098">
        <v>25</v>
      </c>
      <c r="J94" s="111"/>
      <c r="K94" s="1575">
        <f t="shared" si="14"/>
        <v>0</v>
      </c>
    </row>
    <row r="95" spans="1:1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5" s="477"/>
      <c r="C95" s="1095" t="s">
        <v>631</v>
      </c>
      <c r="D95" s="1096" t="s">
        <v>9656</v>
      </c>
      <c r="E95" s="1339">
        <v>55.98</v>
      </c>
      <c r="F95" s="1097">
        <f t="shared" si="2"/>
        <v>0</v>
      </c>
      <c r="G95" s="1569">
        <f t="shared" si="13"/>
        <v>0</v>
      </c>
      <c r="H95" s="1098">
        <v>25</v>
      </c>
      <c r="I95" s="1098">
        <v>25</v>
      </c>
      <c r="J95" s="111"/>
      <c r="K95" s="1575">
        <f t="shared" si="14"/>
        <v>0</v>
      </c>
    </row>
    <row r="96" spans="1:1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6" s="477"/>
      <c r="C96" s="1095" t="s">
        <v>632</v>
      </c>
      <c r="D96" s="1096" t="s">
        <v>9657</v>
      </c>
      <c r="E96" s="1339">
        <v>61.59</v>
      </c>
      <c r="F96" s="1097">
        <f t="shared" si="2"/>
        <v>0</v>
      </c>
      <c r="G96" s="1569">
        <f t="shared" si="13"/>
        <v>0</v>
      </c>
      <c r="H96" s="1098">
        <v>15</v>
      </c>
      <c r="I96" s="1098">
        <v>15</v>
      </c>
      <c r="J96" s="111"/>
      <c r="K96" s="1575">
        <f t="shared" si="14"/>
        <v>0</v>
      </c>
    </row>
    <row r="97" spans="1:1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7" s="477"/>
      <c r="C97" s="1095" t="s">
        <v>633</v>
      </c>
      <c r="D97" s="1096" t="s">
        <v>9658</v>
      </c>
      <c r="E97" s="1339">
        <v>61.59</v>
      </c>
      <c r="F97" s="1097">
        <f t="shared" si="2"/>
        <v>0</v>
      </c>
      <c r="G97" s="1569">
        <f t="shared" si="13"/>
        <v>0</v>
      </c>
      <c r="H97" s="1098">
        <v>15</v>
      </c>
      <c r="I97" s="1098">
        <v>15</v>
      </c>
      <c r="J97" s="111"/>
      <c r="K97" s="1575">
        <f t="shared" si="14"/>
        <v>0</v>
      </c>
    </row>
    <row r="98" spans="1:1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8" s="477"/>
      <c r="C98" s="1091" t="s">
        <v>634</v>
      </c>
      <c r="D98" s="1092" t="s">
        <v>9659</v>
      </c>
      <c r="E98" s="1338">
        <v>57.89</v>
      </c>
      <c r="F98" s="1093">
        <f t="shared" si="2"/>
        <v>0</v>
      </c>
      <c r="G98" s="1568">
        <f t="shared" si="13"/>
        <v>0</v>
      </c>
      <c r="H98" s="1094">
        <v>16</v>
      </c>
      <c r="I98" s="1094">
        <v>16</v>
      </c>
      <c r="J98" s="61"/>
      <c r="K98" s="1574">
        <f t="shared" si="14"/>
        <v>0</v>
      </c>
    </row>
    <row r="99" spans="1:1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99" s="477"/>
      <c r="C99" s="1095" t="s">
        <v>635</v>
      </c>
      <c r="D99" s="1108" t="s">
        <v>9660</v>
      </c>
      <c r="E99" s="1339">
        <v>48.66</v>
      </c>
      <c r="F99" s="1097">
        <f t="shared" si="2"/>
        <v>0</v>
      </c>
      <c r="G99" s="1569">
        <f>IFERROR(E99*F99,"-")</f>
        <v>0</v>
      </c>
      <c r="H99" s="1098">
        <v>25</v>
      </c>
      <c r="I99" s="1098">
        <v>25</v>
      </c>
      <c r="J99" s="111"/>
      <c r="K99" s="1575">
        <f>IFERROR(G99*J99,0)</f>
        <v>0</v>
      </c>
    </row>
    <row r="100" spans="1:1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0" s="477"/>
      <c r="C100" s="1095" t="s">
        <v>636</v>
      </c>
      <c r="D100" s="1108" t="s">
        <v>9661</v>
      </c>
      <c r="E100" s="1339">
        <v>49.54</v>
      </c>
      <c r="F100" s="1097">
        <f t="shared" si="2"/>
        <v>0</v>
      </c>
      <c r="G100" s="1569">
        <f>IFERROR(E100*F100,"-")</f>
        <v>0</v>
      </c>
      <c r="H100" s="1098">
        <v>21</v>
      </c>
      <c r="I100" s="1098">
        <v>21</v>
      </c>
      <c r="J100" s="111"/>
      <c r="K100" s="1575">
        <f>IFERROR(G100*J100,0)</f>
        <v>0</v>
      </c>
    </row>
    <row r="101" spans="1:1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1" s="477"/>
      <c r="C101" s="1095" t="s">
        <v>637</v>
      </c>
      <c r="D101" s="1108" t="s">
        <v>9662</v>
      </c>
      <c r="E101" s="1339">
        <v>49.54</v>
      </c>
      <c r="F101" s="1097">
        <f t="shared" si="2"/>
        <v>0</v>
      </c>
      <c r="G101" s="1569">
        <f>IFERROR(E101*F101,"-")</f>
        <v>0</v>
      </c>
      <c r="H101" s="1098">
        <v>20</v>
      </c>
      <c r="I101" s="1098">
        <v>20</v>
      </c>
      <c r="J101" s="111"/>
      <c r="K101" s="1575">
        <f>IFERROR(G101*J101,0)</f>
        <v>0</v>
      </c>
    </row>
    <row r="102" spans="1:1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2" s="477"/>
      <c r="C102" s="1095" t="s">
        <v>638</v>
      </c>
      <c r="D102" s="1108" t="s">
        <v>9663</v>
      </c>
      <c r="E102" s="1339">
        <v>58.12</v>
      </c>
      <c r="F102" s="1097">
        <f t="shared" si="2"/>
        <v>0</v>
      </c>
      <c r="G102" s="1569">
        <f>IFERROR(E102*F102,"-")</f>
        <v>0</v>
      </c>
      <c r="H102" s="1098">
        <v>15</v>
      </c>
      <c r="I102" s="1098">
        <v>15</v>
      </c>
      <c r="J102" s="111"/>
      <c r="K102" s="1575">
        <f>IFERROR(G102*J102,0)</f>
        <v>0</v>
      </c>
    </row>
    <row r="103" spans="1:1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3" s="477"/>
      <c r="C103" s="1091" t="s">
        <v>639</v>
      </c>
      <c r="D103" s="1092" t="s">
        <v>9664</v>
      </c>
      <c r="E103" s="1338">
        <v>60.4</v>
      </c>
      <c r="F103" s="1093">
        <f t="shared" si="2"/>
        <v>0</v>
      </c>
      <c r="G103" s="1568">
        <f>IFERROR(E103*F103,"-")</f>
        <v>0</v>
      </c>
      <c r="H103" s="1094">
        <v>15</v>
      </c>
      <c r="I103" s="1094">
        <v>15</v>
      </c>
      <c r="J103" s="61"/>
      <c r="K103" s="1574">
        <f>IFERROR(G103*J103,0)</f>
        <v>0</v>
      </c>
    </row>
    <row r="104" spans="1:1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4" s="477"/>
      <c r="C104" s="1105"/>
      <c r="D104" s="1106"/>
      <c r="E104" s="1342" t="s">
        <v>563</v>
      </c>
      <c r="F104" s="1107"/>
      <c r="G104" s="1572"/>
      <c r="H104" s="1020"/>
      <c r="I104" s="1020"/>
      <c r="J104" s="110"/>
      <c r="K104" s="1540"/>
    </row>
    <row r="105" spans="1:1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5" s="477"/>
      <c r="C105" s="1088" t="s">
        <v>640</v>
      </c>
      <c r="D105" s="1089" t="s">
        <v>9665</v>
      </c>
      <c r="E105" s="1337">
        <v>82.08</v>
      </c>
      <c r="F105" s="1090">
        <f t="shared" si="2"/>
        <v>0</v>
      </c>
      <c r="G105" s="1567">
        <f t="shared" ref="G105:G113" si="15">IFERROR(E105*F105,"-")</f>
        <v>0</v>
      </c>
      <c r="H105" s="57">
        <v>18</v>
      </c>
      <c r="I105" s="57">
        <v>18</v>
      </c>
      <c r="J105" s="40"/>
      <c r="K105" s="1373">
        <f t="shared" ref="K105:K113" si="16">IFERROR(G105*J105,0)</f>
        <v>0</v>
      </c>
    </row>
    <row r="106" spans="1:1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6" s="477"/>
      <c r="C106" s="1095" t="s">
        <v>641</v>
      </c>
      <c r="D106" s="1096" t="s">
        <v>9666</v>
      </c>
      <c r="E106" s="1339">
        <v>83.5</v>
      </c>
      <c r="F106" s="1097">
        <f t="shared" si="2"/>
        <v>0</v>
      </c>
      <c r="G106" s="1569">
        <f t="shared" si="15"/>
        <v>0</v>
      </c>
      <c r="H106" s="1098">
        <v>16</v>
      </c>
      <c r="I106" s="1098">
        <v>16</v>
      </c>
      <c r="J106" s="111"/>
      <c r="K106" s="1575">
        <f t="shared" si="16"/>
        <v>0</v>
      </c>
    </row>
    <row r="107" spans="1:1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7" s="477"/>
      <c r="C107" s="1095" t="s">
        <v>642</v>
      </c>
      <c r="D107" s="1096" t="s">
        <v>9667</v>
      </c>
      <c r="E107" s="1339">
        <v>91.61</v>
      </c>
      <c r="F107" s="1097">
        <f t="shared" si="2"/>
        <v>0</v>
      </c>
      <c r="G107" s="1569">
        <f t="shared" si="15"/>
        <v>0</v>
      </c>
      <c r="H107" s="1098">
        <v>16</v>
      </c>
      <c r="I107" s="1098">
        <v>16</v>
      </c>
      <c r="J107" s="111"/>
      <c r="K107" s="1575">
        <f t="shared" si="16"/>
        <v>0</v>
      </c>
    </row>
    <row r="108" spans="1:1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8" s="477"/>
      <c r="C108" s="1095" t="s">
        <v>643</v>
      </c>
      <c r="D108" s="1096" t="s">
        <v>9668</v>
      </c>
      <c r="E108" s="1339">
        <v>91.61</v>
      </c>
      <c r="F108" s="1097">
        <f t="shared" si="2"/>
        <v>0</v>
      </c>
      <c r="G108" s="1569">
        <f t="shared" si="15"/>
        <v>0</v>
      </c>
      <c r="H108" s="1098">
        <v>16</v>
      </c>
      <c r="I108" s="1098">
        <v>16</v>
      </c>
      <c r="J108" s="111"/>
      <c r="K108" s="1575">
        <f t="shared" si="16"/>
        <v>0</v>
      </c>
    </row>
    <row r="109" spans="1:1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09" s="477"/>
      <c r="C109" s="1091" t="s">
        <v>644</v>
      </c>
      <c r="D109" s="1092" t="s">
        <v>9669</v>
      </c>
      <c r="E109" s="1338">
        <v>82.08</v>
      </c>
      <c r="F109" s="1093">
        <f t="shared" si="2"/>
        <v>0</v>
      </c>
      <c r="G109" s="1568">
        <f t="shared" si="15"/>
        <v>0</v>
      </c>
      <c r="H109" s="1094">
        <v>16</v>
      </c>
      <c r="I109" s="1094">
        <v>16</v>
      </c>
      <c r="J109" s="61"/>
      <c r="K109" s="1574">
        <f t="shared" si="16"/>
        <v>0</v>
      </c>
    </row>
    <row r="110" spans="1:1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0" s="477"/>
      <c r="C110" s="1095" t="s">
        <v>645</v>
      </c>
      <c r="D110" s="1096" t="s">
        <v>9670</v>
      </c>
      <c r="E110" s="1339">
        <v>89.41</v>
      </c>
      <c r="F110" s="1097">
        <f t="shared" si="2"/>
        <v>0</v>
      </c>
      <c r="G110" s="1569">
        <f t="shared" si="15"/>
        <v>0</v>
      </c>
      <c r="H110" s="1098">
        <v>18</v>
      </c>
      <c r="I110" s="1098">
        <v>18</v>
      </c>
      <c r="J110" s="111"/>
      <c r="K110" s="1575">
        <f t="shared" si="16"/>
        <v>0</v>
      </c>
    </row>
    <row r="111" spans="1:1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1" s="477"/>
      <c r="C111" s="1095" t="s">
        <v>646</v>
      </c>
      <c r="D111" s="1096" t="s">
        <v>9671</v>
      </c>
      <c r="E111" s="1339">
        <v>104.57</v>
      </c>
      <c r="F111" s="1097">
        <f t="shared" si="2"/>
        <v>0</v>
      </c>
      <c r="G111" s="1569">
        <f t="shared" si="15"/>
        <v>0</v>
      </c>
      <c r="H111" s="1098">
        <v>18</v>
      </c>
      <c r="I111" s="1098">
        <v>18</v>
      </c>
      <c r="J111" s="111"/>
      <c r="K111" s="1575">
        <f t="shared" si="16"/>
        <v>0</v>
      </c>
    </row>
    <row r="112" spans="1:1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2" s="477"/>
      <c r="C112" s="1095" t="s">
        <v>647</v>
      </c>
      <c r="D112" s="1096" t="s">
        <v>9672</v>
      </c>
      <c r="E112" s="1339">
        <v>96.86</v>
      </c>
      <c r="F112" s="1097">
        <f t="shared" si="2"/>
        <v>0</v>
      </c>
      <c r="G112" s="1569">
        <f t="shared" si="15"/>
        <v>0</v>
      </c>
      <c r="H112" s="1098">
        <v>18</v>
      </c>
      <c r="I112" s="1098">
        <v>18</v>
      </c>
      <c r="J112" s="111"/>
      <c r="K112" s="1575">
        <f t="shared" si="16"/>
        <v>0</v>
      </c>
    </row>
    <row r="113" spans="1:1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3" s="477"/>
      <c r="C113" s="1091" t="s">
        <v>648</v>
      </c>
      <c r="D113" s="1092" t="s">
        <v>9673</v>
      </c>
      <c r="E113" s="1338">
        <v>88.8</v>
      </c>
      <c r="F113" s="1093">
        <f t="shared" si="2"/>
        <v>0</v>
      </c>
      <c r="G113" s="1568">
        <f t="shared" si="15"/>
        <v>0</v>
      </c>
      <c r="H113" s="1094">
        <v>16</v>
      </c>
      <c r="I113" s="1094">
        <v>16</v>
      </c>
      <c r="J113" s="61"/>
      <c r="K113" s="1574">
        <f t="shared" si="16"/>
        <v>0</v>
      </c>
    </row>
    <row r="114" spans="1:1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4" s="477"/>
      <c r="C114" s="1088" t="s">
        <v>649</v>
      </c>
      <c r="D114" s="1089" t="s">
        <v>9674</v>
      </c>
      <c r="E114" s="1337">
        <v>80.23</v>
      </c>
      <c r="F114" s="1090">
        <f t="shared" si="2"/>
        <v>0</v>
      </c>
      <c r="G114" s="1567">
        <f t="shared" ref="G114:G119" si="17">IFERROR(E114*F114,"-")</f>
        <v>0</v>
      </c>
      <c r="H114" s="57">
        <v>20</v>
      </c>
      <c r="I114" s="57">
        <v>20</v>
      </c>
      <c r="J114" s="40"/>
      <c r="K114" s="1373">
        <f t="shared" ref="K114:K119" si="18">IFERROR(G114*J114,0)</f>
        <v>0</v>
      </c>
    </row>
    <row r="115" spans="1:1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5" s="477"/>
      <c r="C115" s="1095" t="s">
        <v>650</v>
      </c>
      <c r="D115" s="1096" t="s">
        <v>9675</v>
      </c>
      <c r="E115" s="1339">
        <v>80.23</v>
      </c>
      <c r="F115" s="1097">
        <f t="shared" si="2"/>
        <v>0</v>
      </c>
      <c r="G115" s="1569">
        <f t="shared" si="17"/>
        <v>0</v>
      </c>
      <c r="H115" s="1098">
        <v>20</v>
      </c>
      <c r="I115" s="1098">
        <v>20</v>
      </c>
      <c r="J115" s="111"/>
      <c r="K115" s="1575">
        <f t="shared" si="18"/>
        <v>0</v>
      </c>
    </row>
    <row r="116" spans="1:1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6" s="477"/>
      <c r="C116" s="1095" t="s">
        <v>651</v>
      </c>
      <c r="D116" s="1096" t="s">
        <v>9676</v>
      </c>
      <c r="E116" s="1339">
        <v>78.77</v>
      </c>
      <c r="F116" s="1097">
        <f t="shared" si="2"/>
        <v>0</v>
      </c>
      <c r="G116" s="1569">
        <f t="shared" si="17"/>
        <v>0</v>
      </c>
      <c r="H116" s="1098">
        <v>17</v>
      </c>
      <c r="I116" s="1098">
        <v>17</v>
      </c>
      <c r="J116" s="111"/>
      <c r="K116" s="1575">
        <f t="shared" si="18"/>
        <v>0</v>
      </c>
    </row>
    <row r="117" spans="1:1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7" s="477"/>
      <c r="C117" s="1095" t="s">
        <v>652</v>
      </c>
      <c r="D117" s="1096" t="s">
        <v>9677</v>
      </c>
      <c r="E117" s="1339">
        <v>93.32</v>
      </c>
      <c r="F117" s="1097">
        <f t="shared" si="2"/>
        <v>0</v>
      </c>
      <c r="G117" s="1569">
        <f t="shared" si="17"/>
        <v>0</v>
      </c>
      <c r="H117" s="1098">
        <v>15</v>
      </c>
      <c r="I117" s="1098">
        <v>15</v>
      </c>
      <c r="J117" s="111"/>
      <c r="K117" s="1575">
        <f t="shared" si="18"/>
        <v>0</v>
      </c>
    </row>
    <row r="118" spans="1:1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8" s="477"/>
      <c r="C118" s="1095" t="s">
        <v>653</v>
      </c>
      <c r="D118" s="1096" t="s">
        <v>9678</v>
      </c>
      <c r="E118" s="1339">
        <v>93.32</v>
      </c>
      <c r="F118" s="1097">
        <f t="shared" si="2"/>
        <v>0</v>
      </c>
      <c r="G118" s="1569">
        <f t="shared" si="17"/>
        <v>0</v>
      </c>
      <c r="H118" s="1098">
        <v>17</v>
      </c>
      <c r="I118" s="1098">
        <v>17</v>
      </c>
      <c r="J118" s="111"/>
      <c r="K118" s="1575">
        <f t="shared" si="18"/>
        <v>0</v>
      </c>
    </row>
    <row r="119" spans="1:1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19" s="477"/>
      <c r="C119" s="1091" t="s">
        <v>654</v>
      </c>
      <c r="D119" s="1092" t="s">
        <v>9679</v>
      </c>
      <c r="E119" s="1338">
        <v>93.32</v>
      </c>
      <c r="F119" s="1093">
        <f t="shared" si="2"/>
        <v>0</v>
      </c>
      <c r="G119" s="1568">
        <f t="shared" si="17"/>
        <v>0</v>
      </c>
      <c r="H119" s="1094">
        <v>15</v>
      </c>
      <c r="I119" s="1094">
        <v>15</v>
      </c>
      <c r="J119" s="61"/>
      <c r="K119" s="1574">
        <f t="shared" si="18"/>
        <v>0</v>
      </c>
    </row>
    <row r="120" spans="1:1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0" s="477"/>
      <c r="C120" s="1095" t="s">
        <v>655</v>
      </c>
      <c r="D120" s="1108" t="s">
        <v>9680</v>
      </c>
      <c r="E120" s="1339">
        <v>71.010000000000005</v>
      </c>
      <c r="F120" s="1097">
        <f t="shared" si="2"/>
        <v>0</v>
      </c>
      <c r="G120" s="1569">
        <f t="shared" ref="G120:G125" si="19">IFERROR(E120*F120,"-")</f>
        <v>0</v>
      </c>
      <c r="H120" s="1098">
        <v>18</v>
      </c>
      <c r="I120" s="1098">
        <v>18</v>
      </c>
      <c r="J120" s="111"/>
      <c r="K120" s="1575">
        <f t="shared" ref="K120:K125" si="20">IFERROR(G120*J120,0)</f>
        <v>0</v>
      </c>
    </row>
    <row r="121" spans="1:1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1" s="477"/>
      <c r="C121" s="1095" t="s">
        <v>656</v>
      </c>
      <c r="D121" s="1108" t="s">
        <v>9681</v>
      </c>
      <c r="E121" s="1339">
        <v>72.319999999999993</v>
      </c>
      <c r="F121" s="1097">
        <f t="shared" si="2"/>
        <v>0</v>
      </c>
      <c r="G121" s="1569">
        <f t="shared" si="19"/>
        <v>0</v>
      </c>
      <c r="H121" s="1098">
        <v>18</v>
      </c>
      <c r="I121" s="1098">
        <v>18</v>
      </c>
      <c r="J121" s="111"/>
      <c r="K121" s="1575">
        <f t="shared" si="20"/>
        <v>0</v>
      </c>
    </row>
    <row r="122" spans="1:1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2" s="477"/>
      <c r="C122" s="1095" t="s">
        <v>657</v>
      </c>
      <c r="D122" s="1108" t="s">
        <v>9682</v>
      </c>
      <c r="E122" s="1339">
        <v>71.010000000000005</v>
      </c>
      <c r="F122" s="1097">
        <f t="shared" si="2"/>
        <v>0</v>
      </c>
      <c r="G122" s="1569">
        <f t="shared" si="19"/>
        <v>0</v>
      </c>
      <c r="H122" s="1098">
        <v>18</v>
      </c>
      <c r="I122" s="1098">
        <v>18</v>
      </c>
      <c r="J122" s="111"/>
      <c r="K122" s="1575">
        <f t="shared" si="20"/>
        <v>0</v>
      </c>
    </row>
    <row r="123" spans="1:1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3" s="477"/>
      <c r="C123" s="1095" t="s">
        <v>658</v>
      </c>
      <c r="D123" s="1108" t="s">
        <v>9683</v>
      </c>
      <c r="E123" s="1339">
        <v>83.96</v>
      </c>
      <c r="F123" s="1097">
        <f t="shared" si="2"/>
        <v>0</v>
      </c>
      <c r="G123" s="1569">
        <f t="shared" si="19"/>
        <v>0</v>
      </c>
      <c r="H123" s="1098">
        <v>16</v>
      </c>
      <c r="I123" s="1098">
        <v>16</v>
      </c>
      <c r="J123" s="111"/>
      <c r="K123" s="1575">
        <f t="shared" si="20"/>
        <v>0</v>
      </c>
    </row>
    <row r="124" spans="1:1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4" s="477"/>
      <c r="C124" s="1095" t="s">
        <v>659</v>
      </c>
      <c r="D124" s="1108" t="s">
        <v>9684</v>
      </c>
      <c r="E124" s="1339">
        <v>85.54</v>
      </c>
      <c r="F124" s="1097">
        <f t="shared" si="2"/>
        <v>0</v>
      </c>
      <c r="G124" s="1569">
        <f t="shared" si="19"/>
        <v>0</v>
      </c>
      <c r="H124" s="1098">
        <v>16</v>
      </c>
      <c r="I124" s="1098">
        <v>16</v>
      </c>
      <c r="J124" s="111"/>
      <c r="K124" s="1575">
        <f t="shared" si="20"/>
        <v>0</v>
      </c>
    </row>
    <row r="125" spans="1:1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5" s="477"/>
      <c r="C125" s="1091" t="s">
        <v>660</v>
      </c>
      <c r="D125" s="1092" t="s">
        <v>9685</v>
      </c>
      <c r="E125" s="1338">
        <v>164.96</v>
      </c>
      <c r="F125" s="1093">
        <f t="shared" si="2"/>
        <v>0</v>
      </c>
      <c r="G125" s="1568">
        <f t="shared" si="19"/>
        <v>0</v>
      </c>
      <c r="H125" s="1094">
        <v>8</v>
      </c>
      <c r="I125" s="1094">
        <v>8</v>
      </c>
      <c r="J125" s="61"/>
      <c r="K125" s="1574">
        <f t="shared" si="20"/>
        <v>0</v>
      </c>
    </row>
    <row r="126" spans="1:1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6" s="477"/>
      <c r="C126" s="1105"/>
      <c r="D126" s="1106"/>
      <c r="E126" s="1342" t="s">
        <v>563</v>
      </c>
      <c r="F126" s="1107"/>
      <c r="G126" s="1572"/>
      <c r="H126" s="1020"/>
      <c r="I126" s="1020"/>
      <c r="J126" s="110"/>
      <c r="K126" s="1540"/>
    </row>
    <row r="127" spans="1:1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7" s="477"/>
      <c r="C127" s="1088" t="s">
        <v>661</v>
      </c>
      <c r="D127" s="1109" t="s">
        <v>9686</v>
      </c>
      <c r="E127" s="1337">
        <v>410</v>
      </c>
      <c r="F127" s="1090">
        <f t="shared" si="2"/>
        <v>0</v>
      </c>
      <c r="G127" s="1567">
        <f>IFERROR(E127*F127,"-")</f>
        <v>0</v>
      </c>
      <c r="H127" s="57">
        <v>6</v>
      </c>
      <c r="I127" s="57">
        <v>6</v>
      </c>
      <c r="J127" s="40"/>
      <c r="K127" s="1373">
        <f>IFERROR(G127*J127,0)</f>
        <v>0</v>
      </c>
    </row>
    <row r="128" spans="1:1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8" s="477"/>
      <c r="C128" s="1095" t="s">
        <v>662</v>
      </c>
      <c r="D128" s="1108" t="s">
        <v>9687</v>
      </c>
      <c r="E128" s="1339">
        <v>444.97</v>
      </c>
      <c r="F128" s="1097">
        <f t="shared" si="2"/>
        <v>0</v>
      </c>
      <c r="G128" s="1569">
        <f>IFERROR(E128*F128,"-")</f>
        <v>0</v>
      </c>
      <c r="H128" s="1098">
        <v>6</v>
      </c>
      <c r="I128" s="1098">
        <v>6</v>
      </c>
      <c r="J128" s="111"/>
      <c r="K128" s="1575">
        <f>IFERROR(G128*J128,0)</f>
        <v>0</v>
      </c>
    </row>
    <row r="129" spans="1:1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29" s="477"/>
      <c r="C129" s="1091" t="s">
        <v>663</v>
      </c>
      <c r="D129" s="1092" t="s">
        <v>9688</v>
      </c>
      <c r="E129" s="1338">
        <v>454.78</v>
      </c>
      <c r="F129" s="1093">
        <f t="shared" si="2"/>
        <v>0</v>
      </c>
      <c r="G129" s="1568">
        <f>IFERROR(E129*F129,"-")</f>
        <v>0</v>
      </c>
      <c r="H129" s="1094">
        <v>6</v>
      </c>
      <c r="I129" s="1094">
        <v>6</v>
      </c>
      <c r="J129" s="61"/>
      <c r="K129" s="1574">
        <f>IFERROR(G129*J129,0)</f>
        <v>0</v>
      </c>
    </row>
    <row r="130" spans="1:1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0" s="1040"/>
      <c r="C130" s="1099"/>
      <c r="D130" s="565" t="s">
        <v>5628</v>
      </c>
      <c r="E130" s="1340" t="s">
        <v>563</v>
      </c>
      <c r="F130" s="1100"/>
      <c r="G130" s="1570"/>
      <c r="H130" s="1101"/>
      <c r="I130" s="1101"/>
      <c r="J130" s="195"/>
      <c r="K130" s="1576"/>
    </row>
    <row r="131" spans="1:1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1" s="477"/>
      <c r="C131" s="1088" t="s">
        <v>664</v>
      </c>
      <c r="D131" s="1089" t="s">
        <v>10454</v>
      </c>
      <c r="E131" s="1337">
        <v>13.55</v>
      </c>
      <c r="F131" s="1090">
        <f t="shared" si="2"/>
        <v>0</v>
      </c>
      <c r="G131" s="1567">
        <f t="shared" ref="G131:G136" si="21">IFERROR(E131*F131,"-")</f>
        <v>0</v>
      </c>
      <c r="H131" s="57">
        <v>100</v>
      </c>
      <c r="I131" s="57">
        <v>100</v>
      </c>
      <c r="J131" s="40"/>
      <c r="K131" s="1373">
        <f t="shared" ref="K131:K136" si="22">IFERROR(G131*J131,0)</f>
        <v>0</v>
      </c>
    </row>
    <row r="132" spans="1:1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2" s="477"/>
      <c r="C132" s="1095" t="s">
        <v>665</v>
      </c>
      <c r="D132" s="1096" t="s">
        <v>10455</v>
      </c>
      <c r="E132" s="1339">
        <v>17.55</v>
      </c>
      <c r="F132" s="1097">
        <f>$F$2</f>
        <v>0</v>
      </c>
      <c r="G132" s="1569">
        <f t="shared" si="21"/>
        <v>0</v>
      </c>
      <c r="H132" s="1098">
        <v>115</v>
      </c>
      <c r="I132" s="1098">
        <v>115</v>
      </c>
      <c r="J132" s="111"/>
      <c r="K132" s="1575">
        <f t="shared" si="22"/>
        <v>0</v>
      </c>
    </row>
    <row r="133" spans="1:1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3" s="477"/>
      <c r="C133" s="1095" t="s">
        <v>666</v>
      </c>
      <c r="D133" s="1096" t="s">
        <v>10456</v>
      </c>
      <c r="E133" s="1339">
        <v>89.98</v>
      </c>
      <c r="F133" s="1097">
        <f t="shared" si="2"/>
        <v>0</v>
      </c>
      <c r="G133" s="1569">
        <f t="shared" si="21"/>
        <v>0</v>
      </c>
      <c r="H133" s="1098">
        <v>50</v>
      </c>
      <c r="I133" s="1098">
        <v>50</v>
      </c>
      <c r="J133" s="111"/>
      <c r="K133" s="1575">
        <f t="shared" si="22"/>
        <v>0</v>
      </c>
    </row>
    <row r="134" spans="1:1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4" s="477"/>
      <c r="C134" s="1095" t="s">
        <v>667</v>
      </c>
      <c r="D134" s="1096" t="s">
        <v>10457</v>
      </c>
      <c r="E134" s="1339">
        <v>74.25</v>
      </c>
      <c r="F134" s="1097">
        <f t="shared" si="2"/>
        <v>0</v>
      </c>
      <c r="G134" s="1569">
        <f t="shared" si="21"/>
        <v>0</v>
      </c>
      <c r="H134" s="1098">
        <v>10</v>
      </c>
      <c r="I134" s="1098">
        <v>10</v>
      </c>
      <c r="J134" s="111"/>
      <c r="K134" s="1575">
        <f t="shared" si="22"/>
        <v>0</v>
      </c>
    </row>
    <row r="135" spans="1:1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5" s="477"/>
      <c r="C135" s="1095" t="s">
        <v>668</v>
      </c>
      <c r="D135" s="1096" t="s">
        <v>10458</v>
      </c>
      <c r="E135" s="1339">
        <v>121.69</v>
      </c>
      <c r="F135" s="1097">
        <f t="shared" si="2"/>
        <v>0</v>
      </c>
      <c r="G135" s="1569">
        <f t="shared" si="21"/>
        <v>0</v>
      </c>
      <c r="H135" s="1098">
        <v>48</v>
      </c>
      <c r="I135" s="1098">
        <v>48</v>
      </c>
      <c r="J135" s="111"/>
      <c r="K135" s="1575">
        <f t="shared" si="22"/>
        <v>0</v>
      </c>
    </row>
    <row r="136" spans="1:1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  <c r="B136" s="492"/>
      <c r="C136" s="1095" t="s">
        <v>669</v>
      </c>
      <c r="D136" s="1096" t="s">
        <v>10459</v>
      </c>
      <c r="E136" s="1339">
        <v>121.67</v>
      </c>
      <c r="F136" s="1097">
        <f t="shared" si="2"/>
        <v>0</v>
      </c>
      <c r="G136" s="1569">
        <f t="shared" si="21"/>
        <v>0</v>
      </c>
      <c r="H136" s="1098">
        <v>10</v>
      </c>
      <c r="I136" s="1098">
        <v>10</v>
      </c>
      <c r="J136" s="111"/>
      <c r="K136" s="1575">
        <f t="shared" si="22"/>
        <v>0</v>
      </c>
    </row>
    <row r="137" spans="1:1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38" spans="1:11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39" spans="1:11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0" spans="1:11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1" spans="1:11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2" spans="1:11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3" spans="1:11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4" spans="1:11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5" spans="1:1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6" spans="1:1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7" spans="1:1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8" spans="1:1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49" spans="1:1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0" spans="1:1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1" spans="1:1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2" spans="1:1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3" spans="1:1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4" spans="1:1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5" spans="1:1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6" spans="1:1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7" spans="1:1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8" spans="1:1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59" spans="1:1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0" spans="1:1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1" spans="1:1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2" spans="1:1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3" spans="1:1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4" spans="1:1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5" spans="1:1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6" spans="1:1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7" spans="1:1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8" spans="1:1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69" spans="1:1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0" spans="1:1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1" spans="1:1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2" spans="1:1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3" spans="1:1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4" spans="1:1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5" spans="1:1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6" spans="1:1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7" spans="1:1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8" spans="1:1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79" spans="1:1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0" spans="1:1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1" spans="1:1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2" spans="1:1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3" spans="1:1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4" spans="1:1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5" spans="1:1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6" spans="1:1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7" spans="1:1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8" spans="1:1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89" spans="1:1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0" spans="1:1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1" spans="1:1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2" spans="1:1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3" spans="1:1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4" spans="1:1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5" spans="1:1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6" spans="1:1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7" spans="1:1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8" spans="1:1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199" spans="1:1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0" spans="1:1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1" spans="1:1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2" spans="1:1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3" spans="1:1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4" spans="1:1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5" spans="1:1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6" spans="1:1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7" spans="1:1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8" spans="1:1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09" spans="1:1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0" spans="1:1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1" spans="1:1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2" spans="1:1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3" spans="1:1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4" spans="1:1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5" spans="1:1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6" spans="1:1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7" spans="1:1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8" spans="1:1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19" spans="1:1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0" spans="1:1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1" spans="1:1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2" spans="1:1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3" spans="1:1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4" spans="1:1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5" spans="1:1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6" spans="1:1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7" spans="1:1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8" spans="1:1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29" spans="1:1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0" spans="1:1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1" spans="1:1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2" spans="1:1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3" spans="1:1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4" spans="1:1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5" spans="1:1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6" spans="1:1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7" spans="1:1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8" spans="1:1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39" spans="1:1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0" spans="1:1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1" spans="1:1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2" spans="1:1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3" spans="1:1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4" spans="1:1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5" spans="1:1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6" spans="1:1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7" spans="1:1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8" spans="1:1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49" spans="1:1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0" spans="1:1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1" spans="1:1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2" spans="1:1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3" spans="1:1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4" spans="1:1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5" spans="1:1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6" spans="1:1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7" spans="1:1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8" spans="1:1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59" spans="1:1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0" spans="1:1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1" spans="1:1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2" spans="1:1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3" spans="1:1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4" spans="1:1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5" spans="1:1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6" spans="1:1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7" spans="1:1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8" spans="1:1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69" spans="1:1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0" spans="1:1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1" spans="1:1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2" spans="1:1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3" spans="1:1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4" spans="1:1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5" spans="1:1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6" spans="1:1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7" spans="1:1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8" spans="1:1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79" spans="1:1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0" spans="1:1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1" spans="1:1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2" spans="1:1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3" spans="1:1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4" spans="1:1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5" spans="1:1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6" spans="1:1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7" spans="1:1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8" spans="1:1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89" spans="1:1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0" spans="1:1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1" spans="1:1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2" spans="1:1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3" spans="1:1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4" spans="1:1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5" spans="1:1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6" spans="1:1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7" spans="1:1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8" spans="1:1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299" spans="1:1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0" spans="1:1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1" spans="1:1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2" spans="1:1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3" spans="1:1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4" spans="1:1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5" spans="1:1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6" spans="1:1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7" spans="1:1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8" spans="1:1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09" spans="1:1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0" spans="1:1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1" spans="1:1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2" spans="1:1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3" spans="1:1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4" spans="1:1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5" spans="1:1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6" spans="1:1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7" spans="1:1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8" spans="1:1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19" spans="1:1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0" spans="1:1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1" spans="1:1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2" spans="1:1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3" spans="1:1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4" spans="1:1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5" spans="1:1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6" spans="1:1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7" spans="1:1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8" spans="1:1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29" spans="1:1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0" spans="1:1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1" spans="1:1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2" spans="1:1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3" spans="1:1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4" spans="1:1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5" spans="1:1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6" spans="1:1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7" spans="1:1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8" spans="1:1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39" spans="1:1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0" spans="1:1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1" spans="1:1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2" spans="1:1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3" spans="1:1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4" spans="1:1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5" spans="1:1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6" spans="1:1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7" spans="1:1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8" spans="1:1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49" spans="1:1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0" spans="1:1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1" spans="1:1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2" spans="1:1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3" spans="1:1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4" spans="1:1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5" spans="1:1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6" spans="1:1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7" spans="1:1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8" spans="1:1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59" spans="1:1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0" spans="1:1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1" spans="1:1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2" spans="1:1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3" spans="1:1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4" spans="1:1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5" spans="1:1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6" spans="1:1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7" spans="1:1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8" spans="1:1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69" spans="1:1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0" spans="1:1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1" spans="1:1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2" spans="1:1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3" spans="1:1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4" spans="1:1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5" spans="1:1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6" spans="1:1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7" spans="1:1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8" spans="1:1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79" spans="1:1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0" spans="1:1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1" spans="1:1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2" spans="1:1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3" spans="1:1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4" spans="1:1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5" spans="1:1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6" spans="1:1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7" spans="1:1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8" spans="1:1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89" spans="1:1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0" spans="1:1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1" spans="1:1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2" spans="1:1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3" spans="1:1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4" spans="1:1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5" spans="1:1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6" spans="1:1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7" spans="1:1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8" spans="1:1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399" spans="1:1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0" spans="1:1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1" spans="1:1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2" spans="1:1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3" spans="1:1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4" spans="1:1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5" spans="1:1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6" spans="1:1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7" spans="1:1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8" spans="1:1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09" spans="1:1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10" spans="1:1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  <row r="411" spans="1:1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Lines'!A:A),"")</f>
        <v/>
      </c>
    </row>
  </sheetData>
  <sheetProtection algorithmName="SHA-512" hashValue="JWxWFIf2UjC3lfGgvZj44l577lSYbym3Fxpwe5BID6G1j3rNS9kvIUkoWMjx9thD9SoPUjTqqVGZzc+EN8UX0w==" saltValue="h4wRWVhbZ2IRFcxQv4c8Ag==" spinCount="100000" sheet="1" objects="1" scenarios="1" formatColumns="0" autoFilter="0"/>
  <protectedRanges>
    <protectedRange sqref="G5:G136" name="Range2"/>
    <protectedRange sqref="J5:J136" name="Range1"/>
  </protectedRanges>
  <autoFilter ref="J3:J136" xr:uid="{EACFA43C-60DE-481D-90FD-7CA515C12D70}"/>
  <mergeCells count="2">
    <mergeCell ref="K1:K2"/>
    <mergeCell ref="B2:C2"/>
  </mergeCells>
  <hyperlinks>
    <hyperlink ref="K1" location="'Lead Sheet'!A1" display="CLICK TO RETURN TO LEAD SHEET" xr:uid="{25EF4C40-BB54-4599-B131-A70D3C7B8976}"/>
  </hyperlinks>
  <pageMargins left="0.7" right="0.7" top="0.75" bottom="0.75" header="0.3" footer="0.3"/>
  <pageSetup scale="51" fitToHeight="0" orientation="portrait" horizontalDpi="4294967292" verticalDpi="4294967292" r:id="rId1"/>
  <headerFooter>
    <oddHeader>&amp;LCAST IRON FITTINGS
&amp;K00-047Subject to change without notice&amp;RCAST IRON FITTINGS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9D20B-AC8A-419D-A5A7-C919D9E895B7}">
  <sheetPr codeName="Sheet24">
    <tabColor theme="6" tint="-0.249977111117893"/>
    <pageSetUpPr fitToPage="1"/>
  </sheetPr>
  <dimension ref="A1:N520"/>
  <sheetViews>
    <sheetView showGridLines="0" zoomScaleNormal="100" zoomScalePageLayoutView="125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10.5703125" style="1288" bestFit="1" customWidth="1"/>
    <col min="6" max="6" width="11.42578125" style="366" bestFit="1" customWidth="1"/>
    <col min="7" max="7" width="9.85546875" style="1336" customWidth="1"/>
    <col min="8" max="8" width="9.85546875" style="368" customWidth="1"/>
    <col min="9" max="9" width="9.85546875" style="50" customWidth="1"/>
    <col min="10" max="10" width="9.85546875" style="4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326"/>
      <c r="E1" s="1270"/>
      <c r="F1" s="289"/>
      <c r="G1" s="1347"/>
      <c r="H1" s="327"/>
      <c r="I1" s="328"/>
      <c r="J1" s="465" t="s">
        <v>5163</v>
      </c>
      <c r="K1" s="1884" t="s">
        <v>3940</v>
      </c>
      <c r="L1" s="304"/>
      <c r="M1" s="1287"/>
    </row>
    <row r="2" spans="1:14" ht="16.5" thickBot="1">
      <c r="B2" s="1886" t="s">
        <v>4037</v>
      </c>
      <c r="C2" s="1887"/>
      <c r="D2" s="331"/>
      <c r="E2" s="1271"/>
      <c r="F2" s="290">
        <f>'Lead Sheet'!B26</f>
        <v>0</v>
      </c>
      <c r="G2" s="1348"/>
      <c r="H2" s="332"/>
      <c r="I2" s="333"/>
      <c r="J2" s="466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5169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 ht="31.5" customHeight="1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" s="1119"/>
      <c r="C4" s="1120"/>
      <c r="D4" s="1121" t="s">
        <v>2534</v>
      </c>
      <c r="E4" s="1350"/>
      <c r="F4" s="1122"/>
      <c r="G4" s="1352"/>
      <c r="H4" s="1123"/>
      <c r="I4" s="1124"/>
      <c r="J4" s="229"/>
      <c r="K4" s="1580"/>
      <c r="L4" s="463"/>
      <c r="M4" s="1393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" s="400"/>
      <c r="C5" s="384" t="s">
        <v>2535</v>
      </c>
      <c r="D5" s="342" t="s">
        <v>11959</v>
      </c>
      <c r="E5" s="1278">
        <v>1.77</v>
      </c>
      <c r="F5" s="294">
        <f>$F$2</f>
        <v>0</v>
      </c>
      <c r="G5" s="1353">
        <f>IFERROR(E5*F5,"-")</f>
        <v>0</v>
      </c>
      <c r="H5" s="343">
        <v>25</v>
      </c>
      <c r="I5" s="504">
        <v>600</v>
      </c>
      <c r="J5" s="114"/>
      <c r="K5" s="1383">
        <f>IFERROR(G5*J5,0)</f>
        <v>0</v>
      </c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" s="400"/>
      <c r="C6" s="387" t="s">
        <v>2536</v>
      </c>
      <c r="D6" s="388" t="s">
        <v>11960</v>
      </c>
      <c r="E6" s="1275">
        <v>2.41</v>
      </c>
      <c r="F6" s="295">
        <f>$F$2</f>
        <v>0</v>
      </c>
      <c r="G6" s="1354">
        <f t="shared" ref="G6:G20" si="0">IFERROR(E6*F6,"-")</f>
        <v>0</v>
      </c>
      <c r="H6" s="532">
        <v>25</v>
      </c>
      <c r="I6" s="506">
        <v>600</v>
      </c>
      <c r="J6" s="116"/>
      <c r="K6" s="1385">
        <f t="shared" ref="K6:K20" si="1">IFERROR(G6*J6,0)</f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" s="400"/>
      <c r="C7" s="387" t="s">
        <v>2537</v>
      </c>
      <c r="D7" s="388" t="s">
        <v>11961</v>
      </c>
      <c r="E7" s="1275">
        <v>2.9</v>
      </c>
      <c r="F7" s="295">
        <f t="shared" ref="F7:F52" si="2">$F$2</f>
        <v>0</v>
      </c>
      <c r="G7" s="1354">
        <f t="shared" si="0"/>
        <v>0</v>
      </c>
      <c r="H7" s="532">
        <v>25</v>
      </c>
      <c r="I7" s="506">
        <v>600</v>
      </c>
      <c r="J7" s="116"/>
      <c r="K7" s="1385">
        <f t="shared" si="1"/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" s="400"/>
      <c r="C8" s="387" t="s">
        <v>2538</v>
      </c>
      <c r="D8" s="388" t="s">
        <v>11962</v>
      </c>
      <c r="E8" s="1275">
        <v>3.09</v>
      </c>
      <c r="F8" s="295">
        <f t="shared" si="2"/>
        <v>0</v>
      </c>
      <c r="G8" s="1354">
        <f t="shared" si="0"/>
        <v>0</v>
      </c>
      <c r="H8" s="532">
        <v>25</v>
      </c>
      <c r="I8" s="506">
        <v>400</v>
      </c>
      <c r="J8" s="116"/>
      <c r="K8" s="1385">
        <f t="shared" si="1"/>
        <v>0</v>
      </c>
      <c r="L8" s="304"/>
      <c r="M8" s="1287"/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" s="400"/>
      <c r="C9" s="387" t="s">
        <v>2539</v>
      </c>
      <c r="D9" s="388" t="s">
        <v>11963</v>
      </c>
      <c r="E9" s="1275">
        <v>3.9</v>
      </c>
      <c r="F9" s="295">
        <f t="shared" si="2"/>
        <v>0</v>
      </c>
      <c r="G9" s="1354">
        <f t="shared" si="0"/>
        <v>0</v>
      </c>
      <c r="H9" s="532">
        <v>25</v>
      </c>
      <c r="I9" s="506">
        <v>200</v>
      </c>
      <c r="J9" s="116"/>
      <c r="K9" s="1385">
        <f t="shared" si="1"/>
        <v>0</v>
      </c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" s="400"/>
      <c r="C10" s="387" t="s">
        <v>2540</v>
      </c>
      <c r="D10" s="388" t="s">
        <v>11964</v>
      </c>
      <c r="E10" s="1275">
        <v>5.46</v>
      </c>
      <c r="F10" s="295">
        <f t="shared" si="2"/>
        <v>0</v>
      </c>
      <c r="G10" s="1354">
        <f t="shared" si="0"/>
        <v>0</v>
      </c>
      <c r="H10" s="532">
        <v>25</v>
      </c>
      <c r="I10" s="506">
        <v>150</v>
      </c>
      <c r="J10" s="116"/>
      <c r="K10" s="1385">
        <f t="shared" si="1"/>
        <v>0</v>
      </c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" s="400"/>
      <c r="C11" s="387" t="s">
        <v>2541</v>
      </c>
      <c r="D11" s="388" t="s">
        <v>11965</v>
      </c>
      <c r="E11" s="1275">
        <v>7</v>
      </c>
      <c r="F11" s="295">
        <f t="shared" si="2"/>
        <v>0</v>
      </c>
      <c r="G11" s="1354">
        <f t="shared" si="0"/>
        <v>0</v>
      </c>
      <c r="H11" s="532">
        <v>25</v>
      </c>
      <c r="I11" s="506">
        <v>100</v>
      </c>
      <c r="J11" s="116"/>
      <c r="K11" s="1385">
        <f t="shared" si="1"/>
        <v>0</v>
      </c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" s="400"/>
      <c r="C12" s="387" t="s">
        <v>2542</v>
      </c>
      <c r="D12" s="388" t="s">
        <v>11966</v>
      </c>
      <c r="E12" s="1275">
        <v>8.84</v>
      </c>
      <c r="F12" s="295">
        <f t="shared" si="2"/>
        <v>0</v>
      </c>
      <c r="G12" s="1354">
        <f t="shared" si="0"/>
        <v>0</v>
      </c>
      <c r="H12" s="532">
        <v>25</v>
      </c>
      <c r="I12" s="506">
        <v>75</v>
      </c>
      <c r="J12" s="116"/>
      <c r="K12" s="1385">
        <f t="shared" si="1"/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" s="400"/>
      <c r="C13" s="387" t="s">
        <v>2543</v>
      </c>
      <c r="D13" s="388" t="s">
        <v>11967</v>
      </c>
      <c r="E13" s="1275">
        <v>12.67</v>
      </c>
      <c r="F13" s="295">
        <f t="shared" si="2"/>
        <v>0</v>
      </c>
      <c r="G13" s="1354">
        <f t="shared" si="0"/>
        <v>0</v>
      </c>
      <c r="H13" s="532">
        <v>25</v>
      </c>
      <c r="I13" s="506">
        <v>50</v>
      </c>
      <c r="J13" s="116"/>
      <c r="K13" s="1385">
        <f t="shared" si="1"/>
        <v>0</v>
      </c>
      <c r="L13" s="304"/>
      <c r="M13" s="1287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" s="400"/>
      <c r="C14" s="387" t="s">
        <v>2544</v>
      </c>
      <c r="D14" s="388" t="s">
        <v>11968</v>
      </c>
      <c r="E14" s="1275">
        <v>35.979999999999997</v>
      </c>
      <c r="F14" s="295">
        <f t="shared" si="2"/>
        <v>0</v>
      </c>
      <c r="G14" s="1354">
        <f t="shared" si="0"/>
        <v>0</v>
      </c>
      <c r="H14" s="506">
        <v>20</v>
      </c>
      <c r="I14" s="506">
        <v>20</v>
      </c>
      <c r="J14" s="116"/>
      <c r="K14" s="1385">
        <f t="shared" si="1"/>
        <v>0</v>
      </c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" s="400"/>
      <c r="C15" s="387" t="s">
        <v>2545</v>
      </c>
      <c r="D15" s="388" t="s">
        <v>11969</v>
      </c>
      <c r="E15" s="1275">
        <v>50.53</v>
      </c>
      <c r="F15" s="295">
        <f t="shared" si="2"/>
        <v>0</v>
      </c>
      <c r="G15" s="1354">
        <f t="shared" si="0"/>
        <v>0</v>
      </c>
      <c r="H15" s="506">
        <v>15</v>
      </c>
      <c r="I15" s="506">
        <v>15</v>
      </c>
      <c r="J15" s="116"/>
      <c r="K15" s="1385">
        <f t="shared" si="1"/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" s="400"/>
      <c r="C16" s="387" t="s">
        <v>2546</v>
      </c>
      <c r="D16" s="388" t="s">
        <v>11970</v>
      </c>
      <c r="E16" s="1275">
        <v>89.52</v>
      </c>
      <c r="F16" s="295">
        <f t="shared" si="2"/>
        <v>0</v>
      </c>
      <c r="G16" s="1354">
        <f t="shared" si="0"/>
        <v>0</v>
      </c>
      <c r="H16" s="506">
        <v>10</v>
      </c>
      <c r="I16" s="506">
        <v>10</v>
      </c>
      <c r="J16" s="116"/>
      <c r="K16" s="1385">
        <f t="shared" si="1"/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" s="400"/>
      <c r="C17" s="387" t="s">
        <v>2547</v>
      </c>
      <c r="D17" s="388" t="s">
        <v>11971</v>
      </c>
      <c r="E17" s="1275">
        <v>89.52</v>
      </c>
      <c r="F17" s="295">
        <f t="shared" si="2"/>
        <v>0</v>
      </c>
      <c r="G17" s="1354">
        <f t="shared" si="0"/>
        <v>0</v>
      </c>
      <c r="H17" s="506">
        <v>10</v>
      </c>
      <c r="I17" s="506">
        <v>10</v>
      </c>
      <c r="J17" s="116"/>
      <c r="K17" s="1385">
        <f t="shared" si="1"/>
        <v>0</v>
      </c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" s="400"/>
      <c r="C18" s="387" t="s">
        <v>2548</v>
      </c>
      <c r="D18" s="388" t="s">
        <v>11972</v>
      </c>
      <c r="E18" s="1275">
        <v>163.97</v>
      </c>
      <c r="F18" s="295">
        <f t="shared" si="2"/>
        <v>0</v>
      </c>
      <c r="G18" s="1354">
        <f t="shared" si="0"/>
        <v>0</v>
      </c>
      <c r="H18" s="506">
        <v>5</v>
      </c>
      <c r="I18" s="506">
        <v>5</v>
      </c>
      <c r="J18" s="116"/>
      <c r="K18" s="1385">
        <f t="shared" si="1"/>
        <v>0</v>
      </c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" s="400"/>
      <c r="C19" s="387" t="s">
        <v>2549</v>
      </c>
      <c r="D19" s="388" t="s">
        <v>11973</v>
      </c>
      <c r="E19" s="1275">
        <v>196.27</v>
      </c>
      <c r="F19" s="295">
        <f t="shared" si="2"/>
        <v>0</v>
      </c>
      <c r="G19" s="1354">
        <f t="shared" si="0"/>
        <v>0</v>
      </c>
      <c r="H19" s="506">
        <v>3</v>
      </c>
      <c r="I19" s="506">
        <v>3</v>
      </c>
      <c r="J19" s="116"/>
      <c r="K19" s="1385">
        <f t="shared" si="1"/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" s="400"/>
      <c r="C20" s="391" t="s">
        <v>2550</v>
      </c>
      <c r="D20" s="349" t="s">
        <v>11974</v>
      </c>
      <c r="E20" s="1276">
        <v>392.59</v>
      </c>
      <c r="F20" s="296">
        <f t="shared" si="2"/>
        <v>0</v>
      </c>
      <c r="G20" s="1355">
        <f t="shared" si="0"/>
        <v>0</v>
      </c>
      <c r="H20" s="508">
        <v>1</v>
      </c>
      <c r="I20" s="508">
        <v>1</v>
      </c>
      <c r="J20" s="117"/>
      <c r="K20" s="1389">
        <f t="shared" si="1"/>
        <v>0</v>
      </c>
      <c r="L20" s="304"/>
      <c r="M20" s="1287"/>
    </row>
    <row r="21" spans="1:13" ht="31.5" customHeight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" s="1125"/>
      <c r="C21" s="1126"/>
      <c r="D21" s="1127" t="s">
        <v>2551</v>
      </c>
      <c r="E21" s="1351" t="s">
        <v>563</v>
      </c>
      <c r="F21" s="942"/>
      <c r="G21" s="1356"/>
      <c r="H21" s="1128"/>
      <c r="I21" s="1129"/>
      <c r="J21" s="228"/>
      <c r="K21" s="1581"/>
      <c r="L21" s="304"/>
      <c r="M21" s="1287"/>
    </row>
    <row r="22" spans="1:13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" s="400"/>
      <c r="C22" s="384" t="s">
        <v>2552</v>
      </c>
      <c r="D22" s="342" t="s">
        <v>11975</v>
      </c>
      <c r="E22" s="1278">
        <v>1.68</v>
      </c>
      <c r="F22" s="294">
        <f t="shared" si="2"/>
        <v>0</v>
      </c>
      <c r="G22" s="1353">
        <f t="shared" ref="G22:G36" si="3">IFERROR(E22*F22,"-")</f>
        <v>0</v>
      </c>
      <c r="H22" s="343">
        <v>50</v>
      </c>
      <c r="I22" s="504">
        <v>1200</v>
      </c>
      <c r="J22" s="114"/>
      <c r="K22" s="1383">
        <f t="shared" ref="K22:K36" si="4">IFERROR(G22*J22,0)</f>
        <v>0</v>
      </c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" s="400"/>
      <c r="C23" s="387" t="s">
        <v>2553</v>
      </c>
      <c r="D23" s="388" t="s">
        <v>11976</v>
      </c>
      <c r="E23" s="1275">
        <v>2.2999999999999998</v>
      </c>
      <c r="F23" s="295">
        <f t="shared" si="2"/>
        <v>0</v>
      </c>
      <c r="G23" s="1354">
        <f t="shared" si="3"/>
        <v>0</v>
      </c>
      <c r="H23" s="532">
        <v>50</v>
      </c>
      <c r="I23" s="506">
        <v>1200</v>
      </c>
      <c r="J23" s="116"/>
      <c r="K23" s="1385">
        <f t="shared" si="4"/>
        <v>0</v>
      </c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" s="400"/>
      <c r="C24" s="387" t="s">
        <v>2554</v>
      </c>
      <c r="D24" s="388" t="s">
        <v>11977</v>
      </c>
      <c r="E24" s="1275">
        <v>2.75</v>
      </c>
      <c r="F24" s="295">
        <f t="shared" si="2"/>
        <v>0</v>
      </c>
      <c r="G24" s="1354">
        <f t="shared" si="3"/>
        <v>0</v>
      </c>
      <c r="H24" s="532">
        <v>50</v>
      </c>
      <c r="I24" s="506">
        <v>1200</v>
      </c>
      <c r="J24" s="116"/>
      <c r="K24" s="1385">
        <f t="shared" si="4"/>
        <v>0</v>
      </c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" s="400"/>
      <c r="C25" s="387" t="s">
        <v>2555</v>
      </c>
      <c r="D25" s="388" t="s">
        <v>11978</v>
      </c>
      <c r="E25" s="1275">
        <v>2.76</v>
      </c>
      <c r="F25" s="295">
        <f t="shared" si="2"/>
        <v>0</v>
      </c>
      <c r="G25" s="1354">
        <f t="shared" si="3"/>
        <v>0</v>
      </c>
      <c r="H25" s="532">
        <v>50</v>
      </c>
      <c r="I25" s="506">
        <v>800</v>
      </c>
      <c r="J25" s="116"/>
      <c r="K25" s="1385">
        <f t="shared" si="4"/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" s="400"/>
      <c r="C26" s="387" t="s">
        <v>2556</v>
      </c>
      <c r="D26" s="388" t="s">
        <v>11979</v>
      </c>
      <c r="E26" s="1275">
        <v>3.15</v>
      </c>
      <c r="F26" s="295">
        <f t="shared" si="2"/>
        <v>0</v>
      </c>
      <c r="G26" s="1354">
        <f t="shared" si="3"/>
        <v>0</v>
      </c>
      <c r="H26" s="532">
        <v>50</v>
      </c>
      <c r="I26" s="506">
        <v>400</v>
      </c>
      <c r="J26" s="116"/>
      <c r="K26" s="1385">
        <f t="shared" si="4"/>
        <v>0</v>
      </c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" s="400"/>
      <c r="C27" s="387" t="s">
        <v>2557</v>
      </c>
      <c r="D27" s="388" t="s">
        <v>11980</v>
      </c>
      <c r="E27" s="1275">
        <v>4.38</v>
      </c>
      <c r="F27" s="295">
        <f t="shared" si="2"/>
        <v>0</v>
      </c>
      <c r="G27" s="1354">
        <f t="shared" si="3"/>
        <v>0</v>
      </c>
      <c r="H27" s="532">
        <v>50</v>
      </c>
      <c r="I27" s="506">
        <v>300</v>
      </c>
      <c r="J27" s="116"/>
      <c r="K27" s="1385">
        <f t="shared" si="4"/>
        <v>0</v>
      </c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" s="400"/>
      <c r="C28" s="387" t="s">
        <v>2558</v>
      </c>
      <c r="D28" s="388" t="s">
        <v>11981</v>
      </c>
      <c r="E28" s="1275">
        <v>5.61</v>
      </c>
      <c r="F28" s="295">
        <f>$F$2</f>
        <v>0</v>
      </c>
      <c r="G28" s="1354">
        <f t="shared" si="3"/>
        <v>0</v>
      </c>
      <c r="H28" s="532">
        <v>50</v>
      </c>
      <c r="I28" s="506">
        <v>200</v>
      </c>
      <c r="J28" s="116"/>
      <c r="K28" s="1385">
        <f t="shared" si="4"/>
        <v>0</v>
      </c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" s="400"/>
      <c r="C29" s="387" t="s">
        <v>2559</v>
      </c>
      <c r="D29" s="388" t="s">
        <v>11982</v>
      </c>
      <c r="E29" s="1275">
        <v>7.08</v>
      </c>
      <c r="F29" s="295">
        <f t="shared" si="2"/>
        <v>0</v>
      </c>
      <c r="G29" s="1354">
        <f t="shared" si="3"/>
        <v>0</v>
      </c>
      <c r="H29" s="532">
        <v>50</v>
      </c>
      <c r="I29" s="506">
        <v>150</v>
      </c>
      <c r="J29" s="116"/>
      <c r="K29" s="1385">
        <f t="shared" si="4"/>
        <v>0</v>
      </c>
      <c r="L29" s="304"/>
      <c r="M29" s="1287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" s="400"/>
      <c r="C30" s="387" t="s">
        <v>2560</v>
      </c>
      <c r="D30" s="388" t="s">
        <v>11983</v>
      </c>
      <c r="E30" s="1275">
        <v>10.14</v>
      </c>
      <c r="F30" s="295">
        <f t="shared" si="2"/>
        <v>0</v>
      </c>
      <c r="G30" s="1354">
        <f t="shared" si="3"/>
        <v>0</v>
      </c>
      <c r="H30" s="532">
        <v>50</v>
      </c>
      <c r="I30" s="506">
        <v>100</v>
      </c>
      <c r="J30" s="116"/>
      <c r="K30" s="1385">
        <f t="shared" si="4"/>
        <v>0</v>
      </c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" s="400"/>
      <c r="C31" s="387" t="s">
        <v>2561</v>
      </c>
      <c r="D31" s="388" t="s">
        <v>11984</v>
      </c>
      <c r="E31" s="1275">
        <v>24.13</v>
      </c>
      <c r="F31" s="295">
        <f t="shared" si="2"/>
        <v>0</v>
      </c>
      <c r="G31" s="1354">
        <f t="shared" si="3"/>
        <v>0</v>
      </c>
      <c r="H31" s="506">
        <v>50</v>
      </c>
      <c r="I31" s="506">
        <v>50</v>
      </c>
      <c r="J31" s="116"/>
      <c r="K31" s="1385">
        <f t="shared" si="4"/>
        <v>0</v>
      </c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" s="400"/>
      <c r="C32" s="387" t="s">
        <v>2562</v>
      </c>
      <c r="D32" s="388" t="s">
        <v>11985</v>
      </c>
      <c r="E32" s="1275">
        <v>33.869999999999997</v>
      </c>
      <c r="F32" s="295">
        <f t="shared" si="2"/>
        <v>0</v>
      </c>
      <c r="G32" s="1354">
        <f t="shared" si="3"/>
        <v>0</v>
      </c>
      <c r="H32" s="506">
        <v>30</v>
      </c>
      <c r="I32" s="506">
        <v>30</v>
      </c>
      <c r="J32" s="116"/>
      <c r="K32" s="1385">
        <f t="shared" si="4"/>
        <v>0</v>
      </c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" s="400"/>
      <c r="C33" s="387" t="s">
        <v>2563</v>
      </c>
      <c r="D33" s="388" t="s">
        <v>11986</v>
      </c>
      <c r="E33" s="1275">
        <v>60.02</v>
      </c>
      <c r="F33" s="295">
        <f t="shared" si="2"/>
        <v>0</v>
      </c>
      <c r="G33" s="1354">
        <f t="shared" si="3"/>
        <v>0</v>
      </c>
      <c r="H33" s="506">
        <v>25</v>
      </c>
      <c r="I33" s="506">
        <v>25</v>
      </c>
      <c r="J33" s="116"/>
      <c r="K33" s="1385">
        <f t="shared" si="4"/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" s="400"/>
      <c r="C34" s="387" t="s">
        <v>2564</v>
      </c>
      <c r="D34" s="388" t="s">
        <v>11987</v>
      </c>
      <c r="E34" s="1275">
        <v>60.02</v>
      </c>
      <c r="F34" s="295">
        <f t="shared" si="2"/>
        <v>0</v>
      </c>
      <c r="G34" s="1354">
        <f t="shared" si="3"/>
        <v>0</v>
      </c>
      <c r="H34" s="506">
        <v>25</v>
      </c>
      <c r="I34" s="506">
        <v>25</v>
      </c>
      <c r="J34" s="116"/>
      <c r="K34" s="1385">
        <f t="shared" si="4"/>
        <v>0</v>
      </c>
      <c r="L34" s="304"/>
      <c r="M34" s="1287"/>
    </row>
    <row r="35" spans="1:13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" s="400"/>
      <c r="C35" s="387" t="s">
        <v>2565</v>
      </c>
      <c r="D35" s="388" t="s">
        <v>11988</v>
      </c>
      <c r="E35" s="1275">
        <v>109.84</v>
      </c>
      <c r="F35" s="295">
        <f t="shared" si="2"/>
        <v>0</v>
      </c>
      <c r="G35" s="1354">
        <f t="shared" si="3"/>
        <v>0</v>
      </c>
      <c r="H35" s="506">
        <v>15</v>
      </c>
      <c r="I35" s="506">
        <v>15</v>
      </c>
      <c r="J35" s="116"/>
      <c r="K35" s="1385">
        <f t="shared" si="4"/>
        <v>0</v>
      </c>
      <c r="L35" s="304"/>
      <c r="M35" s="1287"/>
    </row>
    <row r="36" spans="1:13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" s="400"/>
      <c r="C36" s="391" t="s">
        <v>2566</v>
      </c>
      <c r="D36" s="349" t="s">
        <v>11989</v>
      </c>
      <c r="E36" s="1276">
        <v>131.47</v>
      </c>
      <c r="F36" s="296">
        <f t="shared" si="2"/>
        <v>0</v>
      </c>
      <c r="G36" s="1355">
        <f t="shared" si="3"/>
        <v>0</v>
      </c>
      <c r="H36" s="508">
        <v>6</v>
      </c>
      <c r="I36" s="508">
        <v>6</v>
      </c>
      <c r="J36" s="117"/>
      <c r="K36" s="1389">
        <f t="shared" si="4"/>
        <v>0</v>
      </c>
      <c r="L36" s="304"/>
      <c r="M36" s="1287"/>
    </row>
    <row r="37" spans="1:13" ht="30" customHeight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" s="1125"/>
      <c r="C37" s="1126"/>
      <c r="D37" s="1127" t="s">
        <v>8713</v>
      </c>
      <c r="E37" s="1351" t="s">
        <v>563</v>
      </c>
      <c r="F37" s="942"/>
      <c r="G37" s="1356"/>
      <c r="H37" s="1128"/>
      <c r="I37" s="1129"/>
      <c r="J37" s="228"/>
      <c r="K37" s="1581"/>
      <c r="L37" s="304"/>
      <c r="M37" s="1287"/>
    </row>
    <row r="38" spans="1:13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" s="400"/>
      <c r="C38" s="384" t="s">
        <v>2567</v>
      </c>
      <c r="D38" s="342" t="s">
        <v>11990</v>
      </c>
      <c r="E38" s="1278">
        <v>2.13</v>
      </c>
      <c r="F38" s="294">
        <f>$F$2</f>
        <v>0</v>
      </c>
      <c r="G38" s="1353">
        <f t="shared" ref="G38:G52" si="5">IFERROR(E38*F38,"-")</f>
        <v>0</v>
      </c>
      <c r="H38" s="343">
        <v>50</v>
      </c>
      <c r="I38" s="504">
        <v>1200</v>
      </c>
      <c r="J38" s="114"/>
      <c r="K38" s="1383">
        <f t="shared" ref="K38:K52" si="6">IFERROR(G38*J38,0)</f>
        <v>0</v>
      </c>
      <c r="L38" s="304"/>
      <c r="M38" s="1287"/>
    </row>
    <row r="39" spans="1:13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" s="400"/>
      <c r="C39" s="387" t="s">
        <v>2568</v>
      </c>
      <c r="D39" s="388" t="s">
        <v>11991</v>
      </c>
      <c r="E39" s="1275">
        <v>2.76</v>
      </c>
      <c r="F39" s="295">
        <f t="shared" si="2"/>
        <v>0</v>
      </c>
      <c r="G39" s="1354">
        <f t="shared" si="5"/>
        <v>0</v>
      </c>
      <c r="H39" s="532">
        <v>50</v>
      </c>
      <c r="I39" s="506">
        <v>1200</v>
      </c>
      <c r="J39" s="116"/>
      <c r="K39" s="1385">
        <f t="shared" si="6"/>
        <v>0</v>
      </c>
      <c r="L39" s="304"/>
      <c r="M39" s="1287"/>
    </row>
    <row r="40" spans="1:13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" s="400"/>
      <c r="C40" s="387" t="s">
        <v>2569</v>
      </c>
      <c r="D40" s="388" t="s">
        <v>11992</v>
      </c>
      <c r="E40" s="1275">
        <v>3.53</v>
      </c>
      <c r="F40" s="295">
        <f t="shared" si="2"/>
        <v>0</v>
      </c>
      <c r="G40" s="1354">
        <f t="shared" si="5"/>
        <v>0</v>
      </c>
      <c r="H40" s="532">
        <v>50</v>
      </c>
      <c r="I40" s="506">
        <v>1200</v>
      </c>
      <c r="J40" s="116"/>
      <c r="K40" s="1385">
        <f t="shared" si="6"/>
        <v>0</v>
      </c>
      <c r="L40" s="304"/>
      <c r="M40" s="1287"/>
    </row>
    <row r="41" spans="1:13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1" s="400"/>
      <c r="C41" s="387" t="s">
        <v>2570</v>
      </c>
      <c r="D41" s="388" t="s">
        <v>11993</v>
      </c>
      <c r="E41" s="1275">
        <v>3.77</v>
      </c>
      <c r="F41" s="295">
        <f t="shared" si="2"/>
        <v>0</v>
      </c>
      <c r="G41" s="1354">
        <f t="shared" si="5"/>
        <v>0</v>
      </c>
      <c r="H41" s="532">
        <v>50</v>
      </c>
      <c r="I41" s="506">
        <v>800</v>
      </c>
      <c r="J41" s="116"/>
      <c r="K41" s="1385">
        <f t="shared" si="6"/>
        <v>0</v>
      </c>
      <c r="L41" s="304"/>
      <c r="M41" s="1287"/>
    </row>
    <row r="42" spans="1:13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2" s="400"/>
      <c r="C42" s="387" t="s">
        <v>2571</v>
      </c>
      <c r="D42" s="388" t="s">
        <v>11994</v>
      </c>
      <c r="E42" s="1275">
        <v>4.72</v>
      </c>
      <c r="F42" s="295">
        <f>$F$2</f>
        <v>0</v>
      </c>
      <c r="G42" s="1354">
        <f t="shared" si="5"/>
        <v>0</v>
      </c>
      <c r="H42" s="532">
        <v>50</v>
      </c>
      <c r="I42" s="506">
        <v>400</v>
      </c>
      <c r="J42" s="116"/>
      <c r="K42" s="1385">
        <f t="shared" si="6"/>
        <v>0</v>
      </c>
      <c r="L42" s="304"/>
      <c r="M42" s="1287"/>
    </row>
    <row r="43" spans="1:13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3" s="400"/>
      <c r="C43" s="387" t="s">
        <v>2572</v>
      </c>
      <c r="D43" s="388" t="s">
        <v>11995</v>
      </c>
      <c r="E43" s="1275">
        <v>6.59</v>
      </c>
      <c r="F43" s="295">
        <f t="shared" si="2"/>
        <v>0</v>
      </c>
      <c r="G43" s="1354">
        <f t="shared" si="5"/>
        <v>0</v>
      </c>
      <c r="H43" s="532">
        <v>50</v>
      </c>
      <c r="I43" s="506">
        <v>300</v>
      </c>
      <c r="J43" s="116"/>
      <c r="K43" s="1385">
        <f t="shared" si="6"/>
        <v>0</v>
      </c>
      <c r="L43" s="304"/>
      <c r="M43" s="1287"/>
    </row>
    <row r="44" spans="1:13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4" s="400"/>
      <c r="C44" s="387" t="s">
        <v>2573</v>
      </c>
      <c r="D44" s="388" t="s">
        <v>11996</v>
      </c>
      <c r="E44" s="1275">
        <v>8.42</v>
      </c>
      <c r="F44" s="295">
        <f t="shared" si="2"/>
        <v>0</v>
      </c>
      <c r="G44" s="1354">
        <f t="shared" si="5"/>
        <v>0</v>
      </c>
      <c r="H44" s="532">
        <v>50</v>
      </c>
      <c r="I44" s="506">
        <v>200</v>
      </c>
      <c r="J44" s="116"/>
      <c r="K44" s="1385">
        <f t="shared" si="6"/>
        <v>0</v>
      </c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5" s="400"/>
      <c r="C45" s="387" t="s">
        <v>2574</v>
      </c>
      <c r="D45" s="388" t="s">
        <v>11997</v>
      </c>
      <c r="E45" s="1275">
        <v>10.43</v>
      </c>
      <c r="F45" s="295">
        <f t="shared" si="2"/>
        <v>0</v>
      </c>
      <c r="G45" s="1354">
        <f t="shared" si="5"/>
        <v>0</v>
      </c>
      <c r="H45" s="532">
        <v>50</v>
      </c>
      <c r="I45" s="506">
        <v>150</v>
      </c>
      <c r="J45" s="116"/>
      <c r="K45" s="1385">
        <f t="shared" si="6"/>
        <v>0</v>
      </c>
      <c r="L45" s="304"/>
      <c r="M45" s="1287"/>
    </row>
    <row r="46" spans="1:13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6" s="400"/>
      <c r="C46" s="387" t="s">
        <v>2575</v>
      </c>
      <c r="D46" s="388" t="s">
        <v>11998</v>
      </c>
      <c r="E46" s="1275">
        <v>15.62</v>
      </c>
      <c r="F46" s="295">
        <f t="shared" si="2"/>
        <v>0</v>
      </c>
      <c r="G46" s="1354">
        <f t="shared" si="5"/>
        <v>0</v>
      </c>
      <c r="H46" s="532">
        <v>50</v>
      </c>
      <c r="I46" s="506">
        <v>100</v>
      </c>
      <c r="J46" s="116"/>
      <c r="K46" s="1385">
        <f t="shared" si="6"/>
        <v>0</v>
      </c>
      <c r="L46" s="304"/>
      <c r="M46" s="1287"/>
    </row>
    <row r="47" spans="1:13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7" s="400"/>
      <c r="C47" s="387" t="s">
        <v>2576</v>
      </c>
      <c r="D47" s="388" t="s">
        <v>11999</v>
      </c>
      <c r="E47" s="1275">
        <v>44.22</v>
      </c>
      <c r="F47" s="295">
        <f t="shared" si="2"/>
        <v>0</v>
      </c>
      <c r="G47" s="1354">
        <f t="shared" si="5"/>
        <v>0</v>
      </c>
      <c r="H47" s="506">
        <v>50</v>
      </c>
      <c r="I47" s="506">
        <v>50</v>
      </c>
      <c r="J47" s="116"/>
      <c r="K47" s="1385">
        <f t="shared" si="6"/>
        <v>0</v>
      </c>
      <c r="L47" s="304"/>
      <c r="M47" s="1287"/>
    </row>
    <row r="48" spans="1:13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8" s="400"/>
      <c r="C48" s="387" t="s">
        <v>2577</v>
      </c>
      <c r="D48" s="388" t="s">
        <v>12000</v>
      </c>
      <c r="E48" s="1275">
        <v>58.66</v>
      </c>
      <c r="F48" s="295">
        <f t="shared" si="2"/>
        <v>0</v>
      </c>
      <c r="G48" s="1354">
        <f t="shared" si="5"/>
        <v>0</v>
      </c>
      <c r="H48" s="506">
        <v>30</v>
      </c>
      <c r="I48" s="506">
        <v>30</v>
      </c>
      <c r="J48" s="116"/>
      <c r="K48" s="1385">
        <f t="shared" si="6"/>
        <v>0</v>
      </c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9" s="400"/>
      <c r="C49" s="387" t="s">
        <v>2578</v>
      </c>
      <c r="D49" s="388" t="s">
        <v>12001</v>
      </c>
      <c r="E49" s="1275">
        <v>103.39</v>
      </c>
      <c r="F49" s="295">
        <f t="shared" si="2"/>
        <v>0</v>
      </c>
      <c r="G49" s="1354">
        <f t="shared" si="5"/>
        <v>0</v>
      </c>
      <c r="H49" s="506">
        <v>25</v>
      </c>
      <c r="I49" s="506">
        <v>25</v>
      </c>
      <c r="J49" s="116"/>
      <c r="K49" s="1385">
        <f t="shared" si="6"/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0" s="400"/>
      <c r="C50" s="387" t="s">
        <v>2579</v>
      </c>
      <c r="D50" s="388" t="s">
        <v>12002</v>
      </c>
      <c r="E50" s="1275">
        <v>103.39</v>
      </c>
      <c r="F50" s="295">
        <f t="shared" si="2"/>
        <v>0</v>
      </c>
      <c r="G50" s="1354">
        <f t="shared" si="5"/>
        <v>0</v>
      </c>
      <c r="H50" s="506">
        <v>25</v>
      </c>
      <c r="I50" s="506">
        <v>25</v>
      </c>
      <c r="J50" s="116"/>
      <c r="K50" s="1385">
        <f t="shared" si="6"/>
        <v>0</v>
      </c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1" s="400"/>
      <c r="C51" s="387" t="s">
        <v>2580</v>
      </c>
      <c r="D51" s="388" t="s">
        <v>12003</v>
      </c>
      <c r="E51" s="1275">
        <v>192.3</v>
      </c>
      <c r="F51" s="295">
        <f t="shared" si="2"/>
        <v>0</v>
      </c>
      <c r="G51" s="1354">
        <f t="shared" si="5"/>
        <v>0</v>
      </c>
      <c r="H51" s="506">
        <v>15</v>
      </c>
      <c r="I51" s="506">
        <v>15</v>
      </c>
      <c r="J51" s="116"/>
      <c r="K51" s="1385">
        <f t="shared" si="6"/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2" s="457"/>
      <c r="C52" s="387" t="s">
        <v>2581</v>
      </c>
      <c r="D52" s="388" t="s">
        <v>12004</v>
      </c>
      <c r="E52" s="1275">
        <v>236.63</v>
      </c>
      <c r="F52" s="295">
        <f t="shared" si="2"/>
        <v>0</v>
      </c>
      <c r="G52" s="1354">
        <f t="shared" si="5"/>
        <v>0</v>
      </c>
      <c r="H52" s="506">
        <v>6</v>
      </c>
      <c r="I52" s="506">
        <v>6</v>
      </c>
      <c r="J52" s="116"/>
      <c r="K52" s="1385">
        <f t="shared" si="6"/>
        <v>0</v>
      </c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3" s="304"/>
      <c r="C53" s="360"/>
      <c r="D53" s="361"/>
      <c r="E53" s="1287"/>
      <c r="F53" s="317"/>
      <c r="G53" s="1335"/>
      <c r="H53" s="363"/>
      <c r="I53" s="52"/>
      <c r="J53" s="121"/>
      <c r="K53" s="1287"/>
      <c r="L53" s="304"/>
      <c r="M53" s="1287"/>
    </row>
    <row r="54" spans="1:13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4" s="304"/>
      <c r="C54" s="360"/>
      <c r="D54" s="361"/>
      <c r="E54" s="1287"/>
      <c r="F54" s="317"/>
      <c r="G54" s="1335"/>
      <c r="H54" s="363"/>
      <c r="I54" s="52"/>
      <c r="J54" s="121"/>
      <c r="K54" s="1287"/>
      <c r="L54" s="304"/>
      <c r="M54" s="1287"/>
    </row>
    <row r="55" spans="1:13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5" s="304"/>
      <c r="C55" s="360"/>
      <c r="D55" s="361"/>
      <c r="E55" s="1287"/>
      <c r="F55" s="317"/>
      <c r="G55" s="1335"/>
      <c r="H55" s="363"/>
      <c r="I55" s="52"/>
      <c r="J55" s="121"/>
      <c r="K55" s="1287"/>
      <c r="L55" s="304"/>
      <c r="M55" s="1287"/>
    </row>
    <row r="56" spans="1:13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6" s="304"/>
      <c r="C56" s="360"/>
      <c r="D56" s="361"/>
      <c r="E56" s="1287"/>
      <c r="F56" s="317"/>
      <c r="G56" s="1335"/>
      <c r="H56" s="363"/>
      <c r="I56" s="52"/>
      <c r="J56" s="121"/>
      <c r="K56" s="1287"/>
      <c r="L56" s="304"/>
      <c r="M56" s="1287"/>
    </row>
    <row r="57" spans="1:13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7" s="304"/>
      <c r="C57" s="360"/>
      <c r="D57" s="361"/>
      <c r="E57" s="1287"/>
      <c r="F57" s="317"/>
      <c r="G57" s="1335"/>
      <c r="H57" s="363"/>
      <c r="I57" s="52"/>
      <c r="J57" s="121"/>
      <c r="K57" s="1287"/>
      <c r="L57" s="304"/>
      <c r="M57" s="1287"/>
    </row>
    <row r="58" spans="1:13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8" s="304"/>
      <c r="C58" s="360"/>
      <c r="D58" s="361"/>
      <c r="E58" s="1287"/>
      <c r="F58" s="317"/>
      <c r="G58" s="1335"/>
      <c r="H58" s="363"/>
      <c r="I58" s="52"/>
      <c r="J58" s="121"/>
      <c r="K58" s="1287"/>
      <c r="L58" s="304"/>
      <c r="M58" s="1287"/>
    </row>
    <row r="59" spans="1:13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59" s="304"/>
      <c r="C59" s="360"/>
      <c r="D59" s="361"/>
      <c r="E59" s="1287"/>
      <c r="F59" s="317"/>
      <c r="G59" s="1335"/>
      <c r="H59" s="363"/>
      <c r="I59" s="52"/>
      <c r="J59" s="121"/>
      <c r="K59" s="1287"/>
      <c r="L59" s="304"/>
      <c r="M59" s="1287"/>
    </row>
    <row r="60" spans="1:13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0" s="304"/>
      <c r="C60" s="360"/>
      <c r="D60" s="361"/>
      <c r="E60" s="1287"/>
      <c r="F60" s="317"/>
      <c r="G60" s="1335"/>
      <c r="H60" s="363"/>
      <c r="I60" s="52"/>
      <c r="J60" s="121"/>
      <c r="K60" s="1287"/>
      <c r="L60" s="304"/>
      <c r="M60" s="1287"/>
    </row>
    <row r="61" spans="1:13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1" s="304"/>
      <c r="C61" s="360"/>
      <c r="D61" s="361"/>
      <c r="E61" s="1287"/>
      <c r="F61" s="317"/>
      <c r="G61" s="1335"/>
      <c r="H61" s="363"/>
      <c r="I61" s="52"/>
      <c r="J61" s="121"/>
      <c r="K61" s="1287"/>
      <c r="L61" s="304"/>
      <c r="M61" s="1287"/>
    </row>
    <row r="62" spans="1:13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2" s="304"/>
      <c r="C62" s="360"/>
      <c r="D62" s="361"/>
      <c r="E62" s="1287"/>
      <c r="F62" s="317"/>
      <c r="G62" s="1335"/>
      <c r="H62" s="363"/>
      <c r="I62" s="52"/>
      <c r="J62" s="121"/>
      <c r="K62" s="1287"/>
      <c r="L62" s="304"/>
      <c r="M62" s="1287"/>
    </row>
    <row r="63" spans="1:13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3" s="304"/>
      <c r="C63" s="360"/>
      <c r="D63" s="361"/>
      <c r="E63" s="1287"/>
      <c r="F63" s="317"/>
      <c r="G63" s="1335"/>
      <c r="H63" s="363"/>
      <c r="I63" s="52"/>
      <c r="J63" s="121"/>
      <c r="K63" s="1287"/>
      <c r="L63" s="304"/>
      <c r="M63" s="1287"/>
    </row>
    <row r="64" spans="1:13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4" s="304"/>
      <c r="C64" s="360"/>
      <c r="D64" s="361"/>
      <c r="E64" s="1287"/>
      <c r="F64" s="317"/>
      <c r="G64" s="1335"/>
      <c r="H64" s="363"/>
      <c r="I64" s="52"/>
      <c r="J64" s="121"/>
      <c r="K64" s="1287"/>
      <c r="L64" s="304"/>
      <c r="M64" s="1287"/>
    </row>
    <row r="65" spans="1:13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5" s="304"/>
      <c r="C65" s="360"/>
      <c r="D65" s="361"/>
      <c r="E65" s="1287"/>
      <c r="F65" s="317"/>
      <c r="G65" s="1335"/>
      <c r="H65" s="363"/>
      <c r="I65" s="52"/>
      <c r="J65" s="121"/>
      <c r="K65" s="1287"/>
      <c r="L65" s="304"/>
      <c r="M65" s="1287"/>
    </row>
    <row r="66" spans="1:13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6" s="304"/>
      <c r="C66" s="360"/>
      <c r="D66" s="361"/>
      <c r="E66" s="1287"/>
      <c r="F66" s="317"/>
      <c r="G66" s="1335"/>
      <c r="H66" s="363"/>
      <c r="I66" s="52"/>
      <c r="J66" s="121"/>
      <c r="K66" s="1287"/>
      <c r="L66" s="304"/>
      <c r="M66" s="1287"/>
    </row>
    <row r="67" spans="1:13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7" s="304"/>
      <c r="C67" s="360"/>
      <c r="D67" s="361"/>
      <c r="E67" s="1287"/>
      <c r="F67" s="317"/>
      <c r="G67" s="1335"/>
      <c r="H67" s="363"/>
      <c r="I67" s="52"/>
      <c r="J67" s="121"/>
      <c r="K67" s="1287"/>
      <c r="L67" s="304"/>
      <c r="M67" s="1287"/>
    </row>
    <row r="68" spans="1:13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8" s="304"/>
      <c r="C68" s="360"/>
      <c r="D68" s="361"/>
      <c r="E68" s="1287"/>
      <c r="F68" s="317"/>
      <c r="G68" s="1335"/>
      <c r="H68" s="363"/>
      <c r="I68" s="52"/>
      <c r="J68" s="121"/>
      <c r="K68" s="1287"/>
      <c r="L68" s="304"/>
      <c r="M68" s="1287"/>
    </row>
    <row r="69" spans="1:13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69" s="304"/>
      <c r="C69" s="360"/>
      <c r="D69" s="361"/>
      <c r="E69" s="1287"/>
      <c r="F69" s="317"/>
      <c r="G69" s="1335"/>
      <c r="H69" s="363"/>
      <c r="I69" s="52"/>
      <c r="J69" s="121"/>
      <c r="K69" s="1287"/>
      <c r="L69" s="304"/>
      <c r="M69" s="1287"/>
    </row>
    <row r="70" spans="1:13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0" s="304"/>
      <c r="C70" s="360"/>
      <c r="D70" s="361"/>
      <c r="E70" s="1287"/>
      <c r="F70" s="317"/>
      <c r="G70" s="1335"/>
      <c r="H70" s="363"/>
      <c r="I70" s="52"/>
      <c r="J70" s="121"/>
      <c r="K70" s="1287"/>
      <c r="L70" s="304"/>
      <c r="M70" s="1287"/>
    </row>
    <row r="71" spans="1:13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1" s="304"/>
      <c r="C71" s="360"/>
      <c r="D71" s="361"/>
      <c r="E71" s="1287"/>
      <c r="F71" s="317"/>
      <c r="G71" s="1335"/>
      <c r="H71" s="363"/>
      <c r="I71" s="52"/>
      <c r="J71" s="121"/>
      <c r="K71" s="1287"/>
      <c r="L71" s="304"/>
      <c r="M71" s="1287"/>
    </row>
    <row r="72" spans="1:13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2" s="304"/>
      <c r="C72" s="360"/>
      <c r="D72" s="361"/>
      <c r="E72" s="1287"/>
      <c r="F72" s="317"/>
      <c r="G72" s="1335"/>
      <c r="H72" s="363"/>
      <c r="I72" s="52"/>
      <c r="J72" s="121"/>
      <c r="K72" s="1287"/>
      <c r="L72" s="304"/>
      <c r="M72" s="1287"/>
    </row>
    <row r="73" spans="1:13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3" s="304"/>
      <c r="C73" s="360"/>
      <c r="D73" s="361"/>
      <c r="E73" s="1287"/>
      <c r="F73" s="317"/>
      <c r="G73" s="1335"/>
      <c r="H73" s="363"/>
      <c r="I73" s="52"/>
      <c r="J73" s="121"/>
      <c r="K73" s="1287"/>
      <c r="L73" s="304"/>
      <c r="M73" s="1287"/>
    </row>
    <row r="74" spans="1:13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4" s="304"/>
      <c r="C74" s="360"/>
      <c r="D74" s="361"/>
      <c r="E74" s="1287"/>
      <c r="F74" s="317"/>
      <c r="G74" s="1335"/>
      <c r="H74" s="363"/>
      <c r="I74" s="52"/>
      <c r="J74" s="121"/>
      <c r="K74" s="1287"/>
      <c r="L74" s="304"/>
      <c r="M74" s="1287"/>
    </row>
    <row r="75" spans="1:13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5" s="304"/>
      <c r="C75" s="360"/>
      <c r="D75" s="361"/>
      <c r="E75" s="1287"/>
      <c r="F75" s="317"/>
      <c r="G75" s="1335"/>
      <c r="H75" s="363"/>
      <c r="I75" s="52"/>
      <c r="J75" s="121"/>
      <c r="K75" s="1287"/>
      <c r="L75" s="304"/>
      <c r="M75" s="1287"/>
    </row>
    <row r="76" spans="1:13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6" s="304"/>
      <c r="C76" s="360"/>
      <c r="D76" s="361"/>
      <c r="E76" s="1287"/>
      <c r="F76" s="317"/>
      <c r="G76" s="1335"/>
      <c r="H76" s="363"/>
      <c r="I76" s="52"/>
      <c r="J76" s="121"/>
      <c r="K76" s="1287"/>
      <c r="L76" s="304"/>
      <c r="M76" s="1287"/>
    </row>
    <row r="77" spans="1:13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7" s="304"/>
      <c r="C77" s="360"/>
      <c r="D77" s="361"/>
      <c r="E77" s="1287"/>
      <c r="F77" s="317"/>
      <c r="G77" s="1335"/>
      <c r="H77" s="363"/>
      <c r="I77" s="52"/>
      <c r="J77" s="121"/>
      <c r="K77" s="1287"/>
      <c r="L77" s="304"/>
      <c r="M77" s="1287"/>
    </row>
    <row r="78" spans="1:13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8" s="304"/>
      <c r="C78" s="360"/>
      <c r="D78" s="361"/>
      <c r="E78" s="1287"/>
      <c r="F78" s="317"/>
      <c r="G78" s="1335"/>
      <c r="H78" s="363"/>
      <c r="I78" s="52"/>
      <c r="J78" s="121"/>
      <c r="K78" s="1287"/>
      <c r="L78" s="304"/>
      <c r="M78" s="1287"/>
    </row>
    <row r="79" spans="1:13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79" s="304"/>
      <c r="C79" s="360"/>
      <c r="D79" s="361"/>
      <c r="E79" s="1287"/>
      <c r="F79" s="317"/>
      <c r="G79" s="1335"/>
      <c r="H79" s="363"/>
      <c r="I79" s="52"/>
      <c r="J79" s="121"/>
      <c r="K79" s="1287"/>
      <c r="L79" s="304"/>
      <c r="M79" s="1287"/>
    </row>
    <row r="80" spans="1:13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0" s="304"/>
      <c r="C80" s="360"/>
      <c r="D80" s="361"/>
      <c r="E80" s="1287"/>
      <c r="F80" s="317"/>
      <c r="G80" s="1335"/>
      <c r="H80" s="363"/>
      <c r="I80" s="52"/>
      <c r="J80" s="121"/>
      <c r="K80" s="1287"/>
      <c r="L80" s="304"/>
      <c r="M80" s="1287"/>
    </row>
    <row r="81" spans="1:13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1" s="304"/>
      <c r="C81" s="360"/>
      <c r="D81" s="361"/>
      <c r="E81" s="1287"/>
      <c r="F81" s="317"/>
      <c r="G81" s="1335"/>
      <c r="H81" s="363"/>
      <c r="I81" s="52"/>
      <c r="J81" s="121"/>
      <c r="K81" s="1287"/>
      <c r="L81" s="304"/>
      <c r="M81" s="1287"/>
    </row>
    <row r="82" spans="1:13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2" s="304"/>
      <c r="C82" s="360"/>
      <c r="D82" s="361"/>
      <c r="E82" s="1287"/>
      <c r="F82" s="317"/>
      <c r="G82" s="1335"/>
      <c r="H82" s="363"/>
      <c r="I82" s="52"/>
      <c r="J82" s="121"/>
      <c r="K82" s="1287"/>
      <c r="L82" s="304"/>
      <c r="M82" s="1287"/>
    </row>
    <row r="83" spans="1:13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3" s="304"/>
      <c r="C83" s="360"/>
      <c r="D83" s="361"/>
      <c r="E83" s="1287"/>
      <c r="F83" s="317"/>
      <c r="G83" s="1335"/>
      <c r="H83" s="363"/>
      <c r="I83" s="52"/>
      <c r="J83" s="121"/>
      <c r="K83" s="1287"/>
      <c r="L83" s="304"/>
      <c r="M83" s="1287"/>
    </row>
    <row r="84" spans="1:13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4" s="304"/>
      <c r="C84" s="360"/>
      <c r="D84" s="361"/>
      <c r="E84" s="1287"/>
      <c r="F84" s="317"/>
      <c r="G84" s="1335"/>
      <c r="H84" s="363"/>
      <c r="I84" s="52"/>
      <c r="J84" s="121"/>
      <c r="K84" s="1287"/>
      <c r="L84" s="304"/>
      <c r="M84" s="1287"/>
    </row>
    <row r="85" spans="1:13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5" s="304"/>
      <c r="C85" s="360"/>
      <c r="D85" s="361"/>
      <c r="E85" s="1287"/>
      <c r="F85" s="317"/>
      <c r="G85" s="1335"/>
      <c r="H85" s="363"/>
      <c r="I85" s="52"/>
      <c r="J85" s="121"/>
      <c r="K85" s="1287"/>
      <c r="L85" s="304"/>
      <c r="M85" s="1287"/>
    </row>
    <row r="86" spans="1:13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6" s="304"/>
      <c r="C86" s="360"/>
      <c r="D86" s="361"/>
      <c r="E86" s="1287"/>
      <c r="F86" s="317"/>
      <c r="G86" s="1335"/>
      <c r="H86" s="363"/>
      <c r="I86" s="52"/>
      <c r="J86" s="121"/>
      <c r="K86" s="1287"/>
      <c r="L86" s="304"/>
      <c r="M86" s="1287"/>
    </row>
    <row r="87" spans="1:13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7" s="304"/>
      <c r="C87" s="360"/>
      <c r="D87" s="361"/>
      <c r="E87" s="1287"/>
      <c r="F87" s="317"/>
      <c r="G87" s="1335"/>
      <c r="H87" s="363"/>
      <c r="I87" s="52"/>
      <c r="J87" s="121"/>
      <c r="K87" s="1287"/>
      <c r="L87" s="304"/>
      <c r="M87" s="1287"/>
    </row>
    <row r="88" spans="1:13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8" s="304"/>
      <c r="C88" s="360"/>
      <c r="D88" s="361"/>
      <c r="E88" s="1287"/>
      <c r="F88" s="317"/>
      <c r="G88" s="1335"/>
      <c r="H88" s="363"/>
      <c r="I88" s="52"/>
      <c r="J88" s="121"/>
      <c r="K88" s="1287"/>
      <c r="L88" s="304"/>
      <c r="M88" s="1287"/>
    </row>
    <row r="89" spans="1:13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89" s="304"/>
      <c r="C89" s="360"/>
      <c r="D89" s="361"/>
      <c r="E89" s="1287"/>
      <c r="F89" s="317"/>
      <c r="G89" s="1335"/>
      <c r="H89" s="363"/>
      <c r="I89" s="52"/>
      <c r="J89" s="121"/>
      <c r="K89" s="1287"/>
      <c r="L89" s="304"/>
      <c r="M89" s="1287"/>
    </row>
    <row r="90" spans="1:13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0" s="304"/>
      <c r="C90" s="360"/>
      <c r="D90" s="361"/>
      <c r="E90" s="1287"/>
      <c r="F90" s="317"/>
      <c r="G90" s="1335"/>
      <c r="H90" s="363"/>
      <c r="I90" s="52"/>
      <c r="J90" s="121"/>
      <c r="K90" s="1287"/>
      <c r="L90" s="304"/>
      <c r="M90" s="1287"/>
    </row>
    <row r="91" spans="1:13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1" s="304"/>
      <c r="C91" s="360"/>
      <c r="D91" s="361"/>
      <c r="E91" s="1287"/>
      <c r="F91" s="317"/>
      <c r="G91" s="1335"/>
      <c r="H91" s="363"/>
      <c r="I91" s="52"/>
      <c r="J91" s="121"/>
      <c r="K91" s="1287"/>
      <c r="L91" s="304"/>
      <c r="M91" s="1287"/>
    </row>
    <row r="92" spans="1:13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2" s="304"/>
      <c r="C92" s="360"/>
      <c r="D92" s="361"/>
      <c r="E92" s="1287"/>
      <c r="F92" s="317"/>
      <c r="G92" s="1335"/>
      <c r="H92" s="363"/>
      <c r="I92" s="52"/>
      <c r="J92" s="121"/>
      <c r="K92" s="1287"/>
      <c r="L92" s="304"/>
      <c r="M92" s="1287"/>
    </row>
    <row r="93" spans="1:13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3" s="304"/>
      <c r="C93" s="360"/>
      <c r="D93" s="361"/>
      <c r="E93" s="1287"/>
      <c r="F93" s="317"/>
      <c r="G93" s="1335"/>
      <c r="H93" s="363"/>
      <c r="I93" s="52"/>
      <c r="J93" s="121"/>
      <c r="K93" s="1287"/>
      <c r="L93" s="304"/>
      <c r="M93" s="1287"/>
    </row>
    <row r="94" spans="1:13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4" s="304"/>
      <c r="C94" s="360"/>
      <c r="D94" s="361"/>
      <c r="E94" s="1287"/>
      <c r="F94" s="317"/>
      <c r="G94" s="1335"/>
      <c r="H94" s="363"/>
      <c r="I94" s="52"/>
      <c r="J94" s="121"/>
      <c r="K94" s="1287"/>
      <c r="L94" s="304"/>
      <c r="M94" s="1287"/>
    </row>
    <row r="95" spans="1:13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5" s="304"/>
      <c r="C95" s="360"/>
      <c r="D95" s="361"/>
      <c r="E95" s="1287"/>
      <c r="F95" s="317"/>
      <c r="G95" s="1335"/>
      <c r="H95" s="363"/>
      <c r="I95" s="52"/>
      <c r="J95" s="121"/>
      <c r="K95" s="1287"/>
      <c r="L95" s="304"/>
      <c r="M95" s="1287"/>
    </row>
    <row r="96" spans="1:13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6" s="304"/>
      <c r="C96" s="360"/>
      <c r="D96" s="361"/>
      <c r="E96" s="1287"/>
      <c r="F96" s="317"/>
      <c r="G96" s="1335"/>
      <c r="H96" s="363"/>
      <c r="I96" s="52"/>
      <c r="J96" s="121"/>
      <c r="K96" s="1287"/>
      <c r="L96" s="304"/>
      <c r="M96" s="1287"/>
    </row>
    <row r="97" spans="1:13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7" s="304"/>
      <c r="C97" s="360"/>
      <c r="D97" s="361"/>
      <c r="E97" s="1287"/>
      <c r="F97" s="317"/>
      <c r="G97" s="1335"/>
      <c r="H97" s="363"/>
      <c r="I97" s="52"/>
      <c r="J97" s="121"/>
      <c r="K97" s="1287"/>
      <c r="L97" s="304"/>
      <c r="M97" s="1287"/>
    </row>
    <row r="98" spans="1:13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8" s="304"/>
      <c r="C98" s="360"/>
      <c r="D98" s="361"/>
      <c r="E98" s="1287"/>
      <c r="F98" s="317"/>
      <c r="G98" s="1335"/>
      <c r="H98" s="363"/>
      <c r="I98" s="52"/>
      <c r="J98" s="121"/>
      <c r="K98" s="1287"/>
      <c r="L98" s="304"/>
      <c r="M98" s="1287"/>
    </row>
    <row r="99" spans="1:13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99" s="304"/>
      <c r="C99" s="360"/>
      <c r="D99" s="361"/>
      <c r="E99" s="1287"/>
      <c r="F99" s="317"/>
      <c r="G99" s="1335"/>
      <c r="H99" s="363"/>
      <c r="I99" s="52"/>
      <c r="J99" s="121"/>
      <c r="K99" s="1287"/>
      <c r="L99" s="304"/>
      <c r="M99" s="1287"/>
    </row>
    <row r="100" spans="1:13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0" s="304"/>
      <c r="C100" s="360"/>
      <c r="D100" s="361"/>
      <c r="E100" s="1287"/>
      <c r="F100" s="317"/>
      <c r="G100" s="1335"/>
      <c r="H100" s="363"/>
      <c r="I100" s="52"/>
      <c r="J100" s="121"/>
      <c r="K100" s="1287"/>
      <c r="L100" s="304"/>
      <c r="M100" s="1287"/>
    </row>
    <row r="101" spans="1:13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1" s="304"/>
      <c r="C101" s="360"/>
      <c r="D101" s="361"/>
      <c r="E101" s="1287"/>
      <c r="F101" s="317"/>
      <c r="G101" s="1335"/>
      <c r="H101" s="363"/>
      <c r="I101" s="52"/>
      <c r="J101" s="121"/>
      <c r="K101" s="1287"/>
      <c r="L101" s="304"/>
      <c r="M101" s="1287"/>
    </row>
    <row r="102" spans="1:13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2" s="304"/>
      <c r="C102" s="360"/>
      <c r="D102" s="361"/>
      <c r="E102" s="1287"/>
      <c r="F102" s="317"/>
      <c r="G102" s="1335"/>
      <c r="H102" s="363"/>
      <c r="I102" s="52"/>
      <c r="J102" s="121"/>
      <c r="K102" s="1287"/>
      <c r="L102" s="304"/>
      <c r="M102" s="1287"/>
    </row>
    <row r="103" spans="1:13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3" s="304"/>
      <c r="C103" s="360"/>
      <c r="D103" s="361"/>
      <c r="E103" s="1287"/>
      <c r="F103" s="317"/>
      <c r="G103" s="1335"/>
      <c r="H103" s="363"/>
      <c r="I103" s="52"/>
      <c r="J103" s="121"/>
      <c r="K103" s="1287"/>
      <c r="L103" s="304"/>
      <c r="M103" s="1287"/>
    </row>
    <row r="104" spans="1:13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4" s="304"/>
      <c r="C104" s="360"/>
      <c r="D104" s="361"/>
      <c r="E104" s="1287"/>
      <c r="F104" s="317"/>
      <c r="G104" s="1335"/>
      <c r="H104" s="363"/>
      <c r="I104" s="52"/>
      <c r="J104" s="121"/>
      <c r="K104" s="1287"/>
      <c r="L104" s="304"/>
      <c r="M104" s="1287"/>
    </row>
    <row r="105" spans="1:13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5" s="304"/>
      <c r="C105" s="360"/>
      <c r="D105" s="361"/>
      <c r="E105" s="1287"/>
      <c r="F105" s="317"/>
      <c r="G105" s="1335"/>
      <c r="H105" s="363"/>
      <c r="I105" s="52"/>
      <c r="J105" s="121"/>
      <c r="K105" s="1287"/>
      <c r="L105" s="304"/>
      <c r="M105" s="1287"/>
    </row>
    <row r="106" spans="1:13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6" s="304"/>
      <c r="C106" s="360"/>
      <c r="D106" s="361"/>
      <c r="E106" s="1287"/>
      <c r="F106" s="317"/>
      <c r="G106" s="1335"/>
      <c r="H106" s="363"/>
      <c r="I106" s="52"/>
      <c r="J106" s="121"/>
      <c r="K106" s="1287"/>
      <c r="L106" s="304"/>
      <c r="M106" s="1287"/>
    </row>
    <row r="107" spans="1:13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7" s="304"/>
      <c r="C107" s="360"/>
      <c r="D107" s="361"/>
      <c r="E107" s="1287"/>
      <c r="F107" s="317"/>
      <c r="G107" s="1335"/>
      <c r="H107" s="363"/>
      <c r="I107" s="52"/>
      <c r="J107" s="121"/>
      <c r="K107" s="1287"/>
      <c r="L107" s="304"/>
      <c r="M107" s="1287"/>
    </row>
    <row r="108" spans="1:13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8" s="304"/>
      <c r="C108" s="360"/>
      <c r="D108" s="361"/>
      <c r="E108" s="1287"/>
      <c r="F108" s="317"/>
      <c r="G108" s="1335"/>
      <c r="H108" s="363"/>
      <c r="I108" s="52"/>
      <c r="J108" s="121"/>
      <c r="K108" s="1287"/>
      <c r="L108" s="304"/>
      <c r="M108" s="1287"/>
    </row>
    <row r="109" spans="1:13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09" s="304"/>
      <c r="C109" s="360"/>
      <c r="D109" s="361"/>
      <c r="E109" s="1287"/>
      <c r="F109" s="317"/>
      <c r="G109" s="1335"/>
      <c r="H109" s="363"/>
      <c r="I109" s="52"/>
      <c r="J109" s="121"/>
      <c r="K109" s="1287"/>
      <c r="L109" s="304"/>
      <c r="M109" s="1287"/>
    </row>
    <row r="110" spans="1:13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0" s="304"/>
      <c r="C110" s="360"/>
      <c r="D110" s="361"/>
      <c r="E110" s="1287"/>
      <c r="F110" s="317"/>
      <c r="G110" s="1335"/>
      <c r="H110" s="363"/>
      <c r="I110" s="52"/>
      <c r="J110" s="121"/>
      <c r="K110" s="1287"/>
      <c r="L110" s="304"/>
      <c r="M110" s="1287"/>
    </row>
    <row r="111" spans="1:13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1" s="304"/>
      <c r="C111" s="360"/>
      <c r="D111" s="361"/>
      <c r="E111" s="1287"/>
      <c r="F111" s="317"/>
      <c r="G111" s="1335"/>
      <c r="H111" s="363"/>
      <c r="I111" s="52"/>
      <c r="J111" s="121"/>
      <c r="K111" s="1287"/>
      <c r="L111" s="304"/>
      <c r="M111" s="1287"/>
    </row>
    <row r="112" spans="1:13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2" s="304"/>
      <c r="C112" s="360"/>
      <c r="D112" s="361"/>
      <c r="E112" s="1287"/>
      <c r="F112" s="317"/>
      <c r="G112" s="1335"/>
      <c r="H112" s="363"/>
      <c r="I112" s="52"/>
      <c r="J112" s="121"/>
      <c r="K112" s="1287"/>
      <c r="L112" s="304"/>
      <c r="M112" s="1287"/>
    </row>
    <row r="113" spans="1:13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3" s="304"/>
      <c r="C113" s="360"/>
      <c r="D113" s="361"/>
      <c r="E113" s="1287"/>
      <c r="F113" s="317"/>
      <c r="G113" s="1335"/>
      <c r="H113" s="363"/>
      <c r="I113" s="52"/>
      <c r="J113" s="121"/>
      <c r="K113" s="1287"/>
      <c r="L113" s="304"/>
      <c r="M113" s="1287"/>
    </row>
    <row r="114" spans="1:13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4" s="304"/>
      <c r="C114" s="360"/>
      <c r="D114" s="361"/>
      <c r="E114" s="1287"/>
      <c r="F114" s="317"/>
      <c r="G114" s="1335"/>
      <c r="H114" s="363"/>
      <c r="I114" s="52"/>
      <c r="J114" s="121"/>
      <c r="K114" s="1287"/>
      <c r="L114" s="304"/>
      <c r="M114" s="1287"/>
    </row>
    <row r="115" spans="1:13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5" s="304"/>
      <c r="C115" s="360"/>
      <c r="D115" s="361"/>
      <c r="E115" s="1287"/>
      <c r="F115" s="317"/>
      <c r="G115" s="1335"/>
      <c r="H115" s="363"/>
      <c r="I115" s="52"/>
      <c r="J115" s="121"/>
      <c r="K115" s="1287"/>
      <c r="L115" s="304"/>
      <c r="M115" s="1287"/>
    </row>
    <row r="116" spans="1:13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6" s="304"/>
      <c r="C116" s="360"/>
      <c r="D116" s="361"/>
      <c r="E116" s="1287"/>
      <c r="F116" s="317"/>
      <c r="G116" s="1335"/>
      <c r="H116" s="363"/>
      <c r="I116" s="52"/>
      <c r="J116" s="121"/>
      <c r="K116" s="1287"/>
      <c r="L116" s="304"/>
      <c r="M116" s="1287"/>
    </row>
    <row r="117" spans="1:13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7" s="304"/>
      <c r="C117" s="360"/>
      <c r="D117" s="361"/>
      <c r="E117" s="1287"/>
      <c r="F117" s="317"/>
      <c r="G117" s="1335"/>
      <c r="H117" s="363"/>
      <c r="I117" s="52"/>
      <c r="J117" s="121"/>
      <c r="K117" s="1287"/>
      <c r="L117" s="304"/>
      <c r="M117" s="1287"/>
    </row>
    <row r="118" spans="1:13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8" s="304"/>
      <c r="C118" s="360"/>
      <c r="D118" s="361"/>
      <c r="E118" s="1287"/>
      <c r="F118" s="317"/>
      <c r="G118" s="1335"/>
      <c r="H118" s="363"/>
      <c r="I118" s="52"/>
      <c r="J118" s="121"/>
      <c r="K118" s="1287"/>
      <c r="L118" s="304"/>
      <c r="M118" s="1287"/>
    </row>
    <row r="119" spans="1:13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19" s="304"/>
      <c r="C119" s="360"/>
      <c r="D119" s="361"/>
      <c r="E119" s="1287"/>
      <c r="F119" s="317"/>
      <c r="G119" s="1335"/>
      <c r="H119" s="363"/>
      <c r="I119" s="52"/>
      <c r="J119" s="121"/>
      <c r="K119" s="1287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0" s="304"/>
      <c r="C120" s="360"/>
      <c r="D120" s="361"/>
      <c r="E120" s="1287"/>
      <c r="F120" s="317"/>
      <c r="G120" s="1335"/>
      <c r="H120" s="363"/>
      <c r="I120" s="52"/>
      <c r="J120" s="121"/>
      <c r="K120" s="1287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1" s="304"/>
      <c r="C121" s="360"/>
      <c r="D121" s="361"/>
      <c r="E121" s="1287"/>
      <c r="F121" s="317"/>
      <c r="G121" s="1335"/>
      <c r="H121" s="363"/>
      <c r="I121" s="52"/>
      <c r="J121" s="121"/>
      <c r="K121" s="1287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2" s="304"/>
      <c r="C122" s="360"/>
      <c r="D122" s="361"/>
      <c r="E122" s="1287"/>
      <c r="F122" s="317"/>
      <c r="G122" s="1335"/>
      <c r="H122" s="363"/>
      <c r="I122" s="52"/>
      <c r="J122" s="121"/>
      <c r="K122" s="1287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3" s="304"/>
      <c r="C123" s="360"/>
      <c r="D123" s="361"/>
      <c r="E123" s="1287"/>
      <c r="F123" s="317"/>
      <c r="G123" s="1335"/>
      <c r="H123" s="363"/>
      <c r="I123" s="52"/>
      <c r="J123" s="121"/>
      <c r="K123" s="1287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4" s="304"/>
      <c r="C124" s="360"/>
      <c r="D124" s="361"/>
      <c r="E124" s="1287"/>
      <c r="F124" s="317"/>
      <c r="G124" s="1335"/>
      <c r="H124" s="363"/>
      <c r="I124" s="52"/>
      <c r="J124" s="121"/>
      <c r="K124" s="1287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5" s="304"/>
      <c r="C125" s="360"/>
      <c r="D125" s="361"/>
      <c r="E125" s="1287"/>
      <c r="F125" s="317"/>
      <c r="G125" s="1335"/>
      <c r="H125" s="363"/>
      <c r="I125" s="52"/>
      <c r="J125" s="121"/>
      <c r="K125" s="1287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6" s="304"/>
      <c r="C126" s="360"/>
      <c r="D126" s="361"/>
      <c r="E126" s="1287"/>
      <c r="F126" s="317"/>
      <c r="G126" s="1335"/>
      <c r="H126" s="363"/>
      <c r="I126" s="52"/>
      <c r="J126" s="121"/>
      <c r="K126" s="1287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7" s="304"/>
      <c r="C127" s="360"/>
      <c r="D127" s="361"/>
      <c r="E127" s="1287"/>
      <c r="F127" s="317"/>
      <c r="G127" s="1335"/>
      <c r="H127" s="363"/>
      <c r="I127" s="52"/>
      <c r="J127" s="121"/>
      <c r="K127" s="1287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8" s="304"/>
      <c r="C128" s="360"/>
      <c r="D128" s="361"/>
      <c r="E128" s="1287"/>
      <c r="F128" s="317"/>
      <c r="G128" s="1335"/>
      <c r="H128" s="363"/>
      <c r="I128" s="52"/>
      <c r="J128" s="121"/>
      <c r="K128" s="1287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29" s="304"/>
      <c r="C129" s="360"/>
      <c r="D129" s="361"/>
      <c r="E129" s="1287"/>
      <c r="F129" s="317"/>
      <c r="G129" s="1335"/>
      <c r="H129" s="363"/>
      <c r="I129" s="52"/>
      <c r="J129" s="121"/>
      <c r="K129" s="1287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0" s="304"/>
      <c r="C130" s="360"/>
      <c r="D130" s="361"/>
      <c r="E130" s="1287"/>
      <c r="F130" s="317"/>
      <c r="G130" s="1335"/>
      <c r="H130" s="363"/>
      <c r="I130" s="52"/>
      <c r="J130" s="121"/>
      <c r="K130" s="1287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1" s="304"/>
      <c r="C131" s="360"/>
      <c r="D131" s="361"/>
      <c r="E131" s="1287"/>
      <c r="F131" s="317"/>
      <c r="G131" s="1335"/>
      <c r="H131" s="363"/>
      <c r="I131" s="52"/>
      <c r="J131" s="121"/>
      <c r="K131" s="1287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2" s="304"/>
      <c r="C132" s="360"/>
      <c r="D132" s="361"/>
      <c r="E132" s="1287"/>
      <c r="F132" s="317"/>
      <c r="G132" s="1335"/>
      <c r="H132" s="363"/>
      <c r="I132" s="52"/>
      <c r="J132" s="121"/>
      <c r="K132" s="1287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3" s="304"/>
      <c r="C133" s="360"/>
      <c r="D133" s="361"/>
      <c r="E133" s="1287"/>
      <c r="F133" s="317"/>
      <c r="G133" s="1335"/>
      <c r="H133" s="363"/>
      <c r="I133" s="52"/>
      <c r="J133" s="121"/>
      <c r="K133" s="1287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4" s="304"/>
      <c r="C134" s="360"/>
      <c r="D134" s="361"/>
      <c r="E134" s="1287"/>
      <c r="F134" s="317"/>
      <c r="G134" s="1335"/>
      <c r="H134" s="363"/>
      <c r="I134" s="52"/>
      <c r="J134" s="121"/>
      <c r="K134" s="1287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5" s="304"/>
      <c r="C135" s="360"/>
      <c r="D135" s="361"/>
      <c r="E135" s="1287"/>
      <c r="F135" s="317"/>
      <c r="G135" s="1335"/>
      <c r="H135" s="363"/>
      <c r="I135" s="52"/>
      <c r="J135" s="121"/>
      <c r="K135" s="1287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6" s="304"/>
      <c r="C136" s="360"/>
      <c r="D136" s="361"/>
      <c r="E136" s="1287"/>
      <c r="F136" s="317"/>
      <c r="G136" s="1335"/>
      <c r="H136" s="363"/>
      <c r="I136" s="52"/>
      <c r="J136" s="121"/>
      <c r="K136" s="1287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7" s="304"/>
      <c r="C137" s="360"/>
      <c r="D137" s="361"/>
      <c r="E137" s="1287"/>
      <c r="F137" s="317"/>
      <c r="G137" s="1335"/>
      <c r="H137" s="363"/>
      <c r="I137" s="52"/>
      <c r="J137" s="121"/>
      <c r="K137" s="1287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8" s="304"/>
      <c r="C138" s="360"/>
      <c r="D138" s="361"/>
      <c r="E138" s="1287"/>
      <c r="F138" s="317"/>
      <c r="G138" s="1335"/>
      <c r="H138" s="363"/>
      <c r="I138" s="52"/>
      <c r="J138" s="121"/>
      <c r="K138" s="1287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39" s="304"/>
      <c r="C139" s="360"/>
      <c r="D139" s="361"/>
      <c r="E139" s="1287"/>
      <c r="F139" s="317"/>
      <c r="G139" s="1335"/>
      <c r="H139" s="363"/>
      <c r="I139" s="52"/>
      <c r="J139" s="121"/>
      <c r="K139" s="1287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0" s="304"/>
      <c r="C140" s="360"/>
      <c r="D140" s="361"/>
      <c r="E140" s="1287"/>
      <c r="F140" s="317"/>
      <c r="G140" s="1335"/>
      <c r="H140" s="363"/>
      <c r="I140" s="52"/>
      <c r="J140" s="121"/>
      <c r="K140" s="1287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1" s="304"/>
      <c r="C141" s="360"/>
      <c r="D141" s="361"/>
      <c r="E141" s="1287"/>
      <c r="F141" s="317"/>
      <c r="G141" s="1335"/>
      <c r="H141" s="363"/>
      <c r="I141" s="52"/>
      <c r="J141" s="121"/>
      <c r="K141" s="1287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2" s="304"/>
      <c r="C142" s="360"/>
      <c r="D142" s="361"/>
      <c r="E142" s="1287"/>
      <c r="F142" s="317"/>
      <c r="G142" s="1335"/>
      <c r="H142" s="363"/>
      <c r="I142" s="52"/>
      <c r="J142" s="121"/>
      <c r="K142" s="1287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3" s="304"/>
      <c r="C143" s="360"/>
      <c r="D143" s="361"/>
      <c r="E143" s="1287"/>
      <c r="F143" s="317"/>
      <c r="G143" s="1335"/>
      <c r="H143" s="363"/>
      <c r="I143" s="52"/>
      <c r="J143" s="121"/>
      <c r="K143" s="1287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4" s="304"/>
      <c r="C144" s="360"/>
      <c r="D144" s="361"/>
      <c r="E144" s="1287"/>
      <c r="F144" s="317"/>
      <c r="G144" s="1335"/>
      <c r="H144" s="363"/>
      <c r="I144" s="52"/>
      <c r="J144" s="121"/>
      <c r="K144" s="1287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5" s="304"/>
      <c r="C145" s="360"/>
      <c r="D145" s="361"/>
      <c r="E145" s="1287"/>
      <c r="F145" s="317"/>
      <c r="G145" s="1335"/>
      <c r="H145" s="363"/>
      <c r="I145" s="52"/>
      <c r="J145" s="121"/>
      <c r="K145" s="1287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6" s="304"/>
      <c r="C146" s="360"/>
      <c r="D146" s="361"/>
      <c r="E146" s="1287"/>
      <c r="F146" s="317"/>
      <c r="G146" s="1335"/>
      <c r="H146" s="363"/>
      <c r="I146" s="52"/>
      <c r="J146" s="121"/>
      <c r="K146" s="1287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7" s="304"/>
      <c r="C147" s="360"/>
      <c r="D147" s="361"/>
      <c r="E147" s="1287"/>
      <c r="F147" s="317"/>
      <c r="G147" s="1335"/>
      <c r="H147" s="363"/>
      <c r="I147" s="52"/>
      <c r="J147" s="121"/>
      <c r="K147" s="1287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8" s="304"/>
      <c r="C148" s="360"/>
      <c r="D148" s="361"/>
      <c r="E148" s="1287"/>
      <c r="F148" s="317"/>
      <c r="G148" s="1335"/>
      <c r="H148" s="363"/>
      <c r="I148" s="52"/>
      <c r="J148" s="121"/>
      <c r="K148" s="1287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49" s="304"/>
      <c r="C149" s="360"/>
      <c r="D149" s="361"/>
      <c r="E149" s="1287"/>
      <c r="F149" s="317"/>
      <c r="G149" s="1335"/>
      <c r="H149" s="363"/>
      <c r="I149" s="52"/>
      <c r="J149" s="121"/>
      <c r="K149" s="1287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0" s="304"/>
      <c r="C150" s="360"/>
      <c r="D150" s="361"/>
      <c r="E150" s="1287"/>
      <c r="F150" s="317"/>
      <c r="G150" s="1335"/>
      <c r="H150" s="363"/>
      <c r="I150" s="52"/>
      <c r="J150" s="121"/>
      <c r="K150" s="1287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1" s="304"/>
      <c r="C151" s="360"/>
      <c r="D151" s="361"/>
      <c r="E151" s="1287"/>
      <c r="F151" s="317"/>
      <c r="G151" s="1335"/>
      <c r="H151" s="363"/>
      <c r="I151" s="52"/>
      <c r="J151" s="121"/>
      <c r="K151" s="1287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2" s="304"/>
      <c r="C152" s="360"/>
      <c r="D152" s="361"/>
      <c r="E152" s="1287"/>
      <c r="F152" s="317"/>
      <c r="G152" s="1335"/>
      <c r="H152" s="363"/>
      <c r="I152" s="52"/>
      <c r="J152" s="121"/>
      <c r="K152" s="1287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3" s="304"/>
      <c r="C153" s="360"/>
      <c r="D153" s="361"/>
      <c r="E153" s="1287"/>
      <c r="F153" s="317"/>
      <c r="G153" s="1335"/>
      <c r="H153" s="363"/>
      <c r="I153" s="52"/>
      <c r="J153" s="121"/>
      <c r="K153" s="1287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4" s="304"/>
      <c r="C154" s="360"/>
      <c r="D154" s="361"/>
      <c r="E154" s="1287"/>
      <c r="F154" s="317"/>
      <c r="G154" s="1335"/>
      <c r="H154" s="363"/>
      <c r="I154" s="52"/>
      <c r="J154" s="121"/>
      <c r="K154" s="1287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5" s="304"/>
      <c r="C155" s="360"/>
      <c r="D155" s="361"/>
      <c r="E155" s="1287"/>
      <c r="F155" s="317"/>
      <c r="G155" s="1335"/>
      <c r="H155" s="363"/>
      <c r="I155" s="52"/>
      <c r="J155" s="121"/>
      <c r="K155" s="1287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6" s="304"/>
      <c r="C156" s="360"/>
      <c r="D156" s="361"/>
      <c r="E156" s="1287"/>
      <c r="F156" s="317"/>
      <c r="G156" s="1335"/>
      <c r="H156" s="363"/>
      <c r="I156" s="52"/>
      <c r="J156" s="121"/>
      <c r="K156" s="1287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7" s="304"/>
      <c r="C157" s="360"/>
      <c r="D157" s="361"/>
      <c r="E157" s="1287"/>
      <c r="F157" s="317"/>
      <c r="G157" s="1335"/>
      <c r="H157" s="363"/>
      <c r="I157" s="52"/>
      <c r="J157" s="121"/>
      <c r="K157" s="1287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8" s="304"/>
      <c r="C158" s="360"/>
      <c r="D158" s="361"/>
      <c r="E158" s="1287"/>
      <c r="F158" s="317"/>
      <c r="G158" s="1335"/>
      <c r="H158" s="363"/>
      <c r="I158" s="52"/>
      <c r="J158" s="121"/>
      <c r="K158" s="1287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59" s="304"/>
      <c r="C159" s="360"/>
      <c r="D159" s="361"/>
      <c r="E159" s="1287"/>
      <c r="F159" s="317"/>
      <c r="G159" s="1335"/>
      <c r="H159" s="363"/>
      <c r="I159" s="52"/>
      <c r="J159" s="121"/>
      <c r="K159" s="1287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0" s="304"/>
      <c r="C160" s="360"/>
      <c r="D160" s="361"/>
      <c r="E160" s="1287"/>
      <c r="F160" s="317"/>
      <c r="G160" s="1335"/>
      <c r="H160" s="363"/>
      <c r="I160" s="52"/>
      <c r="J160" s="121"/>
      <c r="K160" s="1287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1" s="304"/>
      <c r="C161" s="360"/>
      <c r="D161" s="361"/>
      <c r="E161" s="1287"/>
      <c r="F161" s="317"/>
      <c r="G161" s="1335"/>
      <c r="H161" s="363"/>
      <c r="I161" s="52"/>
      <c r="J161" s="121"/>
      <c r="K161" s="1287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2" s="304"/>
      <c r="C162" s="360"/>
      <c r="D162" s="361"/>
      <c r="E162" s="1287"/>
      <c r="F162" s="317"/>
      <c r="G162" s="1335"/>
      <c r="H162" s="363"/>
      <c r="I162" s="52"/>
      <c r="J162" s="121"/>
      <c r="K162" s="1287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3" s="304"/>
      <c r="C163" s="360"/>
      <c r="D163" s="361"/>
      <c r="E163" s="1287"/>
      <c r="F163" s="317"/>
      <c r="G163" s="1335"/>
      <c r="H163" s="363"/>
      <c r="I163" s="52"/>
      <c r="J163" s="121"/>
      <c r="K163" s="1287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4" s="304"/>
      <c r="C164" s="360"/>
      <c r="D164" s="361"/>
      <c r="E164" s="1287"/>
      <c r="F164" s="317"/>
      <c r="G164" s="1335"/>
      <c r="H164" s="363"/>
      <c r="I164" s="52"/>
      <c r="J164" s="121"/>
      <c r="K164" s="1287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5" s="304"/>
      <c r="C165" s="360"/>
      <c r="D165" s="361"/>
      <c r="E165" s="1287"/>
      <c r="F165" s="317"/>
      <c r="G165" s="1335"/>
      <c r="H165" s="363"/>
      <c r="I165" s="52"/>
      <c r="J165" s="121"/>
      <c r="K165" s="1287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6" s="304"/>
      <c r="C166" s="360"/>
      <c r="D166" s="361"/>
      <c r="E166" s="1287"/>
      <c r="F166" s="317"/>
      <c r="G166" s="1335"/>
      <c r="H166" s="363"/>
      <c r="I166" s="52"/>
      <c r="J166" s="121"/>
      <c r="K166" s="1287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7" s="304"/>
      <c r="C167" s="360"/>
      <c r="D167" s="361"/>
      <c r="E167" s="1287"/>
      <c r="F167" s="317"/>
      <c r="G167" s="1335"/>
      <c r="H167" s="363"/>
      <c r="I167" s="52"/>
      <c r="J167" s="121"/>
      <c r="K167" s="1287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8" s="304"/>
      <c r="C168" s="360"/>
      <c r="D168" s="361"/>
      <c r="E168" s="1287"/>
      <c r="F168" s="317"/>
      <c r="G168" s="1335"/>
      <c r="H168" s="363"/>
      <c r="I168" s="52"/>
      <c r="J168" s="121"/>
      <c r="K168" s="1287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69" s="304"/>
      <c r="C169" s="360"/>
      <c r="D169" s="361"/>
      <c r="E169" s="1287"/>
      <c r="F169" s="317"/>
      <c r="G169" s="1335"/>
      <c r="H169" s="363"/>
      <c r="I169" s="52"/>
      <c r="J169" s="121"/>
      <c r="K169" s="1287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0" s="304"/>
      <c r="C170" s="360"/>
      <c r="D170" s="361"/>
      <c r="E170" s="1287"/>
      <c r="F170" s="317"/>
      <c r="G170" s="1335"/>
      <c r="H170" s="363"/>
      <c r="I170" s="52"/>
      <c r="J170" s="121"/>
      <c r="K170" s="1287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1" s="304"/>
      <c r="C171" s="360"/>
      <c r="D171" s="361"/>
      <c r="E171" s="1287"/>
      <c r="F171" s="317"/>
      <c r="G171" s="1335"/>
      <c r="H171" s="363"/>
      <c r="I171" s="52"/>
      <c r="J171" s="121"/>
      <c r="K171" s="1287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2" s="304"/>
      <c r="C172" s="360"/>
      <c r="D172" s="361"/>
      <c r="E172" s="1287"/>
      <c r="F172" s="317"/>
      <c r="G172" s="1335"/>
      <c r="H172" s="363"/>
      <c r="I172" s="52"/>
      <c r="J172" s="121"/>
      <c r="K172" s="1287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3" s="304"/>
      <c r="C173" s="360"/>
      <c r="D173" s="361"/>
      <c r="E173" s="1287"/>
      <c r="F173" s="317"/>
      <c r="G173" s="1335"/>
      <c r="H173" s="363"/>
      <c r="I173" s="52"/>
      <c r="J173" s="121"/>
      <c r="K173" s="1287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4" s="304"/>
      <c r="C174" s="360"/>
      <c r="D174" s="361"/>
      <c r="E174" s="1287"/>
      <c r="F174" s="317"/>
      <c r="G174" s="1335"/>
      <c r="H174" s="363"/>
      <c r="I174" s="52"/>
      <c r="J174" s="121"/>
      <c r="K174" s="1287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5" s="304"/>
      <c r="C175" s="360"/>
      <c r="D175" s="361"/>
      <c r="E175" s="1287"/>
      <c r="F175" s="317"/>
      <c r="G175" s="1335"/>
      <c r="H175" s="363"/>
      <c r="I175" s="52"/>
      <c r="J175" s="121"/>
      <c r="K175" s="1287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6" s="304"/>
      <c r="C176" s="360"/>
      <c r="D176" s="361"/>
      <c r="E176" s="1287"/>
      <c r="F176" s="317"/>
      <c r="G176" s="1335"/>
      <c r="H176" s="363"/>
      <c r="I176" s="52"/>
      <c r="J176" s="121"/>
      <c r="K176" s="1287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7" s="304"/>
      <c r="C177" s="360"/>
      <c r="D177" s="361"/>
      <c r="E177" s="1287"/>
      <c r="F177" s="317"/>
      <c r="G177" s="1335"/>
      <c r="H177" s="363"/>
      <c r="I177" s="52"/>
      <c r="J177" s="121"/>
      <c r="K177" s="1287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8" s="304"/>
      <c r="C178" s="360"/>
      <c r="D178" s="361"/>
      <c r="E178" s="1287"/>
      <c r="F178" s="317"/>
      <c r="G178" s="1335"/>
      <c r="H178" s="363"/>
      <c r="I178" s="52"/>
      <c r="J178" s="121"/>
      <c r="K178" s="1287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79" s="304"/>
      <c r="C179" s="360"/>
      <c r="D179" s="361"/>
      <c r="E179" s="1287"/>
      <c r="F179" s="317"/>
      <c r="G179" s="1335"/>
      <c r="H179" s="363"/>
      <c r="I179" s="52"/>
      <c r="J179" s="121"/>
      <c r="K179" s="1287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0" s="304"/>
      <c r="C180" s="360"/>
      <c r="D180" s="361"/>
      <c r="E180" s="1287"/>
      <c r="F180" s="317"/>
      <c r="G180" s="1335"/>
      <c r="H180" s="363"/>
      <c r="I180" s="52"/>
      <c r="J180" s="121"/>
      <c r="K180" s="1287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1" s="304"/>
      <c r="C181" s="360"/>
      <c r="D181" s="361"/>
      <c r="E181" s="1287"/>
      <c r="F181" s="317"/>
      <c r="G181" s="1335"/>
      <c r="H181" s="363"/>
      <c r="I181" s="52"/>
      <c r="J181" s="121"/>
      <c r="K181" s="1287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2" s="304"/>
      <c r="C182" s="360"/>
      <c r="D182" s="361"/>
      <c r="E182" s="1287"/>
      <c r="F182" s="317"/>
      <c r="G182" s="1335"/>
      <c r="H182" s="363"/>
      <c r="I182" s="52"/>
      <c r="J182" s="121"/>
      <c r="K182" s="1287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3" s="304"/>
      <c r="C183" s="360"/>
      <c r="D183" s="361"/>
      <c r="E183" s="1287"/>
      <c r="F183" s="317"/>
      <c r="G183" s="1335"/>
      <c r="H183" s="363"/>
      <c r="I183" s="52"/>
      <c r="J183" s="121"/>
      <c r="K183" s="1287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4" s="304"/>
      <c r="C184" s="360"/>
      <c r="D184" s="361"/>
      <c r="E184" s="1287"/>
      <c r="F184" s="317"/>
      <c r="G184" s="1335"/>
      <c r="H184" s="363"/>
      <c r="I184" s="52"/>
      <c r="J184" s="121"/>
      <c r="K184" s="1287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5" s="304"/>
      <c r="C185" s="360"/>
      <c r="D185" s="361"/>
      <c r="E185" s="1287"/>
      <c r="F185" s="317"/>
      <c r="G185" s="1335"/>
      <c r="H185" s="363"/>
      <c r="I185" s="52"/>
      <c r="J185" s="121"/>
      <c r="K185" s="1287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6" s="304"/>
      <c r="C186" s="360"/>
      <c r="D186" s="361"/>
      <c r="E186" s="1287"/>
      <c r="F186" s="317"/>
      <c r="G186" s="1335"/>
      <c r="H186" s="363"/>
      <c r="I186" s="52"/>
      <c r="J186" s="121"/>
      <c r="K186" s="1287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7" s="304"/>
      <c r="C187" s="360"/>
      <c r="D187" s="361"/>
      <c r="E187" s="1287"/>
      <c r="F187" s="317"/>
      <c r="G187" s="1335"/>
      <c r="H187" s="363"/>
      <c r="I187" s="52"/>
      <c r="J187" s="121"/>
      <c r="K187" s="1287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8" s="304"/>
      <c r="C188" s="360"/>
      <c r="D188" s="361"/>
      <c r="E188" s="1287"/>
      <c r="F188" s="317"/>
      <c r="G188" s="1335"/>
      <c r="H188" s="363"/>
      <c r="I188" s="52"/>
      <c r="J188" s="121"/>
      <c r="K188" s="1287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89" s="304"/>
      <c r="C189" s="360"/>
      <c r="D189" s="361"/>
      <c r="E189" s="1287"/>
      <c r="F189" s="317"/>
      <c r="G189" s="1335"/>
      <c r="H189" s="363"/>
      <c r="I189" s="52"/>
      <c r="J189" s="121"/>
      <c r="K189" s="1287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0" s="304"/>
      <c r="C190" s="360"/>
      <c r="D190" s="361"/>
      <c r="E190" s="1287"/>
      <c r="F190" s="317"/>
      <c r="G190" s="1335"/>
      <c r="H190" s="363"/>
      <c r="I190" s="52"/>
      <c r="J190" s="121"/>
      <c r="K190" s="1287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1" s="304"/>
      <c r="C191" s="360"/>
      <c r="D191" s="361"/>
      <c r="E191" s="1287"/>
      <c r="F191" s="317"/>
      <c r="G191" s="1335"/>
      <c r="H191" s="363"/>
      <c r="I191" s="52"/>
      <c r="J191" s="121"/>
      <c r="K191" s="1287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2" s="304"/>
      <c r="C192" s="360"/>
      <c r="D192" s="361"/>
      <c r="E192" s="1287"/>
      <c r="F192" s="317"/>
      <c r="G192" s="1335"/>
      <c r="H192" s="363"/>
      <c r="I192" s="52"/>
      <c r="J192" s="121"/>
      <c r="K192" s="1287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3" s="304"/>
      <c r="C193" s="360"/>
      <c r="D193" s="361"/>
      <c r="E193" s="1287"/>
      <c r="F193" s="317"/>
      <c r="G193" s="1335"/>
      <c r="H193" s="363"/>
      <c r="I193" s="52"/>
      <c r="J193" s="121"/>
      <c r="K193" s="1287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4" s="304"/>
      <c r="C194" s="360"/>
      <c r="D194" s="361"/>
      <c r="E194" s="1287"/>
      <c r="F194" s="317"/>
      <c r="G194" s="1335"/>
      <c r="H194" s="363"/>
      <c r="I194" s="52"/>
      <c r="J194" s="121"/>
      <c r="K194" s="1287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5" s="304"/>
      <c r="C195" s="360"/>
      <c r="D195" s="361"/>
      <c r="E195" s="1287"/>
      <c r="F195" s="317"/>
      <c r="G195" s="1335"/>
      <c r="H195" s="363"/>
      <c r="I195" s="52"/>
      <c r="J195" s="121"/>
      <c r="K195" s="1287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6" s="304"/>
      <c r="C196" s="360"/>
      <c r="D196" s="361"/>
      <c r="E196" s="1287"/>
      <c r="F196" s="317"/>
      <c r="G196" s="1335"/>
      <c r="H196" s="363"/>
      <c r="I196" s="52"/>
      <c r="J196" s="121"/>
      <c r="K196" s="1287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7" s="304"/>
      <c r="C197" s="360"/>
      <c r="D197" s="361"/>
      <c r="E197" s="1287"/>
      <c r="F197" s="317"/>
      <c r="G197" s="1335"/>
      <c r="H197" s="363"/>
      <c r="I197" s="52"/>
      <c r="J197" s="121"/>
      <c r="K197" s="1287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8" s="304"/>
      <c r="C198" s="360"/>
      <c r="D198" s="361"/>
      <c r="E198" s="1287"/>
      <c r="F198" s="317"/>
      <c r="G198" s="1335"/>
      <c r="H198" s="363"/>
      <c r="I198" s="52"/>
      <c r="J198" s="121"/>
      <c r="K198" s="1287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199" s="304"/>
      <c r="C199" s="360"/>
      <c r="D199" s="361"/>
      <c r="E199" s="1287"/>
      <c r="F199" s="317"/>
      <c r="G199" s="1335"/>
      <c r="H199" s="363"/>
      <c r="I199" s="52"/>
      <c r="J199" s="121"/>
      <c r="K199" s="1287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0" s="304"/>
      <c r="C200" s="360"/>
      <c r="D200" s="361"/>
      <c r="E200" s="1287"/>
      <c r="F200" s="317"/>
      <c r="G200" s="1335"/>
      <c r="H200" s="363"/>
      <c r="I200" s="52"/>
      <c r="J200" s="121"/>
      <c r="K200" s="1287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1" s="304"/>
      <c r="C201" s="360"/>
      <c r="D201" s="361"/>
      <c r="E201" s="1287"/>
      <c r="F201" s="317"/>
      <c r="G201" s="1335"/>
      <c r="H201" s="363"/>
      <c r="I201" s="52"/>
      <c r="J201" s="121"/>
      <c r="K201" s="1287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2" s="304"/>
      <c r="C202" s="360"/>
      <c r="D202" s="361"/>
      <c r="E202" s="1287"/>
      <c r="F202" s="317"/>
      <c r="G202" s="1335"/>
      <c r="H202" s="363"/>
      <c r="I202" s="52"/>
      <c r="J202" s="121"/>
      <c r="K202" s="1287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3" s="304"/>
      <c r="C203" s="360"/>
      <c r="D203" s="361"/>
      <c r="E203" s="1287"/>
      <c r="F203" s="317"/>
      <c r="G203" s="1335"/>
      <c r="H203" s="363"/>
      <c r="I203" s="52"/>
      <c r="J203" s="121"/>
      <c r="K203" s="1287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4" s="304"/>
      <c r="C204" s="360"/>
      <c r="D204" s="361"/>
      <c r="E204" s="1287"/>
      <c r="F204" s="317"/>
      <c r="G204" s="1335"/>
      <c r="H204" s="363"/>
      <c r="I204" s="52"/>
      <c r="J204" s="121"/>
      <c r="K204" s="1287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5" s="304"/>
      <c r="C205" s="360"/>
      <c r="D205" s="361"/>
      <c r="E205" s="1287"/>
      <c r="F205" s="317"/>
      <c r="G205" s="1335"/>
      <c r="H205" s="363"/>
      <c r="I205" s="52"/>
      <c r="J205" s="121"/>
      <c r="K205" s="1287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6" s="304"/>
      <c r="C206" s="360"/>
      <c r="D206" s="361"/>
      <c r="E206" s="1287"/>
      <c r="F206" s="317"/>
      <c r="G206" s="1335"/>
      <c r="H206" s="363"/>
      <c r="I206" s="52"/>
      <c r="J206" s="121"/>
      <c r="K206" s="1287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7" s="304"/>
      <c r="C207" s="360"/>
      <c r="D207" s="361"/>
      <c r="E207" s="1287"/>
      <c r="F207" s="317"/>
      <c r="G207" s="1335"/>
      <c r="H207" s="363"/>
      <c r="I207" s="52"/>
      <c r="J207" s="121"/>
      <c r="K207" s="1287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8" s="304"/>
      <c r="C208" s="360"/>
      <c r="D208" s="361"/>
      <c r="E208" s="1287"/>
      <c r="F208" s="317"/>
      <c r="G208" s="1335"/>
      <c r="H208" s="363"/>
      <c r="I208" s="52"/>
      <c r="J208" s="121"/>
      <c r="K208" s="1287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09" s="304"/>
      <c r="C209" s="360"/>
      <c r="D209" s="361"/>
      <c r="E209" s="1287"/>
      <c r="F209" s="317"/>
      <c r="G209" s="1335"/>
      <c r="H209" s="363"/>
      <c r="I209" s="52"/>
      <c r="J209" s="121"/>
      <c r="K209" s="1287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0" s="304"/>
      <c r="C210" s="360"/>
      <c r="D210" s="361"/>
      <c r="E210" s="1287"/>
      <c r="F210" s="317"/>
      <c r="G210" s="1335"/>
      <c r="H210" s="363"/>
      <c r="I210" s="52"/>
      <c r="J210" s="121"/>
      <c r="K210" s="1287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1" s="304"/>
      <c r="C211" s="360"/>
      <c r="D211" s="361"/>
      <c r="E211" s="1287"/>
      <c r="F211" s="317"/>
      <c r="G211" s="1335"/>
      <c r="H211" s="363"/>
      <c r="I211" s="52"/>
      <c r="J211" s="121"/>
      <c r="K211" s="1287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2" s="304"/>
      <c r="C212" s="360"/>
      <c r="D212" s="361"/>
      <c r="E212" s="1287"/>
      <c r="F212" s="317"/>
      <c r="G212" s="1335"/>
      <c r="H212" s="363"/>
      <c r="I212" s="52"/>
      <c r="J212" s="121"/>
      <c r="K212" s="1287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3" s="304"/>
      <c r="C213" s="360"/>
      <c r="D213" s="361"/>
      <c r="E213" s="1287"/>
      <c r="F213" s="317"/>
      <c r="G213" s="1335"/>
      <c r="H213" s="363"/>
      <c r="I213" s="52"/>
      <c r="J213" s="121"/>
      <c r="K213" s="1287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4" s="304"/>
      <c r="C214" s="360"/>
      <c r="D214" s="361"/>
      <c r="E214" s="1287"/>
      <c r="F214" s="317"/>
      <c r="G214" s="1335"/>
      <c r="H214" s="363"/>
      <c r="I214" s="52"/>
      <c r="J214" s="121"/>
      <c r="K214" s="1287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5" s="304"/>
      <c r="C215" s="360"/>
      <c r="D215" s="361"/>
      <c r="E215" s="1287"/>
      <c r="F215" s="317"/>
      <c r="G215" s="1335"/>
      <c r="H215" s="363"/>
      <c r="I215" s="52"/>
      <c r="J215" s="121"/>
      <c r="K215" s="1287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6" s="304"/>
      <c r="C216" s="360"/>
      <c r="D216" s="361"/>
      <c r="E216" s="1287"/>
      <c r="F216" s="317"/>
      <c r="G216" s="1335"/>
      <c r="H216" s="363"/>
      <c r="I216" s="52"/>
      <c r="J216" s="121"/>
      <c r="K216" s="1287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7" s="304"/>
      <c r="C217" s="360"/>
      <c r="D217" s="361"/>
      <c r="E217" s="1287"/>
      <c r="F217" s="317"/>
      <c r="G217" s="1335"/>
      <c r="H217" s="363"/>
      <c r="I217" s="52"/>
      <c r="J217" s="121"/>
      <c r="K217" s="1287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8" s="304"/>
      <c r="C218" s="360"/>
      <c r="D218" s="361"/>
      <c r="E218" s="1287"/>
      <c r="F218" s="317"/>
      <c r="G218" s="1335"/>
      <c r="H218" s="363"/>
      <c r="I218" s="52"/>
      <c r="J218" s="121"/>
      <c r="K218" s="1287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19" s="304"/>
      <c r="C219" s="360"/>
      <c r="D219" s="361"/>
      <c r="E219" s="1287"/>
      <c r="F219" s="317"/>
      <c r="G219" s="1335"/>
      <c r="H219" s="363"/>
      <c r="I219" s="52"/>
      <c r="J219" s="121"/>
      <c r="K219" s="1287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0" s="304"/>
      <c r="C220" s="360"/>
      <c r="D220" s="361"/>
      <c r="E220" s="1287"/>
      <c r="F220" s="317"/>
      <c r="G220" s="1335"/>
      <c r="H220" s="363"/>
      <c r="I220" s="52"/>
      <c r="J220" s="121"/>
      <c r="K220" s="1287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1" s="304"/>
      <c r="C221" s="360"/>
      <c r="D221" s="361"/>
      <c r="E221" s="1287"/>
      <c r="F221" s="317"/>
      <c r="G221" s="1335"/>
      <c r="H221" s="363"/>
      <c r="I221" s="52"/>
      <c r="J221" s="121"/>
      <c r="K221" s="1287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2" s="304"/>
      <c r="C222" s="360"/>
      <c r="D222" s="361"/>
      <c r="E222" s="1287"/>
      <c r="F222" s="317"/>
      <c r="G222" s="1335"/>
      <c r="H222" s="363"/>
      <c r="I222" s="52"/>
      <c r="J222" s="121"/>
      <c r="K222" s="1287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3" s="304"/>
      <c r="C223" s="360"/>
      <c r="D223" s="361"/>
      <c r="E223" s="1287"/>
      <c r="F223" s="317"/>
      <c r="G223" s="1335"/>
      <c r="H223" s="363"/>
      <c r="I223" s="52"/>
      <c r="J223" s="121"/>
      <c r="K223" s="1287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4" s="304"/>
      <c r="C224" s="360"/>
      <c r="D224" s="361"/>
      <c r="E224" s="1287"/>
      <c r="F224" s="317"/>
      <c r="G224" s="1335"/>
      <c r="H224" s="363"/>
      <c r="I224" s="52"/>
      <c r="J224" s="121"/>
      <c r="K224" s="1287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5" s="304"/>
      <c r="C225" s="360"/>
      <c r="D225" s="361"/>
      <c r="E225" s="1287"/>
      <c r="F225" s="317"/>
      <c r="G225" s="1335"/>
      <c r="H225" s="363"/>
      <c r="I225" s="52"/>
      <c r="J225" s="121"/>
      <c r="K225" s="1287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6" s="304"/>
      <c r="C226" s="360"/>
      <c r="D226" s="361"/>
      <c r="E226" s="1287"/>
      <c r="F226" s="317"/>
      <c r="G226" s="1335"/>
      <c r="H226" s="363"/>
      <c r="I226" s="52"/>
      <c r="J226" s="121"/>
      <c r="K226" s="1287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7" s="304"/>
      <c r="C227" s="360"/>
      <c r="D227" s="361"/>
      <c r="E227" s="1287"/>
      <c r="F227" s="317"/>
      <c r="G227" s="1335"/>
      <c r="H227" s="363"/>
      <c r="I227" s="52"/>
      <c r="J227" s="121"/>
      <c r="K227" s="1287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8" s="304"/>
      <c r="C228" s="360"/>
      <c r="D228" s="361"/>
      <c r="E228" s="1287"/>
      <c r="F228" s="317"/>
      <c r="G228" s="1335"/>
      <c r="H228" s="363"/>
      <c r="I228" s="52"/>
      <c r="J228" s="121"/>
      <c r="K228" s="1287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29" s="304"/>
      <c r="C229" s="360"/>
      <c r="D229" s="361"/>
      <c r="E229" s="1287"/>
      <c r="F229" s="317"/>
      <c r="G229" s="1335"/>
      <c r="H229" s="363"/>
      <c r="I229" s="52"/>
      <c r="J229" s="121"/>
      <c r="K229" s="1287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0" s="304"/>
      <c r="C230" s="360"/>
      <c r="D230" s="361"/>
      <c r="E230" s="1287"/>
      <c r="F230" s="317"/>
      <c r="G230" s="1335"/>
      <c r="H230" s="363"/>
      <c r="I230" s="52"/>
      <c r="J230" s="121"/>
      <c r="K230" s="1287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1" s="304"/>
      <c r="C231" s="360"/>
      <c r="D231" s="361"/>
      <c r="E231" s="1287"/>
      <c r="F231" s="317"/>
      <c r="G231" s="1335"/>
      <c r="H231" s="363"/>
      <c r="I231" s="52"/>
      <c r="J231" s="121"/>
      <c r="K231" s="1287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2" s="304"/>
      <c r="C232" s="360"/>
      <c r="D232" s="361"/>
      <c r="E232" s="1287"/>
      <c r="F232" s="317"/>
      <c r="G232" s="1335"/>
      <c r="H232" s="363"/>
      <c r="I232" s="52"/>
      <c r="J232" s="121"/>
      <c r="K232" s="1287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3" s="304"/>
      <c r="C233" s="360"/>
      <c r="D233" s="361"/>
      <c r="E233" s="1287"/>
      <c r="F233" s="317"/>
      <c r="G233" s="1335"/>
      <c r="H233" s="363"/>
      <c r="I233" s="52"/>
      <c r="J233" s="121"/>
      <c r="K233" s="1287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4" s="304"/>
      <c r="C234" s="360"/>
      <c r="D234" s="361"/>
      <c r="E234" s="1287"/>
      <c r="F234" s="317"/>
      <c r="G234" s="1335"/>
      <c r="H234" s="363"/>
      <c r="I234" s="52"/>
      <c r="J234" s="121"/>
      <c r="K234" s="1287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5" s="304"/>
      <c r="C235" s="360"/>
      <c r="D235" s="361"/>
      <c r="E235" s="1287"/>
      <c r="F235" s="317"/>
      <c r="G235" s="1335"/>
      <c r="H235" s="363"/>
      <c r="I235" s="52"/>
      <c r="J235" s="121"/>
      <c r="K235" s="1287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6" s="304"/>
      <c r="C236" s="360"/>
      <c r="D236" s="361"/>
      <c r="E236" s="1287"/>
      <c r="F236" s="317"/>
      <c r="G236" s="1335"/>
      <c r="H236" s="363"/>
      <c r="I236" s="52"/>
      <c r="J236" s="121"/>
      <c r="K236" s="1287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7" s="304"/>
      <c r="C237" s="360"/>
      <c r="D237" s="361"/>
      <c r="E237" s="1287"/>
      <c r="F237" s="317"/>
      <c r="G237" s="1335"/>
      <c r="H237" s="363"/>
      <c r="I237" s="52"/>
      <c r="J237" s="121"/>
      <c r="K237" s="1287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8" s="304"/>
      <c r="C238" s="360"/>
      <c r="D238" s="361"/>
      <c r="E238" s="1287"/>
      <c r="F238" s="317"/>
      <c r="G238" s="1335"/>
      <c r="H238" s="363"/>
      <c r="I238" s="52"/>
      <c r="J238" s="121"/>
      <c r="K238" s="1287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39" s="304"/>
      <c r="C239" s="360"/>
      <c r="D239" s="361"/>
      <c r="E239" s="1287"/>
      <c r="F239" s="317"/>
      <c r="G239" s="1335"/>
      <c r="H239" s="363"/>
      <c r="I239" s="52"/>
      <c r="J239" s="121"/>
      <c r="K239" s="1287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0" s="304"/>
      <c r="C240" s="360"/>
      <c r="D240" s="361"/>
      <c r="E240" s="1287"/>
      <c r="F240" s="317"/>
      <c r="G240" s="1335"/>
      <c r="H240" s="363"/>
      <c r="I240" s="52"/>
      <c r="J240" s="121"/>
      <c r="K240" s="1287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1" s="304"/>
      <c r="C241" s="360"/>
      <c r="D241" s="361"/>
      <c r="E241" s="1287"/>
      <c r="F241" s="317"/>
      <c r="G241" s="1335"/>
      <c r="H241" s="363"/>
      <c r="I241" s="52"/>
      <c r="J241" s="121"/>
      <c r="K241" s="1287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2" s="304"/>
      <c r="C242" s="360"/>
      <c r="D242" s="361"/>
      <c r="E242" s="1287"/>
      <c r="F242" s="317"/>
      <c r="G242" s="1335"/>
      <c r="H242" s="363"/>
      <c r="I242" s="52"/>
      <c r="J242" s="121"/>
      <c r="K242" s="1287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3" s="304"/>
      <c r="C243" s="360"/>
      <c r="D243" s="361"/>
      <c r="E243" s="1287"/>
      <c r="F243" s="317"/>
      <c r="G243" s="1335"/>
      <c r="H243" s="363"/>
      <c r="I243" s="52"/>
      <c r="J243" s="121"/>
      <c r="K243" s="1287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4" s="304"/>
      <c r="C244" s="360"/>
      <c r="D244" s="361"/>
      <c r="E244" s="1287"/>
      <c r="F244" s="317"/>
      <c r="G244" s="1335"/>
      <c r="H244" s="363"/>
      <c r="I244" s="52"/>
      <c r="J244" s="121"/>
      <c r="K244" s="1287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5" s="304"/>
      <c r="C245" s="360"/>
      <c r="D245" s="361"/>
      <c r="E245" s="1287"/>
      <c r="F245" s="317"/>
      <c r="G245" s="1335"/>
      <c r="H245" s="363"/>
      <c r="I245" s="52"/>
      <c r="J245" s="121"/>
      <c r="K245" s="1287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6" s="304"/>
      <c r="C246" s="360"/>
      <c r="D246" s="361"/>
      <c r="E246" s="1287"/>
      <c r="F246" s="317"/>
      <c r="G246" s="1335"/>
      <c r="H246" s="363"/>
      <c r="I246" s="52"/>
      <c r="J246" s="121"/>
      <c r="K246" s="1287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7" s="304"/>
      <c r="C247" s="360"/>
      <c r="D247" s="361"/>
      <c r="E247" s="1287"/>
      <c r="F247" s="317"/>
      <c r="G247" s="1335"/>
      <c r="H247" s="363"/>
      <c r="I247" s="52"/>
      <c r="J247" s="121"/>
      <c r="K247" s="1287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8" s="304"/>
      <c r="C248" s="360"/>
      <c r="D248" s="361"/>
      <c r="E248" s="1287"/>
      <c r="F248" s="317"/>
      <c r="G248" s="1335"/>
      <c r="H248" s="363"/>
      <c r="I248" s="52"/>
      <c r="J248" s="121"/>
      <c r="K248" s="1287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49" s="304"/>
      <c r="C249" s="360"/>
      <c r="D249" s="361"/>
      <c r="E249" s="1287"/>
      <c r="F249" s="317"/>
      <c r="G249" s="1335"/>
      <c r="H249" s="363"/>
      <c r="I249" s="52"/>
      <c r="J249" s="121"/>
      <c r="K249" s="1287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0" s="304"/>
      <c r="C250" s="360"/>
      <c r="D250" s="361"/>
      <c r="E250" s="1287"/>
      <c r="F250" s="317"/>
      <c r="G250" s="1335"/>
      <c r="H250" s="363"/>
      <c r="I250" s="52"/>
      <c r="J250" s="121"/>
      <c r="K250" s="1287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1" s="304"/>
      <c r="C251" s="360"/>
      <c r="D251" s="361"/>
      <c r="E251" s="1287"/>
      <c r="F251" s="317"/>
      <c r="G251" s="1335"/>
      <c r="H251" s="363"/>
      <c r="I251" s="52"/>
      <c r="J251" s="121"/>
      <c r="K251" s="1287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2" s="304"/>
      <c r="C252" s="360"/>
      <c r="D252" s="361"/>
      <c r="E252" s="1287"/>
      <c r="F252" s="317"/>
      <c r="G252" s="1335"/>
      <c r="H252" s="363"/>
      <c r="I252" s="52"/>
      <c r="J252" s="121"/>
      <c r="K252" s="1287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3" s="304"/>
      <c r="C253" s="360"/>
      <c r="D253" s="361"/>
      <c r="E253" s="1287"/>
      <c r="F253" s="317"/>
      <c r="G253" s="1335"/>
      <c r="H253" s="363"/>
      <c r="I253" s="52"/>
      <c r="J253" s="121"/>
      <c r="K253" s="1287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4" s="304"/>
      <c r="C254" s="360"/>
      <c r="D254" s="361"/>
      <c r="E254" s="1287"/>
      <c r="F254" s="317"/>
      <c r="G254" s="1335"/>
      <c r="H254" s="363"/>
      <c r="I254" s="52"/>
      <c r="J254" s="121"/>
      <c r="K254" s="1287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5" s="304"/>
      <c r="C255" s="360"/>
      <c r="D255" s="361"/>
      <c r="E255" s="1287"/>
      <c r="F255" s="317"/>
      <c r="G255" s="1335"/>
      <c r="H255" s="363"/>
      <c r="I255" s="52"/>
      <c r="J255" s="121"/>
      <c r="K255" s="1287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6" s="304"/>
      <c r="C256" s="360"/>
      <c r="D256" s="361"/>
      <c r="E256" s="1287"/>
      <c r="F256" s="317"/>
      <c r="G256" s="1335"/>
      <c r="H256" s="363"/>
      <c r="I256" s="52"/>
      <c r="J256" s="121"/>
      <c r="K256" s="1287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7" s="304"/>
      <c r="C257" s="360"/>
      <c r="D257" s="361"/>
      <c r="E257" s="1287"/>
      <c r="F257" s="317"/>
      <c r="G257" s="1335"/>
      <c r="H257" s="363"/>
      <c r="I257" s="52"/>
      <c r="J257" s="121"/>
      <c r="K257" s="1287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8" s="304"/>
      <c r="C258" s="360"/>
      <c r="D258" s="361"/>
      <c r="E258" s="1287"/>
      <c r="F258" s="317"/>
      <c r="G258" s="1335"/>
      <c r="H258" s="363"/>
      <c r="I258" s="52"/>
      <c r="J258" s="121"/>
      <c r="K258" s="1287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59" s="304"/>
      <c r="C259" s="360"/>
      <c r="D259" s="361"/>
      <c r="E259" s="1287"/>
      <c r="F259" s="317"/>
      <c r="G259" s="1335"/>
      <c r="H259" s="363"/>
      <c r="I259" s="52"/>
      <c r="J259" s="121"/>
      <c r="K259" s="1287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0" s="304"/>
      <c r="C260" s="360"/>
      <c r="D260" s="361"/>
      <c r="E260" s="1287"/>
      <c r="F260" s="317"/>
      <c r="G260" s="1335"/>
      <c r="H260" s="363"/>
      <c r="I260" s="52"/>
      <c r="J260" s="121"/>
      <c r="K260" s="1287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1" s="304"/>
      <c r="C261" s="360"/>
      <c r="D261" s="361"/>
      <c r="E261" s="1287"/>
      <c r="F261" s="317"/>
      <c r="G261" s="1335"/>
      <c r="H261" s="363"/>
      <c r="I261" s="52"/>
      <c r="J261" s="121"/>
      <c r="K261" s="1287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2" s="304"/>
      <c r="C262" s="360"/>
      <c r="D262" s="361"/>
      <c r="E262" s="1287"/>
      <c r="F262" s="317"/>
      <c r="G262" s="1335"/>
      <c r="H262" s="363"/>
      <c r="I262" s="52"/>
      <c r="J262" s="121"/>
      <c r="K262" s="1287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3" s="304"/>
      <c r="C263" s="360"/>
      <c r="D263" s="361"/>
      <c r="E263" s="1287"/>
      <c r="F263" s="317"/>
      <c r="G263" s="1335"/>
      <c r="H263" s="363"/>
      <c r="I263" s="52"/>
      <c r="J263" s="121"/>
      <c r="K263" s="1287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4" s="304"/>
      <c r="C264" s="360"/>
      <c r="D264" s="361"/>
      <c r="E264" s="1287"/>
      <c r="F264" s="317"/>
      <c r="G264" s="1335"/>
      <c r="H264" s="363"/>
      <c r="I264" s="52"/>
      <c r="J264" s="121"/>
      <c r="K264" s="1287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5" s="304"/>
      <c r="C265" s="360"/>
      <c r="D265" s="361"/>
      <c r="E265" s="1287"/>
      <c r="F265" s="317"/>
      <c r="G265" s="1335"/>
      <c r="H265" s="363"/>
      <c r="I265" s="52"/>
      <c r="J265" s="121"/>
      <c r="K265" s="1287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6" s="304"/>
      <c r="C266" s="360"/>
      <c r="D266" s="361"/>
      <c r="E266" s="1287"/>
      <c r="F266" s="317"/>
      <c r="G266" s="1335"/>
      <c r="H266" s="363"/>
      <c r="I266" s="52"/>
      <c r="J266" s="121"/>
      <c r="K266" s="1287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7" s="304"/>
      <c r="C267" s="360"/>
      <c r="D267" s="361"/>
      <c r="E267" s="1287"/>
      <c r="F267" s="317"/>
      <c r="G267" s="1335"/>
      <c r="H267" s="363"/>
      <c r="I267" s="52"/>
      <c r="J267" s="121"/>
      <c r="K267" s="1287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8" s="304"/>
      <c r="C268" s="360"/>
      <c r="D268" s="361"/>
      <c r="E268" s="1287"/>
      <c r="F268" s="317"/>
      <c r="G268" s="1335"/>
      <c r="H268" s="363"/>
      <c r="I268" s="52"/>
      <c r="J268" s="121"/>
      <c r="K268" s="1287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69" s="304"/>
      <c r="C269" s="360"/>
      <c r="D269" s="361"/>
      <c r="E269" s="1287"/>
      <c r="F269" s="317"/>
      <c r="G269" s="1335"/>
      <c r="H269" s="363"/>
      <c r="I269" s="52"/>
      <c r="J269" s="121"/>
      <c r="K269" s="1287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0" s="304"/>
      <c r="C270" s="360"/>
      <c r="D270" s="361"/>
      <c r="E270" s="1287"/>
      <c r="F270" s="317"/>
      <c r="G270" s="1335"/>
      <c r="H270" s="363"/>
      <c r="I270" s="52"/>
      <c r="J270" s="121"/>
      <c r="K270" s="1287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1" s="304"/>
      <c r="C271" s="360"/>
      <c r="D271" s="361"/>
      <c r="E271" s="1287"/>
      <c r="F271" s="317"/>
      <c r="G271" s="1335"/>
      <c r="H271" s="363"/>
      <c r="I271" s="52"/>
      <c r="J271" s="121"/>
      <c r="K271" s="1287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2" s="304"/>
      <c r="C272" s="360"/>
      <c r="D272" s="361"/>
      <c r="E272" s="1287"/>
      <c r="F272" s="317"/>
      <c r="G272" s="1335"/>
      <c r="H272" s="363"/>
      <c r="I272" s="52"/>
      <c r="J272" s="121"/>
      <c r="K272" s="1287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3" s="304"/>
      <c r="C273" s="360"/>
      <c r="D273" s="361"/>
      <c r="E273" s="1287"/>
      <c r="F273" s="317"/>
      <c r="G273" s="1335"/>
      <c r="H273" s="363"/>
      <c r="I273" s="52"/>
      <c r="J273" s="121"/>
      <c r="K273" s="1287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4" s="304"/>
      <c r="C274" s="360"/>
      <c r="D274" s="361"/>
      <c r="E274" s="1287"/>
      <c r="F274" s="317"/>
      <c r="G274" s="1335"/>
      <c r="H274" s="363"/>
      <c r="I274" s="52"/>
      <c r="J274" s="121"/>
      <c r="K274" s="1287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5" s="304"/>
      <c r="C275" s="360"/>
      <c r="D275" s="361"/>
      <c r="E275" s="1287"/>
      <c r="F275" s="317"/>
      <c r="G275" s="1335"/>
      <c r="H275" s="363"/>
      <c r="I275" s="52"/>
      <c r="J275" s="121"/>
      <c r="K275" s="1287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6" s="304"/>
      <c r="C276" s="360"/>
      <c r="D276" s="361"/>
      <c r="E276" s="1287"/>
      <c r="F276" s="317"/>
      <c r="G276" s="1335"/>
      <c r="H276" s="363"/>
      <c r="I276" s="52"/>
      <c r="J276" s="121"/>
      <c r="K276" s="1287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7" s="304"/>
      <c r="C277" s="360"/>
      <c r="D277" s="361"/>
      <c r="E277" s="1287"/>
      <c r="F277" s="317"/>
      <c r="G277" s="1335"/>
      <c r="H277" s="363"/>
      <c r="I277" s="52"/>
      <c r="J277" s="121"/>
      <c r="K277" s="1287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8" s="304"/>
      <c r="C278" s="360"/>
      <c r="D278" s="361"/>
      <c r="E278" s="1287"/>
      <c r="F278" s="317"/>
      <c r="G278" s="1335"/>
      <c r="H278" s="363"/>
      <c r="I278" s="52"/>
      <c r="J278" s="121"/>
      <c r="K278" s="1287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79" s="304"/>
      <c r="C279" s="360"/>
      <c r="D279" s="361"/>
      <c r="E279" s="1287"/>
      <c r="F279" s="317"/>
      <c r="G279" s="1335"/>
      <c r="H279" s="363"/>
      <c r="I279" s="52"/>
      <c r="J279" s="121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0" s="304"/>
      <c r="C280" s="360"/>
      <c r="D280" s="361"/>
      <c r="E280" s="1287"/>
      <c r="F280" s="317"/>
      <c r="G280" s="1335"/>
      <c r="H280" s="363"/>
      <c r="I280" s="52"/>
      <c r="J280" s="121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1" s="304"/>
      <c r="C281" s="360"/>
      <c r="D281" s="361"/>
      <c r="E281" s="1287"/>
      <c r="F281" s="317"/>
      <c r="G281" s="1335"/>
      <c r="H281" s="363"/>
      <c r="I281" s="52"/>
      <c r="J281" s="121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2" s="304"/>
      <c r="C282" s="360"/>
      <c r="D282" s="361"/>
      <c r="E282" s="1287"/>
      <c r="F282" s="317"/>
      <c r="G282" s="1335"/>
      <c r="H282" s="363"/>
      <c r="I282" s="52"/>
      <c r="J282" s="121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3" s="304"/>
      <c r="C283" s="360"/>
      <c r="D283" s="361"/>
      <c r="E283" s="1287"/>
      <c r="F283" s="317"/>
      <c r="G283" s="1335"/>
      <c r="H283" s="363"/>
      <c r="I283" s="52"/>
      <c r="J283" s="121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4" s="304"/>
      <c r="C284" s="360"/>
      <c r="D284" s="361"/>
      <c r="E284" s="1287"/>
      <c r="F284" s="317"/>
      <c r="G284" s="1335"/>
      <c r="H284" s="363"/>
      <c r="I284" s="52"/>
      <c r="J284" s="121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5" s="304"/>
      <c r="C285" s="360"/>
      <c r="D285" s="361"/>
      <c r="E285" s="1287"/>
      <c r="F285" s="317"/>
      <c r="G285" s="1335"/>
      <c r="H285" s="363"/>
      <c r="I285" s="52"/>
      <c r="J285" s="121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6" s="304"/>
      <c r="C286" s="360"/>
      <c r="D286" s="361"/>
      <c r="E286" s="1287"/>
      <c r="F286" s="317"/>
      <c r="G286" s="1335"/>
      <c r="H286" s="363"/>
      <c r="I286" s="52"/>
      <c r="J286" s="121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7" s="304"/>
      <c r="C287" s="360"/>
      <c r="D287" s="361"/>
      <c r="E287" s="1287"/>
      <c r="F287" s="317"/>
      <c r="G287" s="1335"/>
      <c r="H287" s="363"/>
      <c r="I287" s="52"/>
      <c r="J287" s="121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8" s="304"/>
      <c r="C288" s="360"/>
      <c r="D288" s="361"/>
      <c r="E288" s="1287"/>
      <c r="F288" s="317"/>
      <c r="G288" s="1335"/>
      <c r="H288" s="363"/>
      <c r="I288" s="52"/>
      <c r="J288" s="121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89" s="304"/>
      <c r="C289" s="360"/>
      <c r="D289" s="361"/>
      <c r="E289" s="1287"/>
      <c r="F289" s="317"/>
      <c r="G289" s="1335"/>
      <c r="H289" s="363"/>
      <c r="I289" s="52"/>
      <c r="J289" s="121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0" s="304"/>
      <c r="C290" s="360"/>
      <c r="D290" s="361"/>
      <c r="E290" s="1287"/>
      <c r="F290" s="317"/>
      <c r="G290" s="1335"/>
      <c r="H290" s="363"/>
      <c r="I290" s="52"/>
      <c r="J290" s="121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1" s="304"/>
      <c r="C291" s="360"/>
      <c r="D291" s="361"/>
      <c r="E291" s="1287"/>
      <c r="F291" s="317"/>
      <c r="G291" s="1335"/>
      <c r="H291" s="363"/>
      <c r="I291" s="52"/>
      <c r="J291" s="121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2" s="304"/>
      <c r="C292" s="360"/>
      <c r="D292" s="361"/>
      <c r="E292" s="1287"/>
      <c r="F292" s="317"/>
      <c r="G292" s="1335"/>
      <c r="H292" s="363"/>
      <c r="I292" s="52"/>
      <c r="J292" s="121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3" s="304"/>
      <c r="C293" s="360"/>
      <c r="D293" s="361"/>
      <c r="E293" s="1287"/>
      <c r="F293" s="317"/>
      <c r="G293" s="1335"/>
      <c r="H293" s="363"/>
      <c r="I293" s="52"/>
      <c r="J293" s="121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4" s="304"/>
      <c r="C294" s="360"/>
      <c r="D294" s="361"/>
      <c r="E294" s="1287"/>
      <c r="F294" s="317"/>
      <c r="G294" s="1335"/>
      <c r="H294" s="363"/>
      <c r="I294" s="52"/>
      <c r="J294" s="121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5" s="304"/>
      <c r="C295" s="360"/>
      <c r="D295" s="361"/>
      <c r="E295" s="1287"/>
      <c r="F295" s="317"/>
      <c r="G295" s="1335"/>
      <c r="H295" s="363"/>
      <c r="I295" s="52"/>
      <c r="J295" s="121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6" s="304"/>
      <c r="C296" s="360"/>
      <c r="D296" s="361"/>
      <c r="E296" s="1287"/>
      <c r="F296" s="317"/>
      <c r="G296" s="1335"/>
      <c r="H296" s="363"/>
      <c r="I296" s="52"/>
      <c r="J296" s="121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7" s="304"/>
      <c r="C297" s="360"/>
      <c r="D297" s="361"/>
      <c r="E297" s="1287"/>
      <c r="F297" s="317"/>
      <c r="G297" s="1335"/>
      <c r="H297" s="363"/>
      <c r="I297" s="52"/>
      <c r="J297" s="121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8" s="304"/>
      <c r="C298" s="360"/>
      <c r="D298" s="361"/>
      <c r="E298" s="1287"/>
      <c r="F298" s="317"/>
      <c r="G298" s="1335"/>
      <c r="H298" s="363"/>
      <c r="I298" s="52"/>
      <c r="J298" s="121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299" s="304"/>
      <c r="C299" s="360"/>
      <c r="D299" s="361"/>
      <c r="E299" s="1287"/>
      <c r="F299" s="317"/>
      <c r="G299" s="1335"/>
      <c r="H299" s="363"/>
      <c r="I299" s="52"/>
      <c r="J299" s="121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0" s="304"/>
      <c r="C300" s="360"/>
      <c r="D300" s="361"/>
      <c r="E300" s="1287"/>
      <c r="F300" s="317"/>
      <c r="G300" s="1335"/>
      <c r="H300" s="363"/>
      <c r="I300" s="52"/>
      <c r="J300" s="121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1" s="304"/>
      <c r="C301" s="360"/>
      <c r="D301" s="361"/>
      <c r="E301" s="1287"/>
      <c r="F301" s="317"/>
      <c r="G301" s="1335"/>
      <c r="H301" s="363"/>
      <c r="I301" s="52"/>
      <c r="J301" s="121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2" s="304"/>
      <c r="C302" s="360"/>
      <c r="D302" s="361"/>
      <c r="E302" s="1287"/>
      <c r="F302" s="317"/>
      <c r="G302" s="1335"/>
      <c r="H302" s="363"/>
      <c r="I302" s="52"/>
      <c r="J302" s="121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3" s="304"/>
      <c r="C303" s="360"/>
      <c r="D303" s="361"/>
      <c r="E303" s="1287"/>
      <c r="F303" s="317"/>
      <c r="G303" s="1335"/>
      <c r="H303" s="363"/>
      <c r="I303" s="52"/>
      <c r="J303" s="121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4" s="304"/>
      <c r="C304" s="360"/>
      <c r="D304" s="361"/>
      <c r="E304" s="1287"/>
      <c r="F304" s="317"/>
      <c r="G304" s="1335"/>
      <c r="H304" s="363"/>
      <c r="I304" s="52"/>
      <c r="J304" s="121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5" s="304"/>
      <c r="C305" s="360"/>
      <c r="D305" s="361"/>
      <c r="E305" s="1287"/>
      <c r="F305" s="317"/>
      <c r="G305" s="1335"/>
      <c r="H305" s="363"/>
      <c r="I305" s="52"/>
      <c r="J305" s="121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6" s="304"/>
      <c r="C306" s="360"/>
      <c r="D306" s="361"/>
      <c r="E306" s="1287"/>
      <c r="F306" s="317"/>
      <c r="G306" s="1335"/>
      <c r="H306" s="363"/>
      <c r="I306" s="52"/>
      <c r="J306" s="121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7" s="304"/>
      <c r="C307" s="360"/>
      <c r="D307" s="361"/>
      <c r="E307" s="1287"/>
      <c r="F307" s="317"/>
      <c r="G307" s="1335"/>
      <c r="H307" s="363"/>
      <c r="I307" s="52"/>
      <c r="J307" s="121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8" s="304"/>
      <c r="C308" s="360"/>
      <c r="D308" s="361"/>
      <c r="E308" s="1287"/>
      <c r="F308" s="317"/>
      <c r="G308" s="1335"/>
      <c r="H308" s="363"/>
      <c r="I308" s="52"/>
      <c r="J308" s="121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09" s="304"/>
      <c r="C309" s="360"/>
      <c r="D309" s="361"/>
      <c r="E309" s="1287"/>
      <c r="F309" s="317"/>
      <c r="G309" s="1335"/>
      <c r="H309" s="363"/>
      <c r="I309" s="52"/>
      <c r="J309" s="121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0" s="304"/>
      <c r="C310" s="360"/>
      <c r="D310" s="361"/>
      <c r="E310" s="1287"/>
      <c r="F310" s="317"/>
      <c r="G310" s="1335"/>
      <c r="H310" s="363"/>
      <c r="I310" s="52"/>
      <c r="J310" s="121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1" s="304"/>
      <c r="C311" s="360"/>
      <c r="D311" s="361"/>
      <c r="E311" s="1287"/>
      <c r="F311" s="317"/>
      <c r="G311" s="1335"/>
      <c r="H311" s="363"/>
      <c r="I311" s="52"/>
      <c r="J311" s="121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2" s="304"/>
      <c r="C312" s="360"/>
      <c r="D312" s="361"/>
      <c r="E312" s="1287"/>
      <c r="F312" s="317"/>
      <c r="G312" s="1335"/>
      <c r="H312" s="363"/>
      <c r="I312" s="52"/>
      <c r="J312" s="121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3" s="304"/>
      <c r="C313" s="360"/>
      <c r="D313" s="361"/>
      <c r="E313" s="1287"/>
      <c r="F313" s="317"/>
      <c r="G313" s="1335"/>
      <c r="H313" s="363"/>
      <c r="I313" s="52"/>
      <c r="J313" s="121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4" s="304"/>
      <c r="C314" s="360"/>
      <c r="D314" s="361"/>
      <c r="E314" s="1287"/>
      <c r="F314" s="317"/>
      <c r="G314" s="1335"/>
      <c r="H314" s="363"/>
      <c r="I314" s="52"/>
      <c r="J314" s="121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5" s="304"/>
      <c r="C315" s="360"/>
      <c r="D315" s="361"/>
      <c r="E315" s="1287"/>
      <c r="F315" s="317"/>
      <c r="G315" s="1335"/>
      <c r="H315" s="363"/>
      <c r="I315" s="52"/>
      <c r="J315" s="121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6" s="304"/>
      <c r="C316" s="360"/>
      <c r="D316" s="361"/>
      <c r="E316" s="1287"/>
      <c r="F316" s="317"/>
      <c r="G316" s="1335"/>
      <c r="H316" s="363"/>
      <c r="I316" s="52"/>
      <c r="J316" s="121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7" s="304"/>
      <c r="C317" s="360"/>
      <c r="D317" s="361"/>
      <c r="E317" s="1287"/>
      <c r="F317" s="317"/>
      <c r="G317" s="1335"/>
      <c r="H317" s="363"/>
      <c r="I317" s="52"/>
      <c r="J317" s="121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8" s="304"/>
      <c r="C318" s="360"/>
      <c r="D318" s="361"/>
      <c r="E318" s="1287"/>
      <c r="F318" s="317"/>
      <c r="G318" s="1335"/>
      <c r="H318" s="363"/>
      <c r="I318" s="52"/>
      <c r="J318" s="121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19" s="304"/>
      <c r="C319" s="360"/>
      <c r="D319" s="361"/>
      <c r="E319" s="1287"/>
      <c r="F319" s="317"/>
      <c r="G319" s="1335"/>
      <c r="H319" s="363"/>
      <c r="I319" s="52"/>
      <c r="J319" s="121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0" s="304"/>
      <c r="C320" s="360"/>
      <c r="D320" s="361"/>
      <c r="E320" s="1287"/>
      <c r="F320" s="317"/>
      <c r="G320" s="1335"/>
      <c r="H320" s="363"/>
      <c r="I320" s="52"/>
      <c r="J320" s="121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1" s="304"/>
      <c r="C321" s="360"/>
      <c r="D321" s="361"/>
      <c r="E321" s="1287"/>
      <c r="F321" s="317"/>
      <c r="G321" s="1335"/>
      <c r="H321" s="363"/>
      <c r="I321" s="52"/>
      <c r="J321" s="121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2" s="304"/>
      <c r="C322" s="360"/>
      <c r="D322" s="361"/>
      <c r="E322" s="1287"/>
      <c r="F322" s="317"/>
      <c r="G322" s="1335"/>
      <c r="H322" s="363"/>
      <c r="I322" s="52"/>
      <c r="J322" s="121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3" s="304"/>
      <c r="C323" s="360"/>
      <c r="D323" s="361"/>
      <c r="E323" s="1287"/>
      <c r="F323" s="317"/>
      <c r="G323" s="1335"/>
      <c r="H323" s="363"/>
      <c r="I323" s="52"/>
      <c r="J323" s="121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4" s="304"/>
      <c r="C324" s="360"/>
      <c r="D324" s="361"/>
      <c r="E324" s="1287"/>
      <c r="F324" s="317"/>
      <c r="G324" s="1335"/>
      <c r="H324" s="363"/>
      <c r="I324" s="52"/>
      <c r="J324" s="121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5" s="304"/>
      <c r="C325" s="360"/>
      <c r="D325" s="361"/>
      <c r="E325" s="1287"/>
      <c r="F325" s="317"/>
      <c r="G325" s="1335"/>
      <c r="H325" s="363"/>
      <c r="I325" s="52"/>
      <c r="J325" s="121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6" s="304"/>
      <c r="C326" s="360"/>
      <c r="D326" s="361"/>
      <c r="E326" s="1287"/>
      <c r="F326" s="317"/>
      <c r="G326" s="1335"/>
      <c r="H326" s="363"/>
      <c r="I326" s="52"/>
      <c r="J326" s="121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7" s="304"/>
      <c r="C327" s="360"/>
      <c r="D327" s="361"/>
      <c r="E327" s="1287"/>
      <c r="F327" s="317"/>
      <c r="G327" s="1335"/>
      <c r="H327" s="363"/>
      <c r="I327" s="52"/>
      <c r="J327" s="121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8" s="304"/>
      <c r="C328" s="360"/>
      <c r="D328" s="361"/>
      <c r="E328" s="1287"/>
      <c r="F328" s="317"/>
      <c r="G328" s="1335"/>
      <c r="H328" s="363"/>
      <c r="I328" s="52"/>
      <c r="J328" s="121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29" s="304"/>
      <c r="C329" s="360"/>
      <c r="D329" s="361"/>
      <c r="E329" s="1287"/>
      <c r="F329" s="317"/>
      <c r="G329" s="1335"/>
      <c r="H329" s="363"/>
      <c r="I329" s="52"/>
      <c r="J329" s="121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0" s="304"/>
      <c r="C330" s="360"/>
      <c r="D330" s="361"/>
      <c r="E330" s="1287"/>
      <c r="F330" s="317"/>
      <c r="G330" s="1335"/>
      <c r="H330" s="363"/>
      <c r="I330" s="52"/>
      <c r="J330" s="121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1" s="304"/>
      <c r="C331" s="360"/>
      <c r="D331" s="361"/>
      <c r="E331" s="1287"/>
      <c r="F331" s="317"/>
      <c r="G331" s="1335"/>
      <c r="H331" s="363"/>
      <c r="I331" s="52"/>
      <c r="J331" s="121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2" s="304"/>
      <c r="C332" s="360"/>
      <c r="D332" s="361"/>
      <c r="E332" s="1287"/>
      <c r="F332" s="317"/>
      <c r="G332" s="1335"/>
      <c r="H332" s="363"/>
      <c r="I332" s="52"/>
      <c r="J332" s="121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3" s="304"/>
      <c r="C333" s="360"/>
      <c r="D333" s="361"/>
      <c r="E333" s="1287"/>
      <c r="F333" s="317"/>
      <c r="G333" s="1335"/>
      <c r="H333" s="363"/>
      <c r="I333" s="52"/>
      <c r="J333" s="121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4" s="304"/>
      <c r="C334" s="360"/>
      <c r="D334" s="361"/>
      <c r="E334" s="1287"/>
      <c r="F334" s="317"/>
      <c r="G334" s="1335"/>
      <c r="H334" s="363"/>
      <c r="I334" s="52"/>
      <c r="J334" s="121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5" s="304"/>
      <c r="C335" s="360"/>
      <c r="D335" s="361"/>
      <c r="E335" s="1287"/>
      <c r="F335" s="317"/>
      <c r="G335" s="1335"/>
      <c r="H335" s="363"/>
      <c r="I335" s="52"/>
      <c r="J335" s="121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6" s="304"/>
      <c r="C336" s="360"/>
      <c r="D336" s="361"/>
      <c r="E336" s="1287"/>
      <c r="F336" s="317"/>
      <c r="G336" s="1335"/>
      <c r="H336" s="363"/>
      <c r="I336" s="52"/>
      <c r="J336" s="121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7" s="304"/>
      <c r="C337" s="360"/>
      <c r="D337" s="361"/>
      <c r="E337" s="1287"/>
      <c r="F337" s="317"/>
      <c r="G337" s="1335"/>
      <c r="H337" s="363"/>
      <c r="I337" s="52"/>
      <c r="J337" s="121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8" s="304"/>
      <c r="C338" s="360"/>
      <c r="D338" s="361"/>
      <c r="E338" s="1287"/>
      <c r="F338" s="317"/>
      <c r="G338" s="1335"/>
      <c r="H338" s="363"/>
      <c r="I338" s="52"/>
      <c r="J338" s="121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39" s="304"/>
      <c r="C339" s="360"/>
      <c r="D339" s="361"/>
      <c r="E339" s="1287"/>
      <c r="F339" s="317"/>
      <c r="G339" s="1335"/>
      <c r="H339" s="363"/>
      <c r="I339" s="52"/>
      <c r="J339" s="121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0" s="304"/>
      <c r="C340" s="360"/>
      <c r="D340" s="361"/>
      <c r="E340" s="1287"/>
      <c r="F340" s="317"/>
      <c r="G340" s="1335"/>
      <c r="H340" s="363"/>
      <c r="I340" s="52"/>
      <c r="J340" s="121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1" s="304"/>
      <c r="C341" s="360"/>
      <c r="D341" s="361"/>
      <c r="E341" s="1287"/>
      <c r="F341" s="317"/>
      <c r="G341" s="1335"/>
      <c r="H341" s="363"/>
      <c r="I341" s="52"/>
      <c r="J341" s="121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2" s="304"/>
      <c r="C342" s="360"/>
      <c r="D342" s="361"/>
      <c r="E342" s="1287"/>
      <c r="F342" s="317"/>
      <c r="G342" s="1335"/>
      <c r="H342" s="363"/>
      <c r="I342" s="52"/>
      <c r="J342" s="121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3" s="304"/>
      <c r="C343" s="360"/>
      <c r="D343" s="361"/>
      <c r="E343" s="1287"/>
      <c r="F343" s="317"/>
      <c r="G343" s="1335"/>
      <c r="H343" s="363"/>
      <c r="I343" s="52"/>
      <c r="J343" s="121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4" s="304"/>
      <c r="C344" s="360"/>
      <c r="D344" s="361"/>
      <c r="E344" s="1287"/>
      <c r="F344" s="317"/>
      <c r="G344" s="1335"/>
      <c r="H344" s="363"/>
      <c r="I344" s="52"/>
      <c r="J344" s="121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5" s="304"/>
      <c r="C345" s="360"/>
      <c r="D345" s="361"/>
      <c r="E345" s="1287"/>
      <c r="F345" s="317"/>
      <c r="G345" s="1335"/>
      <c r="H345" s="363"/>
      <c r="I345" s="52"/>
      <c r="J345" s="121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6" s="304"/>
      <c r="C346" s="360"/>
      <c r="D346" s="361"/>
      <c r="E346" s="1287"/>
      <c r="F346" s="317"/>
      <c r="G346" s="1335"/>
      <c r="H346" s="363"/>
      <c r="I346" s="52"/>
      <c r="J346" s="121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7" s="304"/>
      <c r="C347" s="360"/>
      <c r="D347" s="361"/>
      <c r="E347" s="1287"/>
      <c r="F347" s="317"/>
      <c r="G347" s="1335"/>
      <c r="H347" s="363"/>
      <c r="I347" s="52"/>
      <c r="J347" s="121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8" s="304"/>
      <c r="C348" s="360"/>
      <c r="D348" s="361"/>
      <c r="E348" s="1287"/>
      <c r="F348" s="317"/>
      <c r="G348" s="1335"/>
      <c r="H348" s="363"/>
      <c r="I348" s="52"/>
      <c r="J348" s="121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49" s="304"/>
      <c r="C349" s="360"/>
      <c r="D349" s="361"/>
      <c r="E349" s="1287"/>
      <c r="F349" s="317"/>
      <c r="G349" s="1335"/>
      <c r="H349" s="363"/>
      <c r="I349" s="52"/>
      <c r="J349" s="121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0" s="304"/>
      <c r="C350" s="360"/>
      <c r="D350" s="361"/>
      <c r="E350" s="1287"/>
      <c r="F350" s="317"/>
      <c r="G350" s="1335"/>
      <c r="H350" s="363"/>
      <c r="I350" s="52"/>
      <c r="J350" s="121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1" s="304"/>
      <c r="C351" s="360"/>
      <c r="D351" s="361"/>
      <c r="E351" s="1287"/>
      <c r="F351" s="317"/>
      <c r="G351" s="1335"/>
      <c r="H351" s="363"/>
      <c r="I351" s="52"/>
      <c r="J351" s="121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2" s="304"/>
      <c r="C352" s="360"/>
      <c r="D352" s="361"/>
      <c r="E352" s="1287"/>
      <c r="F352" s="317"/>
      <c r="G352" s="1335"/>
      <c r="H352" s="363"/>
      <c r="I352" s="52"/>
      <c r="J352" s="121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3" s="304"/>
      <c r="C353" s="360"/>
      <c r="D353" s="361"/>
      <c r="E353" s="1287"/>
      <c r="F353" s="317"/>
      <c r="G353" s="1335"/>
      <c r="H353" s="363"/>
      <c r="I353" s="52"/>
      <c r="J353" s="121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4" s="304"/>
      <c r="C354" s="360"/>
      <c r="D354" s="361"/>
      <c r="E354" s="1287"/>
      <c r="F354" s="317"/>
      <c r="G354" s="1335"/>
      <c r="H354" s="363"/>
      <c r="I354" s="52"/>
      <c r="J354" s="121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5" s="304"/>
      <c r="C355" s="360"/>
      <c r="D355" s="361"/>
      <c r="E355" s="1287"/>
      <c r="F355" s="317"/>
      <c r="G355" s="1335"/>
      <c r="H355" s="363"/>
      <c r="I355" s="52"/>
      <c r="J355" s="121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6" s="304"/>
      <c r="C356" s="360"/>
      <c r="D356" s="361"/>
      <c r="E356" s="1287"/>
      <c r="F356" s="317"/>
      <c r="G356" s="1335"/>
      <c r="H356" s="363"/>
      <c r="I356" s="52"/>
      <c r="J356" s="121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7" s="304"/>
      <c r="C357" s="360"/>
      <c r="D357" s="361"/>
      <c r="E357" s="1287"/>
      <c r="F357" s="317"/>
      <c r="G357" s="1335"/>
      <c r="H357" s="363"/>
      <c r="I357" s="52"/>
      <c r="J357" s="121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8" s="304"/>
      <c r="C358" s="360"/>
      <c r="D358" s="361"/>
      <c r="E358" s="1287"/>
      <c r="F358" s="317"/>
      <c r="G358" s="1335"/>
      <c r="H358" s="363"/>
      <c r="I358" s="52"/>
      <c r="J358" s="121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59" s="304"/>
      <c r="C359" s="360"/>
      <c r="D359" s="361"/>
      <c r="E359" s="1287"/>
      <c r="F359" s="317"/>
      <c r="G359" s="1335"/>
      <c r="H359" s="363"/>
      <c r="I359" s="52"/>
      <c r="J359" s="121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0" s="304"/>
      <c r="C360" s="360"/>
      <c r="D360" s="361"/>
      <c r="E360" s="1287"/>
      <c r="F360" s="317"/>
      <c r="G360" s="1335"/>
      <c r="H360" s="363"/>
      <c r="I360" s="52"/>
      <c r="J360" s="121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1" s="304"/>
      <c r="C361" s="360"/>
      <c r="D361" s="361"/>
      <c r="E361" s="1287"/>
      <c r="F361" s="317"/>
      <c r="G361" s="1335"/>
      <c r="H361" s="363"/>
      <c r="I361" s="52"/>
      <c r="J361" s="121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2" s="304"/>
      <c r="C362" s="360"/>
      <c r="D362" s="361"/>
      <c r="E362" s="1287"/>
      <c r="F362" s="317"/>
      <c r="G362" s="1335"/>
      <c r="H362" s="363"/>
      <c r="I362" s="52"/>
      <c r="J362" s="121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3" s="304"/>
      <c r="C363" s="360"/>
      <c r="D363" s="361"/>
      <c r="E363" s="1287"/>
      <c r="F363" s="317"/>
      <c r="G363" s="1335"/>
      <c r="H363" s="363"/>
      <c r="I363" s="52"/>
      <c r="J363" s="121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4" s="304"/>
      <c r="C364" s="360"/>
      <c r="D364" s="361"/>
      <c r="E364" s="1287"/>
      <c r="F364" s="317"/>
      <c r="G364" s="1335"/>
      <c r="H364" s="363"/>
      <c r="I364" s="52"/>
      <c r="J364" s="121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5" s="304"/>
      <c r="C365" s="360"/>
      <c r="D365" s="361"/>
      <c r="E365" s="1287"/>
      <c r="F365" s="317"/>
      <c r="G365" s="1335"/>
      <c r="H365" s="363"/>
      <c r="I365" s="52"/>
      <c r="J365" s="121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6" s="304"/>
      <c r="C366" s="360"/>
      <c r="D366" s="361"/>
      <c r="E366" s="1287"/>
      <c r="F366" s="317"/>
      <c r="G366" s="1335"/>
      <c r="H366" s="363"/>
      <c r="I366" s="52"/>
      <c r="J366" s="121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7" s="304"/>
      <c r="C367" s="360"/>
      <c r="D367" s="361"/>
      <c r="E367" s="1287"/>
      <c r="F367" s="317"/>
      <c r="G367" s="1335"/>
      <c r="H367" s="363"/>
      <c r="I367" s="52"/>
      <c r="J367" s="121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8" s="304"/>
      <c r="C368" s="360"/>
      <c r="D368" s="361"/>
      <c r="E368" s="1287"/>
      <c r="F368" s="317"/>
      <c r="G368" s="1335"/>
      <c r="H368" s="363"/>
      <c r="I368" s="52"/>
      <c r="J368" s="121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69" s="304"/>
      <c r="C369" s="360"/>
      <c r="D369" s="361"/>
      <c r="E369" s="1287"/>
      <c r="F369" s="317"/>
      <c r="G369" s="1335"/>
      <c r="H369" s="363"/>
      <c r="I369" s="52"/>
      <c r="J369" s="121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0" s="304"/>
      <c r="C370" s="360"/>
      <c r="D370" s="361"/>
      <c r="E370" s="1287"/>
      <c r="F370" s="317"/>
      <c r="G370" s="1335"/>
      <c r="H370" s="363"/>
      <c r="I370" s="52"/>
      <c r="J370" s="121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1" s="304"/>
      <c r="C371" s="360"/>
      <c r="D371" s="361"/>
      <c r="E371" s="1287"/>
      <c r="F371" s="317"/>
      <c r="G371" s="1335"/>
      <c r="H371" s="363"/>
      <c r="I371" s="52"/>
      <c r="J371" s="121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2" s="304"/>
      <c r="C372" s="360"/>
      <c r="D372" s="361"/>
      <c r="E372" s="1287"/>
      <c r="F372" s="317"/>
      <c r="G372" s="1335"/>
      <c r="H372" s="363"/>
      <c r="I372" s="52"/>
      <c r="J372" s="121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3" s="304"/>
      <c r="C373" s="360"/>
      <c r="D373" s="361"/>
      <c r="E373" s="1287"/>
      <c r="F373" s="317"/>
      <c r="G373" s="1335"/>
      <c r="H373" s="363"/>
      <c r="I373" s="52"/>
      <c r="J373" s="121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4" s="304"/>
      <c r="C374" s="360"/>
      <c r="D374" s="361"/>
      <c r="E374" s="1287"/>
      <c r="F374" s="317"/>
      <c r="G374" s="1335"/>
      <c r="H374" s="363"/>
      <c r="I374" s="52"/>
      <c r="J374" s="121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5" s="304"/>
      <c r="C375" s="360"/>
      <c r="D375" s="361"/>
      <c r="E375" s="1287"/>
      <c r="F375" s="317"/>
      <c r="G375" s="1335"/>
      <c r="H375" s="363"/>
      <c r="I375" s="52"/>
      <c r="J375" s="121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6" s="304"/>
      <c r="C376" s="360"/>
      <c r="D376" s="361"/>
      <c r="E376" s="1287"/>
      <c r="F376" s="317"/>
      <c r="G376" s="1335"/>
      <c r="H376" s="363"/>
      <c r="I376" s="52"/>
      <c r="J376" s="121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7" s="304"/>
      <c r="C377" s="360"/>
      <c r="D377" s="361"/>
      <c r="E377" s="1287"/>
      <c r="F377" s="317"/>
      <c r="G377" s="1335"/>
      <c r="H377" s="363"/>
      <c r="I377" s="52"/>
      <c r="J377" s="121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8" s="304"/>
      <c r="C378" s="360"/>
      <c r="D378" s="361"/>
      <c r="E378" s="1287"/>
      <c r="F378" s="317"/>
      <c r="G378" s="1335"/>
      <c r="H378" s="363"/>
      <c r="I378" s="52"/>
      <c r="J378" s="121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79" s="304"/>
      <c r="C379" s="360"/>
      <c r="D379" s="361"/>
      <c r="E379" s="1287"/>
      <c r="F379" s="317"/>
      <c r="G379" s="1335"/>
      <c r="H379" s="363"/>
      <c r="I379" s="52"/>
      <c r="J379" s="121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0" s="304"/>
      <c r="C380" s="360"/>
      <c r="D380" s="361"/>
      <c r="E380" s="1287"/>
      <c r="F380" s="317"/>
      <c r="G380" s="1335"/>
      <c r="H380" s="363"/>
      <c r="I380" s="52"/>
      <c r="J380" s="121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1" s="304"/>
      <c r="C381" s="360"/>
      <c r="D381" s="361"/>
      <c r="E381" s="1287"/>
      <c r="F381" s="317"/>
      <c r="G381" s="1335"/>
      <c r="H381" s="363"/>
      <c r="I381" s="52"/>
      <c r="J381" s="121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2" s="304"/>
      <c r="C382" s="360"/>
      <c r="D382" s="361"/>
      <c r="E382" s="1287"/>
      <c r="F382" s="317"/>
      <c r="G382" s="1335"/>
      <c r="H382" s="363"/>
      <c r="I382" s="52"/>
      <c r="J382" s="121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3" s="304"/>
      <c r="C383" s="360"/>
      <c r="D383" s="361"/>
      <c r="E383" s="1287"/>
      <c r="F383" s="317"/>
      <c r="G383" s="1335"/>
      <c r="H383" s="363"/>
      <c r="I383" s="52"/>
      <c r="J383" s="121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4" s="304"/>
      <c r="C384" s="360"/>
      <c r="D384" s="361"/>
      <c r="E384" s="1287"/>
      <c r="F384" s="317"/>
      <c r="G384" s="1335"/>
      <c r="H384" s="363"/>
      <c r="I384" s="52"/>
      <c r="J384" s="121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5" s="304"/>
      <c r="C385" s="360"/>
      <c r="D385" s="361"/>
      <c r="E385" s="1287"/>
      <c r="F385" s="317"/>
      <c r="G385" s="1335"/>
      <c r="H385" s="363"/>
      <c r="I385" s="52"/>
      <c r="J385" s="121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6" s="304"/>
      <c r="C386" s="360"/>
      <c r="D386" s="361"/>
      <c r="E386" s="1287"/>
      <c r="F386" s="317"/>
      <c r="G386" s="1335"/>
      <c r="H386" s="363"/>
      <c r="I386" s="52"/>
      <c r="J386" s="121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7" s="304"/>
      <c r="C387" s="360"/>
      <c r="D387" s="361"/>
      <c r="E387" s="1287"/>
      <c r="F387" s="317"/>
      <c r="G387" s="1335"/>
      <c r="H387" s="363"/>
      <c r="I387" s="52"/>
      <c r="J387" s="121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8" s="304"/>
      <c r="C388" s="360"/>
      <c r="D388" s="361"/>
      <c r="E388" s="1287"/>
      <c r="F388" s="317"/>
      <c r="G388" s="1335"/>
      <c r="H388" s="363"/>
      <c r="I388" s="52"/>
      <c r="J388" s="121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89" s="304"/>
      <c r="C389" s="360"/>
      <c r="D389" s="361"/>
      <c r="E389" s="1287"/>
      <c r="F389" s="317"/>
      <c r="G389" s="1335"/>
      <c r="H389" s="363"/>
      <c r="I389" s="52"/>
      <c r="J389" s="121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0" s="304"/>
      <c r="C390" s="360"/>
      <c r="D390" s="361"/>
      <c r="E390" s="1287"/>
      <c r="F390" s="317"/>
      <c r="G390" s="1335"/>
      <c r="H390" s="363"/>
      <c r="I390" s="52"/>
      <c r="J390" s="121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1" s="304"/>
      <c r="C391" s="360"/>
      <c r="D391" s="361"/>
      <c r="E391" s="1287"/>
      <c r="F391" s="317"/>
      <c r="G391" s="1335"/>
      <c r="H391" s="363"/>
      <c r="I391" s="52"/>
      <c r="J391" s="121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2" s="304"/>
      <c r="C392" s="360"/>
      <c r="D392" s="361"/>
      <c r="E392" s="1287"/>
      <c r="F392" s="317"/>
      <c r="G392" s="1335"/>
      <c r="H392" s="363"/>
      <c r="I392" s="52"/>
      <c r="J392" s="121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3" s="304"/>
      <c r="C393" s="360"/>
      <c r="D393" s="361"/>
      <c r="E393" s="1287"/>
      <c r="F393" s="317"/>
      <c r="G393" s="1335"/>
      <c r="H393" s="363"/>
      <c r="I393" s="52"/>
      <c r="J393" s="121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4" s="304"/>
      <c r="C394" s="360"/>
      <c r="D394" s="361"/>
      <c r="E394" s="1287"/>
      <c r="F394" s="317"/>
      <c r="G394" s="1335"/>
      <c r="H394" s="363"/>
      <c r="I394" s="52"/>
      <c r="J394" s="121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5" s="304"/>
      <c r="C395" s="360"/>
      <c r="D395" s="361"/>
      <c r="E395" s="1287"/>
      <c r="F395" s="317"/>
      <c r="G395" s="1335"/>
      <c r="H395" s="363"/>
      <c r="I395" s="52"/>
      <c r="J395" s="121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6" s="304"/>
      <c r="C396" s="360"/>
      <c r="D396" s="361"/>
      <c r="E396" s="1287"/>
      <c r="F396" s="317"/>
      <c r="G396" s="1335"/>
      <c r="H396" s="363"/>
      <c r="I396" s="52"/>
      <c r="J396" s="121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7" s="304"/>
      <c r="C397" s="360"/>
      <c r="D397" s="361"/>
      <c r="E397" s="1287"/>
      <c r="F397" s="317"/>
      <c r="G397" s="1335"/>
      <c r="H397" s="363"/>
      <c r="I397" s="52"/>
      <c r="J397" s="121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8" s="304"/>
      <c r="C398" s="360"/>
      <c r="D398" s="361"/>
      <c r="E398" s="1287"/>
      <c r="F398" s="317"/>
      <c r="G398" s="1335"/>
      <c r="H398" s="363"/>
      <c r="I398" s="52"/>
      <c r="J398" s="121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399" s="304"/>
      <c r="C399" s="360"/>
      <c r="D399" s="361"/>
      <c r="E399" s="1287"/>
      <c r="F399" s="317"/>
      <c r="G399" s="1335"/>
      <c r="H399" s="363"/>
      <c r="I399" s="52"/>
      <c r="J399" s="121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0" s="304"/>
      <c r="C400" s="360"/>
      <c r="D400" s="361"/>
      <c r="E400" s="1287"/>
      <c r="F400" s="317"/>
      <c r="G400" s="1335"/>
      <c r="H400" s="363"/>
      <c r="I400" s="52"/>
      <c r="J400" s="121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1" s="304"/>
      <c r="C401" s="360"/>
      <c r="D401" s="361"/>
      <c r="E401" s="1287"/>
      <c r="F401" s="317"/>
      <c r="G401" s="1335"/>
      <c r="H401" s="363"/>
      <c r="I401" s="52"/>
      <c r="J401" s="121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2" s="304"/>
      <c r="C402" s="360"/>
      <c r="D402" s="361"/>
      <c r="E402" s="1287"/>
      <c r="F402" s="317"/>
      <c r="G402" s="1335"/>
      <c r="H402" s="363"/>
      <c r="I402" s="52"/>
      <c r="J402" s="121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3" s="304"/>
      <c r="C403" s="360"/>
      <c r="D403" s="361"/>
      <c r="E403" s="1287"/>
      <c r="F403" s="317"/>
      <c r="G403" s="1335"/>
      <c r="H403" s="363"/>
      <c r="I403" s="52"/>
      <c r="J403" s="121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4" s="304"/>
      <c r="C404" s="360"/>
      <c r="D404" s="361"/>
      <c r="E404" s="1287"/>
      <c r="F404" s="317"/>
      <c r="G404" s="1335"/>
      <c r="H404" s="363"/>
      <c r="I404" s="52"/>
      <c r="J404" s="121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5" s="304"/>
      <c r="C405" s="360"/>
      <c r="D405" s="361"/>
      <c r="E405" s="1287"/>
      <c r="F405" s="317"/>
      <c r="G405" s="1335"/>
      <c r="H405" s="363"/>
      <c r="I405" s="52"/>
      <c r="J405" s="121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6" s="304"/>
      <c r="C406" s="360"/>
      <c r="D406" s="361"/>
      <c r="E406" s="1287"/>
      <c r="F406" s="317"/>
      <c r="G406" s="1335"/>
      <c r="H406" s="363"/>
      <c r="I406" s="52"/>
      <c r="J406" s="121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7" s="304"/>
      <c r="C407" s="360"/>
      <c r="D407" s="361"/>
      <c r="E407" s="1287"/>
      <c r="F407" s="317"/>
      <c r="G407" s="1335"/>
      <c r="H407" s="363"/>
      <c r="I407" s="52"/>
      <c r="J407" s="121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8" s="304"/>
      <c r="C408" s="360"/>
      <c r="D408" s="361"/>
      <c r="E408" s="1287"/>
      <c r="F408" s="317"/>
      <c r="G408" s="1335"/>
      <c r="H408" s="363"/>
      <c r="I408" s="52"/>
      <c r="J408" s="121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09" s="304"/>
      <c r="C409" s="360"/>
      <c r="D409" s="361"/>
      <c r="E409" s="1287"/>
      <c r="F409" s="317"/>
      <c r="G409" s="1335"/>
      <c r="H409" s="363"/>
      <c r="I409" s="52"/>
      <c r="J409" s="121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10" s="304"/>
      <c r="C410" s="360"/>
      <c r="D410" s="361"/>
      <c r="E410" s="1287"/>
      <c r="F410" s="317"/>
      <c r="G410" s="1335"/>
      <c r="H410" s="363"/>
      <c r="I410" s="52"/>
      <c r="J410" s="121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Fittings'!A:A),"")</f>
        <v/>
      </c>
      <c r="B411" s="304"/>
      <c r="C411" s="360"/>
      <c r="D411" s="361"/>
      <c r="E411" s="1287"/>
      <c r="F411" s="317"/>
      <c r="G411" s="1335"/>
      <c r="H411" s="363"/>
      <c r="I411" s="52"/>
      <c r="J411" s="121"/>
      <c r="K411" s="1287"/>
      <c r="L411" s="304"/>
      <c r="M411" s="1287"/>
    </row>
    <row r="412" spans="1:13" hidden="1">
      <c r="B412" s="304"/>
      <c r="C412" s="360"/>
      <c r="D412" s="361"/>
      <c r="E412" s="1287"/>
      <c r="F412" s="317"/>
      <c r="G412" s="1335"/>
      <c r="H412" s="363"/>
      <c r="I412" s="52"/>
      <c r="J412" s="121"/>
      <c r="K412" s="1287"/>
      <c r="L412" s="304"/>
      <c r="M412" s="1287"/>
    </row>
    <row r="413" spans="1:13" hidden="1">
      <c r="B413" s="304"/>
      <c r="C413" s="360"/>
      <c r="D413" s="361"/>
      <c r="E413" s="1287"/>
      <c r="F413" s="317"/>
      <c r="G413" s="1335"/>
      <c r="H413" s="363"/>
      <c r="I413" s="52"/>
      <c r="J413" s="121"/>
      <c r="K413" s="1287"/>
      <c r="L413" s="304"/>
      <c r="M413" s="1287"/>
    </row>
    <row r="414" spans="1:13" hidden="1">
      <c r="B414" s="304"/>
      <c r="C414" s="360"/>
      <c r="D414" s="361"/>
      <c r="E414" s="1287"/>
      <c r="F414" s="317"/>
      <c r="G414" s="1335"/>
      <c r="H414" s="363"/>
      <c r="I414" s="52"/>
      <c r="J414" s="121"/>
      <c r="K414" s="1287"/>
      <c r="L414" s="304"/>
      <c r="M414" s="1287"/>
    </row>
    <row r="415" spans="1:13" hidden="1">
      <c r="B415" s="304"/>
      <c r="C415" s="360"/>
      <c r="D415" s="361"/>
      <c r="E415" s="1287"/>
      <c r="F415" s="317"/>
      <c r="G415" s="1335"/>
      <c r="H415" s="363"/>
      <c r="I415" s="52"/>
      <c r="J415" s="121"/>
      <c r="K415" s="1287"/>
      <c r="L415" s="304"/>
      <c r="M415" s="1287"/>
    </row>
    <row r="416" spans="1:13" hidden="1">
      <c r="B416" s="304"/>
      <c r="C416" s="360"/>
      <c r="D416" s="361"/>
      <c r="E416" s="1287"/>
      <c r="F416" s="317"/>
      <c r="G416" s="1335"/>
      <c r="H416" s="363"/>
      <c r="I416" s="52"/>
      <c r="J416" s="121"/>
      <c r="K416" s="1287"/>
      <c r="L416" s="304"/>
      <c r="M416" s="1287"/>
    </row>
    <row r="417" spans="2:13" hidden="1">
      <c r="B417" s="304"/>
      <c r="C417" s="360"/>
      <c r="D417" s="361"/>
      <c r="E417" s="1287"/>
      <c r="F417" s="317"/>
      <c r="G417" s="1335"/>
      <c r="H417" s="363"/>
      <c r="I417" s="52"/>
      <c r="J417" s="121"/>
      <c r="K417" s="1287"/>
      <c r="L417" s="304"/>
      <c r="M417" s="1287"/>
    </row>
    <row r="418" spans="2:13" hidden="1">
      <c r="B418" s="304"/>
      <c r="C418" s="360"/>
      <c r="D418" s="361"/>
      <c r="E418" s="1287"/>
      <c r="F418" s="317"/>
      <c r="G418" s="1335"/>
      <c r="H418" s="363"/>
      <c r="I418" s="52"/>
      <c r="J418" s="121"/>
      <c r="K418" s="1287"/>
      <c r="L418" s="304"/>
      <c r="M418" s="1287"/>
    </row>
    <row r="419" spans="2:13" hidden="1">
      <c r="B419" s="304"/>
      <c r="C419" s="360"/>
      <c r="D419" s="361"/>
      <c r="E419" s="1287"/>
      <c r="F419" s="317"/>
      <c r="G419" s="1335"/>
      <c r="H419" s="363"/>
      <c r="I419" s="52"/>
      <c r="J419" s="121"/>
      <c r="K419" s="1287"/>
      <c r="L419" s="304"/>
      <c r="M419" s="1287"/>
    </row>
    <row r="420" spans="2:13" hidden="1">
      <c r="B420" s="304"/>
      <c r="C420" s="360"/>
      <c r="D420" s="361"/>
      <c r="E420" s="1287"/>
      <c r="F420" s="317"/>
      <c r="G420" s="1335"/>
      <c r="H420" s="363"/>
      <c r="I420" s="52"/>
      <c r="J420" s="121"/>
      <c r="K420" s="1287"/>
      <c r="L420" s="304"/>
      <c r="M420" s="1287"/>
    </row>
    <row r="421" spans="2:13" hidden="1">
      <c r="B421" s="304"/>
      <c r="C421" s="360"/>
      <c r="D421" s="361"/>
      <c r="E421" s="1287"/>
      <c r="F421" s="317"/>
      <c r="G421" s="1335"/>
      <c r="H421" s="363"/>
      <c r="I421" s="52"/>
      <c r="J421" s="121"/>
      <c r="K421" s="1287"/>
      <c r="L421" s="304"/>
      <c r="M421" s="1287"/>
    </row>
    <row r="422" spans="2:13" hidden="1">
      <c r="B422" s="304"/>
      <c r="C422" s="360"/>
      <c r="D422" s="361"/>
      <c r="E422" s="1287"/>
      <c r="F422" s="317"/>
      <c r="G422" s="1335"/>
      <c r="H422" s="363"/>
      <c r="I422" s="52"/>
      <c r="J422" s="121"/>
      <c r="K422" s="1287"/>
      <c r="L422" s="304"/>
      <c r="M422" s="1287"/>
    </row>
    <row r="423" spans="2:13" hidden="1">
      <c r="B423" s="304"/>
      <c r="C423" s="360"/>
      <c r="D423" s="361"/>
      <c r="E423" s="1287"/>
      <c r="F423" s="317"/>
      <c r="G423" s="1335"/>
      <c r="H423" s="363"/>
      <c r="I423" s="52"/>
      <c r="J423" s="121"/>
      <c r="K423" s="1287"/>
      <c r="L423" s="304"/>
      <c r="M423" s="1287"/>
    </row>
    <row r="424" spans="2:13" hidden="1">
      <c r="B424" s="304"/>
      <c r="C424" s="360"/>
      <c r="D424" s="361"/>
      <c r="E424" s="1287"/>
      <c r="F424" s="317"/>
      <c r="G424" s="1335"/>
      <c r="H424" s="363"/>
      <c r="I424" s="52"/>
      <c r="J424" s="121"/>
      <c r="K424" s="1287"/>
      <c r="L424" s="304"/>
      <c r="M424" s="1287"/>
    </row>
    <row r="425" spans="2:13" hidden="1">
      <c r="B425" s="304"/>
      <c r="C425" s="360"/>
      <c r="D425" s="361"/>
      <c r="E425" s="1287"/>
      <c r="F425" s="317"/>
      <c r="G425" s="1335"/>
      <c r="H425" s="363"/>
      <c r="I425" s="52"/>
      <c r="J425" s="121"/>
      <c r="K425" s="1287"/>
      <c r="L425" s="304"/>
      <c r="M425" s="1287"/>
    </row>
    <row r="426" spans="2:13" hidden="1">
      <c r="B426" s="304"/>
      <c r="C426" s="360"/>
      <c r="D426" s="361"/>
      <c r="E426" s="1287"/>
      <c r="F426" s="317"/>
      <c r="G426" s="1335"/>
      <c r="H426" s="363"/>
      <c r="I426" s="52"/>
      <c r="J426" s="121"/>
      <c r="K426" s="1287"/>
      <c r="L426" s="304"/>
      <c r="M426" s="1287"/>
    </row>
    <row r="427" spans="2:13" hidden="1">
      <c r="B427" s="304"/>
      <c r="C427" s="360"/>
      <c r="D427" s="361"/>
      <c r="E427" s="1287"/>
      <c r="F427" s="317"/>
      <c r="G427" s="1335"/>
      <c r="H427" s="363"/>
      <c r="I427" s="52"/>
      <c r="J427" s="121"/>
      <c r="K427" s="1287"/>
      <c r="L427" s="304"/>
      <c r="M427" s="1287"/>
    </row>
    <row r="428" spans="2:13" hidden="1">
      <c r="B428" s="304"/>
      <c r="C428" s="360"/>
      <c r="D428" s="361"/>
      <c r="E428" s="1287"/>
      <c r="F428" s="317"/>
      <c r="G428" s="1335"/>
      <c r="H428" s="363"/>
      <c r="I428" s="52"/>
      <c r="J428" s="121"/>
      <c r="K428" s="1287"/>
      <c r="L428" s="304"/>
      <c r="M428" s="1287"/>
    </row>
    <row r="429" spans="2:13" hidden="1">
      <c r="B429" s="304"/>
      <c r="C429" s="360"/>
      <c r="D429" s="361"/>
      <c r="E429" s="1287"/>
      <c r="F429" s="317"/>
      <c r="G429" s="1335"/>
      <c r="H429" s="363"/>
      <c r="I429" s="52"/>
      <c r="J429" s="121"/>
      <c r="K429" s="1287"/>
      <c r="L429" s="304"/>
      <c r="M429" s="1287"/>
    </row>
    <row r="430" spans="2:13" hidden="1">
      <c r="B430" s="304"/>
      <c r="C430" s="360"/>
      <c r="D430" s="361"/>
      <c r="E430" s="1287"/>
      <c r="F430" s="317"/>
      <c r="G430" s="1335"/>
      <c r="H430" s="363"/>
      <c r="I430" s="52"/>
      <c r="J430" s="121"/>
      <c r="K430" s="1287"/>
      <c r="L430" s="304"/>
      <c r="M430" s="1287"/>
    </row>
    <row r="431" spans="2:13" hidden="1">
      <c r="B431" s="304"/>
      <c r="C431" s="360"/>
      <c r="D431" s="361"/>
      <c r="E431" s="1287"/>
      <c r="F431" s="317"/>
      <c r="G431" s="1335"/>
      <c r="H431" s="363"/>
      <c r="I431" s="52"/>
      <c r="J431" s="121"/>
      <c r="K431" s="1287"/>
      <c r="L431" s="304"/>
      <c r="M431" s="1287"/>
    </row>
    <row r="432" spans="2:13" hidden="1">
      <c r="B432" s="304"/>
      <c r="C432" s="360"/>
      <c r="D432" s="361"/>
      <c r="E432" s="1287"/>
      <c r="F432" s="317"/>
      <c r="G432" s="1335"/>
      <c r="H432" s="363"/>
      <c r="I432" s="52"/>
      <c r="J432" s="121"/>
      <c r="K432" s="1287"/>
      <c r="L432" s="304"/>
      <c r="M432" s="1287"/>
    </row>
    <row r="433" spans="2:13" hidden="1">
      <c r="B433" s="304"/>
      <c r="C433" s="360"/>
      <c r="D433" s="361"/>
      <c r="E433" s="1287"/>
      <c r="F433" s="317"/>
      <c r="G433" s="1335"/>
      <c r="H433" s="363"/>
      <c r="I433" s="52"/>
      <c r="J433" s="121"/>
      <c r="K433" s="1287"/>
      <c r="L433" s="304"/>
      <c r="M433" s="1287"/>
    </row>
    <row r="434" spans="2:13" hidden="1">
      <c r="B434" s="304"/>
      <c r="C434" s="360"/>
      <c r="D434" s="361"/>
      <c r="E434" s="1287"/>
      <c r="F434" s="317"/>
      <c r="G434" s="1335"/>
      <c r="H434" s="363"/>
      <c r="I434" s="52"/>
      <c r="J434" s="121"/>
      <c r="K434" s="1287"/>
      <c r="L434" s="304"/>
      <c r="M434" s="1287"/>
    </row>
    <row r="435" spans="2:13" hidden="1">
      <c r="B435" s="304"/>
      <c r="C435" s="360"/>
      <c r="D435" s="361"/>
      <c r="E435" s="1287"/>
      <c r="F435" s="317"/>
      <c r="G435" s="1335"/>
      <c r="H435" s="363"/>
      <c r="I435" s="52"/>
      <c r="J435" s="121"/>
      <c r="K435" s="1287"/>
      <c r="L435" s="304"/>
      <c r="M435" s="1287"/>
    </row>
    <row r="436" spans="2:13" hidden="1">
      <c r="B436" s="304"/>
      <c r="C436" s="360"/>
      <c r="D436" s="361"/>
      <c r="E436" s="1287"/>
      <c r="F436" s="317"/>
      <c r="G436" s="1335"/>
      <c r="H436" s="363"/>
      <c r="I436" s="52"/>
      <c r="J436" s="121"/>
      <c r="K436" s="1287"/>
      <c r="L436" s="304"/>
      <c r="M436" s="1287"/>
    </row>
    <row r="437" spans="2:13" hidden="1">
      <c r="B437" s="304"/>
      <c r="C437" s="360"/>
      <c r="D437" s="361"/>
      <c r="E437" s="1287"/>
      <c r="F437" s="317"/>
      <c r="G437" s="1335"/>
      <c r="H437" s="363"/>
      <c r="I437" s="52"/>
      <c r="J437" s="121"/>
      <c r="K437" s="1287"/>
      <c r="L437" s="304"/>
      <c r="M437" s="1287"/>
    </row>
    <row r="438" spans="2:13" hidden="1">
      <c r="B438" s="304"/>
      <c r="C438" s="360"/>
      <c r="D438" s="361"/>
      <c r="E438" s="1287"/>
      <c r="F438" s="317"/>
      <c r="G438" s="1335"/>
      <c r="H438" s="363"/>
      <c r="I438" s="52"/>
      <c r="J438" s="121"/>
      <c r="K438" s="1287"/>
      <c r="L438" s="304"/>
      <c r="M438" s="1287"/>
    </row>
    <row r="439" spans="2:13" hidden="1">
      <c r="B439" s="304"/>
      <c r="C439" s="360"/>
      <c r="D439" s="361"/>
      <c r="E439" s="1287"/>
      <c r="F439" s="317"/>
      <c r="G439" s="1335"/>
      <c r="H439" s="363"/>
      <c r="I439" s="52"/>
      <c r="J439" s="121"/>
      <c r="K439" s="1287"/>
      <c r="L439" s="304"/>
      <c r="M439" s="1287"/>
    </row>
    <row r="440" spans="2:13" hidden="1">
      <c r="B440" s="304"/>
      <c r="C440" s="360"/>
      <c r="D440" s="361"/>
      <c r="E440" s="1287"/>
      <c r="F440" s="317"/>
      <c r="G440" s="1335"/>
      <c r="H440" s="363"/>
      <c r="I440" s="52"/>
      <c r="J440" s="121"/>
      <c r="K440" s="1287"/>
      <c r="L440" s="304"/>
      <c r="M440" s="1287"/>
    </row>
    <row r="441" spans="2:13" hidden="1">
      <c r="B441" s="304"/>
      <c r="C441" s="360"/>
      <c r="D441" s="361"/>
      <c r="E441" s="1287"/>
      <c r="F441" s="317"/>
      <c r="G441" s="1335"/>
      <c r="H441" s="363"/>
      <c r="I441" s="52"/>
      <c r="J441" s="121"/>
      <c r="K441" s="1287"/>
      <c r="L441" s="304"/>
      <c r="M441" s="1287"/>
    </row>
    <row r="442" spans="2:13" hidden="1">
      <c r="B442" s="304"/>
      <c r="C442" s="360"/>
      <c r="D442" s="361"/>
      <c r="E442" s="1287"/>
      <c r="F442" s="317"/>
      <c r="G442" s="1335"/>
      <c r="H442" s="363"/>
      <c r="I442" s="52"/>
      <c r="J442" s="121"/>
      <c r="K442" s="1287"/>
      <c r="L442" s="304"/>
      <c r="M442" s="1287"/>
    </row>
    <row r="443" spans="2:13" hidden="1">
      <c r="B443" s="304"/>
      <c r="C443" s="360"/>
      <c r="D443" s="361"/>
      <c r="E443" s="1287"/>
      <c r="F443" s="317"/>
      <c r="G443" s="1335"/>
      <c r="H443" s="363"/>
      <c r="I443" s="52"/>
      <c r="J443" s="121"/>
      <c r="K443" s="1287"/>
      <c r="L443" s="304"/>
      <c r="M443" s="1287"/>
    </row>
    <row r="444" spans="2:13" hidden="1">
      <c r="B444" s="304"/>
      <c r="C444" s="360"/>
      <c r="D444" s="361"/>
      <c r="E444" s="1287"/>
      <c r="F444" s="317"/>
      <c r="G444" s="1335"/>
      <c r="H444" s="363"/>
      <c r="I444" s="52"/>
      <c r="J444" s="121"/>
      <c r="K444" s="1287"/>
      <c r="L444" s="304"/>
      <c r="M444" s="1287"/>
    </row>
    <row r="445" spans="2:13" hidden="1">
      <c r="B445" s="304"/>
      <c r="C445" s="360"/>
      <c r="D445" s="361"/>
      <c r="E445" s="1287"/>
      <c r="F445" s="317"/>
      <c r="G445" s="1335"/>
      <c r="H445" s="363"/>
      <c r="I445" s="52"/>
      <c r="J445" s="121"/>
      <c r="K445" s="1287"/>
      <c r="L445" s="304"/>
      <c r="M445" s="1287"/>
    </row>
    <row r="446" spans="2:13" hidden="1">
      <c r="B446" s="304"/>
      <c r="C446" s="360"/>
      <c r="D446" s="361"/>
      <c r="E446" s="1287"/>
      <c r="F446" s="317"/>
      <c r="G446" s="1335"/>
      <c r="H446" s="363"/>
      <c r="I446" s="52"/>
      <c r="J446" s="121"/>
      <c r="K446" s="1287"/>
      <c r="L446" s="304"/>
      <c r="M446" s="1287"/>
    </row>
    <row r="447" spans="2:13" hidden="1">
      <c r="B447" s="304"/>
      <c r="C447" s="360"/>
      <c r="D447" s="361"/>
      <c r="E447" s="1287"/>
      <c r="F447" s="317"/>
      <c r="G447" s="1335"/>
      <c r="H447" s="363"/>
      <c r="I447" s="52"/>
      <c r="J447" s="121"/>
      <c r="K447" s="1287"/>
      <c r="L447" s="304"/>
      <c r="M447" s="1287"/>
    </row>
    <row r="448" spans="2:13" hidden="1">
      <c r="B448" s="304"/>
      <c r="C448" s="360"/>
      <c r="D448" s="361"/>
      <c r="E448" s="1287"/>
      <c r="F448" s="317"/>
      <c r="G448" s="1335"/>
      <c r="H448" s="363"/>
      <c r="I448" s="52"/>
      <c r="J448" s="121"/>
      <c r="K448" s="1287"/>
      <c r="L448" s="304"/>
      <c r="M448" s="1287"/>
    </row>
    <row r="449" spans="2:13" hidden="1">
      <c r="B449" s="304"/>
      <c r="C449" s="360"/>
      <c r="D449" s="361"/>
      <c r="E449" s="1287"/>
      <c r="F449" s="317"/>
      <c r="G449" s="1335"/>
      <c r="H449" s="363"/>
      <c r="I449" s="52"/>
      <c r="J449" s="121"/>
      <c r="K449" s="1287"/>
      <c r="L449" s="304"/>
      <c r="M449" s="1287"/>
    </row>
    <row r="450" spans="2:13" hidden="1">
      <c r="B450" s="304"/>
      <c r="C450" s="360"/>
      <c r="D450" s="361"/>
      <c r="E450" s="1287"/>
      <c r="F450" s="317"/>
      <c r="G450" s="1335"/>
      <c r="H450" s="363"/>
      <c r="I450" s="52"/>
      <c r="J450" s="121"/>
      <c r="K450" s="1287"/>
      <c r="L450" s="304"/>
      <c r="M450" s="1287"/>
    </row>
    <row r="451" spans="2:13" hidden="1">
      <c r="B451" s="304"/>
      <c r="C451" s="360"/>
      <c r="D451" s="361"/>
      <c r="E451" s="1287"/>
      <c r="F451" s="317"/>
      <c r="G451" s="1335"/>
      <c r="H451" s="363"/>
      <c r="I451" s="52"/>
      <c r="J451" s="121"/>
      <c r="K451" s="1287"/>
      <c r="L451" s="304"/>
      <c r="M451" s="1287"/>
    </row>
    <row r="452" spans="2:13" hidden="1">
      <c r="B452" s="304"/>
      <c r="C452" s="360"/>
      <c r="D452" s="361"/>
      <c r="E452" s="1287"/>
      <c r="F452" s="317"/>
      <c r="G452" s="1335"/>
      <c r="H452" s="363"/>
      <c r="I452" s="52"/>
      <c r="J452" s="121"/>
      <c r="K452" s="1287"/>
      <c r="L452" s="304"/>
      <c r="M452" s="1287"/>
    </row>
    <row r="453" spans="2:13" hidden="1">
      <c r="B453" s="304"/>
      <c r="C453" s="360"/>
      <c r="D453" s="361"/>
      <c r="E453" s="1287"/>
      <c r="F453" s="317"/>
      <c r="G453" s="1335"/>
      <c r="H453" s="363"/>
      <c r="I453" s="52"/>
      <c r="J453" s="121"/>
      <c r="K453" s="1287"/>
      <c r="L453" s="304"/>
      <c r="M453" s="1287"/>
    </row>
    <row r="454" spans="2:13" hidden="1">
      <c r="B454" s="304"/>
      <c r="C454" s="360"/>
      <c r="D454" s="361"/>
      <c r="E454" s="1287"/>
      <c r="F454" s="317"/>
      <c r="G454" s="1335"/>
      <c r="H454" s="363"/>
      <c r="I454" s="52"/>
      <c r="J454" s="121"/>
      <c r="K454" s="1287"/>
      <c r="L454" s="304"/>
      <c r="M454" s="1287"/>
    </row>
    <row r="455" spans="2:13" hidden="1">
      <c r="B455" s="304"/>
      <c r="C455" s="360"/>
      <c r="D455" s="361"/>
      <c r="E455" s="1287"/>
      <c r="F455" s="317"/>
      <c r="G455" s="1335"/>
      <c r="H455" s="363"/>
      <c r="I455" s="52"/>
      <c r="J455" s="121"/>
      <c r="K455" s="1287"/>
      <c r="L455" s="304"/>
      <c r="M455" s="1287"/>
    </row>
    <row r="456" spans="2:13" hidden="1">
      <c r="B456" s="304"/>
      <c r="C456" s="360"/>
      <c r="D456" s="361"/>
      <c r="E456" s="1287"/>
      <c r="F456" s="317"/>
      <c r="G456" s="1335"/>
      <c r="H456" s="363"/>
      <c r="I456" s="52"/>
      <c r="J456" s="121"/>
      <c r="K456" s="1287"/>
      <c r="L456" s="304"/>
      <c r="M456" s="1287"/>
    </row>
    <row r="457" spans="2:13" hidden="1">
      <c r="B457" s="304"/>
      <c r="C457" s="360"/>
      <c r="D457" s="361"/>
      <c r="E457" s="1287"/>
      <c r="F457" s="317"/>
      <c r="G457" s="1335"/>
      <c r="H457" s="363"/>
      <c r="I457" s="52"/>
      <c r="J457" s="121"/>
      <c r="K457" s="1287"/>
      <c r="L457" s="304"/>
      <c r="M457" s="1287"/>
    </row>
    <row r="458" spans="2:13" hidden="1">
      <c r="B458" s="304"/>
      <c r="C458" s="360"/>
      <c r="D458" s="361"/>
      <c r="E458" s="1287"/>
      <c r="F458" s="317"/>
      <c r="G458" s="1335"/>
      <c r="H458" s="363"/>
      <c r="I458" s="52"/>
      <c r="J458" s="121"/>
      <c r="K458" s="1287"/>
      <c r="L458" s="304"/>
      <c r="M458" s="1287"/>
    </row>
    <row r="459" spans="2:13" hidden="1">
      <c r="B459" s="304"/>
      <c r="C459" s="360"/>
      <c r="D459" s="361"/>
      <c r="E459" s="1287"/>
      <c r="F459" s="317"/>
      <c r="G459" s="1335"/>
      <c r="H459" s="363"/>
      <c r="I459" s="52"/>
      <c r="J459" s="121"/>
      <c r="K459" s="1287"/>
      <c r="L459" s="304"/>
      <c r="M459" s="1287"/>
    </row>
    <row r="460" spans="2:13" hidden="1">
      <c r="B460" s="304"/>
      <c r="C460" s="360"/>
      <c r="D460" s="361"/>
      <c r="E460" s="1287"/>
      <c r="F460" s="317"/>
      <c r="G460" s="1335"/>
      <c r="H460" s="363"/>
      <c r="I460" s="52"/>
      <c r="J460" s="121"/>
      <c r="K460" s="1287"/>
      <c r="L460" s="304"/>
      <c r="M460" s="1287"/>
    </row>
    <row r="461" spans="2:13" hidden="1">
      <c r="B461" s="304"/>
      <c r="C461" s="360"/>
      <c r="D461" s="361"/>
      <c r="E461" s="1287"/>
      <c r="F461" s="317"/>
      <c r="G461" s="1335"/>
      <c r="H461" s="363"/>
      <c r="I461" s="52"/>
      <c r="J461" s="121"/>
      <c r="K461" s="1287"/>
      <c r="L461" s="304"/>
      <c r="M461" s="1287"/>
    </row>
    <row r="462" spans="2:13" hidden="1">
      <c r="B462" s="304"/>
      <c r="C462" s="360"/>
      <c r="D462" s="361"/>
      <c r="E462" s="1287"/>
      <c r="F462" s="317"/>
      <c r="G462" s="1335"/>
      <c r="H462" s="363"/>
      <c r="I462" s="52"/>
      <c r="J462" s="121"/>
      <c r="K462" s="1287"/>
      <c r="L462" s="304"/>
      <c r="M462" s="1287"/>
    </row>
    <row r="463" spans="2:13" hidden="1">
      <c r="B463" s="304"/>
      <c r="C463" s="360"/>
      <c r="D463" s="361"/>
      <c r="E463" s="1287"/>
      <c r="F463" s="317"/>
      <c r="G463" s="1335"/>
      <c r="H463" s="363"/>
      <c r="I463" s="52"/>
      <c r="J463" s="121"/>
      <c r="K463" s="1287"/>
      <c r="L463" s="304"/>
      <c r="M463" s="1287"/>
    </row>
    <row r="464" spans="2:13" hidden="1">
      <c r="B464" s="304"/>
      <c r="C464" s="360"/>
      <c r="D464" s="361"/>
      <c r="E464" s="1287"/>
      <c r="F464" s="317"/>
      <c r="G464" s="1335"/>
      <c r="H464" s="363"/>
      <c r="I464" s="52"/>
      <c r="J464" s="121"/>
      <c r="K464" s="1287"/>
      <c r="L464" s="304"/>
      <c r="M464" s="1287"/>
    </row>
    <row r="465" spans="2:13" hidden="1">
      <c r="B465" s="304"/>
      <c r="C465" s="360"/>
      <c r="D465" s="361"/>
      <c r="E465" s="1287"/>
      <c r="F465" s="317"/>
      <c r="G465" s="1335"/>
      <c r="H465" s="363"/>
      <c r="I465" s="52"/>
      <c r="J465" s="121"/>
      <c r="K465" s="1287"/>
      <c r="L465" s="304"/>
      <c r="M465" s="1287"/>
    </row>
    <row r="466" spans="2:13" hidden="1">
      <c r="B466" s="304"/>
      <c r="C466" s="360"/>
      <c r="D466" s="361"/>
      <c r="E466" s="1287"/>
      <c r="F466" s="317"/>
      <c r="G466" s="1335"/>
      <c r="H466" s="363"/>
      <c r="I466" s="52"/>
      <c r="J466" s="121"/>
      <c r="K466" s="1287"/>
      <c r="L466" s="304"/>
      <c r="M466" s="1287"/>
    </row>
    <row r="467" spans="2:13" hidden="1">
      <c r="B467" s="304"/>
      <c r="C467" s="360"/>
      <c r="D467" s="361"/>
      <c r="E467" s="1287"/>
      <c r="F467" s="317"/>
      <c r="G467" s="1335"/>
      <c r="H467" s="363"/>
      <c r="I467" s="52"/>
      <c r="J467" s="121"/>
      <c r="K467" s="1287"/>
      <c r="L467" s="304"/>
      <c r="M467" s="1287"/>
    </row>
    <row r="468" spans="2:13" hidden="1">
      <c r="B468" s="304"/>
      <c r="C468" s="360"/>
      <c r="D468" s="361"/>
      <c r="E468" s="1287"/>
      <c r="F468" s="317"/>
      <c r="G468" s="1335"/>
      <c r="H468" s="363"/>
      <c r="I468" s="52"/>
      <c r="J468" s="121"/>
      <c r="K468" s="1287"/>
      <c r="L468" s="304"/>
      <c r="M468" s="1287"/>
    </row>
    <row r="469" spans="2:13" hidden="1">
      <c r="B469" s="304"/>
      <c r="C469" s="360"/>
      <c r="D469" s="361"/>
      <c r="E469" s="1287"/>
      <c r="F469" s="317"/>
      <c r="G469" s="1335"/>
      <c r="H469" s="363"/>
      <c r="I469" s="52"/>
      <c r="J469" s="121"/>
      <c r="K469" s="1287"/>
      <c r="L469" s="304"/>
      <c r="M469" s="1287"/>
    </row>
    <row r="470" spans="2:13" hidden="1">
      <c r="B470" s="304"/>
      <c r="C470" s="360"/>
      <c r="D470" s="361"/>
      <c r="E470" s="1287"/>
      <c r="F470" s="317"/>
      <c r="G470" s="1335"/>
      <c r="H470" s="363"/>
      <c r="I470" s="52"/>
      <c r="J470" s="121"/>
      <c r="K470" s="1287"/>
      <c r="L470" s="304"/>
      <c r="M470" s="1287"/>
    </row>
    <row r="471" spans="2:13" hidden="1">
      <c r="B471" s="304"/>
      <c r="C471" s="360"/>
      <c r="D471" s="361"/>
      <c r="E471" s="1287"/>
      <c r="F471" s="317"/>
      <c r="G471" s="1335"/>
      <c r="H471" s="363"/>
      <c r="I471" s="52"/>
      <c r="J471" s="121"/>
      <c r="K471" s="1287"/>
      <c r="L471" s="304"/>
      <c r="M471" s="1287"/>
    </row>
    <row r="472" spans="2:13" hidden="1">
      <c r="B472" s="304"/>
      <c r="C472" s="360"/>
      <c r="D472" s="361"/>
      <c r="E472" s="1287"/>
      <c r="F472" s="317"/>
      <c r="G472" s="1335"/>
      <c r="H472" s="363"/>
      <c r="I472" s="52"/>
      <c r="J472" s="121"/>
      <c r="K472" s="1287"/>
      <c r="L472" s="304"/>
      <c r="M472" s="1287"/>
    </row>
    <row r="473" spans="2:13" hidden="1">
      <c r="B473" s="304"/>
      <c r="C473" s="360"/>
      <c r="D473" s="361"/>
      <c r="E473" s="1287"/>
      <c r="F473" s="317"/>
      <c r="G473" s="1335"/>
      <c r="H473" s="363"/>
      <c r="I473" s="52"/>
      <c r="J473" s="121"/>
      <c r="K473" s="1287"/>
      <c r="L473" s="304"/>
      <c r="M473" s="1287"/>
    </row>
    <row r="474" spans="2:13" hidden="1">
      <c r="B474" s="304"/>
      <c r="C474" s="360"/>
      <c r="D474" s="361"/>
      <c r="E474" s="1287"/>
      <c r="F474" s="317"/>
      <c r="G474" s="1335"/>
      <c r="H474" s="363"/>
      <c r="I474" s="52"/>
      <c r="J474" s="121"/>
      <c r="K474" s="1287"/>
      <c r="L474" s="304"/>
      <c r="M474" s="1287"/>
    </row>
    <row r="475" spans="2:13" hidden="1">
      <c r="B475" s="304"/>
      <c r="C475" s="360"/>
      <c r="D475" s="361"/>
      <c r="E475" s="1287"/>
      <c r="F475" s="317"/>
      <c r="G475" s="1335"/>
      <c r="H475" s="363"/>
      <c r="I475" s="52"/>
      <c r="J475" s="121"/>
      <c r="K475" s="1287"/>
      <c r="L475" s="304"/>
      <c r="M475" s="1287"/>
    </row>
    <row r="476" spans="2:13" hidden="1">
      <c r="B476" s="304"/>
      <c r="C476" s="360"/>
      <c r="D476" s="361"/>
      <c r="E476" s="1287"/>
      <c r="F476" s="317"/>
      <c r="G476" s="1335"/>
      <c r="H476" s="363"/>
      <c r="I476" s="52"/>
      <c r="J476" s="121"/>
      <c r="K476" s="1287"/>
      <c r="L476" s="304"/>
      <c r="M476" s="1287"/>
    </row>
    <row r="477" spans="2:13" hidden="1">
      <c r="B477" s="304"/>
      <c r="C477" s="360"/>
      <c r="D477" s="361"/>
      <c r="E477" s="1287"/>
      <c r="F477" s="317"/>
      <c r="G477" s="1335"/>
      <c r="H477" s="363"/>
      <c r="I477" s="52"/>
      <c r="J477" s="121"/>
      <c r="K477" s="1287"/>
      <c r="L477" s="304"/>
      <c r="M477" s="1287"/>
    </row>
    <row r="478" spans="2:13" hidden="1">
      <c r="B478" s="304"/>
      <c r="C478" s="360"/>
      <c r="D478" s="361"/>
      <c r="E478" s="1287"/>
      <c r="F478" s="317"/>
      <c r="G478" s="1335"/>
      <c r="H478" s="363"/>
      <c r="I478" s="52"/>
      <c r="J478" s="121"/>
      <c r="K478" s="1287"/>
      <c r="L478" s="304"/>
      <c r="M478" s="1287"/>
    </row>
    <row r="479" spans="2:13" hidden="1">
      <c r="B479" s="304"/>
      <c r="C479" s="360"/>
      <c r="D479" s="361"/>
      <c r="E479" s="1287"/>
      <c r="F479" s="317"/>
      <c r="G479" s="1335"/>
      <c r="H479" s="363"/>
      <c r="I479" s="52"/>
      <c r="J479" s="121"/>
      <c r="K479" s="1287"/>
      <c r="L479" s="304"/>
      <c r="M479" s="1287"/>
    </row>
    <row r="480" spans="2:13" hidden="1">
      <c r="B480" s="304"/>
      <c r="C480" s="360"/>
      <c r="D480" s="361"/>
      <c r="E480" s="1287"/>
      <c r="F480" s="317"/>
      <c r="G480" s="1335"/>
      <c r="H480" s="363"/>
      <c r="I480" s="52"/>
      <c r="J480" s="121"/>
      <c r="K480" s="1287"/>
      <c r="L480" s="304"/>
      <c r="M480" s="1287"/>
    </row>
    <row r="481" spans="2:13" hidden="1">
      <c r="B481" s="304"/>
      <c r="C481" s="360"/>
      <c r="D481" s="361"/>
      <c r="E481" s="1287"/>
      <c r="F481" s="317"/>
      <c r="G481" s="1335"/>
      <c r="H481" s="363"/>
      <c r="I481" s="52"/>
      <c r="J481" s="121"/>
      <c r="K481" s="1287"/>
      <c r="L481" s="304"/>
      <c r="M481" s="1287"/>
    </row>
    <row r="482" spans="2:13" hidden="1">
      <c r="B482" s="304"/>
      <c r="C482" s="360"/>
      <c r="D482" s="361"/>
      <c r="E482" s="1287"/>
      <c r="F482" s="317"/>
      <c r="G482" s="1335"/>
      <c r="H482" s="363"/>
      <c r="I482" s="52"/>
      <c r="J482" s="121"/>
      <c r="K482" s="1287"/>
      <c r="L482" s="304"/>
      <c r="M482" s="1287"/>
    </row>
    <row r="483" spans="2:13" hidden="1">
      <c r="B483" s="304"/>
      <c r="C483" s="360"/>
      <c r="D483" s="361"/>
      <c r="E483" s="1287"/>
      <c r="F483" s="317"/>
      <c r="G483" s="1335"/>
      <c r="H483" s="363"/>
      <c r="I483" s="52"/>
      <c r="J483" s="121"/>
      <c r="K483" s="1287"/>
      <c r="L483" s="304"/>
      <c r="M483" s="1287"/>
    </row>
    <row r="484" spans="2:13" hidden="1">
      <c r="B484" s="304"/>
      <c r="C484" s="360"/>
      <c r="D484" s="361"/>
      <c r="E484" s="1287"/>
      <c r="F484" s="317"/>
      <c r="G484" s="1335"/>
      <c r="H484" s="363"/>
      <c r="I484" s="52"/>
      <c r="J484" s="121"/>
      <c r="K484" s="1287"/>
      <c r="L484" s="304"/>
      <c r="M484" s="1287"/>
    </row>
    <row r="485" spans="2:13" hidden="1">
      <c r="B485" s="304"/>
      <c r="C485" s="360"/>
      <c r="D485" s="361"/>
      <c r="E485" s="1287"/>
      <c r="F485" s="317"/>
      <c r="G485" s="1335"/>
      <c r="H485" s="363"/>
      <c r="I485" s="52"/>
      <c r="J485" s="121"/>
      <c r="K485" s="1287"/>
      <c r="L485" s="304"/>
      <c r="M485" s="1287"/>
    </row>
    <row r="486" spans="2:13" hidden="1">
      <c r="B486" s="304"/>
      <c r="C486" s="360"/>
      <c r="D486" s="361"/>
      <c r="E486" s="1287"/>
      <c r="F486" s="317"/>
      <c r="G486" s="1335"/>
      <c r="H486" s="363"/>
      <c r="I486" s="52"/>
      <c r="J486" s="121"/>
      <c r="K486" s="1287"/>
      <c r="L486" s="304"/>
      <c r="M486" s="1287"/>
    </row>
    <row r="487" spans="2:13" hidden="1">
      <c r="B487" s="304"/>
      <c r="C487" s="360"/>
      <c r="D487" s="361"/>
      <c r="E487" s="1287"/>
      <c r="F487" s="317"/>
      <c r="G487" s="1335"/>
      <c r="H487" s="363"/>
      <c r="I487" s="52"/>
      <c r="J487" s="121"/>
      <c r="K487" s="1287"/>
      <c r="L487" s="304"/>
      <c r="M487" s="1287"/>
    </row>
    <row r="488" spans="2:13" hidden="1">
      <c r="B488" s="304"/>
      <c r="C488" s="360"/>
      <c r="D488" s="361"/>
      <c r="E488" s="1287"/>
      <c r="F488" s="317"/>
      <c r="G488" s="1335"/>
      <c r="H488" s="363"/>
      <c r="I488" s="52"/>
      <c r="J488" s="121"/>
      <c r="K488" s="1287"/>
      <c r="L488" s="304"/>
      <c r="M488" s="1287"/>
    </row>
    <row r="489" spans="2:13" hidden="1">
      <c r="B489" s="304"/>
      <c r="C489" s="360"/>
      <c r="D489" s="361"/>
      <c r="E489" s="1287"/>
      <c r="F489" s="317"/>
      <c r="G489" s="1335"/>
      <c r="H489" s="363"/>
      <c r="I489" s="52"/>
      <c r="J489" s="121"/>
      <c r="K489" s="1287"/>
      <c r="L489" s="304"/>
      <c r="M489" s="1287"/>
    </row>
    <row r="490" spans="2:13" hidden="1">
      <c r="B490" s="304"/>
      <c r="C490" s="360"/>
      <c r="D490" s="361"/>
      <c r="E490" s="1287"/>
      <c r="F490" s="317"/>
      <c r="G490" s="1335"/>
      <c r="H490" s="363"/>
      <c r="I490" s="52"/>
      <c r="J490" s="121"/>
      <c r="K490" s="1287"/>
      <c r="L490" s="304"/>
      <c r="M490" s="1287"/>
    </row>
    <row r="491" spans="2:13" hidden="1">
      <c r="B491" s="304"/>
      <c r="C491" s="360"/>
      <c r="D491" s="361"/>
      <c r="E491" s="1287"/>
      <c r="F491" s="317"/>
      <c r="G491" s="1335"/>
      <c r="H491" s="363"/>
      <c r="I491" s="52"/>
      <c r="J491" s="121"/>
      <c r="K491" s="1287"/>
      <c r="L491" s="304"/>
      <c r="M491" s="1287"/>
    </row>
    <row r="492" spans="2:13" hidden="1">
      <c r="B492" s="304"/>
      <c r="C492" s="360"/>
      <c r="D492" s="361"/>
      <c r="E492" s="1287"/>
      <c r="F492" s="317"/>
      <c r="G492" s="1335"/>
      <c r="H492" s="363"/>
      <c r="I492" s="52"/>
      <c r="J492" s="121"/>
      <c r="K492" s="1287"/>
      <c r="L492" s="304"/>
      <c r="M492" s="1287"/>
    </row>
    <row r="493" spans="2:13" hidden="1">
      <c r="B493" s="304"/>
      <c r="C493" s="360"/>
      <c r="D493" s="361"/>
      <c r="E493" s="1287"/>
      <c r="F493" s="317"/>
      <c r="G493" s="1335"/>
      <c r="H493" s="363"/>
      <c r="I493" s="52"/>
      <c r="J493" s="121"/>
      <c r="K493" s="1287"/>
      <c r="L493" s="304"/>
      <c r="M493" s="1287"/>
    </row>
    <row r="494" spans="2:13" hidden="1">
      <c r="B494" s="304"/>
      <c r="C494" s="360"/>
      <c r="D494" s="361"/>
      <c r="E494" s="1287"/>
      <c r="F494" s="317"/>
      <c r="G494" s="1335"/>
      <c r="H494" s="363"/>
      <c r="I494" s="52"/>
      <c r="J494" s="121"/>
      <c r="K494" s="1287"/>
      <c r="L494" s="304"/>
      <c r="M494" s="1287"/>
    </row>
    <row r="495" spans="2:13" hidden="1">
      <c r="B495" s="304"/>
      <c r="C495" s="360"/>
      <c r="D495" s="361"/>
      <c r="E495" s="1287"/>
      <c r="F495" s="317"/>
      <c r="G495" s="1335"/>
      <c r="H495" s="363"/>
      <c r="I495" s="52"/>
      <c r="J495" s="121"/>
      <c r="K495" s="1287"/>
      <c r="L495" s="304"/>
      <c r="M495" s="1287"/>
    </row>
    <row r="496" spans="2:13" hidden="1">
      <c r="B496" s="304"/>
      <c r="C496" s="360"/>
      <c r="D496" s="361"/>
      <c r="E496" s="1287"/>
      <c r="F496" s="317"/>
      <c r="G496" s="1335"/>
      <c r="H496" s="363"/>
      <c r="I496" s="52"/>
      <c r="J496" s="121"/>
      <c r="K496" s="1287"/>
      <c r="L496" s="304"/>
      <c r="M496" s="1287"/>
    </row>
    <row r="497" spans="2:13" hidden="1">
      <c r="B497" s="304"/>
      <c r="C497" s="360"/>
      <c r="D497" s="361"/>
      <c r="E497" s="1287"/>
      <c r="F497" s="317"/>
      <c r="G497" s="1335"/>
      <c r="H497" s="363"/>
      <c r="I497" s="52"/>
      <c r="J497" s="121"/>
      <c r="K497" s="1287"/>
      <c r="L497" s="304"/>
      <c r="M497" s="1287"/>
    </row>
    <row r="498" spans="2:13" hidden="1">
      <c r="B498" s="304"/>
      <c r="C498" s="360"/>
      <c r="D498" s="361"/>
      <c r="E498" s="1287"/>
      <c r="F498" s="317"/>
      <c r="G498" s="1335"/>
      <c r="H498" s="363"/>
      <c r="I498" s="52"/>
      <c r="J498" s="121"/>
      <c r="K498" s="1287"/>
      <c r="L498" s="304"/>
      <c r="M498" s="1287"/>
    </row>
    <row r="499" spans="2:13" hidden="1">
      <c r="B499" s="304"/>
      <c r="C499" s="360"/>
      <c r="D499" s="361"/>
      <c r="E499" s="1287"/>
      <c r="F499" s="317"/>
      <c r="G499" s="1335"/>
      <c r="H499" s="363"/>
      <c r="I499" s="52"/>
      <c r="J499" s="121"/>
      <c r="K499" s="1287"/>
      <c r="L499" s="304"/>
      <c r="M499" s="1287"/>
    </row>
    <row r="500" spans="2:13" hidden="1">
      <c r="B500" s="304"/>
      <c r="C500" s="360"/>
      <c r="D500" s="361"/>
      <c r="E500" s="1287"/>
      <c r="F500" s="317"/>
      <c r="G500" s="1335"/>
      <c r="H500" s="363"/>
      <c r="I500" s="52"/>
      <c r="J500" s="121"/>
      <c r="K500" s="1287"/>
      <c r="L500" s="304"/>
      <c r="M500" s="1287"/>
    </row>
    <row r="501" spans="2:13" hidden="1">
      <c r="B501" s="304"/>
      <c r="C501" s="360"/>
      <c r="D501" s="361"/>
      <c r="E501" s="1287"/>
      <c r="F501" s="317"/>
      <c r="G501" s="1335"/>
      <c r="H501" s="363"/>
      <c r="I501" s="52"/>
      <c r="J501" s="121"/>
      <c r="K501" s="1287"/>
      <c r="L501" s="304"/>
      <c r="M501" s="1287"/>
    </row>
    <row r="502" spans="2:13" hidden="1">
      <c r="B502" s="304"/>
      <c r="C502" s="360"/>
      <c r="D502" s="361"/>
      <c r="E502" s="1287"/>
      <c r="F502" s="317"/>
      <c r="G502" s="1335"/>
      <c r="H502" s="363"/>
      <c r="I502" s="52"/>
      <c r="J502" s="121"/>
      <c r="K502" s="1287"/>
      <c r="L502" s="304"/>
      <c r="M502" s="1287"/>
    </row>
    <row r="503" spans="2:13" hidden="1">
      <c r="B503" s="304"/>
      <c r="C503" s="360"/>
      <c r="D503" s="361"/>
      <c r="E503" s="1287"/>
      <c r="F503" s="317"/>
      <c r="G503" s="1335"/>
      <c r="H503" s="363"/>
      <c r="I503" s="52"/>
      <c r="J503" s="121"/>
      <c r="K503" s="1287"/>
      <c r="L503" s="304"/>
      <c r="M503" s="1287"/>
    </row>
    <row r="504" spans="2:13" hidden="1">
      <c r="B504" s="304"/>
      <c r="C504" s="360"/>
      <c r="D504" s="361"/>
      <c r="E504" s="1287"/>
      <c r="F504" s="317"/>
      <c r="G504" s="1335"/>
      <c r="H504" s="363"/>
      <c r="I504" s="52"/>
      <c r="J504" s="121"/>
      <c r="K504" s="1287"/>
      <c r="L504" s="304"/>
      <c r="M504" s="1287"/>
    </row>
    <row r="505" spans="2:13" hidden="1">
      <c r="B505" s="304"/>
      <c r="C505" s="360"/>
      <c r="D505" s="361"/>
      <c r="E505" s="1287"/>
      <c r="F505" s="317"/>
      <c r="G505" s="1335"/>
      <c r="H505" s="363"/>
      <c r="I505" s="52"/>
      <c r="J505" s="121"/>
      <c r="K505" s="1287"/>
      <c r="L505" s="304"/>
      <c r="M505" s="1287"/>
    </row>
    <row r="506" spans="2:13" hidden="1">
      <c r="B506" s="304"/>
      <c r="C506" s="360"/>
      <c r="D506" s="361"/>
      <c r="E506" s="1287"/>
      <c r="F506" s="317"/>
      <c r="G506" s="1335"/>
      <c r="H506" s="363"/>
      <c r="I506" s="52"/>
      <c r="J506" s="121"/>
      <c r="K506" s="1287"/>
      <c r="L506" s="304"/>
      <c r="M506" s="1287"/>
    </row>
    <row r="507" spans="2:13" hidden="1">
      <c r="B507" s="304"/>
      <c r="C507" s="360"/>
      <c r="D507" s="361"/>
      <c r="E507" s="1287"/>
      <c r="F507" s="317"/>
      <c r="G507" s="1335"/>
      <c r="H507" s="363"/>
      <c r="I507" s="52"/>
      <c r="J507" s="121"/>
      <c r="K507" s="1287"/>
      <c r="L507" s="304"/>
      <c r="M507" s="1287"/>
    </row>
    <row r="508" spans="2:13" hidden="1">
      <c r="B508" s="304"/>
      <c r="C508" s="360"/>
      <c r="D508" s="361"/>
      <c r="E508" s="1287"/>
      <c r="F508" s="317"/>
      <c r="G508" s="1335"/>
      <c r="H508" s="363"/>
      <c r="I508" s="52"/>
      <c r="J508" s="121"/>
      <c r="K508" s="1287"/>
      <c r="L508" s="304"/>
      <c r="M508" s="1287"/>
    </row>
    <row r="509" spans="2:13" hidden="1">
      <c r="B509" s="304"/>
      <c r="C509" s="360"/>
      <c r="D509" s="361"/>
      <c r="E509" s="1287"/>
      <c r="F509" s="317"/>
      <c r="G509" s="1335"/>
      <c r="H509" s="363"/>
      <c r="I509" s="52"/>
      <c r="J509" s="121"/>
      <c r="K509" s="1287"/>
      <c r="L509" s="304"/>
      <c r="M509" s="1287"/>
    </row>
    <row r="510" spans="2:13" hidden="1">
      <c r="B510" s="304"/>
      <c r="C510" s="360"/>
      <c r="D510" s="361"/>
      <c r="E510" s="1287"/>
      <c r="F510" s="317"/>
      <c r="G510" s="1335"/>
      <c r="H510" s="363"/>
      <c r="I510" s="52"/>
      <c r="J510" s="121"/>
      <c r="K510" s="1287"/>
      <c r="L510" s="304"/>
      <c r="M510" s="1287"/>
    </row>
    <row r="511" spans="2:13" hidden="1">
      <c r="B511" s="304"/>
      <c r="C511" s="360"/>
      <c r="D511" s="361"/>
      <c r="E511" s="1287"/>
      <c r="F511" s="317"/>
      <c r="G511" s="1335"/>
      <c r="H511" s="363"/>
      <c r="I511" s="52"/>
      <c r="J511" s="121"/>
      <c r="K511" s="1287"/>
      <c r="L511" s="304"/>
      <c r="M511" s="1287"/>
    </row>
    <row r="512" spans="2:13" hidden="1">
      <c r="B512" s="304"/>
      <c r="C512" s="360"/>
      <c r="D512" s="361"/>
      <c r="E512" s="1287"/>
      <c r="F512" s="317"/>
      <c r="G512" s="1335"/>
      <c r="H512" s="363"/>
      <c r="I512" s="52"/>
      <c r="J512" s="121"/>
      <c r="K512" s="1287"/>
      <c r="L512" s="304"/>
      <c r="M512" s="1287"/>
    </row>
    <row r="513" spans="2:13" hidden="1">
      <c r="B513" s="304"/>
      <c r="C513" s="360"/>
      <c r="D513" s="361"/>
      <c r="E513" s="1287"/>
      <c r="F513" s="317"/>
      <c r="G513" s="1335"/>
      <c r="H513" s="363"/>
      <c r="I513" s="52"/>
      <c r="J513" s="121"/>
      <c r="K513" s="1287"/>
      <c r="L513" s="304"/>
      <c r="M513" s="1287"/>
    </row>
    <row r="514" spans="2:13" hidden="1">
      <c r="B514" s="304"/>
      <c r="C514" s="360"/>
      <c r="D514" s="361"/>
      <c r="E514" s="1287"/>
      <c r="F514" s="317"/>
      <c r="G514" s="1335"/>
      <c r="H514" s="363"/>
      <c r="I514" s="52"/>
      <c r="J514" s="121"/>
      <c r="K514" s="1287"/>
      <c r="L514" s="304"/>
      <c r="M514" s="1287"/>
    </row>
    <row r="515" spans="2:13" hidden="1">
      <c r="B515" s="304"/>
      <c r="C515" s="360"/>
      <c r="D515" s="361"/>
      <c r="E515" s="1287"/>
      <c r="F515" s="317"/>
      <c r="G515" s="1335"/>
      <c r="H515" s="363"/>
      <c r="I515" s="52"/>
      <c r="J515" s="121"/>
      <c r="K515" s="1287"/>
      <c r="L515" s="304"/>
      <c r="M515" s="1287"/>
    </row>
    <row r="516" spans="2:13" hidden="1">
      <c r="B516" s="304"/>
      <c r="C516" s="360"/>
      <c r="D516" s="361"/>
      <c r="E516" s="1287"/>
      <c r="F516" s="317"/>
      <c r="G516" s="1335"/>
      <c r="H516" s="363"/>
      <c r="I516" s="52"/>
      <c r="J516" s="121"/>
      <c r="K516" s="1287"/>
      <c r="L516" s="304"/>
      <c r="M516" s="1287"/>
    </row>
    <row r="517" spans="2:13" hidden="1">
      <c r="B517" s="304"/>
      <c r="C517" s="360"/>
      <c r="D517" s="361"/>
      <c r="E517" s="1287"/>
      <c r="F517" s="317"/>
      <c r="G517" s="1335"/>
      <c r="H517" s="363"/>
      <c r="I517" s="52"/>
      <c r="J517" s="121"/>
      <c r="K517" s="1287"/>
      <c r="L517" s="304"/>
      <c r="M517" s="1287"/>
    </row>
    <row r="518" spans="2:13" hidden="1">
      <c r="B518" s="304"/>
      <c r="C518" s="360"/>
      <c r="D518" s="361"/>
      <c r="E518" s="1287"/>
      <c r="F518" s="317"/>
      <c r="G518" s="1335"/>
      <c r="H518" s="363"/>
      <c r="I518" s="52"/>
      <c r="J518" s="121"/>
      <c r="K518" s="1287"/>
      <c r="L518" s="304"/>
      <c r="M518" s="1287"/>
    </row>
    <row r="519" spans="2:13" hidden="1">
      <c r="B519" s="304"/>
      <c r="C519" s="360"/>
      <c r="D519" s="361"/>
      <c r="E519" s="1287"/>
      <c r="F519" s="317"/>
      <c r="G519" s="1335"/>
      <c r="H519" s="363"/>
      <c r="I519" s="52"/>
      <c r="J519" s="121"/>
      <c r="K519" s="1287"/>
      <c r="L519" s="304"/>
      <c r="M519" s="1287"/>
    </row>
    <row r="520" spans="2:13" hidden="1">
      <c r="B520" s="304"/>
      <c r="C520" s="360"/>
      <c r="D520" s="361"/>
      <c r="E520" s="1287"/>
      <c r="F520" s="317"/>
      <c r="G520" s="1335"/>
      <c r="H520" s="363"/>
      <c r="I520" s="52"/>
      <c r="J520" s="121"/>
      <c r="K520" s="1287"/>
      <c r="L520" s="304"/>
      <c r="M520" s="1287"/>
    </row>
  </sheetData>
  <sheetProtection algorithmName="SHA-512" hashValue="1AP57hM4tinTsJGJovSvQNr3xhyj0PxBJhpoCLXt1xpokcE66EFXbtaW5ta1C8llxSB3RUljG1RkgeYli1Y/fw==" saltValue="vZvDo8Y1LvLIvzXYswsTsA==" spinCount="100000" sheet="1" objects="1" scenarios="1" formatColumns="0" autoFilter="0"/>
  <protectedRanges>
    <protectedRange sqref="G5:G52" name="Range2"/>
    <protectedRange sqref="J5:J52" name="Range1"/>
  </protectedRanges>
  <autoFilter ref="J3:J52" xr:uid="{2959D20B-AC8A-419D-A5A7-C919D9E895B7}"/>
  <mergeCells count="2">
    <mergeCell ref="K1:K2"/>
    <mergeCell ref="B2:C2"/>
  </mergeCells>
  <hyperlinks>
    <hyperlink ref="K1" location="'Lead Sheet'!A1" display="CLICK TO RETURN TO LEAD SHEET" xr:uid="{FFE93F0D-33A0-4F17-87A6-630993596EC0}"/>
  </hyperlinks>
  <pageMargins left="0.7" right="0.7" top="0.75" bottom="0.75" header="0.3" footer="0.3"/>
  <pageSetup scale="74" fitToHeight="0" orientation="portrait" horizontalDpi="4294967292" verticalDpi="4294967292" r:id="rId1"/>
  <headerFooter>
    <oddHeader>&amp;LSTEEL COUPLINGS
&amp;K00-046Subject to change without notice&amp;RSTEEL COUPLINGS
Page &amp;P of &amp;N</oddHeader>
    <oddFooter>&amp;L&amp;"Calibri,Regular"&amp;10&amp;K000000Alro Products International_x000D_sales@alroproducts.com&amp;C&amp;"Calibri,Regular"&amp;10&amp;K000000 2348 Linden Blvd, Brooklyn, NY 11208_x000D_www.alroproducts.com&amp;R&amp;"Calibri,Regular"&amp;10&amp;K000000Tel: (718) 566-1000_x000D_Fax: (718) 566-1799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DF283F-2724-402E-A373-F0BD0FE2356A}">
  <sheetPr codeName="Sheet25">
    <tabColor theme="6" tint="-0.249977111117893"/>
    <pageSetUpPr fitToPage="1"/>
  </sheetPr>
  <dimension ref="A1:N525"/>
  <sheetViews>
    <sheetView topLeftCell="B1" zoomScaleNormal="100" zoomScaleSheetLayoutView="100" workbookViewId="0">
      <selection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1151" customWidth="1"/>
    <col min="3" max="3" width="9.7109375" style="843" customWidth="1"/>
    <col min="4" max="4" width="40.7109375" style="848" customWidth="1"/>
    <col min="5" max="6" width="9.7109375" style="738" customWidth="1"/>
    <col min="7" max="7" width="9.7109375" style="1362" customWidth="1"/>
    <col min="8" max="9" width="9.7109375" style="738" customWidth="1"/>
    <col min="10" max="10" width="11.140625" style="20" customWidth="1"/>
    <col min="11" max="11" width="11.85546875" style="1362" customWidth="1"/>
    <col min="12" max="12" width="12.85546875" style="45" customWidth="1"/>
    <col min="13" max="13" width="15.7109375" style="1288" customWidth="1"/>
    <col min="14" max="14" width="8.85546875" style="738" customWidth="1"/>
    <col min="15" max="16384" width="8.85546875" style="738" hidden="1"/>
  </cols>
  <sheetData>
    <row r="1" spans="1:14" s="45" customFormat="1" ht="72.75" customHeight="1" thickBot="1">
      <c r="A1" s="304"/>
      <c r="B1" s="324"/>
      <c r="C1" s="369"/>
      <c r="D1" s="326"/>
      <c r="E1" s="1076"/>
      <c r="F1" s="289"/>
      <c r="G1" s="1347"/>
      <c r="H1" s="607"/>
      <c r="I1" s="608"/>
      <c r="J1" s="661" t="s">
        <v>5176</v>
      </c>
      <c r="K1" s="1884" t="s">
        <v>3940</v>
      </c>
      <c r="L1" s="304"/>
      <c r="M1" s="1287"/>
    </row>
    <row r="2" spans="1:14" s="45" customFormat="1" ht="16.5" thickBot="1">
      <c r="A2" s="304"/>
      <c r="B2" s="1886" t="s">
        <v>9539</v>
      </c>
      <c r="C2" s="1887"/>
      <c r="D2" s="331"/>
      <c r="E2" s="745"/>
      <c r="F2" s="1193" t="str">
        <f>'Lead Sheet'!B27</f>
        <v>NET</v>
      </c>
      <c r="G2" s="1348"/>
      <c r="H2" s="609"/>
      <c r="I2" s="333"/>
      <c r="J2" s="662"/>
      <c r="K2" s="1885"/>
      <c r="L2" s="304"/>
      <c r="M2" s="1287"/>
    </row>
    <row r="3" spans="1:14" s="307" customFormat="1" ht="48" thickBot="1">
      <c r="A3" s="305"/>
      <c r="B3" s="334"/>
      <c r="C3" s="335" t="s">
        <v>552</v>
      </c>
      <c r="D3" s="336" t="s">
        <v>5446</v>
      </c>
      <c r="E3" s="663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31" t="s">
        <v>424</v>
      </c>
      <c r="L3" s="461" t="s">
        <v>5638</v>
      </c>
      <c r="M3" s="1392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" s="1130"/>
      <c r="C4" s="1131" t="s">
        <v>3930</v>
      </c>
      <c r="D4" s="1132" t="s">
        <v>9533</v>
      </c>
      <c r="E4" s="1133" t="s">
        <v>4002</v>
      </c>
      <c r="F4" s="1133" t="s">
        <v>4002</v>
      </c>
      <c r="G4" s="1357" t="s">
        <v>4002</v>
      </c>
      <c r="H4" s="752">
        <v>100</v>
      </c>
      <c r="I4" s="752">
        <v>100</v>
      </c>
      <c r="J4" s="238"/>
      <c r="K4" s="1383">
        <f>IFERROR(G4*J4,0)</f>
        <v>0</v>
      </c>
      <c r="L4" s="304"/>
      <c r="M4" s="1287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" s="1130"/>
      <c r="C5" s="1131" t="s">
        <v>3927</v>
      </c>
      <c r="D5" s="1132" t="s">
        <v>9534</v>
      </c>
      <c r="E5" s="1133" t="s">
        <v>4002</v>
      </c>
      <c r="F5" s="1133" t="s">
        <v>4002</v>
      </c>
      <c r="G5" s="1357" t="s">
        <v>4002</v>
      </c>
      <c r="H5" s="752">
        <v>100</v>
      </c>
      <c r="I5" s="752">
        <v>100</v>
      </c>
      <c r="J5" s="238"/>
      <c r="K5" s="1383">
        <f t="shared" ref="K5:K18" si="0">IFERROR(G5*J5,0)</f>
        <v>0</v>
      </c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" s="1130"/>
      <c r="C6" s="1131" t="s">
        <v>3928</v>
      </c>
      <c r="D6" s="1132" t="s">
        <v>9535</v>
      </c>
      <c r="E6" s="1133" t="s">
        <v>4002</v>
      </c>
      <c r="F6" s="1134" t="s">
        <v>4002</v>
      </c>
      <c r="G6" s="1357" t="s">
        <v>4002</v>
      </c>
      <c r="H6" s="752">
        <v>100</v>
      </c>
      <c r="I6" s="752">
        <v>100</v>
      </c>
      <c r="J6" s="239"/>
      <c r="K6" s="1385">
        <f t="shared" si="0"/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" s="1130"/>
      <c r="C7" s="1131" t="s">
        <v>3929</v>
      </c>
      <c r="D7" s="1132" t="s">
        <v>9536</v>
      </c>
      <c r="E7" s="1133" t="s">
        <v>4002</v>
      </c>
      <c r="F7" s="1134" t="s">
        <v>4002</v>
      </c>
      <c r="G7" s="1357" t="s">
        <v>4002</v>
      </c>
      <c r="H7" s="752">
        <v>100</v>
      </c>
      <c r="I7" s="752">
        <v>100</v>
      </c>
      <c r="J7" s="239"/>
      <c r="K7" s="1385">
        <f t="shared" si="0"/>
        <v>0</v>
      </c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" s="1130"/>
      <c r="C8" s="1131" t="s">
        <v>3933</v>
      </c>
      <c r="D8" s="1132" t="s">
        <v>9537</v>
      </c>
      <c r="E8" s="1133" t="s">
        <v>4002</v>
      </c>
      <c r="F8" s="1134" t="s">
        <v>4002</v>
      </c>
      <c r="G8" s="1357" t="s">
        <v>4002</v>
      </c>
      <c r="H8" s="752">
        <v>100</v>
      </c>
      <c r="I8" s="752">
        <v>100</v>
      </c>
      <c r="J8" s="239"/>
      <c r="K8" s="1385">
        <f t="shared" si="0"/>
        <v>0</v>
      </c>
      <c r="L8" s="304"/>
      <c r="M8" s="1287"/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" s="1130"/>
      <c r="C9" s="1079" t="s">
        <v>3934</v>
      </c>
      <c r="D9" s="1136" t="s">
        <v>9538</v>
      </c>
      <c r="E9" s="1137" t="s">
        <v>4002</v>
      </c>
      <c r="F9" s="1138" t="s">
        <v>4002</v>
      </c>
      <c r="G9" s="1358" t="s">
        <v>4002</v>
      </c>
      <c r="H9" s="806">
        <v>25</v>
      </c>
      <c r="I9" s="806">
        <v>25</v>
      </c>
      <c r="J9" s="240"/>
      <c r="K9" s="1389">
        <f t="shared" si="0"/>
        <v>0</v>
      </c>
      <c r="L9" s="304"/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" s="1130"/>
      <c r="C10" s="1079" t="s">
        <v>9531</v>
      </c>
      <c r="D10" s="1267" t="s">
        <v>9532</v>
      </c>
      <c r="E10" s="1134" t="s">
        <v>4002</v>
      </c>
      <c r="F10" s="1134" t="s">
        <v>4002</v>
      </c>
      <c r="G10" s="1360" t="s">
        <v>4002</v>
      </c>
      <c r="H10" s="1268">
        <v>15</v>
      </c>
      <c r="I10" s="1268">
        <v>15</v>
      </c>
      <c r="J10" s="239"/>
      <c r="K10" s="1385">
        <f t="shared" si="0"/>
        <v>0</v>
      </c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" s="1130"/>
      <c r="C11" s="1139"/>
      <c r="D11" s="1140"/>
      <c r="E11" s="1141"/>
      <c r="F11" s="1141"/>
      <c r="G11" s="1359"/>
      <c r="H11" s="1142"/>
      <c r="I11" s="1142"/>
      <c r="J11" s="242"/>
      <c r="K11" s="1387"/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" s="1130"/>
      <c r="C12" s="1131" t="s">
        <v>3931</v>
      </c>
      <c r="D12" s="1132" t="s">
        <v>8715</v>
      </c>
      <c r="E12" s="1133" t="s">
        <v>4002</v>
      </c>
      <c r="F12" s="1134" t="s">
        <v>4002</v>
      </c>
      <c r="G12" s="1357" t="s">
        <v>4002</v>
      </c>
      <c r="H12" s="752">
        <v>100</v>
      </c>
      <c r="I12" s="752">
        <v>100</v>
      </c>
      <c r="J12" s="239"/>
      <c r="K12" s="1385">
        <f t="shared" si="0"/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" s="1130"/>
      <c r="C13" s="1131" t="s">
        <v>3932</v>
      </c>
      <c r="D13" s="1132" t="s">
        <v>8716</v>
      </c>
      <c r="E13" s="1133" t="s">
        <v>4002</v>
      </c>
      <c r="F13" s="1134" t="s">
        <v>4002</v>
      </c>
      <c r="G13" s="1357" t="s">
        <v>4002</v>
      </c>
      <c r="H13" s="752">
        <v>100</v>
      </c>
      <c r="I13" s="752">
        <v>100</v>
      </c>
      <c r="J13" s="239"/>
      <c r="K13" s="1385">
        <f t="shared" si="0"/>
        <v>0</v>
      </c>
      <c r="L13" s="304"/>
      <c r="M13" s="1287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" s="1130"/>
      <c r="C14" s="1135" t="s">
        <v>3938</v>
      </c>
      <c r="D14" s="1136" t="s">
        <v>8717</v>
      </c>
      <c r="E14" s="1137" t="s">
        <v>4002</v>
      </c>
      <c r="F14" s="1138" t="s">
        <v>4002</v>
      </c>
      <c r="G14" s="1358" t="s">
        <v>4002</v>
      </c>
      <c r="H14" s="806">
        <v>100</v>
      </c>
      <c r="I14" s="806">
        <v>100</v>
      </c>
      <c r="J14" s="240"/>
      <c r="K14" s="1389">
        <f t="shared" si="0"/>
        <v>0</v>
      </c>
      <c r="L14" s="304"/>
      <c r="M14" s="1287"/>
    </row>
    <row r="15" spans="1:14" ht="28.5" customHeight="1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" s="1143"/>
      <c r="C15" s="1144"/>
      <c r="D15" s="1145" t="s">
        <v>8714</v>
      </c>
      <c r="E15" s="1146"/>
      <c r="F15" s="1146"/>
      <c r="G15" s="1356"/>
      <c r="H15" s="1147"/>
      <c r="I15" s="1147"/>
      <c r="J15" s="241"/>
      <c r="K15" s="1472"/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" s="1130"/>
      <c r="C16" s="1131" t="s">
        <v>3935</v>
      </c>
      <c r="D16" s="1132" t="s">
        <v>8718</v>
      </c>
      <c r="E16" s="1133" t="s">
        <v>4002</v>
      </c>
      <c r="F16" s="1133" t="s">
        <v>4002</v>
      </c>
      <c r="G16" s="1357" t="s">
        <v>4002</v>
      </c>
      <c r="H16" s="752">
        <v>75</v>
      </c>
      <c r="I16" s="752">
        <v>75</v>
      </c>
      <c r="J16" s="238"/>
      <c r="K16" s="1383">
        <f t="shared" si="0"/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" s="1130"/>
      <c r="C17" s="1131" t="s">
        <v>3936</v>
      </c>
      <c r="D17" s="1132" t="s">
        <v>8719</v>
      </c>
      <c r="E17" s="1133" t="s">
        <v>4002</v>
      </c>
      <c r="F17" s="1134" t="s">
        <v>4002</v>
      </c>
      <c r="G17" s="1357" t="s">
        <v>4002</v>
      </c>
      <c r="H17" s="752">
        <v>48</v>
      </c>
      <c r="I17" s="752">
        <v>48</v>
      </c>
      <c r="J17" s="239"/>
      <c r="K17" s="1385">
        <f t="shared" si="0"/>
        <v>0</v>
      </c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" s="1148"/>
      <c r="C18" s="1131" t="s">
        <v>3937</v>
      </c>
      <c r="D18" s="1132" t="s">
        <v>8720</v>
      </c>
      <c r="E18" s="1133" t="s">
        <v>4002</v>
      </c>
      <c r="F18" s="1134" t="s">
        <v>4002</v>
      </c>
      <c r="G18" s="1357" t="s">
        <v>4002</v>
      </c>
      <c r="H18" s="752">
        <v>48</v>
      </c>
      <c r="I18" s="752">
        <v>48</v>
      </c>
      <c r="J18" s="239"/>
      <c r="K18" s="1385">
        <f t="shared" si="0"/>
        <v>0</v>
      </c>
      <c r="L18" s="304"/>
      <c r="M18" s="1287"/>
    </row>
    <row r="19" spans="1:13" hidden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" s="304"/>
      <c r="C19" s="837"/>
      <c r="D19" s="842"/>
      <c r="E19" s="737"/>
      <c r="F19" s="737"/>
      <c r="G19" s="1361"/>
      <c r="H19" s="737"/>
      <c r="I19" s="737"/>
      <c r="J19" s="165"/>
      <c r="K19" s="1361"/>
      <c r="L19" s="304"/>
      <c r="M19" s="1287"/>
    </row>
    <row r="20" spans="1:13" ht="17.25" hidden="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" s="1149"/>
      <c r="C20" s="837"/>
      <c r="D20" s="842"/>
      <c r="E20" s="737"/>
      <c r="F20" s="737"/>
      <c r="G20" s="1361"/>
      <c r="H20" s="737"/>
      <c r="I20" s="737"/>
      <c r="J20" s="165"/>
      <c r="K20" s="1361"/>
      <c r="L20" s="304"/>
      <c r="M20" s="1287"/>
    </row>
    <row r="21" spans="1:13" hidden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" s="304"/>
      <c r="C21" s="837"/>
      <c r="D21" s="842"/>
      <c r="E21" s="737"/>
      <c r="F21" s="737"/>
      <c r="G21" s="1361"/>
      <c r="H21" s="737"/>
      <c r="I21" s="737"/>
      <c r="J21" s="165"/>
      <c r="K21" s="1361"/>
      <c r="L21" s="304"/>
      <c r="M21" s="1287"/>
    </row>
    <row r="22" spans="1:13" hidden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" s="304"/>
      <c r="C22" s="837"/>
      <c r="D22" s="842"/>
      <c r="E22" s="737"/>
      <c r="F22" s="737"/>
      <c r="G22" s="1361"/>
      <c r="H22" s="737"/>
      <c r="I22" s="737"/>
      <c r="J22" s="165"/>
      <c r="K22" s="1361"/>
      <c r="L22" s="304"/>
      <c r="M22" s="1287"/>
    </row>
    <row r="23" spans="1:13" ht="17.25" hidden="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" s="1149"/>
      <c r="C23" s="837"/>
      <c r="D23" s="842"/>
      <c r="E23" s="737"/>
      <c r="F23" s="737"/>
      <c r="G23" s="1361"/>
      <c r="H23" s="737"/>
      <c r="I23" s="737"/>
      <c r="J23" s="165"/>
      <c r="K23" s="1361"/>
      <c r="L23" s="304"/>
      <c r="M23" s="1287"/>
    </row>
    <row r="24" spans="1:13" hidden="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" s="304"/>
      <c r="C24" s="837"/>
      <c r="D24" s="842"/>
      <c r="E24" s="737"/>
      <c r="F24" s="737"/>
      <c r="G24" s="1361"/>
      <c r="H24" s="737"/>
      <c r="I24" s="737"/>
      <c r="J24" s="165"/>
      <c r="K24" s="1361"/>
      <c r="L24" s="304"/>
      <c r="M24" s="1287"/>
    </row>
    <row r="25" spans="1:13" hidden="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" s="304"/>
      <c r="C25" s="837"/>
      <c r="D25" s="842"/>
      <c r="E25" s="737"/>
      <c r="F25" s="737"/>
      <c r="G25" s="1361"/>
      <c r="H25" s="737"/>
      <c r="I25" s="737"/>
      <c r="J25" s="165"/>
      <c r="K25" s="1361"/>
      <c r="L25" s="304"/>
      <c r="M25" s="1287"/>
    </row>
    <row r="26" spans="1:13" ht="17.25" hidden="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" s="1149"/>
      <c r="C26" s="837"/>
      <c r="D26" s="842"/>
      <c r="E26" s="737"/>
      <c r="F26" s="737"/>
      <c r="G26" s="1361"/>
      <c r="H26" s="737"/>
      <c r="I26" s="737"/>
      <c r="J26" s="165"/>
      <c r="K26" s="1361"/>
      <c r="L26" s="304"/>
      <c r="M26" s="1287"/>
    </row>
    <row r="27" spans="1:13" hidden="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" s="1150"/>
      <c r="C27" s="837"/>
      <c r="D27" s="842"/>
      <c r="E27" s="737"/>
      <c r="F27" s="737"/>
      <c r="G27" s="1361"/>
      <c r="H27" s="737"/>
      <c r="I27" s="737"/>
      <c r="J27" s="165"/>
      <c r="K27" s="1361"/>
      <c r="L27" s="304"/>
      <c r="M27" s="1287"/>
    </row>
    <row r="28" spans="1:13" hidden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" s="1150"/>
      <c r="C28" s="837"/>
      <c r="D28" s="842"/>
      <c r="E28" s="737"/>
      <c r="F28" s="737"/>
      <c r="G28" s="1361"/>
      <c r="H28" s="737"/>
      <c r="I28" s="737"/>
      <c r="J28" s="165"/>
      <c r="K28" s="1361"/>
      <c r="L28" s="304"/>
      <c r="M28" s="1287"/>
    </row>
    <row r="29" spans="1:13" hidden="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" s="1150"/>
      <c r="C29" s="837"/>
      <c r="D29" s="842"/>
      <c r="E29" s="737"/>
      <c r="F29" s="737"/>
      <c r="G29" s="1361"/>
      <c r="H29" s="737"/>
      <c r="I29" s="737"/>
      <c r="J29" s="165"/>
      <c r="K29" s="1361"/>
      <c r="L29" s="304"/>
      <c r="M29" s="1287"/>
    </row>
    <row r="30" spans="1:13" hidden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" s="1150"/>
      <c r="C30" s="837"/>
      <c r="D30" s="842"/>
      <c r="E30" s="737"/>
      <c r="F30" s="737"/>
      <c r="G30" s="1361"/>
      <c r="H30" s="737"/>
      <c r="I30" s="737"/>
      <c r="J30" s="165"/>
      <c r="K30" s="1361"/>
      <c r="L30" s="304"/>
      <c r="M30" s="1287"/>
    </row>
    <row r="31" spans="1:13" hidden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" s="1150"/>
      <c r="C31" s="837"/>
      <c r="D31" s="842"/>
      <c r="E31" s="737"/>
      <c r="F31" s="737"/>
      <c r="G31" s="1361"/>
      <c r="H31" s="737"/>
      <c r="I31" s="737"/>
      <c r="J31" s="165"/>
      <c r="K31" s="1361"/>
      <c r="L31" s="304"/>
      <c r="M31" s="1287"/>
    </row>
    <row r="32" spans="1:13" hidden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" s="1150"/>
      <c r="C32" s="837"/>
      <c r="D32" s="842"/>
      <c r="E32" s="737"/>
      <c r="F32" s="737"/>
      <c r="G32" s="1361"/>
      <c r="H32" s="737"/>
      <c r="I32" s="737"/>
      <c r="J32" s="165"/>
      <c r="K32" s="1361"/>
      <c r="L32" s="304"/>
      <c r="M32" s="1287"/>
    </row>
    <row r="33" spans="1:13" hidden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" s="1150"/>
      <c r="C33" s="837"/>
      <c r="D33" s="842"/>
      <c r="E33" s="737"/>
      <c r="F33" s="737"/>
      <c r="G33" s="1361"/>
      <c r="H33" s="737"/>
      <c r="I33" s="737"/>
      <c r="J33" s="165"/>
      <c r="K33" s="1361"/>
      <c r="L33" s="304"/>
      <c r="M33" s="1287"/>
    </row>
    <row r="34" spans="1:13" hidden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" s="1150"/>
      <c r="C34" s="837"/>
      <c r="D34" s="842"/>
      <c r="E34" s="737"/>
      <c r="F34" s="737"/>
      <c r="G34" s="1361"/>
      <c r="H34" s="737"/>
      <c r="I34" s="737"/>
      <c r="J34" s="165"/>
      <c r="K34" s="1361"/>
      <c r="L34" s="304"/>
      <c r="M34" s="1287"/>
    </row>
    <row r="35" spans="1:13" hidden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" s="1150"/>
      <c r="C35" s="837"/>
      <c r="D35" s="842"/>
      <c r="E35" s="737"/>
      <c r="F35" s="737"/>
      <c r="G35" s="1361"/>
      <c r="H35" s="737"/>
      <c r="I35" s="737"/>
      <c r="J35" s="165"/>
      <c r="K35" s="1361"/>
      <c r="L35" s="304"/>
      <c r="M35" s="1287"/>
    </row>
    <row r="36" spans="1:13" hidden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" s="1150"/>
      <c r="C36" s="837"/>
      <c r="D36" s="842"/>
      <c r="E36" s="737"/>
      <c r="F36" s="737"/>
      <c r="G36" s="1361"/>
      <c r="H36" s="737"/>
      <c r="I36" s="737"/>
      <c r="J36" s="165"/>
      <c r="K36" s="1361"/>
      <c r="L36" s="304"/>
      <c r="M36" s="1287"/>
    </row>
    <row r="37" spans="1:13" hidden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" s="1150"/>
      <c r="C37" s="837"/>
      <c r="D37" s="842"/>
      <c r="E37" s="737"/>
      <c r="F37" s="737"/>
      <c r="G37" s="1361"/>
      <c r="H37" s="737"/>
      <c r="I37" s="737"/>
      <c r="J37" s="165"/>
      <c r="K37" s="1361"/>
      <c r="L37" s="304"/>
      <c r="M37" s="1287"/>
    </row>
    <row r="38" spans="1:13" hidden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" s="1150"/>
      <c r="C38" s="837"/>
      <c r="D38" s="842"/>
      <c r="E38" s="737"/>
      <c r="F38" s="737"/>
      <c r="G38" s="1361"/>
      <c r="H38" s="737"/>
      <c r="I38" s="737"/>
      <c r="J38" s="165"/>
      <c r="K38" s="1361"/>
      <c r="L38" s="304"/>
      <c r="M38" s="1287"/>
    </row>
    <row r="39" spans="1:13" hidden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" s="1150"/>
      <c r="C39" s="837"/>
      <c r="D39" s="842"/>
      <c r="E39" s="737"/>
      <c r="F39" s="737"/>
      <c r="G39" s="1361"/>
      <c r="H39" s="737"/>
      <c r="I39" s="737"/>
      <c r="J39" s="165"/>
      <c r="K39" s="1361"/>
      <c r="L39" s="304"/>
      <c r="M39" s="1287"/>
    </row>
    <row r="40" spans="1:13" hidden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" s="1150"/>
      <c r="C40" s="837"/>
      <c r="D40" s="842"/>
      <c r="E40" s="737"/>
      <c r="F40" s="737"/>
      <c r="G40" s="1361"/>
      <c r="H40" s="737"/>
      <c r="I40" s="737"/>
      <c r="J40" s="165"/>
      <c r="K40" s="1361"/>
      <c r="L40" s="304"/>
      <c r="M40" s="1287"/>
    </row>
    <row r="41" spans="1:13" hidden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1" s="1150"/>
      <c r="C41" s="837"/>
      <c r="D41" s="842"/>
      <c r="E41" s="737"/>
      <c r="F41" s="737"/>
      <c r="G41" s="1361"/>
      <c r="H41" s="737"/>
      <c r="I41" s="737"/>
      <c r="J41" s="165"/>
      <c r="K41" s="1361"/>
      <c r="L41" s="304"/>
      <c r="M41" s="1287"/>
    </row>
    <row r="42" spans="1:13" hidden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2" s="1150"/>
      <c r="C42" s="837"/>
      <c r="D42" s="842"/>
      <c r="E42" s="737"/>
      <c r="F42" s="737"/>
      <c r="G42" s="1361"/>
      <c r="H42" s="737"/>
      <c r="I42" s="737"/>
      <c r="J42" s="165"/>
      <c r="K42" s="1361"/>
      <c r="L42" s="304"/>
      <c r="M42" s="1287"/>
    </row>
    <row r="43" spans="1:13" hidden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3" s="1150"/>
      <c r="C43" s="837"/>
      <c r="D43" s="842"/>
      <c r="E43" s="737"/>
      <c r="F43" s="737"/>
      <c r="G43" s="1361"/>
      <c r="H43" s="737"/>
      <c r="I43" s="737"/>
      <c r="J43" s="165"/>
      <c r="K43" s="1361"/>
      <c r="L43" s="304"/>
      <c r="M43" s="1287"/>
    </row>
    <row r="44" spans="1:13" hidden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4" s="1150"/>
      <c r="C44" s="837"/>
      <c r="D44" s="842"/>
      <c r="E44" s="737"/>
      <c r="F44" s="737"/>
      <c r="G44" s="1361"/>
      <c r="H44" s="737"/>
      <c r="I44" s="737"/>
      <c r="J44" s="165"/>
      <c r="K44" s="1361"/>
      <c r="L44" s="304"/>
      <c r="M44" s="1287"/>
    </row>
    <row r="45" spans="1:13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5" s="1150"/>
      <c r="C45" s="837"/>
      <c r="D45" s="842"/>
      <c r="E45" s="737"/>
      <c r="F45" s="737"/>
      <c r="G45" s="1361"/>
      <c r="H45" s="737"/>
      <c r="I45" s="737"/>
      <c r="J45" s="165"/>
      <c r="K45" s="1361"/>
      <c r="L45" s="304"/>
      <c r="M45" s="1287"/>
    </row>
    <row r="46" spans="1:13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6" s="1150"/>
      <c r="C46" s="837"/>
      <c r="D46" s="842"/>
      <c r="E46" s="737"/>
      <c r="F46" s="737"/>
      <c r="G46" s="1361"/>
      <c r="H46" s="737"/>
      <c r="I46" s="737"/>
      <c r="J46" s="165"/>
      <c r="K46" s="1361"/>
      <c r="L46" s="304"/>
      <c r="M46" s="1287"/>
    </row>
    <row r="47" spans="1:13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7" s="1150"/>
      <c r="C47" s="837"/>
      <c r="D47" s="842"/>
      <c r="E47" s="737"/>
      <c r="F47" s="737"/>
      <c r="G47" s="1361"/>
      <c r="H47" s="737"/>
      <c r="I47" s="737"/>
      <c r="J47" s="165"/>
      <c r="K47" s="1361"/>
      <c r="L47" s="304"/>
      <c r="M47" s="1287"/>
    </row>
    <row r="48" spans="1:13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8" s="1150"/>
      <c r="C48" s="837"/>
      <c r="D48" s="842"/>
      <c r="E48" s="737"/>
      <c r="F48" s="737"/>
      <c r="G48" s="1361"/>
      <c r="H48" s="737"/>
      <c r="I48" s="737"/>
      <c r="J48" s="165"/>
      <c r="K48" s="1361"/>
      <c r="L48" s="304"/>
      <c r="M48" s="1287"/>
    </row>
    <row r="49" spans="1:13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9" s="1150"/>
      <c r="C49" s="837"/>
      <c r="D49" s="842"/>
      <c r="E49" s="737"/>
      <c r="F49" s="737"/>
      <c r="G49" s="1361"/>
      <c r="H49" s="737"/>
      <c r="I49" s="737"/>
      <c r="J49" s="165"/>
      <c r="K49" s="1361"/>
      <c r="L49" s="304"/>
      <c r="M49" s="1287"/>
    </row>
    <row r="50" spans="1:13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0" s="1150"/>
      <c r="C50" s="837"/>
      <c r="D50" s="842"/>
      <c r="E50" s="737"/>
      <c r="F50" s="737"/>
      <c r="G50" s="1361"/>
      <c r="H50" s="737"/>
      <c r="I50" s="737"/>
      <c r="J50" s="165"/>
      <c r="K50" s="1361"/>
      <c r="L50" s="304"/>
      <c r="M50" s="1287"/>
    </row>
    <row r="51" spans="1:13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1" s="1150"/>
      <c r="C51" s="837"/>
      <c r="D51" s="842"/>
      <c r="E51" s="737"/>
      <c r="F51" s="737"/>
      <c r="G51" s="1361"/>
      <c r="H51" s="737"/>
      <c r="I51" s="737"/>
      <c r="J51" s="165"/>
      <c r="K51" s="1361"/>
      <c r="L51" s="304"/>
      <c r="M51" s="1287"/>
    </row>
    <row r="52" spans="1:13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2" s="1150"/>
      <c r="C52" s="837"/>
      <c r="D52" s="842"/>
      <c r="E52" s="737"/>
      <c r="F52" s="737"/>
      <c r="G52" s="1361"/>
      <c r="H52" s="737"/>
      <c r="I52" s="737"/>
      <c r="J52" s="165"/>
      <c r="K52" s="1361"/>
      <c r="L52" s="304"/>
      <c r="M52" s="1287"/>
    </row>
    <row r="53" spans="1:13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3" s="1150"/>
      <c r="C53" s="837"/>
      <c r="D53" s="842"/>
      <c r="E53" s="737"/>
      <c r="F53" s="737"/>
      <c r="G53" s="1361"/>
      <c r="H53" s="737"/>
      <c r="I53" s="737"/>
      <c r="J53" s="165"/>
      <c r="K53" s="1361"/>
      <c r="L53" s="304"/>
      <c r="M53" s="1287"/>
    </row>
    <row r="54" spans="1:13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4" s="1150"/>
      <c r="C54" s="837"/>
      <c r="D54" s="842"/>
      <c r="E54" s="737"/>
      <c r="F54" s="737"/>
      <c r="G54" s="1361"/>
      <c r="H54" s="737"/>
      <c r="I54" s="737"/>
      <c r="J54" s="165"/>
      <c r="K54" s="1361"/>
      <c r="L54" s="304"/>
      <c r="M54" s="1287"/>
    </row>
    <row r="55" spans="1:13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5" s="1150"/>
      <c r="C55" s="837"/>
      <c r="D55" s="842"/>
      <c r="E55" s="737"/>
      <c r="F55" s="737"/>
      <c r="G55" s="1361"/>
      <c r="H55" s="737"/>
      <c r="I55" s="737"/>
      <c r="J55" s="165"/>
      <c r="K55" s="1361"/>
      <c r="L55" s="304"/>
      <c r="M55" s="1287"/>
    </row>
    <row r="56" spans="1:13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6" s="1150"/>
      <c r="C56" s="837"/>
      <c r="D56" s="842"/>
      <c r="E56" s="737"/>
      <c r="F56" s="737"/>
      <c r="G56" s="1361"/>
      <c r="H56" s="737"/>
      <c r="I56" s="737"/>
      <c r="J56" s="165"/>
      <c r="K56" s="1361"/>
      <c r="L56" s="304"/>
      <c r="M56" s="1287"/>
    </row>
    <row r="57" spans="1:13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7" s="1150"/>
      <c r="C57" s="837"/>
      <c r="D57" s="842"/>
      <c r="E57" s="737"/>
      <c r="F57" s="737"/>
      <c r="G57" s="1361"/>
      <c r="H57" s="737"/>
      <c r="I57" s="737"/>
      <c r="J57" s="165"/>
      <c r="K57" s="1361"/>
      <c r="L57" s="304"/>
      <c r="M57" s="1287"/>
    </row>
    <row r="58" spans="1:13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8" s="1150"/>
      <c r="C58" s="837"/>
      <c r="D58" s="842"/>
      <c r="E58" s="737"/>
      <c r="F58" s="737"/>
      <c r="G58" s="1361"/>
      <c r="H58" s="737"/>
      <c r="I58" s="737"/>
      <c r="J58" s="165"/>
      <c r="K58" s="1361"/>
      <c r="L58" s="304"/>
      <c r="M58" s="1287"/>
    </row>
    <row r="59" spans="1:13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59" s="1150"/>
      <c r="C59" s="837"/>
      <c r="D59" s="842"/>
      <c r="E59" s="737"/>
      <c r="F59" s="737"/>
      <c r="G59" s="1361"/>
      <c r="H59" s="737"/>
      <c r="I59" s="737"/>
      <c r="J59" s="165"/>
      <c r="K59" s="1361"/>
      <c r="L59" s="304"/>
      <c r="M59" s="1287"/>
    </row>
    <row r="60" spans="1:13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0" s="1150"/>
      <c r="C60" s="837"/>
      <c r="D60" s="842"/>
      <c r="E60" s="737"/>
      <c r="F60" s="737"/>
      <c r="G60" s="1361"/>
      <c r="H60" s="737"/>
      <c r="I60" s="737"/>
      <c r="J60" s="165"/>
      <c r="K60" s="1361"/>
      <c r="L60" s="304"/>
      <c r="M60" s="1287"/>
    </row>
    <row r="61" spans="1:13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1" s="1150"/>
      <c r="C61" s="837"/>
      <c r="D61" s="842"/>
      <c r="E61" s="737"/>
      <c r="F61" s="737"/>
      <c r="G61" s="1361"/>
      <c r="H61" s="737"/>
      <c r="I61" s="737"/>
      <c r="J61" s="165"/>
      <c r="K61" s="1361"/>
      <c r="L61" s="304"/>
      <c r="M61" s="1287"/>
    </row>
    <row r="62" spans="1:13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2" s="1150"/>
      <c r="C62" s="837"/>
      <c r="D62" s="842"/>
      <c r="E62" s="737"/>
      <c r="F62" s="737"/>
      <c r="G62" s="1361"/>
      <c r="H62" s="737"/>
      <c r="I62" s="737"/>
      <c r="J62" s="165"/>
      <c r="K62" s="1361"/>
      <c r="L62" s="304"/>
      <c r="M62" s="1287"/>
    </row>
    <row r="63" spans="1:13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3" s="1150"/>
      <c r="C63" s="837"/>
      <c r="D63" s="842"/>
      <c r="E63" s="737"/>
      <c r="F63" s="737"/>
      <c r="G63" s="1361"/>
      <c r="H63" s="737"/>
      <c r="I63" s="737"/>
      <c r="J63" s="165"/>
      <c r="K63" s="1361"/>
      <c r="L63" s="304"/>
      <c r="M63" s="1287"/>
    </row>
    <row r="64" spans="1:13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4" s="1150"/>
      <c r="C64" s="837"/>
      <c r="D64" s="842"/>
      <c r="E64" s="737"/>
      <c r="F64" s="737"/>
      <c r="G64" s="1361"/>
      <c r="H64" s="737"/>
      <c r="I64" s="737"/>
      <c r="J64" s="165"/>
      <c r="K64" s="1361"/>
      <c r="L64" s="304"/>
      <c r="M64" s="1287"/>
    </row>
    <row r="65" spans="1:13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5" s="1150"/>
      <c r="C65" s="837"/>
      <c r="D65" s="842"/>
      <c r="E65" s="737"/>
      <c r="F65" s="737"/>
      <c r="G65" s="1361"/>
      <c r="H65" s="737"/>
      <c r="I65" s="737"/>
      <c r="J65" s="165"/>
      <c r="K65" s="1361"/>
      <c r="L65" s="304"/>
      <c r="M65" s="1287"/>
    </row>
    <row r="66" spans="1:13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6" s="1150"/>
      <c r="C66" s="837"/>
      <c r="D66" s="842"/>
      <c r="E66" s="737"/>
      <c r="F66" s="737"/>
      <c r="G66" s="1361"/>
      <c r="H66" s="737"/>
      <c r="I66" s="737"/>
      <c r="J66" s="165"/>
      <c r="K66" s="1361"/>
      <c r="L66" s="304"/>
      <c r="M66" s="1287"/>
    </row>
    <row r="67" spans="1:13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7" s="1150"/>
      <c r="C67" s="837"/>
      <c r="D67" s="842"/>
      <c r="E67" s="737"/>
      <c r="F67" s="737"/>
      <c r="G67" s="1361"/>
      <c r="H67" s="737"/>
      <c r="I67" s="737"/>
      <c r="J67" s="165"/>
      <c r="K67" s="1361"/>
      <c r="L67" s="304"/>
      <c r="M67" s="1287"/>
    </row>
    <row r="68" spans="1:13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8" s="1150"/>
      <c r="C68" s="837"/>
      <c r="D68" s="842"/>
      <c r="E68" s="737"/>
      <c r="F68" s="737"/>
      <c r="G68" s="1361"/>
      <c r="H68" s="737"/>
      <c r="I68" s="737"/>
      <c r="J68" s="165"/>
      <c r="K68" s="1361"/>
      <c r="L68" s="304"/>
      <c r="M68" s="1287"/>
    </row>
    <row r="69" spans="1:13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69" s="1150"/>
      <c r="C69" s="837"/>
      <c r="D69" s="842"/>
      <c r="E69" s="737"/>
      <c r="F69" s="737"/>
      <c r="G69" s="1361"/>
      <c r="H69" s="737"/>
      <c r="I69" s="737"/>
      <c r="J69" s="165"/>
      <c r="K69" s="1361"/>
      <c r="L69" s="304"/>
      <c r="M69" s="1287"/>
    </row>
    <row r="70" spans="1:13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0" s="1150"/>
      <c r="C70" s="837"/>
      <c r="D70" s="842"/>
      <c r="E70" s="737"/>
      <c r="F70" s="737"/>
      <c r="G70" s="1361"/>
      <c r="H70" s="737"/>
      <c r="I70" s="737"/>
      <c r="J70" s="165"/>
      <c r="K70" s="1361"/>
      <c r="L70" s="304"/>
      <c r="M70" s="1287"/>
    </row>
    <row r="71" spans="1:13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1" s="1150"/>
      <c r="C71" s="837"/>
      <c r="D71" s="842"/>
      <c r="E71" s="737"/>
      <c r="F71" s="737"/>
      <c r="G71" s="1361"/>
      <c r="H71" s="737"/>
      <c r="I71" s="737"/>
      <c r="J71" s="165"/>
      <c r="K71" s="1361"/>
      <c r="L71" s="304"/>
      <c r="M71" s="1287"/>
    </row>
    <row r="72" spans="1:13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2" s="1150"/>
      <c r="C72" s="837"/>
      <c r="D72" s="842"/>
      <c r="E72" s="737"/>
      <c r="F72" s="737"/>
      <c r="G72" s="1361"/>
      <c r="H72" s="737"/>
      <c r="I72" s="737"/>
      <c r="J72" s="165"/>
      <c r="K72" s="1361"/>
      <c r="L72" s="304"/>
      <c r="M72" s="1287"/>
    </row>
    <row r="73" spans="1:13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3" s="1150"/>
      <c r="C73" s="837"/>
      <c r="D73" s="842"/>
      <c r="E73" s="737"/>
      <c r="F73" s="737"/>
      <c r="G73" s="1361"/>
      <c r="H73" s="737"/>
      <c r="I73" s="737"/>
      <c r="J73" s="165"/>
      <c r="K73" s="1361"/>
      <c r="L73" s="304"/>
      <c r="M73" s="1287"/>
    </row>
    <row r="74" spans="1:13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4" s="1150"/>
      <c r="C74" s="837"/>
      <c r="D74" s="842"/>
      <c r="E74" s="737"/>
      <c r="F74" s="737"/>
      <c r="G74" s="1361"/>
      <c r="H74" s="737"/>
      <c r="I74" s="737"/>
      <c r="J74" s="165"/>
      <c r="K74" s="1361"/>
      <c r="L74" s="304"/>
      <c r="M74" s="1287"/>
    </row>
    <row r="75" spans="1:13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5" s="1150"/>
      <c r="C75" s="837"/>
      <c r="D75" s="842"/>
      <c r="E75" s="737"/>
      <c r="F75" s="737"/>
      <c r="G75" s="1361"/>
      <c r="H75" s="737"/>
      <c r="I75" s="737"/>
      <c r="J75" s="165"/>
      <c r="K75" s="1361"/>
      <c r="L75" s="304"/>
      <c r="M75" s="1287"/>
    </row>
    <row r="76" spans="1:13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6" s="1150"/>
      <c r="C76" s="837"/>
      <c r="D76" s="842"/>
      <c r="E76" s="737"/>
      <c r="F76" s="737"/>
      <c r="G76" s="1361"/>
      <c r="H76" s="737"/>
      <c r="I76" s="737"/>
      <c r="J76" s="165"/>
      <c r="K76" s="1361"/>
      <c r="L76" s="304"/>
      <c r="M76" s="1287"/>
    </row>
    <row r="77" spans="1:13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7" s="1150"/>
      <c r="C77" s="837"/>
      <c r="D77" s="842"/>
      <c r="E77" s="737"/>
      <c r="F77" s="737"/>
      <c r="G77" s="1361"/>
      <c r="H77" s="737"/>
      <c r="I77" s="737"/>
      <c r="J77" s="165"/>
      <c r="K77" s="1361"/>
      <c r="L77" s="304"/>
      <c r="M77" s="1287"/>
    </row>
    <row r="78" spans="1:13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8" s="1150"/>
      <c r="C78" s="837"/>
      <c r="D78" s="842"/>
      <c r="E78" s="737"/>
      <c r="F78" s="737"/>
      <c r="G78" s="1361"/>
      <c r="H78" s="737"/>
      <c r="I78" s="737"/>
      <c r="J78" s="165"/>
      <c r="K78" s="1361"/>
      <c r="L78" s="304"/>
      <c r="M78" s="1287"/>
    </row>
    <row r="79" spans="1:13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79" s="1150"/>
      <c r="C79" s="837"/>
      <c r="D79" s="842"/>
      <c r="E79" s="737"/>
      <c r="F79" s="737"/>
      <c r="G79" s="1361"/>
      <c r="H79" s="737"/>
      <c r="I79" s="737"/>
      <c r="J79" s="165"/>
      <c r="K79" s="1361"/>
      <c r="L79" s="304"/>
      <c r="M79" s="1287"/>
    </row>
    <row r="80" spans="1:13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0" s="1150"/>
      <c r="C80" s="837"/>
      <c r="D80" s="842"/>
      <c r="E80" s="737"/>
      <c r="F80" s="737"/>
      <c r="G80" s="1361"/>
      <c r="H80" s="737"/>
      <c r="I80" s="737"/>
      <c r="J80" s="165"/>
      <c r="K80" s="1361"/>
      <c r="L80" s="304"/>
      <c r="M80" s="1287"/>
    </row>
    <row r="81" spans="1:13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1" s="1150"/>
      <c r="C81" s="837"/>
      <c r="D81" s="842"/>
      <c r="E81" s="737"/>
      <c r="F81" s="737"/>
      <c r="G81" s="1361"/>
      <c r="H81" s="737"/>
      <c r="I81" s="737"/>
      <c r="J81" s="165"/>
      <c r="K81" s="1361"/>
      <c r="L81" s="304"/>
      <c r="M81" s="1287"/>
    </row>
    <row r="82" spans="1:13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2" s="1150"/>
      <c r="C82" s="837"/>
      <c r="D82" s="842"/>
      <c r="E82" s="737"/>
      <c r="F82" s="737"/>
      <c r="G82" s="1361"/>
      <c r="H82" s="737"/>
      <c r="I82" s="737"/>
      <c r="J82" s="165"/>
      <c r="K82" s="1361"/>
      <c r="L82" s="304"/>
      <c r="M82" s="1287"/>
    </row>
    <row r="83" spans="1:13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3" s="1150"/>
      <c r="C83" s="837"/>
      <c r="D83" s="842"/>
      <c r="E83" s="737"/>
      <c r="F83" s="737"/>
      <c r="G83" s="1361"/>
      <c r="H83" s="737"/>
      <c r="I83" s="737"/>
      <c r="J83" s="165"/>
      <c r="K83" s="1361"/>
      <c r="L83" s="304"/>
      <c r="M83" s="1287"/>
    </row>
    <row r="84" spans="1:13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4" s="1150"/>
      <c r="C84" s="837"/>
      <c r="D84" s="842"/>
      <c r="E84" s="737"/>
      <c r="F84" s="737"/>
      <c r="G84" s="1361"/>
      <c r="H84" s="737"/>
      <c r="I84" s="737"/>
      <c r="J84" s="165"/>
      <c r="K84" s="1361"/>
      <c r="L84" s="304"/>
      <c r="M84" s="1287"/>
    </row>
    <row r="85" spans="1:13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5" s="1150"/>
      <c r="C85" s="837"/>
      <c r="D85" s="842"/>
      <c r="E85" s="737"/>
      <c r="F85" s="737"/>
      <c r="G85" s="1361"/>
      <c r="H85" s="737"/>
      <c r="I85" s="737"/>
      <c r="J85" s="165"/>
      <c r="K85" s="1361"/>
      <c r="L85" s="304"/>
      <c r="M85" s="1287"/>
    </row>
    <row r="86" spans="1:13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6" s="1150"/>
      <c r="C86" s="837"/>
      <c r="D86" s="842"/>
      <c r="E86" s="737"/>
      <c r="F86" s="737"/>
      <c r="G86" s="1361"/>
      <c r="H86" s="737"/>
      <c r="I86" s="737"/>
      <c r="J86" s="165"/>
      <c r="K86" s="1361"/>
      <c r="L86" s="304"/>
      <c r="M86" s="1287"/>
    </row>
    <row r="87" spans="1:13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7" s="1150"/>
      <c r="C87" s="837"/>
      <c r="D87" s="842"/>
      <c r="E87" s="737"/>
      <c r="F87" s="737"/>
      <c r="G87" s="1361"/>
      <c r="H87" s="737"/>
      <c r="I87" s="737"/>
      <c r="J87" s="165"/>
      <c r="K87" s="1361"/>
      <c r="L87" s="304"/>
      <c r="M87" s="1287"/>
    </row>
    <row r="88" spans="1:13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8" s="1150"/>
      <c r="C88" s="837"/>
      <c r="D88" s="842"/>
      <c r="E88" s="737"/>
      <c r="F88" s="737"/>
      <c r="G88" s="1361"/>
      <c r="H88" s="737"/>
      <c r="I88" s="737"/>
      <c r="J88" s="165"/>
      <c r="K88" s="1361"/>
      <c r="L88" s="304"/>
      <c r="M88" s="1287"/>
    </row>
    <row r="89" spans="1:13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89" s="1150"/>
      <c r="C89" s="837"/>
      <c r="D89" s="842"/>
      <c r="E89" s="737"/>
      <c r="F89" s="737"/>
      <c r="G89" s="1361"/>
      <c r="H89" s="737"/>
      <c r="I89" s="737"/>
      <c r="J89" s="165"/>
      <c r="K89" s="1361"/>
      <c r="L89" s="304"/>
      <c r="M89" s="1287"/>
    </row>
    <row r="90" spans="1:13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0" s="1150"/>
      <c r="C90" s="837"/>
      <c r="D90" s="842"/>
      <c r="E90" s="737"/>
      <c r="F90" s="737"/>
      <c r="G90" s="1361"/>
      <c r="H90" s="737"/>
      <c r="I90" s="737"/>
      <c r="J90" s="165"/>
      <c r="K90" s="1361"/>
      <c r="L90" s="304"/>
      <c r="M90" s="1287"/>
    </row>
    <row r="91" spans="1:13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1" s="1150"/>
      <c r="C91" s="837"/>
      <c r="D91" s="842"/>
      <c r="E91" s="737"/>
      <c r="F91" s="737"/>
      <c r="G91" s="1361"/>
      <c r="H91" s="737"/>
      <c r="I91" s="737"/>
      <c r="J91" s="165"/>
      <c r="K91" s="1361"/>
      <c r="L91" s="304"/>
      <c r="M91" s="1287"/>
    </row>
    <row r="92" spans="1:13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2" s="1150"/>
      <c r="C92" s="837"/>
      <c r="D92" s="842"/>
      <c r="E92" s="737"/>
      <c r="F92" s="737"/>
      <c r="G92" s="1361"/>
      <c r="H92" s="737"/>
      <c r="I92" s="737"/>
      <c r="J92" s="165"/>
      <c r="K92" s="1361"/>
      <c r="L92" s="304"/>
      <c r="M92" s="1287"/>
    </row>
    <row r="93" spans="1:13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3" s="1150"/>
      <c r="C93" s="837"/>
      <c r="D93" s="842"/>
      <c r="E93" s="737"/>
      <c r="F93" s="737"/>
      <c r="G93" s="1361"/>
      <c r="H93" s="737"/>
      <c r="I93" s="737"/>
      <c r="J93" s="165"/>
      <c r="K93" s="1361"/>
      <c r="L93" s="304"/>
      <c r="M93" s="1287"/>
    </row>
    <row r="94" spans="1:13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4" s="1150"/>
      <c r="C94" s="837"/>
      <c r="D94" s="842"/>
      <c r="E94" s="737"/>
      <c r="F94" s="737"/>
      <c r="G94" s="1361"/>
      <c r="H94" s="737"/>
      <c r="I94" s="737"/>
      <c r="J94" s="165"/>
      <c r="K94" s="1361"/>
      <c r="L94" s="304"/>
      <c r="M94" s="1287"/>
    </row>
    <row r="95" spans="1:13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5" s="1150"/>
      <c r="C95" s="837"/>
      <c r="D95" s="842"/>
      <c r="E95" s="737"/>
      <c r="F95" s="737"/>
      <c r="G95" s="1361"/>
      <c r="H95" s="737"/>
      <c r="I95" s="737"/>
      <c r="J95" s="165"/>
      <c r="K95" s="1361"/>
      <c r="L95" s="304"/>
      <c r="M95" s="1287"/>
    </row>
    <row r="96" spans="1:13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6" s="1150"/>
      <c r="C96" s="837"/>
      <c r="D96" s="842"/>
      <c r="E96" s="737"/>
      <c r="F96" s="737"/>
      <c r="G96" s="1361"/>
      <c r="H96" s="737"/>
      <c r="I96" s="737"/>
      <c r="J96" s="165"/>
      <c r="K96" s="1361"/>
      <c r="L96" s="304"/>
      <c r="M96" s="1287"/>
    </row>
    <row r="97" spans="1:13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7" s="1150"/>
      <c r="C97" s="837"/>
      <c r="D97" s="842"/>
      <c r="E97" s="737"/>
      <c r="F97" s="737"/>
      <c r="G97" s="1361"/>
      <c r="H97" s="737"/>
      <c r="I97" s="737"/>
      <c r="J97" s="165"/>
      <c r="K97" s="1361"/>
      <c r="L97" s="304"/>
      <c r="M97" s="1287"/>
    </row>
    <row r="98" spans="1:13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8" s="1150"/>
      <c r="C98" s="837"/>
      <c r="D98" s="842"/>
      <c r="E98" s="737"/>
      <c r="F98" s="737"/>
      <c r="G98" s="1361"/>
      <c r="H98" s="737"/>
      <c r="I98" s="737"/>
      <c r="J98" s="165"/>
      <c r="K98" s="1361"/>
      <c r="L98" s="304"/>
      <c r="M98" s="1287"/>
    </row>
    <row r="99" spans="1:13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99" s="1150"/>
      <c r="C99" s="837"/>
      <c r="D99" s="842"/>
      <c r="E99" s="737"/>
      <c r="F99" s="737"/>
      <c r="G99" s="1361"/>
      <c r="H99" s="737"/>
      <c r="I99" s="737"/>
      <c r="J99" s="165"/>
      <c r="K99" s="1361"/>
      <c r="L99" s="304"/>
      <c r="M99" s="1287"/>
    </row>
    <row r="100" spans="1:13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0" s="1150"/>
      <c r="C100" s="837"/>
      <c r="D100" s="842"/>
      <c r="E100" s="737"/>
      <c r="F100" s="737"/>
      <c r="G100" s="1361"/>
      <c r="H100" s="737"/>
      <c r="I100" s="737"/>
      <c r="J100" s="165"/>
      <c r="K100" s="1361"/>
      <c r="L100" s="304"/>
      <c r="M100" s="1287"/>
    </row>
    <row r="101" spans="1:13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1" s="1150"/>
      <c r="C101" s="837"/>
      <c r="D101" s="842"/>
      <c r="E101" s="737"/>
      <c r="F101" s="737"/>
      <c r="G101" s="1361"/>
      <c r="H101" s="737"/>
      <c r="I101" s="737"/>
      <c r="J101" s="165"/>
      <c r="K101" s="1361"/>
      <c r="L101" s="304"/>
      <c r="M101" s="1287"/>
    </row>
    <row r="102" spans="1:13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2" s="1150"/>
      <c r="C102" s="837"/>
      <c r="D102" s="842"/>
      <c r="E102" s="737"/>
      <c r="F102" s="737"/>
      <c r="G102" s="1361"/>
      <c r="H102" s="737"/>
      <c r="I102" s="737"/>
      <c r="J102" s="165"/>
      <c r="K102" s="1361"/>
      <c r="L102" s="304"/>
      <c r="M102" s="1287"/>
    </row>
    <row r="103" spans="1:13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3" s="1150"/>
      <c r="C103" s="837"/>
      <c r="D103" s="842"/>
      <c r="E103" s="737"/>
      <c r="F103" s="737"/>
      <c r="G103" s="1361"/>
      <c r="H103" s="737"/>
      <c r="I103" s="737"/>
      <c r="J103" s="165"/>
      <c r="K103" s="1361"/>
      <c r="L103" s="304"/>
      <c r="M103" s="1287"/>
    </row>
    <row r="104" spans="1:13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4" s="1150"/>
      <c r="C104" s="837"/>
      <c r="D104" s="842"/>
      <c r="E104" s="737"/>
      <c r="F104" s="737"/>
      <c r="G104" s="1361"/>
      <c r="H104" s="737"/>
      <c r="I104" s="737"/>
      <c r="J104" s="165"/>
      <c r="K104" s="1361"/>
      <c r="L104" s="304"/>
      <c r="M104" s="1287"/>
    </row>
    <row r="105" spans="1:13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5" s="1150"/>
      <c r="C105" s="837"/>
      <c r="D105" s="842"/>
      <c r="E105" s="737"/>
      <c r="F105" s="737"/>
      <c r="G105" s="1361"/>
      <c r="H105" s="737"/>
      <c r="I105" s="737"/>
      <c r="J105" s="165"/>
      <c r="K105" s="1361"/>
      <c r="L105" s="304"/>
      <c r="M105" s="1287"/>
    </row>
    <row r="106" spans="1:13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6" s="1150"/>
      <c r="C106" s="837"/>
      <c r="D106" s="842"/>
      <c r="E106" s="737"/>
      <c r="F106" s="737"/>
      <c r="G106" s="1361"/>
      <c r="H106" s="737"/>
      <c r="I106" s="737"/>
      <c r="J106" s="165"/>
      <c r="K106" s="1361"/>
      <c r="L106" s="304"/>
      <c r="M106" s="1287"/>
    </row>
    <row r="107" spans="1:13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7" s="1150"/>
      <c r="C107" s="837"/>
      <c r="D107" s="842"/>
      <c r="E107" s="737"/>
      <c r="F107" s="737"/>
      <c r="G107" s="1361"/>
      <c r="H107" s="737"/>
      <c r="I107" s="737"/>
      <c r="J107" s="165"/>
      <c r="K107" s="1361"/>
      <c r="L107" s="304"/>
      <c r="M107" s="1287"/>
    </row>
    <row r="108" spans="1:13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8" s="1150"/>
      <c r="C108" s="837"/>
      <c r="D108" s="842"/>
      <c r="E108" s="737"/>
      <c r="F108" s="737"/>
      <c r="G108" s="1361"/>
      <c r="H108" s="737"/>
      <c r="I108" s="737"/>
      <c r="J108" s="165"/>
      <c r="K108" s="1361"/>
      <c r="L108" s="304"/>
      <c r="M108" s="1287"/>
    </row>
    <row r="109" spans="1:13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09" s="1150"/>
      <c r="C109" s="837"/>
      <c r="D109" s="842"/>
      <c r="E109" s="737"/>
      <c r="F109" s="737"/>
      <c r="G109" s="1361"/>
      <c r="H109" s="737"/>
      <c r="I109" s="737"/>
      <c r="J109" s="165"/>
      <c r="K109" s="1361"/>
      <c r="L109" s="304"/>
      <c r="M109" s="1287"/>
    </row>
    <row r="110" spans="1:13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0" s="1150"/>
      <c r="C110" s="837"/>
      <c r="D110" s="842"/>
      <c r="E110" s="737"/>
      <c r="F110" s="737"/>
      <c r="G110" s="1361"/>
      <c r="H110" s="737"/>
      <c r="I110" s="737"/>
      <c r="J110" s="165"/>
      <c r="K110" s="1361"/>
      <c r="L110" s="304"/>
      <c r="M110" s="1287"/>
    </row>
    <row r="111" spans="1:13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1" s="1150"/>
      <c r="C111" s="837"/>
      <c r="D111" s="842"/>
      <c r="E111" s="737"/>
      <c r="F111" s="737"/>
      <c r="G111" s="1361"/>
      <c r="H111" s="737"/>
      <c r="I111" s="737"/>
      <c r="J111" s="165"/>
      <c r="K111" s="1361"/>
      <c r="L111" s="304"/>
      <c r="M111" s="1287"/>
    </row>
    <row r="112" spans="1:13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2" s="1150"/>
      <c r="C112" s="837"/>
      <c r="D112" s="842"/>
      <c r="E112" s="737"/>
      <c r="F112" s="737"/>
      <c r="G112" s="1361"/>
      <c r="H112" s="737"/>
      <c r="I112" s="737"/>
      <c r="J112" s="165"/>
      <c r="K112" s="1361"/>
      <c r="L112" s="304"/>
      <c r="M112" s="1287"/>
    </row>
    <row r="113" spans="1:13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3" s="1150"/>
      <c r="C113" s="837"/>
      <c r="D113" s="842"/>
      <c r="E113" s="737"/>
      <c r="F113" s="737"/>
      <c r="G113" s="1361"/>
      <c r="H113" s="737"/>
      <c r="I113" s="737"/>
      <c r="J113" s="165"/>
      <c r="K113" s="1361"/>
      <c r="L113" s="304"/>
      <c r="M113" s="1287"/>
    </row>
    <row r="114" spans="1:13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4" s="1150"/>
      <c r="C114" s="837"/>
      <c r="D114" s="842"/>
      <c r="E114" s="737"/>
      <c r="F114" s="737"/>
      <c r="G114" s="1361"/>
      <c r="H114" s="737"/>
      <c r="I114" s="737"/>
      <c r="J114" s="165"/>
      <c r="K114" s="1361"/>
      <c r="L114" s="304"/>
      <c r="M114" s="1287"/>
    </row>
    <row r="115" spans="1:13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5" s="1150"/>
      <c r="C115" s="837"/>
      <c r="D115" s="842"/>
      <c r="E115" s="737"/>
      <c r="F115" s="737"/>
      <c r="G115" s="1361"/>
      <c r="H115" s="737"/>
      <c r="I115" s="737"/>
      <c r="J115" s="165"/>
      <c r="K115" s="1361"/>
      <c r="L115" s="304"/>
      <c r="M115" s="1287"/>
    </row>
    <row r="116" spans="1:13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6" s="1150"/>
      <c r="C116" s="837"/>
      <c r="D116" s="842"/>
      <c r="E116" s="737"/>
      <c r="F116" s="737"/>
      <c r="G116" s="1361"/>
      <c r="H116" s="737"/>
      <c r="I116" s="737"/>
      <c r="J116" s="165"/>
      <c r="K116" s="1361"/>
      <c r="L116" s="304"/>
      <c r="M116" s="1287"/>
    </row>
    <row r="117" spans="1:13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7" s="1150"/>
      <c r="C117" s="837"/>
      <c r="D117" s="842"/>
      <c r="E117" s="737"/>
      <c r="F117" s="737"/>
      <c r="G117" s="1361"/>
      <c r="H117" s="737"/>
      <c r="I117" s="737"/>
      <c r="J117" s="165"/>
      <c r="K117" s="1361"/>
      <c r="L117" s="304"/>
      <c r="M117" s="1287"/>
    </row>
    <row r="118" spans="1:13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8" s="1150"/>
      <c r="C118" s="837"/>
      <c r="D118" s="842"/>
      <c r="E118" s="737"/>
      <c r="F118" s="737"/>
      <c r="G118" s="1361"/>
      <c r="H118" s="737"/>
      <c r="I118" s="737"/>
      <c r="J118" s="165"/>
      <c r="K118" s="1361"/>
      <c r="L118" s="304"/>
      <c r="M118" s="1287"/>
    </row>
    <row r="119" spans="1:13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19" s="1150"/>
      <c r="C119" s="837"/>
      <c r="D119" s="842"/>
      <c r="E119" s="737"/>
      <c r="F119" s="737"/>
      <c r="G119" s="1361"/>
      <c r="H119" s="737"/>
      <c r="I119" s="737"/>
      <c r="J119" s="165"/>
      <c r="K119" s="1361"/>
      <c r="L119" s="304"/>
      <c r="M119" s="1287"/>
    </row>
    <row r="120" spans="1:13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0" s="1150"/>
      <c r="C120" s="837"/>
      <c r="D120" s="842"/>
      <c r="E120" s="737"/>
      <c r="F120" s="737"/>
      <c r="G120" s="1361"/>
      <c r="H120" s="737"/>
      <c r="I120" s="737"/>
      <c r="J120" s="165"/>
      <c r="K120" s="1361"/>
      <c r="L120" s="304"/>
      <c r="M120" s="1287"/>
    </row>
    <row r="121" spans="1:13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1" s="1150"/>
      <c r="C121" s="837"/>
      <c r="D121" s="842"/>
      <c r="E121" s="737"/>
      <c r="F121" s="737"/>
      <c r="G121" s="1361"/>
      <c r="H121" s="737"/>
      <c r="I121" s="737"/>
      <c r="J121" s="165"/>
      <c r="K121" s="1361"/>
      <c r="L121" s="304"/>
      <c r="M121" s="1287"/>
    </row>
    <row r="122" spans="1:13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2" s="1150"/>
      <c r="C122" s="837"/>
      <c r="D122" s="842"/>
      <c r="E122" s="737"/>
      <c r="F122" s="737"/>
      <c r="G122" s="1361"/>
      <c r="H122" s="737"/>
      <c r="I122" s="737"/>
      <c r="J122" s="165"/>
      <c r="K122" s="1361"/>
      <c r="L122" s="304"/>
      <c r="M122" s="1287"/>
    </row>
    <row r="123" spans="1:13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3" s="1150"/>
      <c r="C123" s="837"/>
      <c r="D123" s="842"/>
      <c r="E123" s="737"/>
      <c r="F123" s="737"/>
      <c r="G123" s="1361"/>
      <c r="H123" s="737"/>
      <c r="I123" s="737"/>
      <c r="J123" s="165"/>
      <c r="K123" s="1361"/>
      <c r="L123" s="304"/>
      <c r="M123" s="1287"/>
    </row>
    <row r="124" spans="1:13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4" s="1150"/>
      <c r="C124" s="837"/>
      <c r="D124" s="842"/>
      <c r="E124" s="737"/>
      <c r="F124" s="737"/>
      <c r="G124" s="1361"/>
      <c r="H124" s="737"/>
      <c r="I124" s="737"/>
      <c r="J124" s="165"/>
      <c r="K124" s="1361"/>
      <c r="L124" s="304"/>
      <c r="M124" s="1287"/>
    </row>
    <row r="125" spans="1:13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5" s="1150"/>
      <c r="C125" s="837"/>
      <c r="D125" s="842"/>
      <c r="E125" s="737"/>
      <c r="F125" s="737"/>
      <c r="G125" s="1361"/>
      <c r="H125" s="737"/>
      <c r="I125" s="737"/>
      <c r="J125" s="165"/>
      <c r="K125" s="1361"/>
      <c r="L125" s="304"/>
      <c r="M125" s="1287"/>
    </row>
    <row r="126" spans="1:13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6" s="1150"/>
      <c r="C126" s="837"/>
      <c r="D126" s="842"/>
      <c r="E126" s="737"/>
      <c r="F126" s="737"/>
      <c r="G126" s="1361"/>
      <c r="H126" s="737"/>
      <c r="I126" s="737"/>
      <c r="J126" s="165"/>
      <c r="K126" s="1361"/>
      <c r="L126" s="304"/>
      <c r="M126" s="1287"/>
    </row>
    <row r="127" spans="1:13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7" s="1150"/>
      <c r="C127" s="837"/>
      <c r="D127" s="842"/>
      <c r="E127" s="737"/>
      <c r="F127" s="737"/>
      <c r="G127" s="1361"/>
      <c r="H127" s="737"/>
      <c r="I127" s="737"/>
      <c r="J127" s="165"/>
      <c r="K127" s="1361"/>
      <c r="L127" s="304"/>
      <c r="M127" s="1287"/>
    </row>
    <row r="128" spans="1:13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8" s="1150"/>
      <c r="C128" s="837"/>
      <c r="D128" s="842"/>
      <c r="E128" s="737"/>
      <c r="F128" s="737"/>
      <c r="G128" s="1361"/>
      <c r="H128" s="737"/>
      <c r="I128" s="737"/>
      <c r="J128" s="165"/>
      <c r="K128" s="1361"/>
      <c r="L128" s="304"/>
      <c r="M128" s="1287"/>
    </row>
    <row r="129" spans="1:13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29" s="1150"/>
      <c r="C129" s="837"/>
      <c r="D129" s="842"/>
      <c r="E129" s="737"/>
      <c r="F129" s="737"/>
      <c r="G129" s="1361"/>
      <c r="H129" s="737"/>
      <c r="I129" s="737"/>
      <c r="J129" s="165"/>
      <c r="K129" s="1361"/>
      <c r="L129" s="304"/>
      <c r="M129" s="1287"/>
    </row>
    <row r="130" spans="1:13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0" s="1150"/>
      <c r="C130" s="837"/>
      <c r="D130" s="842"/>
      <c r="E130" s="737"/>
      <c r="F130" s="737"/>
      <c r="G130" s="1361"/>
      <c r="H130" s="737"/>
      <c r="I130" s="737"/>
      <c r="J130" s="165"/>
      <c r="K130" s="1361"/>
      <c r="L130" s="304"/>
      <c r="M130" s="1287"/>
    </row>
    <row r="131" spans="1:13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1" s="1150"/>
      <c r="C131" s="837"/>
      <c r="D131" s="842"/>
      <c r="E131" s="737"/>
      <c r="F131" s="737"/>
      <c r="G131" s="1361"/>
      <c r="H131" s="737"/>
      <c r="I131" s="737"/>
      <c r="J131" s="165"/>
      <c r="K131" s="1361"/>
      <c r="L131" s="304"/>
      <c r="M131" s="1287"/>
    </row>
    <row r="132" spans="1:13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2" s="1150"/>
      <c r="C132" s="837"/>
      <c r="D132" s="842"/>
      <c r="E132" s="737"/>
      <c r="F132" s="737"/>
      <c r="G132" s="1361"/>
      <c r="H132" s="737"/>
      <c r="I132" s="737"/>
      <c r="J132" s="165"/>
      <c r="K132" s="1361"/>
      <c r="L132" s="304"/>
      <c r="M132" s="1287"/>
    </row>
    <row r="133" spans="1:13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3" s="1150"/>
      <c r="C133" s="837"/>
      <c r="D133" s="842"/>
      <c r="E133" s="737"/>
      <c r="F133" s="737"/>
      <c r="G133" s="1361"/>
      <c r="H133" s="737"/>
      <c r="I133" s="737"/>
      <c r="J133" s="165"/>
      <c r="K133" s="1361"/>
      <c r="L133" s="304"/>
      <c r="M133" s="1287"/>
    </row>
    <row r="134" spans="1:13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4" s="1150"/>
      <c r="C134" s="837"/>
      <c r="D134" s="842"/>
      <c r="E134" s="737"/>
      <c r="F134" s="737"/>
      <c r="G134" s="1361"/>
      <c r="H134" s="737"/>
      <c r="I134" s="737"/>
      <c r="J134" s="165"/>
      <c r="K134" s="1361"/>
      <c r="L134" s="304"/>
      <c r="M134" s="1287"/>
    </row>
    <row r="135" spans="1:13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5" s="1150"/>
      <c r="C135" s="837"/>
      <c r="D135" s="842"/>
      <c r="E135" s="737"/>
      <c r="F135" s="737"/>
      <c r="G135" s="1361"/>
      <c r="H135" s="737"/>
      <c r="I135" s="737"/>
      <c r="J135" s="165"/>
      <c r="K135" s="1361"/>
      <c r="L135" s="304"/>
      <c r="M135" s="1287"/>
    </row>
    <row r="136" spans="1:13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6" s="1150"/>
      <c r="C136" s="837"/>
      <c r="D136" s="842"/>
      <c r="E136" s="737"/>
      <c r="F136" s="737"/>
      <c r="G136" s="1361"/>
      <c r="H136" s="737"/>
      <c r="I136" s="737"/>
      <c r="J136" s="165"/>
      <c r="K136" s="1361"/>
      <c r="L136" s="304"/>
      <c r="M136" s="1287"/>
    </row>
    <row r="137" spans="1:13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7" s="1150"/>
      <c r="C137" s="837"/>
      <c r="D137" s="842"/>
      <c r="E137" s="737"/>
      <c r="F137" s="737"/>
      <c r="G137" s="1361"/>
      <c r="H137" s="737"/>
      <c r="I137" s="737"/>
      <c r="J137" s="165"/>
      <c r="K137" s="1361"/>
      <c r="L137" s="304"/>
      <c r="M137" s="1287"/>
    </row>
    <row r="138" spans="1:13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8" s="1150"/>
      <c r="C138" s="837"/>
      <c r="D138" s="842"/>
      <c r="E138" s="737"/>
      <c r="F138" s="737"/>
      <c r="G138" s="1361"/>
      <c r="H138" s="737"/>
      <c r="I138" s="737"/>
      <c r="J138" s="165"/>
      <c r="K138" s="1361"/>
      <c r="L138" s="304"/>
      <c r="M138" s="1287"/>
    </row>
    <row r="139" spans="1:13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39" s="1150"/>
      <c r="C139" s="837"/>
      <c r="D139" s="842"/>
      <c r="E139" s="737"/>
      <c r="F139" s="737"/>
      <c r="G139" s="1361"/>
      <c r="H139" s="737"/>
      <c r="I139" s="737"/>
      <c r="J139" s="165"/>
      <c r="K139" s="1361"/>
      <c r="L139" s="304"/>
      <c r="M139" s="1287"/>
    </row>
    <row r="140" spans="1:13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0" s="1150"/>
      <c r="C140" s="837"/>
      <c r="D140" s="842"/>
      <c r="E140" s="737"/>
      <c r="F140" s="737"/>
      <c r="G140" s="1361"/>
      <c r="H140" s="737"/>
      <c r="I140" s="737"/>
      <c r="J140" s="165"/>
      <c r="K140" s="1361"/>
      <c r="L140" s="304"/>
      <c r="M140" s="1287"/>
    </row>
    <row r="141" spans="1:13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1" s="1150"/>
      <c r="C141" s="837"/>
      <c r="D141" s="842"/>
      <c r="E141" s="737"/>
      <c r="F141" s="737"/>
      <c r="G141" s="1361"/>
      <c r="H141" s="737"/>
      <c r="I141" s="737"/>
      <c r="J141" s="165"/>
      <c r="K141" s="1361"/>
      <c r="L141" s="304"/>
      <c r="M141" s="1287"/>
    </row>
    <row r="142" spans="1:13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2" s="1150"/>
      <c r="C142" s="837"/>
      <c r="D142" s="842"/>
      <c r="E142" s="737"/>
      <c r="F142" s="737"/>
      <c r="G142" s="1361"/>
      <c r="H142" s="737"/>
      <c r="I142" s="737"/>
      <c r="J142" s="165"/>
      <c r="K142" s="1361"/>
      <c r="L142" s="304"/>
      <c r="M142" s="1287"/>
    </row>
    <row r="143" spans="1:13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3" s="1150"/>
      <c r="C143" s="837"/>
      <c r="D143" s="842"/>
      <c r="E143" s="737"/>
      <c r="F143" s="737"/>
      <c r="G143" s="1361"/>
      <c r="H143" s="737"/>
      <c r="I143" s="737"/>
      <c r="J143" s="165"/>
      <c r="K143" s="1361"/>
      <c r="L143" s="304"/>
      <c r="M143" s="1287"/>
    </row>
    <row r="144" spans="1:13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4" s="1150"/>
      <c r="C144" s="837"/>
      <c r="D144" s="842"/>
      <c r="E144" s="737"/>
      <c r="F144" s="737"/>
      <c r="G144" s="1361"/>
      <c r="H144" s="737"/>
      <c r="I144" s="737"/>
      <c r="J144" s="165"/>
      <c r="K144" s="1361"/>
      <c r="L144" s="304"/>
      <c r="M144" s="1287"/>
    </row>
    <row r="145" spans="1:13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5" s="1150"/>
      <c r="C145" s="837"/>
      <c r="D145" s="842"/>
      <c r="E145" s="737"/>
      <c r="F145" s="737"/>
      <c r="G145" s="1361"/>
      <c r="H145" s="737"/>
      <c r="I145" s="737"/>
      <c r="J145" s="165"/>
      <c r="K145" s="1361"/>
      <c r="L145" s="304"/>
      <c r="M145" s="1287"/>
    </row>
    <row r="146" spans="1:13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6" s="1150"/>
      <c r="C146" s="837"/>
      <c r="D146" s="842"/>
      <c r="E146" s="737"/>
      <c r="F146" s="737"/>
      <c r="G146" s="1361"/>
      <c r="H146" s="737"/>
      <c r="I146" s="737"/>
      <c r="J146" s="165"/>
      <c r="K146" s="1361"/>
      <c r="L146" s="304"/>
      <c r="M146" s="1287"/>
    </row>
    <row r="147" spans="1:13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7" s="1150"/>
      <c r="C147" s="837"/>
      <c r="D147" s="842"/>
      <c r="E147" s="737"/>
      <c r="F147" s="737"/>
      <c r="G147" s="1361"/>
      <c r="H147" s="737"/>
      <c r="I147" s="737"/>
      <c r="J147" s="165"/>
      <c r="K147" s="1361"/>
      <c r="L147" s="304"/>
      <c r="M147" s="1287"/>
    </row>
    <row r="148" spans="1:13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8" s="1150"/>
      <c r="C148" s="837"/>
      <c r="D148" s="842"/>
      <c r="E148" s="737"/>
      <c r="F148" s="737"/>
      <c r="G148" s="1361"/>
      <c r="H148" s="737"/>
      <c r="I148" s="737"/>
      <c r="J148" s="165"/>
      <c r="K148" s="1361"/>
      <c r="L148" s="304"/>
      <c r="M148" s="1287"/>
    </row>
    <row r="149" spans="1:13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49" s="1150"/>
      <c r="C149" s="837"/>
      <c r="D149" s="842"/>
      <c r="E149" s="737"/>
      <c r="F149" s="737"/>
      <c r="G149" s="1361"/>
      <c r="H149" s="737"/>
      <c r="I149" s="737"/>
      <c r="J149" s="165"/>
      <c r="K149" s="1361"/>
      <c r="L149" s="304"/>
      <c r="M149" s="1287"/>
    </row>
    <row r="150" spans="1:13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0" s="1150"/>
      <c r="C150" s="837"/>
      <c r="D150" s="842"/>
      <c r="E150" s="737"/>
      <c r="F150" s="737"/>
      <c r="G150" s="1361"/>
      <c r="H150" s="737"/>
      <c r="I150" s="737"/>
      <c r="J150" s="165"/>
      <c r="K150" s="1361"/>
      <c r="L150" s="304"/>
      <c r="M150" s="1287"/>
    </row>
    <row r="151" spans="1:13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1" s="1150"/>
      <c r="C151" s="837"/>
      <c r="D151" s="842"/>
      <c r="E151" s="737"/>
      <c r="F151" s="737"/>
      <c r="G151" s="1361"/>
      <c r="H151" s="737"/>
      <c r="I151" s="737"/>
      <c r="J151" s="165"/>
      <c r="K151" s="1361"/>
      <c r="L151" s="304"/>
      <c r="M151" s="1287"/>
    </row>
    <row r="152" spans="1:13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2" s="1150"/>
      <c r="C152" s="837"/>
      <c r="D152" s="842"/>
      <c r="E152" s="737"/>
      <c r="F152" s="737"/>
      <c r="G152" s="1361"/>
      <c r="H152" s="737"/>
      <c r="I152" s="737"/>
      <c r="J152" s="165"/>
      <c r="K152" s="1361"/>
      <c r="L152" s="304"/>
      <c r="M152" s="1287"/>
    </row>
    <row r="153" spans="1:13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3" s="1150"/>
      <c r="C153" s="837"/>
      <c r="D153" s="842"/>
      <c r="E153" s="737"/>
      <c r="F153" s="737"/>
      <c r="G153" s="1361"/>
      <c r="H153" s="737"/>
      <c r="I153" s="737"/>
      <c r="J153" s="165"/>
      <c r="K153" s="1361"/>
      <c r="L153" s="304"/>
      <c r="M153" s="1287"/>
    </row>
    <row r="154" spans="1:13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4" s="1150"/>
      <c r="C154" s="837"/>
      <c r="D154" s="842"/>
      <c r="E154" s="737"/>
      <c r="F154" s="737"/>
      <c r="G154" s="1361"/>
      <c r="H154" s="737"/>
      <c r="I154" s="737"/>
      <c r="J154" s="165"/>
      <c r="K154" s="1361"/>
      <c r="L154" s="304"/>
      <c r="M154" s="1287"/>
    </row>
    <row r="155" spans="1:13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5" s="1150"/>
      <c r="C155" s="837"/>
      <c r="D155" s="842"/>
      <c r="E155" s="737"/>
      <c r="F155" s="737"/>
      <c r="G155" s="1361"/>
      <c r="H155" s="737"/>
      <c r="I155" s="737"/>
      <c r="J155" s="165"/>
      <c r="K155" s="1361"/>
      <c r="L155" s="304"/>
      <c r="M155" s="1287"/>
    </row>
    <row r="156" spans="1:13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6" s="1150"/>
      <c r="C156" s="837"/>
      <c r="D156" s="842"/>
      <c r="E156" s="737"/>
      <c r="F156" s="737"/>
      <c r="G156" s="1361"/>
      <c r="H156" s="737"/>
      <c r="I156" s="737"/>
      <c r="J156" s="165"/>
      <c r="K156" s="1361"/>
      <c r="L156" s="304"/>
      <c r="M156" s="1287"/>
    </row>
    <row r="157" spans="1:13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7" s="1150"/>
      <c r="C157" s="837"/>
      <c r="D157" s="842"/>
      <c r="E157" s="737"/>
      <c r="F157" s="737"/>
      <c r="G157" s="1361"/>
      <c r="H157" s="737"/>
      <c r="I157" s="737"/>
      <c r="J157" s="165"/>
      <c r="K157" s="1361"/>
      <c r="L157" s="304"/>
      <c r="M157" s="1287"/>
    </row>
    <row r="158" spans="1:13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8" s="1150"/>
      <c r="C158" s="837"/>
      <c r="D158" s="842"/>
      <c r="E158" s="737"/>
      <c r="F158" s="737"/>
      <c r="G158" s="1361"/>
      <c r="H158" s="737"/>
      <c r="I158" s="737"/>
      <c r="J158" s="165"/>
      <c r="K158" s="1361"/>
      <c r="L158" s="304"/>
      <c r="M158" s="1287"/>
    </row>
    <row r="159" spans="1:13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59" s="1150"/>
      <c r="C159" s="837"/>
      <c r="D159" s="842"/>
      <c r="E159" s="737"/>
      <c r="F159" s="737"/>
      <c r="G159" s="1361"/>
      <c r="H159" s="737"/>
      <c r="I159" s="737"/>
      <c r="J159" s="165"/>
      <c r="K159" s="1361"/>
      <c r="L159" s="304"/>
      <c r="M159" s="1287"/>
    </row>
    <row r="160" spans="1:13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0" s="1150"/>
      <c r="C160" s="837"/>
      <c r="D160" s="842"/>
      <c r="E160" s="737"/>
      <c r="F160" s="737"/>
      <c r="G160" s="1361"/>
      <c r="H160" s="737"/>
      <c r="I160" s="737"/>
      <c r="J160" s="165"/>
      <c r="K160" s="1361"/>
      <c r="L160" s="304"/>
      <c r="M160" s="1287"/>
    </row>
    <row r="161" spans="1:13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1" s="1150"/>
      <c r="C161" s="837"/>
      <c r="D161" s="842"/>
      <c r="E161" s="737"/>
      <c r="F161" s="737"/>
      <c r="G161" s="1361"/>
      <c r="H161" s="737"/>
      <c r="I161" s="737"/>
      <c r="J161" s="165"/>
      <c r="K161" s="1361"/>
      <c r="L161" s="304"/>
      <c r="M161" s="1287"/>
    </row>
    <row r="162" spans="1:13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2" s="1150"/>
      <c r="C162" s="837"/>
      <c r="D162" s="842"/>
      <c r="E162" s="737"/>
      <c r="F162" s="737"/>
      <c r="G162" s="1361"/>
      <c r="H162" s="737"/>
      <c r="I162" s="737"/>
      <c r="J162" s="165"/>
      <c r="K162" s="1361"/>
      <c r="L162" s="304"/>
      <c r="M162" s="1287"/>
    </row>
    <row r="163" spans="1:13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3" s="1150"/>
      <c r="C163" s="837"/>
      <c r="D163" s="842"/>
      <c r="E163" s="737"/>
      <c r="F163" s="737"/>
      <c r="G163" s="1361"/>
      <c r="H163" s="737"/>
      <c r="I163" s="737"/>
      <c r="J163" s="165"/>
      <c r="K163" s="1361"/>
      <c r="L163" s="304"/>
      <c r="M163" s="1287"/>
    </row>
    <row r="164" spans="1:13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4" s="1150"/>
      <c r="C164" s="837"/>
      <c r="D164" s="842"/>
      <c r="E164" s="737"/>
      <c r="F164" s="737"/>
      <c r="G164" s="1361"/>
      <c r="H164" s="737"/>
      <c r="I164" s="737"/>
      <c r="J164" s="165"/>
      <c r="K164" s="1361"/>
      <c r="L164" s="304"/>
      <c r="M164" s="1287"/>
    </row>
    <row r="165" spans="1:13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5" s="1150"/>
      <c r="C165" s="837"/>
      <c r="D165" s="842"/>
      <c r="E165" s="737"/>
      <c r="F165" s="737"/>
      <c r="G165" s="1361"/>
      <c r="H165" s="737"/>
      <c r="I165" s="737"/>
      <c r="J165" s="165"/>
      <c r="K165" s="1361"/>
      <c r="L165" s="304"/>
      <c r="M165" s="1287"/>
    </row>
    <row r="166" spans="1:13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6" s="1150"/>
      <c r="C166" s="837"/>
      <c r="D166" s="842"/>
      <c r="E166" s="737"/>
      <c r="F166" s="737"/>
      <c r="G166" s="1361"/>
      <c r="H166" s="737"/>
      <c r="I166" s="737"/>
      <c r="J166" s="165"/>
      <c r="K166" s="1361"/>
      <c r="L166" s="304"/>
      <c r="M166" s="1287"/>
    </row>
    <row r="167" spans="1:13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7" s="1150"/>
      <c r="C167" s="837"/>
      <c r="D167" s="842"/>
      <c r="E167" s="737"/>
      <c r="F167" s="737"/>
      <c r="G167" s="1361"/>
      <c r="H167" s="737"/>
      <c r="I167" s="737"/>
      <c r="J167" s="165"/>
      <c r="K167" s="1361"/>
      <c r="L167" s="304"/>
      <c r="M167" s="1287"/>
    </row>
    <row r="168" spans="1:13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8" s="1150"/>
      <c r="C168" s="837"/>
      <c r="D168" s="842"/>
      <c r="E168" s="737"/>
      <c r="F168" s="737"/>
      <c r="G168" s="1361"/>
      <c r="H168" s="737"/>
      <c r="I168" s="737"/>
      <c r="J168" s="165"/>
      <c r="K168" s="1361"/>
      <c r="L168" s="304"/>
      <c r="M168" s="1287"/>
    </row>
    <row r="169" spans="1:13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69" s="1150"/>
      <c r="C169" s="837"/>
      <c r="D169" s="842"/>
      <c r="E169" s="737"/>
      <c r="F169" s="737"/>
      <c r="G169" s="1361"/>
      <c r="H169" s="737"/>
      <c r="I169" s="737"/>
      <c r="J169" s="165"/>
      <c r="K169" s="1361"/>
      <c r="L169" s="304"/>
      <c r="M169" s="1287"/>
    </row>
    <row r="170" spans="1:13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0" s="1150"/>
      <c r="C170" s="837"/>
      <c r="D170" s="842"/>
      <c r="E170" s="737"/>
      <c r="F170" s="737"/>
      <c r="G170" s="1361"/>
      <c r="H170" s="737"/>
      <c r="I170" s="737"/>
      <c r="J170" s="165"/>
      <c r="K170" s="1361"/>
      <c r="L170" s="304"/>
      <c r="M170" s="1287"/>
    </row>
    <row r="171" spans="1:13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1" s="1150"/>
      <c r="C171" s="837"/>
      <c r="D171" s="842"/>
      <c r="E171" s="737"/>
      <c r="F171" s="737"/>
      <c r="G171" s="1361"/>
      <c r="H171" s="737"/>
      <c r="I171" s="737"/>
      <c r="J171" s="165"/>
      <c r="K171" s="1361"/>
      <c r="L171" s="304"/>
      <c r="M171" s="1287"/>
    </row>
    <row r="172" spans="1:13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2" s="1150"/>
      <c r="C172" s="837"/>
      <c r="D172" s="842"/>
      <c r="E172" s="737"/>
      <c r="F172" s="737"/>
      <c r="G172" s="1361"/>
      <c r="H172" s="737"/>
      <c r="I172" s="737"/>
      <c r="J172" s="165"/>
      <c r="K172" s="1361"/>
      <c r="L172" s="304"/>
      <c r="M172" s="1287"/>
    </row>
    <row r="173" spans="1:13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3" s="1150"/>
      <c r="C173" s="837"/>
      <c r="D173" s="842"/>
      <c r="E173" s="737"/>
      <c r="F173" s="737"/>
      <c r="G173" s="1361"/>
      <c r="H173" s="737"/>
      <c r="I173" s="737"/>
      <c r="J173" s="165"/>
      <c r="K173" s="1361"/>
      <c r="L173" s="304"/>
      <c r="M173" s="1287"/>
    </row>
    <row r="174" spans="1:13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4" s="1150"/>
      <c r="C174" s="837"/>
      <c r="D174" s="842"/>
      <c r="E174" s="737"/>
      <c r="F174" s="737"/>
      <c r="G174" s="1361"/>
      <c r="H174" s="737"/>
      <c r="I174" s="737"/>
      <c r="J174" s="165"/>
      <c r="K174" s="1361"/>
      <c r="L174" s="304"/>
      <c r="M174" s="1287"/>
    </row>
    <row r="175" spans="1:13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5" s="1150"/>
      <c r="C175" s="837"/>
      <c r="D175" s="842"/>
      <c r="E175" s="737"/>
      <c r="F175" s="737"/>
      <c r="G175" s="1361"/>
      <c r="H175" s="737"/>
      <c r="I175" s="737"/>
      <c r="J175" s="165"/>
      <c r="K175" s="1361"/>
      <c r="L175" s="304"/>
      <c r="M175" s="1287"/>
    </row>
    <row r="176" spans="1:13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6" s="1150"/>
      <c r="C176" s="837"/>
      <c r="D176" s="842"/>
      <c r="E176" s="737"/>
      <c r="F176" s="737"/>
      <c r="G176" s="1361"/>
      <c r="H176" s="737"/>
      <c r="I176" s="737"/>
      <c r="J176" s="165"/>
      <c r="K176" s="1361"/>
      <c r="L176" s="304"/>
      <c r="M176" s="1287"/>
    </row>
    <row r="177" spans="1:13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7" s="1150"/>
      <c r="C177" s="837"/>
      <c r="D177" s="842"/>
      <c r="E177" s="737"/>
      <c r="F177" s="737"/>
      <c r="G177" s="1361"/>
      <c r="H177" s="737"/>
      <c r="I177" s="737"/>
      <c r="J177" s="165"/>
      <c r="K177" s="1361"/>
      <c r="L177" s="304"/>
      <c r="M177" s="1287"/>
    </row>
    <row r="178" spans="1:13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8" s="1150"/>
      <c r="C178" s="837"/>
      <c r="D178" s="842"/>
      <c r="E178" s="737"/>
      <c r="F178" s="737"/>
      <c r="G178" s="1361"/>
      <c r="H178" s="737"/>
      <c r="I178" s="737"/>
      <c r="J178" s="165"/>
      <c r="K178" s="1361"/>
      <c r="L178" s="304"/>
      <c r="M178" s="1287"/>
    </row>
    <row r="179" spans="1:13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79" s="1150"/>
      <c r="C179" s="837"/>
      <c r="D179" s="842"/>
      <c r="E179" s="737"/>
      <c r="F179" s="737"/>
      <c r="G179" s="1361"/>
      <c r="H179" s="737"/>
      <c r="I179" s="737"/>
      <c r="J179" s="165"/>
      <c r="K179" s="1361"/>
      <c r="L179" s="304"/>
      <c r="M179" s="1287"/>
    </row>
    <row r="180" spans="1:13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0" s="1150"/>
      <c r="C180" s="837"/>
      <c r="D180" s="842"/>
      <c r="E180" s="737"/>
      <c r="F180" s="737"/>
      <c r="G180" s="1361"/>
      <c r="H180" s="737"/>
      <c r="I180" s="737"/>
      <c r="J180" s="165"/>
      <c r="K180" s="1361"/>
      <c r="L180" s="304"/>
      <c r="M180" s="1287"/>
    </row>
    <row r="181" spans="1:13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1" s="1150"/>
      <c r="C181" s="837"/>
      <c r="D181" s="842"/>
      <c r="E181" s="737"/>
      <c r="F181" s="737"/>
      <c r="G181" s="1361"/>
      <c r="H181" s="737"/>
      <c r="I181" s="737"/>
      <c r="J181" s="165"/>
      <c r="K181" s="1361"/>
      <c r="L181" s="304"/>
      <c r="M181" s="1287"/>
    </row>
    <row r="182" spans="1:13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2" s="1150"/>
      <c r="C182" s="837"/>
      <c r="D182" s="842"/>
      <c r="E182" s="737"/>
      <c r="F182" s="737"/>
      <c r="G182" s="1361"/>
      <c r="H182" s="737"/>
      <c r="I182" s="737"/>
      <c r="J182" s="165"/>
      <c r="K182" s="1361"/>
      <c r="L182" s="304"/>
      <c r="M182" s="1287"/>
    </row>
    <row r="183" spans="1:13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3" s="1150"/>
      <c r="C183" s="837"/>
      <c r="D183" s="842"/>
      <c r="E183" s="737"/>
      <c r="F183" s="737"/>
      <c r="G183" s="1361"/>
      <c r="H183" s="737"/>
      <c r="I183" s="737"/>
      <c r="J183" s="165"/>
      <c r="K183" s="1361"/>
      <c r="L183" s="304"/>
      <c r="M183" s="1287"/>
    </row>
    <row r="184" spans="1:13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4" s="1150"/>
      <c r="C184" s="837"/>
      <c r="D184" s="842"/>
      <c r="E184" s="737"/>
      <c r="F184" s="737"/>
      <c r="G184" s="1361"/>
      <c r="H184" s="737"/>
      <c r="I184" s="737"/>
      <c r="J184" s="165"/>
      <c r="K184" s="1361"/>
      <c r="L184" s="304"/>
      <c r="M184" s="1287"/>
    </row>
    <row r="185" spans="1:13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5" s="1150"/>
      <c r="C185" s="837"/>
      <c r="D185" s="842"/>
      <c r="E185" s="737"/>
      <c r="F185" s="737"/>
      <c r="G185" s="1361"/>
      <c r="H185" s="737"/>
      <c r="I185" s="737"/>
      <c r="J185" s="165"/>
      <c r="K185" s="1361"/>
      <c r="L185" s="304"/>
      <c r="M185" s="1287"/>
    </row>
    <row r="186" spans="1:13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6" s="1150"/>
      <c r="C186" s="837"/>
      <c r="D186" s="842"/>
      <c r="E186" s="737"/>
      <c r="F186" s="737"/>
      <c r="G186" s="1361"/>
      <c r="H186" s="737"/>
      <c r="I186" s="737"/>
      <c r="J186" s="165"/>
      <c r="K186" s="1361"/>
      <c r="L186" s="304"/>
      <c r="M186" s="1287"/>
    </row>
    <row r="187" spans="1:13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7" s="1150"/>
      <c r="C187" s="837"/>
      <c r="D187" s="842"/>
      <c r="E187" s="737"/>
      <c r="F187" s="737"/>
      <c r="G187" s="1361"/>
      <c r="H187" s="737"/>
      <c r="I187" s="737"/>
      <c r="J187" s="165"/>
      <c r="K187" s="1361"/>
      <c r="L187" s="304"/>
      <c r="M187" s="1287"/>
    </row>
    <row r="188" spans="1:13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8" s="1150"/>
      <c r="C188" s="837"/>
      <c r="D188" s="842"/>
      <c r="E188" s="737"/>
      <c r="F188" s="737"/>
      <c r="G188" s="1361"/>
      <c r="H188" s="737"/>
      <c r="I188" s="737"/>
      <c r="J188" s="165"/>
      <c r="K188" s="1361"/>
      <c r="L188" s="304"/>
      <c r="M188" s="1287"/>
    </row>
    <row r="189" spans="1:13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89" s="1150"/>
      <c r="C189" s="837"/>
      <c r="D189" s="842"/>
      <c r="E189" s="737"/>
      <c r="F189" s="737"/>
      <c r="G189" s="1361"/>
      <c r="H189" s="737"/>
      <c r="I189" s="737"/>
      <c r="J189" s="165"/>
      <c r="K189" s="1361"/>
      <c r="L189" s="304"/>
      <c r="M189" s="1287"/>
    </row>
    <row r="190" spans="1:13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0" s="1150"/>
      <c r="C190" s="837"/>
      <c r="D190" s="842"/>
      <c r="E190" s="737"/>
      <c r="F190" s="737"/>
      <c r="G190" s="1361"/>
      <c r="H190" s="737"/>
      <c r="I190" s="737"/>
      <c r="J190" s="165"/>
      <c r="K190" s="1361"/>
      <c r="L190" s="304"/>
      <c r="M190" s="1287"/>
    </row>
    <row r="191" spans="1:13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1" s="1150"/>
      <c r="C191" s="837"/>
      <c r="D191" s="842"/>
      <c r="E191" s="737"/>
      <c r="F191" s="737"/>
      <c r="G191" s="1361"/>
      <c r="H191" s="737"/>
      <c r="I191" s="737"/>
      <c r="J191" s="165"/>
      <c r="K191" s="1361"/>
      <c r="L191" s="304"/>
      <c r="M191" s="1287"/>
    </row>
    <row r="192" spans="1:13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2" s="1150"/>
      <c r="C192" s="837"/>
      <c r="D192" s="842"/>
      <c r="E192" s="737"/>
      <c r="F192" s="737"/>
      <c r="G192" s="1361"/>
      <c r="H192" s="737"/>
      <c r="I192" s="737"/>
      <c r="J192" s="165"/>
      <c r="K192" s="1361"/>
      <c r="L192" s="304"/>
      <c r="M192" s="1287"/>
    </row>
    <row r="193" spans="1:13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3" s="1150"/>
      <c r="C193" s="837"/>
      <c r="D193" s="842"/>
      <c r="E193" s="737"/>
      <c r="F193" s="737"/>
      <c r="G193" s="1361"/>
      <c r="H193" s="737"/>
      <c r="I193" s="737"/>
      <c r="J193" s="165"/>
      <c r="K193" s="1361"/>
      <c r="L193" s="304"/>
      <c r="M193" s="1287"/>
    </row>
    <row r="194" spans="1:13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4" s="1150"/>
      <c r="C194" s="837"/>
      <c r="D194" s="842"/>
      <c r="E194" s="737"/>
      <c r="F194" s="737"/>
      <c r="G194" s="1361"/>
      <c r="H194" s="737"/>
      <c r="I194" s="737"/>
      <c r="J194" s="165"/>
      <c r="K194" s="1361"/>
      <c r="L194" s="304"/>
      <c r="M194" s="1287"/>
    </row>
    <row r="195" spans="1:13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5" s="1150"/>
      <c r="C195" s="837"/>
      <c r="D195" s="842"/>
      <c r="E195" s="737"/>
      <c r="F195" s="737"/>
      <c r="G195" s="1361"/>
      <c r="H195" s="737"/>
      <c r="I195" s="737"/>
      <c r="J195" s="165"/>
      <c r="K195" s="1361"/>
      <c r="L195" s="304"/>
      <c r="M195" s="1287"/>
    </row>
    <row r="196" spans="1:13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6" s="1150"/>
      <c r="C196" s="837"/>
      <c r="D196" s="842"/>
      <c r="E196" s="737"/>
      <c r="F196" s="737"/>
      <c r="G196" s="1361"/>
      <c r="H196" s="737"/>
      <c r="I196" s="737"/>
      <c r="J196" s="165"/>
      <c r="K196" s="1361"/>
      <c r="L196" s="304"/>
      <c r="M196" s="1287"/>
    </row>
    <row r="197" spans="1:13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7" s="1150"/>
      <c r="C197" s="837"/>
      <c r="D197" s="842"/>
      <c r="E197" s="737"/>
      <c r="F197" s="737"/>
      <c r="G197" s="1361"/>
      <c r="H197" s="737"/>
      <c r="I197" s="737"/>
      <c r="J197" s="165"/>
      <c r="K197" s="1361"/>
      <c r="L197" s="304"/>
      <c r="M197" s="1287"/>
    </row>
    <row r="198" spans="1:13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8" s="1150"/>
      <c r="C198" s="837"/>
      <c r="D198" s="842"/>
      <c r="E198" s="737"/>
      <c r="F198" s="737"/>
      <c r="G198" s="1361"/>
      <c r="H198" s="737"/>
      <c r="I198" s="737"/>
      <c r="J198" s="165"/>
      <c r="K198" s="1361"/>
      <c r="L198" s="304"/>
      <c r="M198" s="1287"/>
    </row>
    <row r="199" spans="1:13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199" s="1150"/>
      <c r="C199" s="837"/>
      <c r="D199" s="842"/>
      <c r="E199" s="737"/>
      <c r="F199" s="737"/>
      <c r="G199" s="1361"/>
      <c r="H199" s="737"/>
      <c r="I199" s="737"/>
      <c r="J199" s="165"/>
      <c r="K199" s="1361"/>
      <c r="L199" s="304"/>
      <c r="M199" s="1287"/>
    </row>
    <row r="200" spans="1:13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0" s="1150"/>
      <c r="C200" s="837"/>
      <c r="D200" s="842"/>
      <c r="E200" s="737"/>
      <c r="F200" s="737"/>
      <c r="G200" s="1361"/>
      <c r="H200" s="737"/>
      <c r="I200" s="737"/>
      <c r="J200" s="165"/>
      <c r="K200" s="1361"/>
      <c r="L200" s="304"/>
      <c r="M200" s="1287"/>
    </row>
    <row r="201" spans="1:13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1" s="1150"/>
      <c r="C201" s="837"/>
      <c r="D201" s="842"/>
      <c r="E201" s="737"/>
      <c r="F201" s="737"/>
      <c r="G201" s="1361"/>
      <c r="H201" s="737"/>
      <c r="I201" s="737"/>
      <c r="J201" s="165"/>
      <c r="K201" s="1361"/>
      <c r="L201" s="304"/>
      <c r="M201" s="1287"/>
    </row>
    <row r="202" spans="1:13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2" s="1150"/>
      <c r="C202" s="837"/>
      <c r="D202" s="842"/>
      <c r="E202" s="737"/>
      <c r="F202" s="737"/>
      <c r="G202" s="1361"/>
      <c r="H202" s="737"/>
      <c r="I202" s="737"/>
      <c r="J202" s="165"/>
      <c r="K202" s="1361"/>
      <c r="L202" s="304"/>
      <c r="M202" s="1287"/>
    </row>
    <row r="203" spans="1:13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3" s="1150"/>
      <c r="C203" s="837"/>
      <c r="D203" s="842"/>
      <c r="E203" s="737"/>
      <c r="F203" s="737"/>
      <c r="G203" s="1361"/>
      <c r="H203" s="737"/>
      <c r="I203" s="737"/>
      <c r="J203" s="165"/>
      <c r="K203" s="1361"/>
      <c r="L203" s="304"/>
      <c r="M203" s="1287"/>
    </row>
    <row r="204" spans="1:13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4" s="1150"/>
      <c r="C204" s="837"/>
      <c r="D204" s="842"/>
      <c r="E204" s="737"/>
      <c r="F204" s="737"/>
      <c r="G204" s="1361"/>
      <c r="H204" s="737"/>
      <c r="I204" s="737"/>
      <c r="J204" s="165"/>
      <c r="K204" s="1361"/>
      <c r="L204" s="304"/>
      <c r="M204" s="1287"/>
    </row>
    <row r="205" spans="1:13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5" s="1150"/>
      <c r="C205" s="837"/>
      <c r="D205" s="842"/>
      <c r="E205" s="737"/>
      <c r="F205" s="737"/>
      <c r="G205" s="1361"/>
      <c r="H205" s="737"/>
      <c r="I205" s="737"/>
      <c r="J205" s="165"/>
      <c r="K205" s="1361"/>
      <c r="L205" s="304"/>
      <c r="M205" s="1287"/>
    </row>
    <row r="206" spans="1:13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6" s="1150"/>
      <c r="C206" s="837"/>
      <c r="D206" s="842"/>
      <c r="E206" s="737"/>
      <c r="F206" s="737"/>
      <c r="G206" s="1361"/>
      <c r="H206" s="737"/>
      <c r="I206" s="737"/>
      <c r="J206" s="165"/>
      <c r="K206" s="1361"/>
      <c r="L206" s="304"/>
      <c r="M206" s="1287"/>
    </row>
    <row r="207" spans="1:13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7" s="1150"/>
      <c r="C207" s="837"/>
      <c r="D207" s="842"/>
      <c r="E207" s="737"/>
      <c r="F207" s="737"/>
      <c r="G207" s="1361"/>
      <c r="H207" s="737"/>
      <c r="I207" s="737"/>
      <c r="J207" s="165"/>
      <c r="K207" s="1361"/>
      <c r="L207" s="304"/>
      <c r="M207" s="1287"/>
    </row>
    <row r="208" spans="1:13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8" s="1150"/>
      <c r="C208" s="837"/>
      <c r="D208" s="842"/>
      <c r="E208" s="737"/>
      <c r="F208" s="737"/>
      <c r="G208" s="1361"/>
      <c r="H208" s="737"/>
      <c r="I208" s="737"/>
      <c r="J208" s="165"/>
      <c r="K208" s="1361"/>
      <c r="L208" s="304"/>
      <c r="M208" s="1287"/>
    </row>
    <row r="209" spans="1:13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09" s="1150"/>
      <c r="C209" s="837"/>
      <c r="D209" s="842"/>
      <c r="E209" s="737"/>
      <c r="F209" s="737"/>
      <c r="G209" s="1361"/>
      <c r="H209" s="737"/>
      <c r="I209" s="737"/>
      <c r="J209" s="165"/>
      <c r="K209" s="1361"/>
      <c r="L209" s="304"/>
      <c r="M209" s="1287"/>
    </row>
    <row r="210" spans="1:13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0" s="1150"/>
      <c r="C210" s="837"/>
      <c r="D210" s="842"/>
      <c r="E210" s="737"/>
      <c r="F210" s="737"/>
      <c r="G210" s="1361"/>
      <c r="H210" s="737"/>
      <c r="I210" s="737"/>
      <c r="J210" s="165"/>
      <c r="K210" s="1361"/>
      <c r="L210" s="304"/>
      <c r="M210" s="1287"/>
    </row>
    <row r="211" spans="1:13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1" s="1150"/>
      <c r="C211" s="837"/>
      <c r="D211" s="842"/>
      <c r="E211" s="737"/>
      <c r="F211" s="737"/>
      <c r="G211" s="1361"/>
      <c r="H211" s="737"/>
      <c r="I211" s="737"/>
      <c r="J211" s="165"/>
      <c r="K211" s="1361"/>
      <c r="L211" s="304"/>
      <c r="M211" s="1287"/>
    </row>
    <row r="212" spans="1:13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2" s="1150"/>
      <c r="C212" s="837"/>
      <c r="D212" s="842"/>
      <c r="E212" s="737"/>
      <c r="F212" s="737"/>
      <c r="G212" s="1361"/>
      <c r="H212" s="737"/>
      <c r="I212" s="737"/>
      <c r="J212" s="165"/>
      <c r="K212" s="1361"/>
      <c r="L212" s="304"/>
      <c r="M212" s="1287"/>
    </row>
    <row r="213" spans="1:13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3" s="1150"/>
      <c r="C213" s="837"/>
      <c r="D213" s="842"/>
      <c r="E213" s="737"/>
      <c r="F213" s="737"/>
      <c r="G213" s="1361"/>
      <c r="H213" s="737"/>
      <c r="I213" s="737"/>
      <c r="J213" s="165"/>
      <c r="K213" s="1361"/>
      <c r="L213" s="304"/>
      <c r="M213" s="1287"/>
    </row>
    <row r="214" spans="1:13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4" s="1150"/>
      <c r="C214" s="837"/>
      <c r="D214" s="842"/>
      <c r="E214" s="737"/>
      <c r="F214" s="737"/>
      <c r="G214" s="1361"/>
      <c r="H214" s="737"/>
      <c r="I214" s="737"/>
      <c r="J214" s="165"/>
      <c r="K214" s="1361"/>
      <c r="L214" s="304"/>
      <c r="M214" s="1287"/>
    </row>
    <row r="215" spans="1:13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5" s="1150"/>
      <c r="C215" s="837"/>
      <c r="D215" s="842"/>
      <c r="E215" s="737"/>
      <c r="F215" s="737"/>
      <c r="G215" s="1361"/>
      <c r="H215" s="737"/>
      <c r="I215" s="737"/>
      <c r="J215" s="165"/>
      <c r="K215" s="1361"/>
      <c r="L215" s="304"/>
      <c r="M215" s="1287"/>
    </row>
    <row r="216" spans="1:13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6" s="1150"/>
      <c r="C216" s="837"/>
      <c r="D216" s="842"/>
      <c r="E216" s="737"/>
      <c r="F216" s="737"/>
      <c r="G216" s="1361"/>
      <c r="H216" s="737"/>
      <c r="I216" s="737"/>
      <c r="J216" s="165"/>
      <c r="K216" s="1361"/>
      <c r="L216" s="304"/>
      <c r="M216" s="1287"/>
    </row>
    <row r="217" spans="1:13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7" s="1150"/>
      <c r="C217" s="837"/>
      <c r="D217" s="842"/>
      <c r="E217" s="737"/>
      <c r="F217" s="737"/>
      <c r="G217" s="1361"/>
      <c r="H217" s="737"/>
      <c r="I217" s="737"/>
      <c r="J217" s="165"/>
      <c r="K217" s="1361"/>
      <c r="L217" s="304"/>
      <c r="M217" s="1287"/>
    </row>
    <row r="218" spans="1:13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8" s="1150"/>
      <c r="C218" s="837"/>
      <c r="D218" s="842"/>
      <c r="E218" s="737"/>
      <c r="F218" s="737"/>
      <c r="G218" s="1361"/>
      <c r="H218" s="737"/>
      <c r="I218" s="737"/>
      <c r="J218" s="165"/>
      <c r="K218" s="1361"/>
      <c r="L218" s="304"/>
      <c r="M218" s="1287"/>
    </row>
    <row r="219" spans="1:13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19" s="1150"/>
      <c r="C219" s="837"/>
      <c r="D219" s="842"/>
      <c r="E219" s="737"/>
      <c r="F219" s="737"/>
      <c r="G219" s="1361"/>
      <c r="H219" s="737"/>
      <c r="I219" s="737"/>
      <c r="J219" s="165"/>
      <c r="K219" s="1361"/>
      <c r="L219" s="304"/>
      <c r="M219" s="1287"/>
    </row>
    <row r="220" spans="1:13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0" s="1150"/>
      <c r="C220" s="837"/>
      <c r="D220" s="842"/>
      <c r="E220" s="737"/>
      <c r="F220" s="737"/>
      <c r="G220" s="1361"/>
      <c r="H220" s="737"/>
      <c r="I220" s="737"/>
      <c r="J220" s="165"/>
      <c r="K220" s="1361"/>
      <c r="L220" s="304"/>
      <c r="M220" s="1287"/>
    </row>
    <row r="221" spans="1:13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1" s="1150"/>
      <c r="C221" s="837"/>
      <c r="D221" s="842"/>
      <c r="E221" s="737"/>
      <c r="F221" s="737"/>
      <c r="G221" s="1361"/>
      <c r="H221" s="737"/>
      <c r="I221" s="737"/>
      <c r="J221" s="165"/>
      <c r="K221" s="1361"/>
      <c r="L221" s="304"/>
      <c r="M221" s="1287"/>
    </row>
    <row r="222" spans="1:13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2" s="1150"/>
      <c r="C222" s="837"/>
      <c r="D222" s="842"/>
      <c r="E222" s="737"/>
      <c r="F222" s="737"/>
      <c r="G222" s="1361"/>
      <c r="H222" s="737"/>
      <c r="I222" s="737"/>
      <c r="J222" s="165"/>
      <c r="K222" s="1361"/>
      <c r="L222" s="304"/>
      <c r="M222" s="1287"/>
    </row>
    <row r="223" spans="1:13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3" s="1150"/>
      <c r="C223" s="837"/>
      <c r="D223" s="842"/>
      <c r="E223" s="737"/>
      <c r="F223" s="737"/>
      <c r="G223" s="1361"/>
      <c r="H223" s="737"/>
      <c r="I223" s="737"/>
      <c r="J223" s="165"/>
      <c r="K223" s="1361"/>
      <c r="L223" s="304"/>
      <c r="M223" s="1287"/>
    </row>
    <row r="224" spans="1:13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4" s="1150"/>
      <c r="C224" s="837"/>
      <c r="D224" s="842"/>
      <c r="E224" s="737"/>
      <c r="F224" s="737"/>
      <c r="G224" s="1361"/>
      <c r="H224" s="737"/>
      <c r="I224" s="737"/>
      <c r="J224" s="165"/>
      <c r="K224" s="1361"/>
      <c r="L224" s="304"/>
      <c r="M224" s="1287"/>
    </row>
    <row r="225" spans="1:13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5" s="1150"/>
      <c r="C225" s="837"/>
      <c r="D225" s="842"/>
      <c r="E225" s="737"/>
      <c r="F225" s="737"/>
      <c r="G225" s="1361"/>
      <c r="H225" s="737"/>
      <c r="I225" s="737"/>
      <c r="J225" s="165"/>
      <c r="K225" s="1361"/>
      <c r="L225" s="304"/>
      <c r="M225" s="1287"/>
    </row>
    <row r="226" spans="1:13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6" s="1150"/>
      <c r="C226" s="837"/>
      <c r="D226" s="842"/>
      <c r="E226" s="737"/>
      <c r="F226" s="737"/>
      <c r="G226" s="1361"/>
      <c r="H226" s="737"/>
      <c r="I226" s="737"/>
      <c r="J226" s="165"/>
      <c r="K226" s="1361"/>
      <c r="L226" s="304"/>
      <c r="M226" s="1287"/>
    </row>
    <row r="227" spans="1:13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7" s="1150"/>
      <c r="C227" s="837"/>
      <c r="D227" s="842"/>
      <c r="E227" s="737"/>
      <c r="F227" s="737"/>
      <c r="G227" s="1361"/>
      <c r="H227" s="737"/>
      <c r="I227" s="737"/>
      <c r="J227" s="165"/>
      <c r="K227" s="1361"/>
      <c r="L227" s="304"/>
      <c r="M227" s="1287"/>
    </row>
    <row r="228" spans="1:13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8" s="1150"/>
      <c r="C228" s="837"/>
      <c r="D228" s="842"/>
      <c r="E228" s="737"/>
      <c r="F228" s="737"/>
      <c r="G228" s="1361"/>
      <c r="H228" s="737"/>
      <c r="I228" s="737"/>
      <c r="J228" s="165"/>
      <c r="K228" s="1361"/>
      <c r="L228" s="304"/>
      <c r="M228" s="1287"/>
    </row>
    <row r="229" spans="1:13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29" s="1150"/>
      <c r="C229" s="837"/>
      <c r="D229" s="842"/>
      <c r="E229" s="737"/>
      <c r="F229" s="737"/>
      <c r="G229" s="1361"/>
      <c r="H229" s="737"/>
      <c r="I229" s="737"/>
      <c r="J229" s="165"/>
      <c r="K229" s="1361"/>
      <c r="L229" s="304"/>
      <c r="M229" s="1287"/>
    </row>
    <row r="230" spans="1:13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0" s="1150"/>
      <c r="C230" s="837"/>
      <c r="D230" s="842"/>
      <c r="E230" s="737"/>
      <c r="F230" s="737"/>
      <c r="G230" s="1361"/>
      <c r="H230" s="737"/>
      <c r="I230" s="737"/>
      <c r="J230" s="165"/>
      <c r="K230" s="1361"/>
      <c r="L230" s="304"/>
      <c r="M230" s="1287"/>
    </row>
    <row r="231" spans="1:13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1" s="1150"/>
      <c r="C231" s="837"/>
      <c r="D231" s="842"/>
      <c r="E231" s="737"/>
      <c r="F231" s="737"/>
      <c r="G231" s="1361"/>
      <c r="H231" s="737"/>
      <c r="I231" s="737"/>
      <c r="J231" s="165"/>
      <c r="K231" s="1361"/>
      <c r="L231" s="304"/>
      <c r="M231" s="1287"/>
    </row>
    <row r="232" spans="1:13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2" s="1150"/>
      <c r="C232" s="837"/>
      <c r="D232" s="842"/>
      <c r="E232" s="737"/>
      <c r="F232" s="737"/>
      <c r="G232" s="1361"/>
      <c r="H232" s="737"/>
      <c r="I232" s="737"/>
      <c r="J232" s="165"/>
      <c r="K232" s="1361"/>
      <c r="L232" s="304"/>
      <c r="M232" s="1287"/>
    </row>
    <row r="233" spans="1:13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3" s="1150"/>
      <c r="C233" s="837"/>
      <c r="D233" s="842"/>
      <c r="E233" s="737"/>
      <c r="F233" s="737"/>
      <c r="G233" s="1361"/>
      <c r="H233" s="737"/>
      <c r="I233" s="737"/>
      <c r="J233" s="165"/>
      <c r="K233" s="1361"/>
      <c r="L233" s="304"/>
      <c r="M233" s="1287"/>
    </row>
    <row r="234" spans="1:13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4" s="1150"/>
      <c r="C234" s="837"/>
      <c r="D234" s="842"/>
      <c r="E234" s="737"/>
      <c r="F234" s="737"/>
      <c r="G234" s="1361"/>
      <c r="H234" s="737"/>
      <c r="I234" s="737"/>
      <c r="J234" s="165"/>
      <c r="K234" s="1361"/>
      <c r="L234" s="304"/>
      <c r="M234" s="1287"/>
    </row>
    <row r="235" spans="1:13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5" s="1150"/>
      <c r="C235" s="837"/>
      <c r="D235" s="842"/>
      <c r="E235" s="737"/>
      <c r="F235" s="737"/>
      <c r="G235" s="1361"/>
      <c r="H235" s="737"/>
      <c r="I235" s="737"/>
      <c r="J235" s="165"/>
      <c r="K235" s="1361"/>
      <c r="L235" s="304"/>
      <c r="M235" s="1287"/>
    </row>
    <row r="236" spans="1:13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6" s="1150"/>
      <c r="C236" s="837"/>
      <c r="D236" s="842"/>
      <c r="E236" s="737"/>
      <c r="F236" s="737"/>
      <c r="G236" s="1361"/>
      <c r="H236" s="737"/>
      <c r="I236" s="737"/>
      <c r="J236" s="165"/>
      <c r="K236" s="1361"/>
      <c r="L236" s="304"/>
      <c r="M236" s="1287"/>
    </row>
    <row r="237" spans="1:13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7" s="1150"/>
      <c r="C237" s="837"/>
      <c r="D237" s="842"/>
      <c r="E237" s="737"/>
      <c r="F237" s="737"/>
      <c r="G237" s="1361"/>
      <c r="H237" s="737"/>
      <c r="I237" s="737"/>
      <c r="J237" s="165"/>
      <c r="K237" s="1361"/>
      <c r="L237" s="304"/>
      <c r="M237" s="1287"/>
    </row>
    <row r="238" spans="1:13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8" s="1150"/>
      <c r="C238" s="837"/>
      <c r="D238" s="842"/>
      <c r="E238" s="737"/>
      <c r="F238" s="737"/>
      <c r="G238" s="1361"/>
      <c r="H238" s="737"/>
      <c r="I238" s="737"/>
      <c r="J238" s="165"/>
      <c r="K238" s="1361"/>
      <c r="L238" s="304"/>
      <c r="M238" s="1287"/>
    </row>
    <row r="239" spans="1:13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39" s="1150"/>
      <c r="C239" s="837"/>
      <c r="D239" s="842"/>
      <c r="E239" s="737"/>
      <c r="F239" s="737"/>
      <c r="G239" s="1361"/>
      <c r="H239" s="737"/>
      <c r="I239" s="737"/>
      <c r="J239" s="165"/>
      <c r="K239" s="1361"/>
      <c r="L239" s="304"/>
      <c r="M239" s="1287"/>
    </row>
    <row r="240" spans="1:13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0" s="1150"/>
      <c r="C240" s="837"/>
      <c r="D240" s="842"/>
      <c r="E240" s="737"/>
      <c r="F240" s="737"/>
      <c r="G240" s="1361"/>
      <c r="H240" s="737"/>
      <c r="I240" s="737"/>
      <c r="J240" s="165"/>
      <c r="K240" s="1361"/>
      <c r="L240" s="304"/>
      <c r="M240" s="1287"/>
    </row>
    <row r="241" spans="1:13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1" s="1150"/>
      <c r="C241" s="837"/>
      <c r="D241" s="842"/>
      <c r="E241" s="737"/>
      <c r="F241" s="737"/>
      <c r="G241" s="1361"/>
      <c r="H241" s="737"/>
      <c r="I241" s="737"/>
      <c r="J241" s="165"/>
      <c r="K241" s="1361"/>
      <c r="L241" s="304"/>
      <c r="M241" s="1287"/>
    </row>
    <row r="242" spans="1:13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2" s="1150"/>
      <c r="C242" s="837"/>
      <c r="D242" s="842"/>
      <c r="E242" s="737"/>
      <c r="F242" s="737"/>
      <c r="G242" s="1361"/>
      <c r="H242" s="737"/>
      <c r="I242" s="737"/>
      <c r="J242" s="165"/>
      <c r="K242" s="1361"/>
      <c r="L242" s="304"/>
      <c r="M242" s="1287"/>
    </row>
    <row r="243" spans="1:13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3" s="1150"/>
      <c r="C243" s="837"/>
      <c r="D243" s="842"/>
      <c r="E243" s="737"/>
      <c r="F243" s="737"/>
      <c r="G243" s="1361"/>
      <c r="H243" s="737"/>
      <c r="I243" s="737"/>
      <c r="J243" s="165"/>
      <c r="K243" s="1361"/>
      <c r="L243" s="304"/>
      <c r="M243" s="1287"/>
    </row>
    <row r="244" spans="1:13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4" s="1150"/>
      <c r="C244" s="837"/>
      <c r="D244" s="842"/>
      <c r="E244" s="737"/>
      <c r="F244" s="737"/>
      <c r="G244" s="1361"/>
      <c r="H244" s="737"/>
      <c r="I244" s="737"/>
      <c r="J244" s="165"/>
      <c r="K244" s="1361"/>
      <c r="L244" s="304"/>
      <c r="M244" s="1287"/>
    </row>
    <row r="245" spans="1:13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5" s="1150"/>
      <c r="C245" s="837"/>
      <c r="D245" s="842"/>
      <c r="E245" s="737"/>
      <c r="F245" s="737"/>
      <c r="G245" s="1361"/>
      <c r="H245" s="737"/>
      <c r="I245" s="737"/>
      <c r="J245" s="165"/>
      <c r="K245" s="1361"/>
      <c r="L245" s="304"/>
      <c r="M245" s="1287"/>
    </row>
    <row r="246" spans="1:13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6" s="1150"/>
      <c r="C246" s="837"/>
      <c r="D246" s="842"/>
      <c r="E246" s="737"/>
      <c r="F246" s="737"/>
      <c r="G246" s="1361"/>
      <c r="H246" s="737"/>
      <c r="I246" s="737"/>
      <c r="J246" s="165"/>
      <c r="K246" s="1361"/>
      <c r="L246" s="304"/>
      <c r="M246" s="1287"/>
    </row>
    <row r="247" spans="1:13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7" s="1150"/>
      <c r="C247" s="837"/>
      <c r="D247" s="842"/>
      <c r="E247" s="737"/>
      <c r="F247" s="737"/>
      <c r="G247" s="1361"/>
      <c r="H247" s="737"/>
      <c r="I247" s="737"/>
      <c r="J247" s="165"/>
      <c r="K247" s="1361"/>
      <c r="L247" s="304"/>
      <c r="M247" s="1287"/>
    </row>
    <row r="248" spans="1:13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8" s="1150"/>
      <c r="C248" s="837"/>
      <c r="D248" s="842"/>
      <c r="E248" s="737"/>
      <c r="F248" s="737"/>
      <c r="G248" s="1361"/>
      <c r="H248" s="737"/>
      <c r="I248" s="737"/>
      <c r="J248" s="165"/>
      <c r="K248" s="1361"/>
      <c r="L248" s="304"/>
      <c r="M248" s="1287"/>
    </row>
    <row r="249" spans="1:13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49" s="1150"/>
      <c r="C249" s="837"/>
      <c r="D249" s="842"/>
      <c r="E249" s="737"/>
      <c r="F249" s="737"/>
      <c r="G249" s="1361"/>
      <c r="H249" s="737"/>
      <c r="I249" s="737"/>
      <c r="J249" s="165"/>
      <c r="K249" s="1361"/>
      <c r="L249" s="304"/>
      <c r="M249" s="1287"/>
    </row>
    <row r="250" spans="1:13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0" s="1150"/>
      <c r="C250" s="837"/>
      <c r="D250" s="842"/>
      <c r="E250" s="737"/>
      <c r="F250" s="737"/>
      <c r="G250" s="1361"/>
      <c r="H250" s="737"/>
      <c r="I250" s="737"/>
      <c r="J250" s="165"/>
      <c r="K250" s="1361"/>
      <c r="L250" s="304"/>
      <c r="M250" s="1287"/>
    </row>
    <row r="251" spans="1:13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1" s="1150"/>
      <c r="C251" s="837"/>
      <c r="D251" s="842"/>
      <c r="E251" s="737"/>
      <c r="F251" s="737"/>
      <c r="G251" s="1361"/>
      <c r="H251" s="737"/>
      <c r="I251" s="737"/>
      <c r="J251" s="165"/>
      <c r="K251" s="1361"/>
      <c r="L251" s="304"/>
      <c r="M251" s="1287"/>
    </row>
    <row r="252" spans="1:13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2" s="1150"/>
      <c r="C252" s="837"/>
      <c r="D252" s="842"/>
      <c r="E252" s="737"/>
      <c r="F252" s="737"/>
      <c r="G252" s="1361"/>
      <c r="H252" s="737"/>
      <c r="I252" s="737"/>
      <c r="J252" s="165"/>
      <c r="K252" s="1361"/>
      <c r="L252" s="304"/>
      <c r="M252" s="1287"/>
    </row>
    <row r="253" spans="1:13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3" s="1150"/>
      <c r="C253" s="837"/>
      <c r="D253" s="842"/>
      <c r="E253" s="737"/>
      <c r="F253" s="737"/>
      <c r="G253" s="1361"/>
      <c r="H253" s="737"/>
      <c r="I253" s="737"/>
      <c r="J253" s="165"/>
      <c r="K253" s="1361"/>
      <c r="L253" s="304"/>
      <c r="M253" s="1287"/>
    </row>
    <row r="254" spans="1:13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4" s="1150"/>
      <c r="C254" s="837"/>
      <c r="D254" s="842"/>
      <c r="E254" s="737"/>
      <c r="F254" s="737"/>
      <c r="G254" s="1361"/>
      <c r="H254" s="737"/>
      <c r="I254" s="737"/>
      <c r="J254" s="165"/>
      <c r="K254" s="1361"/>
      <c r="L254" s="304"/>
      <c r="M254" s="1287"/>
    </row>
    <row r="255" spans="1:13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5" s="1150"/>
      <c r="C255" s="837"/>
      <c r="D255" s="842"/>
      <c r="E255" s="737"/>
      <c r="F255" s="737"/>
      <c r="G255" s="1361"/>
      <c r="H255" s="737"/>
      <c r="I255" s="737"/>
      <c r="J255" s="165"/>
      <c r="K255" s="1361"/>
      <c r="L255" s="304"/>
      <c r="M255" s="1287"/>
    </row>
    <row r="256" spans="1:13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6" s="1150"/>
      <c r="C256" s="837"/>
      <c r="D256" s="842"/>
      <c r="E256" s="737"/>
      <c r="F256" s="737"/>
      <c r="G256" s="1361"/>
      <c r="H256" s="737"/>
      <c r="I256" s="737"/>
      <c r="J256" s="165"/>
      <c r="K256" s="1361"/>
      <c r="L256" s="304"/>
      <c r="M256" s="1287"/>
    </row>
    <row r="257" spans="1:13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7" s="1150"/>
      <c r="C257" s="837"/>
      <c r="D257" s="842"/>
      <c r="E257" s="737"/>
      <c r="F257" s="737"/>
      <c r="G257" s="1361"/>
      <c r="H257" s="737"/>
      <c r="I257" s="737"/>
      <c r="J257" s="165"/>
      <c r="K257" s="1361"/>
      <c r="L257" s="304"/>
      <c r="M257" s="1287"/>
    </row>
    <row r="258" spans="1:13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8" s="1150"/>
      <c r="C258" s="837"/>
      <c r="D258" s="842"/>
      <c r="E258" s="737"/>
      <c r="F258" s="737"/>
      <c r="G258" s="1361"/>
      <c r="H258" s="737"/>
      <c r="I258" s="737"/>
      <c r="J258" s="165"/>
      <c r="K258" s="1361"/>
      <c r="L258" s="304"/>
      <c r="M258" s="1287"/>
    </row>
    <row r="259" spans="1:13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59" s="1150"/>
      <c r="C259" s="837"/>
      <c r="D259" s="842"/>
      <c r="E259" s="737"/>
      <c r="F259" s="737"/>
      <c r="G259" s="1361"/>
      <c r="H259" s="737"/>
      <c r="I259" s="737"/>
      <c r="J259" s="165"/>
      <c r="K259" s="1361"/>
      <c r="L259" s="304"/>
      <c r="M259" s="1287"/>
    </row>
    <row r="260" spans="1:13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0" s="1150"/>
      <c r="C260" s="837"/>
      <c r="D260" s="842"/>
      <c r="E260" s="737"/>
      <c r="F260" s="737"/>
      <c r="G260" s="1361"/>
      <c r="H260" s="737"/>
      <c r="I260" s="737"/>
      <c r="J260" s="165"/>
      <c r="K260" s="1361"/>
      <c r="L260" s="304"/>
      <c r="M260" s="1287"/>
    </row>
    <row r="261" spans="1:13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1" s="1150"/>
      <c r="C261" s="837"/>
      <c r="D261" s="842"/>
      <c r="E261" s="737"/>
      <c r="F261" s="737"/>
      <c r="G261" s="1361"/>
      <c r="H261" s="737"/>
      <c r="I261" s="737"/>
      <c r="J261" s="165"/>
      <c r="K261" s="1361"/>
      <c r="L261" s="304"/>
      <c r="M261" s="1287"/>
    </row>
    <row r="262" spans="1:13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2" s="1150"/>
      <c r="C262" s="837"/>
      <c r="D262" s="842"/>
      <c r="E262" s="737"/>
      <c r="F262" s="737"/>
      <c r="G262" s="1361"/>
      <c r="H262" s="737"/>
      <c r="I262" s="737"/>
      <c r="J262" s="165"/>
      <c r="K262" s="1361"/>
      <c r="L262" s="304"/>
      <c r="M262" s="1287"/>
    </row>
    <row r="263" spans="1:13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3" s="1150"/>
      <c r="C263" s="837"/>
      <c r="D263" s="842"/>
      <c r="E263" s="737"/>
      <c r="F263" s="737"/>
      <c r="G263" s="1361"/>
      <c r="H263" s="737"/>
      <c r="I263" s="737"/>
      <c r="J263" s="165"/>
      <c r="K263" s="1361"/>
      <c r="L263" s="304"/>
      <c r="M263" s="1287"/>
    </row>
    <row r="264" spans="1:13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4" s="1150"/>
      <c r="C264" s="837"/>
      <c r="D264" s="842"/>
      <c r="E264" s="737"/>
      <c r="F264" s="737"/>
      <c r="G264" s="1361"/>
      <c r="H264" s="737"/>
      <c r="I264" s="737"/>
      <c r="J264" s="165"/>
      <c r="K264" s="1361"/>
      <c r="L264" s="304"/>
      <c r="M264" s="1287"/>
    </row>
    <row r="265" spans="1:13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5" s="1150"/>
      <c r="C265" s="837"/>
      <c r="D265" s="842"/>
      <c r="E265" s="737"/>
      <c r="F265" s="737"/>
      <c r="G265" s="1361"/>
      <c r="H265" s="737"/>
      <c r="I265" s="737"/>
      <c r="J265" s="165"/>
      <c r="K265" s="1361"/>
      <c r="L265" s="304"/>
      <c r="M265" s="1287"/>
    </row>
    <row r="266" spans="1:13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6" s="1150"/>
      <c r="C266" s="837"/>
      <c r="D266" s="842"/>
      <c r="E266" s="737"/>
      <c r="F266" s="737"/>
      <c r="G266" s="1361"/>
      <c r="H266" s="737"/>
      <c r="I266" s="737"/>
      <c r="J266" s="165"/>
      <c r="K266" s="1361"/>
      <c r="L266" s="304"/>
      <c r="M266" s="1287"/>
    </row>
    <row r="267" spans="1:13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7" s="1150"/>
      <c r="C267" s="837"/>
      <c r="D267" s="842"/>
      <c r="E267" s="737"/>
      <c r="F267" s="737"/>
      <c r="G267" s="1361"/>
      <c r="H267" s="737"/>
      <c r="I267" s="737"/>
      <c r="J267" s="165"/>
      <c r="K267" s="1361"/>
      <c r="L267" s="304"/>
      <c r="M267" s="1287"/>
    </row>
    <row r="268" spans="1:13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8" s="1150"/>
      <c r="C268" s="837"/>
      <c r="D268" s="842"/>
      <c r="E268" s="737"/>
      <c r="F268" s="737"/>
      <c r="G268" s="1361"/>
      <c r="H268" s="737"/>
      <c r="I268" s="737"/>
      <c r="J268" s="165"/>
      <c r="K268" s="1361"/>
      <c r="L268" s="304"/>
      <c r="M268" s="1287"/>
    </row>
    <row r="269" spans="1:13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69" s="1150"/>
      <c r="C269" s="837"/>
      <c r="D269" s="842"/>
      <c r="E269" s="737"/>
      <c r="F269" s="737"/>
      <c r="G269" s="1361"/>
      <c r="H269" s="737"/>
      <c r="I269" s="737"/>
      <c r="J269" s="165"/>
      <c r="K269" s="1361"/>
      <c r="L269" s="304"/>
      <c r="M269" s="1287"/>
    </row>
    <row r="270" spans="1:13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0" s="1150"/>
      <c r="C270" s="837"/>
      <c r="D270" s="842"/>
      <c r="E270" s="737"/>
      <c r="F270" s="737"/>
      <c r="G270" s="1361"/>
      <c r="H270" s="737"/>
      <c r="I270" s="737"/>
      <c r="J270" s="165"/>
      <c r="K270" s="1361"/>
      <c r="L270" s="304"/>
      <c r="M270" s="1287"/>
    </row>
    <row r="271" spans="1:13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1" s="1150"/>
      <c r="C271" s="837"/>
      <c r="D271" s="842"/>
      <c r="E271" s="737"/>
      <c r="F271" s="737"/>
      <c r="G271" s="1361"/>
      <c r="H271" s="737"/>
      <c r="I271" s="737"/>
      <c r="J271" s="165"/>
      <c r="K271" s="1361"/>
      <c r="L271" s="304"/>
      <c r="M271" s="1287"/>
    </row>
    <row r="272" spans="1:13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2" s="1150"/>
      <c r="C272" s="837"/>
      <c r="D272" s="842"/>
      <c r="E272" s="737"/>
      <c r="F272" s="737"/>
      <c r="G272" s="1361"/>
      <c r="H272" s="737"/>
      <c r="I272" s="737"/>
      <c r="J272" s="165"/>
      <c r="K272" s="1361"/>
      <c r="L272" s="304"/>
      <c r="M272" s="1287"/>
    </row>
    <row r="273" spans="1:13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3" s="1150"/>
      <c r="C273" s="837"/>
      <c r="D273" s="842"/>
      <c r="E273" s="737"/>
      <c r="F273" s="737"/>
      <c r="G273" s="1361"/>
      <c r="H273" s="737"/>
      <c r="I273" s="737"/>
      <c r="J273" s="165"/>
      <c r="K273" s="1361"/>
      <c r="L273" s="304"/>
      <c r="M273" s="1287"/>
    </row>
    <row r="274" spans="1:13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4" s="1150"/>
      <c r="C274" s="837"/>
      <c r="D274" s="842"/>
      <c r="E274" s="737"/>
      <c r="F274" s="737"/>
      <c r="G274" s="1361"/>
      <c r="H274" s="737"/>
      <c r="I274" s="737"/>
      <c r="J274" s="165"/>
      <c r="K274" s="1361"/>
      <c r="L274" s="304"/>
      <c r="M274" s="1287"/>
    </row>
    <row r="275" spans="1:13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5" s="1150"/>
      <c r="C275" s="837"/>
      <c r="D275" s="842"/>
      <c r="E275" s="737"/>
      <c r="F275" s="737"/>
      <c r="G275" s="1361"/>
      <c r="H275" s="737"/>
      <c r="I275" s="737"/>
      <c r="J275" s="165"/>
      <c r="K275" s="1361"/>
      <c r="L275" s="304"/>
      <c r="M275" s="1287"/>
    </row>
    <row r="276" spans="1:13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6" s="1150"/>
      <c r="C276" s="837"/>
      <c r="D276" s="842"/>
      <c r="E276" s="737"/>
      <c r="F276" s="737"/>
      <c r="G276" s="1361"/>
      <c r="H276" s="737"/>
      <c r="I276" s="737"/>
      <c r="J276" s="165"/>
      <c r="K276" s="1361"/>
      <c r="L276" s="304"/>
      <c r="M276" s="1287"/>
    </row>
    <row r="277" spans="1:13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7" s="1150"/>
      <c r="C277" s="837"/>
      <c r="D277" s="842"/>
      <c r="E277" s="737"/>
      <c r="F277" s="737"/>
      <c r="G277" s="1361"/>
      <c r="H277" s="737"/>
      <c r="I277" s="737"/>
      <c r="J277" s="165"/>
      <c r="K277" s="1361"/>
      <c r="L277" s="304"/>
      <c r="M277" s="1287"/>
    </row>
    <row r="278" spans="1:13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8" s="1150"/>
      <c r="C278" s="837"/>
      <c r="D278" s="842"/>
      <c r="E278" s="737"/>
      <c r="F278" s="737"/>
      <c r="G278" s="1361"/>
      <c r="H278" s="737"/>
      <c r="I278" s="737"/>
      <c r="J278" s="165"/>
      <c r="K278" s="1361"/>
      <c r="L278" s="304"/>
      <c r="M278" s="1287"/>
    </row>
    <row r="279" spans="1:13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79" s="1150"/>
      <c r="C279" s="837"/>
      <c r="D279" s="842"/>
      <c r="E279" s="737"/>
      <c r="F279" s="737"/>
      <c r="G279" s="1361"/>
      <c r="H279" s="737"/>
      <c r="I279" s="737"/>
      <c r="J279" s="165"/>
      <c r="K279" s="1361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0" s="1150"/>
      <c r="C280" s="837"/>
      <c r="D280" s="842"/>
      <c r="E280" s="737"/>
      <c r="F280" s="737"/>
      <c r="G280" s="1361"/>
      <c r="H280" s="737"/>
      <c r="I280" s="737"/>
      <c r="J280" s="165"/>
      <c r="K280" s="1361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1" s="1150"/>
      <c r="C281" s="837"/>
      <c r="D281" s="842"/>
      <c r="E281" s="737"/>
      <c r="F281" s="737"/>
      <c r="G281" s="1361"/>
      <c r="H281" s="737"/>
      <c r="I281" s="737"/>
      <c r="J281" s="165"/>
      <c r="K281" s="1361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2" s="1150"/>
      <c r="C282" s="837"/>
      <c r="D282" s="842"/>
      <c r="E282" s="737"/>
      <c r="F282" s="737"/>
      <c r="G282" s="1361"/>
      <c r="H282" s="737"/>
      <c r="I282" s="737"/>
      <c r="J282" s="165"/>
      <c r="K282" s="1361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3" s="1150"/>
      <c r="C283" s="837"/>
      <c r="D283" s="842"/>
      <c r="E283" s="737"/>
      <c r="F283" s="737"/>
      <c r="G283" s="1361"/>
      <c r="H283" s="737"/>
      <c r="I283" s="737"/>
      <c r="J283" s="165"/>
      <c r="K283" s="1361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4" s="1150"/>
      <c r="C284" s="837"/>
      <c r="D284" s="842"/>
      <c r="E284" s="737"/>
      <c r="F284" s="737"/>
      <c r="G284" s="1361"/>
      <c r="H284" s="737"/>
      <c r="I284" s="737"/>
      <c r="J284" s="165"/>
      <c r="K284" s="1361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5" s="1150"/>
      <c r="C285" s="837"/>
      <c r="D285" s="842"/>
      <c r="E285" s="737"/>
      <c r="F285" s="737"/>
      <c r="G285" s="1361"/>
      <c r="H285" s="737"/>
      <c r="I285" s="737"/>
      <c r="J285" s="165"/>
      <c r="K285" s="1361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6" s="1150"/>
      <c r="C286" s="837"/>
      <c r="D286" s="842"/>
      <c r="E286" s="737"/>
      <c r="F286" s="737"/>
      <c r="G286" s="1361"/>
      <c r="H286" s="737"/>
      <c r="I286" s="737"/>
      <c r="J286" s="165"/>
      <c r="K286" s="1361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7" s="1150"/>
      <c r="C287" s="837"/>
      <c r="D287" s="842"/>
      <c r="E287" s="737"/>
      <c r="F287" s="737"/>
      <c r="G287" s="1361"/>
      <c r="H287" s="737"/>
      <c r="I287" s="737"/>
      <c r="J287" s="165"/>
      <c r="K287" s="1361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8" s="1150"/>
      <c r="C288" s="837"/>
      <c r="D288" s="842"/>
      <c r="E288" s="737"/>
      <c r="F288" s="737"/>
      <c r="G288" s="1361"/>
      <c r="H288" s="737"/>
      <c r="I288" s="737"/>
      <c r="J288" s="165"/>
      <c r="K288" s="1361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89" s="1150"/>
      <c r="C289" s="837"/>
      <c r="D289" s="842"/>
      <c r="E289" s="737"/>
      <c r="F289" s="737"/>
      <c r="G289" s="1361"/>
      <c r="H289" s="737"/>
      <c r="I289" s="737"/>
      <c r="J289" s="165"/>
      <c r="K289" s="1361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0" s="1150"/>
      <c r="C290" s="837"/>
      <c r="D290" s="842"/>
      <c r="E290" s="737"/>
      <c r="F290" s="737"/>
      <c r="G290" s="1361"/>
      <c r="H290" s="737"/>
      <c r="I290" s="737"/>
      <c r="J290" s="165"/>
      <c r="K290" s="1361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1" s="1150"/>
      <c r="C291" s="837"/>
      <c r="D291" s="842"/>
      <c r="E291" s="737"/>
      <c r="F291" s="737"/>
      <c r="G291" s="1361"/>
      <c r="H291" s="737"/>
      <c r="I291" s="737"/>
      <c r="J291" s="165"/>
      <c r="K291" s="1361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2" s="1150"/>
      <c r="C292" s="837"/>
      <c r="D292" s="842"/>
      <c r="E292" s="737"/>
      <c r="F292" s="737"/>
      <c r="G292" s="1361"/>
      <c r="H292" s="737"/>
      <c r="I292" s="737"/>
      <c r="J292" s="165"/>
      <c r="K292" s="1361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3" s="1150"/>
      <c r="C293" s="837"/>
      <c r="D293" s="842"/>
      <c r="E293" s="737"/>
      <c r="F293" s="737"/>
      <c r="G293" s="1361"/>
      <c r="H293" s="737"/>
      <c r="I293" s="737"/>
      <c r="J293" s="165"/>
      <c r="K293" s="1361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4" s="1150"/>
      <c r="C294" s="837"/>
      <c r="D294" s="842"/>
      <c r="E294" s="737"/>
      <c r="F294" s="737"/>
      <c r="G294" s="1361"/>
      <c r="H294" s="737"/>
      <c r="I294" s="737"/>
      <c r="J294" s="165"/>
      <c r="K294" s="1361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5" s="1150"/>
      <c r="C295" s="837"/>
      <c r="D295" s="842"/>
      <c r="E295" s="737"/>
      <c r="F295" s="737"/>
      <c r="G295" s="1361"/>
      <c r="H295" s="737"/>
      <c r="I295" s="737"/>
      <c r="J295" s="165"/>
      <c r="K295" s="1361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6" s="1150"/>
      <c r="C296" s="837"/>
      <c r="D296" s="842"/>
      <c r="E296" s="737"/>
      <c r="F296" s="737"/>
      <c r="G296" s="1361"/>
      <c r="H296" s="737"/>
      <c r="I296" s="737"/>
      <c r="J296" s="165"/>
      <c r="K296" s="1361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7" s="1150"/>
      <c r="C297" s="837"/>
      <c r="D297" s="842"/>
      <c r="E297" s="737"/>
      <c r="F297" s="737"/>
      <c r="G297" s="1361"/>
      <c r="H297" s="737"/>
      <c r="I297" s="737"/>
      <c r="J297" s="165"/>
      <c r="K297" s="1361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8" s="1150"/>
      <c r="C298" s="837"/>
      <c r="D298" s="842"/>
      <c r="E298" s="737"/>
      <c r="F298" s="737"/>
      <c r="G298" s="1361"/>
      <c r="H298" s="737"/>
      <c r="I298" s="737"/>
      <c r="J298" s="165"/>
      <c r="K298" s="1361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299" s="1150"/>
      <c r="C299" s="837"/>
      <c r="D299" s="842"/>
      <c r="E299" s="737"/>
      <c r="F299" s="737"/>
      <c r="G299" s="1361"/>
      <c r="H299" s="737"/>
      <c r="I299" s="737"/>
      <c r="J299" s="165"/>
      <c r="K299" s="1361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0" s="1150"/>
      <c r="C300" s="837"/>
      <c r="D300" s="842"/>
      <c r="E300" s="737"/>
      <c r="F300" s="737"/>
      <c r="G300" s="1361"/>
      <c r="H300" s="737"/>
      <c r="I300" s="737"/>
      <c r="J300" s="165"/>
      <c r="K300" s="1361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1" s="1150"/>
      <c r="C301" s="837"/>
      <c r="D301" s="842"/>
      <c r="E301" s="737"/>
      <c r="F301" s="737"/>
      <c r="G301" s="1361"/>
      <c r="H301" s="737"/>
      <c r="I301" s="737"/>
      <c r="J301" s="165"/>
      <c r="K301" s="1361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2" s="1150"/>
      <c r="C302" s="837"/>
      <c r="D302" s="842"/>
      <c r="E302" s="737"/>
      <c r="F302" s="737"/>
      <c r="G302" s="1361"/>
      <c r="H302" s="737"/>
      <c r="I302" s="737"/>
      <c r="J302" s="165"/>
      <c r="K302" s="1361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3" s="1150"/>
      <c r="C303" s="837"/>
      <c r="D303" s="842"/>
      <c r="E303" s="737"/>
      <c r="F303" s="737"/>
      <c r="G303" s="1361"/>
      <c r="H303" s="737"/>
      <c r="I303" s="737"/>
      <c r="J303" s="165"/>
      <c r="K303" s="1361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4" s="1150"/>
      <c r="C304" s="837"/>
      <c r="D304" s="842"/>
      <c r="E304" s="737"/>
      <c r="F304" s="737"/>
      <c r="G304" s="1361"/>
      <c r="H304" s="737"/>
      <c r="I304" s="737"/>
      <c r="J304" s="165"/>
      <c r="K304" s="1361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5" s="1150"/>
      <c r="C305" s="837"/>
      <c r="D305" s="842"/>
      <c r="E305" s="737"/>
      <c r="F305" s="737"/>
      <c r="G305" s="1361"/>
      <c r="H305" s="737"/>
      <c r="I305" s="737"/>
      <c r="J305" s="165"/>
      <c r="K305" s="1361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6" s="1150"/>
      <c r="C306" s="837"/>
      <c r="D306" s="842"/>
      <c r="E306" s="737"/>
      <c r="F306" s="737"/>
      <c r="G306" s="1361"/>
      <c r="H306" s="737"/>
      <c r="I306" s="737"/>
      <c r="J306" s="165"/>
      <c r="K306" s="1361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7" s="1150"/>
      <c r="C307" s="837"/>
      <c r="D307" s="842"/>
      <c r="E307" s="737"/>
      <c r="F307" s="737"/>
      <c r="G307" s="1361"/>
      <c r="H307" s="737"/>
      <c r="I307" s="737"/>
      <c r="J307" s="165"/>
      <c r="K307" s="1361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8" s="1150"/>
      <c r="C308" s="837"/>
      <c r="D308" s="842"/>
      <c r="E308" s="737"/>
      <c r="F308" s="737"/>
      <c r="G308" s="1361"/>
      <c r="H308" s="737"/>
      <c r="I308" s="737"/>
      <c r="J308" s="165"/>
      <c r="K308" s="1361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09" s="1150"/>
      <c r="C309" s="837"/>
      <c r="D309" s="842"/>
      <c r="E309" s="737"/>
      <c r="F309" s="737"/>
      <c r="G309" s="1361"/>
      <c r="H309" s="737"/>
      <c r="I309" s="737"/>
      <c r="J309" s="165"/>
      <c r="K309" s="1361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0" s="1150"/>
      <c r="C310" s="837"/>
      <c r="D310" s="842"/>
      <c r="E310" s="737"/>
      <c r="F310" s="737"/>
      <c r="G310" s="1361"/>
      <c r="H310" s="737"/>
      <c r="I310" s="737"/>
      <c r="J310" s="165"/>
      <c r="K310" s="1361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1" s="1150"/>
      <c r="C311" s="837"/>
      <c r="D311" s="842"/>
      <c r="E311" s="737"/>
      <c r="F311" s="737"/>
      <c r="G311" s="1361"/>
      <c r="H311" s="737"/>
      <c r="I311" s="737"/>
      <c r="J311" s="165"/>
      <c r="K311" s="1361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2" s="1150"/>
      <c r="C312" s="837"/>
      <c r="D312" s="842"/>
      <c r="E312" s="737"/>
      <c r="F312" s="737"/>
      <c r="G312" s="1361"/>
      <c r="H312" s="737"/>
      <c r="I312" s="737"/>
      <c r="J312" s="165"/>
      <c r="K312" s="1361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3" s="1150"/>
      <c r="C313" s="837"/>
      <c r="D313" s="842"/>
      <c r="E313" s="737"/>
      <c r="F313" s="737"/>
      <c r="G313" s="1361"/>
      <c r="H313" s="737"/>
      <c r="I313" s="737"/>
      <c r="J313" s="165"/>
      <c r="K313" s="1361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4" s="1150"/>
      <c r="C314" s="837"/>
      <c r="D314" s="842"/>
      <c r="E314" s="737"/>
      <c r="F314" s="737"/>
      <c r="G314" s="1361"/>
      <c r="H314" s="737"/>
      <c r="I314" s="737"/>
      <c r="J314" s="165"/>
      <c r="K314" s="1361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5" s="1150"/>
      <c r="C315" s="837"/>
      <c r="D315" s="842"/>
      <c r="E315" s="737"/>
      <c r="F315" s="737"/>
      <c r="G315" s="1361"/>
      <c r="H315" s="737"/>
      <c r="I315" s="737"/>
      <c r="J315" s="165"/>
      <c r="K315" s="1361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6" s="1150"/>
      <c r="C316" s="837"/>
      <c r="D316" s="842"/>
      <c r="E316" s="737"/>
      <c r="F316" s="737"/>
      <c r="G316" s="1361"/>
      <c r="H316" s="737"/>
      <c r="I316" s="737"/>
      <c r="J316" s="165"/>
      <c r="K316" s="1361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7" s="1150"/>
      <c r="C317" s="837"/>
      <c r="D317" s="842"/>
      <c r="E317" s="737"/>
      <c r="F317" s="737"/>
      <c r="G317" s="1361"/>
      <c r="H317" s="737"/>
      <c r="I317" s="737"/>
      <c r="J317" s="165"/>
      <c r="K317" s="1361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8" s="1150"/>
      <c r="C318" s="837"/>
      <c r="D318" s="842"/>
      <c r="E318" s="737"/>
      <c r="F318" s="737"/>
      <c r="G318" s="1361"/>
      <c r="H318" s="737"/>
      <c r="I318" s="737"/>
      <c r="J318" s="165"/>
      <c r="K318" s="1361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19" s="1150"/>
      <c r="C319" s="837"/>
      <c r="D319" s="842"/>
      <c r="E319" s="737"/>
      <c r="F319" s="737"/>
      <c r="G319" s="1361"/>
      <c r="H319" s="737"/>
      <c r="I319" s="737"/>
      <c r="J319" s="165"/>
      <c r="K319" s="1361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0" s="1150"/>
      <c r="C320" s="837"/>
      <c r="D320" s="842"/>
      <c r="E320" s="737"/>
      <c r="F320" s="737"/>
      <c r="G320" s="1361"/>
      <c r="H320" s="737"/>
      <c r="I320" s="737"/>
      <c r="J320" s="165"/>
      <c r="K320" s="1361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1" s="1150"/>
      <c r="C321" s="837"/>
      <c r="D321" s="842"/>
      <c r="E321" s="737"/>
      <c r="F321" s="737"/>
      <c r="G321" s="1361"/>
      <c r="H321" s="737"/>
      <c r="I321" s="737"/>
      <c r="J321" s="165"/>
      <c r="K321" s="1361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2" s="1150"/>
      <c r="C322" s="837"/>
      <c r="D322" s="842"/>
      <c r="E322" s="737"/>
      <c r="F322" s="737"/>
      <c r="G322" s="1361"/>
      <c r="H322" s="737"/>
      <c r="I322" s="737"/>
      <c r="J322" s="165"/>
      <c r="K322" s="1361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3" s="1150"/>
      <c r="C323" s="837"/>
      <c r="D323" s="842"/>
      <c r="E323" s="737"/>
      <c r="F323" s="737"/>
      <c r="G323" s="1361"/>
      <c r="H323" s="737"/>
      <c r="I323" s="737"/>
      <c r="J323" s="165"/>
      <c r="K323" s="1361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4" s="1150"/>
      <c r="C324" s="837"/>
      <c r="D324" s="842"/>
      <c r="E324" s="737"/>
      <c r="F324" s="737"/>
      <c r="G324" s="1361"/>
      <c r="H324" s="737"/>
      <c r="I324" s="737"/>
      <c r="J324" s="165"/>
      <c r="K324" s="1361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5" s="1150"/>
      <c r="C325" s="837"/>
      <c r="D325" s="842"/>
      <c r="E325" s="737"/>
      <c r="F325" s="737"/>
      <c r="G325" s="1361"/>
      <c r="H325" s="737"/>
      <c r="I325" s="737"/>
      <c r="J325" s="165"/>
      <c r="K325" s="1361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6" s="1150"/>
      <c r="C326" s="837"/>
      <c r="D326" s="842"/>
      <c r="E326" s="737"/>
      <c r="F326" s="737"/>
      <c r="G326" s="1361"/>
      <c r="H326" s="737"/>
      <c r="I326" s="737"/>
      <c r="J326" s="165"/>
      <c r="K326" s="1361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7" s="1150"/>
      <c r="C327" s="837"/>
      <c r="D327" s="842"/>
      <c r="E327" s="737"/>
      <c r="F327" s="737"/>
      <c r="G327" s="1361"/>
      <c r="H327" s="737"/>
      <c r="I327" s="737"/>
      <c r="J327" s="165"/>
      <c r="K327" s="1361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8" s="1150"/>
      <c r="C328" s="837"/>
      <c r="D328" s="842"/>
      <c r="E328" s="737"/>
      <c r="F328" s="737"/>
      <c r="G328" s="1361"/>
      <c r="H328" s="737"/>
      <c r="I328" s="737"/>
      <c r="J328" s="165"/>
      <c r="K328" s="1361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29" s="1150"/>
      <c r="C329" s="837"/>
      <c r="D329" s="842"/>
      <c r="E329" s="737"/>
      <c r="F329" s="737"/>
      <c r="G329" s="1361"/>
      <c r="H329" s="737"/>
      <c r="I329" s="737"/>
      <c r="J329" s="165"/>
      <c r="K329" s="1361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0" s="1150"/>
      <c r="C330" s="837"/>
      <c r="D330" s="842"/>
      <c r="E330" s="737"/>
      <c r="F330" s="737"/>
      <c r="G330" s="1361"/>
      <c r="H330" s="737"/>
      <c r="I330" s="737"/>
      <c r="J330" s="165"/>
      <c r="K330" s="1361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1" s="1150"/>
      <c r="C331" s="837"/>
      <c r="D331" s="842"/>
      <c r="E331" s="737"/>
      <c r="F331" s="737"/>
      <c r="G331" s="1361"/>
      <c r="H331" s="737"/>
      <c r="I331" s="737"/>
      <c r="J331" s="165"/>
      <c r="K331" s="1361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2" s="1150"/>
      <c r="C332" s="837"/>
      <c r="D332" s="842"/>
      <c r="E332" s="737"/>
      <c r="F332" s="737"/>
      <c r="G332" s="1361"/>
      <c r="H332" s="737"/>
      <c r="I332" s="737"/>
      <c r="J332" s="165"/>
      <c r="K332" s="1361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3" s="1150"/>
      <c r="C333" s="837"/>
      <c r="D333" s="842"/>
      <c r="E333" s="737"/>
      <c r="F333" s="737"/>
      <c r="G333" s="1361"/>
      <c r="H333" s="737"/>
      <c r="I333" s="737"/>
      <c r="J333" s="165"/>
      <c r="K333" s="1361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4" s="1150"/>
      <c r="C334" s="837"/>
      <c r="D334" s="842"/>
      <c r="E334" s="737"/>
      <c r="F334" s="737"/>
      <c r="G334" s="1361"/>
      <c r="H334" s="737"/>
      <c r="I334" s="737"/>
      <c r="J334" s="165"/>
      <c r="K334" s="1361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5" s="1150"/>
      <c r="C335" s="837"/>
      <c r="D335" s="842"/>
      <c r="E335" s="737"/>
      <c r="F335" s="737"/>
      <c r="G335" s="1361"/>
      <c r="H335" s="737"/>
      <c r="I335" s="737"/>
      <c r="J335" s="165"/>
      <c r="K335" s="1361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6" s="1150"/>
      <c r="C336" s="837"/>
      <c r="D336" s="842"/>
      <c r="E336" s="737"/>
      <c r="F336" s="737"/>
      <c r="G336" s="1361"/>
      <c r="H336" s="737"/>
      <c r="I336" s="737"/>
      <c r="J336" s="165"/>
      <c r="K336" s="1361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7" s="1150"/>
      <c r="C337" s="837"/>
      <c r="D337" s="842"/>
      <c r="E337" s="737"/>
      <c r="F337" s="737"/>
      <c r="G337" s="1361"/>
      <c r="H337" s="737"/>
      <c r="I337" s="737"/>
      <c r="J337" s="165"/>
      <c r="K337" s="1361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8" s="1150"/>
      <c r="C338" s="837"/>
      <c r="D338" s="842"/>
      <c r="E338" s="737"/>
      <c r="F338" s="737"/>
      <c r="G338" s="1361"/>
      <c r="H338" s="737"/>
      <c r="I338" s="737"/>
      <c r="J338" s="165"/>
      <c r="K338" s="1361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39" s="1150"/>
      <c r="C339" s="837"/>
      <c r="D339" s="842"/>
      <c r="E339" s="737"/>
      <c r="F339" s="737"/>
      <c r="G339" s="1361"/>
      <c r="H339" s="737"/>
      <c r="I339" s="737"/>
      <c r="J339" s="165"/>
      <c r="K339" s="1361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0" s="1150"/>
      <c r="C340" s="837"/>
      <c r="D340" s="842"/>
      <c r="E340" s="737"/>
      <c r="F340" s="737"/>
      <c r="G340" s="1361"/>
      <c r="H340" s="737"/>
      <c r="I340" s="737"/>
      <c r="J340" s="165"/>
      <c r="K340" s="1361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1" s="1150"/>
      <c r="C341" s="837"/>
      <c r="D341" s="842"/>
      <c r="E341" s="737"/>
      <c r="F341" s="737"/>
      <c r="G341" s="1361"/>
      <c r="H341" s="737"/>
      <c r="I341" s="737"/>
      <c r="J341" s="165"/>
      <c r="K341" s="1361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2" s="1150"/>
      <c r="C342" s="837"/>
      <c r="D342" s="842"/>
      <c r="E342" s="737"/>
      <c r="F342" s="737"/>
      <c r="G342" s="1361"/>
      <c r="H342" s="737"/>
      <c r="I342" s="737"/>
      <c r="J342" s="165"/>
      <c r="K342" s="1361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3" s="1150"/>
      <c r="C343" s="837"/>
      <c r="D343" s="842"/>
      <c r="E343" s="737"/>
      <c r="F343" s="737"/>
      <c r="G343" s="1361"/>
      <c r="H343" s="737"/>
      <c r="I343" s="737"/>
      <c r="J343" s="165"/>
      <c r="K343" s="1361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4" s="1150"/>
      <c r="C344" s="837"/>
      <c r="D344" s="842"/>
      <c r="E344" s="737"/>
      <c r="F344" s="737"/>
      <c r="G344" s="1361"/>
      <c r="H344" s="737"/>
      <c r="I344" s="737"/>
      <c r="J344" s="165"/>
      <c r="K344" s="1361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5" s="1150"/>
      <c r="C345" s="837"/>
      <c r="D345" s="842"/>
      <c r="E345" s="737"/>
      <c r="F345" s="737"/>
      <c r="G345" s="1361"/>
      <c r="H345" s="737"/>
      <c r="I345" s="737"/>
      <c r="J345" s="165"/>
      <c r="K345" s="1361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6" s="1150"/>
      <c r="C346" s="837"/>
      <c r="D346" s="842"/>
      <c r="E346" s="737"/>
      <c r="F346" s="737"/>
      <c r="G346" s="1361"/>
      <c r="H346" s="737"/>
      <c r="I346" s="737"/>
      <c r="J346" s="165"/>
      <c r="K346" s="1361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7" s="1150"/>
      <c r="C347" s="837"/>
      <c r="D347" s="842"/>
      <c r="E347" s="737"/>
      <c r="F347" s="737"/>
      <c r="G347" s="1361"/>
      <c r="H347" s="737"/>
      <c r="I347" s="737"/>
      <c r="J347" s="165"/>
      <c r="K347" s="1361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8" s="1150"/>
      <c r="C348" s="837"/>
      <c r="D348" s="842"/>
      <c r="E348" s="737"/>
      <c r="F348" s="737"/>
      <c r="G348" s="1361"/>
      <c r="H348" s="737"/>
      <c r="I348" s="737"/>
      <c r="J348" s="165"/>
      <c r="K348" s="1361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49" s="1150"/>
      <c r="C349" s="837"/>
      <c r="D349" s="842"/>
      <c r="E349" s="737"/>
      <c r="F349" s="737"/>
      <c r="G349" s="1361"/>
      <c r="H349" s="737"/>
      <c r="I349" s="737"/>
      <c r="J349" s="165"/>
      <c r="K349" s="1361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0" s="1150"/>
      <c r="C350" s="837"/>
      <c r="D350" s="842"/>
      <c r="E350" s="737"/>
      <c r="F350" s="737"/>
      <c r="G350" s="1361"/>
      <c r="H350" s="737"/>
      <c r="I350" s="737"/>
      <c r="J350" s="165"/>
      <c r="K350" s="1361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1" s="1150"/>
      <c r="C351" s="837"/>
      <c r="D351" s="842"/>
      <c r="E351" s="737"/>
      <c r="F351" s="737"/>
      <c r="G351" s="1361"/>
      <c r="H351" s="737"/>
      <c r="I351" s="737"/>
      <c r="J351" s="165"/>
      <c r="K351" s="1361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2" s="1150"/>
      <c r="C352" s="837"/>
      <c r="D352" s="842"/>
      <c r="E352" s="737"/>
      <c r="F352" s="737"/>
      <c r="G352" s="1361"/>
      <c r="H352" s="737"/>
      <c r="I352" s="737"/>
      <c r="J352" s="165"/>
      <c r="K352" s="1361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3" s="1150"/>
      <c r="C353" s="837"/>
      <c r="D353" s="842"/>
      <c r="E353" s="737"/>
      <c r="F353" s="737"/>
      <c r="G353" s="1361"/>
      <c r="H353" s="737"/>
      <c r="I353" s="737"/>
      <c r="J353" s="165"/>
      <c r="K353" s="1361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4" s="1150"/>
      <c r="C354" s="837"/>
      <c r="D354" s="842"/>
      <c r="E354" s="737"/>
      <c r="F354" s="737"/>
      <c r="G354" s="1361"/>
      <c r="H354" s="737"/>
      <c r="I354" s="737"/>
      <c r="J354" s="165"/>
      <c r="K354" s="1361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5" s="1150"/>
      <c r="C355" s="837"/>
      <c r="D355" s="842"/>
      <c r="E355" s="737"/>
      <c r="F355" s="737"/>
      <c r="G355" s="1361"/>
      <c r="H355" s="737"/>
      <c r="I355" s="737"/>
      <c r="J355" s="165"/>
      <c r="K355" s="1361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6" s="1150"/>
      <c r="C356" s="837"/>
      <c r="D356" s="842"/>
      <c r="E356" s="737"/>
      <c r="F356" s="737"/>
      <c r="G356" s="1361"/>
      <c r="H356" s="737"/>
      <c r="I356" s="737"/>
      <c r="J356" s="165"/>
      <c r="K356" s="1361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7" s="1150"/>
      <c r="C357" s="837"/>
      <c r="D357" s="842"/>
      <c r="E357" s="737"/>
      <c r="F357" s="737"/>
      <c r="G357" s="1361"/>
      <c r="H357" s="737"/>
      <c r="I357" s="737"/>
      <c r="J357" s="165"/>
      <c r="K357" s="1361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8" s="1150"/>
      <c r="C358" s="837"/>
      <c r="D358" s="842"/>
      <c r="E358" s="737"/>
      <c r="F358" s="737"/>
      <c r="G358" s="1361"/>
      <c r="H358" s="737"/>
      <c r="I358" s="737"/>
      <c r="J358" s="165"/>
      <c r="K358" s="1361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59" s="1150"/>
      <c r="C359" s="837"/>
      <c r="D359" s="842"/>
      <c r="E359" s="737"/>
      <c r="F359" s="737"/>
      <c r="G359" s="1361"/>
      <c r="H359" s="737"/>
      <c r="I359" s="737"/>
      <c r="J359" s="165"/>
      <c r="K359" s="1361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0" s="1150"/>
      <c r="C360" s="837"/>
      <c r="D360" s="842"/>
      <c r="E360" s="737"/>
      <c r="F360" s="737"/>
      <c r="G360" s="1361"/>
      <c r="H360" s="737"/>
      <c r="I360" s="737"/>
      <c r="J360" s="165"/>
      <c r="K360" s="1361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1" s="1150"/>
      <c r="C361" s="837"/>
      <c r="D361" s="842"/>
      <c r="E361" s="737"/>
      <c r="F361" s="737"/>
      <c r="G361" s="1361"/>
      <c r="H361" s="737"/>
      <c r="I361" s="737"/>
      <c r="J361" s="165"/>
      <c r="K361" s="1361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2" s="1150"/>
      <c r="C362" s="837"/>
      <c r="D362" s="842"/>
      <c r="E362" s="737"/>
      <c r="F362" s="737"/>
      <c r="G362" s="1361"/>
      <c r="H362" s="737"/>
      <c r="I362" s="737"/>
      <c r="J362" s="165"/>
      <c r="K362" s="1361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3" s="1150"/>
      <c r="C363" s="837"/>
      <c r="D363" s="842"/>
      <c r="E363" s="737"/>
      <c r="F363" s="737"/>
      <c r="G363" s="1361"/>
      <c r="H363" s="737"/>
      <c r="I363" s="737"/>
      <c r="J363" s="165"/>
      <c r="K363" s="1361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4" s="1150"/>
      <c r="C364" s="837"/>
      <c r="D364" s="842"/>
      <c r="E364" s="737"/>
      <c r="F364" s="737"/>
      <c r="G364" s="1361"/>
      <c r="H364" s="737"/>
      <c r="I364" s="737"/>
      <c r="J364" s="165"/>
      <c r="K364" s="1361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5" s="1150"/>
      <c r="C365" s="837"/>
      <c r="D365" s="842"/>
      <c r="E365" s="737"/>
      <c r="F365" s="737"/>
      <c r="G365" s="1361"/>
      <c r="H365" s="737"/>
      <c r="I365" s="737"/>
      <c r="J365" s="165"/>
      <c r="K365" s="1361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6" s="1150"/>
      <c r="C366" s="837"/>
      <c r="D366" s="842"/>
      <c r="E366" s="737"/>
      <c r="F366" s="737"/>
      <c r="G366" s="1361"/>
      <c r="H366" s="737"/>
      <c r="I366" s="737"/>
      <c r="J366" s="165"/>
      <c r="K366" s="1361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7" s="1150"/>
      <c r="C367" s="837"/>
      <c r="D367" s="842"/>
      <c r="E367" s="737"/>
      <c r="F367" s="737"/>
      <c r="G367" s="1361"/>
      <c r="H367" s="737"/>
      <c r="I367" s="737"/>
      <c r="J367" s="165"/>
      <c r="K367" s="1361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8" s="1150"/>
      <c r="C368" s="837"/>
      <c r="D368" s="842"/>
      <c r="E368" s="737"/>
      <c r="F368" s="737"/>
      <c r="G368" s="1361"/>
      <c r="H368" s="737"/>
      <c r="I368" s="737"/>
      <c r="J368" s="165"/>
      <c r="K368" s="1361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69" s="1150"/>
      <c r="C369" s="837"/>
      <c r="D369" s="842"/>
      <c r="E369" s="737"/>
      <c r="F369" s="737"/>
      <c r="G369" s="1361"/>
      <c r="H369" s="737"/>
      <c r="I369" s="737"/>
      <c r="J369" s="165"/>
      <c r="K369" s="1361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0" s="1150"/>
      <c r="C370" s="837"/>
      <c r="D370" s="842"/>
      <c r="E370" s="737"/>
      <c r="F370" s="737"/>
      <c r="G370" s="1361"/>
      <c r="H370" s="737"/>
      <c r="I370" s="737"/>
      <c r="J370" s="165"/>
      <c r="K370" s="1361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1" s="1150"/>
      <c r="C371" s="837"/>
      <c r="D371" s="842"/>
      <c r="E371" s="737"/>
      <c r="F371" s="737"/>
      <c r="G371" s="1361"/>
      <c r="H371" s="737"/>
      <c r="I371" s="737"/>
      <c r="J371" s="165"/>
      <c r="K371" s="1361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2" s="1150"/>
      <c r="C372" s="837"/>
      <c r="D372" s="842"/>
      <c r="E372" s="737"/>
      <c r="F372" s="737"/>
      <c r="G372" s="1361"/>
      <c r="H372" s="737"/>
      <c r="I372" s="737"/>
      <c r="J372" s="165"/>
      <c r="K372" s="1361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3" s="1150"/>
      <c r="C373" s="837"/>
      <c r="D373" s="842"/>
      <c r="E373" s="737"/>
      <c r="F373" s="737"/>
      <c r="G373" s="1361"/>
      <c r="H373" s="737"/>
      <c r="I373" s="737"/>
      <c r="J373" s="165"/>
      <c r="K373" s="1361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4" s="1150"/>
      <c r="C374" s="837"/>
      <c r="D374" s="842"/>
      <c r="E374" s="737"/>
      <c r="F374" s="737"/>
      <c r="G374" s="1361"/>
      <c r="H374" s="737"/>
      <c r="I374" s="737"/>
      <c r="J374" s="165"/>
      <c r="K374" s="1361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5" s="1150"/>
      <c r="C375" s="837"/>
      <c r="D375" s="842"/>
      <c r="E375" s="737"/>
      <c r="F375" s="737"/>
      <c r="G375" s="1361"/>
      <c r="H375" s="737"/>
      <c r="I375" s="737"/>
      <c r="J375" s="165"/>
      <c r="K375" s="1361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6" s="1150"/>
      <c r="C376" s="837"/>
      <c r="D376" s="842"/>
      <c r="E376" s="737"/>
      <c r="F376" s="737"/>
      <c r="G376" s="1361"/>
      <c r="H376" s="737"/>
      <c r="I376" s="737"/>
      <c r="J376" s="165"/>
      <c r="K376" s="1361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7" s="1150"/>
      <c r="C377" s="837"/>
      <c r="D377" s="842"/>
      <c r="E377" s="737"/>
      <c r="F377" s="737"/>
      <c r="G377" s="1361"/>
      <c r="H377" s="737"/>
      <c r="I377" s="737"/>
      <c r="J377" s="165"/>
      <c r="K377" s="1361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8" s="1150"/>
      <c r="C378" s="837"/>
      <c r="D378" s="842"/>
      <c r="E378" s="737"/>
      <c r="F378" s="737"/>
      <c r="G378" s="1361"/>
      <c r="H378" s="737"/>
      <c r="I378" s="737"/>
      <c r="J378" s="165"/>
      <c r="K378" s="1361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79" s="1150"/>
      <c r="C379" s="837"/>
      <c r="D379" s="842"/>
      <c r="E379" s="737"/>
      <c r="F379" s="737"/>
      <c r="G379" s="1361"/>
      <c r="H379" s="737"/>
      <c r="I379" s="737"/>
      <c r="J379" s="165"/>
      <c r="K379" s="1361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0" s="1150"/>
      <c r="C380" s="837"/>
      <c r="D380" s="842"/>
      <c r="E380" s="737"/>
      <c r="F380" s="737"/>
      <c r="G380" s="1361"/>
      <c r="H380" s="737"/>
      <c r="I380" s="737"/>
      <c r="J380" s="165"/>
      <c r="K380" s="1361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1" s="1150"/>
      <c r="C381" s="837"/>
      <c r="D381" s="842"/>
      <c r="E381" s="737"/>
      <c r="F381" s="737"/>
      <c r="G381" s="1361"/>
      <c r="H381" s="737"/>
      <c r="I381" s="737"/>
      <c r="J381" s="165"/>
      <c r="K381" s="1361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2" s="1150"/>
      <c r="C382" s="837"/>
      <c r="D382" s="842"/>
      <c r="E382" s="737"/>
      <c r="F382" s="737"/>
      <c r="G382" s="1361"/>
      <c r="H382" s="737"/>
      <c r="I382" s="737"/>
      <c r="J382" s="165"/>
      <c r="K382" s="1361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3" s="1150"/>
      <c r="C383" s="837"/>
      <c r="D383" s="842"/>
      <c r="E383" s="737"/>
      <c r="F383" s="737"/>
      <c r="G383" s="1361"/>
      <c r="H383" s="737"/>
      <c r="I383" s="737"/>
      <c r="J383" s="165"/>
      <c r="K383" s="1361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4" s="1150"/>
      <c r="C384" s="837"/>
      <c r="D384" s="842"/>
      <c r="E384" s="737"/>
      <c r="F384" s="737"/>
      <c r="G384" s="1361"/>
      <c r="H384" s="737"/>
      <c r="I384" s="737"/>
      <c r="J384" s="165"/>
      <c r="K384" s="1361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5" s="1150"/>
      <c r="C385" s="837"/>
      <c r="D385" s="842"/>
      <c r="E385" s="737"/>
      <c r="F385" s="737"/>
      <c r="G385" s="1361"/>
      <c r="H385" s="737"/>
      <c r="I385" s="737"/>
      <c r="J385" s="165"/>
      <c r="K385" s="1361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6" s="1150"/>
      <c r="C386" s="837"/>
      <c r="D386" s="842"/>
      <c r="E386" s="737"/>
      <c r="F386" s="737"/>
      <c r="G386" s="1361"/>
      <c r="H386" s="737"/>
      <c r="I386" s="737"/>
      <c r="J386" s="165"/>
      <c r="K386" s="1361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7" s="1150"/>
      <c r="C387" s="837"/>
      <c r="D387" s="842"/>
      <c r="E387" s="737"/>
      <c r="F387" s="737"/>
      <c r="G387" s="1361"/>
      <c r="H387" s="737"/>
      <c r="I387" s="737"/>
      <c r="J387" s="165"/>
      <c r="K387" s="1361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8" s="1150"/>
      <c r="C388" s="837"/>
      <c r="D388" s="842"/>
      <c r="E388" s="737"/>
      <c r="F388" s="737"/>
      <c r="G388" s="1361"/>
      <c r="H388" s="737"/>
      <c r="I388" s="737"/>
      <c r="J388" s="165"/>
      <c r="K388" s="1361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89" s="1150"/>
      <c r="C389" s="837"/>
      <c r="D389" s="842"/>
      <c r="E389" s="737"/>
      <c r="F389" s="737"/>
      <c r="G389" s="1361"/>
      <c r="H389" s="737"/>
      <c r="I389" s="737"/>
      <c r="J389" s="165"/>
      <c r="K389" s="1361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0" s="1150"/>
      <c r="C390" s="837"/>
      <c r="D390" s="842"/>
      <c r="E390" s="737"/>
      <c r="F390" s="737"/>
      <c r="G390" s="1361"/>
      <c r="H390" s="737"/>
      <c r="I390" s="737"/>
      <c r="J390" s="165"/>
      <c r="K390" s="1361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1" s="1150"/>
      <c r="C391" s="837"/>
      <c r="D391" s="842"/>
      <c r="E391" s="737"/>
      <c r="F391" s="737"/>
      <c r="G391" s="1361"/>
      <c r="H391" s="737"/>
      <c r="I391" s="737"/>
      <c r="J391" s="165"/>
      <c r="K391" s="1361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2" s="1150"/>
      <c r="C392" s="837"/>
      <c r="D392" s="842"/>
      <c r="E392" s="737"/>
      <c r="F392" s="737"/>
      <c r="G392" s="1361"/>
      <c r="H392" s="737"/>
      <c r="I392" s="737"/>
      <c r="J392" s="165"/>
      <c r="K392" s="1361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3" s="1150"/>
      <c r="C393" s="837"/>
      <c r="D393" s="842"/>
      <c r="E393" s="737"/>
      <c r="F393" s="737"/>
      <c r="G393" s="1361"/>
      <c r="H393" s="737"/>
      <c r="I393" s="737"/>
      <c r="J393" s="165"/>
      <c r="K393" s="1361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4" s="1150"/>
      <c r="C394" s="837"/>
      <c r="D394" s="842"/>
      <c r="E394" s="737"/>
      <c r="F394" s="737"/>
      <c r="G394" s="1361"/>
      <c r="H394" s="737"/>
      <c r="I394" s="737"/>
      <c r="J394" s="165"/>
      <c r="K394" s="1361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5" s="1150"/>
      <c r="C395" s="837"/>
      <c r="D395" s="842"/>
      <c r="E395" s="737"/>
      <c r="F395" s="737"/>
      <c r="G395" s="1361"/>
      <c r="H395" s="737"/>
      <c r="I395" s="737"/>
      <c r="J395" s="165"/>
      <c r="K395" s="1361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6" s="1150"/>
      <c r="C396" s="837"/>
      <c r="D396" s="842"/>
      <c r="E396" s="737"/>
      <c r="F396" s="737"/>
      <c r="G396" s="1361"/>
      <c r="H396" s="737"/>
      <c r="I396" s="737"/>
      <c r="J396" s="165"/>
      <c r="K396" s="1361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7" s="1150"/>
      <c r="C397" s="837"/>
      <c r="D397" s="842"/>
      <c r="E397" s="737"/>
      <c r="F397" s="737"/>
      <c r="G397" s="1361"/>
      <c r="H397" s="737"/>
      <c r="I397" s="737"/>
      <c r="J397" s="165"/>
      <c r="K397" s="1361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8" s="1150"/>
      <c r="C398" s="837"/>
      <c r="D398" s="842"/>
      <c r="E398" s="737"/>
      <c r="F398" s="737"/>
      <c r="G398" s="1361"/>
      <c r="H398" s="737"/>
      <c r="I398" s="737"/>
      <c r="J398" s="165"/>
      <c r="K398" s="1361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399" s="1150"/>
      <c r="C399" s="837"/>
      <c r="D399" s="842"/>
      <c r="E399" s="737"/>
      <c r="F399" s="737"/>
      <c r="G399" s="1361"/>
      <c r="H399" s="737"/>
      <c r="I399" s="737"/>
      <c r="J399" s="165"/>
      <c r="K399" s="1361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0" s="1150"/>
      <c r="C400" s="837"/>
      <c r="D400" s="842"/>
      <c r="E400" s="737"/>
      <c r="F400" s="737"/>
      <c r="G400" s="1361"/>
      <c r="H400" s="737"/>
      <c r="I400" s="737"/>
      <c r="J400" s="165"/>
      <c r="K400" s="1361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1" s="1150"/>
      <c r="C401" s="837"/>
      <c r="D401" s="842"/>
      <c r="E401" s="737"/>
      <c r="F401" s="737"/>
      <c r="G401" s="1361"/>
      <c r="H401" s="737"/>
      <c r="I401" s="737"/>
      <c r="J401" s="165"/>
      <c r="K401" s="1361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2" s="1150"/>
      <c r="C402" s="837"/>
      <c r="D402" s="842"/>
      <c r="E402" s="737"/>
      <c r="F402" s="737"/>
      <c r="G402" s="1361"/>
      <c r="H402" s="737"/>
      <c r="I402" s="737"/>
      <c r="J402" s="165"/>
      <c r="K402" s="1361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3" s="1150"/>
      <c r="C403" s="837"/>
      <c r="D403" s="842"/>
      <c r="E403" s="737"/>
      <c r="F403" s="737"/>
      <c r="G403" s="1361"/>
      <c r="H403" s="737"/>
      <c r="I403" s="737"/>
      <c r="J403" s="165"/>
      <c r="K403" s="1361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4" s="1150"/>
      <c r="C404" s="837"/>
      <c r="D404" s="842"/>
      <c r="E404" s="737"/>
      <c r="F404" s="737"/>
      <c r="G404" s="1361"/>
      <c r="H404" s="737"/>
      <c r="I404" s="737"/>
      <c r="J404" s="165"/>
      <c r="K404" s="1361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5" s="1150"/>
      <c r="C405" s="837"/>
      <c r="D405" s="842"/>
      <c r="E405" s="737"/>
      <c r="F405" s="737"/>
      <c r="G405" s="1361"/>
      <c r="H405" s="737"/>
      <c r="I405" s="737"/>
      <c r="J405" s="165"/>
      <c r="K405" s="1361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6" s="1150"/>
      <c r="C406" s="837"/>
      <c r="D406" s="842"/>
      <c r="E406" s="737"/>
      <c r="F406" s="737"/>
      <c r="G406" s="1361"/>
      <c r="H406" s="737"/>
      <c r="I406" s="737"/>
      <c r="J406" s="165"/>
      <c r="K406" s="1361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7" s="1150"/>
      <c r="C407" s="837"/>
      <c r="D407" s="842"/>
      <c r="E407" s="737"/>
      <c r="F407" s="737"/>
      <c r="G407" s="1361"/>
      <c r="H407" s="737"/>
      <c r="I407" s="737"/>
      <c r="J407" s="165"/>
      <c r="K407" s="1361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8" s="1150"/>
      <c r="C408" s="837"/>
      <c r="D408" s="842"/>
      <c r="E408" s="737"/>
      <c r="F408" s="737"/>
      <c r="G408" s="1361"/>
      <c r="H408" s="737"/>
      <c r="I408" s="737"/>
      <c r="J408" s="165"/>
      <c r="K408" s="1361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09" s="1150"/>
      <c r="C409" s="837"/>
      <c r="D409" s="842"/>
      <c r="E409" s="737"/>
      <c r="F409" s="737"/>
      <c r="G409" s="1361"/>
      <c r="H409" s="737"/>
      <c r="I409" s="737"/>
      <c r="J409" s="165"/>
      <c r="K409" s="1361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10" s="1150"/>
      <c r="C410" s="837"/>
      <c r="D410" s="842"/>
      <c r="E410" s="737"/>
      <c r="F410" s="737"/>
      <c r="G410" s="1361"/>
      <c r="H410" s="737"/>
      <c r="I410" s="737"/>
      <c r="J410" s="165"/>
      <c r="K410" s="1361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Couplings'!A:A),"")</f>
        <v/>
      </c>
      <c r="B411" s="1150"/>
      <c r="C411" s="837"/>
      <c r="D411" s="842"/>
      <c r="E411" s="737"/>
      <c r="F411" s="737"/>
      <c r="G411" s="1361"/>
      <c r="H411" s="737"/>
      <c r="I411" s="737"/>
      <c r="J411" s="165"/>
      <c r="K411" s="1361"/>
      <c r="L411" s="304"/>
      <c r="M411" s="1287"/>
    </row>
    <row r="412" spans="1:13" hidden="1">
      <c r="B412" s="1150"/>
      <c r="C412" s="837"/>
      <c r="D412" s="842"/>
      <c r="E412" s="737"/>
      <c r="F412" s="737"/>
      <c r="G412" s="1361"/>
      <c r="H412" s="737"/>
      <c r="I412" s="737"/>
      <c r="J412" s="165"/>
      <c r="K412" s="1361"/>
      <c r="L412" s="304"/>
      <c r="M412" s="1287"/>
    </row>
    <row r="413" spans="1:13" hidden="1">
      <c r="B413" s="1150"/>
      <c r="C413" s="837"/>
      <c r="D413" s="842"/>
      <c r="E413" s="737"/>
      <c r="F413" s="737"/>
      <c r="G413" s="1361"/>
      <c r="H413" s="737"/>
      <c r="I413" s="737"/>
      <c r="J413" s="165"/>
      <c r="K413" s="1361"/>
      <c r="L413" s="304"/>
      <c r="M413" s="1287"/>
    </row>
    <row r="414" spans="1:13" hidden="1">
      <c r="B414" s="1150"/>
      <c r="C414" s="837"/>
      <c r="D414" s="842"/>
      <c r="E414" s="737"/>
      <c r="F414" s="737"/>
      <c r="G414" s="1361"/>
      <c r="H414" s="737"/>
      <c r="I414" s="737"/>
      <c r="J414" s="165"/>
      <c r="K414" s="1361"/>
      <c r="L414" s="304"/>
      <c r="M414" s="1287"/>
    </row>
    <row r="415" spans="1:13" hidden="1">
      <c r="B415" s="1150"/>
      <c r="C415" s="837"/>
      <c r="D415" s="842"/>
      <c r="E415" s="737"/>
      <c r="F415" s="737"/>
      <c r="G415" s="1361"/>
      <c r="H415" s="737"/>
      <c r="I415" s="737"/>
      <c r="J415" s="165"/>
      <c r="K415" s="1361"/>
      <c r="L415" s="304"/>
      <c r="M415" s="1287"/>
    </row>
    <row r="416" spans="1:13" hidden="1">
      <c r="B416" s="1150"/>
      <c r="C416" s="837"/>
      <c r="D416" s="842"/>
      <c r="E416" s="737"/>
      <c r="F416" s="737"/>
      <c r="G416" s="1361"/>
      <c r="H416" s="737"/>
      <c r="I416" s="737"/>
      <c r="J416" s="165"/>
      <c r="K416" s="1361"/>
      <c r="L416" s="304"/>
      <c r="M416" s="1287"/>
    </row>
    <row r="417" spans="2:13" hidden="1">
      <c r="B417" s="1150"/>
      <c r="C417" s="837"/>
      <c r="D417" s="842"/>
      <c r="E417" s="737"/>
      <c r="F417" s="737"/>
      <c r="G417" s="1361"/>
      <c r="H417" s="737"/>
      <c r="I417" s="737"/>
      <c r="J417" s="165"/>
      <c r="K417" s="1361"/>
      <c r="L417" s="304"/>
      <c r="M417" s="1287"/>
    </row>
    <row r="418" spans="2:13" hidden="1">
      <c r="B418" s="1150"/>
      <c r="C418" s="837"/>
      <c r="D418" s="842"/>
      <c r="E418" s="737"/>
      <c r="F418" s="737"/>
      <c r="G418" s="1361"/>
      <c r="H418" s="737"/>
      <c r="I418" s="737"/>
      <c r="J418" s="165"/>
      <c r="K418" s="1361"/>
      <c r="L418" s="304"/>
      <c r="M418" s="1287"/>
    </row>
    <row r="419" spans="2:13" hidden="1">
      <c r="B419" s="1150"/>
      <c r="C419" s="837"/>
      <c r="D419" s="842"/>
      <c r="E419" s="737"/>
      <c r="F419" s="737"/>
      <c r="G419" s="1361"/>
      <c r="H419" s="737"/>
      <c r="I419" s="737"/>
      <c r="J419" s="165"/>
      <c r="K419" s="1361"/>
      <c r="L419" s="304"/>
      <c r="M419" s="1287"/>
    </row>
    <row r="420" spans="2:13" hidden="1">
      <c r="B420" s="1150"/>
      <c r="C420" s="837"/>
      <c r="D420" s="842"/>
      <c r="E420" s="737"/>
      <c r="F420" s="737"/>
      <c r="G420" s="1361"/>
      <c r="H420" s="737"/>
      <c r="I420" s="737"/>
      <c r="J420" s="165"/>
      <c r="K420" s="1361"/>
      <c r="L420" s="304"/>
      <c r="M420" s="1287"/>
    </row>
    <row r="421" spans="2:13" hidden="1">
      <c r="B421" s="1150"/>
      <c r="C421" s="837"/>
      <c r="D421" s="842"/>
      <c r="E421" s="737"/>
      <c r="F421" s="737"/>
      <c r="G421" s="1361"/>
      <c r="H421" s="737"/>
      <c r="I421" s="737"/>
      <c r="J421" s="165"/>
      <c r="K421" s="1361"/>
      <c r="L421" s="304"/>
      <c r="M421" s="1287"/>
    </row>
    <row r="422" spans="2:13" hidden="1">
      <c r="B422" s="1150"/>
      <c r="C422" s="837"/>
      <c r="D422" s="842"/>
      <c r="E422" s="737"/>
      <c r="F422" s="737"/>
      <c r="G422" s="1361"/>
      <c r="H422" s="737"/>
      <c r="I422" s="737"/>
      <c r="J422" s="165"/>
      <c r="K422" s="1361"/>
      <c r="L422" s="304"/>
      <c r="M422" s="1287"/>
    </row>
    <row r="423" spans="2:13" hidden="1">
      <c r="B423" s="1150"/>
      <c r="C423" s="837"/>
      <c r="D423" s="842"/>
      <c r="E423" s="737"/>
      <c r="F423" s="737"/>
      <c r="G423" s="1361"/>
      <c r="H423" s="737"/>
      <c r="I423" s="737"/>
      <c r="J423" s="165"/>
      <c r="K423" s="1361"/>
      <c r="L423" s="304"/>
      <c r="M423" s="1287"/>
    </row>
    <row r="424" spans="2:13" hidden="1">
      <c r="B424" s="1150"/>
      <c r="C424" s="837"/>
      <c r="D424" s="842"/>
      <c r="E424" s="737"/>
      <c r="F424" s="737"/>
      <c r="G424" s="1361"/>
      <c r="H424" s="737"/>
      <c r="I424" s="737"/>
      <c r="J424" s="165"/>
      <c r="K424" s="1361"/>
      <c r="L424" s="304"/>
      <c r="M424" s="1287"/>
    </row>
    <row r="425" spans="2:13" hidden="1">
      <c r="B425" s="1150"/>
      <c r="C425" s="837"/>
      <c r="D425" s="842"/>
      <c r="E425" s="737"/>
      <c r="F425" s="737"/>
      <c r="G425" s="1361"/>
      <c r="H425" s="737"/>
      <c r="I425" s="737"/>
      <c r="J425" s="165"/>
      <c r="K425" s="1361"/>
      <c r="L425" s="304"/>
      <c r="M425" s="1287"/>
    </row>
    <row r="426" spans="2:13" hidden="1">
      <c r="B426" s="1150"/>
      <c r="C426" s="837"/>
      <c r="D426" s="842"/>
      <c r="E426" s="737"/>
      <c r="F426" s="737"/>
      <c r="G426" s="1361"/>
      <c r="H426" s="737"/>
      <c r="I426" s="737"/>
      <c r="J426" s="165"/>
      <c r="K426" s="1361"/>
      <c r="L426" s="304"/>
      <c r="M426" s="1287"/>
    </row>
    <row r="427" spans="2:13" hidden="1">
      <c r="B427" s="1150"/>
      <c r="C427" s="837"/>
      <c r="D427" s="842"/>
      <c r="E427" s="737"/>
      <c r="F427" s="737"/>
      <c r="G427" s="1361"/>
      <c r="H427" s="737"/>
      <c r="I427" s="737"/>
      <c r="J427" s="165"/>
      <c r="K427" s="1361"/>
      <c r="L427" s="304"/>
      <c r="M427" s="1287"/>
    </row>
    <row r="428" spans="2:13" hidden="1">
      <c r="B428" s="1150"/>
      <c r="C428" s="837"/>
      <c r="D428" s="842"/>
      <c r="E428" s="737"/>
      <c r="F428" s="737"/>
      <c r="G428" s="1361"/>
      <c r="H428" s="737"/>
      <c r="I428" s="737"/>
      <c r="J428" s="165"/>
      <c r="K428" s="1361"/>
      <c r="L428" s="304"/>
      <c r="M428" s="1287"/>
    </row>
    <row r="429" spans="2:13" hidden="1">
      <c r="B429" s="1150"/>
      <c r="C429" s="837"/>
      <c r="D429" s="842"/>
      <c r="E429" s="737"/>
      <c r="F429" s="737"/>
      <c r="G429" s="1361"/>
      <c r="H429" s="737"/>
      <c r="I429" s="737"/>
      <c r="J429" s="165"/>
      <c r="K429" s="1361"/>
      <c r="L429" s="304"/>
      <c r="M429" s="1287"/>
    </row>
    <row r="430" spans="2:13" hidden="1">
      <c r="B430" s="1150"/>
      <c r="C430" s="837"/>
      <c r="D430" s="842"/>
      <c r="E430" s="737"/>
      <c r="F430" s="737"/>
      <c r="G430" s="1361"/>
      <c r="H430" s="737"/>
      <c r="I430" s="737"/>
      <c r="J430" s="165"/>
      <c r="K430" s="1361"/>
      <c r="L430" s="304"/>
      <c r="M430" s="1287"/>
    </row>
    <row r="431" spans="2:13" hidden="1">
      <c r="B431" s="1150"/>
      <c r="C431" s="837"/>
      <c r="D431" s="842"/>
      <c r="E431" s="737"/>
      <c r="F431" s="737"/>
      <c r="G431" s="1361"/>
      <c r="H431" s="737"/>
      <c r="I431" s="737"/>
      <c r="J431" s="165"/>
      <c r="K431" s="1361"/>
      <c r="L431" s="304"/>
      <c r="M431" s="1287"/>
    </row>
    <row r="432" spans="2:13" hidden="1">
      <c r="B432" s="1150"/>
      <c r="C432" s="837"/>
      <c r="D432" s="842"/>
      <c r="E432" s="737"/>
      <c r="F432" s="737"/>
      <c r="G432" s="1361"/>
      <c r="H432" s="737"/>
      <c r="I432" s="737"/>
      <c r="J432" s="165"/>
      <c r="K432" s="1361"/>
      <c r="L432" s="304"/>
      <c r="M432" s="1287"/>
    </row>
    <row r="433" spans="2:13" hidden="1">
      <c r="B433" s="1150"/>
      <c r="C433" s="837"/>
      <c r="D433" s="842"/>
      <c r="E433" s="737"/>
      <c r="F433" s="737"/>
      <c r="G433" s="1361"/>
      <c r="H433" s="737"/>
      <c r="I433" s="737"/>
      <c r="J433" s="165"/>
      <c r="K433" s="1361"/>
      <c r="L433" s="304"/>
      <c r="M433" s="1287"/>
    </row>
    <row r="434" spans="2:13" hidden="1">
      <c r="B434" s="1150"/>
      <c r="C434" s="837"/>
      <c r="D434" s="842"/>
      <c r="E434" s="737"/>
      <c r="F434" s="737"/>
      <c r="G434" s="1361"/>
      <c r="H434" s="737"/>
      <c r="I434" s="737"/>
      <c r="J434" s="165"/>
      <c r="K434" s="1361"/>
      <c r="L434" s="304"/>
      <c r="M434" s="1287"/>
    </row>
    <row r="435" spans="2:13" hidden="1">
      <c r="B435" s="1150"/>
      <c r="C435" s="837"/>
      <c r="D435" s="842"/>
      <c r="E435" s="737"/>
      <c r="F435" s="737"/>
      <c r="G435" s="1361"/>
      <c r="H435" s="737"/>
      <c r="I435" s="737"/>
      <c r="J435" s="165"/>
      <c r="K435" s="1361"/>
      <c r="L435" s="304"/>
      <c r="M435" s="1287"/>
    </row>
    <row r="436" spans="2:13" hidden="1">
      <c r="B436" s="1150"/>
      <c r="C436" s="837"/>
      <c r="D436" s="842"/>
      <c r="E436" s="737"/>
      <c r="F436" s="737"/>
      <c r="G436" s="1361"/>
      <c r="H436" s="737"/>
      <c r="I436" s="737"/>
      <c r="J436" s="165"/>
      <c r="K436" s="1361"/>
      <c r="L436" s="304"/>
      <c r="M436" s="1287"/>
    </row>
    <row r="437" spans="2:13" hidden="1">
      <c r="B437" s="1150"/>
      <c r="C437" s="837"/>
      <c r="D437" s="842"/>
      <c r="E437" s="737"/>
      <c r="F437" s="737"/>
      <c r="G437" s="1361"/>
      <c r="H437" s="737"/>
      <c r="I437" s="737"/>
      <c r="J437" s="165"/>
      <c r="K437" s="1361"/>
      <c r="L437" s="304"/>
      <c r="M437" s="1287"/>
    </row>
    <row r="438" spans="2:13" hidden="1">
      <c r="B438" s="1150"/>
      <c r="C438" s="837"/>
      <c r="D438" s="842"/>
      <c r="E438" s="737"/>
      <c r="F438" s="737"/>
      <c r="G438" s="1361"/>
      <c r="H438" s="737"/>
      <c r="I438" s="737"/>
      <c r="J438" s="165"/>
      <c r="K438" s="1361"/>
      <c r="L438" s="304"/>
      <c r="M438" s="1287"/>
    </row>
    <row r="439" spans="2:13" hidden="1">
      <c r="B439" s="1150"/>
      <c r="C439" s="837"/>
      <c r="D439" s="842"/>
      <c r="E439" s="737"/>
      <c r="F439" s="737"/>
      <c r="G439" s="1361"/>
      <c r="H439" s="737"/>
      <c r="I439" s="737"/>
      <c r="J439" s="165"/>
      <c r="K439" s="1361"/>
      <c r="L439" s="304"/>
      <c r="M439" s="1287"/>
    </row>
    <row r="440" spans="2:13" hidden="1">
      <c r="B440" s="1150"/>
      <c r="C440" s="837"/>
      <c r="D440" s="842"/>
      <c r="E440" s="737"/>
      <c r="F440" s="737"/>
      <c r="G440" s="1361"/>
      <c r="H440" s="737"/>
      <c r="I440" s="737"/>
      <c r="J440" s="165"/>
      <c r="K440" s="1361"/>
      <c r="L440" s="304"/>
      <c r="M440" s="1287"/>
    </row>
    <row r="441" spans="2:13" hidden="1">
      <c r="B441" s="1150"/>
      <c r="C441" s="837"/>
      <c r="D441" s="842"/>
      <c r="E441" s="737"/>
      <c r="F441" s="737"/>
      <c r="G441" s="1361"/>
      <c r="H441" s="737"/>
      <c r="I441" s="737"/>
      <c r="J441" s="165"/>
      <c r="K441" s="1361"/>
      <c r="L441" s="304"/>
      <c r="M441" s="1287"/>
    </row>
    <row r="442" spans="2:13" hidden="1">
      <c r="B442" s="1150"/>
      <c r="C442" s="837"/>
      <c r="D442" s="842"/>
      <c r="E442" s="737"/>
      <c r="F442" s="737"/>
      <c r="G442" s="1361"/>
      <c r="H442" s="737"/>
      <c r="I442" s="737"/>
      <c r="J442" s="165"/>
      <c r="K442" s="1361"/>
      <c r="L442" s="304"/>
      <c r="M442" s="1287"/>
    </row>
    <row r="443" spans="2:13" hidden="1">
      <c r="B443" s="1150"/>
      <c r="C443" s="837"/>
      <c r="D443" s="842"/>
      <c r="E443" s="737"/>
      <c r="F443" s="737"/>
      <c r="G443" s="1361"/>
      <c r="H443" s="737"/>
      <c r="I443" s="737"/>
      <c r="J443" s="165"/>
      <c r="K443" s="1361"/>
      <c r="L443" s="304"/>
      <c r="M443" s="1287"/>
    </row>
    <row r="444" spans="2:13" hidden="1">
      <c r="B444" s="1150"/>
      <c r="C444" s="837"/>
      <c r="D444" s="842"/>
      <c r="E444" s="737"/>
      <c r="F444" s="737"/>
      <c r="G444" s="1361"/>
      <c r="H444" s="737"/>
      <c r="I444" s="737"/>
      <c r="J444" s="165"/>
      <c r="K444" s="1361"/>
      <c r="L444" s="304"/>
      <c r="M444" s="1287"/>
    </row>
    <row r="445" spans="2:13" hidden="1">
      <c r="B445" s="1150"/>
      <c r="C445" s="837"/>
      <c r="D445" s="842"/>
      <c r="E445" s="737"/>
      <c r="F445" s="737"/>
      <c r="G445" s="1361"/>
      <c r="H445" s="737"/>
      <c r="I445" s="737"/>
      <c r="J445" s="165"/>
      <c r="K445" s="1361"/>
      <c r="L445" s="304"/>
      <c r="M445" s="1287"/>
    </row>
    <row r="446" spans="2:13" hidden="1">
      <c r="B446" s="1150"/>
      <c r="C446" s="837"/>
      <c r="D446" s="842"/>
      <c r="E446" s="737"/>
      <c r="F446" s="737"/>
      <c r="G446" s="1361"/>
      <c r="H446" s="737"/>
      <c r="I446" s="737"/>
      <c r="J446" s="165"/>
      <c r="K446" s="1361"/>
      <c r="L446" s="304"/>
      <c r="M446" s="1287"/>
    </row>
    <row r="447" spans="2:13" hidden="1">
      <c r="B447" s="1150"/>
      <c r="C447" s="837"/>
      <c r="D447" s="842"/>
      <c r="E447" s="737"/>
      <c r="F447" s="737"/>
      <c r="G447" s="1361"/>
      <c r="H447" s="737"/>
      <c r="I447" s="737"/>
      <c r="J447" s="165"/>
      <c r="K447" s="1361"/>
      <c r="L447" s="304"/>
      <c r="M447" s="1287"/>
    </row>
    <row r="448" spans="2:13" hidden="1">
      <c r="B448" s="1150"/>
      <c r="C448" s="837"/>
      <c r="D448" s="842"/>
      <c r="E448" s="737"/>
      <c r="F448" s="737"/>
      <c r="G448" s="1361"/>
      <c r="H448" s="737"/>
      <c r="I448" s="737"/>
      <c r="J448" s="165"/>
      <c r="K448" s="1361"/>
      <c r="L448" s="304"/>
      <c r="M448" s="1287"/>
    </row>
    <row r="449" spans="2:13" hidden="1">
      <c r="B449" s="1150"/>
      <c r="C449" s="837"/>
      <c r="D449" s="842"/>
      <c r="E449" s="737"/>
      <c r="F449" s="737"/>
      <c r="G449" s="1361"/>
      <c r="H449" s="737"/>
      <c r="I449" s="737"/>
      <c r="J449" s="165"/>
      <c r="K449" s="1361"/>
      <c r="L449" s="304"/>
      <c r="M449" s="1287"/>
    </row>
    <row r="450" spans="2:13" hidden="1">
      <c r="B450" s="1150"/>
      <c r="C450" s="837"/>
      <c r="D450" s="842"/>
      <c r="E450" s="737"/>
      <c r="F450" s="737"/>
      <c r="G450" s="1361"/>
      <c r="H450" s="737"/>
      <c r="I450" s="737"/>
      <c r="J450" s="165"/>
      <c r="K450" s="1361"/>
      <c r="L450" s="304"/>
      <c r="M450" s="1287"/>
    </row>
    <row r="451" spans="2:13" hidden="1">
      <c r="B451" s="1150"/>
      <c r="C451" s="837"/>
      <c r="D451" s="842"/>
      <c r="E451" s="737"/>
      <c r="F451" s="737"/>
      <c r="G451" s="1361"/>
      <c r="H451" s="737"/>
      <c r="I451" s="737"/>
      <c r="J451" s="165"/>
      <c r="K451" s="1361"/>
      <c r="L451" s="304"/>
      <c r="M451" s="1287"/>
    </row>
    <row r="452" spans="2:13" hidden="1">
      <c r="B452" s="1150"/>
      <c r="C452" s="837"/>
      <c r="D452" s="842"/>
      <c r="E452" s="737"/>
      <c r="F452" s="737"/>
      <c r="G452" s="1361"/>
      <c r="H452" s="737"/>
      <c r="I452" s="737"/>
      <c r="J452" s="165"/>
      <c r="K452" s="1361"/>
      <c r="L452" s="304"/>
      <c r="M452" s="1287"/>
    </row>
    <row r="453" spans="2:13" hidden="1">
      <c r="B453" s="1150"/>
      <c r="C453" s="837"/>
      <c r="D453" s="842"/>
      <c r="E453" s="737"/>
      <c r="F453" s="737"/>
      <c r="G453" s="1361"/>
      <c r="H453" s="737"/>
      <c r="I453" s="737"/>
      <c r="J453" s="165"/>
      <c r="K453" s="1361"/>
      <c r="L453" s="304"/>
      <c r="M453" s="1287"/>
    </row>
    <row r="454" spans="2:13" hidden="1">
      <c r="B454" s="1150"/>
      <c r="C454" s="837"/>
      <c r="D454" s="842"/>
      <c r="E454" s="737"/>
      <c r="F454" s="737"/>
      <c r="G454" s="1361"/>
      <c r="H454" s="737"/>
      <c r="I454" s="737"/>
      <c r="J454" s="165"/>
      <c r="K454" s="1361"/>
      <c r="L454" s="304"/>
      <c r="M454" s="1287"/>
    </row>
    <row r="455" spans="2:13" hidden="1">
      <c r="B455" s="1150"/>
      <c r="C455" s="837"/>
      <c r="D455" s="842"/>
      <c r="E455" s="737"/>
      <c r="F455" s="737"/>
      <c r="G455" s="1361"/>
      <c r="H455" s="737"/>
      <c r="I455" s="737"/>
      <c r="J455" s="165"/>
      <c r="K455" s="1361"/>
      <c r="L455" s="304"/>
      <c r="M455" s="1287"/>
    </row>
    <row r="456" spans="2:13" hidden="1">
      <c r="B456" s="1150"/>
      <c r="C456" s="837"/>
      <c r="D456" s="842"/>
      <c r="E456" s="737"/>
      <c r="F456" s="737"/>
      <c r="G456" s="1361"/>
      <c r="H456" s="737"/>
      <c r="I456" s="737"/>
      <c r="J456" s="165"/>
      <c r="K456" s="1361"/>
      <c r="L456" s="304"/>
      <c r="M456" s="1287"/>
    </row>
    <row r="457" spans="2:13" hidden="1">
      <c r="B457" s="1150"/>
      <c r="C457" s="837"/>
      <c r="D457" s="842"/>
      <c r="E457" s="737"/>
      <c r="F457" s="737"/>
      <c r="G457" s="1361"/>
      <c r="H457" s="737"/>
      <c r="I457" s="737"/>
      <c r="J457" s="165"/>
      <c r="K457" s="1361"/>
      <c r="L457" s="304"/>
      <c r="M457" s="1287"/>
    </row>
    <row r="458" spans="2:13" hidden="1">
      <c r="B458" s="1150"/>
      <c r="C458" s="837"/>
      <c r="D458" s="842"/>
      <c r="E458" s="737"/>
      <c r="F458" s="737"/>
      <c r="G458" s="1361"/>
      <c r="H458" s="737"/>
      <c r="I458" s="737"/>
      <c r="J458" s="165"/>
      <c r="K458" s="1361"/>
      <c r="L458" s="304"/>
      <c r="M458" s="1287"/>
    </row>
    <row r="459" spans="2:13" hidden="1">
      <c r="B459" s="1150"/>
      <c r="C459" s="837"/>
      <c r="D459" s="842"/>
      <c r="E459" s="737"/>
      <c r="F459" s="737"/>
      <c r="G459" s="1361"/>
      <c r="H459" s="737"/>
      <c r="I459" s="737"/>
      <c r="J459" s="165"/>
      <c r="K459" s="1361"/>
      <c r="L459" s="304"/>
      <c r="M459" s="1287"/>
    </row>
    <row r="460" spans="2:13" hidden="1">
      <c r="B460" s="1150"/>
      <c r="C460" s="837"/>
      <c r="D460" s="842"/>
      <c r="E460" s="737"/>
      <c r="F460" s="737"/>
      <c r="G460" s="1361"/>
      <c r="H460" s="737"/>
      <c r="I460" s="737"/>
      <c r="J460" s="165"/>
      <c r="K460" s="1361"/>
      <c r="L460" s="304"/>
      <c r="M460" s="1287"/>
    </row>
    <row r="461" spans="2:13" hidden="1">
      <c r="B461" s="1150"/>
      <c r="C461" s="837"/>
      <c r="D461" s="842"/>
      <c r="E461" s="737"/>
      <c r="F461" s="737"/>
      <c r="G461" s="1361"/>
      <c r="H461" s="737"/>
      <c r="I461" s="737"/>
      <c r="J461" s="165"/>
      <c r="K461" s="1361"/>
      <c r="L461" s="304"/>
      <c r="M461" s="1287"/>
    </row>
    <row r="462" spans="2:13" hidden="1">
      <c r="B462" s="1150"/>
      <c r="C462" s="837"/>
      <c r="D462" s="842"/>
      <c r="E462" s="737"/>
      <c r="F462" s="737"/>
      <c r="G462" s="1361"/>
      <c r="H462" s="737"/>
      <c r="I462" s="737"/>
      <c r="J462" s="165"/>
      <c r="K462" s="1361"/>
      <c r="L462" s="304"/>
      <c r="M462" s="1287"/>
    </row>
    <row r="463" spans="2:13" hidden="1">
      <c r="B463" s="1150"/>
      <c r="C463" s="837"/>
      <c r="D463" s="842"/>
      <c r="E463" s="737"/>
      <c r="F463" s="737"/>
      <c r="G463" s="1361"/>
      <c r="H463" s="737"/>
      <c r="I463" s="737"/>
      <c r="J463" s="165"/>
      <c r="K463" s="1361"/>
      <c r="L463" s="304"/>
      <c r="M463" s="1287"/>
    </row>
    <row r="464" spans="2:13" hidden="1">
      <c r="B464" s="1150"/>
      <c r="C464" s="837"/>
      <c r="D464" s="842"/>
      <c r="E464" s="737"/>
      <c r="F464" s="737"/>
      <c r="G464" s="1361"/>
      <c r="H464" s="737"/>
      <c r="I464" s="737"/>
      <c r="J464" s="165"/>
      <c r="K464" s="1361"/>
      <c r="L464" s="304"/>
      <c r="M464" s="1287"/>
    </row>
    <row r="465" spans="2:13" hidden="1">
      <c r="B465" s="1150"/>
      <c r="C465" s="837"/>
      <c r="D465" s="842"/>
      <c r="E465" s="737"/>
      <c r="F465" s="737"/>
      <c r="G465" s="1361"/>
      <c r="H465" s="737"/>
      <c r="I465" s="737"/>
      <c r="J465" s="165"/>
      <c r="K465" s="1361"/>
      <c r="L465" s="304"/>
      <c r="M465" s="1287"/>
    </row>
    <row r="466" spans="2:13" hidden="1">
      <c r="B466" s="1150"/>
      <c r="C466" s="837"/>
      <c r="D466" s="842"/>
      <c r="E466" s="737"/>
      <c r="F466" s="737"/>
      <c r="G466" s="1361"/>
      <c r="H466" s="737"/>
      <c r="I466" s="737"/>
      <c r="J466" s="165"/>
      <c r="K466" s="1361"/>
      <c r="L466" s="304"/>
      <c r="M466" s="1287"/>
    </row>
    <row r="467" spans="2:13" hidden="1">
      <c r="B467" s="1150"/>
      <c r="C467" s="837"/>
      <c r="D467" s="842"/>
      <c r="E467" s="737"/>
      <c r="F467" s="737"/>
      <c r="G467" s="1361"/>
      <c r="H467" s="737"/>
      <c r="I467" s="737"/>
      <c r="J467" s="165"/>
      <c r="K467" s="1361"/>
      <c r="L467" s="304"/>
      <c r="M467" s="1287"/>
    </row>
    <row r="468" spans="2:13" hidden="1">
      <c r="B468" s="1150"/>
      <c r="C468" s="837"/>
      <c r="D468" s="842"/>
      <c r="E468" s="737"/>
      <c r="F468" s="737"/>
      <c r="G468" s="1361"/>
      <c r="H468" s="737"/>
      <c r="I468" s="737"/>
      <c r="J468" s="165"/>
      <c r="K468" s="1361"/>
      <c r="L468" s="304"/>
      <c r="M468" s="1287"/>
    </row>
    <row r="469" spans="2:13" hidden="1">
      <c r="B469" s="1150"/>
      <c r="C469" s="837"/>
      <c r="D469" s="842"/>
      <c r="E469" s="737"/>
      <c r="F469" s="737"/>
      <c r="G469" s="1361"/>
      <c r="H469" s="737"/>
      <c r="I469" s="737"/>
      <c r="J469" s="165"/>
      <c r="K469" s="1361"/>
      <c r="L469" s="304"/>
      <c r="M469" s="1287"/>
    </row>
    <row r="470" spans="2:13" hidden="1">
      <c r="B470" s="1150"/>
      <c r="C470" s="837"/>
      <c r="D470" s="842"/>
      <c r="E470" s="737"/>
      <c r="F470" s="737"/>
      <c r="G470" s="1361"/>
      <c r="H470" s="737"/>
      <c r="I470" s="737"/>
      <c r="J470" s="165"/>
      <c r="K470" s="1361"/>
      <c r="L470" s="304"/>
      <c r="M470" s="1287"/>
    </row>
    <row r="471" spans="2:13" hidden="1">
      <c r="B471" s="1150"/>
      <c r="C471" s="837"/>
      <c r="D471" s="842"/>
      <c r="E471" s="737"/>
      <c r="F471" s="737"/>
      <c r="G471" s="1361"/>
      <c r="H471" s="737"/>
      <c r="I471" s="737"/>
      <c r="J471" s="165"/>
      <c r="K471" s="1361"/>
      <c r="L471" s="304"/>
      <c r="M471" s="1287"/>
    </row>
    <row r="472" spans="2:13" hidden="1">
      <c r="B472" s="1150"/>
      <c r="C472" s="837"/>
      <c r="D472" s="842"/>
      <c r="E472" s="737"/>
      <c r="F472" s="737"/>
      <c r="G472" s="1361"/>
      <c r="H472" s="737"/>
      <c r="I472" s="737"/>
      <c r="J472" s="165"/>
      <c r="K472" s="1361"/>
      <c r="L472" s="304"/>
      <c r="M472" s="1287"/>
    </row>
    <row r="473" spans="2:13" hidden="1">
      <c r="B473" s="1150"/>
      <c r="C473" s="837"/>
      <c r="D473" s="842"/>
      <c r="E473" s="737"/>
      <c r="F473" s="737"/>
      <c r="G473" s="1361"/>
      <c r="H473" s="737"/>
      <c r="I473" s="737"/>
      <c r="J473" s="165"/>
      <c r="K473" s="1361"/>
      <c r="L473" s="304"/>
      <c r="M473" s="1287"/>
    </row>
    <row r="474" spans="2:13" hidden="1">
      <c r="B474" s="1150"/>
      <c r="C474" s="837"/>
      <c r="D474" s="842"/>
      <c r="E474" s="737"/>
      <c r="F474" s="737"/>
      <c r="G474" s="1361"/>
      <c r="H474" s="737"/>
      <c r="I474" s="737"/>
      <c r="J474" s="165"/>
      <c r="K474" s="1361"/>
      <c r="L474" s="304"/>
      <c r="M474" s="1287"/>
    </row>
    <row r="475" spans="2:13" hidden="1">
      <c r="B475" s="1150"/>
      <c r="C475" s="837"/>
      <c r="D475" s="842"/>
      <c r="E475" s="737"/>
      <c r="F475" s="737"/>
      <c r="G475" s="1361"/>
      <c r="H475" s="737"/>
      <c r="I475" s="737"/>
      <c r="J475" s="165"/>
      <c r="K475" s="1361"/>
      <c r="L475" s="304"/>
      <c r="M475" s="1287"/>
    </row>
    <row r="476" spans="2:13" hidden="1">
      <c r="B476" s="1150"/>
      <c r="C476" s="837"/>
      <c r="D476" s="842"/>
      <c r="E476" s="737"/>
      <c r="F476" s="737"/>
      <c r="G476" s="1361"/>
      <c r="H476" s="737"/>
      <c r="I476" s="737"/>
      <c r="J476" s="165"/>
      <c r="K476" s="1361"/>
      <c r="L476" s="304"/>
      <c r="M476" s="1287"/>
    </row>
    <row r="477" spans="2:13" hidden="1">
      <c r="B477" s="1150"/>
      <c r="C477" s="837"/>
      <c r="D477" s="842"/>
      <c r="E477" s="737"/>
      <c r="F477" s="737"/>
      <c r="G477" s="1361"/>
      <c r="H477" s="737"/>
      <c r="I477" s="737"/>
      <c r="J477" s="165"/>
      <c r="K477" s="1361"/>
      <c r="L477" s="304"/>
      <c r="M477" s="1287"/>
    </row>
    <row r="478" spans="2:13" hidden="1">
      <c r="B478" s="1150"/>
      <c r="C478" s="837"/>
      <c r="D478" s="842"/>
      <c r="E478" s="737"/>
      <c r="F478" s="737"/>
      <c r="G478" s="1361"/>
      <c r="H478" s="737"/>
      <c r="I478" s="737"/>
      <c r="J478" s="165"/>
      <c r="K478" s="1361"/>
      <c r="L478" s="304"/>
      <c r="M478" s="1287"/>
    </row>
    <row r="479" spans="2:13" hidden="1">
      <c r="B479" s="1150"/>
      <c r="C479" s="837"/>
      <c r="D479" s="842"/>
      <c r="E479" s="737"/>
      <c r="F479" s="737"/>
      <c r="G479" s="1361"/>
      <c r="H479" s="737"/>
      <c r="I479" s="737"/>
      <c r="J479" s="165"/>
      <c r="K479" s="1361"/>
      <c r="L479" s="304"/>
      <c r="M479" s="1287"/>
    </row>
    <row r="480" spans="2:13" hidden="1">
      <c r="B480" s="1150"/>
      <c r="C480" s="837"/>
      <c r="D480" s="842"/>
      <c r="E480" s="737"/>
      <c r="F480" s="737"/>
      <c r="G480" s="1361"/>
      <c r="H480" s="737"/>
      <c r="I480" s="737"/>
      <c r="J480" s="165"/>
      <c r="K480" s="1361"/>
      <c r="L480" s="304"/>
      <c r="M480" s="1287"/>
    </row>
    <row r="481" spans="2:13" hidden="1">
      <c r="B481" s="1150"/>
      <c r="C481" s="837"/>
      <c r="D481" s="842"/>
      <c r="E481" s="737"/>
      <c r="F481" s="737"/>
      <c r="G481" s="1361"/>
      <c r="H481" s="737"/>
      <c r="I481" s="737"/>
      <c r="J481" s="165"/>
      <c r="K481" s="1361"/>
      <c r="L481" s="304"/>
      <c r="M481" s="1287"/>
    </row>
    <row r="482" spans="2:13" hidden="1">
      <c r="B482" s="1150"/>
      <c r="C482" s="837"/>
      <c r="D482" s="842"/>
      <c r="E482" s="737"/>
      <c r="F482" s="737"/>
      <c r="G482" s="1361"/>
      <c r="H482" s="737"/>
      <c r="I482" s="737"/>
      <c r="J482" s="165"/>
      <c r="K482" s="1361"/>
      <c r="L482" s="304"/>
      <c r="M482" s="1287"/>
    </row>
    <row r="483" spans="2:13" hidden="1">
      <c r="B483" s="1150"/>
      <c r="C483" s="837"/>
      <c r="D483" s="842"/>
      <c r="E483" s="737"/>
      <c r="F483" s="737"/>
      <c r="G483" s="1361"/>
      <c r="H483" s="737"/>
      <c r="I483" s="737"/>
      <c r="J483" s="165"/>
      <c r="K483" s="1361"/>
      <c r="L483" s="304"/>
      <c r="M483" s="1287"/>
    </row>
    <row r="484" spans="2:13" hidden="1">
      <c r="B484" s="1150"/>
      <c r="C484" s="837"/>
      <c r="D484" s="842"/>
      <c r="E484" s="737"/>
      <c r="F484" s="737"/>
      <c r="G484" s="1361"/>
      <c r="H484" s="737"/>
      <c r="I484" s="737"/>
      <c r="J484" s="165"/>
      <c r="K484" s="1361"/>
      <c r="L484" s="304"/>
      <c r="M484" s="1287"/>
    </row>
    <row r="485" spans="2:13" hidden="1">
      <c r="B485" s="1150"/>
      <c r="C485" s="837"/>
      <c r="D485" s="842"/>
      <c r="E485" s="737"/>
      <c r="F485" s="737"/>
      <c r="G485" s="1361"/>
      <c r="H485" s="737"/>
      <c r="I485" s="737"/>
      <c r="J485" s="165"/>
      <c r="K485" s="1361"/>
      <c r="L485" s="304"/>
      <c r="M485" s="1287"/>
    </row>
    <row r="486" spans="2:13" hidden="1">
      <c r="B486" s="1150"/>
      <c r="C486" s="837"/>
      <c r="D486" s="842"/>
      <c r="E486" s="737"/>
      <c r="F486" s="737"/>
      <c r="G486" s="1361"/>
      <c r="H486" s="737"/>
      <c r="I486" s="737"/>
      <c r="J486" s="165"/>
      <c r="K486" s="1361"/>
      <c r="L486" s="304"/>
      <c r="M486" s="1287"/>
    </row>
    <row r="487" spans="2:13" hidden="1">
      <c r="B487" s="1150"/>
      <c r="C487" s="837"/>
      <c r="D487" s="842"/>
      <c r="E487" s="737"/>
      <c r="F487" s="737"/>
      <c r="G487" s="1361"/>
      <c r="H487" s="737"/>
      <c r="I487" s="737"/>
      <c r="J487" s="165"/>
      <c r="K487" s="1361"/>
      <c r="L487" s="304"/>
      <c r="M487" s="1287"/>
    </row>
    <row r="488" spans="2:13" hidden="1">
      <c r="B488" s="1150"/>
      <c r="C488" s="837"/>
      <c r="D488" s="842"/>
      <c r="E488" s="737"/>
      <c r="F488" s="737"/>
      <c r="G488" s="1361"/>
      <c r="H488" s="737"/>
      <c r="I488" s="737"/>
      <c r="J488" s="165"/>
      <c r="K488" s="1361"/>
      <c r="L488" s="304"/>
      <c r="M488" s="1287"/>
    </row>
    <row r="489" spans="2:13" hidden="1">
      <c r="B489" s="1150"/>
      <c r="C489" s="837"/>
      <c r="D489" s="842"/>
      <c r="E489" s="737"/>
      <c r="F489" s="737"/>
      <c r="G489" s="1361"/>
      <c r="H489" s="737"/>
      <c r="I489" s="737"/>
      <c r="J489" s="165"/>
      <c r="K489" s="1361"/>
      <c r="L489" s="304"/>
      <c r="M489" s="1287"/>
    </row>
    <row r="490" spans="2:13" hidden="1">
      <c r="B490" s="1150"/>
      <c r="C490" s="837"/>
      <c r="D490" s="842"/>
      <c r="E490" s="737"/>
      <c r="F490" s="737"/>
      <c r="G490" s="1361"/>
      <c r="H490" s="737"/>
      <c r="I490" s="737"/>
      <c r="J490" s="165"/>
      <c r="K490" s="1361"/>
      <c r="L490" s="304"/>
      <c r="M490" s="1287"/>
    </row>
    <row r="491" spans="2:13" hidden="1">
      <c r="B491" s="1150"/>
      <c r="C491" s="837"/>
      <c r="D491" s="842"/>
      <c r="E491" s="737"/>
      <c r="F491" s="737"/>
      <c r="G491" s="1361"/>
      <c r="H491" s="737"/>
      <c r="I491" s="737"/>
      <c r="J491" s="165"/>
      <c r="K491" s="1361"/>
      <c r="L491" s="304"/>
      <c r="M491" s="1287"/>
    </row>
    <row r="492" spans="2:13" hidden="1">
      <c r="B492" s="1150"/>
      <c r="C492" s="837"/>
      <c r="D492" s="842"/>
      <c r="E492" s="737"/>
      <c r="F492" s="737"/>
      <c r="G492" s="1361"/>
      <c r="H492" s="737"/>
      <c r="I492" s="737"/>
      <c r="J492" s="165"/>
      <c r="K492" s="1361"/>
      <c r="L492" s="304"/>
      <c r="M492" s="1287"/>
    </row>
    <row r="493" spans="2:13" hidden="1">
      <c r="B493" s="1150"/>
      <c r="C493" s="837"/>
      <c r="D493" s="842"/>
      <c r="E493" s="737"/>
      <c r="F493" s="737"/>
      <c r="G493" s="1361"/>
      <c r="H493" s="737"/>
      <c r="I493" s="737"/>
      <c r="J493" s="165"/>
      <c r="K493" s="1361"/>
      <c r="L493" s="304"/>
      <c r="M493" s="1287"/>
    </row>
    <row r="494" spans="2:13" hidden="1">
      <c r="B494" s="1150"/>
      <c r="C494" s="837"/>
      <c r="D494" s="842"/>
      <c r="E494" s="737"/>
      <c r="F494" s="737"/>
      <c r="G494" s="1361"/>
      <c r="H494" s="737"/>
      <c r="I494" s="737"/>
      <c r="J494" s="165"/>
      <c r="K494" s="1361"/>
      <c r="L494" s="304"/>
      <c r="M494" s="1287"/>
    </row>
    <row r="495" spans="2:13" hidden="1">
      <c r="B495" s="1150"/>
      <c r="C495" s="837"/>
      <c r="D495" s="842"/>
      <c r="E495" s="737"/>
      <c r="F495" s="737"/>
      <c r="G495" s="1361"/>
      <c r="H495" s="737"/>
      <c r="I495" s="737"/>
      <c r="J495" s="165"/>
      <c r="K495" s="1361"/>
      <c r="L495" s="304"/>
      <c r="M495" s="1287"/>
    </row>
    <row r="496" spans="2:13" hidden="1">
      <c r="B496" s="1150"/>
      <c r="C496" s="837"/>
      <c r="D496" s="842"/>
      <c r="E496" s="737"/>
      <c r="F496" s="737"/>
      <c r="G496" s="1361"/>
      <c r="H496" s="737"/>
      <c r="I496" s="737"/>
      <c r="J496" s="165"/>
      <c r="K496" s="1361"/>
      <c r="L496" s="304"/>
      <c r="M496" s="1287"/>
    </row>
    <row r="497" spans="2:13" hidden="1">
      <c r="B497" s="1150"/>
      <c r="C497" s="837"/>
      <c r="D497" s="842"/>
      <c r="E497" s="737"/>
      <c r="F497" s="737"/>
      <c r="G497" s="1361"/>
      <c r="H497" s="737"/>
      <c r="I497" s="737"/>
      <c r="J497" s="165"/>
      <c r="K497" s="1361"/>
      <c r="L497" s="304"/>
      <c r="M497" s="1287"/>
    </row>
    <row r="498" spans="2:13" hidden="1">
      <c r="B498" s="1150"/>
      <c r="C498" s="837"/>
      <c r="D498" s="842"/>
      <c r="E498" s="737"/>
      <c r="F498" s="737"/>
      <c r="G498" s="1361"/>
      <c r="H498" s="737"/>
      <c r="I498" s="737"/>
      <c r="J498" s="165"/>
      <c r="K498" s="1361"/>
      <c r="L498" s="304"/>
      <c r="M498" s="1287"/>
    </row>
    <row r="499" spans="2:13" hidden="1">
      <c r="B499" s="1150"/>
      <c r="C499" s="837"/>
      <c r="D499" s="842"/>
      <c r="E499" s="737"/>
      <c r="F499" s="737"/>
      <c r="G499" s="1361"/>
      <c r="H499" s="737"/>
      <c r="I499" s="737"/>
      <c r="J499" s="165"/>
      <c r="K499" s="1361"/>
      <c r="L499" s="304"/>
      <c r="M499" s="1287"/>
    </row>
    <row r="500" spans="2:13" hidden="1">
      <c r="B500" s="1150"/>
      <c r="C500" s="837"/>
      <c r="D500" s="842"/>
      <c r="E500" s="737"/>
      <c r="F500" s="737"/>
      <c r="G500" s="1361"/>
      <c r="H500" s="737"/>
      <c r="I500" s="737"/>
      <c r="J500" s="165"/>
      <c r="K500" s="1361"/>
      <c r="L500" s="304"/>
      <c r="M500" s="1287"/>
    </row>
    <row r="501" spans="2:13" hidden="1">
      <c r="B501" s="1150"/>
      <c r="C501" s="837"/>
      <c r="D501" s="842"/>
      <c r="E501" s="737"/>
      <c r="F501" s="737"/>
      <c r="G501" s="1361"/>
      <c r="H501" s="737"/>
      <c r="I501" s="737"/>
      <c r="J501" s="165"/>
      <c r="K501" s="1361"/>
      <c r="L501" s="304"/>
      <c r="M501" s="1287"/>
    </row>
    <row r="502" spans="2:13" hidden="1">
      <c r="B502" s="1150"/>
      <c r="C502" s="837"/>
      <c r="D502" s="842"/>
      <c r="E502" s="737"/>
      <c r="F502" s="737"/>
      <c r="G502" s="1361"/>
      <c r="H502" s="737"/>
      <c r="I502" s="737"/>
      <c r="J502" s="165"/>
      <c r="K502" s="1361"/>
      <c r="L502" s="304"/>
      <c r="M502" s="1287"/>
    </row>
    <row r="503" spans="2:13" hidden="1">
      <c r="B503" s="1150"/>
      <c r="C503" s="837"/>
      <c r="D503" s="842"/>
      <c r="E503" s="737"/>
      <c r="F503" s="737"/>
      <c r="G503" s="1361"/>
      <c r="H503" s="737"/>
      <c r="I503" s="737"/>
      <c r="J503" s="165"/>
      <c r="K503" s="1361"/>
      <c r="L503" s="304"/>
      <c r="M503" s="1287"/>
    </row>
    <row r="504" spans="2:13" hidden="1">
      <c r="B504" s="1150"/>
      <c r="C504" s="837"/>
      <c r="D504" s="842"/>
      <c r="E504" s="737"/>
      <c r="F504" s="737"/>
      <c r="G504" s="1361"/>
      <c r="H504" s="737"/>
      <c r="I504" s="737"/>
      <c r="J504" s="165"/>
      <c r="K504" s="1361"/>
      <c r="L504" s="304"/>
      <c r="M504" s="1287"/>
    </row>
    <row r="505" spans="2:13" hidden="1">
      <c r="B505" s="1150"/>
      <c r="C505" s="837"/>
      <c r="D505" s="842"/>
      <c r="E505" s="737"/>
      <c r="F505" s="737"/>
      <c r="G505" s="1361"/>
      <c r="H505" s="737"/>
      <c r="I505" s="737"/>
      <c r="J505" s="165"/>
      <c r="K505" s="1361"/>
      <c r="L505" s="304"/>
      <c r="M505" s="1287"/>
    </row>
    <row r="506" spans="2:13" hidden="1">
      <c r="B506" s="1150"/>
      <c r="C506" s="837"/>
      <c r="D506" s="842"/>
      <c r="E506" s="737"/>
      <c r="F506" s="737"/>
      <c r="G506" s="1361"/>
      <c r="H506" s="737"/>
      <c r="I506" s="737"/>
      <c r="J506" s="165"/>
      <c r="K506" s="1361"/>
      <c r="L506" s="304"/>
      <c r="M506" s="1287"/>
    </row>
    <row r="507" spans="2:13" hidden="1">
      <c r="B507" s="1150"/>
      <c r="C507" s="837"/>
      <c r="D507" s="842"/>
      <c r="E507" s="737"/>
      <c r="F507" s="737"/>
      <c r="G507" s="1361"/>
      <c r="H507" s="737"/>
      <c r="I507" s="737"/>
      <c r="J507" s="165"/>
      <c r="K507" s="1361"/>
      <c r="L507" s="304"/>
      <c r="M507" s="1287"/>
    </row>
    <row r="508" spans="2:13" hidden="1">
      <c r="B508" s="1150"/>
      <c r="C508" s="837"/>
      <c r="D508" s="842"/>
      <c r="E508" s="737"/>
      <c r="F508" s="737"/>
      <c r="G508" s="1361"/>
      <c r="H508" s="737"/>
      <c r="I508" s="737"/>
      <c r="J508" s="165"/>
      <c r="K508" s="1361"/>
      <c r="L508" s="304"/>
      <c r="M508" s="1287"/>
    </row>
    <row r="509" spans="2:13" hidden="1">
      <c r="B509" s="1150"/>
      <c r="C509" s="837"/>
      <c r="D509" s="842"/>
      <c r="E509" s="737"/>
      <c r="F509" s="737"/>
      <c r="G509" s="1361"/>
      <c r="H509" s="737"/>
      <c r="I509" s="737"/>
      <c r="J509" s="165"/>
      <c r="K509" s="1361"/>
      <c r="L509" s="304"/>
      <c r="M509" s="1287"/>
    </row>
    <row r="510" spans="2:13" hidden="1">
      <c r="B510" s="1150"/>
      <c r="C510" s="837"/>
      <c r="D510" s="842"/>
      <c r="E510" s="737"/>
      <c r="F510" s="737"/>
      <c r="G510" s="1361"/>
      <c r="H510" s="737"/>
      <c r="I510" s="737"/>
      <c r="J510" s="165"/>
      <c r="K510" s="1361"/>
      <c r="L510" s="304"/>
      <c r="M510" s="1287"/>
    </row>
    <row r="511" spans="2:13" hidden="1">
      <c r="B511" s="1150"/>
      <c r="C511" s="837"/>
      <c r="D511" s="842"/>
      <c r="E511" s="737"/>
      <c r="F511" s="737"/>
      <c r="G511" s="1361"/>
      <c r="H511" s="737"/>
      <c r="I511" s="737"/>
      <c r="J511" s="165"/>
      <c r="K511" s="1361"/>
      <c r="L511" s="304"/>
      <c r="M511" s="1287"/>
    </row>
    <row r="512" spans="2:13" hidden="1">
      <c r="B512" s="1150"/>
      <c r="C512" s="837"/>
      <c r="D512" s="842"/>
      <c r="E512" s="737"/>
      <c r="F512" s="737"/>
      <c r="G512" s="1361"/>
      <c r="H512" s="737"/>
      <c r="I512" s="737"/>
      <c r="J512" s="165"/>
      <c r="K512" s="1361"/>
      <c r="L512" s="304"/>
      <c r="M512" s="1287"/>
    </row>
    <row r="513" spans="2:13" hidden="1">
      <c r="B513" s="1150"/>
      <c r="C513" s="837"/>
      <c r="D513" s="842"/>
      <c r="E513" s="737"/>
      <c r="F513" s="737"/>
      <c r="G513" s="1361"/>
      <c r="H513" s="737"/>
      <c r="I513" s="737"/>
      <c r="J513" s="165"/>
      <c r="K513" s="1361"/>
      <c r="L513" s="304"/>
      <c r="M513" s="1287"/>
    </row>
    <row r="514" spans="2:13" hidden="1">
      <c r="B514" s="1150"/>
      <c r="C514" s="837"/>
      <c r="D514" s="842"/>
      <c r="E514" s="737"/>
      <c r="F514" s="737"/>
      <c r="G514" s="1361"/>
      <c r="H514" s="737"/>
      <c r="I514" s="737"/>
      <c r="J514" s="165"/>
      <c r="K514" s="1361"/>
      <c r="L514" s="304"/>
      <c r="M514" s="1287"/>
    </row>
    <row r="515" spans="2:13" hidden="1">
      <c r="B515" s="1150"/>
      <c r="C515" s="837"/>
      <c r="D515" s="842"/>
      <c r="E515" s="737"/>
      <c r="F515" s="737"/>
      <c r="G515" s="1361"/>
      <c r="H515" s="737"/>
      <c r="I515" s="737"/>
      <c r="J515" s="165"/>
      <c r="K515" s="1361"/>
      <c r="L515" s="304"/>
      <c r="M515" s="1287"/>
    </row>
    <row r="516" spans="2:13" hidden="1">
      <c r="B516" s="1150"/>
      <c r="C516" s="837"/>
      <c r="D516" s="842"/>
      <c r="E516" s="737"/>
      <c r="F516" s="737"/>
      <c r="G516" s="1361"/>
      <c r="H516" s="737"/>
      <c r="I516" s="737"/>
      <c r="J516" s="165"/>
      <c r="K516" s="1361"/>
      <c r="L516" s="304"/>
      <c r="M516" s="1287"/>
    </row>
    <row r="517" spans="2:13" hidden="1">
      <c r="B517" s="1150"/>
      <c r="C517" s="837"/>
      <c r="D517" s="842"/>
      <c r="E517" s="737"/>
      <c r="F517" s="737"/>
      <c r="G517" s="1361"/>
      <c r="H517" s="737"/>
      <c r="I517" s="737"/>
      <c r="J517" s="165"/>
      <c r="K517" s="1361"/>
      <c r="L517" s="304"/>
      <c r="M517" s="1287"/>
    </row>
    <row r="518" spans="2:13"/>
    <row r="519" spans="2:13"/>
    <row r="520" spans="2:13"/>
    <row r="521" spans="2:13"/>
    <row r="522" spans="2:13"/>
    <row r="523" spans="2:13"/>
    <row r="524" spans="2:13"/>
    <row r="525" spans="2:13"/>
  </sheetData>
  <sheetProtection algorithmName="SHA-512" hashValue="DQcf8/dmpaXu2RZm/iLUlvzUrGgUQoOYjrTWw3KDoHne50+u6IZmx682irCY7Ymhuu6Ps2I5d/3lw5pwbKSw5Q==" saltValue="g/C3OHta7GZevmvQy2InEg==" spinCount="100000" sheet="1" objects="1" scenarios="1" formatColumns="0" autoFilter="0"/>
  <protectedRanges>
    <protectedRange sqref="G4:G18" name="Range2"/>
    <protectedRange sqref="J4:J18" name="Range1"/>
  </protectedRanges>
  <autoFilter ref="J3:J18" xr:uid="{21DF283F-2724-402E-A373-F0BD0FE2356A}"/>
  <mergeCells count="2">
    <mergeCell ref="K1:K2"/>
    <mergeCell ref="B2:C2"/>
  </mergeCells>
  <phoneticPr fontId="102" type="noConversion"/>
  <conditionalFormatting sqref="C1:C2">
    <cfRule type="duplicateValues" dxfId="5" priority="1"/>
  </conditionalFormatting>
  <hyperlinks>
    <hyperlink ref="K1" location="'Lead Sheet'!A1" display="CLICK TO RETURN TO LEAD SHEET" xr:uid="{AB685BEF-28FF-4E6E-A627-FACDE4F8AC34}"/>
  </hyperlinks>
  <pageMargins left="0.25" right="0.25" top="0.75" bottom="0.75" header="0.3" footer="0.3"/>
  <pageSetup paperSize="9" scale="59" fitToHeight="0" orientation="portrait" horizontalDpi="300" verticalDpi="300" r:id="rId1"/>
  <headerFooter alignWithMargins="0">
    <oddHeader>&amp;LNO HUB COUPLINGS
Subject to change without notice&amp;RNO HUB COUPLINGS
&amp;P of &amp;N</oddHeader>
    <oddFooter>&amp;L&amp;"-,Regular"Alro Products International
sales@alroproducts.com&amp;C&amp;"-,Regular" 2348 Linden Blvd, Brooklyn, NY 11208
www.alroproducts.com&amp;R&amp;"-,Regular"Tel: (718) 566-1000
Fax: (718) 566-1799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C6CF9-B616-4E35-9FA3-B9B079D6357E}">
  <sheetPr codeName="Sheet31">
    <tabColor theme="6" tint="-0.249977111117893"/>
    <pageSetUpPr fitToPage="1"/>
  </sheetPr>
  <dimension ref="A1:O525"/>
  <sheetViews>
    <sheetView showGridLines="0" topLeftCell="B1" zoomScaleNormal="100" workbookViewId="0">
      <selection activeCell="F2" sqref="F2"/>
    </sheetView>
  </sheetViews>
  <sheetFormatPr defaultColWidth="0" defaultRowHeight="0" customHeight="1" zeroHeight="1"/>
  <cols>
    <col min="1" max="1" width="8.7109375" style="304" hidden="1" customWidth="1"/>
    <col min="2" max="2" width="15.7109375" style="304" customWidth="1"/>
    <col min="3" max="3" width="9.85546875" style="360" customWidth="1"/>
    <col min="4" max="4" width="40.7109375" style="361" customWidth="1"/>
    <col min="5" max="5" width="9.85546875" style="693" customWidth="1"/>
    <col min="6" max="6" width="9.85546875" style="317" customWidth="1"/>
    <col min="7" max="9" width="9.85546875" style="318" customWidth="1"/>
    <col min="10" max="10" width="9.85546875" style="121" customWidth="1"/>
    <col min="11" max="11" width="11.7109375" style="319" customWidth="1"/>
    <col min="12" max="13" width="15.7109375" style="304" customWidth="1"/>
    <col min="14" max="14" width="8.85546875" style="304" customWidth="1"/>
    <col min="15" max="15" width="0" style="304" hidden="1" customWidth="1"/>
    <col min="16" max="16384" width="8.85546875" style="304" hidden="1"/>
  </cols>
  <sheetData>
    <row r="1" spans="1:14" ht="72.75" customHeight="1" thickBot="1">
      <c r="B1" s="324"/>
      <c r="C1" s="369"/>
      <c r="D1" s="326"/>
      <c r="E1" s="1076"/>
      <c r="F1" s="289"/>
      <c r="G1" s="1683"/>
      <c r="H1" s="607"/>
      <c r="I1" s="1649"/>
      <c r="J1" s="1650" t="s">
        <v>5176</v>
      </c>
      <c r="K1" s="304"/>
    </row>
    <row r="2" spans="1:14" ht="16.5" thickBot="1">
      <c r="B2" s="1886" t="s">
        <v>12397</v>
      </c>
      <c r="C2" s="1887"/>
      <c r="D2" s="331"/>
      <c r="E2" s="745"/>
      <c r="F2" s="290">
        <f>'Lead Sheet'!B28</f>
        <v>0</v>
      </c>
      <c r="G2" s="1684"/>
      <c r="H2" s="609"/>
      <c r="I2" s="333"/>
      <c r="J2" s="662"/>
      <c r="K2" s="304"/>
    </row>
    <row r="3" spans="1:14" s="305" customFormat="1" ht="48" thickBot="1">
      <c r="B3" s="334"/>
      <c r="C3" s="335" t="s">
        <v>552</v>
      </c>
      <c r="D3" s="336" t="s">
        <v>5201</v>
      </c>
      <c r="E3" s="663" t="s">
        <v>553</v>
      </c>
      <c r="F3" s="291" t="s">
        <v>0</v>
      </c>
      <c r="G3" s="1685" t="s">
        <v>12241</v>
      </c>
      <c r="H3" s="338" t="s">
        <v>3</v>
      </c>
      <c r="I3" s="339" t="s">
        <v>4</v>
      </c>
      <c r="J3" s="467" t="s">
        <v>2</v>
      </c>
      <c r="K3" s="1686" t="s">
        <v>424</v>
      </c>
      <c r="L3" s="461" t="s">
        <v>5638</v>
      </c>
      <c r="M3" s="1687">
        <f>SUM(K:K)</f>
        <v>0</v>
      </c>
      <c r="N3" s="463"/>
    </row>
    <row r="4" spans="1:14" ht="15.75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4" s="400"/>
      <c r="C4" s="384" t="s">
        <v>4003</v>
      </c>
      <c r="D4" s="666" t="s">
        <v>4004</v>
      </c>
      <c r="E4" s="1688">
        <v>11.63</v>
      </c>
      <c r="F4" s="294">
        <f t="shared" ref="F4:F9" si="0">$F$2</f>
        <v>0</v>
      </c>
      <c r="G4" s="1689">
        <f>IFERROR(E4*F4,"-")</f>
        <v>0</v>
      </c>
      <c r="H4" s="386">
        <v>12</v>
      </c>
      <c r="I4" s="386">
        <v>144</v>
      </c>
      <c r="J4" s="98"/>
      <c r="K4" s="1690">
        <f>IFERROR(G4*J4,0)</f>
        <v>0</v>
      </c>
      <c r="M4" s="319"/>
    </row>
    <row r="5" spans="1:14" ht="15.75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5" s="400"/>
      <c r="C5" s="387" t="s">
        <v>4005</v>
      </c>
      <c r="D5" s="671" t="s">
        <v>4006</v>
      </c>
      <c r="E5" s="1691">
        <v>15.22</v>
      </c>
      <c r="F5" s="295">
        <f t="shared" si="0"/>
        <v>0</v>
      </c>
      <c r="G5" s="1630">
        <f t="shared" ref="G5:G9" si="1">IFERROR(E5*F5,"-")</f>
        <v>0</v>
      </c>
      <c r="H5" s="390">
        <v>15</v>
      </c>
      <c r="I5" s="390">
        <v>120</v>
      </c>
      <c r="J5" s="99"/>
      <c r="K5" s="1692">
        <f t="shared" ref="K5:K9" si="2">IFERROR(G5*J5,0)</f>
        <v>0</v>
      </c>
      <c r="L5"/>
    </row>
    <row r="6" spans="1:14" ht="15.75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6" s="400"/>
      <c r="C6" s="387" t="s">
        <v>4007</v>
      </c>
      <c r="D6" s="667" t="s">
        <v>4008</v>
      </c>
      <c r="E6" s="1691">
        <v>24.46</v>
      </c>
      <c r="F6" s="295">
        <f t="shared" si="0"/>
        <v>0</v>
      </c>
      <c r="G6" s="1630">
        <f t="shared" si="1"/>
        <v>0</v>
      </c>
      <c r="H6" s="390">
        <v>12</v>
      </c>
      <c r="I6" s="390">
        <v>72</v>
      </c>
      <c r="J6" s="99"/>
      <c r="K6" s="1692">
        <f t="shared" si="2"/>
        <v>0</v>
      </c>
    </row>
    <row r="7" spans="1:14" ht="15.75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7" s="400"/>
      <c r="C7" s="387" t="s">
        <v>4009</v>
      </c>
      <c r="D7" s="667" t="s">
        <v>4010</v>
      </c>
      <c r="E7" s="1691">
        <v>35.74</v>
      </c>
      <c r="F7" s="295">
        <f t="shared" si="0"/>
        <v>0</v>
      </c>
      <c r="G7" s="1630">
        <f t="shared" si="1"/>
        <v>0</v>
      </c>
      <c r="H7" s="390">
        <v>6</v>
      </c>
      <c r="I7" s="390">
        <v>48</v>
      </c>
      <c r="J7" s="99"/>
      <c r="K7" s="1692">
        <f t="shared" si="2"/>
        <v>0</v>
      </c>
      <c r="N7" s="45"/>
    </row>
    <row r="8" spans="1:14" ht="15.75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8" s="400"/>
      <c r="C8" s="387" t="s">
        <v>4011</v>
      </c>
      <c r="D8" s="667" t="s">
        <v>4012</v>
      </c>
      <c r="E8" s="1691">
        <v>54.1</v>
      </c>
      <c r="F8" s="295">
        <f t="shared" si="0"/>
        <v>0</v>
      </c>
      <c r="G8" s="1630">
        <f t="shared" si="1"/>
        <v>0</v>
      </c>
      <c r="H8" s="390">
        <v>6</v>
      </c>
      <c r="I8" s="390">
        <v>36</v>
      </c>
      <c r="J8" s="99"/>
      <c r="K8" s="1692">
        <f t="shared" si="2"/>
        <v>0</v>
      </c>
      <c r="L8"/>
    </row>
    <row r="9" spans="1:14" ht="15.75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9" s="457"/>
      <c r="C9" s="387" t="s">
        <v>4013</v>
      </c>
      <c r="D9" s="667" t="s">
        <v>4014</v>
      </c>
      <c r="E9" s="1691">
        <v>94.36</v>
      </c>
      <c r="F9" s="295">
        <f t="shared" si="0"/>
        <v>0</v>
      </c>
      <c r="G9" s="1630">
        <f t="shared" si="1"/>
        <v>0</v>
      </c>
      <c r="H9" s="390">
        <v>3</v>
      </c>
      <c r="I9" s="390">
        <v>18</v>
      </c>
      <c r="J9" s="99"/>
      <c r="K9" s="1692">
        <f t="shared" si="2"/>
        <v>0</v>
      </c>
    </row>
    <row r="10" spans="1:14" s="45" customFormat="1" ht="15.75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10" s="395"/>
      <c r="C10" s="1693"/>
      <c r="D10" s="1694" t="s">
        <v>12398</v>
      </c>
      <c r="E10" s="1695"/>
      <c r="F10" s="1696"/>
      <c r="G10" s="1697"/>
      <c r="H10" s="1698"/>
      <c r="I10" s="1698"/>
      <c r="J10" s="1699"/>
      <c r="K10" s="1700"/>
      <c r="L10" s="304"/>
      <c r="M10" s="1287"/>
    </row>
    <row r="11" spans="1:14" s="463" customFormat="1" ht="30.75" customHeight="1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11" s="1652"/>
      <c r="C11" s="1701" t="s">
        <v>12399</v>
      </c>
      <c r="D11" s="1702" t="s">
        <v>12400</v>
      </c>
      <c r="E11" s="1703" t="s">
        <v>5172</v>
      </c>
      <c r="F11" s="1704" t="s">
        <v>5172</v>
      </c>
      <c r="G11" s="1705" t="s">
        <v>5172</v>
      </c>
      <c r="H11" s="1079"/>
      <c r="I11" s="1079"/>
      <c r="J11" s="1706"/>
      <c r="K11" s="1707">
        <f t="shared" ref="K11:K13" si="3">IFERROR(G11*J11,0)</f>
        <v>0</v>
      </c>
    </row>
    <row r="12" spans="1:14" s="463" customFormat="1" ht="30.75" customHeight="1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12" s="566"/>
      <c r="C12" s="1701" t="s">
        <v>12401</v>
      </c>
      <c r="D12" s="1708" t="s">
        <v>12402</v>
      </c>
      <c r="E12" s="1703" t="s">
        <v>5172</v>
      </c>
      <c r="F12" s="1704" t="s">
        <v>5172</v>
      </c>
      <c r="G12" s="1705" t="s">
        <v>5172</v>
      </c>
      <c r="H12" s="1079"/>
      <c r="I12" s="1079"/>
      <c r="J12" s="1706"/>
      <c r="K12" s="1707">
        <f t="shared" si="3"/>
        <v>0</v>
      </c>
    </row>
    <row r="13" spans="1:14" s="463" customFormat="1" ht="30.75" customHeight="1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B13" s="1077"/>
      <c r="C13" s="1701" t="s">
        <v>12403</v>
      </c>
      <c r="D13" s="1708" t="s">
        <v>12404</v>
      </c>
      <c r="E13" s="1703" t="s">
        <v>5172</v>
      </c>
      <c r="F13" s="1704" t="s">
        <v>5172</v>
      </c>
      <c r="G13" s="1705" t="s">
        <v>5172</v>
      </c>
      <c r="H13" s="1079"/>
      <c r="I13" s="1079"/>
      <c r="J13" s="1706"/>
      <c r="K13" s="1707">
        <f t="shared" si="3"/>
        <v>0</v>
      </c>
      <c r="N13" s="464"/>
    </row>
    <row r="14" spans="1:14" ht="15.75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" s="304"/>
      <c r="D14" s="304"/>
      <c r="F14" s="304"/>
      <c r="G14" s="304"/>
      <c r="H14" s="304"/>
      <c r="I14" s="304"/>
      <c r="J14" s="97"/>
      <c r="K14" s="304"/>
    </row>
    <row r="15" spans="1:14" ht="15.75" hidden="1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5" s="304"/>
      <c r="D15" s="1152"/>
      <c r="F15" s="304"/>
      <c r="G15" s="304"/>
      <c r="H15" s="304"/>
      <c r="I15" s="304"/>
      <c r="J15" s="97"/>
      <c r="K15" s="304"/>
    </row>
    <row r="16" spans="1:14" ht="15.75" hidden="1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6" s="304"/>
      <c r="D16" s="304"/>
      <c r="F16" s="304"/>
      <c r="G16" s="304"/>
      <c r="H16" s="304"/>
      <c r="I16" s="304"/>
      <c r="J16" s="97"/>
      <c r="K16" s="304"/>
    </row>
    <row r="17" spans="1:11" ht="15.75" hidden="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7" s="304"/>
      <c r="D17" s="304"/>
      <c r="F17" s="304"/>
      <c r="G17" s="304"/>
      <c r="H17" s="304"/>
      <c r="I17" s="304"/>
      <c r="J17" s="97"/>
      <c r="K17" s="304"/>
    </row>
    <row r="18" spans="1:11" ht="15.75" hidden="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8" s="304"/>
      <c r="D18" s="304"/>
      <c r="F18" s="304"/>
      <c r="G18" s="304"/>
      <c r="H18" s="304"/>
      <c r="I18" s="304"/>
      <c r="J18" s="97"/>
      <c r="K18" s="304"/>
    </row>
    <row r="19" spans="1:11" ht="15.75" hidden="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9" s="304"/>
      <c r="D19" s="304"/>
      <c r="F19" s="304"/>
      <c r="G19" s="304"/>
      <c r="H19" s="304"/>
      <c r="I19" s="304"/>
      <c r="J19" s="97"/>
      <c r="K19" s="304"/>
    </row>
    <row r="20" spans="1:11" ht="15.75" hidden="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0" s="304"/>
      <c r="D20" s="304"/>
      <c r="F20" s="304"/>
      <c r="G20" s="304"/>
      <c r="H20" s="304"/>
      <c r="I20" s="304"/>
      <c r="J20" s="97"/>
      <c r="K20" s="304"/>
    </row>
    <row r="21" spans="1:11" ht="15.75" hidden="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1" s="304"/>
      <c r="D21" s="304"/>
      <c r="F21" s="304"/>
      <c r="G21" s="304"/>
      <c r="H21" s="304"/>
      <c r="I21" s="304"/>
      <c r="J21" s="97"/>
      <c r="K21" s="304"/>
    </row>
    <row r="22" spans="1:11" ht="15.75" hidden="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2" s="304"/>
      <c r="D22" s="304"/>
      <c r="F22" s="304"/>
      <c r="G22" s="304"/>
      <c r="H22" s="304"/>
      <c r="I22" s="304"/>
      <c r="J22" s="97"/>
      <c r="K22" s="304"/>
    </row>
    <row r="23" spans="1:11" ht="15.75" hidden="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3" s="304"/>
      <c r="D23" s="304"/>
      <c r="F23" s="304"/>
      <c r="G23" s="304"/>
      <c r="H23" s="304"/>
      <c r="I23" s="304"/>
      <c r="J23" s="97"/>
      <c r="K23" s="304"/>
    </row>
    <row r="24" spans="1:11" ht="15.75" hidden="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4" s="304"/>
      <c r="D24" s="304"/>
      <c r="F24" s="304"/>
      <c r="G24" s="304"/>
      <c r="H24" s="304"/>
      <c r="I24" s="304"/>
      <c r="J24" s="97"/>
      <c r="K24" s="304"/>
    </row>
    <row r="25" spans="1:11" ht="15.75" hidden="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5" s="304"/>
      <c r="D25" s="304"/>
      <c r="F25" s="304"/>
      <c r="G25" s="304"/>
      <c r="H25" s="304"/>
      <c r="I25" s="304"/>
      <c r="J25" s="97"/>
      <c r="K25" s="304"/>
    </row>
    <row r="26" spans="1:11" ht="15.75" hidden="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6" s="304"/>
      <c r="D26" s="304"/>
      <c r="F26" s="304"/>
      <c r="G26" s="304"/>
      <c r="H26" s="304"/>
      <c r="I26" s="304"/>
      <c r="J26" s="97"/>
      <c r="K26" s="304"/>
    </row>
    <row r="27" spans="1:11" ht="15.75" hidden="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7" s="304"/>
      <c r="D27" s="304"/>
      <c r="F27" s="304"/>
      <c r="G27" s="304"/>
      <c r="H27" s="304"/>
      <c r="I27" s="304"/>
      <c r="J27" s="97"/>
      <c r="K27" s="304"/>
    </row>
    <row r="28" spans="1:11" ht="15.75" hidden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8" s="304"/>
      <c r="D28" s="304"/>
      <c r="F28" s="304"/>
      <c r="G28" s="304"/>
      <c r="H28" s="304"/>
      <c r="I28" s="304"/>
      <c r="J28" s="97"/>
      <c r="K28" s="304"/>
    </row>
    <row r="29" spans="1:11" ht="15.75" hidden="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29" s="304"/>
      <c r="D29" s="304"/>
      <c r="F29" s="304"/>
      <c r="G29" s="304"/>
      <c r="H29" s="304"/>
      <c r="I29" s="304"/>
      <c r="J29" s="97"/>
      <c r="K29" s="304"/>
    </row>
    <row r="30" spans="1:11" ht="15.75" hidden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0" s="304"/>
      <c r="D30" s="304"/>
      <c r="F30" s="304"/>
      <c r="G30" s="304"/>
      <c r="H30" s="304"/>
      <c r="I30" s="304"/>
      <c r="J30" s="97"/>
      <c r="K30" s="304"/>
    </row>
    <row r="31" spans="1:11" ht="15.75" hidden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1" s="304"/>
      <c r="D31" s="304"/>
      <c r="F31" s="304"/>
      <c r="G31" s="304"/>
      <c r="H31" s="304"/>
      <c r="I31" s="304"/>
      <c r="J31" s="97"/>
      <c r="K31" s="304"/>
    </row>
    <row r="32" spans="1:11" ht="15.75" hidden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2" s="304"/>
      <c r="D32" s="304"/>
      <c r="F32" s="304"/>
      <c r="G32" s="304"/>
      <c r="H32" s="304"/>
      <c r="I32" s="304"/>
      <c r="J32" s="97"/>
      <c r="K32" s="304"/>
    </row>
    <row r="33" spans="1:11" ht="15.75" hidden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3" s="304"/>
      <c r="D33" s="304"/>
      <c r="F33" s="304"/>
      <c r="G33" s="304"/>
      <c r="H33" s="304"/>
      <c r="I33" s="304"/>
      <c r="J33" s="97"/>
      <c r="K33" s="304"/>
    </row>
    <row r="34" spans="1:11" ht="15.75" hidden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4" s="304"/>
      <c r="D34" s="304"/>
      <c r="F34" s="304"/>
      <c r="G34" s="304"/>
      <c r="H34" s="304"/>
      <c r="I34" s="304"/>
      <c r="J34" s="97"/>
      <c r="K34" s="304"/>
    </row>
    <row r="35" spans="1:11" ht="15.75" hidden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5" s="304"/>
      <c r="D35" s="304"/>
      <c r="F35" s="304"/>
      <c r="G35" s="304"/>
      <c r="H35" s="304"/>
      <c r="I35" s="304"/>
      <c r="J35" s="97"/>
      <c r="K35" s="304"/>
    </row>
    <row r="36" spans="1:11" ht="15.75" hidden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6" s="304"/>
      <c r="D36" s="304"/>
      <c r="F36" s="304"/>
      <c r="G36" s="304"/>
      <c r="H36" s="304"/>
      <c r="I36" s="304"/>
      <c r="J36" s="97"/>
      <c r="K36" s="304"/>
    </row>
    <row r="37" spans="1:11" ht="15.75" hidden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7" s="304"/>
      <c r="D37" s="304"/>
      <c r="F37" s="304"/>
      <c r="G37" s="304"/>
      <c r="H37" s="304"/>
      <c r="I37" s="304"/>
      <c r="J37" s="97"/>
      <c r="K37" s="304"/>
    </row>
    <row r="38" spans="1:11" ht="15.75" hidden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8" s="304"/>
      <c r="D38" s="304"/>
      <c r="F38" s="304"/>
      <c r="G38" s="304"/>
      <c r="H38" s="304"/>
      <c r="I38" s="304"/>
      <c r="J38" s="97"/>
      <c r="K38" s="304"/>
    </row>
    <row r="39" spans="1:11" ht="15.75" hidden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39" s="304"/>
      <c r="D39" s="304"/>
      <c r="F39" s="304"/>
      <c r="G39" s="304"/>
      <c r="H39" s="304"/>
      <c r="I39" s="304"/>
      <c r="J39" s="97"/>
      <c r="K39" s="304"/>
    </row>
    <row r="40" spans="1:11" ht="15.75" hidden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0" s="304"/>
      <c r="D40" s="304"/>
      <c r="F40" s="304"/>
      <c r="G40" s="304"/>
      <c r="H40" s="304"/>
      <c r="I40" s="304"/>
      <c r="J40" s="97"/>
      <c r="K40" s="304"/>
    </row>
    <row r="41" spans="1:11" ht="15.75" hidden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1" s="304"/>
      <c r="D41" s="304"/>
      <c r="F41" s="304"/>
      <c r="G41" s="304"/>
      <c r="H41" s="304"/>
      <c r="I41" s="304"/>
      <c r="J41" s="97"/>
      <c r="K41" s="304"/>
    </row>
    <row r="42" spans="1:11" ht="15.75" hidden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2" s="304"/>
      <c r="D42" s="304"/>
      <c r="F42" s="304"/>
      <c r="G42" s="304"/>
      <c r="H42" s="304"/>
      <c r="I42" s="304"/>
      <c r="J42" s="97"/>
      <c r="K42" s="304"/>
    </row>
    <row r="43" spans="1:11" ht="15.75" hidden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3" s="304"/>
      <c r="D43" s="304"/>
      <c r="F43" s="304"/>
      <c r="G43" s="304"/>
      <c r="H43" s="304"/>
      <c r="I43" s="304"/>
      <c r="J43" s="97"/>
      <c r="K43" s="304"/>
    </row>
    <row r="44" spans="1:11" ht="15.75" hidden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4" s="304"/>
      <c r="D44" s="304"/>
      <c r="F44" s="304"/>
      <c r="G44" s="304"/>
      <c r="H44" s="304"/>
      <c r="I44" s="304"/>
      <c r="J44" s="97"/>
      <c r="K44" s="304"/>
    </row>
    <row r="45" spans="1:11" ht="15.75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5" s="304"/>
      <c r="D45" s="304"/>
      <c r="F45" s="304"/>
      <c r="G45" s="304"/>
      <c r="H45" s="304"/>
      <c r="I45" s="304"/>
      <c r="J45" s="97"/>
      <c r="K45" s="304"/>
    </row>
    <row r="46" spans="1:11" ht="15.75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6" s="304"/>
      <c r="D46" s="304"/>
      <c r="F46" s="304"/>
      <c r="G46" s="304"/>
      <c r="H46" s="304"/>
      <c r="I46" s="304"/>
      <c r="J46" s="97"/>
      <c r="K46" s="304"/>
    </row>
    <row r="47" spans="1:11" ht="15.75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7" s="304"/>
      <c r="D47" s="304"/>
      <c r="F47" s="304"/>
      <c r="G47" s="304"/>
      <c r="H47" s="304"/>
      <c r="I47" s="304"/>
      <c r="J47" s="97"/>
      <c r="K47" s="304"/>
    </row>
    <row r="48" spans="1:11" ht="15.75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8" s="304"/>
      <c r="D48" s="304"/>
      <c r="F48" s="304"/>
      <c r="G48" s="304"/>
      <c r="H48" s="304"/>
      <c r="I48" s="304"/>
      <c r="J48" s="97"/>
      <c r="K48" s="304"/>
    </row>
    <row r="49" spans="1:11" ht="15.75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49" s="304"/>
      <c r="D49" s="304"/>
      <c r="F49" s="304"/>
      <c r="G49" s="304"/>
      <c r="H49" s="304"/>
      <c r="I49" s="304"/>
      <c r="J49" s="97"/>
      <c r="K49" s="304"/>
    </row>
    <row r="50" spans="1:11" ht="15.75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0" s="304"/>
      <c r="D50" s="304"/>
      <c r="F50" s="304"/>
      <c r="G50" s="304"/>
      <c r="H50" s="304"/>
      <c r="I50" s="304"/>
      <c r="J50" s="97"/>
      <c r="K50" s="304"/>
    </row>
    <row r="51" spans="1:11" ht="15.75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1" s="304"/>
      <c r="D51" s="304"/>
      <c r="F51" s="304"/>
      <c r="G51" s="304"/>
      <c r="H51" s="304"/>
      <c r="I51" s="304"/>
      <c r="J51" s="97"/>
      <c r="K51" s="304"/>
    </row>
    <row r="52" spans="1:11" ht="15.75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2" s="304"/>
      <c r="D52" s="304"/>
      <c r="F52" s="304"/>
      <c r="G52" s="304"/>
      <c r="H52" s="304"/>
      <c r="I52" s="304"/>
      <c r="J52" s="97"/>
      <c r="K52" s="304"/>
    </row>
    <row r="53" spans="1:11" ht="15.75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3" s="304"/>
      <c r="D53" s="304"/>
      <c r="F53" s="304"/>
      <c r="G53" s="304"/>
      <c r="H53" s="304"/>
      <c r="I53" s="304"/>
      <c r="J53" s="97"/>
      <c r="K53" s="304"/>
    </row>
    <row r="54" spans="1:11" ht="15.75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4" s="304"/>
      <c r="D54" s="304"/>
      <c r="F54" s="304"/>
      <c r="G54" s="304"/>
      <c r="H54" s="304"/>
      <c r="I54" s="304"/>
      <c r="J54" s="97"/>
      <c r="K54" s="304"/>
    </row>
    <row r="55" spans="1:11" ht="15.75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5" s="304"/>
      <c r="D55" s="304"/>
      <c r="F55" s="304"/>
      <c r="G55" s="304"/>
      <c r="H55" s="304"/>
      <c r="I55" s="304"/>
      <c r="J55" s="97"/>
      <c r="K55" s="304"/>
    </row>
    <row r="56" spans="1:11" ht="15.75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6" s="304"/>
      <c r="D56" s="304"/>
      <c r="F56" s="304"/>
      <c r="G56" s="304"/>
      <c r="H56" s="304"/>
      <c r="I56" s="304"/>
      <c r="J56" s="97"/>
      <c r="K56" s="304"/>
    </row>
    <row r="57" spans="1:11" ht="15.75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7" s="304"/>
      <c r="D57" s="304"/>
      <c r="F57" s="304"/>
      <c r="G57" s="304"/>
      <c r="H57" s="304"/>
      <c r="I57" s="304"/>
      <c r="J57" s="97"/>
      <c r="K57" s="304"/>
    </row>
    <row r="58" spans="1:11" ht="15.75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8" s="304"/>
      <c r="D58" s="304"/>
      <c r="F58" s="304"/>
      <c r="G58" s="304"/>
      <c r="H58" s="304"/>
      <c r="I58" s="304"/>
      <c r="J58" s="97"/>
      <c r="K58" s="304"/>
    </row>
    <row r="59" spans="1:11" ht="15.75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59" s="304"/>
      <c r="D59" s="304"/>
      <c r="F59" s="304"/>
      <c r="G59" s="304"/>
      <c r="H59" s="304"/>
      <c r="I59" s="304"/>
      <c r="J59" s="97"/>
      <c r="K59" s="304"/>
    </row>
    <row r="60" spans="1:11" ht="15.75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0" s="304"/>
      <c r="D60" s="304"/>
      <c r="F60" s="304"/>
      <c r="G60" s="304"/>
      <c r="H60" s="304"/>
      <c r="I60" s="304"/>
      <c r="J60" s="97"/>
      <c r="K60" s="304"/>
    </row>
    <row r="61" spans="1:11" ht="15.75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1" s="304"/>
      <c r="D61" s="304"/>
      <c r="F61" s="304"/>
      <c r="G61" s="304"/>
      <c r="H61" s="304"/>
      <c r="I61" s="304"/>
      <c r="J61" s="97"/>
      <c r="K61" s="304"/>
    </row>
    <row r="62" spans="1:11" ht="15.75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2" s="304"/>
      <c r="D62" s="304"/>
      <c r="F62" s="304"/>
      <c r="G62" s="304"/>
      <c r="H62" s="304"/>
      <c r="I62" s="304"/>
      <c r="J62" s="97"/>
      <c r="K62" s="304"/>
    </row>
    <row r="63" spans="1:11" ht="15.75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3" s="304"/>
      <c r="D63" s="304"/>
      <c r="F63" s="304"/>
      <c r="G63" s="304"/>
      <c r="H63" s="304"/>
      <c r="I63" s="304"/>
      <c r="J63" s="97"/>
      <c r="K63" s="304"/>
    </row>
    <row r="64" spans="1:11" ht="15.75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4" s="304"/>
      <c r="D64" s="304"/>
      <c r="F64" s="304"/>
      <c r="G64" s="304"/>
      <c r="H64" s="304"/>
      <c r="I64" s="304"/>
      <c r="J64" s="97"/>
      <c r="K64" s="304"/>
    </row>
    <row r="65" spans="1:11" ht="15.75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5" s="304"/>
      <c r="D65" s="304"/>
      <c r="F65" s="304"/>
      <c r="G65" s="304"/>
      <c r="H65" s="304"/>
      <c r="I65" s="304"/>
      <c r="J65" s="97"/>
      <c r="K65" s="304"/>
    </row>
    <row r="66" spans="1:11" ht="15.75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6" s="304"/>
      <c r="D66" s="304"/>
      <c r="F66" s="304"/>
      <c r="G66" s="304"/>
      <c r="H66" s="304"/>
      <c r="I66" s="304"/>
      <c r="J66" s="97"/>
      <c r="K66" s="304"/>
    </row>
    <row r="67" spans="1:11" ht="15.75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7" s="304"/>
      <c r="D67" s="304"/>
      <c r="F67" s="304"/>
      <c r="G67" s="304"/>
      <c r="H67" s="304"/>
      <c r="I67" s="304"/>
      <c r="J67" s="97"/>
      <c r="K67" s="304"/>
    </row>
    <row r="68" spans="1:11" ht="15.75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8" s="304"/>
      <c r="D68" s="304"/>
      <c r="F68" s="304"/>
      <c r="G68" s="304"/>
      <c r="H68" s="304"/>
      <c r="I68" s="304"/>
      <c r="J68" s="97"/>
      <c r="K68" s="304"/>
    </row>
    <row r="69" spans="1:11" ht="15.75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69" s="304"/>
      <c r="D69" s="304"/>
      <c r="F69" s="304"/>
      <c r="G69" s="304"/>
      <c r="H69" s="304"/>
      <c r="I69" s="304"/>
      <c r="J69" s="97"/>
      <c r="K69" s="304"/>
    </row>
    <row r="70" spans="1:11" ht="15.75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0" s="304"/>
      <c r="D70" s="304"/>
      <c r="F70" s="304"/>
      <c r="G70" s="304"/>
      <c r="H70" s="304"/>
      <c r="I70" s="304"/>
      <c r="J70" s="97"/>
      <c r="K70" s="304"/>
    </row>
    <row r="71" spans="1:11" ht="15.75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1" s="304"/>
      <c r="D71" s="304"/>
      <c r="F71" s="304"/>
      <c r="G71" s="304"/>
      <c r="H71" s="304"/>
      <c r="I71" s="304"/>
      <c r="J71" s="97"/>
      <c r="K71" s="304"/>
    </row>
    <row r="72" spans="1:11" ht="15.75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2" s="304"/>
      <c r="D72" s="304"/>
      <c r="F72" s="304"/>
      <c r="G72" s="304"/>
      <c r="H72" s="304"/>
      <c r="I72" s="304"/>
      <c r="J72" s="97"/>
      <c r="K72" s="304"/>
    </row>
    <row r="73" spans="1:11" ht="15.75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3" s="304"/>
      <c r="D73" s="304"/>
      <c r="F73" s="304"/>
      <c r="G73" s="304"/>
      <c r="H73" s="304"/>
      <c r="I73" s="304"/>
      <c r="J73" s="97"/>
      <c r="K73" s="304"/>
    </row>
    <row r="74" spans="1:11" ht="15.75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4" s="304"/>
      <c r="D74" s="304"/>
      <c r="F74" s="304"/>
      <c r="G74" s="304"/>
      <c r="H74" s="304"/>
      <c r="I74" s="304"/>
      <c r="J74" s="97"/>
      <c r="K74" s="304"/>
    </row>
    <row r="75" spans="1:11" ht="15.75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5" s="304"/>
      <c r="D75" s="304"/>
      <c r="F75" s="304"/>
      <c r="G75" s="304"/>
      <c r="H75" s="304"/>
      <c r="I75" s="304"/>
      <c r="J75" s="97"/>
      <c r="K75" s="304"/>
    </row>
    <row r="76" spans="1:11" ht="15.75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6" s="304"/>
      <c r="D76" s="304"/>
      <c r="F76" s="304"/>
      <c r="G76" s="304"/>
      <c r="H76" s="304"/>
      <c r="I76" s="304"/>
      <c r="J76" s="97"/>
      <c r="K76" s="304"/>
    </row>
    <row r="77" spans="1:11" ht="15.75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7" s="304"/>
      <c r="D77" s="304"/>
      <c r="F77" s="304"/>
      <c r="G77" s="304"/>
      <c r="H77" s="304"/>
      <c r="I77" s="304"/>
      <c r="J77" s="97"/>
      <c r="K77" s="304"/>
    </row>
    <row r="78" spans="1:11" ht="15.75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8" s="304"/>
      <c r="D78" s="304"/>
      <c r="F78" s="304"/>
      <c r="G78" s="304"/>
      <c r="H78" s="304"/>
      <c r="I78" s="304"/>
      <c r="J78" s="97"/>
      <c r="K78" s="304"/>
    </row>
    <row r="79" spans="1:11" ht="15.75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79" s="304"/>
      <c r="D79" s="304"/>
      <c r="F79" s="304"/>
      <c r="G79" s="304"/>
      <c r="H79" s="304"/>
      <c r="I79" s="304"/>
      <c r="J79" s="97"/>
      <c r="K79" s="304"/>
    </row>
    <row r="80" spans="1:11" ht="15.75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0" s="304"/>
      <c r="D80" s="304"/>
      <c r="F80" s="304"/>
      <c r="G80" s="304"/>
      <c r="H80" s="304"/>
      <c r="I80" s="304"/>
      <c r="J80" s="97"/>
      <c r="K80" s="304"/>
    </row>
    <row r="81" spans="1:11" ht="15.75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1" s="304"/>
      <c r="D81" s="304"/>
      <c r="F81" s="304"/>
      <c r="G81" s="304"/>
      <c r="H81" s="304"/>
      <c r="I81" s="304"/>
      <c r="J81" s="97"/>
      <c r="K81" s="304"/>
    </row>
    <row r="82" spans="1:11" ht="15.75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2" s="304"/>
      <c r="D82" s="304"/>
      <c r="F82" s="304"/>
      <c r="G82" s="304"/>
      <c r="H82" s="304"/>
      <c r="I82" s="304"/>
      <c r="J82" s="97"/>
      <c r="K82" s="304"/>
    </row>
    <row r="83" spans="1:11" ht="15.75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3" s="304"/>
      <c r="D83" s="304"/>
      <c r="F83" s="304"/>
      <c r="G83" s="304"/>
      <c r="H83" s="304"/>
      <c r="I83" s="304"/>
      <c r="J83" s="97"/>
      <c r="K83" s="304"/>
    </row>
    <row r="84" spans="1:11" ht="15.75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4" s="304"/>
      <c r="D84" s="304"/>
      <c r="F84" s="304"/>
      <c r="G84" s="304"/>
      <c r="H84" s="304"/>
      <c r="I84" s="304"/>
      <c r="J84" s="97"/>
      <c r="K84" s="304"/>
    </row>
    <row r="85" spans="1:11" ht="15.75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5" s="304"/>
      <c r="D85" s="304"/>
      <c r="F85" s="304"/>
      <c r="G85" s="304"/>
      <c r="H85" s="304"/>
      <c r="I85" s="304"/>
      <c r="J85" s="97"/>
      <c r="K85" s="304"/>
    </row>
    <row r="86" spans="1:11" ht="15.75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6" s="304"/>
      <c r="D86" s="304"/>
      <c r="F86" s="304"/>
      <c r="G86" s="304"/>
      <c r="H86" s="304"/>
      <c r="I86" s="304"/>
      <c r="J86" s="97"/>
      <c r="K86" s="304"/>
    </row>
    <row r="87" spans="1:11" ht="15.75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7" s="304"/>
      <c r="D87" s="304"/>
      <c r="F87" s="304"/>
      <c r="G87" s="304"/>
      <c r="H87" s="304"/>
      <c r="I87" s="304"/>
      <c r="J87" s="97"/>
      <c r="K87" s="304"/>
    </row>
    <row r="88" spans="1:11" ht="15.75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8" s="304"/>
      <c r="D88" s="304"/>
      <c r="F88" s="304"/>
      <c r="G88" s="304"/>
      <c r="H88" s="304"/>
      <c r="I88" s="304"/>
      <c r="J88" s="97"/>
      <c r="K88" s="304"/>
    </row>
    <row r="89" spans="1:11" ht="15.75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89" s="304"/>
      <c r="D89" s="304"/>
      <c r="F89" s="304"/>
      <c r="G89" s="304"/>
      <c r="H89" s="304"/>
      <c r="I89" s="304"/>
      <c r="J89" s="97"/>
      <c r="K89" s="304"/>
    </row>
    <row r="90" spans="1:11" ht="15.75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0" s="304"/>
      <c r="D90" s="304"/>
      <c r="F90" s="304"/>
      <c r="G90" s="304"/>
      <c r="H90" s="304"/>
      <c r="I90" s="304"/>
      <c r="J90" s="97"/>
      <c r="K90" s="304"/>
    </row>
    <row r="91" spans="1:11" ht="15.75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1" s="304"/>
      <c r="D91" s="304"/>
      <c r="F91" s="304"/>
      <c r="G91" s="304"/>
      <c r="H91" s="304"/>
      <c r="I91" s="304"/>
      <c r="J91" s="97"/>
      <c r="K91" s="304"/>
    </row>
    <row r="92" spans="1:11" ht="15.75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2" s="304"/>
      <c r="D92" s="304"/>
      <c r="F92" s="304"/>
      <c r="G92" s="304"/>
      <c r="H92" s="304"/>
      <c r="I92" s="304"/>
      <c r="J92" s="97"/>
      <c r="K92" s="304"/>
    </row>
    <row r="93" spans="1:11" ht="15.75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3" s="304"/>
      <c r="D93" s="304"/>
      <c r="F93" s="304"/>
      <c r="G93" s="304"/>
      <c r="H93" s="304"/>
      <c r="I93" s="304"/>
      <c r="J93" s="97"/>
      <c r="K93" s="304"/>
    </row>
    <row r="94" spans="1:11" ht="15.75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4" s="304"/>
      <c r="D94" s="304"/>
      <c r="F94" s="304"/>
      <c r="G94" s="304"/>
      <c r="H94" s="304"/>
      <c r="I94" s="304"/>
      <c r="J94" s="97"/>
      <c r="K94" s="304"/>
    </row>
    <row r="95" spans="1:11" ht="15.75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5" s="304"/>
      <c r="D95" s="304"/>
      <c r="F95" s="304"/>
      <c r="G95" s="304"/>
      <c r="H95" s="304"/>
      <c r="I95" s="304"/>
      <c r="J95" s="97"/>
      <c r="K95" s="304"/>
    </row>
    <row r="96" spans="1:11" ht="15.75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6" s="304"/>
      <c r="D96" s="304"/>
      <c r="F96" s="304"/>
      <c r="G96" s="304"/>
      <c r="H96" s="304"/>
      <c r="I96" s="304"/>
      <c r="J96" s="97"/>
      <c r="K96" s="304"/>
    </row>
    <row r="97" spans="1:11" ht="15.75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7" s="304"/>
      <c r="D97" s="304"/>
      <c r="F97" s="304"/>
      <c r="G97" s="304"/>
      <c r="H97" s="304"/>
      <c r="I97" s="304"/>
      <c r="J97" s="97"/>
      <c r="K97" s="304"/>
    </row>
    <row r="98" spans="1:11" ht="15.75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8" s="304"/>
      <c r="D98" s="304"/>
      <c r="F98" s="304"/>
      <c r="G98" s="304"/>
      <c r="H98" s="304"/>
      <c r="I98" s="304"/>
      <c r="J98" s="97"/>
      <c r="K98" s="304"/>
    </row>
    <row r="99" spans="1:11" ht="15.75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99" s="304"/>
      <c r="D99" s="304"/>
      <c r="F99" s="304"/>
      <c r="G99" s="304"/>
      <c r="H99" s="304"/>
      <c r="I99" s="304"/>
      <c r="J99" s="97"/>
      <c r="K99" s="304"/>
    </row>
    <row r="100" spans="1:11" ht="15.75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0" s="304"/>
      <c r="D100" s="304"/>
      <c r="F100" s="304"/>
      <c r="G100" s="304"/>
      <c r="H100" s="304"/>
      <c r="I100" s="304"/>
      <c r="J100" s="97"/>
      <c r="K100" s="304"/>
    </row>
    <row r="101" spans="1:11" ht="15.75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1" s="304"/>
      <c r="D101" s="304"/>
      <c r="F101" s="304"/>
      <c r="G101" s="304"/>
      <c r="H101" s="304"/>
      <c r="I101" s="304"/>
      <c r="J101" s="97"/>
      <c r="K101" s="304"/>
    </row>
    <row r="102" spans="1:11" ht="15.75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2" s="304"/>
      <c r="D102" s="304"/>
      <c r="F102" s="304"/>
      <c r="G102" s="304"/>
      <c r="H102" s="304"/>
      <c r="I102" s="304"/>
      <c r="J102" s="97"/>
      <c r="K102" s="304"/>
    </row>
    <row r="103" spans="1:11" ht="15.75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3" s="304"/>
      <c r="D103" s="304"/>
      <c r="F103" s="304"/>
      <c r="G103" s="304"/>
      <c r="H103" s="304"/>
      <c r="I103" s="304"/>
      <c r="J103" s="97"/>
      <c r="K103" s="304"/>
    </row>
    <row r="104" spans="1:11" ht="15.75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4" s="304"/>
      <c r="D104" s="304"/>
      <c r="F104" s="304"/>
      <c r="G104" s="304"/>
      <c r="H104" s="304"/>
      <c r="I104" s="304"/>
      <c r="J104" s="97"/>
      <c r="K104" s="304"/>
    </row>
    <row r="105" spans="1:11" ht="15.75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5" s="304"/>
      <c r="D105" s="304"/>
      <c r="F105" s="304"/>
      <c r="G105" s="304"/>
      <c r="H105" s="304"/>
      <c r="I105" s="304"/>
      <c r="J105" s="97"/>
      <c r="K105" s="304"/>
    </row>
    <row r="106" spans="1:11" ht="15.75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6" s="304"/>
      <c r="D106" s="304"/>
      <c r="F106" s="304"/>
      <c r="G106" s="304"/>
      <c r="H106" s="304"/>
      <c r="I106" s="304"/>
      <c r="J106" s="97"/>
      <c r="K106" s="304"/>
    </row>
    <row r="107" spans="1:11" ht="15.75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7" s="304"/>
      <c r="D107" s="304"/>
      <c r="F107" s="304"/>
      <c r="G107" s="304"/>
      <c r="H107" s="304"/>
      <c r="I107" s="304"/>
      <c r="J107" s="97"/>
      <c r="K107" s="304"/>
    </row>
    <row r="108" spans="1:11" ht="15.75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8" s="304"/>
      <c r="D108" s="304"/>
      <c r="F108" s="304"/>
      <c r="G108" s="304"/>
      <c r="H108" s="304"/>
      <c r="I108" s="304"/>
      <c r="J108" s="97"/>
      <c r="K108" s="304"/>
    </row>
    <row r="109" spans="1:11" ht="15.75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09" s="304"/>
      <c r="D109" s="304"/>
      <c r="F109" s="304"/>
      <c r="G109" s="304"/>
      <c r="H109" s="304"/>
      <c r="I109" s="304"/>
      <c r="J109" s="97"/>
      <c r="K109" s="304"/>
    </row>
    <row r="110" spans="1:11" ht="15.75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0" s="304"/>
      <c r="D110" s="304"/>
      <c r="F110" s="304"/>
      <c r="G110" s="304"/>
      <c r="H110" s="304"/>
      <c r="I110" s="304"/>
      <c r="J110" s="97"/>
      <c r="K110" s="304"/>
    </row>
    <row r="111" spans="1:11" ht="15.75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1" s="304"/>
      <c r="D111" s="304"/>
      <c r="F111" s="304"/>
      <c r="G111" s="304"/>
      <c r="H111" s="304"/>
      <c r="I111" s="304"/>
      <c r="J111" s="97"/>
      <c r="K111" s="304"/>
    </row>
    <row r="112" spans="1:11" ht="15.75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2" s="304"/>
      <c r="D112" s="304"/>
      <c r="F112" s="304"/>
      <c r="G112" s="304"/>
      <c r="H112" s="304"/>
      <c r="I112" s="304"/>
      <c r="J112" s="97"/>
      <c r="K112" s="304"/>
    </row>
    <row r="113" spans="1:11" ht="15.75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3" s="304"/>
      <c r="D113" s="304"/>
      <c r="F113" s="304"/>
      <c r="G113" s="304"/>
      <c r="H113" s="304"/>
      <c r="I113" s="304"/>
      <c r="J113" s="97"/>
      <c r="K113" s="304"/>
    </row>
    <row r="114" spans="1:11" ht="15.75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4" s="304"/>
      <c r="D114" s="304"/>
      <c r="F114" s="304"/>
      <c r="G114" s="304"/>
      <c r="H114" s="304"/>
      <c r="I114" s="304"/>
      <c r="J114" s="97"/>
      <c r="K114" s="304"/>
    </row>
    <row r="115" spans="1:11" ht="15.75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5" s="304"/>
      <c r="D115" s="304"/>
      <c r="F115" s="304"/>
      <c r="G115" s="304"/>
      <c r="H115" s="304"/>
      <c r="I115" s="304"/>
      <c r="J115" s="97"/>
      <c r="K115" s="304"/>
    </row>
    <row r="116" spans="1:11" ht="15.75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6" s="304"/>
      <c r="D116" s="304"/>
      <c r="F116" s="304"/>
      <c r="G116" s="304"/>
      <c r="H116" s="304"/>
      <c r="I116" s="304"/>
      <c r="J116" s="97"/>
      <c r="K116" s="304"/>
    </row>
    <row r="117" spans="1:11" ht="15.75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7" s="304"/>
      <c r="D117" s="304"/>
      <c r="F117" s="304"/>
      <c r="G117" s="304"/>
      <c r="H117" s="304"/>
      <c r="I117" s="304"/>
      <c r="J117" s="97"/>
      <c r="K117" s="304"/>
    </row>
    <row r="118" spans="1:11" ht="15.75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8" s="304"/>
      <c r="D118" s="304"/>
      <c r="F118" s="304"/>
      <c r="G118" s="304"/>
      <c r="H118" s="304"/>
      <c r="I118" s="304"/>
      <c r="J118" s="97"/>
      <c r="K118" s="304"/>
    </row>
    <row r="119" spans="1:11" ht="15.75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19" s="304"/>
      <c r="D119" s="304"/>
      <c r="F119" s="304"/>
      <c r="G119" s="304"/>
      <c r="H119" s="304"/>
      <c r="I119" s="304"/>
      <c r="J119" s="97"/>
      <c r="K119" s="304"/>
    </row>
    <row r="120" spans="1:11" ht="15.75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0" s="304"/>
      <c r="D120" s="304"/>
      <c r="F120" s="304"/>
      <c r="G120" s="304"/>
      <c r="H120" s="304"/>
      <c r="I120" s="304"/>
      <c r="J120" s="97"/>
      <c r="K120" s="304"/>
    </row>
    <row r="121" spans="1:11" ht="15.75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1" s="304"/>
      <c r="D121" s="304"/>
      <c r="F121" s="304"/>
      <c r="G121" s="304"/>
      <c r="H121" s="304"/>
      <c r="I121" s="304"/>
      <c r="J121" s="97"/>
      <c r="K121" s="304"/>
    </row>
    <row r="122" spans="1:11" ht="15.75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2" s="304"/>
      <c r="D122" s="304"/>
      <c r="F122" s="304"/>
      <c r="G122" s="304"/>
      <c r="H122" s="304"/>
      <c r="I122" s="304"/>
      <c r="J122" s="97"/>
      <c r="K122" s="304"/>
    </row>
    <row r="123" spans="1:11" ht="15.75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3" s="304"/>
      <c r="D123" s="304"/>
      <c r="F123" s="304"/>
      <c r="G123" s="304"/>
      <c r="H123" s="304"/>
      <c r="I123" s="304"/>
      <c r="J123" s="97"/>
      <c r="K123" s="304"/>
    </row>
    <row r="124" spans="1:11" ht="15.75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4" s="304"/>
      <c r="D124" s="304"/>
      <c r="F124" s="304"/>
      <c r="G124" s="304"/>
      <c r="H124" s="304"/>
      <c r="I124" s="304"/>
      <c r="J124" s="97"/>
      <c r="K124" s="304"/>
    </row>
    <row r="125" spans="1:11" ht="15.75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5" s="304"/>
      <c r="D125" s="304"/>
      <c r="F125" s="304"/>
      <c r="G125" s="304"/>
      <c r="H125" s="304"/>
      <c r="I125" s="304"/>
      <c r="J125" s="97"/>
      <c r="K125" s="304"/>
    </row>
    <row r="126" spans="1:11" ht="15.75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6" s="304"/>
      <c r="D126" s="304"/>
      <c r="F126" s="304"/>
      <c r="G126" s="304"/>
      <c r="H126" s="304"/>
      <c r="I126" s="304"/>
      <c r="J126" s="97"/>
      <c r="K126" s="304"/>
    </row>
    <row r="127" spans="1:11" ht="15.75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7" s="304"/>
      <c r="D127" s="304"/>
      <c r="F127" s="304"/>
      <c r="G127" s="304"/>
      <c r="H127" s="304"/>
      <c r="I127" s="304"/>
      <c r="J127" s="97"/>
      <c r="K127" s="304"/>
    </row>
    <row r="128" spans="1:11" ht="15.75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8" s="304"/>
      <c r="D128" s="304"/>
      <c r="F128" s="304"/>
      <c r="G128" s="304"/>
      <c r="H128" s="304"/>
      <c r="I128" s="304"/>
      <c r="J128" s="97"/>
      <c r="K128" s="304"/>
    </row>
    <row r="129" spans="1:11" ht="15.75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29" s="304"/>
      <c r="D129" s="304"/>
      <c r="F129" s="304"/>
      <c r="G129" s="304"/>
      <c r="H129" s="304"/>
      <c r="I129" s="304"/>
      <c r="J129" s="97"/>
      <c r="K129" s="304"/>
    </row>
    <row r="130" spans="1:11" ht="15.75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0" s="304"/>
      <c r="D130" s="304"/>
      <c r="F130" s="304"/>
      <c r="G130" s="304"/>
      <c r="H130" s="304"/>
      <c r="I130" s="304"/>
      <c r="J130" s="97"/>
      <c r="K130" s="304"/>
    </row>
    <row r="131" spans="1:11" ht="15.75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1" s="304"/>
      <c r="D131" s="304"/>
      <c r="F131" s="304"/>
      <c r="G131" s="304"/>
      <c r="H131" s="304"/>
      <c r="I131" s="304"/>
      <c r="J131" s="97"/>
      <c r="K131" s="304"/>
    </row>
    <row r="132" spans="1:11" ht="15.75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2" s="304"/>
      <c r="D132" s="304"/>
      <c r="F132" s="304"/>
      <c r="G132" s="304"/>
      <c r="H132" s="304"/>
      <c r="I132" s="304"/>
      <c r="J132" s="97"/>
      <c r="K132" s="304"/>
    </row>
    <row r="133" spans="1:11" ht="15.75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3" s="304"/>
      <c r="D133" s="304"/>
      <c r="F133" s="304"/>
      <c r="G133" s="304"/>
      <c r="H133" s="304"/>
      <c r="I133" s="304"/>
      <c r="J133" s="97"/>
      <c r="K133" s="304"/>
    </row>
    <row r="134" spans="1:11" ht="15.75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4" s="304"/>
      <c r="D134" s="304"/>
      <c r="F134" s="304"/>
      <c r="G134" s="304"/>
      <c r="H134" s="304"/>
      <c r="I134" s="304"/>
      <c r="J134" s="97"/>
      <c r="K134" s="304"/>
    </row>
    <row r="135" spans="1:11" ht="15.75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5" s="304"/>
      <c r="D135" s="304"/>
      <c r="F135" s="304"/>
      <c r="G135" s="304"/>
      <c r="H135" s="304"/>
      <c r="I135" s="304"/>
      <c r="J135" s="97"/>
      <c r="K135" s="304"/>
    </row>
    <row r="136" spans="1:11" ht="15.75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6" s="304"/>
      <c r="D136" s="304"/>
      <c r="F136" s="304"/>
      <c r="G136" s="304"/>
      <c r="H136" s="304"/>
      <c r="I136" s="304"/>
      <c r="J136" s="97"/>
      <c r="K136" s="304"/>
    </row>
    <row r="137" spans="1:11" ht="15.75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7" s="304"/>
      <c r="D137" s="304"/>
      <c r="F137" s="304"/>
      <c r="G137" s="304"/>
      <c r="H137" s="304"/>
      <c r="I137" s="304"/>
      <c r="J137" s="97"/>
      <c r="K137" s="304"/>
    </row>
    <row r="138" spans="1:11" ht="15.75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8" s="304"/>
      <c r="D138" s="304"/>
      <c r="F138" s="304"/>
      <c r="G138" s="304"/>
      <c r="H138" s="304"/>
      <c r="I138" s="304"/>
      <c r="J138" s="97"/>
      <c r="K138" s="304"/>
    </row>
    <row r="139" spans="1:11" ht="15.75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39" s="304"/>
      <c r="D139" s="304"/>
      <c r="F139" s="304"/>
      <c r="G139" s="304"/>
      <c r="H139" s="304"/>
      <c r="I139" s="304"/>
      <c r="J139" s="97"/>
      <c r="K139" s="304"/>
    </row>
    <row r="140" spans="1:11" ht="15.75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0" s="304"/>
      <c r="D140" s="304"/>
      <c r="F140" s="304"/>
      <c r="G140" s="304"/>
      <c r="H140" s="304"/>
      <c r="I140" s="304"/>
      <c r="J140" s="97"/>
      <c r="K140" s="304"/>
    </row>
    <row r="141" spans="1:11" ht="15.75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1" s="304"/>
      <c r="D141" s="304"/>
      <c r="F141" s="304"/>
      <c r="G141" s="304"/>
      <c r="H141" s="304"/>
      <c r="I141" s="304"/>
      <c r="J141" s="97"/>
      <c r="K141" s="304"/>
    </row>
    <row r="142" spans="1:11" ht="15.75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2" s="304"/>
      <c r="D142" s="304"/>
      <c r="F142" s="304"/>
      <c r="G142" s="304"/>
      <c r="H142" s="304"/>
      <c r="I142" s="304"/>
      <c r="J142" s="97"/>
      <c r="K142" s="304"/>
    </row>
    <row r="143" spans="1:11" ht="15.75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3" s="304"/>
      <c r="D143" s="304"/>
      <c r="F143" s="304"/>
      <c r="G143" s="304"/>
      <c r="H143" s="304"/>
      <c r="I143" s="304"/>
      <c r="J143" s="97"/>
      <c r="K143" s="304"/>
    </row>
    <row r="144" spans="1:11" ht="15.75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4" s="304"/>
      <c r="D144" s="304"/>
      <c r="F144" s="304"/>
      <c r="G144" s="304"/>
      <c r="H144" s="304"/>
      <c r="I144" s="304"/>
      <c r="J144" s="97"/>
      <c r="K144" s="304"/>
    </row>
    <row r="145" spans="1:11" ht="15.75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5" s="304"/>
      <c r="D145" s="304"/>
      <c r="F145" s="304"/>
      <c r="G145" s="304"/>
      <c r="H145" s="304"/>
      <c r="I145" s="304"/>
      <c r="J145" s="97"/>
      <c r="K145" s="304"/>
    </row>
    <row r="146" spans="1:11" ht="15.75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6" s="304"/>
      <c r="D146" s="304"/>
      <c r="F146" s="304"/>
      <c r="G146" s="304"/>
      <c r="H146" s="304"/>
      <c r="I146" s="304"/>
      <c r="J146" s="97"/>
      <c r="K146" s="304"/>
    </row>
    <row r="147" spans="1:11" ht="15.75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  <c r="C147" s="304"/>
      <c r="D147" s="304"/>
      <c r="F147" s="304"/>
      <c r="G147" s="304"/>
      <c r="H147" s="304"/>
      <c r="I147" s="304"/>
      <c r="J147" s="97"/>
      <c r="K147" s="304"/>
    </row>
    <row r="148" spans="1:11" ht="15.75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49" spans="1:11" ht="15.75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0" spans="1:11" ht="15.75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1" spans="1:11" ht="15.75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2" spans="1:11" ht="15.75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3" spans="1:11" ht="15.75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4" spans="1:11" ht="15.75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5" spans="1:11" ht="15.75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6" spans="1:11" ht="15.75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7" spans="1:11" ht="15.75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8" spans="1:11" ht="15.75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59" spans="1:11" ht="15.75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0" spans="1:11" ht="15.75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1" spans="1:1" ht="15.75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2" spans="1:1" ht="15.75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3" spans="1:1" ht="15.75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4" spans="1:1" ht="15.75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5" spans="1:1" ht="15.75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6" spans="1:1" ht="15.75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7" spans="1:1" ht="15.75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8" spans="1:1" ht="15.75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69" spans="1:1" ht="15.75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0" spans="1:1" ht="15.75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1" spans="1:1" ht="15.75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2" spans="1:1" ht="15.75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3" spans="1:1" ht="15.75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4" spans="1:1" ht="15.75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5" spans="1:1" ht="15.75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6" spans="1:1" ht="15.75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7" spans="1:1" ht="15.75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8" spans="1:1" ht="15.75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79" spans="1:1" ht="15.75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0" spans="1:1" ht="15.75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1" spans="1:1" ht="15.75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2" spans="1:1" ht="15.75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3" spans="1:1" ht="15.75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4" spans="1:1" ht="15.75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5" spans="1:1" ht="15.75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6" spans="1:1" ht="15.75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7" spans="1:1" ht="15.75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8" spans="1:1" ht="15.75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89" spans="1:1" ht="15.75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0" spans="1:1" ht="15.75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1" spans="1:1" ht="15.75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2" spans="1:1" ht="15.75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3" spans="1:1" ht="15.75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4" spans="1:1" ht="15.75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5" spans="1:1" ht="15.75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6" spans="1:1" ht="15.75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7" spans="1:1" ht="15.75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8" spans="1:1" ht="15.75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199" spans="1:1" ht="15.75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0" spans="1:1" ht="15.75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1" spans="1:1" ht="15.75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2" spans="1:1" ht="15.75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3" spans="1:1" ht="15.75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4" spans="1:1" ht="15.75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5" spans="1:1" ht="15.75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6" spans="1:1" ht="15.75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7" spans="1:1" ht="15.75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8" spans="1:1" ht="15.75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09" spans="1:1" ht="15.75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0" spans="1:1" ht="15.75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1" spans="1:1" ht="15.75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2" spans="1:1" ht="15.75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3" spans="1:1" ht="15.75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4" spans="1:1" ht="15.75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5" spans="1:1" ht="15.75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6" spans="1:1" ht="15.75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7" spans="1:1" ht="15.75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8" spans="1:1" ht="15.75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19" spans="1:1" ht="15.75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0" spans="1:1" ht="15.75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1" spans="1:1" ht="15.75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2" spans="1:1" ht="15.75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3" spans="1:1" ht="15.75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4" spans="1:1" ht="15.75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5" spans="1:1" ht="15.75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6" spans="1:1" ht="15.75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7" spans="1:1" ht="15.75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8" spans="1:1" ht="15.75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29" spans="1:1" ht="15.75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0" spans="1:1" ht="15.75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1" spans="1:1" ht="15.75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2" spans="1:1" ht="15.75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3" spans="1:1" ht="15.75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4" spans="1:1" ht="15.75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5" spans="1:1" ht="15.75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6" spans="1:1" ht="15.75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7" spans="1:1" ht="15.75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8" spans="1:1" ht="15.75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39" spans="1:1" ht="15.75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0" spans="1:1" ht="15.75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1" spans="1:1" ht="15.75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2" spans="1:1" ht="15.75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3" spans="1:1" ht="15.75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4" spans="1:1" ht="15.75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5" spans="1:1" ht="15.75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6" spans="1:1" ht="15.75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7" spans="1:1" ht="15.75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8" spans="1:1" ht="15.75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49" spans="1:1" ht="15.75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0" spans="1:1" ht="15.75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1" spans="1:1" ht="15.75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2" spans="1:1" ht="15.75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3" spans="1:1" ht="15.75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4" spans="1:1" ht="15.75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5" spans="1:1" ht="15.75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6" spans="1:1" ht="15.75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7" spans="1:1" ht="15.75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8" spans="1:1" ht="15.75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59" spans="1:1" ht="15.75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0" spans="1:1" ht="15.75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1" spans="1:1" ht="15.75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2" spans="1:1" ht="15.75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3" spans="1:1" ht="15.75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4" spans="1:1" ht="15.75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5" spans="1:1" ht="15.75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6" spans="1:1" ht="15.75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7" spans="1:1" ht="15.75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8" spans="1:1" ht="15.75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69" spans="1:1" ht="15.75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0" spans="1:1" ht="15.75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1" spans="1:1" ht="15.75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2" spans="1:1" ht="15.75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3" spans="1:1" ht="15.75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4" spans="1:1" ht="15.75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5" spans="1:1" ht="15.75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6" spans="1:1" ht="15.75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7" spans="1:1" ht="15.75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8" spans="1:1" ht="15.75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79" spans="1:1" ht="15.75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0" spans="1:1" ht="15.75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1" spans="1:1" ht="15.75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2" spans="1:1" ht="15.75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3" spans="1:1" ht="15.75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4" spans="1:1" ht="15.75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5" spans="1:1" ht="15.75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6" spans="1:1" ht="15.75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7" spans="1:1" ht="15.75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8" spans="1:1" ht="15.75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89" spans="1:1" ht="15.75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0" spans="1:1" ht="15.75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1" spans="1:1" ht="15.75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2" spans="1:1" ht="15.75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3" spans="1:1" ht="15.75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4" spans="1:1" ht="15.75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5" spans="1:1" ht="15.75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6" spans="1:1" ht="15.75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7" spans="1:1" ht="15.75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8" spans="1:1" ht="15.75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299" spans="1:1" ht="15.75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0" spans="1:1" ht="15.75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1" spans="1:1" ht="15.75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2" spans="1:1" ht="15.75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3" spans="1:1" ht="15.75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4" spans="1:1" ht="15.75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5" spans="1:1" ht="15.75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6" spans="1:1" ht="15.75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7" spans="1:1" ht="15.75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8" spans="1:1" ht="15.75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09" spans="1:1" ht="15.75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0" spans="1:1" ht="15.75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1" spans="1:1" ht="15.75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2" spans="1:1" ht="15.75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3" spans="1:1" ht="15.75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4" spans="1:1" ht="15.75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5" spans="1:1" ht="15.75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6" spans="1:1" ht="15.75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7" spans="1:1" ht="15.75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8" spans="1:1" ht="15.75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19" spans="1:1" ht="15.75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0" spans="1:1" ht="15.75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1" spans="1:1" ht="15.75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2" spans="1:1" ht="15.75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3" spans="1:1" ht="15.75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4" spans="1:1" ht="15.75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5" spans="1:1" ht="15.75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6" spans="1:1" ht="15.75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7" spans="1:1" ht="15.75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8" spans="1:1" ht="15.75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29" spans="1:1" ht="15.75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0" spans="1:1" ht="15.75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1" spans="1:1" ht="15.75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2" spans="1:1" ht="15.75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3" spans="1:1" ht="15.75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4" spans="1:1" ht="15.75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5" spans="1:1" ht="15.75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6" spans="1:1" ht="15.75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7" spans="1:1" ht="15.75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8" spans="1:1" ht="15.75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39" spans="1:1" ht="15.75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0" spans="1:1" ht="15.75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1" spans="1:1" ht="15.75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2" spans="1:1" ht="15.75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3" spans="1:1" ht="15.75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4" spans="1:1" ht="15.75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5" spans="1:1" ht="15.75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6" spans="1:1" ht="15.75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7" spans="1:1" ht="15.75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8" spans="1:1" ht="15.75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49" spans="1:1" ht="15.75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0" spans="1:1" ht="15.75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1" spans="1:1" ht="15.75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2" spans="1:1" ht="15.75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3" spans="1:1" ht="15.75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4" spans="1:1" ht="15.75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5" spans="1:1" ht="15.75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6" spans="1:1" ht="15.75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7" spans="1:1" ht="15.75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8" spans="1:1" ht="15.75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59" spans="1:1" ht="15.75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0" spans="1:1" ht="15.75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1" spans="1:1" ht="15.75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2" spans="1:1" ht="15.75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3" spans="1:1" ht="15.75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4" spans="1:1" ht="15.75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5" spans="1:1" ht="15.75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6" spans="1:1" ht="15.75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7" spans="1:1" ht="15.75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8" spans="1:1" ht="15.75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69" spans="1:1" ht="15.75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0" spans="1:1" ht="15.75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1" spans="1:1" ht="15.75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2" spans="1:1" ht="15.75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3" spans="1:1" ht="15.75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4" spans="1:1" ht="15.75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5" spans="1:1" ht="15.75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6" spans="1:1" ht="15.75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7" spans="1:1" ht="15.75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8" spans="1:1" ht="15.75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79" spans="1:1" ht="15.75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0" spans="1:1" ht="15.75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1" spans="1:1" ht="15.75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2" spans="1:1" ht="15.75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3" spans="1:1" ht="15.75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4" spans="1:1" ht="15.75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5" spans="1:1" ht="15.75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6" spans="1:1" ht="15.75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7" spans="1:1" ht="15.75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8" spans="1:1" ht="15.75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89" spans="1:1" ht="15.75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0" spans="1:1" ht="15.75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1" spans="1:1" ht="15.75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2" spans="1:1" ht="15.75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3" spans="1:1" ht="15.75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4" spans="1:1" ht="15.75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5" spans="1:1" ht="15.75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6" spans="1:1" ht="15.75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7" spans="1:1" ht="15.75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8" spans="1:1" ht="15.75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399" spans="1:1" ht="15.75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0" spans="1:1" ht="15.75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1" spans="1:1" ht="15.75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2" spans="1:1" ht="15.75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3" spans="1:1" ht="15.75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4" spans="1:1" ht="15.75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5" spans="1:1" ht="15.75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6" spans="1:1" ht="15.75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7" spans="1:1" ht="15.75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8" spans="1:1" ht="15.75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09" spans="1:1" ht="15.75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10" spans="1:1" ht="15.75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11" spans="1:1" ht="15.75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Couplings'!A:A,NHC!A:A),"")</f>
        <v/>
      </c>
    </row>
    <row r="412" spans="1:1" ht="15.75" hidden="1"/>
    <row r="413" spans="1:1" ht="15.75" hidden="1"/>
    <row r="414" spans="1:1" ht="15.75" hidden="1"/>
    <row r="415" spans="1:1" ht="15.75" hidden="1"/>
    <row r="416" spans="1:1" ht="15.75" hidden="1"/>
    <row r="417" ht="15.75" hidden="1"/>
    <row r="418" ht="15.75" hidden="1"/>
    <row r="419" ht="15.75" hidden="1"/>
    <row r="420" ht="15.75" hidden="1"/>
    <row r="421" ht="15.75" hidden="1"/>
    <row r="422" ht="15.75" hidden="1"/>
    <row r="423" ht="15.75" hidden="1"/>
    <row r="424" ht="15.75" hidden="1"/>
    <row r="425" ht="15.75" hidden="1"/>
    <row r="426" ht="15.75" hidden="1"/>
    <row r="427" ht="15.75" hidden="1"/>
    <row r="428" ht="15.75" hidden="1"/>
    <row r="429" ht="15.75" hidden="1"/>
    <row r="430" ht="15.75" hidden="1"/>
    <row r="431" ht="15.75" hidden="1"/>
    <row r="432" ht="15.75" hidden="1"/>
    <row r="433" ht="15.75" hidden="1"/>
    <row r="434" ht="15.75" hidden="1"/>
    <row r="435" ht="15.75" hidden="1"/>
    <row r="436" ht="15.75" hidden="1"/>
    <row r="437" ht="15.75" hidden="1"/>
    <row r="438" ht="15.75" hidden="1"/>
    <row r="439" ht="15.75" hidden="1"/>
    <row r="440" ht="15.75" hidden="1"/>
    <row r="441" ht="15.75" hidden="1"/>
    <row r="442" ht="15.75" hidden="1"/>
    <row r="443" ht="15.75" hidden="1"/>
    <row r="444" ht="15.75" hidden="1"/>
    <row r="445" ht="15.75" hidden="1"/>
    <row r="446" ht="15.75" hidden="1"/>
    <row r="447" ht="15.75" hidden="1"/>
    <row r="448" ht="15.75" hidden="1"/>
    <row r="449" ht="15.75" hidden="1"/>
    <row r="450" ht="15.75" hidden="1"/>
    <row r="451" ht="15.75" hidden="1"/>
    <row r="452" ht="15.75" hidden="1"/>
    <row r="453" ht="15.75" hidden="1"/>
    <row r="454" ht="15.75" hidden="1"/>
    <row r="455" ht="15.75" hidden="1"/>
    <row r="456" ht="15.75" hidden="1"/>
    <row r="457" ht="15.75" hidden="1"/>
    <row r="458" ht="15.75" hidden="1"/>
    <row r="459" ht="15.75" hidden="1"/>
    <row r="460" ht="15.75" hidden="1"/>
    <row r="461" ht="15.75" hidden="1"/>
    <row r="462" ht="15.75" hidden="1"/>
    <row r="463" ht="15.75" hidden="1"/>
    <row r="464" ht="15.75" hidden="1"/>
    <row r="465" ht="15.75" hidden="1"/>
    <row r="466" ht="15.75" hidden="1"/>
    <row r="467" ht="15.75" hidden="1"/>
    <row r="468" ht="15.75" hidden="1"/>
    <row r="469" ht="15.75" hidden="1"/>
    <row r="470" ht="15.75" hidden="1"/>
    <row r="471" ht="15.75" hidden="1"/>
    <row r="472" ht="15.75" hidden="1"/>
    <row r="473" ht="15.75" hidden="1"/>
    <row r="474" ht="15.75" hidden="1"/>
    <row r="475" ht="15.75" hidden="1"/>
    <row r="476" ht="15.75" hidden="1"/>
    <row r="477" ht="15.75" hidden="1"/>
    <row r="478" ht="15.75" hidden="1"/>
    <row r="479" ht="15.75" hidden="1"/>
    <row r="480" ht="15.75" hidden="1"/>
    <row r="481" ht="15.75" hidden="1"/>
    <row r="482" ht="15.75" hidden="1"/>
    <row r="483" ht="15.75" hidden="1"/>
    <row r="484" ht="15.75" hidden="1"/>
    <row r="485" ht="15.75" hidden="1"/>
    <row r="486" ht="15.75" hidden="1"/>
    <row r="487" ht="15.75" hidden="1"/>
    <row r="488" ht="15.75" hidden="1"/>
    <row r="489" ht="15.75" hidden="1"/>
    <row r="490" ht="15.75" hidden="1"/>
    <row r="491" ht="15.75" hidden="1"/>
    <row r="492" ht="15.75" hidden="1"/>
    <row r="493" ht="15.75" hidden="1"/>
    <row r="494" ht="15.75" hidden="1"/>
    <row r="495" ht="15.75" hidden="1"/>
    <row r="496" ht="15.75" hidden="1"/>
    <row r="497" ht="15.75" hidden="1"/>
    <row r="498" ht="15.75" hidden="1"/>
    <row r="499" ht="15.75" hidden="1"/>
    <row r="500" ht="15.75" hidden="1"/>
    <row r="501" ht="15.75" hidden="1"/>
    <row r="502" ht="15.75" hidden="1"/>
    <row r="503" ht="15.75" hidden="1"/>
    <row r="504" ht="15.75" hidden="1"/>
    <row r="505" ht="15.75" hidden="1"/>
    <row r="506" ht="15.75" hidden="1"/>
    <row r="507" ht="15.75" hidden="1"/>
    <row r="508" ht="15.75" hidden="1"/>
    <row r="509" ht="15.75" hidden="1"/>
    <row r="510" ht="15.75" hidden="1"/>
    <row r="511" ht="15.75" hidden="1"/>
    <row r="512" ht="15.75" hidden="1"/>
    <row r="513" ht="15.75" hidden="1"/>
    <row r="514" ht="15.75" hidden="1"/>
    <row r="515" ht="15.75" hidden="1"/>
    <row r="516" ht="15.75" hidden="1"/>
    <row r="517" ht="15.75" hidden="1"/>
    <row r="518" ht="15.75" hidden="1"/>
    <row r="519" ht="15.75" hidden="1"/>
    <row r="520" ht="15.75" hidden="1"/>
    <row r="521" ht="15.75" hidden="1"/>
    <row r="522" ht="15.75" hidden="1"/>
    <row r="523" ht="15.75" hidden="1"/>
    <row r="524" ht="15.75" hidden="1"/>
    <row r="525" ht="15.75" hidden="1"/>
  </sheetData>
  <sheetProtection algorithmName="SHA-512" hashValue="rij3/o6q2su9DUZNYkNpeyqECeF0yzlV6B8K12LW+ioh2vlNBOy7J7PImfPwW4SSxsxn0L06+BzlbOof84cdlA==" saltValue="BDAMOZnXKg+La8RhLwxWBQ==" spinCount="100000" sheet="1" objects="1" scenarios="1" formatColumns="0"/>
  <protectedRanges>
    <protectedRange sqref="G4:G9 G11:G13" name="Range2"/>
    <protectedRange sqref="J4:J9 J11:J13" name="Range1"/>
  </protectedRanges>
  <mergeCells count="1">
    <mergeCell ref="B2:C2"/>
  </mergeCells>
  <conditionalFormatting sqref="C1:C2">
    <cfRule type="duplicateValues" dxfId="4" priority="1"/>
  </conditionalFormatting>
  <printOptions gridLines="1"/>
  <pageMargins left="0.7" right="0.7" top="0.75" bottom="0.75" header="0.3" footer="0.3"/>
  <pageSetup scale="53" fitToHeight="0" orientation="portrait" horizontalDpi="4294967292" verticalDpi="4294967292" r:id="rId1"/>
  <headerFooter>
    <oddHeader>&amp;LDIELECTRIC UNIONS
&amp;K00-041Subject to change without notice&amp;RDIELECTRIC UNIONS
Page &amp;P of &amp;N</oddHeader>
    <oddFooter>&amp;L&amp;"Calibri,Regular"&amp;10&amp;K000000Alro Products International
sales@alroproducts.com&amp;C&amp;"Calibri,Regular"&amp;10 &amp;K0000002348 Linden Blvd, Brooklyn, NY 11208
www.alroproducts.com&amp;R&amp;"Calibri,Regular"&amp;10&amp;K000000Tel: (718) 566-1000
Fax: (718) 566-1799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81F198-C88C-4DB7-8492-EA96BAF57150}">
  <sheetPr codeName="Sheet23">
    <tabColor theme="6" tint="-0.249977111117893"/>
    <pageSetUpPr fitToPage="1"/>
  </sheetPr>
  <dimension ref="A1:N504"/>
  <sheetViews>
    <sheetView showGridLines="0" zoomScaleNormal="100" zoomScalePageLayoutView="90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.75" zeroHeight="1"/>
  <cols>
    <col min="1" max="1" width="8.7109375" style="304" hidden="1" customWidth="1"/>
    <col min="2" max="2" width="15.7109375" style="45" customWidth="1"/>
    <col min="3" max="3" width="9.85546875" style="1118" customWidth="1"/>
    <col min="4" max="4" width="40.7109375" style="364" customWidth="1"/>
    <col min="5" max="5" width="11.5703125" style="1288" bestFit="1" customWidth="1"/>
    <col min="6" max="6" width="12.42578125" style="303" bestFit="1" customWidth="1"/>
    <col min="7" max="7" width="12.42578125" style="1288" customWidth="1"/>
    <col min="8" max="9" width="9.85546875" style="47" customWidth="1"/>
    <col min="10" max="10" width="9.7109375" style="1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324"/>
      <c r="C1" s="325"/>
      <c r="D1" s="326"/>
      <c r="E1" s="1270"/>
      <c r="F1" s="289"/>
      <c r="G1" s="1347"/>
      <c r="H1" s="327"/>
      <c r="I1" s="328"/>
      <c r="J1" s="465" t="s">
        <v>5163</v>
      </c>
      <c r="K1" s="1884" t="s">
        <v>3940</v>
      </c>
      <c r="L1" s="304"/>
      <c r="M1" s="1287"/>
    </row>
    <row r="2" spans="1:14" ht="16.5" thickBot="1">
      <c r="B2" s="1886" t="s">
        <v>4041</v>
      </c>
      <c r="C2" s="1887"/>
      <c r="D2" s="331"/>
      <c r="E2" s="1271"/>
      <c r="F2" s="290">
        <f>'Lead Sheet'!B25</f>
        <v>0</v>
      </c>
      <c r="G2" s="1348"/>
      <c r="H2" s="332"/>
      <c r="I2" s="333"/>
      <c r="J2" s="466"/>
      <c r="K2" s="1885"/>
      <c r="L2" s="304"/>
      <c r="M2" s="1287"/>
    </row>
    <row r="3" spans="1:14" s="307" customFormat="1" ht="32.25" thickBot="1">
      <c r="A3" s="305"/>
      <c r="B3" s="334"/>
      <c r="C3" s="335" t="s">
        <v>552</v>
      </c>
      <c r="D3" s="336" t="s">
        <v>5640</v>
      </c>
      <c r="E3" s="1272" t="s">
        <v>553</v>
      </c>
      <c r="F3" s="291" t="s">
        <v>0</v>
      </c>
      <c r="G3" s="1272" t="s">
        <v>670</v>
      </c>
      <c r="H3" s="338" t="s">
        <v>3</v>
      </c>
      <c r="I3" s="339" t="s">
        <v>4</v>
      </c>
      <c r="J3" s="467" t="s">
        <v>2</v>
      </c>
      <c r="K3" s="1473" t="s">
        <v>424</v>
      </c>
      <c r="L3" s="461" t="s">
        <v>5638</v>
      </c>
      <c r="M3" s="1392">
        <f>SUM(K:K)</f>
        <v>0</v>
      </c>
      <c r="N3" s="462"/>
    </row>
    <row r="4" spans="1:14" s="307" customFormat="1" ht="29.25" customHeight="1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" s="1110"/>
      <c r="C4" s="468"/>
      <c r="D4" s="469" t="s">
        <v>5451</v>
      </c>
      <c r="E4" s="1343"/>
      <c r="F4" s="308"/>
      <c r="G4" s="1343"/>
      <c r="H4" s="470"/>
      <c r="I4" s="471"/>
      <c r="J4" s="275"/>
      <c r="K4" s="1578"/>
      <c r="L4" s="463"/>
      <c r="M4" s="1393"/>
      <c r="N4" s="464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" s="513"/>
      <c r="C5" s="564"/>
      <c r="D5" s="473" t="s">
        <v>5452</v>
      </c>
      <c r="E5" s="1314"/>
      <c r="F5" s="309"/>
      <c r="G5" s="1289"/>
      <c r="H5" s="474"/>
      <c r="I5" s="474"/>
      <c r="J5" s="203"/>
      <c r="K5" s="1404"/>
      <c r="L5" s="304"/>
      <c r="M5" s="1287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" s="400"/>
      <c r="C6" s="384" t="s">
        <v>1153</v>
      </c>
      <c r="D6" s="342" t="s">
        <v>10518</v>
      </c>
      <c r="E6" s="1278">
        <v>65.75</v>
      </c>
      <c r="F6" s="294">
        <f>$F$2</f>
        <v>0</v>
      </c>
      <c r="G6" s="1278">
        <f>IFERROR(E6*F6,"-")</f>
        <v>0</v>
      </c>
      <c r="H6" s="386">
        <v>100</v>
      </c>
      <c r="I6" s="386">
        <v>200</v>
      </c>
      <c r="J6" s="98"/>
      <c r="K6" s="1383">
        <f>IFERROR(G6*J6,0)</f>
        <v>0</v>
      </c>
      <c r="L6" s="304"/>
      <c r="M6" s="1287"/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" s="400"/>
      <c r="C7" s="387" t="s">
        <v>1154</v>
      </c>
      <c r="D7" s="388" t="s">
        <v>10519</v>
      </c>
      <c r="E7" s="1275">
        <v>65.75</v>
      </c>
      <c r="F7" s="295">
        <f>$F$2</f>
        <v>0</v>
      </c>
      <c r="G7" s="1275">
        <f t="shared" ref="G7:G16" si="0">IFERROR(E7*F7,"-")</f>
        <v>0</v>
      </c>
      <c r="H7" s="390">
        <v>100</v>
      </c>
      <c r="I7" s="390">
        <v>200</v>
      </c>
      <c r="J7" s="99"/>
      <c r="K7" s="1385">
        <f t="shared" ref="K7:K16" si="1">IFERROR(G7*J7,0)</f>
        <v>0</v>
      </c>
      <c r="L7" s="304"/>
      <c r="M7" s="1287"/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" s="400"/>
      <c r="C8" s="387" t="s">
        <v>1155</v>
      </c>
      <c r="D8" s="388" t="s">
        <v>10520</v>
      </c>
      <c r="E8" s="1275">
        <v>73.33</v>
      </c>
      <c r="F8" s="295">
        <f>$F$2</f>
        <v>0</v>
      </c>
      <c r="G8" s="1275">
        <f t="shared" si="0"/>
        <v>0</v>
      </c>
      <c r="H8" s="390">
        <v>60</v>
      </c>
      <c r="I8" s="390">
        <v>120</v>
      </c>
      <c r="J8" s="99"/>
      <c r="K8" s="1385">
        <f t="shared" si="1"/>
        <v>0</v>
      </c>
      <c r="L8" s="304"/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" s="400"/>
      <c r="C9" s="391" t="s">
        <v>1156</v>
      </c>
      <c r="D9" s="349" t="s">
        <v>10521</v>
      </c>
      <c r="E9" s="1276">
        <v>84.3</v>
      </c>
      <c r="F9" s="296">
        <f>$F$2</f>
        <v>0</v>
      </c>
      <c r="G9" s="1276">
        <f t="shared" si="0"/>
        <v>0</v>
      </c>
      <c r="H9" s="393">
        <v>40</v>
      </c>
      <c r="I9" s="393">
        <v>80</v>
      </c>
      <c r="J9" s="100"/>
      <c r="K9" s="1389">
        <f t="shared" si="1"/>
        <v>0</v>
      </c>
      <c r="L9" s="304"/>
      <c r="M9" s="1287"/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" s="400"/>
      <c r="C10" s="387" t="s">
        <v>1157</v>
      </c>
      <c r="D10" s="388" t="s">
        <v>10522</v>
      </c>
      <c r="E10" s="1275">
        <v>96.45</v>
      </c>
      <c r="F10" s="295">
        <f t="shared" ref="F10:F16" si="2">$F$2</f>
        <v>0</v>
      </c>
      <c r="G10" s="1275">
        <f t="shared" si="0"/>
        <v>0</v>
      </c>
      <c r="H10" s="390">
        <v>40</v>
      </c>
      <c r="I10" s="390">
        <v>80</v>
      </c>
      <c r="J10" s="99"/>
      <c r="K10" s="1385">
        <f t="shared" si="1"/>
        <v>0</v>
      </c>
      <c r="L10" s="304"/>
      <c r="M10" s="1287"/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" s="400"/>
      <c r="C11" s="387" t="s">
        <v>1158</v>
      </c>
      <c r="D11" s="388" t="s">
        <v>10523</v>
      </c>
      <c r="E11" s="1275">
        <v>114.61</v>
      </c>
      <c r="F11" s="295">
        <f t="shared" si="2"/>
        <v>0</v>
      </c>
      <c r="G11" s="1275">
        <f t="shared" si="0"/>
        <v>0</v>
      </c>
      <c r="H11" s="390">
        <v>12</v>
      </c>
      <c r="I11" s="390">
        <v>24</v>
      </c>
      <c r="J11" s="99"/>
      <c r="K11" s="1385">
        <f t="shared" si="1"/>
        <v>0</v>
      </c>
      <c r="L11" s="304"/>
      <c r="M11" s="1287"/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" s="400"/>
      <c r="C12" s="387" t="s">
        <v>1159</v>
      </c>
      <c r="D12" s="388" t="s">
        <v>10524</v>
      </c>
      <c r="E12" s="1275">
        <v>171.64</v>
      </c>
      <c r="F12" s="295">
        <f t="shared" si="2"/>
        <v>0</v>
      </c>
      <c r="G12" s="1275">
        <f t="shared" si="0"/>
        <v>0</v>
      </c>
      <c r="H12" s="390">
        <v>12</v>
      </c>
      <c r="I12" s="390">
        <v>24</v>
      </c>
      <c r="J12" s="99"/>
      <c r="K12" s="1385">
        <f t="shared" si="1"/>
        <v>0</v>
      </c>
      <c r="L12" s="304"/>
      <c r="M12" s="1287"/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" s="400"/>
      <c r="C13" s="387" t="s">
        <v>1160</v>
      </c>
      <c r="D13" s="388" t="s">
        <v>10525</v>
      </c>
      <c r="E13" s="1275">
        <v>247.11</v>
      </c>
      <c r="F13" s="295">
        <f t="shared" si="2"/>
        <v>0</v>
      </c>
      <c r="G13" s="1275">
        <f t="shared" si="0"/>
        <v>0</v>
      </c>
      <c r="H13" s="390">
        <v>8</v>
      </c>
      <c r="I13" s="390">
        <v>16</v>
      </c>
      <c r="J13" s="99"/>
      <c r="K13" s="1385">
        <f t="shared" si="1"/>
        <v>0</v>
      </c>
      <c r="L13" s="304"/>
      <c r="M13" s="1287"/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" s="400"/>
      <c r="C14" s="387" t="s">
        <v>1161</v>
      </c>
      <c r="D14" s="388" t="s">
        <v>10526</v>
      </c>
      <c r="E14" s="1275">
        <v>442.68</v>
      </c>
      <c r="F14" s="295">
        <f t="shared" si="2"/>
        <v>0</v>
      </c>
      <c r="G14" s="1275">
        <f t="shared" si="0"/>
        <v>0</v>
      </c>
      <c r="H14" s="390">
        <v>4</v>
      </c>
      <c r="I14" s="390">
        <v>8</v>
      </c>
      <c r="J14" s="99"/>
      <c r="K14" s="1385">
        <f t="shared" si="1"/>
        <v>0</v>
      </c>
      <c r="L14" s="304"/>
      <c r="M14" s="1287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" s="400"/>
      <c r="C15" s="387" t="s">
        <v>1162</v>
      </c>
      <c r="D15" s="388" t="s">
        <v>10527</v>
      </c>
      <c r="E15" s="1275">
        <v>637.72</v>
      </c>
      <c r="F15" s="295">
        <f t="shared" si="2"/>
        <v>0</v>
      </c>
      <c r="G15" s="1275">
        <f t="shared" si="0"/>
        <v>0</v>
      </c>
      <c r="H15" s="390">
        <v>4</v>
      </c>
      <c r="I15" s="390">
        <v>8</v>
      </c>
      <c r="J15" s="99"/>
      <c r="K15" s="1385">
        <f t="shared" si="1"/>
        <v>0</v>
      </c>
      <c r="L15" s="304"/>
      <c r="M15" s="1287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" s="400"/>
      <c r="C16" s="391" t="s">
        <v>1163</v>
      </c>
      <c r="D16" s="349" t="s">
        <v>10528</v>
      </c>
      <c r="E16" s="1276">
        <v>805.34</v>
      </c>
      <c r="F16" s="296">
        <f t="shared" si="2"/>
        <v>0</v>
      </c>
      <c r="G16" s="1276">
        <f t="shared" si="0"/>
        <v>0</v>
      </c>
      <c r="H16" s="393">
        <v>4</v>
      </c>
      <c r="I16" s="393">
        <v>4</v>
      </c>
      <c r="J16" s="100"/>
      <c r="K16" s="1389">
        <f t="shared" si="1"/>
        <v>0</v>
      </c>
      <c r="L16" s="304"/>
      <c r="M16" s="1287"/>
    </row>
    <row r="17" spans="1:13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" s="513"/>
      <c r="C17" s="564"/>
      <c r="D17" s="473" t="s">
        <v>18</v>
      </c>
      <c r="E17" s="1314" t="s">
        <v>563</v>
      </c>
      <c r="F17" s="309"/>
      <c r="G17" s="1289"/>
      <c r="H17" s="474"/>
      <c r="I17" s="474"/>
      <c r="J17" s="203"/>
      <c r="K17" s="1404"/>
      <c r="L17" s="304"/>
      <c r="M17" s="1287"/>
    </row>
    <row r="18" spans="1:13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" s="400"/>
      <c r="C18" s="384" t="s">
        <v>1164</v>
      </c>
      <c r="D18" s="342" t="s">
        <v>10494</v>
      </c>
      <c r="E18" s="1278">
        <v>82.43</v>
      </c>
      <c r="F18" s="294">
        <f>$F$2</f>
        <v>0</v>
      </c>
      <c r="G18" s="1278">
        <f>IFERROR(E18*F18,"-")</f>
        <v>0</v>
      </c>
      <c r="H18" s="386">
        <v>100</v>
      </c>
      <c r="I18" s="386">
        <v>200</v>
      </c>
      <c r="J18" s="102"/>
      <c r="K18" s="1383">
        <f>IFERROR(G18*J18,0)</f>
        <v>0</v>
      </c>
      <c r="L18" s="304"/>
      <c r="M18" s="1287"/>
    </row>
    <row r="19" spans="1:13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" s="400"/>
      <c r="C19" s="387" t="s">
        <v>1165</v>
      </c>
      <c r="D19" s="388" t="s">
        <v>10495</v>
      </c>
      <c r="E19" s="1275">
        <v>104.52</v>
      </c>
      <c r="F19" s="295">
        <f>$F$2</f>
        <v>0</v>
      </c>
      <c r="G19" s="1275">
        <f>IFERROR(E19*F19,"-")</f>
        <v>0</v>
      </c>
      <c r="H19" s="390">
        <v>100</v>
      </c>
      <c r="I19" s="390">
        <v>200</v>
      </c>
      <c r="J19" s="99"/>
      <c r="K19" s="1385">
        <f>IFERROR(G19*J19,0)</f>
        <v>0</v>
      </c>
      <c r="L19" s="304"/>
      <c r="M19" s="1287"/>
    </row>
    <row r="20" spans="1:13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" s="400"/>
      <c r="C20" s="387" t="s">
        <v>1166</v>
      </c>
      <c r="D20" s="388" t="s">
        <v>10496</v>
      </c>
      <c r="E20" s="1275">
        <v>104.52</v>
      </c>
      <c r="F20" s="295">
        <f>$F$2</f>
        <v>0</v>
      </c>
      <c r="G20" s="1275">
        <f>IFERROR(E20*F20,"-")</f>
        <v>0</v>
      </c>
      <c r="H20" s="390">
        <v>100</v>
      </c>
      <c r="I20" s="390">
        <v>200</v>
      </c>
      <c r="J20" s="104"/>
      <c r="K20" s="1385">
        <f>IFERROR(G20*J20,0)</f>
        <v>0</v>
      </c>
      <c r="L20" s="304"/>
      <c r="M20" s="1287"/>
    </row>
    <row r="21" spans="1:13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" s="400"/>
      <c r="C21" s="387" t="s">
        <v>1167</v>
      </c>
      <c r="D21" s="388" t="s">
        <v>10497</v>
      </c>
      <c r="E21" s="1275">
        <v>145.04</v>
      </c>
      <c r="F21" s="295">
        <f>$F$2</f>
        <v>0</v>
      </c>
      <c r="G21" s="1275">
        <f>IFERROR(E21*F21,"-")</f>
        <v>0</v>
      </c>
      <c r="H21" s="390">
        <v>30</v>
      </c>
      <c r="I21" s="390">
        <v>60</v>
      </c>
      <c r="J21" s="104"/>
      <c r="K21" s="1385">
        <f>IFERROR(G21*J21,0)</f>
        <v>0</v>
      </c>
      <c r="L21" s="304"/>
      <c r="M21" s="1287"/>
    </row>
    <row r="22" spans="1:13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" s="400"/>
      <c r="C22" s="391" t="s">
        <v>1168</v>
      </c>
      <c r="D22" s="349" t="s">
        <v>10498</v>
      </c>
      <c r="E22" s="1276">
        <v>106.88</v>
      </c>
      <c r="F22" s="296">
        <f>$F$2</f>
        <v>0</v>
      </c>
      <c r="G22" s="1276">
        <f>IFERROR(E22*F22,"-")</f>
        <v>0</v>
      </c>
      <c r="H22" s="393">
        <v>45</v>
      </c>
      <c r="I22" s="393">
        <v>90</v>
      </c>
      <c r="J22" s="100"/>
      <c r="K22" s="1389">
        <f>IFERROR(G22*J22,0)</f>
        <v>0</v>
      </c>
      <c r="L22" s="304"/>
      <c r="M22" s="1287"/>
    </row>
    <row r="23" spans="1:13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" s="400"/>
      <c r="C23" s="408"/>
      <c r="D23" s="406"/>
      <c r="E23" s="1344" t="s">
        <v>563</v>
      </c>
      <c r="F23" s="299"/>
      <c r="G23" s="1277"/>
      <c r="H23" s="356"/>
      <c r="I23" s="356"/>
      <c r="J23" s="150"/>
      <c r="K23" s="1387"/>
      <c r="L23" s="304"/>
      <c r="M23" s="1287"/>
    </row>
    <row r="24" spans="1:13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" s="400"/>
      <c r="C24" s="384" t="s">
        <v>1169</v>
      </c>
      <c r="D24" s="342" t="s">
        <v>10499</v>
      </c>
      <c r="E24" s="1278">
        <v>130.19</v>
      </c>
      <c r="F24" s="294">
        <f>$F$2</f>
        <v>0</v>
      </c>
      <c r="G24" s="1278">
        <f>IFERROR(E24*F24,"-")</f>
        <v>0</v>
      </c>
      <c r="H24" s="386">
        <v>50</v>
      </c>
      <c r="I24" s="386">
        <v>100</v>
      </c>
      <c r="J24" s="102"/>
      <c r="K24" s="1383">
        <f>IFERROR(G24*J24,0)</f>
        <v>0</v>
      </c>
      <c r="L24" s="304"/>
      <c r="M24" s="1287"/>
    </row>
    <row r="25" spans="1:13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" s="400"/>
      <c r="C25" s="391" t="s">
        <v>1170</v>
      </c>
      <c r="D25" s="349" t="s">
        <v>10500</v>
      </c>
      <c r="E25" s="1276">
        <v>127.65</v>
      </c>
      <c r="F25" s="296">
        <f>$F$2</f>
        <v>0</v>
      </c>
      <c r="G25" s="1276">
        <f>IFERROR(E25*F25,"-")</f>
        <v>0</v>
      </c>
      <c r="H25" s="393">
        <v>50</v>
      </c>
      <c r="I25" s="393">
        <v>100</v>
      </c>
      <c r="J25" s="100"/>
      <c r="K25" s="1389">
        <f>IFERROR(G25*J25,0)</f>
        <v>0</v>
      </c>
      <c r="L25" s="304"/>
      <c r="M25" s="1287"/>
    </row>
    <row r="26" spans="1:13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" s="400"/>
      <c r="C26" s="408"/>
      <c r="D26" s="406"/>
      <c r="E26" s="1344" t="s">
        <v>563</v>
      </c>
      <c r="F26" s="299"/>
      <c r="G26" s="1277"/>
      <c r="H26" s="356"/>
      <c r="I26" s="356"/>
      <c r="J26" s="150"/>
      <c r="K26" s="1387"/>
      <c r="L26" s="304"/>
      <c r="M26" s="1287"/>
    </row>
    <row r="27" spans="1:13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" s="400"/>
      <c r="C27" s="384" t="s">
        <v>1171</v>
      </c>
      <c r="D27" s="342" t="s">
        <v>10501</v>
      </c>
      <c r="E27" s="1278">
        <v>259.14</v>
      </c>
      <c r="F27" s="294">
        <f>$F$2</f>
        <v>0</v>
      </c>
      <c r="G27" s="1278">
        <f>IFERROR(E27*F27,"-")</f>
        <v>0</v>
      </c>
      <c r="H27" s="386">
        <v>25</v>
      </c>
      <c r="I27" s="386">
        <v>50</v>
      </c>
      <c r="J27" s="102"/>
      <c r="K27" s="1383">
        <f>IFERROR(G27*J27,0)</f>
        <v>0</v>
      </c>
      <c r="L27" s="304"/>
      <c r="M27" s="1287"/>
    </row>
    <row r="28" spans="1:13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" s="400"/>
      <c r="C28" s="387" t="s">
        <v>1172</v>
      </c>
      <c r="D28" s="388" t="s">
        <v>10502</v>
      </c>
      <c r="E28" s="1275">
        <v>174.33</v>
      </c>
      <c r="F28" s="295">
        <f>$F$2</f>
        <v>0</v>
      </c>
      <c r="G28" s="1275">
        <f>IFERROR(E28*F28,"-")</f>
        <v>0</v>
      </c>
      <c r="H28" s="390">
        <v>30</v>
      </c>
      <c r="I28" s="390">
        <v>60</v>
      </c>
      <c r="J28" s="99"/>
      <c r="K28" s="1385">
        <f>IFERROR(G28*J28,0)</f>
        <v>0</v>
      </c>
      <c r="L28" s="304"/>
      <c r="M28" s="1287"/>
    </row>
    <row r="29" spans="1:13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" s="400"/>
      <c r="C29" s="391" t="s">
        <v>1173</v>
      </c>
      <c r="D29" s="349" t="s">
        <v>10503</v>
      </c>
      <c r="E29" s="1276">
        <v>167.98</v>
      </c>
      <c r="F29" s="296">
        <f>$F$2</f>
        <v>0</v>
      </c>
      <c r="G29" s="1276">
        <f>IFERROR(E29*F29,"-")</f>
        <v>0</v>
      </c>
      <c r="H29" s="393">
        <v>30</v>
      </c>
      <c r="I29" s="393">
        <v>60</v>
      </c>
      <c r="J29" s="103"/>
      <c r="K29" s="1389">
        <f>IFERROR(G29*J29,0)</f>
        <v>0</v>
      </c>
      <c r="L29" s="304"/>
      <c r="M29" s="1287"/>
    </row>
    <row r="30" spans="1:13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" s="400"/>
      <c r="C30" s="408"/>
      <c r="D30" s="406"/>
      <c r="E30" s="1344" t="s">
        <v>563</v>
      </c>
      <c r="F30" s="299"/>
      <c r="G30" s="1277"/>
      <c r="H30" s="356"/>
      <c r="I30" s="356"/>
      <c r="J30" s="150"/>
      <c r="K30" s="1387"/>
      <c r="L30" s="304"/>
      <c r="M30" s="1287"/>
    </row>
    <row r="31" spans="1:13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" s="400"/>
      <c r="C31" s="384" t="s">
        <v>1174</v>
      </c>
      <c r="D31" s="342" t="s">
        <v>10504</v>
      </c>
      <c r="E31" s="1278">
        <v>269.26</v>
      </c>
      <c r="F31" s="294">
        <f>$F$2</f>
        <v>0</v>
      </c>
      <c r="G31" s="1278">
        <f>IFERROR(E31*F31,"-")</f>
        <v>0</v>
      </c>
      <c r="H31" s="386">
        <v>30</v>
      </c>
      <c r="I31" s="386">
        <v>60</v>
      </c>
      <c r="J31" s="102"/>
      <c r="K31" s="1383">
        <f>IFERROR(G31*J31,0)</f>
        <v>0</v>
      </c>
      <c r="L31" s="304"/>
      <c r="M31" s="1287"/>
    </row>
    <row r="32" spans="1:13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" s="400"/>
      <c r="C32" s="387" t="s">
        <v>1175</v>
      </c>
      <c r="D32" s="388" t="s">
        <v>10505</v>
      </c>
      <c r="E32" s="1275">
        <v>239.02</v>
      </c>
      <c r="F32" s="295">
        <f>$F$2</f>
        <v>0</v>
      </c>
      <c r="G32" s="1275">
        <f>IFERROR(E32*F32,"-")</f>
        <v>0</v>
      </c>
      <c r="H32" s="390">
        <v>30</v>
      </c>
      <c r="I32" s="390">
        <v>60</v>
      </c>
      <c r="J32" s="99"/>
      <c r="K32" s="1385">
        <f>IFERROR(G32*J32,0)</f>
        <v>0</v>
      </c>
      <c r="L32" s="304"/>
      <c r="M32" s="1287"/>
    </row>
    <row r="33" spans="1:13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" s="400"/>
      <c r="C33" s="387" t="s">
        <v>1176</v>
      </c>
      <c r="D33" s="388" t="s">
        <v>10506</v>
      </c>
      <c r="E33" s="1275">
        <v>230.22</v>
      </c>
      <c r="F33" s="295">
        <f>$F$2</f>
        <v>0</v>
      </c>
      <c r="G33" s="1275">
        <f>IFERROR(E33*F33,"-")</f>
        <v>0</v>
      </c>
      <c r="H33" s="390">
        <v>20</v>
      </c>
      <c r="I33" s="390">
        <v>40</v>
      </c>
      <c r="J33" s="104"/>
      <c r="K33" s="1385">
        <f>IFERROR(G33*J33,0)</f>
        <v>0</v>
      </c>
      <c r="L33" s="304"/>
      <c r="M33" s="1287"/>
    </row>
    <row r="34" spans="1:13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" s="400"/>
      <c r="C34" s="391" t="s">
        <v>1177</v>
      </c>
      <c r="D34" s="349" t="s">
        <v>10507</v>
      </c>
      <c r="E34" s="1276">
        <v>261.77999999999997</v>
      </c>
      <c r="F34" s="296">
        <f>$F$2</f>
        <v>0</v>
      </c>
      <c r="G34" s="1276">
        <f>IFERROR(E34*F34,"-")</f>
        <v>0</v>
      </c>
      <c r="H34" s="393">
        <v>20</v>
      </c>
      <c r="I34" s="393">
        <v>40</v>
      </c>
      <c r="J34" s="100"/>
      <c r="K34" s="1389">
        <f>IFERROR(G34*J34,0)</f>
        <v>0</v>
      </c>
      <c r="L34" s="304"/>
      <c r="M34" s="1287"/>
    </row>
    <row r="35" spans="1:13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" s="400"/>
      <c r="C35" s="408"/>
      <c r="D35" s="406"/>
      <c r="E35" s="1344" t="s">
        <v>563</v>
      </c>
      <c r="F35" s="299"/>
      <c r="G35" s="1277"/>
      <c r="H35" s="356"/>
      <c r="I35" s="356"/>
      <c r="J35" s="150"/>
      <c r="K35" s="1387"/>
      <c r="L35" s="304"/>
      <c r="M35" s="1287"/>
    </row>
    <row r="36" spans="1:13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" s="400"/>
      <c r="C36" s="384" t="s">
        <v>1178</v>
      </c>
      <c r="D36" s="342" t="s">
        <v>10508</v>
      </c>
      <c r="E36" s="1278">
        <v>388.6</v>
      </c>
      <c r="F36" s="294">
        <f>$F$2</f>
        <v>0</v>
      </c>
      <c r="G36" s="1278">
        <f>IFERROR(E36*F36,"-")</f>
        <v>0</v>
      </c>
      <c r="H36" s="386">
        <v>16</v>
      </c>
      <c r="I36" s="386">
        <v>32</v>
      </c>
      <c r="J36" s="98"/>
      <c r="K36" s="1383">
        <f>IFERROR(G36*J36,0)</f>
        <v>0</v>
      </c>
      <c r="L36" s="304"/>
      <c r="M36" s="1287"/>
    </row>
    <row r="37" spans="1:13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" s="400"/>
      <c r="C37" s="387" t="s">
        <v>1179</v>
      </c>
      <c r="D37" s="388" t="s">
        <v>10509</v>
      </c>
      <c r="E37" s="1275">
        <v>388.6</v>
      </c>
      <c r="F37" s="295">
        <f>$F$2</f>
        <v>0</v>
      </c>
      <c r="G37" s="1275">
        <f>IFERROR(E37*F37,"-")</f>
        <v>0</v>
      </c>
      <c r="H37" s="390">
        <v>16</v>
      </c>
      <c r="I37" s="390">
        <v>32</v>
      </c>
      <c r="J37" s="104"/>
      <c r="K37" s="1385">
        <f>IFERROR(G37*J37,0)</f>
        <v>0</v>
      </c>
      <c r="L37" s="304"/>
      <c r="M37" s="1287"/>
    </row>
    <row r="38" spans="1:13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" s="400"/>
      <c r="C38" s="387" t="s">
        <v>1180</v>
      </c>
      <c r="D38" s="388" t="s">
        <v>10510</v>
      </c>
      <c r="E38" s="1275">
        <v>333.68</v>
      </c>
      <c r="F38" s="295">
        <f>$F$2</f>
        <v>0</v>
      </c>
      <c r="G38" s="1275">
        <f>IFERROR(E38*F38,"-")</f>
        <v>0</v>
      </c>
      <c r="H38" s="390">
        <v>16</v>
      </c>
      <c r="I38" s="390">
        <v>32</v>
      </c>
      <c r="J38" s="99"/>
      <c r="K38" s="1385">
        <f>IFERROR(G38*J38,0)</f>
        <v>0</v>
      </c>
      <c r="L38" s="304"/>
      <c r="M38" s="1287"/>
    </row>
    <row r="39" spans="1:13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" s="400"/>
      <c r="C39" s="387" t="s">
        <v>1181</v>
      </c>
      <c r="D39" s="388" t="s">
        <v>10511</v>
      </c>
      <c r="E39" s="1275">
        <v>393.12</v>
      </c>
      <c r="F39" s="295">
        <f>$F$2</f>
        <v>0</v>
      </c>
      <c r="G39" s="1275">
        <f>IFERROR(E39*F39,"-")</f>
        <v>0</v>
      </c>
      <c r="H39" s="390">
        <v>12</v>
      </c>
      <c r="I39" s="390">
        <v>24</v>
      </c>
      <c r="J39" s="104"/>
      <c r="K39" s="1385">
        <f>IFERROR(G39*J39,0)</f>
        <v>0</v>
      </c>
      <c r="L39" s="304"/>
      <c r="M39" s="1287"/>
    </row>
    <row r="40" spans="1:13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" s="400"/>
      <c r="C40" s="391" t="s">
        <v>1182</v>
      </c>
      <c r="D40" s="349" t="s">
        <v>10512</v>
      </c>
      <c r="E40" s="1276">
        <v>331.07</v>
      </c>
      <c r="F40" s="296">
        <f>$F$2</f>
        <v>0</v>
      </c>
      <c r="G40" s="1276">
        <f>IFERROR(E40*F40,"-")</f>
        <v>0</v>
      </c>
      <c r="H40" s="393">
        <v>12</v>
      </c>
      <c r="I40" s="393">
        <v>24</v>
      </c>
      <c r="J40" s="100"/>
      <c r="K40" s="1389">
        <f>IFERROR(G40*J40,0)</f>
        <v>0</v>
      </c>
      <c r="L40" s="304"/>
      <c r="M40" s="1287"/>
    </row>
    <row r="41" spans="1:13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1" s="400"/>
      <c r="C41" s="408"/>
      <c r="D41" s="406"/>
      <c r="E41" s="1344" t="s">
        <v>563</v>
      </c>
      <c r="F41" s="299"/>
      <c r="G41" s="1277"/>
      <c r="H41" s="356"/>
      <c r="I41" s="356"/>
      <c r="J41" s="150"/>
      <c r="K41" s="1387"/>
      <c r="L41" s="304"/>
      <c r="M41" s="1287"/>
    </row>
    <row r="42" spans="1:13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2" s="400"/>
      <c r="C42" s="384" t="s">
        <v>1183</v>
      </c>
      <c r="D42" s="342" t="s">
        <v>10513</v>
      </c>
      <c r="E42" s="1278">
        <v>594.79</v>
      </c>
      <c r="F42" s="294">
        <f>$F$2</f>
        <v>0</v>
      </c>
      <c r="G42" s="1278">
        <f>IFERROR(E42*F42,"-")</f>
        <v>0</v>
      </c>
      <c r="H42" s="386">
        <v>4</v>
      </c>
      <c r="I42" s="386">
        <v>8</v>
      </c>
      <c r="J42" s="98"/>
      <c r="K42" s="1383">
        <f>IFERROR(G42*J42,0)</f>
        <v>0</v>
      </c>
      <c r="L42" s="304"/>
      <c r="M42" s="1287"/>
    </row>
    <row r="43" spans="1:13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3" s="400"/>
      <c r="C43" s="391" t="s">
        <v>1184</v>
      </c>
      <c r="D43" s="349" t="s">
        <v>10514</v>
      </c>
      <c r="E43" s="1276">
        <v>626.52</v>
      </c>
      <c r="F43" s="296">
        <f>$F$2</f>
        <v>0</v>
      </c>
      <c r="G43" s="1276">
        <f>IFERROR(E43*F43,"-")</f>
        <v>0</v>
      </c>
      <c r="H43" s="393">
        <v>4</v>
      </c>
      <c r="I43" s="393">
        <v>8</v>
      </c>
      <c r="J43" s="103"/>
      <c r="K43" s="1389">
        <f>IFERROR(G43*J43,0)</f>
        <v>0</v>
      </c>
      <c r="L43" s="304"/>
      <c r="M43" s="1287"/>
    </row>
    <row r="44" spans="1:13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4" s="400"/>
      <c r="C44" s="408"/>
      <c r="D44" s="406"/>
      <c r="E44" s="1344" t="s">
        <v>563</v>
      </c>
      <c r="F44" s="299"/>
      <c r="G44" s="1277"/>
      <c r="H44" s="356"/>
      <c r="I44" s="356"/>
      <c r="J44" s="150"/>
      <c r="K44" s="1387"/>
      <c r="L44" s="304"/>
      <c r="M44" s="1287"/>
    </row>
    <row r="45" spans="1:13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5" s="400"/>
      <c r="C45" s="384" t="s">
        <v>1185</v>
      </c>
      <c r="D45" s="342" t="s">
        <v>10515</v>
      </c>
      <c r="E45" s="1278">
        <v>871.69</v>
      </c>
      <c r="F45" s="294">
        <f>$F$2</f>
        <v>0</v>
      </c>
      <c r="G45" s="1278">
        <f>IFERROR(E45*F45,"-")</f>
        <v>0</v>
      </c>
      <c r="H45" s="386">
        <v>4</v>
      </c>
      <c r="I45" s="386">
        <v>8</v>
      </c>
      <c r="J45" s="98"/>
      <c r="K45" s="1383">
        <f>IFERROR(G45*J45,0)</f>
        <v>0</v>
      </c>
      <c r="L45" s="304"/>
      <c r="M45" s="1287"/>
    </row>
    <row r="46" spans="1:13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6" s="400"/>
      <c r="C46" s="387" t="s">
        <v>1186</v>
      </c>
      <c r="D46" s="388" t="s">
        <v>10516</v>
      </c>
      <c r="E46" s="1275">
        <v>905.08</v>
      </c>
      <c r="F46" s="295">
        <f>$F$2</f>
        <v>0</v>
      </c>
      <c r="G46" s="1275">
        <f>IFERROR(E46*F46,"-")</f>
        <v>0</v>
      </c>
      <c r="H46" s="390">
        <v>4</v>
      </c>
      <c r="I46" s="390">
        <v>8</v>
      </c>
      <c r="J46" s="104"/>
      <c r="K46" s="1385">
        <f>IFERROR(G46*J46,0)</f>
        <v>0</v>
      </c>
      <c r="L46" s="304"/>
      <c r="M46" s="1287"/>
    </row>
    <row r="47" spans="1:13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7" s="400"/>
      <c r="C47" s="391" t="s">
        <v>1187</v>
      </c>
      <c r="D47" s="349" t="s">
        <v>10517</v>
      </c>
      <c r="E47" s="1276">
        <v>1839.25</v>
      </c>
      <c r="F47" s="296">
        <f>$F$2</f>
        <v>0</v>
      </c>
      <c r="G47" s="1276">
        <f>IFERROR(E47*F47,"-")</f>
        <v>0</v>
      </c>
      <c r="H47" s="393">
        <v>6</v>
      </c>
      <c r="I47" s="393">
        <v>6</v>
      </c>
      <c r="J47" s="103"/>
      <c r="K47" s="1389">
        <f>IFERROR(G47*J47,0)</f>
        <v>0</v>
      </c>
      <c r="L47" s="304"/>
      <c r="M47" s="1287"/>
    </row>
    <row r="48" spans="1:13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8" s="513"/>
      <c r="C48" s="564"/>
      <c r="D48" s="473" t="s">
        <v>5453</v>
      </c>
      <c r="E48" s="1314" t="s">
        <v>563</v>
      </c>
      <c r="F48" s="309"/>
      <c r="G48" s="1289"/>
      <c r="H48" s="474"/>
      <c r="I48" s="474"/>
      <c r="J48" s="203"/>
      <c r="K48" s="1404"/>
      <c r="L48" s="304"/>
      <c r="M48" s="1287"/>
    </row>
    <row r="49" spans="1:13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9" s="400"/>
      <c r="C49" s="416" t="s">
        <v>1188</v>
      </c>
      <c r="D49" s="342" t="s">
        <v>5580</v>
      </c>
      <c r="E49" s="1278">
        <v>148.77000000000001</v>
      </c>
      <c r="F49" s="294">
        <f t="shared" ref="F49:F59" si="3">$F$2</f>
        <v>0</v>
      </c>
      <c r="G49" s="1278">
        <f t="shared" ref="G49:G59" si="4">IFERROR(E49*F49,"-")</f>
        <v>0</v>
      </c>
      <c r="H49" s="386">
        <v>100</v>
      </c>
      <c r="I49" s="386">
        <v>200</v>
      </c>
      <c r="J49" s="98"/>
      <c r="K49" s="1383">
        <f t="shared" ref="K49:K59" si="5">IFERROR(G49*J49,0)</f>
        <v>0</v>
      </c>
      <c r="L49" s="304"/>
      <c r="M49" s="1287"/>
    </row>
    <row r="50" spans="1:13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0" s="400"/>
      <c r="C50" s="414" t="s">
        <v>1189</v>
      </c>
      <c r="D50" s="388" t="s">
        <v>5581</v>
      </c>
      <c r="E50" s="1275">
        <v>150.52000000000001</v>
      </c>
      <c r="F50" s="295">
        <f t="shared" si="3"/>
        <v>0</v>
      </c>
      <c r="G50" s="1275">
        <f t="shared" si="4"/>
        <v>0</v>
      </c>
      <c r="H50" s="390">
        <v>60</v>
      </c>
      <c r="I50" s="390">
        <v>120</v>
      </c>
      <c r="J50" s="99"/>
      <c r="K50" s="1385">
        <f t="shared" si="5"/>
        <v>0</v>
      </c>
      <c r="L50" s="304"/>
      <c r="M50" s="1287"/>
    </row>
    <row r="51" spans="1:13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1" s="400"/>
      <c r="C51" s="414" t="s">
        <v>1190</v>
      </c>
      <c r="D51" s="388" t="s">
        <v>5582</v>
      </c>
      <c r="E51" s="1275">
        <v>121.75</v>
      </c>
      <c r="F51" s="295">
        <f t="shared" si="3"/>
        <v>0</v>
      </c>
      <c r="G51" s="1275">
        <f t="shared" si="4"/>
        <v>0</v>
      </c>
      <c r="H51" s="390">
        <v>40</v>
      </c>
      <c r="I51" s="390">
        <v>80</v>
      </c>
      <c r="J51" s="99"/>
      <c r="K51" s="1385">
        <f t="shared" si="5"/>
        <v>0</v>
      </c>
      <c r="L51" s="304"/>
      <c r="M51" s="1287"/>
    </row>
    <row r="52" spans="1:13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2" s="400"/>
      <c r="C52" s="415" t="s">
        <v>1191</v>
      </c>
      <c r="D52" s="349" t="s">
        <v>5583</v>
      </c>
      <c r="E52" s="1276">
        <v>134.81</v>
      </c>
      <c r="F52" s="296">
        <f t="shared" si="3"/>
        <v>0</v>
      </c>
      <c r="G52" s="1276">
        <f t="shared" si="4"/>
        <v>0</v>
      </c>
      <c r="H52" s="393">
        <v>20</v>
      </c>
      <c r="I52" s="393">
        <v>40</v>
      </c>
      <c r="J52" s="100"/>
      <c r="K52" s="1389">
        <f t="shared" si="5"/>
        <v>0</v>
      </c>
      <c r="L52" s="304"/>
      <c r="M52" s="1287"/>
    </row>
    <row r="53" spans="1:13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3" s="400"/>
      <c r="C53" s="414" t="s">
        <v>1192</v>
      </c>
      <c r="D53" s="388" t="s">
        <v>5584</v>
      </c>
      <c r="E53" s="1345">
        <v>176.05</v>
      </c>
      <c r="F53" s="295">
        <f t="shared" si="3"/>
        <v>0</v>
      </c>
      <c r="G53" s="1275">
        <f t="shared" si="4"/>
        <v>0</v>
      </c>
      <c r="H53" s="390">
        <v>25</v>
      </c>
      <c r="I53" s="390">
        <v>50</v>
      </c>
      <c r="J53" s="99"/>
      <c r="K53" s="1385">
        <f t="shared" si="5"/>
        <v>0</v>
      </c>
      <c r="L53" s="304"/>
      <c r="M53" s="1287"/>
    </row>
    <row r="54" spans="1:13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4" s="400"/>
      <c r="C54" s="414" t="s">
        <v>1193</v>
      </c>
      <c r="D54" s="388" t="s">
        <v>5585</v>
      </c>
      <c r="E54" s="1275">
        <v>287.14</v>
      </c>
      <c r="F54" s="295">
        <f t="shared" si="3"/>
        <v>0</v>
      </c>
      <c r="G54" s="1275">
        <f t="shared" si="4"/>
        <v>0</v>
      </c>
      <c r="H54" s="390">
        <v>15</v>
      </c>
      <c r="I54" s="390">
        <v>30</v>
      </c>
      <c r="J54" s="99"/>
      <c r="K54" s="1385">
        <f t="shared" si="5"/>
        <v>0</v>
      </c>
      <c r="L54" s="304"/>
      <c r="M54" s="1287"/>
    </row>
    <row r="55" spans="1:13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5" s="400"/>
      <c r="C55" s="414" t="s">
        <v>1194</v>
      </c>
      <c r="D55" s="388" t="s">
        <v>5586</v>
      </c>
      <c r="E55" s="1275">
        <v>300.62</v>
      </c>
      <c r="F55" s="295">
        <f t="shared" si="3"/>
        <v>0</v>
      </c>
      <c r="G55" s="1275">
        <f t="shared" si="4"/>
        <v>0</v>
      </c>
      <c r="H55" s="390">
        <v>12</v>
      </c>
      <c r="I55" s="390">
        <v>24</v>
      </c>
      <c r="J55" s="99"/>
      <c r="K55" s="1385">
        <f t="shared" si="5"/>
        <v>0</v>
      </c>
      <c r="L55" s="304"/>
      <c r="M55" s="1287"/>
    </row>
    <row r="56" spans="1:13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6" s="400"/>
      <c r="C56" s="414" t="s">
        <v>1195</v>
      </c>
      <c r="D56" s="388" t="s">
        <v>5587</v>
      </c>
      <c r="E56" s="1275">
        <v>372.33</v>
      </c>
      <c r="F56" s="295">
        <f t="shared" si="3"/>
        <v>0</v>
      </c>
      <c r="G56" s="1275">
        <f t="shared" si="4"/>
        <v>0</v>
      </c>
      <c r="H56" s="390">
        <v>6</v>
      </c>
      <c r="I56" s="390">
        <v>12</v>
      </c>
      <c r="J56" s="99"/>
      <c r="K56" s="1385">
        <f t="shared" si="5"/>
        <v>0</v>
      </c>
      <c r="L56" s="304"/>
      <c r="M56" s="1287"/>
    </row>
    <row r="57" spans="1:13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7" s="400"/>
      <c r="C57" s="414" t="s">
        <v>1196</v>
      </c>
      <c r="D57" s="388" t="s">
        <v>5588</v>
      </c>
      <c r="E57" s="1275">
        <v>1200.4000000000001</v>
      </c>
      <c r="F57" s="295">
        <f t="shared" si="3"/>
        <v>0</v>
      </c>
      <c r="G57" s="1275">
        <f t="shared" si="4"/>
        <v>0</v>
      </c>
      <c r="H57" s="390">
        <v>4</v>
      </c>
      <c r="I57" s="390">
        <v>8</v>
      </c>
      <c r="J57" s="99"/>
      <c r="K57" s="1385">
        <f t="shared" si="5"/>
        <v>0</v>
      </c>
      <c r="L57" s="304"/>
      <c r="M57" s="1287"/>
    </row>
    <row r="58" spans="1:13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8" s="400"/>
      <c r="C58" s="414" t="s">
        <v>1197</v>
      </c>
      <c r="D58" s="388" t="s">
        <v>5589</v>
      </c>
      <c r="E58" s="1275">
        <v>1552.96</v>
      </c>
      <c r="F58" s="295">
        <f t="shared" si="3"/>
        <v>0</v>
      </c>
      <c r="G58" s="1275">
        <f t="shared" si="4"/>
        <v>0</v>
      </c>
      <c r="H58" s="390">
        <v>4</v>
      </c>
      <c r="I58" s="390">
        <v>8</v>
      </c>
      <c r="J58" s="99"/>
      <c r="K58" s="1385">
        <f t="shared" si="5"/>
        <v>0</v>
      </c>
      <c r="L58" s="304"/>
      <c r="M58" s="1287"/>
    </row>
    <row r="59" spans="1:13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59" s="400"/>
      <c r="C59" s="415" t="s">
        <v>1198</v>
      </c>
      <c r="D59" s="349" t="s">
        <v>5590</v>
      </c>
      <c r="E59" s="1276">
        <v>4928.91</v>
      </c>
      <c r="F59" s="296">
        <f t="shared" si="3"/>
        <v>0</v>
      </c>
      <c r="G59" s="1276">
        <f t="shared" si="4"/>
        <v>0</v>
      </c>
      <c r="H59" s="393">
        <v>4</v>
      </c>
      <c r="I59" s="393">
        <v>4</v>
      </c>
      <c r="J59" s="100"/>
      <c r="K59" s="1389">
        <f t="shared" si="5"/>
        <v>0</v>
      </c>
      <c r="L59" s="304"/>
      <c r="M59" s="1287"/>
    </row>
    <row r="60" spans="1:13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0" s="513"/>
      <c r="C60" s="564"/>
      <c r="D60" s="473" t="s">
        <v>5454</v>
      </c>
      <c r="E60" s="1314" t="s">
        <v>563</v>
      </c>
      <c r="F60" s="309"/>
      <c r="G60" s="1289"/>
      <c r="H60" s="474"/>
      <c r="I60" s="474"/>
      <c r="J60" s="203"/>
      <c r="K60" s="1404"/>
      <c r="L60" s="304"/>
      <c r="M60" s="1287"/>
    </row>
    <row r="61" spans="1:13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1" s="400"/>
      <c r="C61" s="384" t="s">
        <v>1199</v>
      </c>
      <c r="D61" s="342" t="s">
        <v>5459</v>
      </c>
      <c r="E61" s="1278">
        <v>108.35</v>
      </c>
      <c r="F61" s="294">
        <f t="shared" ref="F61:F71" si="6">$F$2</f>
        <v>0</v>
      </c>
      <c r="G61" s="1278">
        <f t="shared" ref="G61:G71" si="7">IFERROR(E61*F61,"-")</f>
        <v>0</v>
      </c>
      <c r="H61" s="386">
        <v>120</v>
      </c>
      <c r="I61" s="386">
        <v>240</v>
      </c>
      <c r="J61" s="98"/>
      <c r="K61" s="1383">
        <f t="shared" ref="K61:K71" si="8">IFERROR(G61*J61,0)</f>
        <v>0</v>
      </c>
      <c r="L61" s="304"/>
      <c r="M61" s="1287"/>
    </row>
    <row r="62" spans="1:13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2" s="400"/>
      <c r="C62" s="387" t="s">
        <v>1200</v>
      </c>
      <c r="D62" s="388" t="s">
        <v>5460</v>
      </c>
      <c r="E62" s="1275">
        <v>108.35</v>
      </c>
      <c r="F62" s="295">
        <f t="shared" si="6"/>
        <v>0</v>
      </c>
      <c r="G62" s="1275">
        <f t="shared" si="7"/>
        <v>0</v>
      </c>
      <c r="H62" s="390">
        <v>100</v>
      </c>
      <c r="I62" s="390">
        <v>200</v>
      </c>
      <c r="J62" s="99"/>
      <c r="K62" s="1385">
        <f t="shared" si="8"/>
        <v>0</v>
      </c>
      <c r="L62" s="304"/>
      <c r="M62" s="1287"/>
    </row>
    <row r="63" spans="1:13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3" s="400"/>
      <c r="C63" s="387" t="s">
        <v>1201</v>
      </c>
      <c r="D63" s="388" t="s">
        <v>5461</v>
      </c>
      <c r="E63" s="1275">
        <v>120.63</v>
      </c>
      <c r="F63" s="295">
        <f t="shared" si="6"/>
        <v>0</v>
      </c>
      <c r="G63" s="1275">
        <f t="shared" si="7"/>
        <v>0</v>
      </c>
      <c r="H63" s="390">
        <v>60</v>
      </c>
      <c r="I63" s="390">
        <v>120</v>
      </c>
      <c r="J63" s="99"/>
      <c r="K63" s="1385">
        <f t="shared" si="8"/>
        <v>0</v>
      </c>
      <c r="L63" s="304"/>
      <c r="M63" s="1287"/>
    </row>
    <row r="64" spans="1:13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4" s="400"/>
      <c r="C64" s="391" t="s">
        <v>1202</v>
      </c>
      <c r="D64" s="349" t="s">
        <v>5462</v>
      </c>
      <c r="E64" s="1276">
        <v>134.09</v>
      </c>
      <c r="F64" s="296">
        <f t="shared" si="6"/>
        <v>0</v>
      </c>
      <c r="G64" s="1276">
        <f t="shared" si="7"/>
        <v>0</v>
      </c>
      <c r="H64" s="393">
        <v>60</v>
      </c>
      <c r="I64" s="393">
        <v>120</v>
      </c>
      <c r="J64" s="100"/>
      <c r="K64" s="1389">
        <f t="shared" si="8"/>
        <v>0</v>
      </c>
      <c r="L64" s="304"/>
      <c r="M64" s="1287"/>
    </row>
    <row r="65" spans="1:13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5" s="400"/>
      <c r="C65" s="387" t="s">
        <v>1203</v>
      </c>
      <c r="D65" s="388" t="s">
        <v>5463</v>
      </c>
      <c r="E65" s="1275">
        <v>148.36000000000001</v>
      </c>
      <c r="F65" s="295">
        <f t="shared" si="6"/>
        <v>0</v>
      </c>
      <c r="G65" s="1275">
        <f t="shared" si="7"/>
        <v>0</v>
      </c>
      <c r="H65" s="390">
        <v>30</v>
      </c>
      <c r="I65" s="390">
        <v>60</v>
      </c>
      <c r="J65" s="99"/>
      <c r="K65" s="1385">
        <f t="shared" si="8"/>
        <v>0</v>
      </c>
      <c r="L65" s="304"/>
      <c r="M65" s="1287"/>
    </row>
    <row r="66" spans="1:13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6" s="400"/>
      <c r="C66" s="387" t="s">
        <v>1204</v>
      </c>
      <c r="D66" s="388" t="s">
        <v>5464</v>
      </c>
      <c r="E66" s="1275">
        <v>237.76</v>
      </c>
      <c r="F66" s="295">
        <f t="shared" si="6"/>
        <v>0</v>
      </c>
      <c r="G66" s="1275">
        <f t="shared" si="7"/>
        <v>0</v>
      </c>
      <c r="H66" s="390">
        <v>12</v>
      </c>
      <c r="I66" s="390">
        <v>24</v>
      </c>
      <c r="J66" s="99"/>
      <c r="K66" s="1385">
        <f t="shared" si="8"/>
        <v>0</v>
      </c>
      <c r="L66" s="304"/>
      <c r="M66" s="1287"/>
    </row>
    <row r="67" spans="1:13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7" s="400"/>
      <c r="C67" s="387" t="s">
        <v>1205</v>
      </c>
      <c r="D67" s="388" t="s">
        <v>5465</v>
      </c>
      <c r="E67" s="1275">
        <v>309.94</v>
      </c>
      <c r="F67" s="295">
        <f t="shared" si="6"/>
        <v>0</v>
      </c>
      <c r="G67" s="1275">
        <f t="shared" si="7"/>
        <v>0</v>
      </c>
      <c r="H67" s="390">
        <v>12</v>
      </c>
      <c r="I67" s="390">
        <v>24</v>
      </c>
      <c r="J67" s="99"/>
      <c r="K67" s="1385">
        <f t="shared" si="8"/>
        <v>0</v>
      </c>
      <c r="L67" s="304"/>
      <c r="M67" s="1287"/>
    </row>
    <row r="68" spans="1:13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8" s="400"/>
      <c r="C68" s="387" t="s">
        <v>1206</v>
      </c>
      <c r="D68" s="388" t="s">
        <v>5466</v>
      </c>
      <c r="E68" s="1275">
        <v>468.23</v>
      </c>
      <c r="F68" s="295">
        <f t="shared" si="6"/>
        <v>0</v>
      </c>
      <c r="G68" s="1275">
        <f t="shared" si="7"/>
        <v>0</v>
      </c>
      <c r="H68" s="390">
        <v>6</v>
      </c>
      <c r="I68" s="390">
        <v>12</v>
      </c>
      <c r="J68" s="99"/>
      <c r="K68" s="1385">
        <f t="shared" si="8"/>
        <v>0</v>
      </c>
      <c r="L68" s="304"/>
      <c r="M68" s="1287"/>
    </row>
    <row r="69" spans="1:13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69" s="400"/>
      <c r="C69" s="387" t="s">
        <v>1207</v>
      </c>
      <c r="D69" s="388" t="s">
        <v>5467</v>
      </c>
      <c r="E69" s="1275">
        <v>1017.24</v>
      </c>
      <c r="F69" s="295">
        <f t="shared" si="6"/>
        <v>0</v>
      </c>
      <c r="G69" s="1275">
        <f t="shared" si="7"/>
        <v>0</v>
      </c>
      <c r="H69" s="390">
        <v>8</v>
      </c>
      <c r="I69" s="390">
        <v>8</v>
      </c>
      <c r="J69" s="99"/>
      <c r="K69" s="1385">
        <f t="shared" si="8"/>
        <v>0</v>
      </c>
      <c r="L69" s="304"/>
      <c r="M69" s="1287"/>
    </row>
    <row r="70" spans="1:13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0" s="400"/>
      <c r="C70" s="387" t="s">
        <v>1208</v>
      </c>
      <c r="D70" s="388" t="s">
        <v>5468</v>
      </c>
      <c r="E70" s="1275">
        <v>1337.63</v>
      </c>
      <c r="F70" s="295">
        <f t="shared" si="6"/>
        <v>0</v>
      </c>
      <c r="G70" s="1275">
        <f t="shared" si="7"/>
        <v>0</v>
      </c>
      <c r="H70" s="390">
        <v>4</v>
      </c>
      <c r="I70" s="390">
        <v>4</v>
      </c>
      <c r="J70" s="99"/>
      <c r="K70" s="1385">
        <f t="shared" si="8"/>
        <v>0</v>
      </c>
      <c r="L70" s="304"/>
      <c r="M70" s="1287"/>
    </row>
    <row r="71" spans="1:13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1" s="400"/>
      <c r="C71" s="391" t="s">
        <v>1209</v>
      </c>
      <c r="D71" s="349" t="s">
        <v>5469</v>
      </c>
      <c r="E71" s="1276">
        <v>2884.25</v>
      </c>
      <c r="F71" s="296">
        <f t="shared" si="6"/>
        <v>0</v>
      </c>
      <c r="G71" s="1276">
        <f t="shared" si="7"/>
        <v>0</v>
      </c>
      <c r="H71" s="393">
        <v>2</v>
      </c>
      <c r="I71" s="393">
        <v>2</v>
      </c>
      <c r="J71" s="100"/>
      <c r="K71" s="1389">
        <f t="shared" si="8"/>
        <v>0</v>
      </c>
      <c r="L71" s="304"/>
      <c r="M71" s="1287"/>
    </row>
    <row r="72" spans="1:13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2" s="513"/>
      <c r="C72" s="564"/>
      <c r="D72" s="473" t="s">
        <v>5455</v>
      </c>
      <c r="E72" s="1314" t="s">
        <v>563</v>
      </c>
      <c r="F72" s="309"/>
      <c r="G72" s="1289"/>
      <c r="H72" s="474"/>
      <c r="I72" s="474"/>
      <c r="J72" s="203"/>
      <c r="K72" s="1404"/>
      <c r="L72" s="304"/>
      <c r="M72" s="1287"/>
    </row>
    <row r="73" spans="1:13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3" s="400"/>
      <c r="C73" s="384" t="s">
        <v>1210</v>
      </c>
      <c r="D73" s="342" t="s">
        <v>5470</v>
      </c>
      <c r="E73" s="1278">
        <v>72.84</v>
      </c>
      <c r="F73" s="294">
        <f t="shared" ref="F73:F83" si="9">$F$2</f>
        <v>0</v>
      </c>
      <c r="G73" s="1278">
        <f t="shared" ref="G73:G83" si="10">IFERROR(E73*F73,"-")</f>
        <v>0</v>
      </c>
      <c r="H73" s="386">
        <v>150</v>
      </c>
      <c r="I73" s="386">
        <v>300</v>
      </c>
      <c r="J73" s="98"/>
      <c r="K73" s="1383">
        <f t="shared" ref="K73:K83" si="11">IFERROR(G73*J73,0)</f>
        <v>0</v>
      </c>
      <c r="L73" s="304"/>
      <c r="M73" s="1287"/>
    </row>
    <row r="74" spans="1:13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4" s="400"/>
      <c r="C74" s="387" t="s">
        <v>1211</v>
      </c>
      <c r="D74" s="388" t="s">
        <v>5471</v>
      </c>
      <c r="E74" s="1275">
        <v>64.739999999999995</v>
      </c>
      <c r="F74" s="295">
        <f t="shared" si="9"/>
        <v>0</v>
      </c>
      <c r="G74" s="1275">
        <f t="shared" si="10"/>
        <v>0</v>
      </c>
      <c r="H74" s="390">
        <v>60</v>
      </c>
      <c r="I74" s="390">
        <v>120</v>
      </c>
      <c r="J74" s="99"/>
      <c r="K74" s="1385">
        <f t="shared" si="11"/>
        <v>0</v>
      </c>
      <c r="L74" s="304"/>
      <c r="M74" s="1287"/>
    </row>
    <row r="75" spans="1:13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5" s="400"/>
      <c r="C75" s="387" t="s">
        <v>1212</v>
      </c>
      <c r="D75" s="388" t="s">
        <v>5472</v>
      </c>
      <c r="E75" s="1275">
        <v>83.84</v>
      </c>
      <c r="F75" s="295">
        <f t="shared" si="9"/>
        <v>0</v>
      </c>
      <c r="G75" s="1275">
        <f t="shared" si="10"/>
        <v>0</v>
      </c>
      <c r="H75" s="390">
        <v>60</v>
      </c>
      <c r="I75" s="390">
        <v>120</v>
      </c>
      <c r="J75" s="99"/>
      <c r="K75" s="1385">
        <f t="shared" si="11"/>
        <v>0</v>
      </c>
      <c r="L75" s="304"/>
      <c r="M75" s="1287"/>
    </row>
    <row r="76" spans="1:13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6" s="400"/>
      <c r="C76" s="391" t="s">
        <v>1213</v>
      </c>
      <c r="D76" s="349" t="s">
        <v>5473</v>
      </c>
      <c r="E76" s="1276">
        <v>94.8</v>
      </c>
      <c r="F76" s="296">
        <f t="shared" si="9"/>
        <v>0</v>
      </c>
      <c r="G76" s="1276">
        <f t="shared" si="10"/>
        <v>0</v>
      </c>
      <c r="H76" s="393">
        <v>60</v>
      </c>
      <c r="I76" s="393">
        <v>120</v>
      </c>
      <c r="J76" s="100"/>
      <c r="K76" s="1389">
        <f t="shared" si="11"/>
        <v>0</v>
      </c>
      <c r="L76" s="304"/>
      <c r="M76" s="1287"/>
    </row>
    <row r="77" spans="1:13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7" s="400"/>
      <c r="C77" s="387" t="s">
        <v>1214</v>
      </c>
      <c r="D77" s="388" t="s">
        <v>5474</v>
      </c>
      <c r="E77" s="1275">
        <v>121.11</v>
      </c>
      <c r="F77" s="295">
        <f t="shared" si="9"/>
        <v>0</v>
      </c>
      <c r="G77" s="1275">
        <f t="shared" si="10"/>
        <v>0</v>
      </c>
      <c r="H77" s="390">
        <v>20</v>
      </c>
      <c r="I77" s="390">
        <v>40</v>
      </c>
      <c r="J77" s="99"/>
      <c r="K77" s="1385">
        <f t="shared" si="11"/>
        <v>0</v>
      </c>
      <c r="L77" s="304"/>
      <c r="M77" s="1287"/>
    </row>
    <row r="78" spans="1:13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8" s="400"/>
      <c r="C78" s="387" t="s">
        <v>1215</v>
      </c>
      <c r="D78" s="388" t="s">
        <v>5475</v>
      </c>
      <c r="E78" s="1275">
        <v>176.6</v>
      </c>
      <c r="F78" s="295">
        <f t="shared" si="9"/>
        <v>0</v>
      </c>
      <c r="G78" s="1275">
        <f t="shared" si="10"/>
        <v>0</v>
      </c>
      <c r="H78" s="390">
        <v>14</v>
      </c>
      <c r="I78" s="390">
        <v>28</v>
      </c>
      <c r="J78" s="99"/>
      <c r="K78" s="1385">
        <f t="shared" si="11"/>
        <v>0</v>
      </c>
      <c r="L78" s="304"/>
      <c r="M78" s="1287"/>
    </row>
    <row r="79" spans="1:13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79" s="400"/>
      <c r="C79" s="387" t="s">
        <v>1216</v>
      </c>
      <c r="D79" s="388" t="s">
        <v>5476</v>
      </c>
      <c r="E79" s="1275">
        <v>208.14</v>
      </c>
      <c r="F79" s="295">
        <f t="shared" si="9"/>
        <v>0</v>
      </c>
      <c r="G79" s="1275">
        <f t="shared" si="10"/>
        <v>0</v>
      </c>
      <c r="H79" s="390">
        <v>12</v>
      </c>
      <c r="I79" s="390">
        <v>24</v>
      </c>
      <c r="J79" s="99"/>
      <c r="K79" s="1385">
        <f t="shared" si="11"/>
        <v>0</v>
      </c>
      <c r="L79" s="304"/>
      <c r="M79" s="1287"/>
    </row>
    <row r="80" spans="1:13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0" s="400"/>
      <c r="C80" s="387" t="s">
        <v>1217</v>
      </c>
      <c r="D80" s="388" t="s">
        <v>5477</v>
      </c>
      <c r="E80" s="1275">
        <v>299.52</v>
      </c>
      <c r="F80" s="295">
        <f t="shared" si="9"/>
        <v>0</v>
      </c>
      <c r="G80" s="1275">
        <f t="shared" si="10"/>
        <v>0</v>
      </c>
      <c r="H80" s="390">
        <v>6</v>
      </c>
      <c r="I80" s="390">
        <v>12</v>
      </c>
      <c r="J80" s="99"/>
      <c r="K80" s="1385">
        <f t="shared" si="11"/>
        <v>0</v>
      </c>
      <c r="L80" s="304"/>
      <c r="M80" s="1287"/>
    </row>
    <row r="81" spans="1:13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1" s="400"/>
      <c r="C81" s="387" t="s">
        <v>1218</v>
      </c>
      <c r="D81" s="388" t="s">
        <v>5478</v>
      </c>
      <c r="E81" s="1275">
        <v>776.25</v>
      </c>
      <c r="F81" s="295">
        <f t="shared" si="9"/>
        <v>0</v>
      </c>
      <c r="G81" s="1275">
        <f t="shared" si="10"/>
        <v>0</v>
      </c>
      <c r="H81" s="390">
        <v>4</v>
      </c>
      <c r="I81" s="390">
        <v>8</v>
      </c>
      <c r="J81" s="99"/>
      <c r="K81" s="1385">
        <f t="shared" si="11"/>
        <v>0</v>
      </c>
      <c r="L81" s="304"/>
      <c r="M81" s="1287"/>
    </row>
    <row r="82" spans="1:13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2" s="400"/>
      <c r="C82" s="387" t="s">
        <v>1219</v>
      </c>
      <c r="D82" s="388" t="s">
        <v>5479</v>
      </c>
      <c r="E82" s="1275">
        <v>891.45</v>
      </c>
      <c r="F82" s="295">
        <f t="shared" si="9"/>
        <v>0</v>
      </c>
      <c r="G82" s="1275">
        <f t="shared" si="10"/>
        <v>0</v>
      </c>
      <c r="H82" s="390">
        <v>4</v>
      </c>
      <c r="I82" s="390">
        <v>4</v>
      </c>
      <c r="J82" s="99"/>
      <c r="K82" s="1385">
        <f t="shared" si="11"/>
        <v>0</v>
      </c>
      <c r="L82" s="304"/>
      <c r="M82" s="1287"/>
    </row>
    <row r="83" spans="1:13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3" s="400"/>
      <c r="C83" s="391" t="s">
        <v>1220</v>
      </c>
      <c r="D83" s="349" t="s">
        <v>5480</v>
      </c>
      <c r="E83" s="1276">
        <v>1933.38</v>
      </c>
      <c r="F83" s="296">
        <f t="shared" si="9"/>
        <v>0</v>
      </c>
      <c r="G83" s="1276">
        <f t="shared" si="10"/>
        <v>0</v>
      </c>
      <c r="H83" s="393">
        <v>2</v>
      </c>
      <c r="I83" s="393">
        <v>2</v>
      </c>
      <c r="J83" s="100"/>
      <c r="K83" s="1389">
        <f t="shared" si="11"/>
        <v>0</v>
      </c>
      <c r="L83" s="304"/>
      <c r="M83" s="1287"/>
    </row>
    <row r="84" spans="1:13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4" s="513"/>
      <c r="C84" s="564"/>
      <c r="D84" s="473" t="s">
        <v>5456</v>
      </c>
      <c r="E84" s="1314" t="s">
        <v>563</v>
      </c>
      <c r="F84" s="309"/>
      <c r="G84" s="1289"/>
      <c r="H84" s="474"/>
      <c r="I84" s="474"/>
      <c r="J84" s="203"/>
      <c r="K84" s="1404"/>
      <c r="L84" s="304"/>
      <c r="M84" s="1287"/>
    </row>
    <row r="85" spans="1:13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5" s="400"/>
      <c r="C85" s="384" t="s">
        <v>1221</v>
      </c>
      <c r="D85" s="342" t="s">
        <v>5481</v>
      </c>
      <c r="E85" s="1278">
        <v>86.21</v>
      </c>
      <c r="F85" s="294">
        <f t="shared" ref="F85:F94" si="12">$F$2</f>
        <v>0</v>
      </c>
      <c r="G85" s="1278">
        <f t="shared" ref="G85:G94" si="13">IFERROR(E85*F85,"-")</f>
        <v>0</v>
      </c>
      <c r="H85" s="386">
        <v>140</v>
      </c>
      <c r="I85" s="386">
        <v>280</v>
      </c>
      <c r="J85" s="98"/>
      <c r="K85" s="1383">
        <f t="shared" ref="K85:K94" si="14">IFERROR(G85*J85,0)</f>
        <v>0</v>
      </c>
      <c r="L85" s="304"/>
      <c r="M85" s="1287"/>
    </row>
    <row r="86" spans="1:13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6" s="400"/>
      <c r="C86" s="387" t="s">
        <v>1222</v>
      </c>
      <c r="D86" s="388" t="s">
        <v>5482</v>
      </c>
      <c r="E86" s="1275">
        <v>96.6</v>
      </c>
      <c r="F86" s="295">
        <f t="shared" si="12"/>
        <v>0</v>
      </c>
      <c r="G86" s="1275">
        <f t="shared" si="13"/>
        <v>0</v>
      </c>
      <c r="H86" s="390">
        <v>120</v>
      </c>
      <c r="I86" s="390">
        <v>240</v>
      </c>
      <c r="J86" s="99"/>
      <c r="K86" s="1385">
        <f t="shared" si="14"/>
        <v>0</v>
      </c>
      <c r="L86" s="304"/>
      <c r="M86" s="1287"/>
    </row>
    <row r="87" spans="1:13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7" s="400"/>
      <c r="C87" s="387" t="s">
        <v>1223</v>
      </c>
      <c r="D87" s="388" t="s">
        <v>5483</v>
      </c>
      <c r="E87" s="1275">
        <v>112.53</v>
      </c>
      <c r="F87" s="295">
        <f t="shared" si="12"/>
        <v>0</v>
      </c>
      <c r="G87" s="1275">
        <f t="shared" si="13"/>
        <v>0</v>
      </c>
      <c r="H87" s="390">
        <v>60</v>
      </c>
      <c r="I87" s="390">
        <v>120</v>
      </c>
      <c r="J87" s="99"/>
      <c r="K87" s="1385">
        <f t="shared" si="14"/>
        <v>0</v>
      </c>
      <c r="L87" s="304"/>
      <c r="M87" s="1287"/>
    </row>
    <row r="88" spans="1:13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8" s="400"/>
      <c r="C88" s="391" t="s">
        <v>1224</v>
      </c>
      <c r="D88" s="349" t="s">
        <v>5484</v>
      </c>
      <c r="E88" s="1276">
        <v>159.9</v>
      </c>
      <c r="F88" s="296">
        <f t="shared" si="12"/>
        <v>0</v>
      </c>
      <c r="G88" s="1276">
        <f t="shared" si="13"/>
        <v>0</v>
      </c>
      <c r="H88" s="393">
        <v>40</v>
      </c>
      <c r="I88" s="393">
        <v>80</v>
      </c>
      <c r="J88" s="100"/>
      <c r="K88" s="1389">
        <f t="shared" si="14"/>
        <v>0</v>
      </c>
      <c r="L88" s="304"/>
      <c r="M88" s="1287"/>
    </row>
    <row r="89" spans="1:13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89" s="400"/>
      <c r="C89" s="387" t="s">
        <v>1225</v>
      </c>
      <c r="D89" s="388" t="s">
        <v>5485</v>
      </c>
      <c r="E89" s="1275">
        <v>187.47</v>
      </c>
      <c r="F89" s="295">
        <f t="shared" si="12"/>
        <v>0</v>
      </c>
      <c r="G89" s="1275">
        <f t="shared" si="13"/>
        <v>0</v>
      </c>
      <c r="H89" s="390">
        <v>30</v>
      </c>
      <c r="I89" s="390">
        <v>60</v>
      </c>
      <c r="J89" s="99"/>
      <c r="K89" s="1385">
        <f t="shared" si="14"/>
        <v>0</v>
      </c>
      <c r="L89" s="304"/>
      <c r="M89" s="1287"/>
    </row>
    <row r="90" spans="1:13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0" s="400"/>
      <c r="C90" s="387" t="s">
        <v>1226</v>
      </c>
      <c r="D90" s="388" t="s">
        <v>5486</v>
      </c>
      <c r="E90" s="1275">
        <v>257.95</v>
      </c>
      <c r="F90" s="295">
        <f t="shared" si="12"/>
        <v>0</v>
      </c>
      <c r="G90" s="1275">
        <f t="shared" si="13"/>
        <v>0</v>
      </c>
      <c r="H90" s="390">
        <v>18</v>
      </c>
      <c r="I90" s="390">
        <v>36</v>
      </c>
      <c r="J90" s="99"/>
      <c r="K90" s="1385">
        <f t="shared" si="14"/>
        <v>0</v>
      </c>
      <c r="L90" s="304"/>
      <c r="M90" s="1287"/>
    </row>
    <row r="91" spans="1:13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1" s="400"/>
      <c r="C91" s="387" t="s">
        <v>1227</v>
      </c>
      <c r="D91" s="388" t="s">
        <v>5487</v>
      </c>
      <c r="E91" s="1275">
        <v>318.81</v>
      </c>
      <c r="F91" s="295">
        <f t="shared" si="12"/>
        <v>0</v>
      </c>
      <c r="G91" s="1275">
        <f t="shared" si="13"/>
        <v>0</v>
      </c>
      <c r="H91" s="390">
        <v>12</v>
      </c>
      <c r="I91" s="390">
        <v>24</v>
      </c>
      <c r="J91" s="99"/>
      <c r="K91" s="1385">
        <f t="shared" si="14"/>
        <v>0</v>
      </c>
      <c r="L91" s="304"/>
      <c r="M91" s="1287"/>
    </row>
    <row r="92" spans="1:13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2" s="400"/>
      <c r="C92" s="387" t="s">
        <v>1228</v>
      </c>
      <c r="D92" s="388" t="s">
        <v>5488</v>
      </c>
      <c r="E92" s="1275">
        <v>496.14</v>
      </c>
      <c r="F92" s="295">
        <f t="shared" si="12"/>
        <v>0</v>
      </c>
      <c r="G92" s="1275">
        <f t="shared" si="13"/>
        <v>0</v>
      </c>
      <c r="H92" s="390">
        <v>6</v>
      </c>
      <c r="I92" s="390">
        <v>12</v>
      </c>
      <c r="J92" s="99"/>
      <c r="K92" s="1385">
        <f t="shared" si="14"/>
        <v>0</v>
      </c>
      <c r="L92" s="304"/>
      <c r="M92" s="1287"/>
    </row>
    <row r="93" spans="1:13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3" s="400"/>
      <c r="C93" s="387" t="s">
        <v>1229</v>
      </c>
      <c r="D93" s="388" t="s">
        <v>5489</v>
      </c>
      <c r="E93" s="1275">
        <v>807.33</v>
      </c>
      <c r="F93" s="295">
        <f t="shared" si="12"/>
        <v>0</v>
      </c>
      <c r="G93" s="1275">
        <f t="shared" si="13"/>
        <v>0</v>
      </c>
      <c r="H93" s="390">
        <v>12</v>
      </c>
      <c r="I93" s="390">
        <v>12</v>
      </c>
      <c r="J93" s="99"/>
      <c r="K93" s="1385">
        <f t="shared" si="14"/>
        <v>0</v>
      </c>
      <c r="L93" s="304"/>
      <c r="M93" s="1287"/>
    </row>
    <row r="94" spans="1:13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4" s="400"/>
      <c r="C94" s="391" t="s">
        <v>1230</v>
      </c>
      <c r="D94" s="349" t="s">
        <v>5490</v>
      </c>
      <c r="E94" s="1276">
        <v>1066.1500000000001</v>
      </c>
      <c r="F94" s="296">
        <f t="shared" si="12"/>
        <v>0</v>
      </c>
      <c r="G94" s="1276">
        <f t="shared" si="13"/>
        <v>0</v>
      </c>
      <c r="H94" s="393">
        <v>4</v>
      </c>
      <c r="I94" s="393">
        <v>4</v>
      </c>
      <c r="J94" s="100"/>
      <c r="K94" s="1389">
        <f t="shared" si="14"/>
        <v>0</v>
      </c>
      <c r="L94" s="304"/>
      <c r="M94" s="1287"/>
    </row>
    <row r="95" spans="1:13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5" s="513"/>
      <c r="C95" s="564"/>
      <c r="D95" s="473" t="s">
        <v>5457</v>
      </c>
      <c r="E95" s="1314" t="s">
        <v>563</v>
      </c>
      <c r="F95" s="309"/>
      <c r="G95" s="1289"/>
      <c r="H95" s="474"/>
      <c r="I95" s="474"/>
      <c r="J95" s="203"/>
      <c r="K95" s="1404"/>
      <c r="L95" s="304"/>
      <c r="M95" s="1287"/>
    </row>
    <row r="96" spans="1:13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6" s="400"/>
      <c r="C96" s="384" t="s">
        <v>1231</v>
      </c>
      <c r="D96" s="342" t="s">
        <v>5523</v>
      </c>
      <c r="E96" s="1278">
        <v>91.75</v>
      </c>
      <c r="F96" s="294">
        <f t="shared" ref="F96:F106" si="15">$F$2</f>
        <v>0</v>
      </c>
      <c r="G96" s="1278">
        <f t="shared" ref="G96:G106" si="16">IFERROR(E96*F96,"-")</f>
        <v>0</v>
      </c>
      <c r="H96" s="386">
        <v>120</v>
      </c>
      <c r="I96" s="386">
        <v>240</v>
      </c>
      <c r="J96" s="98"/>
      <c r="K96" s="1383">
        <f t="shared" ref="K96:K106" si="17">IFERROR(G96*J96,0)</f>
        <v>0</v>
      </c>
      <c r="L96" s="304"/>
      <c r="M96" s="1287"/>
    </row>
    <row r="97" spans="1:13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7" s="400"/>
      <c r="C97" s="387" t="s">
        <v>1232</v>
      </c>
      <c r="D97" s="388" t="s">
        <v>5524</v>
      </c>
      <c r="E97" s="1275">
        <v>97.13</v>
      </c>
      <c r="F97" s="295">
        <f t="shared" si="15"/>
        <v>0</v>
      </c>
      <c r="G97" s="1275">
        <f t="shared" si="16"/>
        <v>0</v>
      </c>
      <c r="H97" s="390">
        <v>90</v>
      </c>
      <c r="I97" s="390">
        <v>180</v>
      </c>
      <c r="J97" s="99"/>
      <c r="K97" s="1385">
        <f t="shared" si="17"/>
        <v>0</v>
      </c>
      <c r="L97" s="304"/>
      <c r="M97" s="1287"/>
    </row>
    <row r="98" spans="1:13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8" s="400"/>
      <c r="C98" s="387" t="s">
        <v>1233</v>
      </c>
      <c r="D98" s="388" t="s">
        <v>5525</v>
      </c>
      <c r="E98" s="1275">
        <v>123.67</v>
      </c>
      <c r="F98" s="295">
        <f t="shared" si="15"/>
        <v>0</v>
      </c>
      <c r="G98" s="1275">
        <f t="shared" si="16"/>
        <v>0</v>
      </c>
      <c r="H98" s="390">
        <v>60</v>
      </c>
      <c r="I98" s="390">
        <v>120</v>
      </c>
      <c r="J98" s="99"/>
      <c r="K98" s="1385">
        <f t="shared" si="17"/>
        <v>0</v>
      </c>
      <c r="L98" s="304"/>
      <c r="M98" s="1287"/>
    </row>
    <row r="99" spans="1:13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99" s="400"/>
      <c r="C99" s="391" t="s">
        <v>1234</v>
      </c>
      <c r="D99" s="349" t="s">
        <v>5526</v>
      </c>
      <c r="E99" s="1276">
        <v>126.63</v>
      </c>
      <c r="F99" s="296">
        <f t="shared" si="15"/>
        <v>0</v>
      </c>
      <c r="G99" s="1276">
        <f t="shared" si="16"/>
        <v>0</v>
      </c>
      <c r="H99" s="393">
        <v>20</v>
      </c>
      <c r="I99" s="393">
        <v>40</v>
      </c>
      <c r="J99" s="100"/>
      <c r="K99" s="1389">
        <f t="shared" si="17"/>
        <v>0</v>
      </c>
      <c r="L99" s="304"/>
      <c r="M99" s="1287"/>
    </row>
    <row r="100" spans="1:13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0" s="400"/>
      <c r="C100" s="387" t="s">
        <v>1235</v>
      </c>
      <c r="D100" s="388" t="s">
        <v>5527</v>
      </c>
      <c r="E100" s="1275">
        <v>160.51</v>
      </c>
      <c r="F100" s="295">
        <f t="shared" si="15"/>
        <v>0</v>
      </c>
      <c r="G100" s="1275">
        <f t="shared" si="16"/>
        <v>0</v>
      </c>
      <c r="H100" s="390">
        <v>20</v>
      </c>
      <c r="I100" s="390">
        <v>40</v>
      </c>
      <c r="J100" s="99"/>
      <c r="K100" s="1385">
        <f t="shared" si="17"/>
        <v>0</v>
      </c>
      <c r="L100" s="304"/>
      <c r="M100" s="1287"/>
    </row>
    <row r="101" spans="1:13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1" s="400"/>
      <c r="C101" s="387" t="s">
        <v>1236</v>
      </c>
      <c r="D101" s="388" t="s">
        <v>5528</v>
      </c>
      <c r="E101" s="1275">
        <v>230.04</v>
      </c>
      <c r="F101" s="295">
        <f t="shared" si="15"/>
        <v>0</v>
      </c>
      <c r="G101" s="1275">
        <f t="shared" si="16"/>
        <v>0</v>
      </c>
      <c r="H101" s="390">
        <v>12</v>
      </c>
      <c r="I101" s="390">
        <v>24</v>
      </c>
      <c r="J101" s="99"/>
      <c r="K101" s="1385">
        <f t="shared" si="17"/>
        <v>0</v>
      </c>
      <c r="L101" s="304"/>
      <c r="M101" s="1287"/>
    </row>
    <row r="102" spans="1:13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2" s="400"/>
      <c r="C102" s="387" t="s">
        <v>1237</v>
      </c>
      <c r="D102" s="388" t="s">
        <v>5529</v>
      </c>
      <c r="E102" s="1275">
        <v>268.29000000000002</v>
      </c>
      <c r="F102" s="295">
        <f t="shared" si="15"/>
        <v>0</v>
      </c>
      <c r="G102" s="1275">
        <f t="shared" si="16"/>
        <v>0</v>
      </c>
      <c r="H102" s="390">
        <v>8</v>
      </c>
      <c r="I102" s="390">
        <v>16</v>
      </c>
      <c r="J102" s="99"/>
      <c r="K102" s="1385">
        <f t="shared" si="17"/>
        <v>0</v>
      </c>
      <c r="L102" s="304"/>
      <c r="M102" s="1287"/>
    </row>
    <row r="103" spans="1:13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3" s="400"/>
      <c r="C103" s="387" t="s">
        <v>1238</v>
      </c>
      <c r="D103" s="388" t="s">
        <v>5530</v>
      </c>
      <c r="E103" s="1275">
        <v>395.89</v>
      </c>
      <c r="F103" s="295">
        <f t="shared" si="15"/>
        <v>0</v>
      </c>
      <c r="G103" s="1275">
        <f t="shared" si="16"/>
        <v>0</v>
      </c>
      <c r="H103" s="390">
        <v>5</v>
      </c>
      <c r="I103" s="390">
        <v>10</v>
      </c>
      <c r="J103" s="99"/>
      <c r="K103" s="1385">
        <f t="shared" si="17"/>
        <v>0</v>
      </c>
      <c r="L103" s="304"/>
      <c r="M103" s="1287"/>
    </row>
    <row r="104" spans="1:13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4" s="400"/>
      <c r="C104" s="387" t="s">
        <v>1239</v>
      </c>
      <c r="D104" s="388" t="s">
        <v>5531</v>
      </c>
      <c r="E104" s="1275">
        <v>935.7</v>
      </c>
      <c r="F104" s="295">
        <f t="shared" si="15"/>
        <v>0</v>
      </c>
      <c r="G104" s="1275">
        <f t="shared" si="16"/>
        <v>0</v>
      </c>
      <c r="H104" s="390">
        <v>6</v>
      </c>
      <c r="I104" s="390">
        <v>6</v>
      </c>
      <c r="J104" s="99"/>
      <c r="K104" s="1385">
        <f t="shared" si="17"/>
        <v>0</v>
      </c>
      <c r="L104" s="304"/>
      <c r="M104" s="1287"/>
    </row>
    <row r="105" spans="1:13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5" s="400"/>
      <c r="C105" s="387" t="s">
        <v>1240</v>
      </c>
      <c r="D105" s="388" t="s">
        <v>5532</v>
      </c>
      <c r="E105" s="1275">
        <v>1371.81</v>
      </c>
      <c r="F105" s="295">
        <f t="shared" si="15"/>
        <v>0</v>
      </c>
      <c r="G105" s="1275">
        <f t="shared" si="16"/>
        <v>0</v>
      </c>
      <c r="H105" s="390">
        <v>4</v>
      </c>
      <c r="I105" s="390">
        <v>4</v>
      </c>
      <c r="J105" s="99"/>
      <c r="K105" s="1385">
        <f t="shared" si="17"/>
        <v>0</v>
      </c>
      <c r="L105" s="304"/>
      <c r="M105" s="1287"/>
    </row>
    <row r="106" spans="1:13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6" s="400"/>
      <c r="C106" s="391" t="s">
        <v>1241</v>
      </c>
      <c r="D106" s="349" t="s">
        <v>5533</v>
      </c>
      <c r="E106" s="1276">
        <v>3608.55</v>
      </c>
      <c r="F106" s="296">
        <f t="shared" si="15"/>
        <v>0</v>
      </c>
      <c r="G106" s="1276">
        <f t="shared" si="16"/>
        <v>0</v>
      </c>
      <c r="H106" s="393">
        <v>2</v>
      </c>
      <c r="I106" s="393">
        <v>2</v>
      </c>
      <c r="J106" s="100"/>
      <c r="K106" s="1389">
        <f t="shared" si="17"/>
        <v>0</v>
      </c>
      <c r="L106" s="304"/>
      <c r="M106" s="1287"/>
    </row>
    <row r="107" spans="1:13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7" s="513"/>
      <c r="C107" s="564"/>
      <c r="D107" s="473" t="s">
        <v>252</v>
      </c>
      <c r="E107" s="1314" t="s">
        <v>563</v>
      </c>
      <c r="F107" s="309"/>
      <c r="G107" s="1289"/>
      <c r="H107" s="474"/>
      <c r="I107" s="474"/>
      <c r="J107" s="203"/>
      <c r="K107" s="1404"/>
      <c r="L107" s="304"/>
      <c r="M107" s="1287"/>
    </row>
    <row r="108" spans="1:13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8" s="400"/>
      <c r="C108" s="401" t="s">
        <v>1242</v>
      </c>
      <c r="D108" s="402" t="s">
        <v>5534</v>
      </c>
      <c r="E108" s="1286">
        <v>197.11</v>
      </c>
      <c r="F108" s="298">
        <f>$F$2</f>
        <v>0</v>
      </c>
      <c r="G108" s="1286">
        <f>IFERROR(E108*F108,"-")</f>
        <v>0</v>
      </c>
      <c r="H108" s="404">
        <v>20</v>
      </c>
      <c r="I108" s="404">
        <v>40</v>
      </c>
      <c r="J108" s="105"/>
      <c r="K108" s="1384">
        <f>IFERROR(G108*J108,0)</f>
        <v>0</v>
      </c>
      <c r="L108" s="304"/>
      <c r="M108" s="1287"/>
    </row>
    <row r="109" spans="1:13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09" s="400"/>
      <c r="C109" s="408"/>
      <c r="D109" s="406"/>
      <c r="E109" s="1344" t="s">
        <v>563</v>
      </c>
      <c r="F109" s="299"/>
      <c r="G109" s="1277"/>
      <c r="H109" s="356"/>
      <c r="I109" s="356"/>
      <c r="J109" s="150"/>
      <c r="K109" s="1387"/>
      <c r="L109" s="304"/>
      <c r="M109" s="1287"/>
    </row>
    <row r="110" spans="1:13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0" s="400"/>
      <c r="C110" s="384" t="s">
        <v>1243</v>
      </c>
      <c r="D110" s="342" t="s">
        <v>5535</v>
      </c>
      <c r="E110" s="1278">
        <v>240.99</v>
      </c>
      <c r="F110" s="294">
        <f>$F$2</f>
        <v>0</v>
      </c>
      <c r="G110" s="1278">
        <f>IFERROR(E110*F110,"-")</f>
        <v>0</v>
      </c>
      <c r="H110" s="386">
        <v>20</v>
      </c>
      <c r="I110" s="386">
        <v>40</v>
      </c>
      <c r="J110" s="98"/>
      <c r="K110" s="1383">
        <f>IFERROR(G110*J110,0)</f>
        <v>0</v>
      </c>
      <c r="L110" s="304"/>
      <c r="M110" s="1287"/>
    </row>
    <row r="111" spans="1:13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1" s="400"/>
      <c r="C111" s="391" t="s">
        <v>1244</v>
      </c>
      <c r="D111" s="349" t="s">
        <v>5536</v>
      </c>
      <c r="E111" s="1276">
        <v>240.99</v>
      </c>
      <c r="F111" s="296">
        <f>$F$2</f>
        <v>0</v>
      </c>
      <c r="G111" s="1276">
        <f>IFERROR(E111*F111,"-")</f>
        <v>0</v>
      </c>
      <c r="H111" s="393">
        <v>20</v>
      </c>
      <c r="I111" s="393">
        <v>40</v>
      </c>
      <c r="J111" s="100"/>
      <c r="K111" s="1389">
        <f>IFERROR(G111*J111,0)</f>
        <v>0</v>
      </c>
      <c r="L111" s="304"/>
      <c r="M111" s="1287"/>
    </row>
    <row r="112" spans="1:13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2" s="400"/>
      <c r="C112" s="408"/>
      <c r="D112" s="406"/>
      <c r="E112" s="1344" t="s">
        <v>563</v>
      </c>
      <c r="F112" s="299"/>
      <c r="G112" s="1277"/>
      <c r="H112" s="356"/>
      <c r="I112" s="356"/>
      <c r="J112" s="150"/>
      <c r="K112" s="1387"/>
      <c r="L112" s="304"/>
      <c r="M112" s="1287"/>
    </row>
    <row r="113" spans="1:13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3" s="400"/>
      <c r="C113" s="384" t="s">
        <v>1245</v>
      </c>
      <c r="D113" s="342" t="s">
        <v>5537</v>
      </c>
      <c r="E113" s="1278">
        <v>320.64999999999998</v>
      </c>
      <c r="F113" s="294">
        <f>$F$2</f>
        <v>0</v>
      </c>
      <c r="G113" s="1278">
        <f>IFERROR(E113*F113,"-")</f>
        <v>0</v>
      </c>
      <c r="H113" s="386">
        <v>12</v>
      </c>
      <c r="I113" s="386">
        <v>24</v>
      </c>
      <c r="J113" s="98"/>
      <c r="K113" s="1383">
        <f>IFERROR(G113*J113,0)</f>
        <v>0</v>
      </c>
      <c r="L113" s="304"/>
      <c r="M113" s="1287"/>
    </row>
    <row r="114" spans="1:13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4" s="400"/>
      <c r="C114" s="391" t="s">
        <v>1246</v>
      </c>
      <c r="D114" s="349" t="s">
        <v>5538</v>
      </c>
      <c r="E114" s="1276">
        <v>332.8</v>
      </c>
      <c r="F114" s="296">
        <f>$F$2</f>
        <v>0</v>
      </c>
      <c r="G114" s="1276">
        <f>IFERROR(E114*F114,"-")</f>
        <v>0</v>
      </c>
      <c r="H114" s="393">
        <v>12</v>
      </c>
      <c r="I114" s="393">
        <v>24</v>
      </c>
      <c r="J114" s="100"/>
      <c r="K114" s="1389">
        <f>IFERROR(G114*J114,0)</f>
        <v>0</v>
      </c>
      <c r="L114" s="304"/>
      <c r="M114" s="1287"/>
    </row>
    <row r="115" spans="1:13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5" s="400"/>
      <c r="C115" s="408"/>
      <c r="D115" s="406"/>
      <c r="E115" s="1344" t="s">
        <v>563</v>
      </c>
      <c r="F115" s="299"/>
      <c r="G115" s="1277"/>
      <c r="H115" s="356"/>
      <c r="I115" s="356"/>
      <c r="J115" s="150"/>
      <c r="K115" s="1387"/>
      <c r="L115" s="304"/>
      <c r="M115" s="1287"/>
    </row>
    <row r="116" spans="1:13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6" s="400"/>
      <c r="C116" s="411" t="s">
        <v>1247</v>
      </c>
      <c r="D116" s="342" t="s">
        <v>5539</v>
      </c>
      <c r="E116" s="1278">
        <v>399.28</v>
      </c>
      <c r="F116" s="294">
        <f>$F$2</f>
        <v>0</v>
      </c>
      <c r="G116" s="1278">
        <f>IFERROR(E116*F116,"-")</f>
        <v>0</v>
      </c>
      <c r="H116" s="386">
        <v>8</v>
      </c>
      <c r="I116" s="386">
        <v>16</v>
      </c>
      <c r="J116" s="98"/>
      <c r="K116" s="1383">
        <f>IFERROR(G116*J116,0)</f>
        <v>0</v>
      </c>
      <c r="L116" s="304"/>
      <c r="M116" s="1287"/>
    </row>
    <row r="117" spans="1:13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7" s="400"/>
      <c r="C117" s="387" t="s">
        <v>1248</v>
      </c>
      <c r="D117" s="388" t="s">
        <v>5540</v>
      </c>
      <c r="E117" s="1275">
        <v>370.59</v>
      </c>
      <c r="F117" s="295">
        <f>$F$2</f>
        <v>0</v>
      </c>
      <c r="G117" s="1275">
        <f>IFERROR(E117*F117,"-")</f>
        <v>0</v>
      </c>
      <c r="H117" s="390">
        <v>8</v>
      </c>
      <c r="I117" s="390">
        <v>16</v>
      </c>
      <c r="J117" s="99"/>
      <c r="K117" s="1385">
        <f>IFERROR(G117*J117,0)</f>
        <v>0</v>
      </c>
      <c r="L117" s="304"/>
      <c r="M117" s="1287"/>
    </row>
    <row r="118" spans="1:13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8" s="400"/>
      <c r="C118" s="387" t="s">
        <v>1249</v>
      </c>
      <c r="D118" s="388" t="s">
        <v>5541</v>
      </c>
      <c r="E118" s="1275">
        <v>390.34</v>
      </c>
      <c r="F118" s="295">
        <f>$F$2</f>
        <v>0</v>
      </c>
      <c r="G118" s="1275">
        <f>IFERROR(E118*F118,"-")</f>
        <v>0</v>
      </c>
      <c r="H118" s="390">
        <v>8</v>
      </c>
      <c r="I118" s="390">
        <v>16</v>
      </c>
      <c r="J118" s="99"/>
      <c r="K118" s="1385">
        <f>IFERROR(G118*J118,0)</f>
        <v>0</v>
      </c>
      <c r="L118" s="304"/>
      <c r="M118" s="1287"/>
    </row>
    <row r="119" spans="1:13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19" s="400"/>
      <c r="C119" s="391" t="s">
        <v>1250</v>
      </c>
      <c r="D119" s="349" t="s">
        <v>5542</v>
      </c>
      <c r="E119" s="1276">
        <v>427.45</v>
      </c>
      <c r="F119" s="296">
        <f>$F$2</f>
        <v>0</v>
      </c>
      <c r="G119" s="1276">
        <f>IFERROR(E119*F119,"-")</f>
        <v>0</v>
      </c>
      <c r="H119" s="393">
        <v>8</v>
      </c>
      <c r="I119" s="393">
        <v>16</v>
      </c>
      <c r="J119" s="100"/>
      <c r="K119" s="1389">
        <f>IFERROR(G119*J119,0)</f>
        <v>0</v>
      </c>
      <c r="L119" s="304"/>
      <c r="M119" s="1287"/>
    </row>
    <row r="120" spans="1:13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0" s="400"/>
      <c r="C120" s="408"/>
      <c r="D120" s="406"/>
      <c r="E120" s="1344" t="s">
        <v>563</v>
      </c>
      <c r="F120" s="299"/>
      <c r="G120" s="1277"/>
      <c r="H120" s="356"/>
      <c r="I120" s="356"/>
      <c r="J120" s="150"/>
      <c r="K120" s="1387"/>
      <c r="L120" s="304"/>
      <c r="M120" s="1287"/>
    </row>
    <row r="121" spans="1:13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1" s="400"/>
      <c r="C121" s="384" t="s">
        <v>1251</v>
      </c>
      <c r="D121" s="342" t="s">
        <v>5543</v>
      </c>
      <c r="E121" s="1278">
        <v>597.32000000000005</v>
      </c>
      <c r="F121" s="294">
        <f>$F$2</f>
        <v>0</v>
      </c>
      <c r="G121" s="1278">
        <f>IFERROR(E121*F121,"-")</f>
        <v>0</v>
      </c>
      <c r="H121" s="386">
        <v>5</v>
      </c>
      <c r="I121" s="386">
        <v>10</v>
      </c>
      <c r="J121" s="98"/>
      <c r="K121" s="1383">
        <f>IFERROR(G121*J121,0)</f>
        <v>0</v>
      </c>
      <c r="L121" s="304"/>
      <c r="M121" s="1287"/>
    </row>
    <row r="122" spans="1:13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2" s="400"/>
      <c r="C122" s="387" t="s">
        <v>1252</v>
      </c>
      <c r="D122" s="388" t="s">
        <v>5544</v>
      </c>
      <c r="E122" s="1275">
        <v>597.32000000000005</v>
      </c>
      <c r="F122" s="295">
        <f>$F$2</f>
        <v>0</v>
      </c>
      <c r="G122" s="1275">
        <f>IFERROR(E122*F122,"-")</f>
        <v>0</v>
      </c>
      <c r="H122" s="390">
        <v>5</v>
      </c>
      <c r="I122" s="390">
        <v>10</v>
      </c>
      <c r="J122" s="99"/>
      <c r="K122" s="1385">
        <f>IFERROR(G122*J122,0)</f>
        <v>0</v>
      </c>
      <c r="L122" s="304"/>
      <c r="M122" s="1287"/>
    </row>
    <row r="123" spans="1:13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3" s="400"/>
      <c r="C123" s="387" t="s">
        <v>1253</v>
      </c>
      <c r="D123" s="388" t="s">
        <v>5545</v>
      </c>
      <c r="E123" s="1275">
        <v>629.14</v>
      </c>
      <c r="F123" s="295">
        <f>$F$2</f>
        <v>0</v>
      </c>
      <c r="G123" s="1275">
        <f>IFERROR(E123*F123,"-")</f>
        <v>0</v>
      </c>
      <c r="H123" s="390">
        <v>5</v>
      </c>
      <c r="I123" s="390">
        <v>10</v>
      </c>
      <c r="J123" s="99"/>
      <c r="K123" s="1385">
        <f>IFERROR(G123*J123,0)</f>
        <v>0</v>
      </c>
      <c r="L123" s="304"/>
      <c r="M123" s="1287"/>
    </row>
    <row r="124" spans="1:13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4" s="400"/>
      <c r="C124" s="391" t="s">
        <v>1254</v>
      </c>
      <c r="D124" s="349" t="s">
        <v>5546</v>
      </c>
      <c r="E124" s="1276">
        <v>585.03</v>
      </c>
      <c r="F124" s="296">
        <f>$F$2</f>
        <v>0</v>
      </c>
      <c r="G124" s="1276">
        <f>IFERROR(E124*F124,"-")</f>
        <v>0</v>
      </c>
      <c r="H124" s="393">
        <v>5</v>
      </c>
      <c r="I124" s="393">
        <v>10</v>
      </c>
      <c r="J124" s="100"/>
      <c r="K124" s="1389">
        <f>IFERROR(G124*J124,0)</f>
        <v>0</v>
      </c>
      <c r="L124" s="304"/>
      <c r="M124" s="1287"/>
    </row>
    <row r="125" spans="1:13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5" s="400"/>
      <c r="C125" s="408"/>
      <c r="D125" s="406"/>
      <c r="E125" s="1344" t="s">
        <v>563</v>
      </c>
      <c r="F125" s="299"/>
      <c r="G125" s="1277"/>
      <c r="H125" s="356"/>
      <c r="I125" s="356"/>
      <c r="J125" s="150"/>
      <c r="K125" s="1387"/>
      <c r="L125" s="304"/>
      <c r="M125" s="1287"/>
    </row>
    <row r="126" spans="1:13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6" s="400"/>
      <c r="C126" s="384" t="s">
        <v>1255</v>
      </c>
      <c r="D126" s="342" t="s">
        <v>5547</v>
      </c>
      <c r="E126" s="1278">
        <v>1361.95</v>
      </c>
      <c r="F126" s="294">
        <f>$F$2</f>
        <v>0</v>
      </c>
      <c r="G126" s="1278">
        <f>IFERROR(E126*F126,"-")</f>
        <v>0</v>
      </c>
      <c r="H126" s="386">
        <v>4</v>
      </c>
      <c r="I126" s="386">
        <v>8</v>
      </c>
      <c r="J126" s="98"/>
      <c r="K126" s="1383">
        <f>IFERROR(G126*J126,0)</f>
        <v>0</v>
      </c>
      <c r="L126" s="304"/>
      <c r="M126" s="1287"/>
    </row>
    <row r="127" spans="1:13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7" s="400"/>
      <c r="C127" s="387" t="s">
        <v>1256</v>
      </c>
      <c r="D127" s="388" t="s">
        <v>5548</v>
      </c>
      <c r="E127" s="1275">
        <v>2527.3200000000002</v>
      </c>
      <c r="F127" s="295">
        <f>$F$2</f>
        <v>0</v>
      </c>
      <c r="G127" s="1275">
        <f>IFERROR(E127*F127,"-")</f>
        <v>0</v>
      </c>
      <c r="H127" s="390">
        <v>4</v>
      </c>
      <c r="I127" s="390">
        <v>4</v>
      </c>
      <c r="J127" s="99"/>
      <c r="K127" s="1385">
        <f>IFERROR(G127*J127,0)</f>
        <v>0</v>
      </c>
      <c r="L127" s="304"/>
      <c r="M127" s="1287"/>
    </row>
    <row r="128" spans="1:13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8" s="400"/>
      <c r="C128" s="387" t="s">
        <v>1257</v>
      </c>
      <c r="D128" s="388" t="s">
        <v>5549</v>
      </c>
      <c r="E128" s="1275">
        <v>4122.37</v>
      </c>
      <c r="F128" s="295">
        <f>$F$2</f>
        <v>0</v>
      </c>
      <c r="G128" s="1275">
        <f>IFERROR(E128*F128,"-")</f>
        <v>0</v>
      </c>
      <c r="H128" s="390">
        <v>2</v>
      </c>
      <c r="I128" s="390">
        <v>2</v>
      </c>
      <c r="J128" s="99"/>
      <c r="K128" s="1385">
        <f>IFERROR(G128*J128,0)</f>
        <v>0</v>
      </c>
      <c r="L128" s="304"/>
      <c r="M128" s="1287"/>
    </row>
    <row r="129" spans="1:13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29" s="400"/>
      <c r="C129" s="391" t="s">
        <v>1258</v>
      </c>
      <c r="D129" s="349" t="s">
        <v>5550</v>
      </c>
      <c r="E129" s="1276">
        <v>4122.37</v>
      </c>
      <c r="F129" s="296">
        <f>$F$2</f>
        <v>0</v>
      </c>
      <c r="G129" s="1276">
        <f>IFERROR(E129*F129,"-")</f>
        <v>0</v>
      </c>
      <c r="H129" s="393">
        <v>2</v>
      </c>
      <c r="I129" s="393">
        <v>2</v>
      </c>
      <c r="J129" s="100"/>
      <c r="K129" s="1389">
        <f>IFERROR(G129*J129,0)</f>
        <v>0</v>
      </c>
      <c r="L129" s="304"/>
      <c r="M129" s="1287"/>
    </row>
    <row r="130" spans="1:13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0" s="513"/>
      <c r="C130" s="564"/>
      <c r="D130" s="473" t="s">
        <v>5458</v>
      </c>
      <c r="E130" s="1314" t="s">
        <v>563</v>
      </c>
      <c r="F130" s="309"/>
      <c r="G130" s="1289"/>
      <c r="H130" s="474"/>
      <c r="I130" s="474"/>
      <c r="J130" s="203"/>
      <c r="K130" s="1404"/>
      <c r="L130" s="304"/>
      <c r="M130" s="1287"/>
    </row>
    <row r="131" spans="1:13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1" s="400"/>
      <c r="C131" s="384" t="s">
        <v>1259</v>
      </c>
      <c r="D131" s="342" t="s">
        <v>5603</v>
      </c>
      <c r="E131" s="1278">
        <v>54.53</v>
      </c>
      <c r="F131" s="294">
        <f t="shared" ref="F131:F141" si="18">$F$2</f>
        <v>0</v>
      </c>
      <c r="G131" s="1278">
        <f t="shared" ref="G131:G140" si="19">IFERROR(E131*F131,"-")</f>
        <v>0</v>
      </c>
      <c r="H131" s="386">
        <v>240</v>
      </c>
      <c r="I131" s="386">
        <v>480</v>
      </c>
      <c r="J131" s="98"/>
      <c r="K131" s="1383">
        <f t="shared" ref="K131:K141" si="20">IFERROR(G131*J131,0)</f>
        <v>0</v>
      </c>
      <c r="L131" s="304"/>
      <c r="M131" s="1287"/>
    </row>
    <row r="132" spans="1:13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2" s="400"/>
      <c r="C132" s="387" t="s">
        <v>1260</v>
      </c>
      <c r="D132" s="388" t="s">
        <v>5604</v>
      </c>
      <c r="E132" s="1275">
        <v>67.31</v>
      </c>
      <c r="F132" s="295">
        <f t="shared" si="18"/>
        <v>0</v>
      </c>
      <c r="G132" s="1275">
        <f t="shared" si="19"/>
        <v>0</v>
      </c>
      <c r="H132" s="390">
        <v>120</v>
      </c>
      <c r="I132" s="390">
        <v>240</v>
      </c>
      <c r="J132" s="99"/>
      <c r="K132" s="1385">
        <f t="shared" si="20"/>
        <v>0</v>
      </c>
      <c r="L132" s="304"/>
      <c r="M132" s="1287"/>
    </row>
    <row r="133" spans="1:13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3" s="400"/>
      <c r="C133" s="387" t="s">
        <v>1261</v>
      </c>
      <c r="D133" s="388" t="s">
        <v>5605</v>
      </c>
      <c r="E133" s="1275">
        <v>66.8</v>
      </c>
      <c r="F133" s="295">
        <f t="shared" si="18"/>
        <v>0</v>
      </c>
      <c r="G133" s="1275">
        <f t="shared" si="19"/>
        <v>0</v>
      </c>
      <c r="H133" s="390">
        <v>60</v>
      </c>
      <c r="I133" s="390">
        <v>120</v>
      </c>
      <c r="J133" s="99"/>
      <c r="K133" s="1385">
        <f t="shared" si="20"/>
        <v>0</v>
      </c>
      <c r="L133" s="304"/>
      <c r="M133" s="1287"/>
    </row>
    <row r="134" spans="1:13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4" s="400"/>
      <c r="C134" s="391" t="s">
        <v>1262</v>
      </c>
      <c r="D134" s="349" t="s">
        <v>5606</v>
      </c>
      <c r="E134" s="1276">
        <v>84.3</v>
      </c>
      <c r="F134" s="296">
        <f t="shared" si="18"/>
        <v>0</v>
      </c>
      <c r="G134" s="1276">
        <f t="shared" si="19"/>
        <v>0</v>
      </c>
      <c r="H134" s="393">
        <v>40</v>
      </c>
      <c r="I134" s="393">
        <v>80</v>
      </c>
      <c r="J134" s="100"/>
      <c r="K134" s="1389">
        <f t="shared" si="20"/>
        <v>0</v>
      </c>
      <c r="L134" s="304"/>
      <c r="M134" s="1287"/>
    </row>
    <row r="135" spans="1:13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5" s="400"/>
      <c r="C135" s="387" t="s">
        <v>1263</v>
      </c>
      <c r="D135" s="388" t="s">
        <v>5607</v>
      </c>
      <c r="E135" s="1275">
        <v>110.59</v>
      </c>
      <c r="F135" s="295">
        <f t="shared" si="18"/>
        <v>0</v>
      </c>
      <c r="G135" s="1275">
        <f t="shared" si="19"/>
        <v>0</v>
      </c>
      <c r="H135" s="390">
        <v>25</v>
      </c>
      <c r="I135" s="390">
        <v>50</v>
      </c>
      <c r="J135" s="99"/>
      <c r="K135" s="1385">
        <f t="shared" si="20"/>
        <v>0</v>
      </c>
      <c r="L135" s="304"/>
      <c r="M135" s="1287"/>
    </row>
    <row r="136" spans="1:13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6" s="400"/>
      <c r="C136" s="387" t="s">
        <v>1264</v>
      </c>
      <c r="D136" s="388" t="s">
        <v>5608</v>
      </c>
      <c r="E136" s="1275">
        <v>122.53</v>
      </c>
      <c r="F136" s="295">
        <f t="shared" si="18"/>
        <v>0</v>
      </c>
      <c r="G136" s="1275">
        <f t="shared" si="19"/>
        <v>0</v>
      </c>
      <c r="H136" s="390">
        <v>20</v>
      </c>
      <c r="I136" s="390">
        <v>40</v>
      </c>
      <c r="J136" s="99"/>
      <c r="K136" s="1385">
        <f t="shared" si="20"/>
        <v>0</v>
      </c>
      <c r="L136" s="304"/>
      <c r="M136" s="1287"/>
    </row>
    <row r="137" spans="1:13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7" s="400"/>
      <c r="C137" s="387" t="s">
        <v>1265</v>
      </c>
      <c r="D137" s="388" t="s">
        <v>5609</v>
      </c>
      <c r="E137" s="1275">
        <v>179</v>
      </c>
      <c r="F137" s="295">
        <f t="shared" si="18"/>
        <v>0</v>
      </c>
      <c r="G137" s="1275">
        <f t="shared" si="19"/>
        <v>0</v>
      </c>
      <c r="H137" s="390">
        <v>20</v>
      </c>
      <c r="I137" s="390">
        <v>40</v>
      </c>
      <c r="J137" s="99"/>
      <c r="K137" s="1385">
        <f t="shared" si="20"/>
        <v>0</v>
      </c>
      <c r="L137" s="304"/>
      <c r="M137" s="1287"/>
    </row>
    <row r="138" spans="1:13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8" s="400"/>
      <c r="C138" s="387" t="s">
        <v>1266</v>
      </c>
      <c r="D138" s="388" t="s">
        <v>5610</v>
      </c>
      <c r="E138" s="1275">
        <v>248.59</v>
      </c>
      <c r="F138" s="295">
        <f t="shared" si="18"/>
        <v>0</v>
      </c>
      <c r="G138" s="1275">
        <f t="shared" si="19"/>
        <v>0</v>
      </c>
      <c r="H138" s="390">
        <v>12</v>
      </c>
      <c r="I138" s="390">
        <v>24</v>
      </c>
      <c r="J138" s="99"/>
      <c r="K138" s="1385">
        <f t="shared" si="20"/>
        <v>0</v>
      </c>
      <c r="L138" s="304"/>
      <c r="M138" s="1287"/>
    </row>
    <row r="139" spans="1:13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39" s="400"/>
      <c r="C139" s="387" t="s">
        <v>1267</v>
      </c>
      <c r="D139" s="388" t="s">
        <v>5611</v>
      </c>
      <c r="E139" s="1275">
        <v>442.47</v>
      </c>
      <c r="F139" s="295">
        <f t="shared" si="18"/>
        <v>0</v>
      </c>
      <c r="G139" s="1275">
        <f t="shared" si="19"/>
        <v>0</v>
      </c>
      <c r="H139" s="390">
        <v>6</v>
      </c>
      <c r="I139" s="390">
        <v>12</v>
      </c>
      <c r="J139" s="99"/>
      <c r="K139" s="1385">
        <f t="shared" si="20"/>
        <v>0</v>
      </c>
      <c r="L139" s="304"/>
      <c r="M139" s="1287"/>
    </row>
    <row r="140" spans="1:13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0" s="400"/>
      <c r="C140" s="387" t="s">
        <v>1268</v>
      </c>
      <c r="D140" s="388" t="s">
        <v>5612</v>
      </c>
      <c r="E140" s="1275">
        <v>610.59</v>
      </c>
      <c r="F140" s="295">
        <f t="shared" si="18"/>
        <v>0</v>
      </c>
      <c r="G140" s="1275">
        <f t="shared" si="19"/>
        <v>0</v>
      </c>
      <c r="H140" s="390">
        <v>6</v>
      </c>
      <c r="I140" s="390">
        <v>12</v>
      </c>
      <c r="J140" s="99"/>
      <c r="K140" s="1385">
        <f t="shared" si="20"/>
        <v>0</v>
      </c>
      <c r="L140" s="304"/>
      <c r="M140" s="1287"/>
    </row>
    <row r="141" spans="1:13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1" s="400"/>
      <c r="C141" s="1003" t="s">
        <v>1269</v>
      </c>
      <c r="D141" s="349" t="s">
        <v>5613</v>
      </c>
      <c r="E141" s="1276">
        <v>1002.81</v>
      </c>
      <c r="F141" s="295">
        <f t="shared" si="18"/>
        <v>0</v>
      </c>
      <c r="G141" s="1275">
        <f>IFERROR(E141*F141,"-")</f>
        <v>0</v>
      </c>
      <c r="H141" s="393">
        <v>3</v>
      </c>
      <c r="I141" s="393">
        <v>6</v>
      </c>
      <c r="J141" s="100"/>
      <c r="K141" s="1389">
        <f t="shared" si="20"/>
        <v>0</v>
      </c>
      <c r="L141" s="304"/>
      <c r="M141" s="1287"/>
    </row>
    <row r="142" spans="1:13" ht="31.5" customHeight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2" s="1111"/>
      <c r="C142" s="1112"/>
      <c r="D142" s="1113" t="s">
        <v>5450</v>
      </c>
      <c r="E142" s="1346" t="s">
        <v>563</v>
      </c>
      <c r="F142" s="1114"/>
      <c r="G142" s="1349"/>
      <c r="H142" s="1115"/>
      <c r="I142" s="1115"/>
      <c r="J142" s="226"/>
      <c r="K142" s="1579"/>
      <c r="L142" s="304"/>
      <c r="M142" s="1287"/>
    </row>
    <row r="143" spans="1:13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3" s="513"/>
      <c r="C143" s="564"/>
      <c r="D143" s="473" t="s">
        <v>5452</v>
      </c>
      <c r="E143" s="1314" t="s">
        <v>563</v>
      </c>
      <c r="F143" s="309"/>
      <c r="G143" s="1289"/>
      <c r="H143" s="474"/>
      <c r="I143" s="474"/>
      <c r="J143" s="203"/>
      <c r="K143" s="1404"/>
      <c r="L143" s="304"/>
      <c r="M143" s="1287"/>
    </row>
    <row r="144" spans="1:13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4" s="400"/>
      <c r="C144" s="416" t="s">
        <v>1270</v>
      </c>
      <c r="D144" s="342" t="s">
        <v>10484</v>
      </c>
      <c r="E144" s="1278">
        <v>80.86</v>
      </c>
      <c r="F144" s="294">
        <f>$F$2</f>
        <v>0</v>
      </c>
      <c r="G144" s="1278">
        <f t="shared" ref="G144:G153" si="21">IFERROR(E144*F144,"-")</f>
        <v>0</v>
      </c>
      <c r="H144" s="386">
        <v>100</v>
      </c>
      <c r="I144" s="386">
        <v>200</v>
      </c>
      <c r="J144" s="98"/>
      <c r="K144" s="1383">
        <f t="shared" ref="K144:K153" si="22">IFERROR(G144*J144,0)</f>
        <v>0</v>
      </c>
      <c r="L144" s="304"/>
      <c r="M144" s="1287"/>
    </row>
    <row r="145" spans="1:13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5" s="400"/>
      <c r="C145" s="414" t="s">
        <v>1271</v>
      </c>
      <c r="D145" s="388" t="s">
        <v>10485</v>
      </c>
      <c r="E145" s="1275">
        <v>116.28</v>
      </c>
      <c r="F145" s="295">
        <f>$F$2</f>
        <v>0</v>
      </c>
      <c r="G145" s="1275">
        <f t="shared" si="21"/>
        <v>0</v>
      </c>
      <c r="H145" s="390">
        <v>100</v>
      </c>
      <c r="I145" s="390">
        <v>200</v>
      </c>
      <c r="J145" s="99"/>
      <c r="K145" s="1385">
        <f t="shared" si="22"/>
        <v>0</v>
      </c>
      <c r="L145" s="304"/>
      <c r="M145" s="1287"/>
    </row>
    <row r="146" spans="1:13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6" s="400"/>
      <c r="C146" s="414" t="s">
        <v>1272</v>
      </c>
      <c r="D146" s="388" t="s">
        <v>10486</v>
      </c>
      <c r="E146" s="1275">
        <v>119.34</v>
      </c>
      <c r="F146" s="295">
        <f>$F$2</f>
        <v>0</v>
      </c>
      <c r="G146" s="1275">
        <f t="shared" si="21"/>
        <v>0</v>
      </c>
      <c r="H146" s="390">
        <v>60</v>
      </c>
      <c r="I146" s="390">
        <v>120</v>
      </c>
      <c r="J146" s="99"/>
      <c r="K146" s="1385">
        <f t="shared" si="22"/>
        <v>0</v>
      </c>
      <c r="L146" s="304"/>
      <c r="M146" s="1287"/>
    </row>
    <row r="147" spans="1:13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7" s="400"/>
      <c r="C147" s="415" t="s">
        <v>1273</v>
      </c>
      <c r="D147" s="349" t="s">
        <v>10487</v>
      </c>
      <c r="E147" s="1276">
        <v>134.79</v>
      </c>
      <c r="F147" s="296">
        <f>$F$2</f>
        <v>0</v>
      </c>
      <c r="G147" s="1276">
        <f t="shared" si="21"/>
        <v>0</v>
      </c>
      <c r="H147" s="393">
        <v>40</v>
      </c>
      <c r="I147" s="393">
        <v>80</v>
      </c>
      <c r="J147" s="100"/>
      <c r="K147" s="1389">
        <f t="shared" si="22"/>
        <v>0</v>
      </c>
      <c r="L147" s="304"/>
      <c r="M147" s="1287"/>
    </row>
    <row r="148" spans="1:13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8" s="400"/>
      <c r="C148" s="414" t="s">
        <v>1274</v>
      </c>
      <c r="D148" s="388" t="s">
        <v>10488</v>
      </c>
      <c r="E148" s="1275">
        <v>178.18</v>
      </c>
      <c r="F148" s="295">
        <f t="shared" ref="F148:F153" si="23">$F$2</f>
        <v>0</v>
      </c>
      <c r="G148" s="1275">
        <f t="shared" si="21"/>
        <v>0</v>
      </c>
      <c r="H148" s="390">
        <v>40</v>
      </c>
      <c r="I148" s="390">
        <v>80</v>
      </c>
      <c r="J148" s="99"/>
      <c r="K148" s="1385">
        <f t="shared" si="22"/>
        <v>0</v>
      </c>
      <c r="L148" s="304"/>
      <c r="M148" s="1287"/>
    </row>
    <row r="149" spans="1:13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49" s="400"/>
      <c r="C149" s="414" t="s">
        <v>1275</v>
      </c>
      <c r="D149" s="388" t="s">
        <v>10489</v>
      </c>
      <c r="E149" s="1275">
        <v>232.31</v>
      </c>
      <c r="F149" s="295">
        <f t="shared" si="23"/>
        <v>0</v>
      </c>
      <c r="G149" s="1275">
        <f t="shared" si="21"/>
        <v>0</v>
      </c>
      <c r="H149" s="390">
        <v>12</v>
      </c>
      <c r="I149" s="390">
        <v>24</v>
      </c>
      <c r="J149" s="99"/>
      <c r="K149" s="1385">
        <f t="shared" si="22"/>
        <v>0</v>
      </c>
      <c r="L149" s="304"/>
      <c r="M149" s="1287"/>
    </row>
    <row r="150" spans="1:13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0" s="400"/>
      <c r="C150" s="414" t="s">
        <v>1276</v>
      </c>
      <c r="D150" s="388" t="s">
        <v>10490</v>
      </c>
      <c r="E150" s="1275">
        <v>327.92</v>
      </c>
      <c r="F150" s="295">
        <f t="shared" si="23"/>
        <v>0</v>
      </c>
      <c r="G150" s="1275">
        <f t="shared" si="21"/>
        <v>0</v>
      </c>
      <c r="H150" s="390">
        <v>12</v>
      </c>
      <c r="I150" s="390">
        <v>24</v>
      </c>
      <c r="J150" s="99"/>
      <c r="K150" s="1385">
        <f t="shared" si="22"/>
        <v>0</v>
      </c>
      <c r="L150" s="304"/>
      <c r="M150" s="1287"/>
    </row>
    <row r="151" spans="1:13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1" s="400"/>
      <c r="C151" s="414" t="s">
        <v>1277</v>
      </c>
      <c r="D151" s="388" t="s">
        <v>10491</v>
      </c>
      <c r="E151" s="1345">
        <v>397.12</v>
      </c>
      <c r="F151" s="295">
        <f t="shared" si="23"/>
        <v>0</v>
      </c>
      <c r="G151" s="1275">
        <f t="shared" si="21"/>
        <v>0</v>
      </c>
      <c r="H151" s="390">
        <v>8</v>
      </c>
      <c r="I151" s="390">
        <v>16</v>
      </c>
      <c r="J151" s="99"/>
      <c r="K151" s="1385">
        <f t="shared" si="22"/>
        <v>0</v>
      </c>
      <c r="L151" s="304"/>
      <c r="M151" s="1287"/>
    </row>
    <row r="152" spans="1:13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2" s="400"/>
      <c r="C152" s="414" t="s">
        <v>1278</v>
      </c>
      <c r="D152" s="388" t="s">
        <v>10492</v>
      </c>
      <c r="E152" s="1345">
        <v>1015.42</v>
      </c>
      <c r="F152" s="295">
        <f t="shared" si="23"/>
        <v>0</v>
      </c>
      <c r="G152" s="1275">
        <f t="shared" si="21"/>
        <v>0</v>
      </c>
      <c r="H152" s="390">
        <v>4</v>
      </c>
      <c r="I152" s="390">
        <v>8</v>
      </c>
      <c r="J152" s="99"/>
      <c r="K152" s="1385">
        <f t="shared" si="22"/>
        <v>0</v>
      </c>
      <c r="L152" s="304"/>
      <c r="M152" s="1287"/>
    </row>
    <row r="153" spans="1:13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3" s="400"/>
      <c r="C153" s="415" t="s">
        <v>1279</v>
      </c>
      <c r="D153" s="349" t="s">
        <v>10493</v>
      </c>
      <c r="E153" s="1276">
        <v>1867.17</v>
      </c>
      <c r="F153" s="296">
        <f t="shared" si="23"/>
        <v>0</v>
      </c>
      <c r="G153" s="1276">
        <f t="shared" si="21"/>
        <v>0</v>
      </c>
      <c r="H153" s="393">
        <v>4</v>
      </c>
      <c r="I153" s="393">
        <v>8</v>
      </c>
      <c r="J153" s="100"/>
      <c r="K153" s="1389">
        <f t="shared" si="22"/>
        <v>0</v>
      </c>
      <c r="L153" s="304"/>
      <c r="M153" s="1287"/>
    </row>
    <row r="154" spans="1:13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4" s="513"/>
      <c r="C154" s="564"/>
      <c r="D154" s="473" t="s">
        <v>18</v>
      </c>
      <c r="E154" s="1314" t="s">
        <v>563</v>
      </c>
      <c r="F154" s="309"/>
      <c r="G154" s="1289"/>
      <c r="H154" s="474"/>
      <c r="I154" s="474"/>
      <c r="J154" s="203"/>
      <c r="K154" s="1404"/>
      <c r="L154" s="304"/>
      <c r="M154" s="1287"/>
    </row>
    <row r="155" spans="1:13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5" s="400"/>
      <c r="C155" s="384" t="s">
        <v>1280</v>
      </c>
      <c r="D155" s="342" t="s">
        <v>10460</v>
      </c>
      <c r="E155" s="1278">
        <v>110.52</v>
      </c>
      <c r="F155" s="294">
        <f>$F$2</f>
        <v>0</v>
      </c>
      <c r="G155" s="1278">
        <f>IFERROR(E155*F155,"-")</f>
        <v>0</v>
      </c>
      <c r="H155" s="386">
        <v>100</v>
      </c>
      <c r="I155" s="386">
        <v>200</v>
      </c>
      <c r="J155" s="102"/>
      <c r="K155" s="1383">
        <f>IFERROR(G155*J155,0)</f>
        <v>0</v>
      </c>
      <c r="L155" s="304"/>
      <c r="M155" s="1287"/>
    </row>
    <row r="156" spans="1:13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6" s="400"/>
      <c r="C156" s="387" t="s">
        <v>1281</v>
      </c>
      <c r="D156" s="388" t="s">
        <v>10461</v>
      </c>
      <c r="E156" s="1275">
        <v>168.59</v>
      </c>
      <c r="F156" s="295">
        <f>$F$2</f>
        <v>0</v>
      </c>
      <c r="G156" s="1275">
        <f>IFERROR(E156*F156,"-")</f>
        <v>0</v>
      </c>
      <c r="H156" s="390">
        <v>100</v>
      </c>
      <c r="I156" s="390">
        <v>200</v>
      </c>
      <c r="J156" s="99"/>
      <c r="K156" s="1385">
        <f>IFERROR(G156*J156,0)</f>
        <v>0</v>
      </c>
      <c r="L156" s="304"/>
      <c r="M156" s="1287"/>
    </row>
    <row r="157" spans="1:13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7" s="400"/>
      <c r="C157" s="387" t="s">
        <v>1282</v>
      </c>
      <c r="D157" s="388" t="s">
        <v>10462</v>
      </c>
      <c r="E157" s="1345">
        <v>168.59</v>
      </c>
      <c r="F157" s="295">
        <f>$F$2</f>
        <v>0</v>
      </c>
      <c r="G157" s="1275">
        <f>IFERROR(E157*F157,"-")</f>
        <v>0</v>
      </c>
      <c r="H157" s="390">
        <v>100</v>
      </c>
      <c r="I157" s="390">
        <v>200</v>
      </c>
      <c r="J157" s="104"/>
      <c r="K157" s="1385">
        <f>IFERROR(G157*J157,0)</f>
        <v>0</v>
      </c>
      <c r="L157" s="304"/>
      <c r="M157" s="1287"/>
    </row>
    <row r="158" spans="1:13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8" s="400"/>
      <c r="C158" s="387" t="s">
        <v>1283</v>
      </c>
      <c r="D158" s="388" t="s">
        <v>10463</v>
      </c>
      <c r="E158" s="1275">
        <v>263.16000000000003</v>
      </c>
      <c r="F158" s="295">
        <f>$F$2</f>
        <v>0</v>
      </c>
      <c r="G158" s="1275">
        <f>IFERROR(E158*F158,"-")</f>
        <v>0</v>
      </c>
      <c r="H158" s="390">
        <v>30</v>
      </c>
      <c r="I158" s="390">
        <v>60</v>
      </c>
      <c r="J158" s="104"/>
      <c r="K158" s="1385">
        <f>IFERROR(G158*J158,0)</f>
        <v>0</v>
      </c>
      <c r="L158" s="304"/>
      <c r="M158" s="1287"/>
    </row>
    <row r="159" spans="1:13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59" s="400"/>
      <c r="C159" s="391" t="s">
        <v>1284</v>
      </c>
      <c r="D159" s="349" t="s">
        <v>10464</v>
      </c>
      <c r="E159" s="1276">
        <v>204.6</v>
      </c>
      <c r="F159" s="296">
        <f>$F$2</f>
        <v>0</v>
      </c>
      <c r="G159" s="1276">
        <f>IFERROR(E159*F159,"-")</f>
        <v>0</v>
      </c>
      <c r="H159" s="393">
        <v>45</v>
      </c>
      <c r="I159" s="393">
        <v>90</v>
      </c>
      <c r="J159" s="100"/>
      <c r="K159" s="1389">
        <f>IFERROR(G159*J159,0)</f>
        <v>0</v>
      </c>
      <c r="L159" s="304"/>
      <c r="M159" s="1287"/>
    </row>
    <row r="160" spans="1:13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0" s="400"/>
      <c r="C160" s="408"/>
      <c r="D160" s="406"/>
      <c r="E160" s="1344" t="s">
        <v>563</v>
      </c>
      <c r="F160" s="299"/>
      <c r="G160" s="1277"/>
      <c r="H160" s="356"/>
      <c r="I160" s="356"/>
      <c r="J160" s="150"/>
      <c r="K160" s="1387"/>
      <c r="L160" s="304"/>
      <c r="M160" s="1287"/>
    </row>
    <row r="161" spans="1:13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1" s="400"/>
      <c r="C161" s="384" t="s">
        <v>1285</v>
      </c>
      <c r="D161" s="342" t="s">
        <v>10465</v>
      </c>
      <c r="E161" s="1278">
        <v>249.27</v>
      </c>
      <c r="F161" s="294">
        <f>$F$2</f>
        <v>0</v>
      </c>
      <c r="G161" s="1278">
        <f>IFERROR(E161*F161,"-")</f>
        <v>0</v>
      </c>
      <c r="H161" s="386">
        <v>50</v>
      </c>
      <c r="I161" s="386">
        <v>100</v>
      </c>
      <c r="J161" s="102"/>
      <c r="K161" s="1383">
        <f>IFERROR(G161*J161,0)</f>
        <v>0</v>
      </c>
      <c r="L161" s="304"/>
      <c r="M161" s="1287"/>
    </row>
    <row r="162" spans="1:13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2" s="400"/>
      <c r="C162" s="391" t="s">
        <v>1286</v>
      </c>
      <c r="D162" s="349" t="s">
        <v>10466</v>
      </c>
      <c r="E162" s="1276">
        <v>244.33</v>
      </c>
      <c r="F162" s="296">
        <f>$F$2</f>
        <v>0</v>
      </c>
      <c r="G162" s="1276">
        <f>IFERROR(E162*F162,"-")</f>
        <v>0</v>
      </c>
      <c r="H162" s="393">
        <v>50</v>
      </c>
      <c r="I162" s="393">
        <v>100</v>
      </c>
      <c r="J162" s="100"/>
      <c r="K162" s="1389">
        <f>IFERROR(G162*J162,0)</f>
        <v>0</v>
      </c>
      <c r="L162" s="304"/>
      <c r="M162" s="1287"/>
    </row>
    <row r="163" spans="1:13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3" s="400"/>
      <c r="C163" s="408"/>
      <c r="D163" s="406"/>
      <c r="E163" s="1344" t="s">
        <v>563</v>
      </c>
      <c r="F163" s="299"/>
      <c r="G163" s="1277"/>
      <c r="H163" s="356"/>
      <c r="I163" s="356"/>
      <c r="J163" s="150"/>
      <c r="K163" s="1387"/>
      <c r="L163" s="304"/>
      <c r="M163" s="1287"/>
    </row>
    <row r="164" spans="1:13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4" s="400"/>
      <c r="C164" s="384" t="s">
        <v>1287</v>
      </c>
      <c r="D164" s="342" t="s">
        <v>10467</v>
      </c>
      <c r="E164" s="1278">
        <v>392.52</v>
      </c>
      <c r="F164" s="294">
        <f>$F$2</f>
        <v>0</v>
      </c>
      <c r="G164" s="1278">
        <f>IFERROR(E164*F164,"-")</f>
        <v>0</v>
      </c>
      <c r="H164" s="386">
        <v>25</v>
      </c>
      <c r="I164" s="386">
        <v>50</v>
      </c>
      <c r="J164" s="102"/>
      <c r="K164" s="1383">
        <f>IFERROR(G164*J164,0)</f>
        <v>0</v>
      </c>
      <c r="L164" s="304"/>
      <c r="M164" s="1287"/>
    </row>
    <row r="165" spans="1:13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5" s="400"/>
      <c r="C165" s="387" t="s">
        <v>1288</v>
      </c>
      <c r="D165" s="388" t="s">
        <v>10468</v>
      </c>
      <c r="E165" s="1275">
        <v>305.47000000000003</v>
      </c>
      <c r="F165" s="295">
        <f>$F$2</f>
        <v>0</v>
      </c>
      <c r="G165" s="1275">
        <f>IFERROR(E165*F165,"-")</f>
        <v>0</v>
      </c>
      <c r="H165" s="390">
        <v>30</v>
      </c>
      <c r="I165" s="390">
        <v>60</v>
      </c>
      <c r="J165" s="99"/>
      <c r="K165" s="1385">
        <f>IFERROR(G165*J165,0)</f>
        <v>0</v>
      </c>
      <c r="L165" s="304"/>
      <c r="M165" s="1287"/>
    </row>
    <row r="166" spans="1:13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6" s="400"/>
      <c r="C166" s="391" t="s">
        <v>1289</v>
      </c>
      <c r="D166" s="349" t="s">
        <v>10469</v>
      </c>
      <c r="E166" s="1276">
        <v>277.62</v>
      </c>
      <c r="F166" s="296">
        <f>$F$2</f>
        <v>0</v>
      </c>
      <c r="G166" s="1276">
        <f>IFERROR(E166*F166,"-")</f>
        <v>0</v>
      </c>
      <c r="H166" s="393">
        <v>30</v>
      </c>
      <c r="I166" s="393">
        <v>60</v>
      </c>
      <c r="J166" s="103"/>
      <c r="K166" s="1389">
        <f>IFERROR(G166*J166,0)</f>
        <v>0</v>
      </c>
      <c r="L166" s="304"/>
      <c r="M166" s="1287"/>
    </row>
    <row r="167" spans="1:13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7" s="400"/>
      <c r="C167" s="408"/>
      <c r="D167" s="406"/>
      <c r="E167" s="1344" t="s">
        <v>563</v>
      </c>
      <c r="F167" s="299"/>
      <c r="G167" s="1277"/>
      <c r="H167" s="356"/>
      <c r="I167" s="356"/>
      <c r="J167" s="150"/>
      <c r="K167" s="1387"/>
      <c r="L167" s="304"/>
      <c r="M167" s="1287"/>
    </row>
    <row r="168" spans="1:13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8" s="400"/>
      <c r="C168" s="384" t="s">
        <v>1290</v>
      </c>
      <c r="D168" s="342" t="s">
        <v>10470</v>
      </c>
      <c r="E168" s="1278">
        <v>486.56</v>
      </c>
      <c r="F168" s="294">
        <f>$F$2</f>
        <v>0</v>
      </c>
      <c r="G168" s="1278">
        <f>IFERROR(E168*F168,"-")</f>
        <v>0</v>
      </c>
      <c r="H168" s="386">
        <v>30</v>
      </c>
      <c r="I168" s="386">
        <v>60</v>
      </c>
      <c r="J168" s="102"/>
      <c r="K168" s="1383">
        <f>IFERROR(G168*J168,0)</f>
        <v>0</v>
      </c>
      <c r="L168" s="304"/>
      <c r="M168" s="1287"/>
    </row>
    <row r="169" spans="1:13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69" s="400"/>
      <c r="C169" s="387" t="s">
        <v>1291</v>
      </c>
      <c r="D169" s="388" t="s">
        <v>10471</v>
      </c>
      <c r="E169" s="1275">
        <v>378.51</v>
      </c>
      <c r="F169" s="295">
        <f>$F$2</f>
        <v>0</v>
      </c>
      <c r="G169" s="1275">
        <f>IFERROR(E169*F169,"-")</f>
        <v>0</v>
      </c>
      <c r="H169" s="390">
        <v>30</v>
      </c>
      <c r="I169" s="390">
        <v>60</v>
      </c>
      <c r="J169" s="99"/>
      <c r="K169" s="1385">
        <f>IFERROR(G169*J169,0)</f>
        <v>0</v>
      </c>
      <c r="L169" s="304"/>
      <c r="M169" s="1287"/>
    </row>
    <row r="170" spans="1:13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0" s="400"/>
      <c r="C170" s="387" t="s">
        <v>1292</v>
      </c>
      <c r="D170" s="388" t="s">
        <v>10472</v>
      </c>
      <c r="E170" s="1275">
        <v>378.51</v>
      </c>
      <c r="F170" s="295">
        <f>$F$2</f>
        <v>0</v>
      </c>
      <c r="G170" s="1275">
        <f>IFERROR(E170*F170,"-")</f>
        <v>0</v>
      </c>
      <c r="H170" s="390">
        <v>20</v>
      </c>
      <c r="I170" s="390">
        <v>40</v>
      </c>
      <c r="J170" s="104"/>
      <c r="K170" s="1385">
        <f>IFERROR(G170*J170,0)</f>
        <v>0</v>
      </c>
      <c r="L170" s="304"/>
      <c r="M170" s="1287"/>
    </row>
    <row r="171" spans="1:13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1" s="400"/>
      <c r="C171" s="391" t="s">
        <v>1293</v>
      </c>
      <c r="D171" s="349" t="s">
        <v>10473</v>
      </c>
      <c r="E171" s="1276">
        <v>417.48</v>
      </c>
      <c r="F171" s="296">
        <f>$F$2</f>
        <v>0</v>
      </c>
      <c r="G171" s="1276">
        <f>IFERROR(E171*F171,"-")</f>
        <v>0</v>
      </c>
      <c r="H171" s="393">
        <v>20</v>
      </c>
      <c r="I171" s="393">
        <v>40</v>
      </c>
      <c r="J171" s="100"/>
      <c r="K171" s="1389">
        <f>IFERROR(G171*J171,0)</f>
        <v>0</v>
      </c>
      <c r="L171" s="304"/>
      <c r="M171" s="1287"/>
    </row>
    <row r="172" spans="1:13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2" s="400"/>
      <c r="C172" s="408"/>
      <c r="D172" s="406"/>
      <c r="E172" s="1344" t="s">
        <v>563</v>
      </c>
      <c r="F172" s="299"/>
      <c r="G172" s="1277"/>
      <c r="H172" s="356"/>
      <c r="I172" s="356"/>
      <c r="J172" s="150"/>
      <c r="K172" s="1387"/>
      <c r="L172" s="304"/>
      <c r="M172" s="1287"/>
    </row>
    <row r="173" spans="1:13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3" s="400"/>
      <c r="C173" s="384" t="s">
        <v>1294</v>
      </c>
      <c r="D173" s="342" t="s">
        <v>10474</v>
      </c>
      <c r="E173" s="1278">
        <v>778.63</v>
      </c>
      <c r="F173" s="294">
        <f>$F$2</f>
        <v>0</v>
      </c>
      <c r="G173" s="1278">
        <f>IFERROR(E173*F173,"-")</f>
        <v>0</v>
      </c>
      <c r="H173" s="386">
        <v>16</v>
      </c>
      <c r="I173" s="386">
        <v>32</v>
      </c>
      <c r="J173" s="98"/>
      <c r="K173" s="1383">
        <f>IFERROR(G173*J173,0)</f>
        <v>0</v>
      </c>
      <c r="L173" s="304"/>
      <c r="M173" s="1287"/>
    </row>
    <row r="174" spans="1:13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4" s="400"/>
      <c r="C174" s="387" t="s">
        <v>1295</v>
      </c>
      <c r="D174" s="388" t="s">
        <v>10475</v>
      </c>
      <c r="E174" s="1275">
        <v>778.63</v>
      </c>
      <c r="F174" s="295">
        <f>$F$2</f>
        <v>0</v>
      </c>
      <c r="G174" s="1275">
        <f>IFERROR(E174*F174,"-")</f>
        <v>0</v>
      </c>
      <c r="H174" s="390">
        <v>16</v>
      </c>
      <c r="I174" s="390">
        <v>32</v>
      </c>
      <c r="J174" s="104"/>
      <c r="K174" s="1385">
        <f>IFERROR(G174*J174,0)</f>
        <v>0</v>
      </c>
      <c r="L174" s="304"/>
      <c r="M174" s="1287"/>
    </row>
    <row r="175" spans="1:13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5" s="400"/>
      <c r="C175" s="387" t="s">
        <v>1296</v>
      </c>
      <c r="D175" s="388" t="s">
        <v>10476</v>
      </c>
      <c r="E175" s="1275">
        <v>606.79999999999995</v>
      </c>
      <c r="F175" s="295">
        <f>$F$2</f>
        <v>0</v>
      </c>
      <c r="G175" s="1275">
        <f>IFERROR(E175*F175,"-")</f>
        <v>0</v>
      </c>
      <c r="H175" s="390">
        <v>16</v>
      </c>
      <c r="I175" s="390">
        <v>32</v>
      </c>
      <c r="J175" s="99"/>
      <c r="K175" s="1385">
        <f>IFERROR(G175*J175,0)</f>
        <v>0</v>
      </c>
      <c r="L175" s="304"/>
      <c r="M175" s="1287"/>
    </row>
    <row r="176" spans="1:13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6" s="400"/>
      <c r="C176" s="387" t="s">
        <v>1297</v>
      </c>
      <c r="D176" s="388" t="s">
        <v>10477</v>
      </c>
      <c r="E176" s="1275">
        <v>778.63</v>
      </c>
      <c r="F176" s="295">
        <f>$F$2</f>
        <v>0</v>
      </c>
      <c r="G176" s="1275">
        <f>IFERROR(E176*F176,"-")</f>
        <v>0</v>
      </c>
      <c r="H176" s="390">
        <v>12</v>
      </c>
      <c r="I176" s="390">
        <v>24</v>
      </c>
      <c r="J176" s="104"/>
      <c r="K176" s="1385">
        <f>IFERROR(G176*J176,0)</f>
        <v>0</v>
      </c>
      <c r="L176" s="304"/>
      <c r="M176" s="1287"/>
    </row>
    <row r="177" spans="1:13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7" s="400"/>
      <c r="C177" s="391" t="s">
        <v>1298</v>
      </c>
      <c r="D177" s="349" t="s">
        <v>10478</v>
      </c>
      <c r="E177" s="1276">
        <v>541.66999999999996</v>
      </c>
      <c r="F177" s="296">
        <f>$F$2</f>
        <v>0</v>
      </c>
      <c r="G177" s="1276">
        <f>IFERROR(E177*F177,"-")</f>
        <v>0</v>
      </c>
      <c r="H177" s="393">
        <v>12</v>
      </c>
      <c r="I177" s="393">
        <v>24</v>
      </c>
      <c r="J177" s="100"/>
      <c r="K177" s="1389">
        <f>IFERROR(G177*J177,0)</f>
        <v>0</v>
      </c>
      <c r="L177" s="304"/>
      <c r="M177" s="1287"/>
    </row>
    <row r="178" spans="1:13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8" s="400"/>
      <c r="C178" s="408"/>
      <c r="D178" s="406"/>
      <c r="E178" s="1344" t="s">
        <v>563</v>
      </c>
      <c r="F178" s="299"/>
      <c r="G178" s="1277"/>
      <c r="H178" s="356"/>
      <c r="I178" s="356"/>
      <c r="J178" s="150"/>
      <c r="K178" s="1387"/>
      <c r="L178" s="304"/>
      <c r="M178" s="1287"/>
    </row>
    <row r="179" spans="1:13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79" s="400"/>
      <c r="C179" s="384" t="s">
        <v>1299</v>
      </c>
      <c r="D179" s="342" t="s">
        <v>10479</v>
      </c>
      <c r="E179" s="1278">
        <v>1364.2</v>
      </c>
      <c r="F179" s="294">
        <f>$F$2</f>
        <v>0</v>
      </c>
      <c r="G179" s="1278">
        <f>IFERROR(E179*F179,"-")</f>
        <v>0</v>
      </c>
      <c r="H179" s="386">
        <v>4</v>
      </c>
      <c r="I179" s="386">
        <v>8</v>
      </c>
      <c r="J179" s="98"/>
      <c r="K179" s="1383">
        <f>IFERROR(G179*J179,0)</f>
        <v>0</v>
      </c>
      <c r="L179" s="304"/>
      <c r="M179" s="1287"/>
    </row>
    <row r="180" spans="1:13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0" s="400"/>
      <c r="C180" s="391" t="s">
        <v>1300</v>
      </c>
      <c r="D180" s="349" t="s">
        <v>10480</v>
      </c>
      <c r="E180" s="1276">
        <v>1436.97</v>
      </c>
      <c r="F180" s="296">
        <f>$F$2</f>
        <v>0</v>
      </c>
      <c r="G180" s="1276">
        <f>IFERROR(E180*F180,"-")</f>
        <v>0</v>
      </c>
      <c r="H180" s="393">
        <v>4</v>
      </c>
      <c r="I180" s="393">
        <v>8</v>
      </c>
      <c r="J180" s="103"/>
      <c r="K180" s="1389">
        <f>IFERROR(G180*J180,0)</f>
        <v>0</v>
      </c>
      <c r="L180" s="304"/>
      <c r="M180" s="1287"/>
    </row>
    <row r="181" spans="1:13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1" s="400"/>
      <c r="C181" s="408"/>
      <c r="D181" s="406"/>
      <c r="E181" s="1344" t="s">
        <v>563</v>
      </c>
      <c r="F181" s="299"/>
      <c r="G181" s="1277"/>
      <c r="H181" s="356"/>
      <c r="I181" s="356"/>
      <c r="J181" s="150"/>
      <c r="K181" s="1387"/>
      <c r="L181" s="304"/>
      <c r="M181" s="1287"/>
    </row>
    <row r="182" spans="1:13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2" s="400"/>
      <c r="C182" s="384" t="s">
        <v>1301</v>
      </c>
      <c r="D182" s="342" t="s">
        <v>10481</v>
      </c>
      <c r="E182" s="1278">
        <v>2062.7600000000002</v>
      </c>
      <c r="F182" s="294">
        <f>$F$2</f>
        <v>0</v>
      </c>
      <c r="G182" s="1278">
        <f>IFERROR(E182*F182,"-")</f>
        <v>0</v>
      </c>
      <c r="H182" s="386">
        <v>4</v>
      </c>
      <c r="I182" s="386">
        <v>8</v>
      </c>
      <c r="J182" s="98"/>
      <c r="K182" s="1383">
        <f>IFERROR(G182*J182,0)</f>
        <v>0</v>
      </c>
      <c r="L182" s="304"/>
      <c r="M182" s="1287"/>
    </row>
    <row r="183" spans="1:13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3" s="400"/>
      <c r="C183" s="387" t="s">
        <v>1302</v>
      </c>
      <c r="D183" s="388" t="s">
        <v>10482</v>
      </c>
      <c r="E183" s="1275">
        <v>2062.7600000000002</v>
      </c>
      <c r="F183" s="295">
        <f>$F$2</f>
        <v>0</v>
      </c>
      <c r="G183" s="1275">
        <f>IFERROR(E183*F183,"-")</f>
        <v>0</v>
      </c>
      <c r="H183" s="390">
        <v>4</v>
      </c>
      <c r="I183" s="390">
        <v>8</v>
      </c>
      <c r="J183" s="104"/>
      <c r="K183" s="1385">
        <f>IFERROR(G183*J183,0)</f>
        <v>0</v>
      </c>
      <c r="L183" s="304"/>
      <c r="M183" s="1287"/>
    </row>
    <row r="184" spans="1:13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4" s="400"/>
      <c r="C184" s="391" t="s">
        <v>1303</v>
      </c>
      <c r="D184" s="349" t="s">
        <v>10483</v>
      </c>
      <c r="E184" s="1276">
        <v>3216.65</v>
      </c>
      <c r="F184" s="296">
        <f>$F$2</f>
        <v>0</v>
      </c>
      <c r="G184" s="1276">
        <f>IFERROR(E184*F184,"-")</f>
        <v>0</v>
      </c>
      <c r="H184" s="393">
        <v>6</v>
      </c>
      <c r="I184" s="393">
        <v>6</v>
      </c>
      <c r="J184" s="103"/>
      <c r="K184" s="1389">
        <f>IFERROR(G184*J184,0)</f>
        <v>0</v>
      </c>
      <c r="L184" s="304"/>
      <c r="M184" s="1287"/>
    </row>
    <row r="185" spans="1:13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5" s="513"/>
      <c r="C185" s="564"/>
      <c r="D185" s="473" t="s">
        <v>5212</v>
      </c>
      <c r="E185" s="1314" t="s">
        <v>563</v>
      </c>
      <c r="F185" s="309"/>
      <c r="G185" s="1289"/>
      <c r="H185" s="474"/>
      <c r="I185" s="474"/>
      <c r="J185" s="203"/>
      <c r="K185" s="1404"/>
      <c r="L185" s="304"/>
      <c r="M185" s="1287"/>
    </row>
    <row r="186" spans="1:13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6" s="400"/>
      <c r="C186" s="384" t="s">
        <v>1304</v>
      </c>
      <c r="D186" s="342" t="s">
        <v>5591</v>
      </c>
      <c r="E186" s="1278">
        <v>191.02</v>
      </c>
      <c r="F186" s="294">
        <f t="shared" ref="F186:F196" si="24">$F$2</f>
        <v>0</v>
      </c>
      <c r="G186" s="1278">
        <f t="shared" ref="G186:G196" si="25">IFERROR(E186*F186,"-")</f>
        <v>0</v>
      </c>
      <c r="H186" s="386">
        <v>100</v>
      </c>
      <c r="I186" s="386">
        <v>200</v>
      </c>
      <c r="J186" s="98"/>
      <c r="K186" s="1383">
        <f t="shared" ref="K186:K196" si="26">IFERROR(G186*J186,0)</f>
        <v>0</v>
      </c>
      <c r="L186" s="304"/>
      <c r="M186" s="1287"/>
    </row>
    <row r="187" spans="1:13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7" s="400"/>
      <c r="C187" s="387" t="s">
        <v>1305</v>
      </c>
      <c r="D187" s="388" t="s">
        <v>5592</v>
      </c>
      <c r="E187" s="1275">
        <v>194.77</v>
      </c>
      <c r="F187" s="295">
        <f t="shared" si="24"/>
        <v>0</v>
      </c>
      <c r="G187" s="1275">
        <f t="shared" si="25"/>
        <v>0</v>
      </c>
      <c r="H187" s="390">
        <v>60</v>
      </c>
      <c r="I187" s="390">
        <v>120</v>
      </c>
      <c r="J187" s="99"/>
      <c r="K187" s="1385">
        <f t="shared" si="26"/>
        <v>0</v>
      </c>
      <c r="L187" s="304"/>
      <c r="M187" s="1287"/>
    </row>
    <row r="188" spans="1:13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8" s="400"/>
      <c r="C188" s="387" t="s">
        <v>1306</v>
      </c>
      <c r="D188" s="388" t="s">
        <v>5593</v>
      </c>
      <c r="E188" s="1275">
        <v>184.71</v>
      </c>
      <c r="F188" s="295">
        <f t="shared" si="24"/>
        <v>0</v>
      </c>
      <c r="G188" s="1275">
        <f t="shared" si="25"/>
        <v>0</v>
      </c>
      <c r="H188" s="390">
        <v>40</v>
      </c>
      <c r="I188" s="390">
        <v>80</v>
      </c>
      <c r="J188" s="99"/>
      <c r="K188" s="1385">
        <f t="shared" si="26"/>
        <v>0</v>
      </c>
      <c r="L188" s="304"/>
      <c r="M188" s="1287"/>
    </row>
    <row r="189" spans="1:13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89" s="400"/>
      <c r="C189" s="391" t="s">
        <v>1307</v>
      </c>
      <c r="D189" s="349" t="s">
        <v>5594</v>
      </c>
      <c r="E189" s="1276">
        <v>200.27</v>
      </c>
      <c r="F189" s="296">
        <f t="shared" si="24"/>
        <v>0</v>
      </c>
      <c r="G189" s="1276">
        <f t="shared" si="25"/>
        <v>0</v>
      </c>
      <c r="H189" s="393">
        <v>20</v>
      </c>
      <c r="I189" s="393">
        <v>40</v>
      </c>
      <c r="J189" s="100"/>
      <c r="K189" s="1389">
        <f t="shared" si="26"/>
        <v>0</v>
      </c>
      <c r="L189" s="304"/>
      <c r="M189" s="1287"/>
    </row>
    <row r="190" spans="1:13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0" s="400"/>
      <c r="C190" s="420" t="s">
        <v>1308</v>
      </c>
      <c r="D190" s="388" t="s">
        <v>5595</v>
      </c>
      <c r="E190" s="1345">
        <v>265.67</v>
      </c>
      <c r="F190" s="295">
        <f t="shared" si="24"/>
        <v>0</v>
      </c>
      <c r="G190" s="1275">
        <f t="shared" si="25"/>
        <v>0</v>
      </c>
      <c r="H190" s="390">
        <v>25</v>
      </c>
      <c r="I190" s="390">
        <v>50</v>
      </c>
      <c r="J190" s="99"/>
      <c r="K190" s="1385">
        <f t="shared" si="26"/>
        <v>0</v>
      </c>
      <c r="L190" s="304"/>
      <c r="M190" s="1287"/>
    </row>
    <row r="191" spans="1:13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1" s="400"/>
      <c r="C191" s="420" t="s">
        <v>1309</v>
      </c>
      <c r="D191" s="388" t="s">
        <v>5596</v>
      </c>
      <c r="E191" s="1345">
        <v>370.46</v>
      </c>
      <c r="F191" s="295">
        <f t="shared" si="24"/>
        <v>0</v>
      </c>
      <c r="G191" s="1275">
        <f t="shared" si="25"/>
        <v>0</v>
      </c>
      <c r="H191" s="390">
        <v>15</v>
      </c>
      <c r="I191" s="390">
        <v>30</v>
      </c>
      <c r="J191" s="99"/>
      <c r="K191" s="1385">
        <f t="shared" si="26"/>
        <v>0</v>
      </c>
      <c r="L191" s="304"/>
      <c r="M191" s="1287"/>
    </row>
    <row r="192" spans="1:13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2" s="400"/>
      <c r="C192" s="420" t="s">
        <v>1310</v>
      </c>
      <c r="D192" s="388" t="s">
        <v>5597</v>
      </c>
      <c r="E192" s="1275">
        <v>445.96</v>
      </c>
      <c r="F192" s="295">
        <f t="shared" si="24"/>
        <v>0</v>
      </c>
      <c r="G192" s="1275">
        <f t="shared" si="25"/>
        <v>0</v>
      </c>
      <c r="H192" s="390">
        <v>12</v>
      </c>
      <c r="I192" s="390">
        <v>24</v>
      </c>
      <c r="J192" s="99"/>
      <c r="K192" s="1385">
        <f t="shared" si="26"/>
        <v>0</v>
      </c>
      <c r="L192" s="304"/>
      <c r="M192" s="1287"/>
    </row>
    <row r="193" spans="1:13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3" s="400"/>
      <c r="C193" s="387" t="s">
        <v>1311</v>
      </c>
      <c r="D193" s="388" t="s">
        <v>5598</v>
      </c>
      <c r="E193" s="1275">
        <v>535.26</v>
      </c>
      <c r="F193" s="295">
        <f t="shared" si="24"/>
        <v>0</v>
      </c>
      <c r="G193" s="1275">
        <f t="shared" si="25"/>
        <v>0</v>
      </c>
      <c r="H193" s="390">
        <v>6</v>
      </c>
      <c r="I193" s="390">
        <v>12</v>
      </c>
      <c r="J193" s="99"/>
      <c r="K193" s="1385">
        <f t="shared" si="26"/>
        <v>0</v>
      </c>
      <c r="L193" s="304"/>
      <c r="M193" s="1287"/>
    </row>
    <row r="194" spans="1:13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4" s="400"/>
      <c r="C194" s="387" t="s">
        <v>1312</v>
      </c>
      <c r="D194" s="388" t="s">
        <v>5599</v>
      </c>
      <c r="E194" s="1275">
        <v>1493.15</v>
      </c>
      <c r="F194" s="295">
        <f t="shared" si="24"/>
        <v>0</v>
      </c>
      <c r="G194" s="1275">
        <f t="shared" si="25"/>
        <v>0</v>
      </c>
      <c r="H194" s="390">
        <v>4</v>
      </c>
      <c r="I194" s="390">
        <v>8</v>
      </c>
      <c r="J194" s="99"/>
      <c r="K194" s="1385">
        <f t="shared" si="26"/>
        <v>0</v>
      </c>
      <c r="L194" s="304"/>
      <c r="M194" s="1287"/>
    </row>
    <row r="195" spans="1:13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5" s="400"/>
      <c r="C195" s="387" t="s">
        <v>1313</v>
      </c>
      <c r="D195" s="388" t="s">
        <v>5600</v>
      </c>
      <c r="E195" s="1275">
        <v>2525.34</v>
      </c>
      <c r="F195" s="295">
        <f t="shared" si="24"/>
        <v>0</v>
      </c>
      <c r="G195" s="1275">
        <f t="shared" si="25"/>
        <v>0</v>
      </c>
      <c r="H195" s="390">
        <v>4</v>
      </c>
      <c r="I195" s="390">
        <v>8</v>
      </c>
      <c r="J195" s="99"/>
      <c r="K195" s="1385">
        <f t="shared" si="26"/>
        <v>0</v>
      </c>
      <c r="L195" s="304"/>
      <c r="M195" s="1287"/>
    </row>
    <row r="196" spans="1:13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6" s="400"/>
      <c r="C196" s="391" t="s">
        <v>1314</v>
      </c>
      <c r="D196" s="349" t="s">
        <v>5601</v>
      </c>
      <c r="E196" s="1276">
        <v>6333.65</v>
      </c>
      <c r="F196" s="296">
        <f t="shared" si="24"/>
        <v>0</v>
      </c>
      <c r="G196" s="1276">
        <f t="shared" si="25"/>
        <v>0</v>
      </c>
      <c r="H196" s="393">
        <v>4</v>
      </c>
      <c r="I196" s="393">
        <v>4</v>
      </c>
      <c r="J196" s="100"/>
      <c r="K196" s="1389">
        <f t="shared" si="26"/>
        <v>0</v>
      </c>
      <c r="L196" s="304"/>
      <c r="M196" s="1287"/>
    </row>
    <row r="197" spans="1:13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7" s="513"/>
      <c r="C197" s="564"/>
      <c r="D197" s="473" t="s">
        <v>2305</v>
      </c>
      <c r="E197" s="1314" t="s">
        <v>563</v>
      </c>
      <c r="F197" s="309"/>
      <c r="G197" s="1289"/>
      <c r="H197" s="474"/>
      <c r="I197" s="474"/>
      <c r="J197" s="203"/>
      <c r="K197" s="1404"/>
      <c r="L197" s="304"/>
      <c r="M197" s="1287"/>
    </row>
    <row r="198" spans="1:13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8" s="400"/>
      <c r="C198" s="384" t="s">
        <v>1315</v>
      </c>
      <c r="D198" s="342" t="s">
        <v>5491</v>
      </c>
      <c r="E198" s="1278">
        <v>145.83000000000001</v>
      </c>
      <c r="F198" s="294">
        <f t="shared" ref="F198:F208" si="27">$F$2</f>
        <v>0</v>
      </c>
      <c r="G198" s="1278">
        <f t="shared" ref="G198:G208" si="28">IFERROR(E198*F198,"-")</f>
        <v>0</v>
      </c>
      <c r="H198" s="386">
        <v>120</v>
      </c>
      <c r="I198" s="386">
        <v>240</v>
      </c>
      <c r="J198" s="98"/>
      <c r="K198" s="1383">
        <f t="shared" ref="K198:K208" si="29">IFERROR(G198*J198,0)</f>
        <v>0</v>
      </c>
      <c r="L198" s="304"/>
      <c r="M198" s="1287"/>
    </row>
    <row r="199" spans="1:13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199" s="400"/>
      <c r="C199" s="387" t="s">
        <v>1316</v>
      </c>
      <c r="D199" s="388" t="s">
        <v>5492</v>
      </c>
      <c r="E199" s="1275">
        <v>145.83000000000001</v>
      </c>
      <c r="F199" s="295">
        <f t="shared" si="27"/>
        <v>0</v>
      </c>
      <c r="G199" s="1275">
        <f t="shared" si="28"/>
        <v>0</v>
      </c>
      <c r="H199" s="390">
        <v>100</v>
      </c>
      <c r="I199" s="390">
        <v>200</v>
      </c>
      <c r="J199" s="99"/>
      <c r="K199" s="1385">
        <f t="shared" si="29"/>
        <v>0</v>
      </c>
      <c r="L199" s="304"/>
      <c r="M199" s="1287"/>
    </row>
    <row r="200" spans="1:13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0" s="400"/>
      <c r="C200" s="387" t="s">
        <v>1317</v>
      </c>
      <c r="D200" s="388" t="s">
        <v>5493</v>
      </c>
      <c r="E200" s="1275">
        <v>222.2</v>
      </c>
      <c r="F200" s="295">
        <f t="shared" si="27"/>
        <v>0</v>
      </c>
      <c r="G200" s="1275">
        <f t="shared" si="28"/>
        <v>0</v>
      </c>
      <c r="H200" s="390">
        <v>60</v>
      </c>
      <c r="I200" s="390">
        <v>120</v>
      </c>
      <c r="J200" s="99"/>
      <c r="K200" s="1385">
        <f t="shared" si="29"/>
        <v>0</v>
      </c>
      <c r="L200" s="304"/>
      <c r="M200" s="1287"/>
    </row>
    <row r="201" spans="1:13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1" s="400"/>
      <c r="C201" s="387" t="s">
        <v>1318</v>
      </c>
      <c r="D201" s="388" t="s">
        <v>5494</v>
      </c>
      <c r="E201" s="1275">
        <v>256.92</v>
      </c>
      <c r="F201" s="295">
        <f t="shared" si="27"/>
        <v>0</v>
      </c>
      <c r="G201" s="1275">
        <f t="shared" si="28"/>
        <v>0</v>
      </c>
      <c r="H201" s="390">
        <v>60</v>
      </c>
      <c r="I201" s="390">
        <v>120</v>
      </c>
      <c r="J201" s="99"/>
      <c r="K201" s="1385">
        <f t="shared" si="29"/>
        <v>0</v>
      </c>
      <c r="L201" s="304"/>
      <c r="M201" s="1287"/>
    </row>
    <row r="202" spans="1:13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2" s="400"/>
      <c r="C202" s="387" t="s">
        <v>1319</v>
      </c>
      <c r="D202" s="388" t="s">
        <v>5495</v>
      </c>
      <c r="E202" s="1275">
        <v>280.73</v>
      </c>
      <c r="F202" s="295">
        <f t="shared" si="27"/>
        <v>0</v>
      </c>
      <c r="G202" s="1275">
        <f t="shared" si="28"/>
        <v>0</v>
      </c>
      <c r="H202" s="390">
        <v>30</v>
      </c>
      <c r="I202" s="390">
        <v>60</v>
      </c>
      <c r="J202" s="99"/>
      <c r="K202" s="1385">
        <f t="shared" si="29"/>
        <v>0</v>
      </c>
      <c r="L202" s="304"/>
      <c r="M202" s="1287"/>
    </row>
    <row r="203" spans="1:13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3" s="400"/>
      <c r="C203" s="387" t="s">
        <v>1320</v>
      </c>
      <c r="D203" s="388" t="s">
        <v>5496</v>
      </c>
      <c r="E203" s="1275">
        <v>435.79</v>
      </c>
      <c r="F203" s="295">
        <f t="shared" si="27"/>
        <v>0</v>
      </c>
      <c r="G203" s="1275">
        <f t="shared" si="28"/>
        <v>0</v>
      </c>
      <c r="H203" s="390">
        <v>12</v>
      </c>
      <c r="I203" s="390">
        <v>24</v>
      </c>
      <c r="J203" s="99"/>
      <c r="K203" s="1385">
        <f t="shared" si="29"/>
        <v>0</v>
      </c>
      <c r="L203" s="304"/>
      <c r="M203" s="1287"/>
    </row>
    <row r="204" spans="1:13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4" s="400"/>
      <c r="C204" s="387" t="s">
        <v>1321</v>
      </c>
      <c r="D204" s="388" t="s">
        <v>5497</v>
      </c>
      <c r="E204" s="1275">
        <v>563.75</v>
      </c>
      <c r="F204" s="295">
        <f t="shared" si="27"/>
        <v>0</v>
      </c>
      <c r="G204" s="1275">
        <f t="shared" si="28"/>
        <v>0</v>
      </c>
      <c r="H204" s="390">
        <v>12</v>
      </c>
      <c r="I204" s="390">
        <v>24</v>
      </c>
      <c r="J204" s="99"/>
      <c r="K204" s="1385">
        <f t="shared" si="29"/>
        <v>0</v>
      </c>
      <c r="L204" s="304"/>
      <c r="M204" s="1287"/>
    </row>
    <row r="205" spans="1:13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5" s="400"/>
      <c r="C205" s="387" t="s">
        <v>1322</v>
      </c>
      <c r="D205" s="388" t="s">
        <v>5498</v>
      </c>
      <c r="E205" s="1275">
        <v>780.88</v>
      </c>
      <c r="F205" s="295">
        <f t="shared" si="27"/>
        <v>0</v>
      </c>
      <c r="G205" s="1275">
        <f t="shared" si="28"/>
        <v>0</v>
      </c>
      <c r="H205" s="434">
        <v>6</v>
      </c>
      <c r="I205" s="434">
        <v>12</v>
      </c>
      <c r="J205" s="99"/>
      <c r="K205" s="1385">
        <f t="shared" si="29"/>
        <v>0</v>
      </c>
      <c r="L205" s="304"/>
      <c r="M205" s="1287"/>
    </row>
    <row r="206" spans="1:13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6" s="400"/>
      <c r="C206" s="387" t="s">
        <v>1323</v>
      </c>
      <c r="D206" s="388" t="s">
        <v>5499</v>
      </c>
      <c r="E206" s="1275">
        <v>2028.91</v>
      </c>
      <c r="F206" s="295">
        <f t="shared" si="27"/>
        <v>0</v>
      </c>
      <c r="G206" s="1275">
        <f t="shared" si="28"/>
        <v>0</v>
      </c>
      <c r="H206" s="390">
        <v>8</v>
      </c>
      <c r="I206" s="390">
        <v>8</v>
      </c>
      <c r="J206" s="99"/>
      <c r="K206" s="1385">
        <f t="shared" si="29"/>
        <v>0</v>
      </c>
      <c r="L206" s="304"/>
      <c r="M206" s="1287"/>
    </row>
    <row r="207" spans="1:13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7" s="400"/>
      <c r="C207" s="387" t="s">
        <v>1324</v>
      </c>
      <c r="D207" s="388" t="s">
        <v>5500</v>
      </c>
      <c r="E207" s="1275">
        <v>2666.68</v>
      </c>
      <c r="F207" s="295">
        <f t="shared" si="27"/>
        <v>0</v>
      </c>
      <c r="G207" s="1275">
        <f t="shared" si="28"/>
        <v>0</v>
      </c>
      <c r="H207" s="390">
        <v>4</v>
      </c>
      <c r="I207" s="390">
        <v>4</v>
      </c>
      <c r="J207" s="99"/>
      <c r="K207" s="1385">
        <f t="shared" si="29"/>
        <v>0</v>
      </c>
      <c r="L207" s="304"/>
      <c r="M207" s="1287"/>
    </row>
    <row r="208" spans="1:13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8" s="400"/>
      <c r="C208" s="391" t="s">
        <v>1325</v>
      </c>
      <c r="D208" s="349" t="s">
        <v>5501</v>
      </c>
      <c r="E208" s="1276">
        <v>3657.84</v>
      </c>
      <c r="F208" s="296">
        <f t="shared" si="27"/>
        <v>0</v>
      </c>
      <c r="G208" s="1276">
        <f t="shared" si="28"/>
        <v>0</v>
      </c>
      <c r="H208" s="437">
        <v>2</v>
      </c>
      <c r="I208" s="437">
        <v>2</v>
      </c>
      <c r="J208" s="100"/>
      <c r="K208" s="1389">
        <f t="shared" si="29"/>
        <v>0</v>
      </c>
      <c r="L208" s="304"/>
      <c r="M208" s="1287"/>
    </row>
    <row r="209" spans="1:13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09" s="513"/>
      <c r="C209" s="564"/>
      <c r="D209" s="473" t="s">
        <v>5204</v>
      </c>
      <c r="E209" s="1314" t="s">
        <v>563</v>
      </c>
      <c r="F209" s="309"/>
      <c r="G209" s="1289"/>
      <c r="H209" s="474"/>
      <c r="I209" s="474"/>
      <c r="J209" s="203"/>
      <c r="K209" s="1404"/>
      <c r="L209" s="304"/>
      <c r="M209" s="1287"/>
    </row>
    <row r="210" spans="1:13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0" s="400"/>
      <c r="C210" s="384" t="s">
        <v>1326</v>
      </c>
      <c r="D210" s="342" t="s">
        <v>5502</v>
      </c>
      <c r="E210" s="1278">
        <v>123.17</v>
      </c>
      <c r="F210" s="294">
        <f t="shared" ref="F210:F220" si="30">$F$2</f>
        <v>0</v>
      </c>
      <c r="G210" s="1278">
        <f t="shared" ref="G210:G220" si="31">IFERROR(E210*F210,"-")</f>
        <v>0</v>
      </c>
      <c r="H210" s="386">
        <v>150</v>
      </c>
      <c r="I210" s="386">
        <v>300</v>
      </c>
      <c r="J210" s="98"/>
      <c r="K210" s="1383">
        <f t="shared" ref="K210:K220" si="32">IFERROR(G210*J210,0)</f>
        <v>0</v>
      </c>
      <c r="L210" s="304"/>
      <c r="M210" s="1287"/>
    </row>
    <row r="211" spans="1:13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1" s="400"/>
      <c r="C211" s="387" t="s">
        <v>1327</v>
      </c>
      <c r="D211" s="388" t="s">
        <v>5503</v>
      </c>
      <c r="E211" s="1275">
        <v>125.72</v>
      </c>
      <c r="F211" s="295">
        <f t="shared" si="30"/>
        <v>0</v>
      </c>
      <c r="G211" s="1275">
        <f t="shared" si="31"/>
        <v>0</v>
      </c>
      <c r="H211" s="390">
        <v>60</v>
      </c>
      <c r="I211" s="390">
        <v>120</v>
      </c>
      <c r="J211" s="99"/>
      <c r="K211" s="1385">
        <f t="shared" si="32"/>
        <v>0</v>
      </c>
      <c r="L211" s="304"/>
      <c r="M211" s="1287"/>
    </row>
    <row r="212" spans="1:13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2" s="400"/>
      <c r="C212" s="387" t="s">
        <v>1328</v>
      </c>
      <c r="D212" s="388" t="s">
        <v>5504</v>
      </c>
      <c r="E212" s="1275">
        <v>149.66999999999999</v>
      </c>
      <c r="F212" s="295">
        <f t="shared" si="30"/>
        <v>0</v>
      </c>
      <c r="G212" s="1275">
        <f t="shared" si="31"/>
        <v>0</v>
      </c>
      <c r="H212" s="390">
        <v>60</v>
      </c>
      <c r="I212" s="390">
        <v>120</v>
      </c>
      <c r="J212" s="99"/>
      <c r="K212" s="1385">
        <f t="shared" si="32"/>
        <v>0</v>
      </c>
      <c r="L212" s="304"/>
      <c r="M212" s="1287"/>
    </row>
    <row r="213" spans="1:13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3" s="400"/>
      <c r="C213" s="391" t="s">
        <v>1329</v>
      </c>
      <c r="D213" s="349" t="s">
        <v>5505</v>
      </c>
      <c r="E213" s="1276">
        <v>167.98</v>
      </c>
      <c r="F213" s="296">
        <f t="shared" si="30"/>
        <v>0</v>
      </c>
      <c r="G213" s="1276">
        <f t="shared" si="31"/>
        <v>0</v>
      </c>
      <c r="H213" s="393">
        <v>60</v>
      </c>
      <c r="I213" s="393">
        <v>120</v>
      </c>
      <c r="J213" s="100"/>
      <c r="K213" s="1389">
        <f t="shared" si="32"/>
        <v>0</v>
      </c>
      <c r="L213" s="304"/>
      <c r="M213" s="1287"/>
    </row>
    <row r="214" spans="1:13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4" s="400"/>
      <c r="C214" s="387" t="s">
        <v>1330</v>
      </c>
      <c r="D214" s="388" t="s">
        <v>5506</v>
      </c>
      <c r="E214" s="1275">
        <v>215.35</v>
      </c>
      <c r="F214" s="295">
        <f t="shared" si="30"/>
        <v>0</v>
      </c>
      <c r="G214" s="1275">
        <f t="shared" si="31"/>
        <v>0</v>
      </c>
      <c r="H214" s="390">
        <v>20</v>
      </c>
      <c r="I214" s="390">
        <v>40</v>
      </c>
      <c r="J214" s="99"/>
      <c r="K214" s="1385">
        <f t="shared" si="32"/>
        <v>0</v>
      </c>
      <c r="L214" s="304"/>
      <c r="M214" s="1287"/>
    </row>
    <row r="215" spans="1:13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5" s="400"/>
      <c r="C215" s="387" t="s">
        <v>1331</v>
      </c>
      <c r="D215" s="388" t="s">
        <v>5507</v>
      </c>
      <c r="E215" s="1275">
        <v>338.28</v>
      </c>
      <c r="F215" s="295">
        <f t="shared" si="30"/>
        <v>0</v>
      </c>
      <c r="G215" s="1275">
        <f t="shared" si="31"/>
        <v>0</v>
      </c>
      <c r="H215" s="390">
        <v>14</v>
      </c>
      <c r="I215" s="390">
        <v>28</v>
      </c>
      <c r="J215" s="99"/>
      <c r="K215" s="1385">
        <f t="shared" si="32"/>
        <v>0</v>
      </c>
      <c r="L215" s="304"/>
      <c r="M215" s="1287"/>
    </row>
    <row r="216" spans="1:13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6" s="400"/>
      <c r="C216" s="387" t="s">
        <v>1332</v>
      </c>
      <c r="D216" s="388" t="s">
        <v>5508</v>
      </c>
      <c r="E216" s="1275">
        <v>366.76</v>
      </c>
      <c r="F216" s="295">
        <f t="shared" si="30"/>
        <v>0</v>
      </c>
      <c r="G216" s="1275">
        <f t="shared" si="31"/>
        <v>0</v>
      </c>
      <c r="H216" s="390">
        <v>12</v>
      </c>
      <c r="I216" s="390">
        <v>24</v>
      </c>
      <c r="J216" s="99"/>
      <c r="K216" s="1385">
        <f t="shared" si="32"/>
        <v>0</v>
      </c>
      <c r="L216" s="304"/>
      <c r="M216" s="1287"/>
    </row>
    <row r="217" spans="1:13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7" s="400"/>
      <c r="C217" s="387" t="s">
        <v>1333</v>
      </c>
      <c r="D217" s="388" t="s">
        <v>5509</v>
      </c>
      <c r="E217" s="1275">
        <v>616.24</v>
      </c>
      <c r="F217" s="295">
        <f t="shared" si="30"/>
        <v>0</v>
      </c>
      <c r="G217" s="1275">
        <f t="shared" si="31"/>
        <v>0</v>
      </c>
      <c r="H217" s="390">
        <v>6</v>
      </c>
      <c r="I217" s="390">
        <v>12</v>
      </c>
      <c r="J217" s="99"/>
      <c r="K217" s="1385">
        <f t="shared" si="32"/>
        <v>0</v>
      </c>
      <c r="L217" s="304"/>
      <c r="M217" s="1287"/>
    </row>
    <row r="218" spans="1:13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8" s="400"/>
      <c r="C218" s="387" t="s">
        <v>1334</v>
      </c>
      <c r="D218" s="388" t="s">
        <v>5510</v>
      </c>
      <c r="E218" s="1275">
        <v>1321.19</v>
      </c>
      <c r="F218" s="295">
        <f t="shared" si="30"/>
        <v>0</v>
      </c>
      <c r="G218" s="1275">
        <f t="shared" si="31"/>
        <v>0</v>
      </c>
      <c r="H218" s="390">
        <v>4</v>
      </c>
      <c r="I218" s="390">
        <v>8</v>
      </c>
      <c r="J218" s="99"/>
      <c r="K218" s="1385">
        <f t="shared" si="32"/>
        <v>0</v>
      </c>
      <c r="L218" s="304"/>
      <c r="M218" s="1287"/>
    </row>
    <row r="219" spans="1:13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19" s="400"/>
      <c r="C219" s="387" t="s">
        <v>1335</v>
      </c>
      <c r="D219" s="388" t="s">
        <v>5511</v>
      </c>
      <c r="E219" s="1275">
        <v>1617.69</v>
      </c>
      <c r="F219" s="295">
        <f t="shared" si="30"/>
        <v>0</v>
      </c>
      <c r="G219" s="1275">
        <f t="shared" si="31"/>
        <v>0</v>
      </c>
      <c r="H219" s="390">
        <v>4</v>
      </c>
      <c r="I219" s="390">
        <v>4</v>
      </c>
      <c r="J219" s="99"/>
      <c r="K219" s="1385">
        <f t="shared" si="32"/>
        <v>0</v>
      </c>
      <c r="L219" s="304"/>
      <c r="M219" s="1287"/>
    </row>
    <row r="220" spans="1:13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0" s="400"/>
      <c r="C220" s="391" t="s">
        <v>1336</v>
      </c>
      <c r="D220" s="349" t="s">
        <v>5512</v>
      </c>
      <c r="E220" s="1276">
        <v>4463.1499999999996</v>
      </c>
      <c r="F220" s="296">
        <f t="shared" si="30"/>
        <v>0</v>
      </c>
      <c r="G220" s="1276">
        <f t="shared" si="31"/>
        <v>0</v>
      </c>
      <c r="H220" s="393">
        <v>2</v>
      </c>
      <c r="I220" s="393">
        <v>2</v>
      </c>
      <c r="J220" s="100"/>
      <c r="K220" s="1389">
        <f t="shared" si="32"/>
        <v>0</v>
      </c>
      <c r="L220" s="304"/>
      <c r="M220" s="1287"/>
    </row>
    <row r="221" spans="1:13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1" s="513"/>
      <c r="C221" s="564"/>
      <c r="D221" s="473" t="s">
        <v>5205</v>
      </c>
      <c r="E221" s="1314" t="s">
        <v>563</v>
      </c>
      <c r="F221" s="309"/>
      <c r="G221" s="1289"/>
      <c r="H221" s="474"/>
      <c r="I221" s="474"/>
      <c r="J221" s="203"/>
      <c r="K221" s="1404"/>
      <c r="L221" s="304"/>
      <c r="M221" s="1287"/>
    </row>
    <row r="222" spans="1:13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2" s="400"/>
      <c r="C222" s="384" t="s">
        <v>1337</v>
      </c>
      <c r="D222" s="342" t="s">
        <v>5513</v>
      </c>
      <c r="E222" s="1278">
        <v>129.6</v>
      </c>
      <c r="F222" s="294">
        <f t="shared" ref="F222:F231" si="33">$F$2</f>
        <v>0</v>
      </c>
      <c r="G222" s="1278">
        <f t="shared" ref="G222:G231" si="34">IFERROR(E222*F222,"-")</f>
        <v>0</v>
      </c>
      <c r="H222" s="386">
        <v>140</v>
      </c>
      <c r="I222" s="386">
        <v>280</v>
      </c>
      <c r="J222" s="98"/>
      <c r="K222" s="1383">
        <f t="shared" ref="K222:K231" si="35">IFERROR(G222*J222,0)</f>
        <v>0</v>
      </c>
      <c r="L222" s="304"/>
      <c r="M222" s="1287"/>
    </row>
    <row r="223" spans="1:13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3" s="400"/>
      <c r="C223" s="387" t="s">
        <v>1338</v>
      </c>
      <c r="D223" s="388" t="s">
        <v>5514</v>
      </c>
      <c r="E223" s="1275">
        <v>129.6</v>
      </c>
      <c r="F223" s="295">
        <f t="shared" si="33"/>
        <v>0</v>
      </c>
      <c r="G223" s="1275">
        <f t="shared" si="34"/>
        <v>0</v>
      </c>
      <c r="H223" s="390">
        <v>120</v>
      </c>
      <c r="I223" s="390">
        <v>240</v>
      </c>
      <c r="J223" s="99"/>
      <c r="K223" s="1385">
        <f t="shared" si="35"/>
        <v>0</v>
      </c>
      <c r="L223" s="304"/>
      <c r="M223" s="1287"/>
    </row>
    <row r="224" spans="1:13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4" s="400"/>
      <c r="C224" s="387" t="s">
        <v>1339</v>
      </c>
      <c r="D224" s="388" t="s">
        <v>5515</v>
      </c>
      <c r="E224" s="1275">
        <v>253.97</v>
      </c>
      <c r="F224" s="295">
        <f t="shared" si="33"/>
        <v>0</v>
      </c>
      <c r="G224" s="1275">
        <f t="shared" si="34"/>
        <v>0</v>
      </c>
      <c r="H224" s="390">
        <v>60</v>
      </c>
      <c r="I224" s="390">
        <v>120</v>
      </c>
      <c r="J224" s="99"/>
      <c r="K224" s="1385">
        <f t="shared" si="35"/>
        <v>0</v>
      </c>
      <c r="L224" s="304"/>
      <c r="M224" s="1287"/>
    </row>
    <row r="225" spans="1:13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5" s="400"/>
      <c r="C225" s="391" t="s">
        <v>1340</v>
      </c>
      <c r="D225" s="349" t="s">
        <v>5516</v>
      </c>
      <c r="E225" s="1276">
        <v>269.69</v>
      </c>
      <c r="F225" s="296">
        <f t="shared" si="33"/>
        <v>0</v>
      </c>
      <c r="G225" s="1276">
        <f t="shared" si="34"/>
        <v>0</v>
      </c>
      <c r="H225" s="393">
        <v>40</v>
      </c>
      <c r="I225" s="393">
        <v>80</v>
      </c>
      <c r="J225" s="100"/>
      <c r="K225" s="1389">
        <f t="shared" si="35"/>
        <v>0</v>
      </c>
      <c r="L225" s="304"/>
      <c r="M225" s="1287"/>
    </row>
    <row r="226" spans="1:13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6" s="400"/>
      <c r="C226" s="387" t="s">
        <v>1341</v>
      </c>
      <c r="D226" s="388" t="s">
        <v>5517</v>
      </c>
      <c r="E226" s="1275">
        <v>352.73</v>
      </c>
      <c r="F226" s="295">
        <f t="shared" si="33"/>
        <v>0</v>
      </c>
      <c r="G226" s="1275">
        <f t="shared" si="34"/>
        <v>0</v>
      </c>
      <c r="H226" s="390">
        <v>30</v>
      </c>
      <c r="I226" s="390">
        <v>60</v>
      </c>
      <c r="J226" s="99"/>
      <c r="K226" s="1385">
        <f t="shared" si="35"/>
        <v>0</v>
      </c>
      <c r="L226" s="304"/>
      <c r="M226" s="1287"/>
    </row>
    <row r="227" spans="1:13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7" s="400"/>
      <c r="C227" s="387" t="s">
        <v>1342</v>
      </c>
      <c r="D227" s="388" t="s">
        <v>5518</v>
      </c>
      <c r="E227" s="1275">
        <v>460.68</v>
      </c>
      <c r="F227" s="295">
        <f t="shared" si="33"/>
        <v>0</v>
      </c>
      <c r="G227" s="1275">
        <f t="shared" si="34"/>
        <v>0</v>
      </c>
      <c r="H227" s="390">
        <v>18</v>
      </c>
      <c r="I227" s="390">
        <v>36</v>
      </c>
      <c r="J227" s="99"/>
      <c r="K227" s="1385">
        <f t="shared" si="35"/>
        <v>0</v>
      </c>
      <c r="L227" s="304"/>
      <c r="M227" s="1287"/>
    </row>
    <row r="228" spans="1:13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8" s="400"/>
      <c r="C228" s="387" t="s">
        <v>1343</v>
      </c>
      <c r="D228" s="388" t="s">
        <v>5519</v>
      </c>
      <c r="E228" s="1275">
        <v>592.23</v>
      </c>
      <c r="F228" s="295">
        <f t="shared" si="33"/>
        <v>0</v>
      </c>
      <c r="G228" s="1275">
        <f t="shared" si="34"/>
        <v>0</v>
      </c>
      <c r="H228" s="390">
        <v>12</v>
      </c>
      <c r="I228" s="390">
        <v>24</v>
      </c>
      <c r="J228" s="99"/>
      <c r="K228" s="1385">
        <f t="shared" si="35"/>
        <v>0</v>
      </c>
      <c r="L228" s="304"/>
      <c r="M228" s="1287"/>
    </row>
    <row r="229" spans="1:13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29" s="400"/>
      <c r="C229" s="387" t="s">
        <v>1344</v>
      </c>
      <c r="D229" s="388" t="s">
        <v>5520</v>
      </c>
      <c r="E229" s="1275">
        <v>925.67</v>
      </c>
      <c r="F229" s="295">
        <f t="shared" si="33"/>
        <v>0</v>
      </c>
      <c r="G229" s="1275">
        <f t="shared" si="34"/>
        <v>0</v>
      </c>
      <c r="H229" s="390">
        <v>6</v>
      </c>
      <c r="I229" s="390">
        <v>12</v>
      </c>
      <c r="J229" s="99"/>
      <c r="K229" s="1385">
        <f t="shared" si="35"/>
        <v>0</v>
      </c>
      <c r="L229" s="304"/>
      <c r="M229" s="1287"/>
    </row>
    <row r="230" spans="1:13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0" s="400"/>
      <c r="C230" s="387" t="s">
        <v>1345</v>
      </c>
      <c r="D230" s="388" t="s">
        <v>5521</v>
      </c>
      <c r="E230" s="1275">
        <v>1299.01</v>
      </c>
      <c r="F230" s="295">
        <f t="shared" si="33"/>
        <v>0</v>
      </c>
      <c r="G230" s="1275">
        <f t="shared" si="34"/>
        <v>0</v>
      </c>
      <c r="H230" s="390"/>
      <c r="I230" s="390">
        <v>12</v>
      </c>
      <c r="J230" s="99"/>
      <c r="K230" s="1385">
        <f t="shared" si="35"/>
        <v>0</v>
      </c>
      <c r="L230" s="304"/>
      <c r="M230" s="1287"/>
    </row>
    <row r="231" spans="1:13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1" s="400"/>
      <c r="C231" s="391" t="s">
        <v>1346</v>
      </c>
      <c r="D231" s="349" t="s">
        <v>5522</v>
      </c>
      <c r="E231" s="1276">
        <v>2642.92</v>
      </c>
      <c r="F231" s="296">
        <f t="shared" si="33"/>
        <v>0</v>
      </c>
      <c r="G231" s="1276">
        <f t="shared" si="34"/>
        <v>0</v>
      </c>
      <c r="H231" s="393"/>
      <c r="I231" s="393">
        <v>4</v>
      </c>
      <c r="J231" s="100"/>
      <c r="K231" s="1389">
        <f t="shared" si="35"/>
        <v>0</v>
      </c>
      <c r="L231" s="304"/>
      <c r="M231" s="1287"/>
    </row>
    <row r="232" spans="1:13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2" s="513"/>
      <c r="C232" s="564"/>
      <c r="D232" s="473" t="s">
        <v>4814</v>
      </c>
      <c r="E232" s="1314" t="s">
        <v>563</v>
      </c>
      <c r="F232" s="309"/>
      <c r="G232" s="1289"/>
      <c r="H232" s="474"/>
      <c r="I232" s="474"/>
      <c r="J232" s="203"/>
      <c r="K232" s="1404"/>
      <c r="L232" s="304"/>
      <c r="M232" s="1287"/>
    </row>
    <row r="233" spans="1:13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3" s="400"/>
      <c r="C233" s="384" t="s">
        <v>1347</v>
      </c>
      <c r="D233" s="342" t="s">
        <v>5551</v>
      </c>
      <c r="E233" s="1278">
        <v>175.27</v>
      </c>
      <c r="F233" s="294">
        <f t="shared" ref="F233:F243" si="36">$F$2</f>
        <v>0</v>
      </c>
      <c r="G233" s="1278">
        <f t="shared" ref="G233:G243" si="37">IFERROR(E233*F233,"-")</f>
        <v>0</v>
      </c>
      <c r="H233" s="386">
        <v>120</v>
      </c>
      <c r="I233" s="386">
        <v>240</v>
      </c>
      <c r="J233" s="98"/>
      <c r="K233" s="1383">
        <f t="shared" ref="K233:K243" si="38">IFERROR(G233*J233,0)</f>
        <v>0</v>
      </c>
      <c r="L233" s="304"/>
      <c r="M233" s="1287"/>
    </row>
    <row r="234" spans="1:13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4" s="400"/>
      <c r="C234" s="387" t="s">
        <v>1348</v>
      </c>
      <c r="D234" s="388" t="s">
        <v>5552</v>
      </c>
      <c r="E234" s="1275">
        <v>178.61</v>
      </c>
      <c r="F234" s="295">
        <f t="shared" si="36"/>
        <v>0</v>
      </c>
      <c r="G234" s="1275">
        <f t="shared" si="37"/>
        <v>0</v>
      </c>
      <c r="H234" s="390">
        <v>90</v>
      </c>
      <c r="I234" s="390">
        <v>180</v>
      </c>
      <c r="J234" s="99"/>
      <c r="K234" s="1385">
        <f t="shared" si="38"/>
        <v>0</v>
      </c>
      <c r="L234" s="304"/>
      <c r="M234" s="1287"/>
    </row>
    <row r="235" spans="1:13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5" s="400"/>
      <c r="C235" s="387" t="s">
        <v>1349</v>
      </c>
      <c r="D235" s="388" t="s">
        <v>5553</v>
      </c>
      <c r="E235" s="1275">
        <v>223.53</v>
      </c>
      <c r="F235" s="295">
        <f t="shared" si="36"/>
        <v>0</v>
      </c>
      <c r="G235" s="1275">
        <f t="shared" si="37"/>
        <v>0</v>
      </c>
      <c r="H235" s="390">
        <v>60</v>
      </c>
      <c r="I235" s="390">
        <v>120</v>
      </c>
      <c r="J235" s="99"/>
      <c r="K235" s="1385">
        <f t="shared" si="38"/>
        <v>0</v>
      </c>
      <c r="L235" s="304"/>
      <c r="M235" s="1287"/>
    </row>
    <row r="236" spans="1:13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6" s="400"/>
      <c r="C236" s="391" t="s">
        <v>1350</v>
      </c>
      <c r="D236" s="349" t="s">
        <v>5554</v>
      </c>
      <c r="E236" s="1276">
        <v>246.21</v>
      </c>
      <c r="F236" s="296">
        <f t="shared" si="36"/>
        <v>0</v>
      </c>
      <c r="G236" s="1276">
        <f t="shared" si="37"/>
        <v>0</v>
      </c>
      <c r="H236" s="393">
        <v>20</v>
      </c>
      <c r="I236" s="393">
        <v>40</v>
      </c>
      <c r="J236" s="100"/>
      <c r="K236" s="1389">
        <f t="shared" si="38"/>
        <v>0</v>
      </c>
      <c r="L236" s="304"/>
      <c r="M236" s="1287"/>
    </row>
    <row r="237" spans="1:13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7" s="400"/>
      <c r="C237" s="387" t="s">
        <v>1351</v>
      </c>
      <c r="D237" s="388" t="s">
        <v>5555</v>
      </c>
      <c r="E237" s="1275">
        <v>303.47000000000003</v>
      </c>
      <c r="F237" s="295">
        <f t="shared" si="36"/>
        <v>0</v>
      </c>
      <c r="G237" s="1275">
        <f t="shared" si="37"/>
        <v>0</v>
      </c>
      <c r="H237" s="390">
        <v>20</v>
      </c>
      <c r="I237" s="390">
        <v>40</v>
      </c>
      <c r="J237" s="99"/>
      <c r="K237" s="1385">
        <f t="shared" si="38"/>
        <v>0</v>
      </c>
      <c r="L237" s="304"/>
      <c r="M237" s="1287"/>
    </row>
    <row r="238" spans="1:13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8" s="400"/>
      <c r="C238" s="387" t="s">
        <v>1352</v>
      </c>
      <c r="D238" s="388" t="s">
        <v>5556</v>
      </c>
      <c r="E238" s="1275">
        <v>433.2</v>
      </c>
      <c r="F238" s="295">
        <f t="shared" si="36"/>
        <v>0</v>
      </c>
      <c r="G238" s="1275">
        <f t="shared" si="37"/>
        <v>0</v>
      </c>
      <c r="H238" s="390">
        <v>12</v>
      </c>
      <c r="I238" s="390">
        <v>24</v>
      </c>
      <c r="J238" s="99"/>
      <c r="K238" s="1385">
        <f t="shared" si="38"/>
        <v>0</v>
      </c>
      <c r="L238" s="304"/>
      <c r="M238" s="1287"/>
    </row>
    <row r="239" spans="1:13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39" s="400"/>
      <c r="C239" s="387" t="s">
        <v>1353</v>
      </c>
      <c r="D239" s="388" t="s">
        <v>5557</v>
      </c>
      <c r="E239" s="1275">
        <v>450.51</v>
      </c>
      <c r="F239" s="295">
        <f t="shared" si="36"/>
        <v>0</v>
      </c>
      <c r="G239" s="1275">
        <f t="shared" si="37"/>
        <v>0</v>
      </c>
      <c r="H239" s="390">
        <v>8</v>
      </c>
      <c r="I239" s="390">
        <v>16</v>
      </c>
      <c r="J239" s="99"/>
      <c r="K239" s="1385">
        <f t="shared" si="38"/>
        <v>0</v>
      </c>
      <c r="L239" s="304"/>
      <c r="M239" s="1287"/>
    </row>
    <row r="240" spans="1:13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0" s="400"/>
      <c r="C240" s="387" t="s">
        <v>1354</v>
      </c>
      <c r="D240" s="388" t="s">
        <v>5558</v>
      </c>
      <c r="E240" s="1275">
        <v>720.21</v>
      </c>
      <c r="F240" s="295">
        <f t="shared" si="36"/>
        <v>0</v>
      </c>
      <c r="G240" s="1275">
        <f t="shared" si="37"/>
        <v>0</v>
      </c>
      <c r="H240" s="390">
        <v>5</v>
      </c>
      <c r="I240" s="390">
        <v>10</v>
      </c>
      <c r="J240" s="99"/>
      <c r="K240" s="1385">
        <f t="shared" si="38"/>
        <v>0</v>
      </c>
      <c r="L240" s="304"/>
      <c r="M240" s="1287"/>
    </row>
    <row r="241" spans="1:13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1" s="400"/>
      <c r="C241" s="387" t="s">
        <v>1355</v>
      </c>
      <c r="D241" s="388" t="s">
        <v>5559</v>
      </c>
      <c r="E241" s="1275">
        <v>2213.71</v>
      </c>
      <c r="F241" s="295">
        <f t="shared" si="36"/>
        <v>0</v>
      </c>
      <c r="G241" s="1275">
        <f t="shared" si="37"/>
        <v>0</v>
      </c>
      <c r="H241" s="390">
        <v>6</v>
      </c>
      <c r="I241" s="390">
        <v>6</v>
      </c>
      <c r="J241" s="99"/>
      <c r="K241" s="1385">
        <f t="shared" si="38"/>
        <v>0</v>
      </c>
      <c r="L241" s="304"/>
      <c r="M241" s="1287"/>
    </row>
    <row r="242" spans="1:13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2" s="400"/>
      <c r="C242" s="387" t="s">
        <v>1356</v>
      </c>
      <c r="D242" s="388" t="s">
        <v>5560</v>
      </c>
      <c r="E242" s="1275">
        <v>2580.7199999999998</v>
      </c>
      <c r="F242" s="295">
        <f t="shared" si="36"/>
        <v>0</v>
      </c>
      <c r="G242" s="1275">
        <f t="shared" si="37"/>
        <v>0</v>
      </c>
      <c r="H242" s="390">
        <v>4</v>
      </c>
      <c r="I242" s="390">
        <v>4</v>
      </c>
      <c r="J242" s="99"/>
      <c r="K242" s="1385">
        <f t="shared" si="38"/>
        <v>0</v>
      </c>
      <c r="L242" s="304"/>
      <c r="M242" s="1287"/>
    </row>
    <row r="243" spans="1:13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3" s="400"/>
      <c r="C243" s="391" t="s">
        <v>1357</v>
      </c>
      <c r="D243" s="349" t="s">
        <v>5561</v>
      </c>
      <c r="E243" s="1276">
        <v>6118.02</v>
      </c>
      <c r="F243" s="296">
        <f t="shared" si="36"/>
        <v>0</v>
      </c>
      <c r="G243" s="1276">
        <f t="shared" si="37"/>
        <v>0</v>
      </c>
      <c r="H243" s="393">
        <v>2</v>
      </c>
      <c r="I243" s="393">
        <v>2</v>
      </c>
      <c r="J243" s="100"/>
      <c r="K243" s="1389">
        <f t="shared" si="38"/>
        <v>0</v>
      </c>
      <c r="L243" s="304"/>
      <c r="M243" s="1287"/>
    </row>
    <row r="244" spans="1:13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4" s="513"/>
      <c r="C244" s="564"/>
      <c r="D244" s="473" t="s">
        <v>252</v>
      </c>
      <c r="E244" s="1314" t="s">
        <v>563</v>
      </c>
      <c r="F244" s="309"/>
      <c r="G244" s="1289"/>
      <c r="H244" s="474"/>
      <c r="I244" s="474"/>
      <c r="J244" s="203"/>
      <c r="K244" s="1404"/>
      <c r="L244" s="304"/>
      <c r="M244" s="1287"/>
    </row>
    <row r="245" spans="1:13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5" s="400"/>
      <c r="C245" s="401" t="s">
        <v>1358</v>
      </c>
      <c r="D245" s="402" t="s">
        <v>5562</v>
      </c>
      <c r="E245" s="1286">
        <v>326.95</v>
      </c>
      <c r="F245" s="298">
        <f>$F$2</f>
        <v>0</v>
      </c>
      <c r="G245" s="1286">
        <f>IFERROR(E245*F245,"-")</f>
        <v>0</v>
      </c>
      <c r="H245" s="404">
        <v>20</v>
      </c>
      <c r="I245" s="404">
        <v>40</v>
      </c>
      <c r="J245" s="105"/>
      <c r="K245" s="1384">
        <f>IFERROR(G245*J245,0)</f>
        <v>0</v>
      </c>
      <c r="L245" s="304"/>
      <c r="M245" s="1287"/>
    </row>
    <row r="246" spans="1:13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6" s="400"/>
      <c r="C246" s="405"/>
      <c r="D246" s="406"/>
      <c r="E246" s="1277" t="s">
        <v>563</v>
      </c>
      <c r="F246" s="299"/>
      <c r="G246" s="1277"/>
      <c r="H246" s="356"/>
      <c r="I246" s="356"/>
      <c r="J246" s="150"/>
      <c r="K246" s="1387"/>
      <c r="L246" s="304"/>
      <c r="M246" s="1287"/>
    </row>
    <row r="247" spans="1:13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7" s="400"/>
      <c r="C247" s="384" t="s">
        <v>1359</v>
      </c>
      <c r="D247" s="342" t="s">
        <v>5563</v>
      </c>
      <c r="E247" s="1278">
        <v>390.34</v>
      </c>
      <c r="F247" s="294">
        <f>$F$2</f>
        <v>0</v>
      </c>
      <c r="G247" s="1278">
        <f>IFERROR(E247*F247,"-")</f>
        <v>0</v>
      </c>
      <c r="H247" s="386">
        <v>20</v>
      </c>
      <c r="I247" s="386">
        <v>40</v>
      </c>
      <c r="J247" s="98"/>
      <c r="K247" s="1383">
        <f>IFERROR(G247*J247,0)</f>
        <v>0</v>
      </c>
      <c r="L247" s="304"/>
      <c r="M247" s="1287"/>
    </row>
    <row r="248" spans="1:13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8" s="400"/>
      <c r="C248" s="391" t="s">
        <v>1360</v>
      </c>
      <c r="D248" s="349" t="s">
        <v>5564</v>
      </c>
      <c r="E248" s="1276">
        <v>429.45</v>
      </c>
      <c r="F248" s="296">
        <f>$F$2</f>
        <v>0</v>
      </c>
      <c r="G248" s="1276">
        <f>IFERROR(E248*F248,"-")</f>
        <v>0</v>
      </c>
      <c r="H248" s="393">
        <v>20</v>
      </c>
      <c r="I248" s="393">
        <v>40</v>
      </c>
      <c r="J248" s="100"/>
      <c r="K248" s="1389">
        <f>IFERROR(G248*J248,0)</f>
        <v>0</v>
      </c>
      <c r="L248" s="304"/>
      <c r="M248" s="1287"/>
    </row>
    <row r="249" spans="1:13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49" s="400"/>
      <c r="C249" s="408"/>
      <c r="D249" s="406"/>
      <c r="E249" s="1344" t="s">
        <v>563</v>
      </c>
      <c r="F249" s="299"/>
      <c r="G249" s="1277"/>
      <c r="H249" s="356"/>
      <c r="I249" s="356"/>
      <c r="J249" s="150"/>
      <c r="K249" s="1387"/>
      <c r="L249" s="304"/>
      <c r="M249" s="1287"/>
    </row>
    <row r="250" spans="1:13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0" s="400"/>
      <c r="C250" s="384" t="s">
        <v>1361</v>
      </c>
      <c r="D250" s="342" t="s">
        <v>5565</v>
      </c>
      <c r="E250" s="1278">
        <v>569.86</v>
      </c>
      <c r="F250" s="294">
        <f>$F$2</f>
        <v>0</v>
      </c>
      <c r="G250" s="1278">
        <f>IFERROR(E250*F250,"-")</f>
        <v>0</v>
      </c>
      <c r="H250" s="386">
        <v>12</v>
      </c>
      <c r="I250" s="386">
        <v>24</v>
      </c>
      <c r="J250" s="98"/>
      <c r="K250" s="1383">
        <f>IFERROR(G250*J250,0)</f>
        <v>0</v>
      </c>
      <c r="L250" s="304"/>
      <c r="M250" s="1287"/>
    </row>
    <row r="251" spans="1:13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1" s="400"/>
      <c r="C251" s="391" t="s">
        <v>1362</v>
      </c>
      <c r="D251" s="349" t="s">
        <v>5566</v>
      </c>
      <c r="E251" s="1276">
        <v>569.86</v>
      </c>
      <c r="F251" s="296">
        <f>$F$2</f>
        <v>0</v>
      </c>
      <c r="G251" s="1276">
        <f>IFERROR(E251*F251,"-")</f>
        <v>0</v>
      </c>
      <c r="H251" s="393">
        <v>12</v>
      </c>
      <c r="I251" s="393">
        <v>24</v>
      </c>
      <c r="J251" s="100"/>
      <c r="K251" s="1389">
        <f>IFERROR(G251*J251,0)</f>
        <v>0</v>
      </c>
      <c r="L251" s="304"/>
      <c r="M251" s="1287"/>
    </row>
    <row r="252" spans="1:13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2" s="400"/>
      <c r="C252" s="408"/>
      <c r="D252" s="406"/>
      <c r="E252" s="1344" t="s">
        <v>563</v>
      </c>
      <c r="F252" s="299"/>
      <c r="G252" s="1277"/>
      <c r="H252" s="356"/>
      <c r="I252" s="356"/>
      <c r="J252" s="150"/>
      <c r="K252" s="1387"/>
      <c r="L252" s="304"/>
      <c r="M252" s="1287"/>
    </row>
    <row r="253" spans="1:13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3" s="400"/>
      <c r="C253" s="384" t="s">
        <v>1363</v>
      </c>
      <c r="D253" s="342" t="s">
        <v>5567</v>
      </c>
      <c r="E253" s="1278">
        <v>649.29</v>
      </c>
      <c r="F253" s="294">
        <f>$F$2</f>
        <v>0</v>
      </c>
      <c r="G253" s="1278">
        <f>IFERROR(E253*F253,"-")</f>
        <v>0</v>
      </c>
      <c r="H253" s="386">
        <v>8</v>
      </c>
      <c r="I253" s="386">
        <v>16</v>
      </c>
      <c r="J253" s="98"/>
      <c r="K253" s="1383">
        <f>IFERROR(G253*J253,0)</f>
        <v>0</v>
      </c>
      <c r="L253" s="304"/>
      <c r="M253" s="1287"/>
    </row>
    <row r="254" spans="1:13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4" s="400"/>
      <c r="C254" s="387" t="s">
        <v>1364</v>
      </c>
      <c r="D254" s="388" t="s">
        <v>5568</v>
      </c>
      <c r="E254" s="1275">
        <v>663.94</v>
      </c>
      <c r="F254" s="295">
        <f>$F$2</f>
        <v>0</v>
      </c>
      <c r="G254" s="1275">
        <f>IFERROR(E254*F254,"-")</f>
        <v>0</v>
      </c>
      <c r="H254" s="390">
        <v>8</v>
      </c>
      <c r="I254" s="390">
        <v>16</v>
      </c>
      <c r="J254" s="99"/>
      <c r="K254" s="1385">
        <f>IFERROR(G254*J254,0)</f>
        <v>0</v>
      </c>
      <c r="L254" s="304"/>
      <c r="M254" s="1287"/>
    </row>
    <row r="255" spans="1:13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5" s="400"/>
      <c r="C255" s="387" t="s">
        <v>1365</v>
      </c>
      <c r="D255" s="388" t="s">
        <v>5569</v>
      </c>
      <c r="E255" s="1275">
        <v>663.94</v>
      </c>
      <c r="F255" s="295">
        <f>$F$2</f>
        <v>0</v>
      </c>
      <c r="G255" s="1275">
        <f>IFERROR(E255*F255,"-")</f>
        <v>0</v>
      </c>
      <c r="H255" s="390">
        <v>8</v>
      </c>
      <c r="I255" s="390">
        <v>16</v>
      </c>
      <c r="J255" s="99"/>
      <c r="K255" s="1385">
        <f>IFERROR(G255*J255,0)</f>
        <v>0</v>
      </c>
      <c r="L255" s="304"/>
      <c r="M255" s="1287"/>
    </row>
    <row r="256" spans="1:13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6" s="400"/>
      <c r="C256" s="391" t="s">
        <v>1366</v>
      </c>
      <c r="D256" s="349" t="s">
        <v>5570</v>
      </c>
      <c r="E256" s="1276">
        <v>899.2</v>
      </c>
      <c r="F256" s="296">
        <f>$F$2</f>
        <v>0</v>
      </c>
      <c r="G256" s="1276">
        <f>IFERROR(E256*F256,"-")</f>
        <v>0</v>
      </c>
      <c r="H256" s="393">
        <v>8</v>
      </c>
      <c r="I256" s="393">
        <v>16</v>
      </c>
      <c r="J256" s="100"/>
      <c r="K256" s="1389">
        <f>IFERROR(G256*J256,0)</f>
        <v>0</v>
      </c>
      <c r="L256" s="304"/>
      <c r="M256" s="1287"/>
    </row>
    <row r="257" spans="1:13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7" s="400"/>
      <c r="C257" s="408"/>
      <c r="D257" s="406"/>
      <c r="E257" s="1344" t="s">
        <v>563</v>
      </c>
      <c r="F257" s="299"/>
      <c r="G257" s="1277"/>
      <c r="H257" s="356"/>
      <c r="I257" s="356"/>
      <c r="J257" s="150"/>
      <c r="K257" s="1387"/>
      <c r="L257" s="304"/>
      <c r="M257" s="1287"/>
    </row>
    <row r="258" spans="1:13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8" s="400"/>
      <c r="C258" s="384" t="s">
        <v>1367</v>
      </c>
      <c r="D258" s="342" t="s">
        <v>5571</v>
      </c>
      <c r="E258" s="1278">
        <v>1059.04</v>
      </c>
      <c r="F258" s="294">
        <f>$F$2</f>
        <v>0</v>
      </c>
      <c r="G258" s="1278">
        <f>IFERROR(E258*F258,"-")</f>
        <v>0</v>
      </c>
      <c r="H258" s="386">
        <v>5</v>
      </c>
      <c r="I258" s="386">
        <v>10</v>
      </c>
      <c r="J258" s="98"/>
      <c r="K258" s="1383">
        <f>IFERROR(G258*J258,0)</f>
        <v>0</v>
      </c>
      <c r="L258" s="304"/>
      <c r="M258" s="1287"/>
    </row>
    <row r="259" spans="1:13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59" s="400"/>
      <c r="C259" s="387" t="s">
        <v>1368</v>
      </c>
      <c r="D259" s="388" t="s">
        <v>5572</v>
      </c>
      <c r="E259" s="1275">
        <v>1059.04</v>
      </c>
      <c r="F259" s="295">
        <f>$F$2</f>
        <v>0</v>
      </c>
      <c r="G259" s="1275">
        <f>IFERROR(E259*F259,"-")</f>
        <v>0</v>
      </c>
      <c r="H259" s="390">
        <v>5</v>
      </c>
      <c r="I259" s="390">
        <v>10</v>
      </c>
      <c r="J259" s="99"/>
      <c r="K259" s="1385">
        <f>IFERROR(G259*J259,0)</f>
        <v>0</v>
      </c>
      <c r="L259" s="304"/>
      <c r="M259" s="1287"/>
    </row>
    <row r="260" spans="1:13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0" s="400"/>
      <c r="C260" s="387" t="s">
        <v>1369</v>
      </c>
      <c r="D260" s="388" t="s">
        <v>5573</v>
      </c>
      <c r="E260" s="1275">
        <v>894.92</v>
      </c>
      <c r="F260" s="295">
        <f>$F$2</f>
        <v>0</v>
      </c>
      <c r="G260" s="1275">
        <f>IFERROR(E260*F260,"-")</f>
        <v>0</v>
      </c>
      <c r="H260" s="390">
        <v>5</v>
      </c>
      <c r="I260" s="390">
        <v>10</v>
      </c>
      <c r="J260" s="99"/>
      <c r="K260" s="1385">
        <f>IFERROR(G260*J260,0)</f>
        <v>0</v>
      </c>
      <c r="L260" s="304"/>
      <c r="M260" s="1287"/>
    </row>
    <row r="261" spans="1:13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1" s="400"/>
      <c r="C261" s="387" t="s">
        <v>1370</v>
      </c>
      <c r="D261" s="388" t="s">
        <v>5574</v>
      </c>
      <c r="E261" s="1275">
        <v>1309.49</v>
      </c>
      <c r="F261" s="295">
        <f>$F$2</f>
        <v>0</v>
      </c>
      <c r="G261" s="1275">
        <f>IFERROR(E261*F261,"-")</f>
        <v>0</v>
      </c>
      <c r="H261" s="390">
        <v>5</v>
      </c>
      <c r="I261" s="390">
        <v>10</v>
      </c>
      <c r="J261" s="99"/>
      <c r="K261" s="1385">
        <f>IFERROR(G261*J261,0)</f>
        <v>0</v>
      </c>
      <c r="L261" s="304"/>
      <c r="M261" s="1287"/>
    </row>
    <row r="262" spans="1:13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2" s="400"/>
      <c r="C262" s="391" t="s">
        <v>1371</v>
      </c>
      <c r="D262" s="349" t="s">
        <v>5575</v>
      </c>
      <c r="E262" s="1276">
        <v>1036.08</v>
      </c>
      <c r="F262" s="296">
        <f>$F$2</f>
        <v>0</v>
      </c>
      <c r="G262" s="1276">
        <f>IFERROR(E262*F262,"-")</f>
        <v>0</v>
      </c>
      <c r="H262" s="393">
        <v>5</v>
      </c>
      <c r="I262" s="393">
        <v>10</v>
      </c>
      <c r="J262" s="100"/>
      <c r="K262" s="1389">
        <f>IFERROR(G262*J262,0)</f>
        <v>0</v>
      </c>
      <c r="L262" s="304"/>
      <c r="M262" s="1287"/>
    </row>
    <row r="263" spans="1:13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3" s="400"/>
      <c r="C263" s="408"/>
      <c r="D263" s="406"/>
      <c r="E263" s="1344" t="s">
        <v>563</v>
      </c>
      <c r="F263" s="299"/>
      <c r="G263" s="1277"/>
      <c r="H263" s="356"/>
      <c r="I263" s="356"/>
      <c r="J263" s="150"/>
      <c r="K263" s="1387"/>
      <c r="L263" s="304"/>
      <c r="M263" s="1287"/>
    </row>
    <row r="264" spans="1:13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4" s="400"/>
      <c r="C264" s="384" t="s">
        <v>1372</v>
      </c>
      <c r="D264" s="342" t="s">
        <v>5576</v>
      </c>
      <c r="E264" s="1278">
        <v>1613.26</v>
      </c>
      <c r="F264" s="294">
        <f>$F$2</f>
        <v>0</v>
      </c>
      <c r="G264" s="1278">
        <f>IFERROR(E264*F264,"-")</f>
        <v>0</v>
      </c>
      <c r="H264" s="386">
        <v>4</v>
      </c>
      <c r="I264" s="386">
        <v>8</v>
      </c>
      <c r="J264" s="98"/>
      <c r="K264" s="1383">
        <f>IFERROR(G264*J264,0)</f>
        <v>0</v>
      </c>
      <c r="L264" s="304"/>
      <c r="M264" s="1287"/>
    </row>
    <row r="265" spans="1:13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5" s="400"/>
      <c r="C265" s="387" t="s">
        <v>1373</v>
      </c>
      <c r="D265" s="388" t="s">
        <v>5577</v>
      </c>
      <c r="E265" s="1275">
        <v>4287.29</v>
      </c>
      <c r="F265" s="295">
        <f>$F$2</f>
        <v>0</v>
      </c>
      <c r="G265" s="1275">
        <f>IFERROR(E265*F265,"-")</f>
        <v>0</v>
      </c>
      <c r="H265" s="390">
        <v>4</v>
      </c>
      <c r="I265" s="390">
        <v>4</v>
      </c>
      <c r="J265" s="99"/>
      <c r="K265" s="1385">
        <f>IFERROR(G265*J265,0)</f>
        <v>0</v>
      </c>
      <c r="L265" s="304"/>
      <c r="M265" s="1287"/>
    </row>
    <row r="266" spans="1:13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6" s="400"/>
      <c r="C266" s="387" t="s">
        <v>1374</v>
      </c>
      <c r="D266" s="388" t="s">
        <v>5578</v>
      </c>
      <c r="E266" s="1275">
        <v>4287.29</v>
      </c>
      <c r="F266" s="295">
        <f>$F$2</f>
        <v>0</v>
      </c>
      <c r="G266" s="1275">
        <f>IFERROR(E266*F266,"-")</f>
        <v>0</v>
      </c>
      <c r="H266" s="390">
        <v>2</v>
      </c>
      <c r="I266" s="390">
        <v>2</v>
      </c>
      <c r="J266" s="99"/>
      <c r="K266" s="1385">
        <f>IFERROR(G266*J266,0)</f>
        <v>0</v>
      </c>
      <c r="L266" s="304"/>
      <c r="M266" s="1287"/>
    </row>
    <row r="267" spans="1:13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7" s="400"/>
      <c r="C267" s="391" t="s">
        <v>1375</v>
      </c>
      <c r="D267" s="349" t="s">
        <v>5579</v>
      </c>
      <c r="E267" s="1276">
        <v>4287.29</v>
      </c>
      <c r="F267" s="296">
        <f>$F$2</f>
        <v>0</v>
      </c>
      <c r="G267" s="1276">
        <f>IFERROR(E267*F267,"-")</f>
        <v>0</v>
      </c>
      <c r="H267" s="393">
        <v>2</v>
      </c>
      <c r="I267" s="393">
        <v>2</v>
      </c>
      <c r="J267" s="100"/>
      <c r="K267" s="1389">
        <f>IFERROR(G267*J267,0)</f>
        <v>0</v>
      </c>
      <c r="L267" s="304"/>
      <c r="M267" s="1287"/>
    </row>
    <row r="268" spans="1:13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8" s="513"/>
      <c r="C268" s="564"/>
      <c r="D268" s="473" t="s">
        <v>5602</v>
      </c>
      <c r="E268" s="1314" t="s">
        <v>563</v>
      </c>
      <c r="F268" s="309"/>
      <c r="G268" s="1289"/>
      <c r="H268" s="474"/>
      <c r="I268" s="474"/>
      <c r="J268" s="203"/>
      <c r="K268" s="1404"/>
      <c r="L268" s="304"/>
      <c r="M268" s="1287"/>
    </row>
    <row r="269" spans="1:13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69" s="400"/>
      <c r="C269" s="416" t="s">
        <v>1376</v>
      </c>
      <c r="D269" s="342" t="s">
        <v>5614</v>
      </c>
      <c r="E269" s="1278">
        <v>72.69</v>
      </c>
      <c r="F269" s="294">
        <f t="shared" ref="F269:F278" si="39">$F$2</f>
        <v>0</v>
      </c>
      <c r="G269" s="1278">
        <f t="shared" ref="G269:G278" si="40">IFERROR(E269*F269,"-")</f>
        <v>0</v>
      </c>
      <c r="H269" s="386">
        <v>240</v>
      </c>
      <c r="I269" s="386">
        <v>480</v>
      </c>
      <c r="J269" s="98"/>
      <c r="K269" s="1383">
        <f t="shared" ref="K269:K278" si="41">IFERROR(G269*J269,0)</f>
        <v>0</v>
      </c>
      <c r="L269" s="304"/>
      <c r="M269" s="1287"/>
    </row>
    <row r="270" spans="1:13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0" s="400"/>
      <c r="C270" s="414" t="s">
        <v>1377</v>
      </c>
      <c r="D270" s="388" t="s">
        <v>5615</v>
      </c>
      <c r="E270" s="1275">
        <v>82.43</v>
      </c>
      <c r="F270" s="295">
        <f t="shared" si="39"/>
        <v>0</v>
      </c>
      <c r="G270" s="1275">
        <f t="shared" si="40"/>
        <v>0</v>
      </c>
      <c r="H270" s="390">
        <v>120</v>
      </c>
      <c r="I270" s="390">
        <v>240</v>
      </c>
      <c r="J270" s="99"/>
      <c r="K270" s="1385">
        <f t="shared" si="41"/>
        <v>0</v>
      </c>
      <c r="L270" s="304"/>
      <c r="M270" s="1287"/>
    </row>
    <row r="271" spans="1:13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1" s="400"/>
      <c r="C271" s="414" t="s">
        <v>1378</v>
      </c>
      <c r="D271" s="388" t="s">
        <v>5616</v>
      </c>
      <c r="E271" s="1275">
        <v>120.94</v>
      </c>
      <c r="F271" s="295">
        <f t="shared" si="39"/>
        <v>0</v>
      </c>
      <c r="G271" s="1275">
        <f t="shared" si="40"/>
        <v>0</v>
      </c>
      <c r="H271" s="390">
        <v>60</v>
      </c>
      <c r="I271" s="390">
        <v>120</v>
      </c>
      <c r="J271" s="99"/>
      <c r="K271" s="1385">
        <f t="shared" si="41"/>
        <v>0</v>
      </c>
      <c r="L271" s="304"/>
      <c r="M271" s="1287"/>
    </row>
    <row r="272" spans="1:13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2" s="400"/>
      <c r="C272" s="415" t="s">
        <v>1379</v>
      </c>
      <c r="D272" s="349" t="s">
        <v>5617</v>
      </c>
      <c r="E272" s="1276">
        <v>144.54</v>
      </c>
      <c r="F272" s="296">
        <f t="shared" si="39"/>
        <v>0</v>
      </c>
      <c r="G272" s="1276">
        <f t="shared" si="40"/>
        <v>0</v>
      </c>
      <c r="H272" s="393">
        <v>40</v>
      </c>
      <c r="I272" s="393">
        <v>80</v>
      </c>
      <c r="J272" s="100"/>
      <c r="K272" s="1389">
        <f t="shared" si="41"/>
        <v>0</v>
      </c>
      <c r="L272" s="304"/>
      <c r="M272" s="1287"/>
    </row>
    <row r="273" spans="1:13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3" s="400"/>
      <c r="C273" s="414" t="s">
        <v>1380</v>
      </c>
      <c r="D273" s="388" t="s">
        <v>5618</v>
      </c>
      <c r="E273" s="1275">
        <v>197.82</v>
      </c>
      <c r="F273" s="295">
        <f t="shared" si="39"/>
        <v>0</v>
      </c>
      <c r="G273" s="1275">
        <f t="shared" si="40"/>
        <v>0</v>
      </c>
      <c r="H273" s="390">
        <v>25</v>
      </c>
      <c r="I273" s="390">
        <v>50</v>
      </c>
      <c r="J273" s="99"/>
      <c r="K273" s="1385">
        <f t="shared" si="41"/>
        <v>0</v>
      </c>
      <c r="L273" s="304"/>
      <c r="M273" s="1287"/>
    </row>
    <row r="274" spans="1:13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4" s="400"/>
      <c r="C274" s="414" t="s">
        <v>1381</v>
      </c>
      <c r="D274" s="388" t="s">
        <v>5619</v>
      </c>
      <c r="E274" s="1275">
        <v>234.68</v>
      </c>
      <c r="F274" s="295">
        <f t="shared" si="39"/>
        <v>0</v>
      </c>
      <c r="G274" s="1275">
        <f t="shared" si="40"/>
        <v>0</v>
      </c>
      <c r="H274" s="390">
        <v>20</v>
      </c>
      <c r="I274" s="390">
        <v>40</v>
      </c>
      <c r="J274" s="99"/>
      <c r="K274" s="1385">
        <f t="shared" si="41"/>
        <v>0</v>
      </c>
      <c r="L274" s="304"/>
      <c r="M274" s="1287"/>
    </row>
    <row r="275" spans="1:13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5" s="400"/>
      <c r="C275" s="414" t="s">
        <v>1382</v>
      </c>
      <c r="D275" s="388" t="s">
        <v>5620</v>
      </c>
      <c r="E275" s="1275">
        <v>329.07</v>
      </c>
      <c r="F275" s="295">
        <f t="shared" si="39"/>
        <v>0</v>
      </c>
      <c r="G275" s="1275">
        <f t="shared" si="40"/>
        <v>0</v>
      </c>
      <c r="H275" s="390">
        <v>20</v>
      </c>
      <c r="I275" s="390">
        <v>40</v>
      </c>
      <c r="J275" s="99"/>
      <c r="K275" s="1385">
        <f t="shared" si="41"/>
        <v>0</v>
      </c>
      <c r="L275" s="304"/>
      <c r="M275" s="1287"/>
    </row>
    <row r="276" spans="1:13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6" s="400"/>
      <c r="C276" s="414" t="s">
        <v>1383</v>
      </c>
      <c r="D276" s="388" t="s">
        <v>5621</v>
      </c>
      <c r="E276" s="1275">
        <v>455.3</v>
      </c>
      <c r="F276" s="295">
        <f t="shared" si="39"/>
        <v>0</v>
      </c>
      <c r="G276" s="1275">
        <f t="shared" si="40"/>
        <v>0</v>
      </c>
      <c r="H276" s="390">
        <v>12</v>
      </c>
      <c r="I276" s="390">
        <v>24</v>
      </c>
      <c r="J276" s="99"/>
      <c r="K276" s="1385">
        <f t="shared" si="41"/>
        <v>0</v>
      </c>
      <c r="L276" s="304"/>
      <c r="M276" s="1287"/>
    </row>
    <row r="277" spans="1:13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7" s="400"/>
      <c r="C277" s="414" t="s">
        <v>1384</v>
      </c>
      <c r="D277" s="388" t="s">
        <v>5622</v>
      </c>
      <c r="E277" s="1275">
        <v>1358.51</v>
      </c>
      <c r="F277" s="295">
        <f t="shared" si="39"/>
        <v>0</v>
      </c>
      <c r="G277" s="1275">
        <f t="shared" si="40"/>
        <v>0</v>
      </c>
      <c r="H277" s="390">
        <v>6</v>
      </c>
      <c r="I277" s="390">
        <v>12</v>
      </c>
      <c r="J277" s="99"/>
      <c r="K277" s="1385">
        <f t="shared" si="41"/>
        <v>0</v>
      </c>
      <c r="L277" s="304"/>
      <c r="M277" s="1287"/>
    </row>
    <row r="278" spans="1:13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8" s="457"/>
      <c r="C278" s="414" t="s">
        <v>1385</v>
      </c>
      <c r="D278" s="388" t="s">
        <v>5623</v>
      </c>
      <c r="E278" s="1275">
        <v>1784.57</v>
      </c>
      <c r="F278" s="295">
        <f t="shared" si="39"/>
        <v>0</v>
      </c>
      <c r="G278" s="1275">
        <f t="shared" si="40"/>
        <v>0</v>
      </c>
      <c r="H278" s="390">
        <v>3</v>
      </c>
      <c r="I278" s="390">
        <v>6</v>
      </c>
      <c r="J278" s="99"/>
      <c r="K278" s="1385">
        <f t="shared" si="41"/>
        <v>0</v>
      </c>
      <c r="L278" s="304"/>
      <c r="M278" s="1287"/>
    </row>
    <row r="279" spans="1:13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79" s="304"/>
      <c r="C279" s="1116"/>
      <c r="D279" s="361"/>
      <c r="E279" s="1287"/>
      <c r="F279" s="1117"/>
      <c r="G279" s="1287"/>
      <c r="H279" s="360"/>
      <c r="I279" s="360"/>
      <c r="J279" s="120"/>
      <c r="K279" s="1287"/>
      <c r="L279" s="304"/>
      <c r="M279" s="1287"/>
    </row>
    <row r="280" spans="1:13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0" s="304"/>
      <c r="C280" s="1116"/>
      <c r="D280" s="361"/>
      <c r="E280" s="1287"/>
      <c r="F280" s="1117"/>
      <c r="G280" s="1287"/>
      <c r="H280" s="360"/>
      <c r="I280" s="360"/>
      <c r="J280" s="120"/>
      <c r="K280" s="1287"/>
      <c r="L280" s="304"/>
      <c r="M280" s="1287"/>
    </row>
    <row r="281" spans="1:13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1" s="304"/>
      <c r="C281" s="1116"/>
      <c r="D281" s="361"/>
      <c r="E281" s="1287"/>
      <c r="F281" s="1117"/>
      <c r="G281" s="1287"/>
      <c r="H281" s="360"/>
      <c r="I281" s="360"/>
      <c r="J281" s="120"/>
      <c r="K281" s="1287"/>
      <c r="L281" s="304"/>
      <c r="M281" s="1287"/>
    </row>
    <row r="282" spans="1:13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2" s="304"/>
      <c r="C282" s="1116"/>
      <c r="D282" s="361"/>
      <c r="E282" s="1287"/>
      <c r="F282" s="1117"/>
      <c r="G282" s="1287"/>
      <c r="H282" s="360"/>
      <c r="I282" s="360"/>
      <c r="J282" s="120"/>
      <c r="K282" s="1287"/>
      <c r="L282" s="304"/>
      <c r="M282" s="1287"/>
    </row>
    <row r="283" spans="1:13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3" s="304"/>
      <c r="C283" s="1116"/>
      <c r="D283" s="361"/>
      <c r="E283" s="1287"/>
      <c r="F283" s="1117"/>
      <c r="G283" s="1287"/>
      <c r="H283" s="360"/>
      <c r="I283" s="360"/>
      <c r="J283" s="120"/>
      <c r="K283" s="1287"/>
      <c r="L283" s="304"/>
      <c r="M283" s="1287"/>
    </row>
    <row r="284" spans="1:13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4" s="304"/>
      <c r="C284" s="1116"/>
      <c r="D284" s="361"/>
      <c r="E284" s="1287"/>
      <c r="F284" s="1117"/>
      <c r="G284" s="1287"/>
      <c r="H284" s="360"/>
      <c r="I284" s="360"/>
      <c r="J284" s="120"/>
      <c r="K284" s="1287"/>
      <c r="L284" s="304"/>
      <c r="M284" s="1287"/>
    </row>
    <row r="285" spans="1:13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5" s="304"/>
      <c r="C285" s="1116"/>
      <c r="D285" s="361"/>
      <c r="E285" s="1287"/>
      <c r="F285" s="1117"/>
      <c r="G285" s="1287"/>
      <c r="H285" s="360"/>
      <c r="I285" s="360"/>
      <c r="J285" s="120"/>
      <c r="K285" s="1287"/>
      <c r="L285" s="304"/>
      <c r="M285" s="1287"/>
    </row>
    <row r="286" spans="1:13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6" s="304"/>
      <c r="C286" s="1116"/>
      <c r="D286" s="361"/>
      <c r="E286" s="1287"/>
      <c r="F286" s="1117"/>
      <c r="G286" s="1287"/>
      <c r="H286" s="360"/>
      <c r="I286" s="360"/>
      <c r="J286" s="120"/>
      <c r="K286" s="1287"/>
      <c r="L286" s="304"/>
      <c r="M286" s="1287"/>
    </row>
    <row r="287" spans="1:13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7" s="304"/>
      <c r="C287" s="1116"/>
      <c r="D287" s="361"/>
      <c r="E287" s="1287"/>
      <c r="F287" s="1117"/>
      <c r="G287" s="1287"/>
      <c r="H287" s="360"/>
      <c r="I287" s="360"/>
      <c r="J287" s="120"/>
      <c r="K287" s="1287"/>
      <c r="L287" s="304"/>
      <c r="M287" s="1287"/>
    </row>
    <row r="288" spans="1:13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8" s="304"/>
      <c r="C288" s="1116"/>
      <c r="D288" s="361"/>
      <c r="E288" s="1287"/>
      <c r="F288" s="1117"/>
      <c r="G288" s="1287"/>
      <c r="H288" s="360"/>
      <c r="I288" s="360"/>
      <c r="J288" s="120"/>
      <c r="K288" s="1287"/>
      <c r="L288" s="304"/>
      <c r="M288" s="1287"/>
    </row>
    <row r="289" spans="1:13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89" s="304"/>
      <c r="C289" s="1116"/>
      <c r="D289" s="361"/>
      <c r="E289" s="1287"/>
      <c r="F289" s="1117"/>
      <c r="G289" s="1287"/>
      <c r="H289" s="360"/>
      <c r="I289" s="360"/>
      <c r="J289" s="120"/>
      <c r="K289" s="1287"/>
      <c r="L289" s="304"/>
      <c r="M289" s="1287"/>
    </row>
    <row r="290" spans="1:13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0" s="304"/>
      <c r="C290" s="1116"/>
      <c r="D290" s="361"/>
      <c r="E290" s="1287"/>
      <c r="F290" s="1117"/>
      <c r="G290" s="1287"/>
      <c r="H290" s="360"/>
      <c r="I290" s="360"/>
      <c r="J290" s="120"/>
      <c r="K290" s="1287"/>
      <c r="L290" s="304"/>
      <c r="M290" s="1287"/>
    </row>
    <row r="291" spans="1:13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1" s="304"/>
      <c r="C291" s="1116"/>
      <c r="D291" s="693"/>
      <c r="E291" s="1287"/>
      <c r="F291" s="1117"/>
      <c r="G291" s="1287"/>
      <c r="H291" s="360"/>
      <c r="I291" s="360"/>
      <c r="J291" s="120"/>
      <c r="K291" s="1287"/>
      <c r="L291" s="304"/>
      <c r="M291" s="1287"/>
    </row>
    <row r="292" spans="1:13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2" s="304"/>
      <c r="C292" s="1116"/>
      <c r="D292" s="361"/>
      <c r="E292" s="1287"/>
      <c r="F292" s="1117"/>
      <c r="G292" s="1287"/>
      <c r="H292" s="360"/>
      <c r="I292" s="360"/>
      <c r="J292" s="120"/>
      <c r="K292" s="1287"/>
      <c r="L292" s="304"/>
      <c r="M292" s="1287"/>
    </row>
    <row r="293" spans="1:13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3" s="304"/>
      <c r="C293" s="1116"/>
      <c r="D293" s="361"/>
      <c r="E293" s="1287"/>
      <c r="F293" s="1117"/>
      <c r="G293" s="1287"/>
      <c r="H293" s="360"/>
      <c r="I293" s="360"/>
      <c r="J293" s="120"/>
      <c r="K293" s="1287"/>
      <c r="L293" s="304"/>
      <c r="M293" s="1287"/>
    </row>
    <row r="294" spans="1:13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4" s="304"/>
      <c r="C294" s="1116"/>
      <c r="D294" s="361"/>
      <c r="E294" s="1287"/>
      <c r="F294" s="1117"/>
      <c r="G294" s="1287"/>
      <c r="H294" s="360"/>
      <c r="I294" s="360"/>
      <c r="J294" s="120"/>
      <c r="K294" s="1287"/>
      <c r="L294" s="304"/>
      <c r="M294" s="1287"/>
    </row>
    <row r="295" spans="1:13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5" s="304"/>
      <c r="C295" s="1116"/>
      <c r="D295" s="361"/>
      <c r="E295" s="1287"/>
      <c r="F295" s="1117"/>
      <c r="G295" s="1287"/>
      <c r="H295" s="360"/>
      <c r="I295" s="360"/>
      <c r="J295" s="120"/>
      <c r="K295" s="1287"/>
      <c r="L295" s="304"/>
      <c r="M295" s="1287"/>
    </row>
    <row r="296" spans="1:13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6" s="304"/>
      <c r="C296" s="1116"/>
      <c r="D296" s="361"/>
      <c r="E296" s="1287"/>
      <c r="F296" s="1117"/>
      <c r="G296" s="1287"/>
      <c r="H296" s="360"/>
      <c r="I296" s="360"/>
      <c r="J296" s="120"/>
      <c r="K296" s="1287"/>
      <c r="L296" s="304"/>
      <c r="M296" s="1287"/>
    </row>
    <row r="297" spans="1:13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7" s="304"/>
      <c r="C297" s="1116"/>
      <c r="D297" s="361"/>
      <c r="E297" s="1287"/>
      <c r="F297" s="1117"/>
      <c r="G297" s="1287"/>
      <c r="H297" s="360"/>
      <c r="I297" s="360"/>
      <c r="J297" s="120"/>
      <c r="K297" s="1287"/>
      <c r="L297" s="304"/>
      <c r="M297" s="1287"/>
    </row>
    <row r="298" spans="1:13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8" s="304"/>
      <c r="C298" s="1116"/>
      <c r="D298" s="361"/>
      <c r="E298" s="1287"/>
      <c r="F298" s="1117"/>
      <c r="G298" s="1287"/>
      <c r="H298" s="360"/>
      <c r="I298" s="360"/>
      <c r="J298" s="120"/>
      <c r="K298" s="1287"/>
      <c r="L298" s="304"/>
      <c r="M298" s="1287"/>
    </row>
    <row r="299" spans="1:13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299" s="304"/>
      <c r="C299" s="1116"/>
      <c r="D299" s="361"/>
      <c r="E299" s="1287"/>
      <c r="F299" s="1117"/>
      <c r="G299" s="1287"/>
      <c r="H299" s="360"/>
      <c r="I299" s="360"/>
      <c r="J299" s="120"/>
      <c r="K299" s="1287"/>
      <c r="L299" s="304"/>
      <c r="M299" s="1287"/>
    </row>
    <row r="300" spans="1:13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0" s="304"/>
      <c r="C300" s="1116"/>
      <c r="D300" s="361"/>
      <c r="E300" s="1287"/>
      <c r="F300" s="1117"/>
      <c r="G300" s="1287"/>
      <c r="H300" s="360"/>
      <c r="I300" s="360"/>
      <c r="J300" s="120"/>
      <c r="K300" s="1287"/>
      <c r="L300" s="304"/>
      <c r="M300" s="1287"/>
    </row>
    <row r="301" spans="1:13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1" s="304"/>
      <c r="C301" s="1116"/>
      <c r="D301" s="361"/>
      <c r="E301" s="1287"/>
      <c r="F301" s="1117"/>
      <c r="G301" s="1287"/>
      <c r="H301" s="360"/>
      <c r="I301" s="360"/>
      <c r="J301" s="120"/>
      <c r="K301" s="1287"/>
      <c r="L301" s="304"/>
      <c r="M301" s="1287"/>
    </row>
    <row r="302" spans="1:13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2" s="304"/>
      <c r="C302" s="1116"/>
      <c r="D302" s="361"/>
      <c r="E302" s="1287"/>
      <c r="F302" s="1117"/>
      <c r="G302" s="1287"/>
      <c r="H302" s="360"/>
      <c r="I302" s="360"/>
      <c r="J302" s="120"/>
      <c r="K302" s="1287"/>
      <c r="L302" s="304"/>
      <c r="M302" s="1287"/>
    </row>
    <row r="303" spans="1:13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3" s="304"/>
      <c r="C303" s="1116"/>
      <c r="D303" s="361"/>
      <c r="E303" s="1287"/>
      <c r="F303" s="1117"/>
      <c r="G303" s="1287"/>
      <c r="H303" s="360"/>
      <c r="I303" s="360"/>
      <c r="J303" s="120"/>
      <c r="K303" s="1287"/>
      <c r="L303" s="304"/>
      <c r="M303" s="1287"/>
    </row>
    <row r="304" spans="1:13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4" s="304"/>
      <c r="C304" s="1116"/>
      <c r="D304" s="361"/>
      <c r="E304" s="1287"/>
      <c r="F304" s="1117"/>
      <c r="G304" s="1287"/>
      <c r="H304" s="360"/>
      <c r="I304" s="360"/>
      <c r="J304" s="120"/>
      <c r="K304" s="1287"/>
      <c r="L304" s="304"/>
      <c r="M304" s="1287"/>
    </row>
    <row r="305" spans="1:13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5" s="304"/>
      <c r="C305" s="1116"/>
      <c r="D305" s="361"/>
      <c r="E305" s="1287"/>
      <c r="F305" s="1117"/>
      <c r="G305" s="1287"/>
      <c r="H305" s="360"/>
      <c r="I305" s="360"/>
      <c r="J305" s="120"/>
      <c r="K305" s="1287"/>
      <c r="L305" s="304"/>
      <c r="M305" s="1287"/>
    </row>
    <row r="306" spans="1:13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6" s="304"/>
      <c r="C306" s="1116"/>
      <c r="D306" s="361"/>
      <c r="E306" s="1287"/>
      <c r="F306" s="1117"/>
      <c r="G306" s="1287"/>
      <c r="H306" s="360"/>
      <c r="I306" s="360"/>
      <c r="J306" s="120"/>
      <c r="K306" s="1287"/>
      <c r="L306" s="304"/>
      <c r="M306" s="1287"/>
    </row>
    <row r="307" spans="1:13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7" s="304"/>
      <c r="C307" s="1116"/>
      <c r="D307" s="361"/>
      <c r="E307" s="1287"/>
      <c r="F307" s="1117"/>
      <c r="G307" s="1287"/>
      <c r="H307" s="360"/>
      <c r="I307" s="360"/>
      <c r="J307" s="120"/>
      <c r="K307" s="1287"/>
      <c r="L307" s="304"/>
      <c r="M307" s="1287"/>
    </row>
    <row r="308" spans="1:13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8" s="304"/>
      <c r="C308" s="1116"/>
      <c r="D308" s="361"/>
      <c r="E308" s="1287"/>
      <c r="F308" s="1117"/>
      <c r="G308" s="1287"/>
      <c r="H308" s="360"/>
      <c r="I308" s="360"/>
      <c r="J308" s="120"/>
      <c r="K308" s="1287"/>
      <c r="L308" s="304"/>
      <c r="M308" s="1287"/>
    </row>
    <row r="309" spans="1:13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09" s="304"/>
      <c r="C309" s="1116"/>
      <c r="D309" s="361"/>
      <c r="E309" s="1287"/>
      <c r="F309" s="1117"/>
      <c r="G309" s="1287"/>
      <c r="H309" s="360"/>
      <c r="I309" s="360"/>
      <c r="J309" s="120"/>
      <c r="K309" s="1287"/>
      <c r="L309" s="304"/>
      <c r="M309" s="1287"/>
    </row>
    <row r="310" spans="1:13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0" s="304"/>
      <c r="C310" s="1116"/>
      <c r="D310" s="361"/>
      <c r="E310" s="1287"/>
      <c r="F310" s="1117"/>
      <c r="G310" s="1287"/>
      <c r="H310" s="360"/>
      <c r="I310" s="360"/>
      <c r="J310" s="120"/>
      <c r="K310" s="1287"/>
      <c r="L310" s="304"/>
      <c r="M310" s="1287"/>
    </row>
    <row r="311" spans="1:13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1" s="304"/>
      <c r="C311" s="1116"/>
      <c r="D311" s="361"/>
      <c r="E311" s="1287"/>
      <c r="F311" s="1117"/>
      <c r="G311" s="1287"/>
      <c r="H311" s="360"/>
      <c r="I311" s="360"/>
      <c r="J311" s="120"/>
      <c r="K311" s="1287"/>
      <c r="L311" s="304"/>
      <c r="M311" s="1287"/>
    </row>
    <row r="312" spans="1:13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2" s="304"/>
      <c r="C312" s="1116"/>
      <c r="D312" s="361"/>
      <c r="E312" s="1287"/>
      <c r="F312" s="1117"/>
      <c r="G312" s="1287"/>
      <c r="H312" s="360"/>
      <c r="I312" s="360"/>
      <c r="J312" s="120"/>
      <c r="K312" s="1287"/>
      <c r="L312" s="304"/>
      <c r="M312" s="1287"/>
    </row>
    <row r="313" spans="1:13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3" s="304"/>
      <c r="C313" s="1116"/>
      <c r="D313" s="361"/>
      <c r="E313" s="1287"/>
      <c r="F313" s="1117"/>
      <c r="G313" s="1287"/>
      <c r="H313" s="360"/>
      <c r="I313" s="360"/>
      <c r="J313" s="120"/>
      <c r="K313" s="1287"/>
      <c r="L313" s="304"/>
      <c r="M313" s="1287"/>
    </row>
    <row r="314" spans="1:13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4" s="304"/>
      <c r="C314" s="1116"/>
      <c r="D314" s="361"/>
      <c r="E314" s="1287"/>
      <c r="F314" s="1117"/>
      <c r="G314" s="1287"/>
      <c r="H314" s="360"/>
      <c r="I314" s="360"/>
      <c r="J314" s="120"/>
      <c r="K314" s="1287"/>
      <c r="L314" s="304"/>
      <c r="M314" s="1287"/>
    </row>
    <row r="315" spans="1:13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5" s="304"/>
      <c r="C315" s="1116"/>
      <c r="D315" s="361"/>
      <c r="E315" s="1287"/>
      <c r="F315" s="1117"/>
      <c r="G315" s="1287"/>
      <c r="H315" s="360"/>
      <c r="I315" s="360"/>
      <c r="J315" s="120"/>
      <c r="K315" s="1287"/>
      <c r="L315" s="304"/>
      <c r="M315" s="1287"/>
    </row>
    <row r="316" spans="1:13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6" s="304"/>
      <c r="C316" s="1116"/>
      <c r="D316" s="361"/>
      <c r="E316" s="1287"/>
      <c r="F316" s="1117"/>
      <c r="G316" s="1287"/>
      <c r="H316" s="360"/>
      <c r="I316" s="360"/>
      <c r="J316" s="120"/>
      <c r="K316" s="1287"/>
      <c r="L316" s="304"/>
      <c r="M316" s="1287"/>
    </row>
    <row r="317" spans="1:13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7" s="304"/>
      <c r="C317" s="1116"/>
      <c r="D317" s="361"/>
      <c r="E317" s="1287"/>
      <c r="F317" s="1117"/>
      <c r="G317" s="1287"/>
      <c r="H317" s="360"/>
      <c r="I317" s="360"/>
      <c r="J317" s="120"/>
      <c r="K317" s="1287"/>
      <c r="L317" s="304"/>
      <c r="M317" s="1287"/>
    </row>
    <row r="318" spans="1:13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8" s="304"/>
      <c r="C318" s="1116"/>
      <c r="D318" s="361"/>
      <c r="E318" s="1287"/>
      <c r="F318" s="1117"/>
      <c r="G318" s="1287"/>
      <c r="H318" s="360"/>
      <c r="I318" s="360"/>
      <c r="J318" s="120"/>
      <c r="K318" s="1287"/>
      <c r="L318" s="304"/>
      <c r="M318" s="1287"/>
    </row>
    <row r="319" spans="1:13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19" s="304"/>
      <c r="C319" s="1116"/>
      <c r="D319" s="361"/>
      <c r="E319" s="1287"/>
      <c r="F319" s="1117"/>
      <c r="G319" s="1287"/>
      <c r="H319" s="360"/>
      <c r="I319" s="360"/>
      <c r="J319" s="120"/>
      <c r="K319" s="1287"/>
      <c r="L319" s="304"/>
      <c r="M319" s="1287"/>
    </row>
    <row r="320" spans="1:13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0" s="304"/>
      <c r="C320" s="1116"/>
      <c r="D320" s="361"/>
      <c r="E320" s="1287"/>
      <c r="F320" s="1117"/>
      <c r="G320" s="1287"/>
      <c r="H320" s="360"/>
      <c r="I320" s="360"/>
      <c r="J320" s="120"/>
      <c r="K320" s="1287"/>
      <c r="L320" s="304"/>
      <c r="M320" s="1287"/>
    </row>
    <row r="321" spans="1:13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1" s="304"/>
      <c r="C321" s="1116"/>
      <c r="D321" s="361"/>
      <c r="E321" s="1287"/>
      <c r="F321" s="1117"/>
      <c r="G321" s="1287"/>
      <c r="H321" s="360"/>
      <c r="I321" s="360"/>
      <c r="J321" s="120"/>
      <c r="K321" s="1287"/>
      <c r="L321" s="304"/>
      <c r="M321" s="1287"/>
    </row>
    <row r="322" spans="1:13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2" s="304"/>
      <c r="C322" s="1116"/>
      <c r="D322" s="361"/>
      <c r="E322" s="1287"/>
      <c r="F322" s="1117"/>
      <c r="G322" s="1287"/>
      <c r="H322" s="360"/>
      <c r="I322" s="360"/>
      <c r="J322" s="120"/>
      <c r="K322" s="1287"/>
      <c r="L322" s="304"/>
      <c r="M322" s="1287"/>
    </row>
    <row r="323" spans="1:13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3" s="304"/>
      <c r="C323" s="1116"/>
      <c r="D323" s="361"/>
      <c r="E323" s="1287"/>
      <c r="F323" s="1117"/>
      <c r="G323" s="1287"/>
      <c r="H323" s="360"/>
      <c r="I323" s="360"/>
      <c r="J323" s="120"/>
      <c r="K323" s="1287"/>
      <c r="L323" s="304"/>
      <c r="M323" s="1287"/>
    </row>
    <row r="324" spans="1:13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4" s="304"/>
      <c r="C324" s="1116"/>
      <c r="D324" s="361"/>
      <c r="E324" s="1287"/>
      <c r="F324" s="1117"/>
      <c r="G324" s="1287"/>
      <c r="H324" s="360"/>
      <c r="I324" s="360"/>
      <c r="J324" s="120"/>
      <c r="K324" s="1287"/>
      <c r="L324" s="304"/>
      <c r="M324" s="1287"/>
    </row>
    <row r="325" spans="1:13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5" s="304"/>
      <c r="C325" s="1116"/>
      <c r="D325" s="361"/>
      <c r="E325" s="1287"/>
      <c r="F325" s="1117"/>
      <c r="G325" s="1287"/>
      <c r="H325" s="360"/>
      <c r="I325" s="360"/>
      <c r="J325" s="120"/>
      <c r="K325" s="1287"/>
      <c r="L325" s="304"/>
      <c r="M325" s="1287"/>
    </row>
    <row r="326" spans="1:13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6" s="304"/>
      <c r="C326" s="1116"/>
      <c r="D326" s="361"/>
      <c r="E326" s="1287"/>
      <c r="F326" s="1117"/>
      <c r="G326" s="1287"/>
      <c r="H326" s="360"/>
      <c r="I326" s="360"/>
      <c r="J326" s="120"/>
      <c r="K326" s="1287"/>
      <c r="L326" s="304"/>
      <c r="M326" s="1287"/>
    </row>
    <row r="327" spans="1:13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7" s="304"/>
      <c r="C327" s="1116"/>
      <c r="D327" s="361"/>
      <c r="E327" s="1287"/>
      <c r="F327" s="1117"/>
      <c r="G327" s="1287"/>
      <c r="H327" s="360"/>
      <c r="I327" s="360"/>
      <c r="J327" s="120"/>
      <c r="K327" s="1287"/>
      <c r="L327" s="304"/>
      <c r="M327" s="1287"/>
    </row>
    <row r="328" spans="1:13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8" s="304"/>
      <c r="C328" s="1116"/>
      <c r="D328" s="361"/>
      <c r="E328" s="1287"/>
      <c r="F328" s="1117"/>
      <c r="G328" s="1287"/>
      <c r="H328" s="360"/>
      <c r="I328" s="360"/>
      <c r="J328" s="120"/>
      <c r="K328" s="1287"/>
      <c r="L328" s="304"/>
      <c r="M328" s="1287"/>
    </row>
    <row r="329" spans="1:13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29" s="304"/>
      <c r="C329" s="1116"/>
      <c r="D329" s="361"/>
      <c r="E329" s="1287"/>
      <c r="F329" s="1117"/>
      <c r="G329" s="1287"/>
      <c r="H329" s="360"/>
      <c r="I329" s="360"/>
      <c r="J329" s="120"/>
      <c r="K329" s="1287"/>
      <c r="L329" s="304"/>
      <c r="M329" s="1287"/>
    </row>
    <row r="330" spans="1:13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0" s="304"/>
      <c r="C330" s="1116"/>
      <c r="D330" s="361"/>
      <c r="E330" s="1287"/>
      <c r="F330" s="1117"/>
      <c r="G330" s="1287"/>
      <c r="H330" s="360"/>
      <c r="I330" s="360"/>
      <c r="J330" s="120"/>
      <c r="K330" s="1287"/>
      <c r="L330" s="304"/>
      <c r="M330" s="1287"/>
    </row>
    <row r="331" spans="1:13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1" s="304"/>
      <c r="C331" s="1116"/>
      <c r="D331" s="361"/>
      <c r="E331" s="1287"/>
      <c r="F331" s="1117"/>
      <c r="G331" s="1287"/>
      <c r="H331" s="360"/>
      <c r="I331" s="360"/>
      <c r="J331" s="120"/>
      <c r="K331" s="1287"/>
      <c r="L331" s="304"/>
      <c r="M331" s="1287"/>
    </row>
    <row r="332" spans="1:13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2" s="304"/>
      <c r="C332" s="1116"/>
      <c r="D332" s="361"/>
      <c r="E332" s="1287"/>
      <c r="F332" s="1117"/>
      <c r="G332" s="1287"/>
      <c r="H332" s="360"/>
      <c r="I332" s="360"/>
      <c r="J332" s="120"/>
      <c r="K332" s="1287"/>
      <c r="L332" s="304"/>
      <c r="M332" s="1287"/>
    </row>
    <row r="333" spans="1:13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3" s="304"/>
      <c r="C333" s="1116"/>
      <c r="D333" s="361"/>
      <c r="E333" s="1287"/>
      <c r="F333" s="1117"/>
      <c r="G333" s="1287"/>
      <c r="H333" s="360"/>
      <c r="I333" s="360"/>
      <c r="J333" s="120"/>
      <c r="K333" s="1287"/>
      <c r="L333" s="304"/>
      <c r="M333" s="1287"/>
    </row>
    <row r="334" spans="1:13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4" s="304"/>
      <c r="C334" s="1116"/>
      <c r="D334" s="361"/>
      <c r="E334" s="1287"/>
      <c r="F334" s="1117"/>
      <c r="G334" s="1287"/>
      <c r="H334" s="360"/>
      <c r="I334" s="360"/>
      <c r="J334" s="120"/>
      <c r="K334" s="1287"/>
      <c r="L334" s="304"/>
      <c r="M334" s="1287"/>
    </row>
    <row r="335" spans="1:13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5" s="304"/>
      <c r="C335" s="1116"/>
      <c r="D335" s="361"/>
      <c r="E335" s="1287"/>
      <c r="F335" s="1117"/>
      <c r="G335" s="1287"/>
      <c r="H335" s="360"/>
      <c r="I335" s="360"/>
      <c r="J335" s="120"/>
      <c r="K335" s="1287"/>
      <c r="L335" s="304"/>
      <c r="M335" s="1287"/>
    </row>
    <row r="336" spans="1:13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6" s="304"/>
      <c r="C336" s="1116"/>
      <c r="D336" s="361"/>
      <c r="E336" s="1287"/>
      <c r="F336" s="1117"/>
      <c r="G336" s="1287"/>
      <c r="H336" s="360"/>
      <c r="I336" s="360"/>
      <c r="J336" s="120"/>
      <c r="K336" s="1287"/>
      <c r="L336" s="304"/>
      <c r="M336" s="1287"/>
    </row>
    <row r="337" spans="1:13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7" s="304"/>
      <c r="C337" s="1116"/>
      <c r="D337" s="361"/>
      <c r="E337" s="1287"/>
      <c r="F337" s="1117"/>
      <c r="G337" s="1287"/>
      <c r="H337" s="360"/>
      <c r="I337" s="360"/>
      <c r="J337" s="120"/>
      <c r="K337" s="1287"/>
      <c r="L337" s="304"/>
      <c r="M337" s="1287"/>
    </row>
    <row r="338" spans="1:13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8" s="304"/>
      <c r="C338" s="1116"/>
      <c r="D338" s="361"/>
      <c r="E338" s="1287"/>
      <c r="F338" s="1117"/>
      <c r="G338" s="1287"/>
      <c r="H338" s="360"/>
      <c r="I338" s="360"/>
      <c r="J338" s="120"/>
      <c r="K338" s="1287"/>
      <c r="L338" s="304"/>
      <c r="M338" s="1287"/>
    </row>
    <row r="339" spans="1:13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39" s="304"/>
      <c r="C339" s="1116"/>
      <c r="D339" s="361"/>
      <c r="E339" s="1287"/>
      <c r="F339" s="1117"/>
      <c r="G339" s="1287"/>
      <c r="H339" s="360"/>
      <c r="I339" s="360"/>
      <c r="J339" s="120"/>
      <c r="K339" s="1287"/>
      <c r="L339" s="304"/>
      <c r="M339" s="1287"/>
    </row>
    <row r="340" spans="1:13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0" s="304"/>
      <c r="C340" s="1116"/>
      <c r="D340" s="361"/>
      <c r="E340" s="1287"/>
      <c r="F340" s="1117"/>
      <c r="G340" s="1287"/>
      <c r="H340" s="360"/>
      <c r="I340" s="360"/>
      <c r="J340" s="120"/>
      <c r="K340" s="1287"/>
      <c r="L340" s="304"/>
      <c r="M340" s="1287"/>
    </row>
    <row r="341" spans="1:13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1" s="304"/>
      <c r="C341" s="1116"/>
      <c r="D341" s="361"/>
      <c r="E341" s="1287"/>
      <c r="F341" s="1117"/>
      <c r="G341" s="1287"/>
      <c r="H341" s="360"/>
      <c r="I341" s="360"/>
      <c r="J341" s="120"/>
      <c r="K341" s="1287"/>
      <c r="L341" s="304"/>
      <c r="M341" s="1287"/>
    </row>
    <row r="342" spans="1:13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2" s="304"/>
      <c r="C342" s="1116"/>
      <c r="D342" s="361"/>
      <c r="E342" s="1287"/>
      <c r="F342" s="1117"/>
      <c r="G342" s="1287"/>
      <c r="H342" s="360"/>
      <c r="I342" s="360"/>
      <c r="J342" s="120"/>
      <c r="K342" s="1287"/>
      <c r="L342" s="304"/>
      <c r="M342" s="1287"/>
    </row>
    <row r="343" spans="1:13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3" s="304"/>
      <c r="C343" s="1116"/>
      <c r="D343" s="361"/>
      <c r="E343" s="1287"/>
      <c r="F343" s="1117"/>
      <c r="G343" s="1287"/>
      <c r="H343" s="360"/>
      <c r="I343" s="360"/>
      <c r="J343" s="120"/>
      <c r="K343" s="1287"/>
      <c r="L343" s="304"/>
      <c r="M343" s="1287"/>
    </row>
    <row r="344" spans="1:13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4" s="304"/>
      <c r="C344" s="1116"/>
      <c r="D344" s="361"/>
      <c r="E344" s="1287"/>
      <c r="F344" s="1117"/>
      <c r="G344" s="1287"/>
      <c r="H344" s="360"/>
      <c r="I344" s="360"/>
      <c r="J344" s="120"/>
      <c r="K344" s="1287"/>
      <c r="L344" s="304"/>
      <c r="M344" s="1287"/>
    </row>
    <row r="345" spans="1:13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5" s="304"/>
      <c r="C345" s="1116"/>
      <c r="D345" s="361"/>
      <c r="E345" s="1287"/>
      <c r="F345" s="1117"/>
      <c r="G345" s="1287"/>
      <c r="H345" s="360"/>
      <c r="I345" s="360"/>
      <c r="J345" s="120"/>
      <c r="K345" s="1287"/>
      <c r="L345" s="304"/>
      <c r="M345" s="1287"/>
    </row>
    <row r="346" spans="1:13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6" s="304"/>
      <c r="C346" s="1116"/>
      <c r="D346" s="361"/>
      <c r="E346" s="1287"/>
      <c r="F346" s="1117"/>
      <c r="G346" s="1287"/>
      <c r="H346" s="360"/>
      <c r="I346" s="360"/>
      <c r="J346" s="120"/>
      <c r="K346" s="1287"/>
      <c r="L346" s="304"/>
      <c r="M346" s="1287"/>
    </row>
    <row r="347" spans="1:13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7" s="304"/>
      <c r="C347" s="1116"/>
      <c r="D347" s="361"/>
      <c r="E347" s="1287"/>
      <c r="F347" s="1117"/>
      <c r="G347" s="1287"/>
      <c r="H347" s="360"/>
      <c r="I347" s="360"/>
      <c r="J347" s="120"/>
      <c r="K347" s="1287"/>
      <c r="L347" s="304"/>
      <c r="M347" s="1287"/>
    </row>
    <row r="348" spans="1:13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8" s="304"/>
      <c r="C348" s="1116"/>
      <c r="D348" s="361"/>
      <c r="E348" s="1287"/>
      <c r="F348" s="1117"/>
      <c r="G348" s="1287"/>
      <c r="H348" s="360"/>
      <c r="I348" s="360"/>
      <c r="J348" s="120"/>
      <c r="K348" s="1287"/>
      <c r="L348" s="304"/>
      <c r="M348" s="1287"/>
    </row>
    <row r="349" spans="1:13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49" s="304"/>
      <c r="C349" s="1116"/>
      <c r="D349" s="361"/>
      <c r="E349" s="1287"/>
      <c r="F349" s="1117"/>
      <c r="G349" s="1287"/>
      <c r="H349" s="360"/>
      <c r="I349" s="360"/>
      <c r="J349" s="120"/>
      <c r="K349" s="1287"/>
      <c r="L349" s="304"/>
      <c r="M349" s="1287"/>
    </row>
    <row r="350" spans="1:13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0" s="304"/>
      <c r="C350" s="1116"/>
      <c r="D350" s="361"/>
      <c r="E350" s="1287"/>
      <c r="F350" s="1117"/>
      <c r="G350" s="1287"/>
      <c r="H350" s="360"/>
      <c r="I350" s="360"/>
      <c r="J350" s="120"/>
      <c r="K350" s="1287"/>
      <c r="L350" s="304"/>
      <c r="M350" s="1287"/>
    </row>
    <row r="351" spans="1:13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1" s="304"/>
      <c r="C351" s="1116"/>
      <c r="D351" s="361"/>
      <c r="E351" s="1287"/>
      <c r="F351" s="1117"/>
      <c r="G351" s="1287"/>
      <c r="H351" s="360"/>
      <c r="I351" s="360"/>
      <c r="J351" s="120"/>
      <c r="K351" s="1287"/>
      <c r="L351" s="304"/>
      <c r="M351" s="1287"/>
    </row>
    <row r="352" spans="1:13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2" s="304"/>
      <c r="C352" s="1116"/>
      <c r="D352" s="361"/>
      <c r="E352" s="1287"/>
      <c r="F352" s="1117"/>
      <c r="G352" s="1287"/>
      <c r="H352" s="360"/>
      <c r="I352" s="360"/>
      <c r="J352" s="120"/>
      <c r="K352" s="1287"/>
      <c r="L352" s="304"/>
      <c r="M352" s="1287"/>
    </row>
    <row r="353" spans="1:13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3" s="304"/>
      <c r="C353" s="1116"/>
      <c r="D353" s="361"/>
      <c r="E353" s="1287"/>
      <c r="F353" s="1117"/>
      <c r="G353" s="1287"/>
      <c r="H353" s="360"/>
      <c r="I353" s="360"/>
      <c r="J353" s="120"/>
      <c r="K353" s="1287"/>
      <c r="L353" s="304"/>
      <c r="M353" s="1287"/>
    </row>
    <row r="354" spans="1:13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4" s="304"/>
      <c r="C354" s="1116"/>
      <c r="D354" s="361"/>
      <c r="E354" s="1287"/>
      <c r="F354" s="1117"/>
      <c r="G354" s="1287"/>
      <c r="H354" s="360"/>
      <c r="I354" s="360"/>
      <c r="J354" s="120"/>
      <c r="K354" s="1287"/>
      <c r="L354" s="304"/>
      <c r="M354" s="1287"/>
    </row>
    <row r="355" spans="1:13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5" s="304"/>
      <c r="C355" s="1116"/>
      <c r="D355" s="361"/>
      <c r="E355" s="1287"/>
      <c r="F355" s="1117"/>
      <c r="G355" s="1287"/>
      <c r="H355" s="360"/>
      <c r="I355" s="360"/>
      <c r="J355" s="120"/>
      <c r="K355" s="1287"/>
      <c r="L355" s="304"/>
      <c r="M355" s="1287"/>
    </row>
    <row r="356" spans="1:13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6" s="304"/>
      <c r="C356" s="1116"/>
      <c r="D356" s="361"/>
      <c r="E356" s="1287"/>
      <c r="F356" s="1117"/>
      <c r="G356" s="1287"/>
      <c r="H356" s="360"/>
      <c r="I356" s="360"/>
      <c r="J356" s="120"/>
      <c r="K356" s="1287"/>
      <c r="L356" s="304"/>
      <c r="M356" s="1287"/>
    </row>
    <row r="357" spans="1:13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7" s="304"/>
      <c r="C357" s="1116"/>
      <c r="D357" s="361"/>
      <c r="E357" s="1287"/>
      <c r="F357" s="1117"/>
      <c r="G357" s="1287"/>
      <c r="H357" s="360"/>
      <c r="I357" s="360"/>
      <c r="J357" s="120"/>
      <c r="K357" s="1287"/>
      <c r="L357" s="304"/>
      <c r="M357" s="1287"/>
    </row>
    <row r="358" spans="1:13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8" s="304"/>
      <c r="C358" s="1116"/>
      <c r="D358" s="361"/>
      <c r="E358" s="1287"/>
      <c r="F358" s="1117"/>
      <c r="G358" s="1287"/>
      <c r="H358" s="360"/>
      <c r="I358" s="360"/>
      <c r="J358" s="120"/>
      <c r="K358" s="1287"/>
      <c r="L358" s="304"/>
      <c r="M358" s="1287"/>
    </row>
    <row r="359" spans="1:13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59" s="304"/>
      <c r="C359" s="1116"/>
      <c r="D359" s="361"/>
      <c r="E359" s="1287"/>
      <c r="F359" s="1117"/>
      <c r="G359" s="1287"/>
      <c r="H359" s="360"/>
      <c r="I359" s="360"/>
      <c r="J359" s="120"/>
      <c r="K359" s="1287"/>
      <c r="L359" s="304"/>
      <c r="M359" s="1287"/>
    </row>
    <row r="360" spans="1:13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0" s="304"/>
      <c r="C360" s="1116"/>
      <c r="D360" s="361"/>
      <c r="E360" s="1287"/>
      <c r="F360" s="1117"/>
      <c r="G360" s="1287"/>
      <c r="H360" s="360"/>
      <c r="I360" s="360"/>
      <c r="J360" s="120"/>
      <c r="K360" s="1287"/>
      <c r="L360" s="304"/>
      <c r="M360" s="1287"/>
    </row>
    <row r="361" spans="1:13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1" s="304"/>
      <c r="C361" s="1116"/>
      <c r="D361" s="361"/>
      <c r="E361" s="1287"/>
      <c r="F361" s="1117"/>
      <c r="G361" s="1287"/>
      <c r="H361" s="360"/>
      <c r="I361" s="360"/>
      <c r="J361" s="120"/>
      <c r="K361" s="1287"/>
      <c r="L361" s="304"/>
      <c r="M361" s="1287"/>
    </row>
    <row r="362" spans="1:13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2" s="304"/>
      <c r="C362" s="1116"/>
      <c r="D362" s="361"/>
      <c r="E362" s="1287"/>
      <c r="F362" s="1117"/>
      <c r="G362" s="1287"/>
      <c r="H362" s="360"/>
      <c r="I362" s="360"/>
      <c r="J362" s="120"/>
      <c r="K362" s="1287"/>
      <c r="L362" s="304"/>
      <c r="M362" s="1287"/>
    </row>
    <row r="363" spans="1:13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3" s="304"/>
      <c r="C363" s="1116"/>
      <c r="D363" s="361"/>
      <c r="E363" s="1287"/>
      <c r="F363" s="1117"/>
      <c r="G363" s="1287"/>
      <c r="H363" s="360"/>
      <c r="I363" s="360"/>
      <c r="J363" s="120"/>
      <c r="K363" s="1287"/>
      <c r="L363" s="304"/>
      <c r="M363" s="1287"/>
    </row>
    <row r="364" spans="1:13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4" s="304"/>
      <c r="C364" s="1116"/>
      <c r="D364" s="361"/>
      <c r="E364" s="1287"/>
      <c r="F364" s="1117"/>
      <c r="G364" s="1287"/>
      <c r="H364" s="360"/>
      <c r="I364" s="360"/>
      <c r="J364" s="120"/>
      <c r="K364" s="1287"/>
      <c r="L364" s="304"/>
      <c r="M364" s="1287"/>
    </row>
    <row r="365" spans="1:13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5" s="304"/>
      <c r="C365" s="1116"/>
      <c r="D365" s="361"/>
      <c r="E365" s="1287"/>
      <c r="F365" s="1117"/>
      <c r="G365" s="1287"/>
      <c r="H365" s="360"/>
      <c r="I365" s="360"/>
      <c r="J365" s="120"/>
      <c r="K365" s="1287"/>
      <c r="L365" s="304"/>
      <c r="M365" s="1287"/>
    </row>
    <row r="366" spans="1:13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6" s="304"/>
      <c r="C366" s="1116"/>
      <c r="D366" s="361"/>
      <c r="E366" s="1287"/>
      <c r="F366" s="1117"/>
      <c r="G366" s="1287"/>
      <c r="H366" s="360"/>
      <c r="I366" s="360"/>
      <c r="J366" s="120"/>
      <c r="K366" s="1287"/>
      <c r="L366" s="304"/>
      <c r="M366" s="1287"/>
    </row>
    <row r="367" spans="1:13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7" s="304"/>
      <c r="C367" s="1116"/>
      <c r="D367" s="361"/>
      <c r="E367" s="1287"/>
      <c r="F367" s="1117"/>
      <c r="G367" s="1287"/>
      <c r="H367" s="360"/>
      <c r="I367" s="360"/>
      <c r="J367" s="120"/>
      <c r="K367" s="1287"/>
      <c r="L367" s="304"/>
      <c r="M367" s="1287"/>
    </row>
    <row r="368" spans="1:13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8" s="304"/>
      <c r="C368" s="1116"/>
      <c r="D368" s="361"/>
      <c r="E368" s="1287"/>
      <c r="F368" s="1117"/>
      <c r="G368" s="1287"/>
      <c r="H368" s="360"/>
      <c r="I368" s="360"/>
      <c r="J368" s="120"/>
      <c r="K368" s="1287"/>
      <c r="L368" s="304"/>
      <c r="M368" s="1287"/>
    </row>
    <row r="369" spans="1:13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69" s="304"/>
      <c r="C369" s="1116"/>
      <c r="D369" s="361"/>
      <c r="E369" s="1287"/>
      <c r="F369" s="1117"/>
      <c r="G369" s="1287"/>
      <c r="H369" s="360"/>
      <c r="I369" s="360"/>
      <c r="J369" s="120"/>
      <c r="K369" s="1287"/>
      <c r="L369" s="304"/>
      <c r="M369" s="1287"/>
    </row>
    <row r="370" spans="1:13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0" s="304"/>
      <c r="C370" s="1116"/>
      <c r="D370" s="361"/>
      <c r="E370" s="1287"/>
      <c r="F370" s="1117"/>
      <c r="G370" s="1287"/>
      <c r="H370" s="360"/>
      <c r="I370" s="360"/>
      <c r="J370" s="120"/>
      <c r="K370" s="1287"/>
      <c r="L370" s="304"/>
      <c r="M370" s="1287"/>
    </row>
    <row r="371" spans="1:13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1" s="304"/>
      <c r="C371" s="1116"/>
      <c r="D371" s="361"/>
      <c r="E371" s="1287"/>
      <c r="F371" s="1117"/>
      <c r="G371" s="1287"/>
      <c r="H371" s="360"/>
      <c r="I371" s="360"/>
      <c r="J371" s="120"/>
      <c r="K371" s="1287"/>
      <c r="L371" s="304"/>
      <c r="M371" s="1287"/>
    </row>
    <row r="372" spans="1:13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2" s="304"/>
      <c r="C372" s="1116"/>
      <c r="D372" s="361"/>
      <c r="E372" s="1287"/>
      <c r="F372" s="1117"/>
      <c r="G372" s="1287"/>
      <c r="H372" s="360"/>
      <c r="I372" s="360"/>
      <c r="J372" s="120"/>
      <c r="K372" s="1287"/>
      <c r="L372" s="304"/>
      <c r="M372" s="1287"/>
    </row>
    <row r="373" spans="1:13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3" s="304"/>
      <c r="C373" s="1116"/>
      <c r="D373" s="361"/>
      <c r="E373" s="1287"/>
      <c r="F373" s="1117"/>
      <c r="G373" s="1287"/>
      <c r="H373" s="360"/>
      <c r="I373" s="360"/>
      <c r="J373" s="120"/>
      <c r="K373" s="1287"/>
      <c r="L373" s="304"/>
      <c r="M373" s="1287"/>
    </row>
    <row r="374" spans="1:13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4" s="304"/>
      <c r="C374" s="1116"/>
      <c r="D374" s="361"/>
      <c r="E374" s="1287"/>
      <c r="F374" s="1117"/>
      <c r="G374" s="1287"/>
      <c r="H374" s="360"/>
      <c r="I374" s="360"/>
      <c r="J374" s="120"/>
      <c r="K374" s="1287"/>
      <c r="L374" s="304"/>
      <c r="M374" s="1287"/>
    </row>
    <row r="375" spans="1:13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5" s="304"/>
      <c r="C375" s="1116"/>
      <c r="D375" s="361"/>
      <c r="E375" s="1287"/>
      <c r="F375" s="1117"/>
      <c r="G375" s="1287"/>
      <c r="H375" s="360"/>
      <c r="I375" s="360"/>
      <c r="J375" s="120"/>
      <c r="K375" s="1287"/>
      <c r="L375" s="304"/>
      <c r="M375" s="1287"/>
    </row>
    <row r="376" spans="1:13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6" s="304"/>
      <c r="C376" s="1116"/>
      <c r="D376" s="361"/>
      <c r="E376" s="1287"/>
      <c r="F376" s="1117"/>
      <c r="G376" s="1287"/>
      <c r="H376" s="360"/>
      <c r="I376" s="360"/>
      <c r="J376" s="120"/>
      <c r="K376" s="1287"/>
      <c r="L376" s="304"/>
      <c r="M376" s="1287"/>
    </row>
    <row r="377" spans="1:13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7" s="304"/>
      <c r="C377" s="1116"/>
      <c r="D377" s="361"/>
      <c r="E377" s="1287"/>
      <c r="F377" s="1117"/>
      <c r="G377" s="1287"/>
      <c r="H377" s="360"/>
      <c r="I377" s="360"/>
      <c r="J377" s="120"/>
      <c r="K377" s="1287"/>
      <c r="L377" s="304"/>
      <c r="M377" s="1287"/>
    </row>
    <row r="378" spans="1:13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8" s="304"/>
      <c r="C378" s="1116"/>
      <c r="D378" s="361"/>
      <c r="E378" s="1287"/>
      <c r="F378" s="1117"/>
      <c r="G378" s="1287"/>
      <c r="H378" s="360"/>
      <c r="I378" s="360"/>
      <c r="J378" s="120"/>
      <c r="K378" s="1287"/>
      <c r="L378" s="304"/>
      <c r="M378" s="1287"/>
    </row>
    <row r="379" spans="1:13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79" s="304"/>
      <c r="C379" s="1116"/>
      <c r="D379" s="361"/>
      <c r="E379" s="1287"/>
      <c r="F379" s="1117"/>
      <c r="G379" s="1287"/>
      <c r="H379" s="360"/>
      <c r="I379" s="360"/>
      <c r="J379" s="120"/>
      <c r="K379" s="1287"/>
      <c r="L379" s="304"/>
      <c r="M379" s="1287"/>
    </row>
    <row r="380" spans="1:13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0" s="304"/>
      <c r="C380" s="1116"/>
      <c r="D380" s="361"/>
      <c r="E380" s="1287"/>
      <c r="F380" s="1117"/>
      <c r="G380" s="1287"/>
      <c r="H380" s="360"/>
      <c r="I380" s="360"/>
      <c r="J380" s="120"/>
      <c r="K380" s="1287"/>
      <c r="L380" s="304"/>
      <c r="M380" s="1287"/>
    </row>
    <row r="381" spans="1:13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1" s="304"/>
      <c r="C381" s="1116"/>
      <c r="D381" s="361"/>
      <c r="E381" s="1287"/>
      <c r="F381" s="1117"/>
      <c r="G381" s="1287"/>
      <c r="H381" s="360"/>
      <c r="I381" s="360"/>
      <c r="J381" s="120"/>
      <c r="K381" s="1287"/>
      <c r="L381" s="304"/>
      <c r="M381" s="1287"/>
    </row>
    <row r="382" spans="1:13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2" s="304"/>
      <c r="C382" s="1116"/>
      <c r="D382" s="361"/>
      <c r="E382" s="1287"/>
      <c r="F382" s="1117"/>
      <c r="G382" s="1287"/>
      <c r="H382" s="360"/>
      <c r="I382" s="360"/>
      <c r="J382" s="120"/>
      <c r="K382" s="1287"/>
      <c r="L382" s="304"/>
      <c r="M382" s="1287"/>
    </row>
    <row r="383" spans="1:13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3" s="304"/>
      <c r="C383" s="1116"/>
      <c r="D383" s="361"/>
      <c r="E383" s="1287"/>
      <c r="F383" s="1117"/>
      <c r="G383" s="1287"/>
      <c r="H383" s="360"/>
      <c r="I383" s="360"/>
      <c r="J383" s="120"/>
      <c r="K383" s="1287"/>
      <c r="L383" s="304"/>
      <c r="M383" s="1287"/>
    </row>
    <row r="384" spans="1:13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4" s="304"/>
      <c r="C384" s="1116"/>
      <c r="D384" s="361"/>
      <c r="E384" s="1287"/>
      <c r="F384" s="1117"/>
      <c r="G384" s="1287"/>
      <c r="H384" s="360"/>
      <c r="I384" s="360"/>
      <c r="J384" s="120"/>
      <c r="K384" s="1287"/>
      <c r="L384" s="304"/>
      <c r="M384" s="1287"/>
    </row>
    <row r="385" spans="1:13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5" s="304"/>
      <c r="C385" s="1116"/>
      <c r="D385" s="361"/>
      <c r="E385" s="1287"/>
      <c r="F385" s="1117"/>
      <c r="G385" s="1287"/>
      <c r="H385" s="360"/>
      <c r="I385" s="360"/>
      <c r="J385" s="120"/>
      <c r="K385" s="1287"/>
      <c r="L385" s="304"/>
      <c r="M385" s="1287"/>
    </row>
    <row r="386" spans="1:13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6" s="304"/>
      <c r="C386" s="1116"/>
      <c r="D386" s="361"/>
      <c r="E386" s="1287"/>
      <c r="F386" s="1117"/>
      <c r="G386" s="1287"/>
      <c r="H386" s="360"/>
      <c r="I386" s="360"/>
      <c r="J386" s="120"/>
      <c r="K386" s="1287"/>
      <c r="L386" s="304"/>
      <c r="M386" s="1287"/>
    </row>
    <row r="387" spans="1:13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7" s="304"/>
      <c r="C387" s="1116"/>
      <c r="D387" s="361"/>
      <c r="E387" s="1287"/>
      <c r="F387" s="1117"/>
      <c r="G387" s="1287"/>
      <c r="H387" s="360"/>
      <c r="I387" s="360"/>
      <c r="J387" s="120"/>
      <c r="K387" s="1287"/>
      <c r="L387" s="304"/>
      <c r="M387" s="1287"/>
    </row>
    <row r="388" spans="1:13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8" s="304"/>
      <c r="C388" s="1116"/>
      <c r="D388" s="361"/>
      <c r="E388" s="1287"/>
      <c r="F388" s="1117"/>
      <c r="G388" s="1287"/>
      <c r="H388" s="360"/>
      <c r="I388" s="360"/>
      <c r="J388" s="120"/>
      <c r="K388" s="1287"/>
      <c r="L388" s="304"/>
      <c r="M388" s="1287"/>
    </row>
    <row r="389" spans="1:13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89" s="304"/>
      <c r="C389" s="1116"/>
      <c r="D389" s="361"/>
      <c r="E389" s="1287"/>
      <c r="F389" s="1117"/>
      <c r="G389" s="1287"/>
      <c r="H389" s="360"/>
      <c r="I389" s="360"/>
      <c r="J389" s="120"/>
      <c r="K389" s="1287"/>
      <c r="L389" s="304"/>
      <c r="M389" s="1287"/>
    </row>
    <row r="390" spans="1:13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0" s="304"/>
      <c r="C390" s="1116"/>
      <c r="D390" s="361"/>
      <c r="E390" s="1287"/>
      <c r="F390" s="1117"/>
      <c r="G390" s="1287"/>
      <c r="H390" s="360"/>
      <c r="I390" s="360"/>
      <c r="J390" s="120"/>
      <c r="K390" s="1287"/>
      <c r="L390" s="304"/>
      <c r="M390" s="1287"/>
    </row>
    <row r="391" spans="1:13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1" s="304"/>
      <c r="C391" s="1116"/>
      <c r="D391" s="361"/>
      <c r="E391" s="1287"/>
      <c r="F391" s="1117"/>
      <c r="G391" s="1287"/>
      <c r="H391" s="360"/>
      <c r="I391" s="360"/>
      <c r="J391" s="120"/>
      <c r="K391" s="1287"/>
      <c r="L391" s="304"/>
      <c r="M391" s="1287"/>
    </row>
    <row r="392" spans="1:13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2" s="304"/>
      <c r="C392" s="1116"/>
      <c r="D392" s="361"/>
      <c r="E392" s="1287"/>
      <c r="F392" s="1117"/>
      <c r="G392" s="1287"/>
      <c r="H392" s="360"/>
      <c r="I392" s="360"/>
      <c r="J392" s="120"/>
      <c r="K392" s="1287"/>
      <c r="L392" s="304"/>
      <c r="M392" s="1287"/>
    </row>
    <row r="393" spans="1:13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3" s="304"/>
      <c r="C393" s="1116"/>
      <c r="D393" s="361"/>
      <c r="E393" s="1287"/>
      <c r="F393" s="1117"/>
      <c r="G393" s="1287"/>
      <c r="H393" s="360"/>
      <c r="I393" s="360"/>
      <c r="J393" s="120"/>
      <c r="K393" s="1287"/>
      <c r="L393" s="304"/>
      <c r="M393" s="1287"/>
    </row>
    <row r="394" spans="1:13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4" s="304"/>
      <c r="C394" s="1116"/>
      <c r="D394" s="361"/>
      <c r="E394" s="1287"/>
      <c r="F394" s="1117"/>
      <c r="G394" s="1287"/>
      <c r="H394" s="360"/>
      <c r="I394" s="360"/>
      <c r="J394" s="120"/>
      <c r="K394" s="1287"/>
      <c r="L394" s="304"/>
      <c r="M394" s="1287"/>
    </row>
    <row r="395" spans="1:13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5" s="304"/>
      <c r="C395" s="1116"/>
      <c r="D395" s="361"/>
      <c r="E395" s="1287"/>
      <c r="F395" s="1117"/>
      <c r="G395" s="1287"/>
      <c r="H395" s="360"/>
      <c r="I395" s="360"/>
      <c r="J395" s="120"/>
      <c r="K395" s="1287"/>
      <c r="L395" s="304"/>
      <c r="M395" s="1287"/>
    </row>
    <row r="396" spans="1:13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6" s="304"/>
      <c r="C396" s="1116"/>
      <c r="D396" s="361"/>
      <c r="E396" s="1287"/>
      <c r="F396" s="1117"/>
      <c r="G396" s="1287"/>
      <c r="H396" s="360"/>
      <c r="I396" s="360"/>
      <c r="J396" s="120"/>
      <c r="K396" s="1287"/>
      <c r="L396" s="304"/>
      <c r="M396" s="1287"/>
    </row>
    <row r="397" spans="1:13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7" s="304"/>
      <c r="C397" s="1116"/>
      <c r="D397" s="361"/>
      <c r="E397" s="1287"/>
      <c r="F397" s="1117"/>
      <c r="G397" s="1287"/>
      <c r="H397" s="360"/>
      <c r="I397" s="360"/>
      <c r="J397" s="120"/>
      <c r="K397" s="1287"/>
      <c r="L397" s="304"/>
      <c r="M397" s="1287"/>
    </row>
    <row r="398" spans="1:13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8" s="304"/>
      <c r="C398" s="1116"/>
      <c r="D398" s="361"/>
      <c r="E398" s="1287"/>
      <c r="F398" s="1117"/>
      <c r="G398" s="1287"/>
      <c r="H398" s="360"/>
      <c r="I398" s="360"/>
      <c r="J398" s="120"/>
      <c r="K398" s="1287"/>
      <c r="L398" s="304"/>
      <c r="M398" s="1287"/>
    </row>
    <row r="399" spans="1:13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399" s="304"/>
      <c r="C399" s="1116"/>
      <c r="D399" s="361"/>
      <c r="E399" s="1287"/>
      <c r="F399" s="1117"/>
      <c r="G399" s="1287"/>
      <c r="H399" s="360"/>
      <c r="I399" s="360"/>
      <c r="J399" s="120"/>
      <c r="K399" s="1287"/>
      <c r="L399" s="304"/>
      <c r="M399" s="1287"/>
    </row>
    <row r="400" spans="1:13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0" s="304"/>
      <c r="C400" s="1116"/>
      <c r="D400" s="361"/>
      <c r="E400" s="1287"/>
      <c r="F400" s="1117"/>
      <c r="G400" s="1287"/>
      <c r="H400" s="360"/>
      <c r="I400" s="360"/>
      <c r="J400" s="120"/>
      <c r="K400" s="1287"/>
      <c r="L400" s="304"/>
      <c r="M400" s="1287"/>
    </row>
    <row r="401" spans="1:13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1" s="304"/>
      <c r="C401" s="1116"/>
      <c r="D401" s="361"/>
      <c r="E401" s="1287"/>
      <c r="F401" s="1117"/>
      <c r="G401" s="1287"/>
      <c r="H401" s="360"/>
      <c r="I401" s="360"/>
      <c r="J401" s="120"/>
      <c r="K401" s="1287"/>
      <c r="L401" s="304"/>
      <c r="M401" s="1287"/>
    </row>
    <row r="402" spans="1:13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2" s="304"/>
      <c r="C402" s="1116"/>
      <c r="D402" s="361"/>
      <c r="E402" s="1287"/>
      <c r="F402" s="1117"/>
      <c r="G402" s="1287"/>
      <c r="H402" s="360"/>
      <c r="I402" s="360"/>
      <c r="J402" s="120"/>
      <c r="K402" s="1287"/>
      <c r="L402" s="304"/>
      <c r="M402" s="1287"/>
    </row>
    <row r="403" spans="1:13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3" s="304"/>
      <c r="C403" s="1116"/>
      <c r="D403" s="361"/>
      <c r="E403" s="1287"/>
      <c r="F403" s="1117"/>
      <c r="G403" s="1287"/>
      <c r="H403" s="360"/>
      <c r="I403" s="360"/>
      <c r="J403" s="120"/>
      <c r="K403" s="1287"/>
      <c r="L403" s="304"/>
      <c r="M403" s="1287"/>
    </row>
    <row r="404" spans="1:13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4" s="304"/>
      <c r="C404" s="1116"/>
      <c r="D404" s="361"/>
      <c r="E404" s="1287"/>
      <c r="F404" s="1117"/>
      <c r="G404" s="1287"/>
      <c r="H404" s="360"/>
      <c r="I404" s="360"/>
      <c r="J404" s="120"/>
      <c r="K404" s="1287"/>
      <c r="L404" s="304"/>
      <c r="M404" s="1287"/>
    </row>
    <row r="405" spans="1:13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5" s="304"/>
      <c r="C405" s="1116"/>
      <c r="D405" s="361"/>
      <c r="E405" s="1287"/>
      <c r="F405" s="1117"/>
      <c r="G405" s="1287"/>
      <c r="H405" s="360"/>
      <c r="I405" s="360"/>
      <c r="J405" s="120"/>
      <c r="K405" s="1287"/>
      <c r="L405" s="304"/>
      <c r="M405" s="1287"/>
    </row>
    <row r="406" spans="1:13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6" s="304"/>
      <c r="C406" s="1116"/>
      <c r="D406" s="361"/>
      <c r="E406" s="1287"/>
      <c r="F406" s="1117"/>
      <c r="G406" s="1287"/>
      <c r="H406" s="360"/>
      <c r="I406" s="360"/>
      <c r="J406" s="120"/>
      <c r="K406" s="1287"/>
      <c r="L406" s="304"/>
      <c r="M406" s="1287"/>
    </row>
    <row r="407" spans="1:13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7" s="304"/>
      <c r="C407" s="1116"/>
      <c r="D407" s="361"/>
      <c r="E407" s="1287"/>
      <c r="F407" s="1117"/>
      <c r="G407" s="1287"/>
      <c r="H407" s="360"/>
      <c r="I407" s="360"/>
      <c r="J407" s="120"/>
      <c r="K407" s="1287"/>
      <c r="L407" s="304"/>
      <c r="M407" s="1287"/>
    </row>
    <row r="408" spans="1:13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8" s="304"/>
      <c r="C408" s="1116"/>
      <c r="D408" s="361"/>
      <c r="E408" s="1287"/>
      <c r="F408" s="1117"/>
      <c r="G408" s="1287"/>
      <c r="H408" s="360"/>
      <c r="I408" s="360"/>
      <c r="J408" s="120"/>
      <c r="K408" s="1287"/>
      <c r="L408" s="304"/>
      <c r="M408" s="1287"/>
    </row>
    <row r="409" spans="1:13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09" s="304"/>
      <c r="C409" s="1116"/>
      <c r="D409" s="361"/>
      <c r="E409" s="1287"/>
      <c r="F409" s="1117"/>
      <c r="G409" s="1287"/>
      <c r="H409" s="360"/>
      <c r="I409" s="360"/>
      <c r="J409" s="120"/>
      <c r="K409" s="1287"/>
      <c r="L409" s="304"/>
      <c r="M409" s="1287"/>
    </row>
    <row r="410" spans="1:13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10" s="304"/>
      <c r="C410" s="1116"/>
      <c r="D410" s="361"/>
      <c r="E410" s="1287"/>
      <c r="F410" s="1117"/>
      <c r="G410" s="1287"/>
      <c r="H410" s="360"/>
      <c r="I410" s="360"/>
      <c r="J410" s="120"/>
      <c r="K410" s="1287"/>
      <c r="L410" s="304"/>
      <c r="M410" s="1287"/>
    </row>
    <row r="411" spans="1:13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Unions'!A:A),"")</f>
        <v/>
      </c>
      <c r="B411" s="304"/>
      <c r="C411" s="1116"/>
      <c r="D411" s="361"/>
      <c r="E411" s="1287"/>
      <c r="F411" s="1117"/>
      <c r="G411" s="1287"/>
      <c r="H411" s="360"/>
      <c r="I411" s="360"/>
      <c r="J411" s="120"/>
      <c r="K411" s="1287"/>
      <c r="L411" s="304"/>
      <c r="M411" s="1287"/>
    </row>
    <row r="412" spans="1:13" hidden="1">
      <c r="B412" s="304"/>
      <c r="C412" s="1116"/>
      <c r="D412" s="361"/>
      <c r="E412" s="1287"/>
      <c r="F412" s="1117"/>
      <c r="G412" s="1287"/>
      <c r="H412" s="360"/>
      <c r="I412" s="360"/>
      <c r="J412" s="120"/>
      <c r="K412" s="1287"/>
      <c r="L412" s="304"/>
      <c r="M412" s="1287"/>
    </row>
    <row r="413" spans="1:13" hidden="1">
      <c r="B413" s="304"/>
      <c r="C413" s="1116"/>
      <c r="D413" s="361"/>
      <c r="E413" s="1287"/>
      <c r="F413" s="1117"/>
      <c r="G413" s="1287"/>
      <c r="H413" s="360"/>
      <c r="I413" s="360"/>
      <c r="J413" s="120"/>
      <c r="K413" s="1287"/>
      <c r="L413" s="304"/>
      <c r="M413" s="1287"/>
    </row>
    <row r="414" spans="1:13" hidden="1">
      <c r="B414" s="304"/>
      <c r="C414" s="1116"/>
      <c r="D414" s="361"/>
      <c r="E414" s="1287"/>
      <c r="F414" s="1117"/>
      <c r="G414" s="1287"/>
      <c r="H414" s="360"/>
      <c r="I414" s="360"/>
      <c r="J414" s="120"/>
      <c r="K414" s="1287"/>
      <c r="L414" s="304"/>
      <c r="M414" s="1287"/>
    </row>
    <row r="415" spans="1:13" hidden="1">
      <c r="B415" s="304"/>
      <c r="C415" s="1116"/>
      <c r="D415" s="361"/>
      <c r="E415" s="1287"/>
      <c r="F415" s="1117"/>
      <c r="G415" s="1287"/>
      <c r="H415" s="360"/>
      <c r="I415" s="360"/>
      <c r="J415" s="120"/>
      <c r="K415" s="1287"/>
      <c r="L415" s="304"/>
      <c r="M415" s="1287"/>
    </row>
    <row r="416" spans="1:13" hidden="1">
      <c r="B416" s="304"/>
      <c r="C416" s="1116"/>
      <c r="D416" s="361"/>
      <c r="E416" s="1287"/>
      <c r="F416" s="1117"/>
      <c r="G416" s="1287"/>
      <c r="H416" s="360"/>
      <c r="I416" s="360"/>
      <c r="J416" s="120"/>
      <c r="K416" s="1287"/>
      <c r="L416" s="304"/>
      <c r="M416" s="1287"/>
    </row>
    <row r="417" spans="2:13" hidden="1">
      <c r="B417" s="304"/>
      <c r="C417" s="1116"/>
      <c r="D417" s="361"/>
      <c r="E417" s="1287"/>
      <c r="F417" s="1117"/>
      <c r="G417" s="1287"/>
      <c r="H417" s="360"/>
      <c r="I417" s="360"/>
      <c r="J417" s="120"/>
      <c r="K417" s="1287"/>
      <c r="L417" s="304"/>
      <c r="M417" s="1287"/>
    </row>
    <row r="418" spans="2:13" hidden="1">
      <c r="B418" s="304"/>
      <c r="C418" s="1116"/>
      <c r="D418" s="361"/>
      <c r="E418" s="1287"/>
      <c r="F418" s="1117"/>
      <c r="G418" s="1287"/>
      <c r="H418" s="360"/>
      <c r="I418" s="360"/>
      <c r="J418" s="120"/>
      <c r="K418" s="1287"/>
      <c r="L418" s="304"/>
      <c r="M418" s="1287"/>
    </row>
    <row r="419" spans="2:13" hidden="1">
      <c r="B419" s="304"/>
      <c r="C419" s="1116"/>
      <c r="D419" s="361"/>
      <c r="E419" s="1287"/>
      <c r="F419" s="1117"/>
      <c r="G419" s="1287"/>
      <c r="H419" s="360"/>
      <c r="I419" s="360"/>
      <c r="J419" s="120"/>
      <c r="K419" s="1287"/>
      <c r="L419" s="304"/>
      <c r="M419" s="1287"/>
    </row>
    <row r="420" spans="2:13" hidden="1">
      <c r="B420" s="304"/>
      <c r="C420" s="1116"/>
      <c r="D420" s="361"/>
      <c r="E420" s="1287"/>
      <c r="F420" s="1117"/>
      <c r="G420" s="1287"/>
      <c r="H420" s="360"/>
      <c r="I420" s="360"/>
      <c r="J420" s="120"/>
      <c r="K420" s="1287"/>
      <c r="L420" s="304"/>
      <c r="M420" s="1287"/>
    </row>
    <row r="421" spans="2:13" hidden="1">
      <c r="B421" s="304"/>
      <c r="C421" s="1116"/>
      <c r="D421" s="361"/>
      <c r="E421" s="1287"/>
      <c r="F421" s="1117"/>
      <c r="G421" s="1287"/>
      <c r="H421" s="360"/>
      <c r="I421" s="360"/>
      <c r="J421" s="120"/>
      <c r="K421" s="1287"/>
      <c r="L421" s="304"/>
      <c r="M421" s="1287"/>
    </row>
    <row r="422" spans="2:13" hidden="1">
      <c r="B422" s="304"/>
      <c r="C422" s="1116"/>
      <c r="D422" s="361"/>
      <c r="E422" s="1287"/>
      <c r="F422" s="1117"/>
      <c r="G422" s="1287"/>
      <c r="H422" s="360"/>
      <c r="I422" s="360"/>
      <c r="J422" s="120"/>
      <c r="K422" s="1287"/>
      <c r="L422" s="304"/>
      <c r="M422" s="1287"/>
    </row>
    <row r="423" spans="2:13" hidden="1">
      <c r="B423" s="304"/>
      <c r="C423" s="1116"/>
      <c r="D423" s="361"/>
      <c r="E423" s="1287"/>
      <c r="F423" s="1117"/>
      <c r="G423" s="1287"/>
      <c r="H423" s="360"/>
      <c r="I423" s="360"/>
      <c r="J423" s="120"/>
      <c r="K423" s="1287"/>
      <c r="L423" s="304"/>
      <c r="M423" s="1287"/>
    </row>
    <row r="424" spans="2:13" hidden="1">
      <c r="B424" s="304"/>
      <c r="C424" s="1116"/>
      <c r="D424" s="361"/>
      <c r="E424" s="1287"/>
      <c r="F424" s="1117"/>
      <c r="G424" s="1287"/>
      <c r="H424" s="360"/>
      <c r="I424" s="360"/>
      <c r="J424" s="120"/>
      <c r="K424" s="1287"/>
      <c r="L424" s="304"/>
      <c r="M424" s="1287"/>
    </row>
    <row r="425" spans="2:13" hidden="1">
      <c r="B425" s="304"/>
      <c r="C425" s="1116"/>
      <c r="D425" s="361"/>
      <c r="E425" s="1287"/>
      <c r="F425" s="1117"/>
      <c r="G425" s="1287"/>
      <c r="H425" s="360"/>
      <c r="I425" s="360"/>
      <c r="J425" s="120"/>
      <c r="K425" s="1287"/>
      <c r="L425" s="304"/>
      <c r="M425" s="1287"/>
    </row>
    <row r="426" spans="2:13" hidden="1">
      <c r="B426" s="304"/>
      <c r="C426" s="1116"/>
      <c r="D426" s="361"/>
      <c r="E426" s="1287"/>
      <c r="F426" s="1117"/>
      <c r="G426" s="1287"/>
      <c r="H426" s="360"/>
      <c r="I426" s="360"/>
      <c r="J426" s="120"/>
      <c r="K426" s="1287"/>
      <c r="L426" s="304"/>
      <c r="M426" s="1287"/>
    </row>
    <row r="427" spans="2:13" hidden="1">
      <c r="B427" s="304"/>
      <c r="C427" s="1116"/>
      <c r="D427" s="361"/>
      <c r="E427" s="1287"/>
      <c r="F427" s="1117"/>
      <c r="G427" s="1287"/>
      <c r="H427" s="360"/>
      <c r="I427" s="360"/>
      <c r="J427" s="120"/>
      <c r="K427" s="1287"/>
      <c r="L427" s="304"/>
      <c r="M427" s="1287"/>
    </row>
    <row r="428" spans="2:13" hidden="1">
      <c r="B428" s="304"/>
      <c r="C428" s="1116"/>
      <c r="D428" s="361"/>
      <c r="E428" s="1287"/>
      <c r="F428" s="1117"/>
      <c r="G428" s="1287"/>
      <c r="H428" s="360"/>
      <c r="I428" s="360"/>
      <c r="J428" s="120"/>
      <c r="K428" s="1287"/>
      <c r="L428" s="304"/>
      <c r="M428" s="1287"/>
    </row>
    <row r="429" spans="2:13" hidden="1">
      <c r="B429" s="304"/>
      <c r="C429" s="1116"/>
      <c r="D429" s="361"/>
      <c r="E429" s="1287"/>
      <c r="F429" s="1117"/>
      <c r="G429" s="1287"/>
      <c r="H429" s="360"/>
      <c r="I429" s="360"/>
      <c r="J429" s="120"/>
      <c r="K429" s="1287"/>
      <c r="L429" s="304"/>
      <c r="M429" s="1287"/>
    </row>
    <row r="430" spans="2:13" hidden="1">
      <c r="B430" s="304"/>
      <c r="C430" s="1116"/>
      <c r="D430" s="361"/>
      <c r="E430" s="1287"/>
      <c r="F430" s="1117"/>
      <c r="G430" s="1287"/>
      <c r="H430" s="360"/>
      <c r="I430" s="360"/>
      <c r="J430" s="120"/>
      <c r="K430" s="1287"/>
      <c r="L430" s="304"/>
      <c r="M430" s="1287"/>
    </row>
    <row r="431" spans="2:13" hidden="1">
      <c r="B431" s="304"/>
      <c r="C431" s="1116"/>
      <c r="D431" s="361"/>
      <c r="E431" s="1287"/>
      <c r="F431" s="1117"/>
      <c r="G431" s="1287"/>
      <c r="H431" s="360"/>
      <c r="I431" s="360"/>
      <c r="J431" s="120"/>
      <c r="K431" s="1287"/>
      <c r="L431" s="304"/>
      <c r="M431" s="1287"/>
    </row>
    <row r="432" spans="2:13" hidden="1">
      <c r="B432" s="304"/>
      <c r="C432" s="1116"/>
      <c r="D432" s="361"/>
      <c r="E432" s="1287"/>
      <c r="F432" s="1117"/>
      <c r="G432" s="1287"/>
      <c r="H432" s="360"/>
      <c r="I432" s="360"/>
      <c r="J432" s="120"/>
      <c r="K432" s="1287"/>
      <c r="L432" s="304"/>
      <c r="M432" s="1287"/>
    </row>
    <row r="433" spans="2:13" hidden="1">
      <c r="B433" s="304"/>
      <c r="C433" s="1116"/>
      <c r="D433" s="361"/>
      <c r="E433" s="1287"/>
      <c r="F433" s="1117"/>
      <c r="G433" s="1287"/>
      <c r="H433" s="360"/>
      <c r="I433" s="360"/>
      <c r="J433" s="120"/>
      <c r="K433" s="1287"/>
      <c r="L433" s="304"/>
      <c r="M433" s="1287"/>
    </row>
    <row r="434" spans="2:13" hidden="1">
      <c r="B434" s="304"/>
      <c r="C434" s="1116"/>
      <c r="D434" s="361"/>
      <c r="E434" s="1287"/>
      <c r="F434" s="1117"/>
      <c r="G434" s="1287"/>
      <c r="H434" s="360"/>
      <c r="I434" s="360"/>
      <c r="J434" s="120"/>
      <c r="K434" s="1287"/>
      <c r="L434" s="304"/>
      <c r="M434" s="1287"/>
    </row>
    <row r="435" spans="2:13" hidden="1">
      <c r="B435" s="304"/>
      <c r="C435" s="1116"/>
      <c r="D435" s="361"/>
      <c r="E435" s="1287"/>
      <c r="F435" s="1117"/>
      <c r="G435" s="1287"/>
      <c r="H435" s="360"/>
      <c r="I435" s="360"/>
      <c r="J435" s="120"/>
      <c r="K435" s="1287"/>
      <c r="L435" s="304"/>
      <c r="M435" s="1287"/>
    </row>
    <row r="436" spans="2:13" hidden="1">
      <c r="B436" s="304"/>
      <c r="C436" s="1116"/>
      <c r="D436" s="361"/>
      <c r="E436" s="1287"/>
      <c r="F436" s="1117"/>
      <c r="G436" s="1287"/>
      <c r="H436" s="360"/>
      <c r="I436" s="360"/>
      <c r="J436" s="120"/>
      <c r="K436" s="1287"/>
      <c r="L436" s="304"/>
      <c r="M436" s="1287"/>
    </row>
    <row r="437" spans="2:13" hidden="1">
      <c r="B437" s="304"/>
      <c r="C437" s="1116"/>
      <c r="D437" s="361"/>
      <c r="E437" s="1287"/>
      <c r="F437" s="1117"/>
      <c r="G437" s="1287"/>
      <c r="H437" s="360"/>
      <c r="I437" s="360"/>
      <c r="J437" s="120"/>
      <c r="K437" s="1287"/>
      <c r="L437" s="304"/>
      <c r="M437" s="1287"/>
    </row>
    <row r="438" spans="2:13" hidden="1">
      <c r="B438" s="304"/>
      <c r="C438" s="1116"/>
      <c r="D438" s="361"/>
      <c r="E438" s="1287"/>
      <c r="F438" s="1117"/>
      <c r="G438" s="1287"/>
      <c r="H438" s="360"/>
      <c r="I438" s="360"/>
      <c r="J438" s="120"/>
      <c r="K438" s="1287"/>
      <c r="L438" s="304"/>
      <c r="M438" s="1287"/>
    </row>
    <row r="439" spans="2:13" hidden="1">
      <c r="B439" s="304"/>
      <c r="C439" s="1116"/>
      <c r="D439" s="361"/>
      <c r="E439" s="1287"/>
      <c r="F439" s="1117"/>
      <c r="G439" s="1287"/>
      <c r="H439" s="360"/>
      <c r="I439" s="360"/>
      <c r="J439" s="120"/>
      <c r="K439" s="1287"/>
      <c r="L439" s="304"/>
      <c r="M439" s="1287"/>
    </row>
    <row r="440" spans="2:13" hidden="1">
      <c r="B440" s="304"/>
      <c r="C440" s="1116"/>
      <c r="D440" s="361"/>
      <c r="E440" s="1287"/>
      <c r="F440" s="1117"/>
      <c r="G440" s="1287"/>
      <c r="H440" s="360"/>
      <c r="I440" s="360"/>
      <c r="J440" s="120"/>
      <c r="K440" s="1287"/>
      <c r="L440" s="304"/>
      <c r="M440" s="1287"/>
    </row>
    <row r="441" spans="2:13" hidden="1">
      <c r="B441" s="304"/>
      <c r="C441" s="1116"/>
      <c r="D441" s="361"/>
      <c r="E441" s="1287"/>
      <c r="F441" s="1117"/>
      <c r="G441" s="1287"/>
      <c r="H441" s="360"/>
      <c r="I441" s="360"/>
      <c r="J441" s="120"/>
      <c r="K441" s="1287"/>
      <c r="L441" s="304"/>
      <c r="M441" s="1287"/>
    </row>
    <row r="442" spans="2:13" hidden="1">
      <c r="B442" s="304"/>
      <c r="C442" s="1116"/>
      <c r="D442" s="361"/>
      <c r="E442" s="1287"/>
      <c r="F442" s="1117"/>
      <c r="G442" s="1287"/>
      <c r="H442" s="360"/>
      <c r="I442" s="360"/>
      <c r="J442" s="120"/>
      <c r="K442" s="1287"/>
      <c r="L442" s="304"/>
      <c r="M442" s="1287"/>
    </row>
    <row r="443" spans="2:13" hidden="1">
      <c r="B443" s="304"/>
      <c r="C443" s="1116"/>
      <c r="D443" s="361"/>
      <c r="E443" s="1287"/>
      <c r="F443" s="1117"/>
      <c r="G443" s="1287"/>
      <c r="H443" s="360"/>
      <c r="I443" s="360"/>
      <c r="J443" s="120"/>
      <c r="K443" s="1287"/>
      <c r="L443" s="304"/>
      <c r="M443" s="1287"/>
    </row>
    <row r="444" spans="2:13" hidden="1">
      <c r="B444" s="304"/>
      <c r="C444" s="1116"/>
      <c r="D444" s="361"/>
      <c r="E444" s="1287"/>
      <c r="F444" s="1117"/>
      <c r="G444" s="1287"/>
      <c r="H444" s="360"/>
      <c r="I444" s="360"/>
      <c r="J444" s="120"/>
      <c r="K444" s="1287"/>
      <c r="L444" s="304"/>
      <c r="M444" s="1287"/>
    </row>
    <row r="445" spans="2:13" hidden="1">
      <c r="B445" s="304"/>
      <c r="C445" s="1116"/>
      <c r="D445" s="361"/>
      <c r="E445" s="1287"/>
      <c r="F445" s="1117"/>
      <c r="G445" s="1287"/>
      <c r="H445" s="360"/>
      <c r="I445" s="360"/>
      <c r="J445" s="120"/>
      <c r="K445" s="1287"/>
      <c r="L445" s="304"/>
      <c r="M445" s="1287"/>
    </row>
    <row r="446" spans="2:13" hidden="1">
      <c r="B446" s="304"/>
      <c r="C446" s="1116"/>
      <c r="D446" s="361"/>
      <c r="E446" s="1287"/>
      <c r="F446" s="1117"/>
      <c r="G446" s="1287"/>
      <c r="H446" s="360"/>
      <c r="I446" s="360"/>
      <c r="J446" s="120"/>
      <c r="K446" s="1287"/>
      <c r="L446" s="304"/>
      <c r="M446" s="1287"/>
    </row>
    <row r="447" spans="2:13" hidden="1">
      <c r="B447" s="304"/>
      <c r="C447" s="1116"/>
      <c r="D447" s="361"/>
      <c r="E447" s="1287"/>
      <c r="F447" s="1117"/>
      <c r="G447" s="1287"/>
      <c r="H447" s="360"/>
      <c r="I447" s="360"/>
      <c r="J447" s="120"/>
      <c r="K447" s="1287"/>
      <c r="L447" s="304"/>
      <c r="M447" s="1287"/>
    </row>
    <row r="448" spans="2:13" hidden="1">
      <c r="B448" s="304"/>
      <c r="C448" s="1116"/>
      <c r="D448" s="361"/>
      <c r="E448" s="1287"/>
      <c r="F448" s="1117"/>
      <c r="G448" s="1287"/>
      <c r="H448" s="360"/>
      <c r="I448" s="360"/>
      <c r="J448" s="120"/>
      <c r="K448" s="1287"/>
      <c r="L448" s="304"/>
      <c r="M448" s="1287"/>
    </row>
    <row r="449" spans="2:13" hidden="1">
      <c r="B449" s="304"/>
      <c r="C449" s="1116"/>
      <c r="D449" s="361"/>
      <c r="E449" s="1287"/>
      <c r="F449" s="1117"/>
      <c r="G449" s="1287"/>
      <c r="H449" s="360"/>
      <c r="I449" s="360"/>
      <c r="J449" s="120"/>
      <c r="K449" s="1287"/>
      <c r="L449" s="304"/>
      <c r="M449" s="1287"/>
    </row>
    <row r="450" spans="2:13" hidden="1">
      <c r="B450" s="304"/>
      <c r="C450" s="1116"/>
      <c r="D450" s="361"/>
      <c r="E450" s="1287"/>
      <c r="F450" s="1117"/>
      <c r="G450" s="1287"/>
      <c r="H450" s="360"/>
      <c r="I450" s="360"/>
      <c r="J450" s="120"/>
      <c r="K450" s="1287"/>
      <c r="L450" s="304"/>
      <c r="M450" s="1287"/>
    </row>
    <row r="451" spans="2:13" hidden="1">
      <c r="B451" s="304"/>
      <c r="C451" s="1116"/>
      <c r="D451" s="361"/>
      <c r="E451" s="1287"/>
      <c r="F451" s="1117"/>
      <c r="G451" s="1287"/>
      <c r="H451" s="360"/>
      <c r="I451" s="360"/>
      <c r="J451" s="120"/>
      <c r="K451" s="1287"/>
      <c r="L451" s="304"/>
      <c r="M451" s="1287"/>
    </row>
    <row r="452" spans="2:13" hidden="1">
      <c r="B452" s="304"/>
      <c r="C452" s="1116"/>
      <c r="D452" s="361"/>
      <c r="E452" s="1287"/>
      <c r="F452" s="1117"/>
      <c r="G452" s="1287"/>
      <c r="H452" s="360"/>
      <c r="I452" s="360"/>
      <c r="J452" s="120"/>
      <c r="K452" s="1287"/>
      <c r="L452" s="304"/>
      <c r="M452" s="1287"/>
    </row>
    <row r="453" spans="2:13" hidden="1">
      <c r="B453" s="304"/>
      <c r="C453" s="1116"/>
      <c r="D453" s="361"/>
      <c r="E453" s="1287"/>
      <c r="F453" s="1117"/>
      <c r="G453" s="1287"/>
      <c r="H453" s="360"/>
      <c r="I453" s="360"/>
      <c r="J453" s="120"/>
      <c r="K453" s="1287"/>
      <c r="L453" s="304"/>
      <c r="M453" s="1287"/>
    </row>
    <row r="454" spans="2:13" hidden="1">
      <c r="B454" s="304"/>
      <c r="C454" s="1116"/>
      <c r="D454" s="361"/>
      <c r="E454" s="1287"/>
      <c r="F454" s="1117"/>
      <c r="G454" s="1287"/>
      <c r="H454" s="360"/>
      <c r="I454" s="360"/>
      <c r="J454" s="120"/>
      <c r="K454" s="1287"/>
      <c r="L454" s="304"/>
      <c r="M454" s="1287"/>
    </row>
    <row r="455" spans="2:13" hidden="1">
      <c r="B455" s="304"/>
      <c r="C455" s="1116"/>
      <c r="D455" s="361"/>
      <c r="E455" s="1287"/>
      <c r="F455" s="1117"/>
      <c r="G455" s="1287"/>
      <c r="H455" s="360"/>
      <c r="I455" s="360"/>
      <c r="J455" s="120"/>
      <c r="K455" s="1287"/>
      <c r="L455" s="304"/>
      <c r="M455" s="1287"/>
    </row>
    <row r="456" spans="2:13" hidden="1">
      <c r="B456" s="304"/>
      <c r="C456" s="1116"/>
      <c r="D456" s="361"/>
      <c r="E456" s="1287"/>
      <c r="F456" s="1117"/>
      <c r="G456" s="1287"/>
      <c r="H456" s="360"/>
      <c r="I456" s="360"/>
      <c r="J456" s="120"/>
      <c r="K456" s="1287"/>
      <c r="L456" s="304"/>
      <c r="M456" s="1287"/>
    </row>
    <row r="457" spans="2:13" hidden="1">
      <c r="B457" s="304"/>
      <c r="C457" s="1116"/>
      <c r="D457" s="361"/>
      <c r="E457" s="1287"/>
      <c r="F457" s="1117"/>
      <c r="G457" s="1287"/>
      <c r="H457" s="360"/>
      <c r="I457" s="360"/>
      <c r="J457" s="120"/>
      <c r="K457" s="1287"/>
      <c r="L457" s="304"/>
      <c r="M457" s="1287"/>
    </row>
    <row r="458" spans="2:13" hidden="1">
      <c r="B458" s="304"/>
      <c r="C458" s="1116"/>
      <c r="D458" s="361"/>
      <c r="E458" s="1287"/>
      <c r="F458" s="1117"/>
      <c r="G458" s="1287"/>
      <c r="H458" s="360"/>
      <c r="I458" s="360"/>
      <c r="J458" s="120"/>
      <c r="K458" s="1287"/>
      <c r="L458" s="304"/>
      <c r="M458" s="1287"/>
    </row>
    <row r="459" spans="2:13" hidden="1">
      <c r="B459" s="304"/>
      <c r="C459" s="1116"/>
      <c r="D459" s="361"/>
      <c r="E459" s="1287"/>
      <c r="F459" s="1117"/>
      <c r="G459" s="1287"/>
      <c r="H459" s="360"/>
      <c r="I459" s="360"/>
      <c r="J459" s="120"/>
      <c r="K459" s="1287"/>
      <c r="L459" s="304"/>
      <c r="M459" s="1287"/>
    </row>
    <row r="460" spans="2:13" hidden="1">
      <c r="B460" s="304"/>
      <c r="C460" s="1116"/>
      <c r="D460" s="361"/>
      <c r="E460" s="1287"/>
      <c r="F460" s="1117"/>
      <c r="G460" s="1287"/>
      <c r="H460" s="360"/>
      <c r="I460" s="360"/>
      <c r="J460" s="120"/>
      <c r="K460" s="1287"/>
      <c r="L460" s="304"/>
      <c r="M460" s="1287"/>
    </row>
    <row r="461" spans="2:13" hidden="1">
      <c r="B461" s="304"/>
      <c r="C461" s="1116"/>
      <c r="D461" s="361"/>
      <c r="E461" s="1287"/>
      <c r="F461" s="1117"/>
      <c r="G461" s="1287"/>
      <c r="H461" s="360"/>
      <c r="I461" s="360"/>
      <c r="J461" s="120"/>
      <c r="K461" s="1287"/>
      <c r="L461" s="304"/>
      <c r="M461" s="1287"/>
    </row>
    <row r="462" spans="2:13" hidden="1">
      <c r="B462" s="304"/>
      <c r="C462" s="1116"/>
      <c r="D462" s="361"/>
      <c r="E462" s="1287"/>
      <c r="F462" s="1117"/>
      <c r="G462" s="1287"/>
      <c r="H462" s="360"/>
      <c r="I462" s="360"/>
      <c r="J462" s="120"/>
      <c r="K462" s="1287"/>
      <c r="L462" s="304"/>
      <c r="M462" s="1287"/>
    </row>
    <row r="463" spans="2:13" hidden="1">
      <c r="B463" s="304"/>
      <c r="C463" s="1116"/>
      <c r="D463" s="361"/>
      <c r="E463" s="1287"/>
      <c r="F463" s="1117"/>
      <c r="G463" s="1287"/>
      <c r="H463" s="360"/>
      <c r="I463" s="360"/>
      <c r="J463" s="120"/>
      <c r="K463" s="1287"/>
      <c r="L463" s="304"/>
      <c r="M463" s="1287"/>
    </row>
    <row r="464" spans="2:13" hidden="1">
      <c r="B464" s="304"/>
      <c r="C464" s="1116"/>
      <c r="D464" s="361"/>
      <c r="E464" s="1287"/>
      <c r="F464" s="1117"/>
      <c r="G464" s="1287"/>
      <c r="H464" s="360"/>
      <c r="I464" s="360"/>
      <c r="J464" s="120"/>
      <c r="K464" s="1287"/>
      <c r="L464" s="304"/>
      <c r="M464" s="1287"/>
    </row>
    <row r="465" spans="2:13" hidden="1">
      <c r="B465" s="304"/>
      <c r="C465" s="1116"/>
      <c r="D465" s="361"/>
      <c r="E465" s="1287"/>
      <c r="F465" s="1117"/>
      <c r="G465" s="1287"/>
      <c r="H465" s="360"/>
      <c r="I465" s="360"/>
      <c r="J465" s="120"/>
      <c r="K465" s="1287"/>
      <c r="L465" s="304"/>
      <c r="M465" s="1287"/>
    </row>
    <row r="466" spans="2:13" hidden="1">
      <c r="B466" s="304"/>
      <c r="C466" s="1116"/>
      <c r="D466" s="361"/>
      <c r="E466" s="1287"/>
      <c r="F466" s="1117"/>
      <c r="G466" s="1287"/>
      <c r="H466" s="360"/>
      <c r="I466" s="360"/>
      <c r="J466" s="120"/>
      <c r="K466" s="1287"/>
      <c r="L466" s="304"/>
      <c r="M466" s="1287"/>
    </row>
    <row r="467" spans="2:13" hidden="1">
      <c r="B467" s="304"/>
      <c r="C467" s="1116"/>
      <c r="D467" s="361"/>
      <c r="E467" s="1287"/>
      <c r="F467" s="1117"/>
      <c r="G467" s="1287"/>
      <c r="H467" s="360"/>
      <c r="I467" s="360"/>
      <c r="J467" s="120"/>
      <c r="K467" s="1287"/>
      <c r="L467" s="304"/>
      <c r="M467" s="1287"/>
    </row>
    <row r="468" spans="2:13" hidden="1">
      <c r="B468" s="304"/>
      <c r="C468" s="1116"/>
      <c r="D468" s="361"/>
      <c r="E468" s="1287"/>
      <c r="F468" s="1117"/>
      <c r="G468" s="1287"/>
      <c r="H468" s="360"/>
      <c r="I468" s="360"/>
      <c r="J468" s="120"/>
      <c r="K468" s="1287"/>
      <c r="L468" s="304"/>
      <c r="M468" s="1287"/>
    </row>
    <row r="469" spans="2:13" hidden="1">
      <c r="B469" s="304"/>
      <c r="C469" s="1116"/>
      <c r="D469" s="361"/>
      <c r="E469" s="1287"/>
      <c r="F469" s="1117"/>
      <c r="G469" s="1287"/>
      <c r="H469" s="360"/>
      <c r="I469" s="360"/>
      <c r="J469" s="120"/>
      <c r="K469" s="1287"/>
      <c r="L469" s="304"/>
      <c r="M469" s="1287"/>
    </row>
    <row r="470" spans="2:13" hidden="1">
      <c r="B470" s="304"/>
      <c r="C470" s="1116"/>
      <c r="D470" s="361"/>
      <c r="E470" s="1287"/>
      <c r="F470" s="1117"/>
      <c r="G470" s="1287"/>
      <c r="H470" s="360"/>
      <c r="I470" s="360"/>
      <c r="J470" s="120"/>
      <c r="K470" s="1287"/>
      <c r="L470" s="304"/>
      <c r="M470" s="1287"/>
    </row>
    <row r="471" spans="2:13" hidden="1">
      <c r="B471" s="304"/>
      <c r="C471" s="1116"/>
      <c r="D471" s="361"/>
      <c r="E471" s="1287"/>
      <c r="F471" s="1117"/>
      <c r="G471" s="1287"/>
      <c r="H471" s="360"/>
      <c r="I471" s="360"/>
      <c r="J471" s="120"/>
      <c r="K471" s="1287"/>
      <c r="L471" s="304"/>
      <c r="M471" s="1287"/>
    </row>
    <row r="472" spans="2:13" hidden="1">
      <c r="B472" s="304"/>
      <c r="C472" s="1116"/>
      <c r="D472" s="361"/>
      <c r="E472" s="1287"/>
      <c r="F472" s="1117"/>
      <c r="G472" s="1287"/>
      <c r="H472" s="360"/>
      <c r="I472" s="360"/>
      <c r="J472" s="120"/>
      <c r="K472" s="1287"/>
      <c r="L472" s="304"/>
      <c r="M472" s="1287"/>
    </row>
    <row r="473" spans="2:13" hidden="1">
      <c r="B473" s="304"/>
      <c r="C473" s="1116"/>
      <c r="D473" s="361"/>
      <c r="E473" s="1287"/>
      <c r="F473" s="1117"/>
      <c r="G473" s="1287"/>
      <c r="H473" s="360"/>
      <c r="I473" s="360"/>
      <c r="J473" s="120"/>
      <c r="K473" s="1287"/>
      <c r="L473" s="304"/>
      <c r="M473" s="1287"/>
    </row>
    <row r="474" spans="2:13" hidden="1">
      <c r="B474" s="304"/>
      <c r="C474" s="1116"/>
      <c r="D474" s="361"/>
      <c r="E474" s="1287"/>
      <c r="F474" s="1117"/>
      <c r="G474" s="1287"/>
      <c r="H474" s="360"/>
      <c r="I474" s="360"/>
      <c r="J474" s="120"/>
      <c r="K474" s="1287"/>
      <c r="L474" s="304"/>
      <c r="M474" s="1287"/>
    </row>
    <row r="475" spans="2:13" hidden="1">
      <c r="B475" s="304"/>
      <c r="C475" s="1116"/>
      <c r="D475" s="361"/>
      <c r="E475" s="1287"/>
      <c r="F475" s="1117"/>
      <c r="G475" s="1287"/>
      <c r="H475" s="360"/>
      <c r="I475" s="360"/>
      <c r="J475" s="120"/>
      <c r="K475" s="1287"/>
      <c r="L475" s="304"/>
      <c r="M475" s="1287"/>
    </row>
    <row r="476" spans="2:13" hidden="1">
      <c r="B476" s="304"/>
      <c r="C476" s="1116"/>
      <c r="D476" s="361"/>
      <c r="E476" s="1287"/>
      <c r="F476" s="1117"/>
      <c r="G476" s="1287"/>
      <c r="H476" s="360"/>
      <c r="I476" s="360"/>
      <c r="J476" s="120"/>
      <c r="K476" s="1287"/>
      <c r="L476" s="304"/>
      <c r="M476" s="1287"/>
    </row>
    <row r="477" spans="2:13" hidden="1">
      <c r="B477" s="304"/>
      <c r="C477" s="1116"/>
      <c r="D477" s="361"/>
      <c r="E477" s="1287"/>
      <c r="F477" s="1117"/>
      <c r="G477" s="1287"/>
      <c r="H477" s="360"/>
      <c r="I477" s="360"/>
      <c r="J477" s="120"/>
      <c r="K477" s="1287"/>
      <c r="L477" s="304"/>
      <c r="M477" s="1287"/>
    </row>
    <row r="478" spans="2:13" hidden="1">
      <c r="B478" s="304"/>
      <c r="C478" s="1116"/>
      <c r="D478" s="361"/>
      <c r="E478" s="1287"/>
      <c r="F478" s="1117"/>
      <c r="G478" s="1287"/>
      <c r="H478" s="360"/>
      <c r="I478" s="360"/>
      <c r="J478" s="120"/>
      <c r="K478" s="1287"/>
      <c r="L478" s="304"/>
      <c r="M478" s="1287"/>
    </row>
    <row r="479" spans="2:13" hidden="1">
      <c r="B479" s="304"/>
      <c r="C479" s="1116"/>
      <c r="D479" s="361"/>
      <c r="E479" s="1287"/>
      <c r="F479" s="1117"/>
      <c r="G479" s="1287"/>
      <c r="H479" s="360"/>
      <c r="I479" s="360"/>
      <c r="J479" s="120"/>
      <c r="K479" s="1287"/>
      <c r="L479" s="304"/>
      <c r="M479" s="1287"/>
    </row>
    <row r="480" spans="2:13" hidden="1">
      <c r="B480" s="304"/>
      <c r="C480" s="1116"/>
      <c r="D480" s="361"/>
      <c r="E480" s="1287"/>
      <c r="F480" s="1117"/>
      <c r="G480" s="1287"/>
      <c r="H480" s="360"/>
      <c r="I480" s="360"/>
      <c r="J480" s="120"/>
      <c r="K480" s="1287"/>
      <c r="L480" s="304"/>
      <c r="M480" s="1287"/>
    </row>
    <row r="481" spans="2:13" hidden="1">
      <c r="B481" s="304"/>
      <c r="C481" s="1116"/>
      <c r="D481" s="361"/>
      <c r="E481" s="1287"/>
      <c r="F481" s="1117"/>
      <c r="G481" s="1287"/>
      <c r="H481" s="360"/>
      <c r="I481" s="360"/>
      <c r="J481" s="120"/>
      <c r="K481" s="1287"/>
      <c r="L481" s="304"/>
      <c r="M481" s="1287"/>
    </row>
    <row r="482" spans="2:13" hidden="1">
      <c r="B482" s="304"/>
      <c r="C482" s="1116"/>
      <c r="D482" s="361"/>
      <c r="E482" s="1287"/>
      <c r="F482" s="1117"/>
      <c r="G482" s="1287"/>
      <c r="H482" s="360"/>
      <c r="I482" s="360"/>
      <c r="J482" s="120"/>
      <c r="K482" s="1287"/>
      <c r="L482" s="304"/>
      <c r="M482" s="1287"/>
    </row>
    <row r="483" spans="2:13" hidden="1">
      <c r="B483" s="304"/>
      <c r="C483" s="1116"/>
      <c r="D483" s="361"/>
      <c r="E483" s="1287"/>
      <c r="F483" s="1117"/>
      <c r="G483" s="1287"/>
      <c r="H483" s="360"/>
      <c r="I483" s="360"/>
      <c r="J483" s="120"/>
      <c r="K483" s="1287"/>
      <c r="L483" s="304"/>
      <c r="M483" s="1287"/>
    </row>
    <row r="484" spans="2:13" hidden="1">
      <c r="B484" s="304"/>
      <c r="C484" s="1116"/>
      <c r="D484" s="361"/>
      <c r="E484" s="1287"/>
      <c r="F484" s="1117"/>
      <c r="G484" s="1287"/>
      <c r="H484" s="360"/>
      <c r="I484" s="360"/>
      <c r="J484" s="120"/>
      <c r="K484" s="1287"/>
      <c r="L484" s="304"/>
      <c r="M484" s="1287"/>
    </row>
    <row r="485" spans="2:13" hidden="1">
      <c r="B485" s="304"/>
      <c r="C485" s="1116"/>
      <c r="D485" s="361"/>
      <c r="E485" s="1287"/>
      <c r="F485" s="1117"/>
      <c r="G485" s="1287"/>
      <c r="H485" s="360"/>
      <c r="I485" s="360"/>
      <c r="J485" s="120"/>
      <c r="K485" s="1287"/>
      <c r="L485" s="304"/>
      <c r="M485" s="1287"/>
    </row>
    <row r="486" spans="2:13" hidden="1">
      <c r="B486" s="304"/>
      <c r="C486" s="1116"/>
      <c r="D486" s="361"/>
      <c r="E486" s="1287"/>
      <c r="F486" s="1117"/>
      <c r="G486" s="1287"/>
      <c r="H486" s="360"/>
      <c r="I486" s="360"/>
      <c r="J486" s="120"/>
      <c r="K486" s="1287"/>
      <c r="L486" s="304"/>
      <c r="M486" s="1287"/>
    </row>
    <row r="487" spans="2:13" hidden="1">
      <c r="B487" s="304"/>
      <c r="C487" s="1116"/>
      <c r="D487" s="361"/>
      <c r="E487" s="1287"/>
      <c r="F487" s="1117"/>
      <c r="G487" s="1287"/>
      <c r="H487" s="360"/>
      <c r="I487" s="360"/>
      <c r="J487" s="120"/>
      <c r="K487" s="1287"/>
      <c r="L487" s="304"/>
      <c r="M487" s="1287"/>
    </row>
    <row r="488" spans="2:13" hidden="1">
      <c r="B488" s="304"/>
      <c r="C488" s="1116"/>
      <c r="D488" s="361"/>
      <c r="E488" s="1287"/>
      <c r="F488" s="1117"/>
      <c r="G488" s="1287"/>
      <c r="H488" s="360"/>
      <c r="I488" s="360"/>
      <c r="J488" s="120"/>
      <c r="K488" s="1287"/>
      <c r="L488" s="304"/>
      <c r="M488" s="1287"/>
    </row>
    <row r="489" spans="2:13" hidden="1">
      <c r="B489" s="304"/>
      <c r="C489" s="1116"/>
      <c r="D489" s="361"/>
      <c r="E489" s="1287"/>
      <c r="F489" s="1117"/>
      <c r="G489" s="1287"/>
      <c r="H489" s="360"/>
      <c r="I489" s="360"/>
      <c r="J489" s="120"/>
      <c r="K489" s="1287"/>
      <c r="L489" s="304"/>
      <c r="M489" s="1287"/>
    </row>
    <row r="490" spans="2:13" hidden="1">
      <c r="B490" s="304"/>
      <c r="C490" s="1116"/>
      <c r="D490" s="361"/>
      <c r="E490" s="1287"/>
      <c r="F490" s="1117"/>
      <c r="G490" s="1287"/>
      <c r="H490" s="360"/>
      <c r="I490" s="360"/>
      <c r="J490" s="120"/>
      <c r="K490" s="1287"/>
      <c r="L490" s="304"/>
      <c r="M490" s="1287"/>
    </row>
    <row r="491" spans="2:13" hidden="1">
      <c r="B491" s="304"/>
      <c r="C491" s="1116"/>
      <c r="D491" s="361"/>
      <c r="E491" s="1287"/>
      <c r="F491" s="1117"/>
      <c r="G491" s="1287"/>
      <c r="H491" s="360"/>
      <c r="I491" s="360"/>
      <c r="J491" s="120"/>
      <c r="K491" s="1287"/>
      <c r="L491" s="304"/>
      <c r="M491" s="1287"/>
    </row>
    <row r="492" spans="2:13" hidden="1">
      <c r="B492" s="304"/>
      <c r="C492" s="1116"/>
      <c r="D492" s="361"/>
      <c r="E492" s="1287"/>
      <c r="F492" s="1117"/>
      <c r="G492" s="1287"/>
      <c r="H492" s="360"/>
      <c r="I492" s="360"/>
      <c r="J492" s="120"/>
      <c r="K492" s="1287"/>
      <c r="L492" s="304"/>
      <c r="M492" s="1287"/>
    </row>
    <row r="493" spans="2:13" hidden="1">
      <c r="B493" s="304"/>
      <c r="C493" s="1116"/>
      <c r="D493" s="361"/>
      <c r="E493" s="1287"/>
      <c r="F493" s="1117"/>
      <c r="G493" s="1287"/>
      <c r="H493" s="360"/>
      <c r="I493" s="360"/>
      <c r="J493" s="120"/>
      <c r="K493" s="1287"/>
      <c r="L493" s="304"/>
      <c r="M493" s="1287"/>
    </row>
    <row r="494" spans="2:13" hidden="1">
      <c r="B494" s="304"/>
      <c r="C494" s="1116"/>
      <c r="D494" s="361"/>
      <c r="E494" s="1287"/>
      <c r="F494" s="1117"/>
      <c r="G494" s="1287"/>
      <c r="H494" s="360"/>
      <c r="I494" s="360"/>
      <c r="J494" s="120"/>
      <c r="K494" s="1287"/>
      <c r="L494" s="304"/>
      <c r="M494" s="1287"/>
    </row>
    <row r="495" spans="2:13" hidden="1">
      <c r="B495" s="304"/>
      <c r="C495" s="1116"/>
      <c r="D495" s="361"/>
      <c r="E495" s="1287"/>
      <c r="F495" s="1117"/>
      <c r="G495" s="1287"/>
      <c r="H495" s="360"/>
      <c r="I495" s="360"/>
      <c r="J495" s="120"/>
      <c r="K495" s="1287"/>
      <c r="L495" s="304"/>
      <c r="M495" s="1287"/>
    </row>
    <row r="496" spans="2:13" hidden="1">
      <c r="B496" s="304"/>
      <c r="C496" s="1116"/>
      <c r="D496" s="361"/>
      <c r="E496" s="1287"/>
      <c r="F496" s="1117"/>
      <c r="G496" s="1287"/>
      <c r="H496" s="360"/>
      <c r="I496" s="360"/>
      <c r="J496" s="120"/>
      <c r="K496" s="1287"/>
      <c r="L496" s="304"/>
      <c r="M496" s="1287"/>
    </row>
    <row r="497" spans="2:13" hidden="1">
      <c r="B497" s="304"/>
      <c r="C497" s="1116"/>
      <c r="D497" s="361"/>
      <c r="E497" s="1287"/>
      <c r="F497" s="1117"/>
      <c r="G497" s="1287"/>
      <c r="H497" s="360"/>
      <c r="I497" s="360"/>
      <c r="J497" s="120"/>
      <c r="K497" s="1287"/>
      <c r="L497" s="304"/>
      <c r="M497" s="1287"/>
    </row>
    <row r="498" spans="2:13" hidden="1">
      <c r="B498" s="304"/>
      <c r="C498" s="1116"/>
      <c r="D498" s="361"/>
      <c r="E498" s="1287"/>
      <c r="F498" s="1117"/>
      <c r="G498" s="1287"/>
      <c r="H498" s="360"/>
      <c r="I498" s="360"/>
      <c r="J498" s="120"/>
      <c r="K498" s="1287"/>
      <c r="L498" s="304"/>
      <c r="M498" s="1287"/>
    </row>
    <row r="499" spans="2:13" hidden="1">
      <c r="B499" s="304"/>
      <c r="C499" s="1116"/>
      <c r="D499" s="361"/>
      <c r="E499" s="1287"/>
      <c r="F499" s="1117"/>
      <c r="G499" s="1287"/>
      <c r="H499" s="360"/>
      <c r="I499" s="360"/>
      <c r="J499" s="120"/>
      <c r="K499" s="1287"/>
      <c r="L499" s="304"/>
      <c r="M499" s="1287"/>
    </row>
    <row r="500" spans="2:13" hidden="1">
      <c r="B500" s="304"/>
      <c r="C500" s="1116"/>
      <c r="D500" s="361"/>
      <c r="E500" s="1287"/>
      <c r="F500" s="1117"/>
      <c r="G500" s="1287"/>
      <c r="H500" s="360"/>
      <c r="I500" s="360"/>
      <c r="J500" s="120"/>
      <c r="K500" s="1287"/>
      <c r="L500" s="304"/>
      <c r="M500" s="1287"/>
    </row>
    <row r="501" spans="2:13" hidden="1">
      <c r="B501" s="304"/>
      <c r="C501" s="1116"/>
      <c r="D501" s="361"/>
      <c r="E501" s="1287"/>
      <c r="F501" s="1117"/>
      <c r="G501" s="1287"/>
      <c r="H501" s="360"/>
      <c r="I501" s="360"/>
      <c r="J501" s="120"/>
      <c r="K501" s="1287"/>
      <c r="L501" s="304"/>
      <c r="M501" s="1287"/>
    </row>
    <row r="502" spans="2:13" hidden="1">
      <c r="B502" s="304"/>
      <c r="C502" s="1116"/>
      <c r="D502" s="361"/>
      <c r="E502" s="1287"/>
      <c r="F502" s="1117"/>
      <c r="G502" s="1287"/>
      <c r="H502" s="360"/>
      <c r="I502" s="360"/>
      <c r="J502" s="120"/>
      <c r="K502" s="1287"/>
      <c r="L502" s="304"/>
      <c r="M502" s="1287"/>
    </row>
    <row r="503" spans="2:13" hidden="1">
      <c r="B503" s="304"/>
      <c r="C503" s="1116"/>
      <c r="D503" s="361"/>
      <c r="E503" s="1287"/>
      <c r="F503" s="1117"/>
      <c r="G503" s="1287"/>
      <c r="H503" s="360"/>
      <c r="I503" s="360"/>
      <c r="J503" s="120"/>
      <c r="K503" s="1287"/>
      <c r="L503" s="304"/>
      <c r="M503" s="1287"/>
    </row>
    <row r="504" spans="2:13" hidden="1">
      <c r="B504" s="304"/>
      <c r="C504" s="1116"/>
      <c r="D504" s="361"/>
      <c r="E504" s="1287"/>
      <c r="F504" s="1117"/>
      <c r="G504" s="1287"/>
      <c r="H504" s="360"/>
      <c r="I504" s="360"/>
      <c r="J504" s="120"/>
      <c r="K504" s="1287"/>
      <c r="L504" s="304"/>
      <c r="M504" s="1287"/>
    </row>
  </sheetData>
  <sheetProtection algorithmName="SHA-512" hashValue="BrV49kOf7qLxN6i/wnidYXj/FuamnHZFHMxxuzLvdUSGT/V5sDAbyvlfgtJbt/arg8spWxXrMf1YIkmij10jdQ==" saltValue="ITseyCbkVaXLuo9K4xTU6w==" spinCount="100000" sheet="1" objects="1" scenarios="1" formatColumns="0" autoFilter="0"/>
  <protectedRanges>
    <protectedRange sqref="J6:J278" name="Range1"/>
    <protectedRange sqref="G6:G278" name="Range2"/>
  </protectedRanges>
  <autoFilter ref="J3:J278" xr:uid="{A781F198-C88C-4DB7-8492-EA96BAF57150}"/>
  <mergeCells count="2">
    <mergeCell ref="K1:K2"/>
    <mergeCell ref="B2:C2"/>
  </mergeCells>
  <hyperlinks>
    <hyperlink ref="K1" location="'Lead Sheet'!A1" display="CLICK TO RETURN TO LEAD SHEET" xr:uid="{5C83C9D9-EB32-464A-9686-7A0DD882F491}"/>
  </hyperlinks>
  <pageMargins left="0.7" right="0.7" top="0.75" bottom="0.75" header="0.3" footer="0.3"/>
  <pageSetup scale="73" fitToHeight="0" orientation="portrait" r:id="rId1"/>
  <headerFooter>
    <oddHeader>&amp;LXH MALLEABLE IRON PIPE FITTINGS
&amp;K00-042Subject to change without notice&amp;RXH MALLEABLE IRON PIPE FITTINGS
Page &amp;P of &amp;N</oddHeader>
    <oddFooter>&amp;LAlro Products International
sales@alroproducts.com&amp;C 2348 Linden Blvd, Brooklyn, NY 11208
www.alroproducts.com&amp;RTel: (718) 566-1000
Fax: (718) 566-1799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75FDC-6267-4279-B126-86F312E3AAC2}">
  <sheetPr codeName="Sheet32">
    <tabColor theme="6" tint="-0.249977111117893"/>
    <pageSetUpPr fitToPage="1"/>
  </sheetPr>
  <dimension ref="A1:N683"/>
  <sheetViews>
    <sheetView showGridLines="0" showRuler="0" zoomScaleNormal="100" workbookViewId="0">
      <pane ySplit="3" topLeftCell="A4" activePane="bottomLeft" state="frozen"/>
      <selection activeCell="D20" sqref="D20:D21"/>
      <selection pane="bottomLeft" activeCell="F2" sqref="F2"/>
    </sheetView>
  </sheetViews>
  <sheetFormatPr defaultColWidth="0" defaultRowHeight="15" customHeight="1" zeroHeight="1"/>
  <cols>
    <col min="1" max="1" width="8.710937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10.5703125" style="1297" bestFit="1" customWidth="1"/>
    <col min="6" max="6" width="9.85546875" style="366" customWidth="1"/>
    <col min="7" max="7" width="9.140625" style="1336" customWidth="1"/>
    <col min="8" max="8" width="9.85546875" style="50" customWidth="1"/>
    <col min="9" max="9" width="9.85546875" style="531" customWidth="1"/>
    <col min="10" max="10" width="9.85546875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524"/>
      <c r="C1" s="1154"/>
      <c r="D1" s="526"/>
      <c r="E1" s="1363"/>
      <c r="F1" s="311"/>
      <c r="G1" s="1368"/>
      <c r="H1" s="1155"/>
      <c r="I1" s="1156"/>
      <c r="J1" s="1179" t="s">
        <v>5176</v>
      </c>
      <c r="K1" s="1889" t="s">
        <v>3940</v>
      </c>
    </row>
    <row r="2" spans="1:14" ht="16.5" thickBot="1">
      <c r="B2" s="1891" t="s">
        <v>12121</v>
      </c>
      <c r="C2" s="1892"/>
      <c r="D2" s="495"/>
      <c r="E2" s="1364"/>
      <c r="F2" s="1194">
        <f>'Lead Sheet'!B29</f>
        <v>0</v>
      </c>
      <c r="G2" s="1369"/>
      <c r="H2" s="1157"/>
      <c r="I2" s="497"/>
      <c r="J2" s="1181"/>
      <c r="K2" s="1890"/>
    </row>
    <row r="3" spans="1:14" s="307" customFormat="1" ht="43.5" thickBot="1">
      <c r="A3" s="305"/>
      <c r="B3" s="1158"/>
      <c r="C3" s="1159" t="s">
        <v>552</v>
      </c>
      <c r="D3" s="336" t="s">
        <v>12122</v>
      </c>
      <c r="E3" s="1365" t="s">
        <v>553</v>
      </c>
      <c r="F3" s="1161" t="s">
        <v>0</v>
      </c>
      <c r="G3" s="1365" t="s">
        <v>670</v>
      </c>
      <c r="H3" s="1162" t="s">
        <v>3</v>
      </c>
      <c r="I3" s="1163" t="s">
        <v>4</v>
      </c>
      <c r="J3" s="1180" t="s">
        <v>2</v>
      </c>
      <c r="K3" s="1371" t="s">
        <v>424</v>
      </c>
      <c r="L3" s="1153" t="s">
        <v>5638</v>
      </c>
      <c r="M3" s="1375">
        <f>SUM(K:K)</f>
        <v>0</v>
      </c>
      <c r="N3" s="464"/>
    </row>
    <row r="4" spans="1:14" ht="15.75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" s="1626"/>
      <c r="C4" s="1165"/>
      <c r="D4" s="558" t="s">
        <v>12008</v>
      </c>
      <c r="E4" s="1366"/>
      <c r="F4" s="1167"/>
      <c r="G4" s="1366"/>
      <c r="H4" s="1166"/>
      <c r="I4" s="1168"/>
      <c r="J4" s="244"/>
      <c r="K4" s="1372"/>
    </row>
    <row r="5" spans="1:14" ht="15.75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" s="1627"/>
      <c r="C5" s="1628" t="s">
        <v>12009</v>
      </c>
      <c r="D5" s="667" t="s">
        <v>12124</v>
      </c>
      <c r="E5" s="1629">
        <v>6.2</v>
      </c>
      <c r="F5" s="295">
        <f>$F$2</f>
        <v>0</v>
      </c>
      <c r="G5" s="1275">
        <f t="shared" ref="G5:G14" si="0">IFERROR(E5*F5,"-")</f>
        <v>0</v>
      </c>
      <c r="H5" s="506">
        <v>25</v>
      </c>
      <c r="I5" s="506">
        <v>300</v>
      </c>
      <c r="J5" s="99"/>
      <c r="K5" s="1385">
        <f t="shared" ref="K5:K13" si="1">IFERROR(G5*J5,0)</f>
        <v>0</v>
      </c>
    </row>
    <row r="6" spans="1:14" ht="15.75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" s="585"/>
      <c r="C6" s="1628" t="s">
        <v>12010</v>
      </c>
      <c r="D6" s="479" t="s">
        <v>12125</v>
      </c>
      <c r="E6" s="1629">
        <v>7.07</v>
      </c>
      <c r="F6" s="295">
        <f t="shared" ref="F6:F11" si="2">$F$2</f>
        <v>0</v>
      </c>
      <c r="G6" s="1275">
        <f t="shared" si="0"/>
        <v>0</v>
      </c>
      <c r="H6" s="506">
        <v>25</v>
      </c>
      <c r="I6" s="506">
        <v>300</v>
      </c>
      <c r="J6" s="99"/>
      <c r="K6" s="1385">
        <f t="shared" si="1"/>
        <v>0</v>
      </c>
    </row>
    <row r="7" spans="1:14" ht="15.75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" s="585"/>
      <c r="C7" s="1628" t="s">
        <v>12011</v>
      </c>
      <c r="D7" s="479" t="s">
        <v>12126</v>
      </c>
      <c r="E7" s="1629">
        <v>7.07</v>
      </c>
      <c r="F7" s="295">
        <f t="shared" si="2"/>
        <v>0</v>
      </c>
      <c r="G7" s="1275">
        <f t="shared" si="0"/>
        <v>0</v>
      </c>
      <c r="H7" s="506">
        <v>25</v>
      </c>
      <c r="I7" s="506">
        <v>300</v>
      </c>
      <c r="J7" s="99"/>
      <c r="K7" s="1385">
        <f t="shared" si="1"/>
        <v>0</v>
      </c>
    </row>
    <row r="8" spans="1:14" ht="15.75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" s="585"/>
      <c r="C8" s="1628" t="s">
        <v>12012</v>
      </c>
      <c r="D8" s="479" t="s">
        <v>12127</v>
      </c>
      <c r="E8" s="1629">
        <v>8.18</v>
      </c>
      <c r="F8" s="295">
        <f t="shared" si="2"/>
        <v>0</v>
      </c>
      <c r="G8" s="1275">
        <f t="shared" si="0"/>
        <v>0</v>
      </c>
      <c r="H8" s="506">
        <v>25</v>
      </c>
      <c r="I8" s="506">
        <v>300</v>
      </c>
      <c r="J8" s="99"/>
      <c r="K8" s="1385">
        <f t="shared" si="1"/>
        <v>0</v>
      </c>
    </row>
    <row r="9" spans="1:14" ht="15.75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" s="585"/>
      <c r="C9" s="1628" t="s">
        <v>12013</v>
      </c>
      <c r="D9" s="479" t="s">
        <v>12128</v>
      </c>
      <c r="E9" s="1629">
        <v>8.18</v>
      </c>
      <c r="F9" s="295">
        <f t="shared" si="2"/>
        <v>0</v>
      </c>
      <c r="G9" s="1275">
        <f t="shared" si="0"/>
        <v>0</v>
      </c>
      <c r="H9" s="506">
        <v>25</v>
      </c>
      <c r="I9" s="506">
        <v>300</v>
      </c>
      <c r="J9" s="99"/>
      <c r="K9" s="1385">
        <f t="shared" si="1"/>
        <v>0</v>
      </c>
    </row>
    <row r="10" spans="1:14" ht="15.75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" s="585"/>
      <c r="C10" s="1628" t="s">
        <v>12014</v>
      </c>
      <c r="D10" s="479" t="s">
        <v>12129</v>
      </c>
      <c r="E10" s="1629">
        <v>10.64</v>
      </c>
      <c r="F10" s="295">
        <f t="shared" si="2"/>
        <v>0</v>
      </c>
      <c r="G10" s="1275">
        <f t="shared" si="0"/>
        <v>0</v>
      </c>
      <c r="H10" s="506">
        <v>25</v>
      </c>
      <c r="I10" s="506">
        <v>300</v>
      </c>
      <c r="J10" s="99"/>
      <c r="K10" s="1385">
        <f t="shared" si="1"/>
        <v>0</v>
      </c>
    </row>
    <row r="11" spans="1:14" ht="15.75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" s="585"/>
      <c r="C11" s="1628" t="s">
        <v>12015</v>
      </c>
      <c r="D11" s="479" t="s">
        <v>12130</v>
      </c>
      <c r="E11" s="1629">
        <v>10.64</v>
      </c>
      <c r="F11" s="295">
        <f t="shared" si="2"/>
        <v>0</v>
      </c>
      <c r="G11" s="1275">
        <f t="shared" si="0"/>
        <v>0</v>
      </c>
      <c r="H11" s="506">
        <v>25</v>
      </c>
      <c r="I11" s="506">
        <v>300</v>
      </c>
      <c r="J11" s="99"/>
      <c r="K11" s="1385">
        <f t="shared" si="1"/>
        <v>0</v>
      </c>
    </row>
    <row r="12" spans="1:14" ht="15.75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" s="585"/>
      <c r="C12" s="1628" t="s">
        <v>12016</v>
      </c>
      <c r="D12" s="479" t="s">
        <v>12131</v>
      </c>
      <c r="E12" s="1629">
        <v>19.41</v>
      </c>
      <c r="F12" s="295">
        <f>$F$2</f>
        <v>0</v>
      </c>
      <c r="G12" s="1275">
        <f t="shared" si="0"/>
        <v>0</v>
      </c>
      <c r="H12" s="508">
        <v>25</v>
      </c>
      <c r="I12" s="508">
        <v>200</v>
      </c>
      <c r="J12" s="99"/>
      <c r="K12" s="1385">
        <f t="shared" si="1"/>
        <v>0</v>
      </c>
    </row>
    <row r="13" spans="1:14" ht="15.75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3" s="585"/>
      <c r="C13" s="1628" t="s">
        <v>12017</v>
      </c>
      <c r="D13" s="479" t="s">
        <v>12132</v>
      </c>
      <c r="E13" s="1629">
        <v>19.41</v>
      </c>
      <c r="F13" s="295">
        <f>$F$2</f>
        <v>0</v>
      </c>
      <c r="G13" s="1275">
        <f t="shared" si="0"/>
        <v>0</v>
      </c>
      <c r="H13" s="508">
        <v>25</v>
      </c>
      <c r="I13" s="508">
        <v>200</v>
      </c>
      <c r="J13" s="104"/>
      <c r="K13" s="1385">
        <f t="shared" si="1"/>
        <v>0</v>
      </c>
    </row>
    <row r="14" spans="1:14" ht="15.75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4" s="585"/>
      <c r="C14" s="1628" t="s">
        <v>12018</v>
      </c>
      <c r="D14" s="479" t="s">
        <v>12133</v>
      </c>
      <c r="E14" s="1629">
        <v>21.14</v>
      </c>
      <c r="F14" s="295">
        <f>$F$2</f>
        <v>0</v>
      </c>
      <c r="G14" s="1275">
        <f t="shared" si="0"/>
        <v>0</v>
      </c>
      <c r="H14" s="508">
        <v>25</v>
      </c>
      <c r="I14" s="508">
        <v>200</v>
      </c>
      <c r="J14" s="104"/>
      <c r="K14" s="1385">
        <f t="shared" ref="K14" si="3">IFERROR(G14*J14,0)</f>
        <v>0</v>
      </c>
    </row>
    <row r="15" spans="1:14" ht="15.75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5" s="585"/>
      <c r="C15" s="348" t="s">
        <v>12019</v>
      </c>
      <c r="D15" s="479" t="s">
        <v>12134</v>
      </c>
      <c r="E15" s="1631">
        <v>21.14</v>
      </c>
      <c r="F15" s="296">
        <f t="shared" ref="F15:F21" si="4">$F$2</f>
        <v>0</v>
      </c>
      <c r="G15" s="1276">
        <f t="shared" ref="G15:G21" si="5">IFERROR(E15*F15,"-")</f>
        <v>0</v>
      </c>
      <c r="H15" s="508">
        <v>25</v>
      </c>
      <c r="I15" s="508">
        <v>200</v>
      </c>
      <c r="J15" s="100"/>
      <c r="K15" s="1389">
        <f t="shared" ref="K15:K20" si="6">IFERROR(G15*J15,0)</f>
        <v>0</v>
      </c>
    </row>
    <row r="16" spans="1:14" ht="15.75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6" s="477"/>
      <c r="C16" s="405"/>
      <c r="D16" s="1632"/>
      <c r="E16" s="1633"/>
      <c r="F16" s="1634"/>
      <c r="G16" s="1633"/>
      <c r="H16" s="1635"/>
      <c r="I16" s="1635"/>
      <c r="J16" s="1636"/>
      <c r="K16" s="1637"/>
    </row>
    <row r="17" spans="1:11" ht="15.75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7" s="585"/>
      <c r="C17" s="341" t="s">
        <v>12020</v>
      </c>
      <c r="D17" s="479" t="s">
        <v>12135</v>
      </c>
      <c r="E17" s="1638">
        <v>6.58</v>
      </c>
      <c r="F17" s="294">
        <f t="shared" si="4"/>
        <v>0</v>
      </c>
      <c r="G17" s="1278">
        <f t="shared" si="5"/>
        <v>0</v>
      </c>
      <c r="H17" s="504">
        <v>25</v>
      </c>
      <c r="I17" s="504">
        <v>300</v>
      </c>
      <c r="J17" s="98"/>
      <c r="K17" s="1383">
        <f t="shared" si="6"/>
        <v>0</v>
      </c>
    </row>
    <row r="18" spans="1:11" ht="15.75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8" s="585"/>
      <c r="C18" s="1628" t="s">
        <v>12021</v>
      </c>
      <c r="D18" s="479" t="s">
        <v>12136</v>
      </c>
      <c r="E18" s="1629">
        <v>7.66</v>
      </c>
      <c r="F18" s="295">
        <f t="shared" si="4"/>
        <v>0</v>
      </c>
      <c r="G18" s="1275">
        <f t="shared" si="5"/>
        <v>0</v>
      </c>
      <c r="H18" s="506">
        <v>25</v>
      </c>
      <c r="I18" s="506">
        <v>300</v>
      </c>
      <c r="J18" s="99"/>
      <c r="K18" s="1385">
        <f t="shared" si="6"/>
        <v>0</v>
      </c>
    </row>
    <row r="19" spans="1:11" ht="15.75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9" s="585"/>
      <c r="C19" s="1628" t="s">
        <v>12022</v>
      </c>
      <c r="D19" s="479" t="s">
        <v>12137</v>
      </c>
      <c r="E19" s="1629">
        <v>7.66</v>
      </c>
      <c r="F19" s="295">
        <f t="shared" si="4"/>
        <v>0</v>
      </c>
      <c r="G19" s="1275">
        <f t="shared" si="5"/>
        <v>0</v>
      </c>
      <c r="H19" s="506">
        <v>25</v>
      </c>
      <c r="I19" s="506">
        <v>300</v>
      </c>
      <c r="J19" s="99"/>
      <c r="K19" s="1385">
        <f t="shared" si="6"/>
        <v>0</v>
      </c>
    </row>
    <row r="20" spans="1:11" ht="15.75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0" s="585"/>
      <c r="C20" s="1628" t="s">
        <v>12023</v>
      </c>
      <c r="D20" s="479" t="s">
        <v>12138</v>
      </c>
      <c r="E20" s="1629">
        <v>9.99</v>
      </c>
      <c r="F20" s="295">
        <f t="shared" si="4"/>
        <v>0</v>
      </c>
      <c r="G20" s="1275">
        <f t="shared" si="5"/>
        <v>0</v>
      </c>
      <c r="H20" s="506">
        <v>25</v>
      </c>
      <c r="I20" s="506">
        <v>300</v>
      </c>
      <c r="J20" s="99"/>
      <c r="K20" s="1385">
        <f t="shared" si="6"/>
        <v>0</v>
      </c>
    </row>
    <row r="21" spans="1:11" ht="15.75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1" s="585"/>
      <c r="C21" s="1628" t="s">
        <v>12024</v>
      </c>
      <c r="D21" s="479" t="s">
        <v>12139</v>
      </c>
      <c r="E21" s="1629">
        <v>9.99</v>
      </c>
      <c r="F21" s="295">
        <f t="shared" si="4"/>
        <v>0</v>
      </c>
      <c r="G21" s="1275">
        <f t="shared" si="5"/>
        <v>0</v>
      </c>
      <c r="H21" s="506">
        <v>25</v>
      </c>
      <c r="I21" s="506">
        <v>300</v>
      </c>
      <c r="J21" s="99"/>
      <c r="K21" s="1385">
        <f t="shared" ref="K21" si="7">IFERROR(G21*J21,0)</f>
        <v>0</v>
      </c>
    </row>
    <row r="22" spans="1:11" ht="15.75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2" s="585"/>
      <c r="C22" s="1628" t="s">
        <v>12025</v>
      </c>
      <c r="D22" s="479" t="s">
        <v>12140</v>
      </c>
      <c r="E22" s="1629">
        <v>10.89</v>
      </c>
      <c r="F22" s="295">
        <f t="shared" ref="F22:F27" si="8">$F$2</f>
        <v>0</v>
      </c>
      <c r="G22" s="1275">
        <f t="shared" ref="G22:G27" si="9">IFERROR(E22*F22,"-")</f>
        <v>0</v>
      </c>
      <c r="H22" s="506">
        <v>25</v>
      </c>
      <c r="I22" s="506">
        <v>200</v>
      </c>
      <c r="J22" s="99"/>
      <c r="K22" s="1385">
        <f t="shared" ref="K22:K27" si="10">IFERROR(G22*J22,0)</f>
        <v>0</v>
      </c>
    </row>
    <row r="23" spans="1:11" ht="15.75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3" s="585"/>
      <c r="C23" s="1628" t="s">
        <v>12026</v>
      </c>
      <c r="D23" s="479" t="s">
        <v>12141</v>
      </c>
      <c r="E23" s="1629">
        <v>10.89</v>
      </c>
      <c r="F23" s="295">
        <f t="shared" si="8"/>
        <v>0</v>
      </c>
      <c r="G23" s="1275">
        <f t="shared" si="9"/>
        <v>0</v>
      </c>
      <c r="H23" s="506">
        <v>25</v>
      </c>
      <c r="I23" s="506">
        <v>200</v>
      </c>
      <c r="J23" s="99"/>
      <c r="K23" s="1385">
        <f t="shared" si="10"/>
        <v>0</v>
      </c>
    </row>
    <row r="24" spans="1:11" ht="15.75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4" s="585"/>
      <c r="C24" s="1628" t="s">
        <v>12027</v>
      </c>
      <c r="D24" s="479" t="s">
        <v>12142</v>
      </c>
      <c r="E24" s="1629">
        <v>17.21</v>
      </c>
      <c r="F24" s="295">
        <f t="shared" si="8"/>
        <v>0</v>
      </c>
      <c r="G24" s="1275">
        <f t="shared" si="9"/>
        <v>0</v>
      </c>
      <c r="H24" s="506">
        <v>25</v>
      </c>
      <c r="I24" s="506">
        <v>150</v>
      </c>
      <c r="J24" s="99"/>
      <c r="K24" s="1385">
        <f t="shared" si="10"/>
        <v>0</v>
      </c>
    </row>
    <row r="25" spans="1:11" ht="15.75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5" s="585"/>
      <c r="C25" s="1628" t="s">
        <v>12028</v>
      </c>
      <c r="D25" s="479" t="s">
        <v>12143</v>
      </c>
      <c r="E25" s="1629">
        <v>17.21</v>
      </c>
      <c r="F25" s="295">
        <f t="shared" si="8"/>
        <v>0</v>
      </c>
      <c r="G25" s="1275">
        <f t="shared" si="9"/>
        <v>0</v>
      </c>
      <c r="H25" s="506">
        <v>25</v>
      </c>
      <c r="I25" s="506">
        <v>150</v>
      </c>
      <c r="J25" s="99"/>
      <c r="K25" s="1385">
        <f t="shared" si="10"/>
        <v>0</v>
      </c>
    </row>
    <row r="26" spans="1:11" ht="15.75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6" s="585"/>
      <c r="C26" s="1628" t="s">
        <v>12029</v>
      </c>
      <c r="D26" s="479" t="s">
        <v>12144</v>
      </c>
      <c r="E26" s="1629">
        <v>19.55</v>
      </c>
      <c r="F26" s="295">
        <f t="shared" si="8"/>
        <v>0</v>
      </c>
      <c r="G26" s="1275">
        <f t="shared" si="9"/>
        <v>0</v>
      </c>
      <c r="H26" s="506">
        <v>25</v>
      </c>
      <c r="I26" s="506">
        <v>150</v>
      </c>
      <c r="J26" s="99"/>
      <c r="K26" s="1385">
        <f t="shared" si="10"/>
        <v>0</v>
      </c>
    </row>
    <row r="27" spans="1:11" ht="15.75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7" s="585"/>
      <c r="C27" s="986" t="s">
        <v>12030</v>
      </c>
      <c r="D27" s="479" t="s">
        <v>12145</v>
      </c>
      <c r="E27" s="1631">
        <v>19.55</v>
      </c>
      <c r="F27" s="296">
        <f t="shared" si="8"/>
        <v>0</v>
      </c>
      <c r="G27" s="1276">
        <f t="shared" si="9"/>
        <v>0</v>
      </c>
      <c r="H27" s="508">
        <v>25</v>
      </c>
      <c r="I27" s="508">
        <v>150</v>
      </c>
      <c r="J27" s="100"/>
      <c r="K27" s="1389">
        <f t="shared" si="10"/>
        <v>0</v>
      </c>
    </row>
    <row r="28" spans="1:11" ht="15" customHeight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8" s="477"/>
      <c r="C28" s="692"/>
      <c r="D28" s="1639"/>
      <c r="E28" s="1633"/>
      <c r="F28" s="1640"/>
      <c r="G28" s="1641"/>
      <c r="H28" s="1642"/>
      <c r="I28" s="1643"/>
      <c r="J28" s="1644"/>
      <c r="K28" s="1645"/>
    </row>
    <row r="29" spans="1:11" ht="15" customHeight="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29" s="585"/>
      <c r="C29" s="980" t="s">
        <v>12031</v>
      </c>
      <c r="D29" s="485" t="s">
        <v>12146</v>
      </c>
      <c r="E29" s="1638">
        <v>6.77</v>
      </c>
      <c r="F29" s="294">
        <f t="shared" ref="F29:F39" si="11">$F$2</f>
        <v>0</v>
      </c>
      <c r="G29" s="1278">
        <f t="shared" ref="G29:G39" si="12">IFERROR(E29*F29,"-")</f>
        <v>0</v>
      </c>
      <c r="H29" s="504">
        <v>25</v>
      </c>
      <c r="I29" s="504">
        <v>300</v>
      </c>
      <c r="J29" s="98"/>
      <c r="K29" s="1383">
        <f t="shared" ref="K29:K39" si="13">IFERROR(G29*J29,0)</f>
        <v>0</v>
      </c>
    </row>
    <row r="30" spans="1:11" ht="15" customHeight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0" s="585"/>
      <c r="C30" s="1646" t="s">
        <v>12032</v>
      </c>
      <c r="D30" s="452" t="s">
        <v>12147</v>
      </c>
      <c r="E30" s="1629">
        <v>8.5299999999999994</v>
      </c>
      <c r="F30" s="295">
        <f t="shared" si="11"/>
        <v>0</v>
      </c>
      <c r="G30" s="1275">
        <f t="shared" si="12"/>
        <v>0</v>
      </c>
      <c r="H30" s="506">
        <v>25</v>
      </c>
      <c r="I30" s="506">
        <v>300</v>
      </c>
      <c r="J30" s="99"/>
      <c r="K30" s="1385">
        <f t="shared" si="13"/>
        <v>0</v>
      </c>
    </row>
    <row r="31" spans="1:11" ht="15" customHeight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1" s="585"/>
      <c r="C31" s="1646" t="s">
        <v>12033</v>
      </c>
      <c r="D31" s="452" t="s">
        <v>12148</v>
      </c>
      <c r="E31" s="1629">
        <v>8.5299999999999994</v>
      </c>
      <c r="F31" s="295">
        <f t="shared" si="11"/>
        <v>0</v>
      </c>
      <c r="G31" s="1275">
        <f t="shared" si="12"/>
        <v>0</v>
      </c>
      <c r="H31" s="506">
        <v>25</v>
      </c>
      <c r="I31" s="506">
        <v>300</v>
      </c>
      <c r="J31" s="99"/>
      <c r="K31" s="1385">
        <f t="shared" si="13"/>
        <v>0</v>
      </c>
    </row>
    <row r="32" spans="1:11" ht="15" customHeight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2" s="585"/>
      <c r="C32" s="1646" t="s">
        <v>12034</v>
      </c>
      <c r="D32" s="452" t="s">
        <v>12149</v>
      </c>
      <c r="E32" s="1629">
        <v>10.14</v>
      </c>
      <c r="F32" s="295">
        <f t="shared" si="11"/>
        <v>0</v>
      </c>
      <c r="G32" s="1275">
        <f t="shared" si="12"/>
        <v>0</v>
      </c>
      <c r="H32" s="506">
        <v>25</v>
      </c>
      <c r="I32" s="506">
        <v>300</v>
      </c>
      <c r="J32" s="99"/>
      <c r="K32" s="1385">
        <f t="shared" si="13"/>
        <v>0</v>
      </c>
    </row>
    <row r="33" spans="1:11" ht="15" customHeight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3" s="585"/>
      <c r="C33" s="1646" t="s">
        <v>12035</v>
      </c>
      <c r="D33" s="452" t="s">
        <v>12150</v>
      </c>
      <c r="E33" s="1629">
        <v>10.14</v>
      </c>
      <c r="F33" s="295">
        <f t="shared" si="11"/>
        <v>0</v>
      </c>
      <c r="G33" s="1275">
        <f t="shared" si="12"/>
        <v>0</v>
      </c>
      <c r="H33" s="506">
        <v>25</v>
      </c>
      <c r="I33" s="506">
        <v>200</v>
      </c>
      <c r="J33" s="99"/>
      <c r="K33" s="1385">
        <f t="shared" si="13"/>
        <v>0</v>
      </c>
    </row>
    <row r="34" spans="1:11" ht="15" customHeight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4" s="585"/>
      <c r="C34" s="1646" t="s">
        <v>12036</v>
      </c>
      <c r="D34" s="452" t="s">
        <v>12151</v>
      </c>
      <c r="E34" s="1629">
        <v>11.97</v>
      </c>
      <c r="F34" s="295">
        <f t="shared" si="11"/>
        <v>0</v>
      </c>
      <c r="G34" s="1275">
        <f t="shared" si="12"/>
        <v>0</v>
      </c>
      <c r="H34" s="506">
        <v>25</v>
      </c>
      <c r="I34" s="506">
        <v>150</v>
      </c>
      <c r="J34" s="99"/>
      <c r="K34" s="1385">
        <f t="shared" si="13"/>
        <v>0</v>
      </c>
    </row>
    <row r="35" spans="1:11" ht="15" customHeight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5" s="585"/>
      <c r="C35" s="1646" t="s">
        <v>12037</v>
      </c>
      <c r="D35" s="452" t="s">
        <v>12152</v>
      </c>
      <c r="E35" s="1629">
        <v>11.97</v>
      </c>
      <c r="F35" s="295">
        <f t="shared" si="11"/>
        <v>0</v>
      </c>
      <c r="G35" s="1275">
        <f t="shared" si="12"/>
        <v>0</v>
      </c>
      <c r="H35" s="506">
        <v>25</v>
      </c>
      <c r="I35" s="506">
        <v>150</v>
      </c>
      <c r="J35" s="99"/>
      <c r="K35" s="1385">
        <f t="shared" si="13"/>
        <v>0</v>
      </c>
    </row>
    <row r="36" spans="1:11" ht="15" customHeight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6" s="585"/>
      <c r="C36" s="1646" t="s">
        <v>12038</v>
      </c>
      <c r="D36" s="452" t="s">
        <v>12153</v>
      </c>
      <c r="E36" s="1629">
        <v>17.21</v>
      </c>
      <c r="F36" s="295">
        <f t="shared" si="11"/>
        <v>0</v>
      </c>
      <c r="G36" s="1275">
        <f t="shared" si="12"/>
        <v>0</v>
      </c>
      <c r="H36" s="506">
        <v>25</v>
      </c>
      <c r="I36" s="506">
        <v>150</v>
      </c>
      <c r="J36" s="99"/>
      <c r="K36" s="1385">
        <f t="shared" si="13"/>
        <v>0</v>
      </c>
    </row>
    <row r="37" spans="1:11" ht="15" customHeight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7" s="585"/>
      <c r="C37" s="1646" t="s">
        <v>12039</v>
      </c>
      <c r="D37" s="452" t="s">
        <v>12154</v>
      </c>
      <c r="E37" s="1629">
        <v>17.21</v>
      </c>
      <c r="F37" s="295">
        <f t="shared" si="11"/>
        <v>0</v>
      </c>
      <c r="G37" s="1275">
        <f t="shared" si="12"/>
        <v>0</v>
      </c>
      <c r="H37" s="506">
        <v>25</v>
      </c>
      <c r="I37" s="506">
        <v>150</v>
      </c>
      <c r="J37" s="99"/>
      <c r="K37" s="1385">
        <f t="shared" si="13"/>
        <v>0</v>
      </c>
    </row>
    <row r="38" spans="1:11" ht="15" customHeight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8" s="585"/>
      <c r="C38" s="1646" t="s">
        <v>12040</v>
      </c>
      <c r="D38" s="452" t="s">
        <v>12155</v>
      </c>
      <c r="E38" s="1629">
        <v>19.57</v>
      </c>
      <c r="F38" s="295">
        <f t="shared" si="11"/>
        <v>0</v>
      </c>
      <c r="G38" s="1275">
        <f t="shared" si="12"/>
        <v>0</v>
      </c>
      <c r="H38" s="506">
        <v>25</v>
      </c>
      <c r="I38" s="508">
        <v>100</v>
      </c>
      <c r="J38" s="99"/>
      <c r="K38" s="1385">
        <f t="shared" si="13"/>
        <v>0</v>
      </c>
    </row>
    <row r="39" spans="1:11" ht="15" customHeight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39" s="585"/>
      <c r="C39" s="986" t="s">
        <v>12041</v>
      </c>
      <c r="D39" s="479" t="s">
        <v>12156</v>
      </c>
      <c r="E39" s="1631">
        <v>19.57</v>
      </c>
      <c r="F39" s="296">
        <f t="shared" si="11"/>
        <v>0</v>
      </c>
      <c r="G39" s="1276">
        <f t="shared" si="12"/>
        <v>0</v>
      </c>
      <c r="H39" s="508">
        <v>25</v>
      </c>
      <c r="I39" s="508">
        <v>100</v>
      </c>
      <c r="J39" s="100"/>
      <c r="K39" s="1389">
        <f t="shared" si="13"/>
        <v>0</v>
      </c>
    </row>
    <row r="40" spans="1:11" ht="15" customHeight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0" s="477"/>
      <c r="C40" s="692"/>
      <c r="D40" s="1639"/>
      <c r="E40" s="1633"/>
      <c r="F40" s="1640"/>
      <c r="G40" s="1641"/>
      <c r="H40" s="1642"/>
      <c r="I40" s="1643"/>
      <c r="J40" s="1644"/>
      <c r="K40" s="1645"/>
    </row>
    <row r="41" spans="1:11" ht="15" customHeight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1" s="585"/>
      <c r="C41" s="980" t="s">
        <v>12042</v>
      </c>
      <c r="D41" s="485" t="s">
        <v>12157</v>
      </c>
      <c r="E41" s="1638">
        <v>6.2</v>
      </c>
      <c r="F41" s="294">
        <f t="shared" ref="F41:F53" si="14">$F$2</f>
        <v>0</v>
      </c>
      <c r="G41" s="1278">
        <f t="shared" ref="G41:G53" si="15">IFERROR(E41*F41,"-")</f>
        <v>0</v>
      </c>
      <c r="H41" s="504">
        <v>25</v>
      </c>
      <c r="I41" s="504">
        <v>300</v>
      </c>
      <c r="J41" s="98"/>
      <c r="K41" s="1383">
        <f t="shared" ref="K41:K53" si="16">IFERROR(G41*J41,0)</f>
        <v>0</v>
      </c>
    </row>
    <row r="42" spans="1:11" ht="15" customHeight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2" s="585"/>
      <c r="C42" s="1646" t="s">
        <v>12043</v>
      </c>
      <c r="D42" s="452" t="s">
        <v>12234</v>
      </c>
      <c r="E42" s="1629">
        <v>6.22</v>
      </c>
      <c r="F42" s="295">
        <f t="shared" si="14"/>
        <v>0</v>
      </c>
      <c r="G42" s="1275">
        <f t="shared" si="15"/>
        <v>0</v>
      </c>
      <c r="H42" s="506">
        <v>25</v>
      </c>
      <c r="I42" s="506">
        <v>300</v>
      </c>
      <c r="J42" s="99"/>
      <c r="K42" s="1385">
        <f t="shared" si="16"/>
        <v>0</v>
      </c>
    </row>
    <row r="43" spans="1:11" ht="15" customHeight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3" s="585"/>
      <c r="C43" s="1646" t="s">
        <v>12044</v>
      </c>
      <c r="D43" s="452" t="s">
        <v>12158</v>
      </c>
      <c r="E43" s="1629">
        <v>6.22</v>
      </c>
      <c r="F43" s="295">
        <f t="shared" si="14"/>
        <v>0</v>
      </c>
      <c r="G43" s="1275">
        <f t="shared" si="15"/>
        <v>0</v>
      </c>
      <c r="H43" s="506">
        <v>25</v>
      </c>
      <c r="I43" s="506">
        <v>300</v>
      </c>
      <c r="J43" s="99"/>
      <c r="K43" s="1385">
        <f t="shared" si="16"/>
        <v>0</v>
      </c>
    </row>
    <row r="44" spans="1:11" ht="15" customHeight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4" s="585"/>
      <c r="C44" s="1646" t="s">
        <v>12045</v>
      </c>
      <c r="D44" s="452" t="s">
        <v>12159</v>
      </c>
      <c r="E44" s="1629">
        <v>7.45</v>
      </c>
      <c r="F44" s="295">
        <f t="shared" si="14"/>
        <v>0</v>
      </c>
      <c r="G44" s="1275">
        <f t="shared" si="15"/>
        <v>0</v>
      </c>
      <c r="H44" s="506">
        <v>25</v>
      </c>
      <c r="I44" s="506">
        <v>200</v>
      </c>
      <c r="J44" s="99"/>
      <c r="K44" s="1385">
        <f t="shared" si="16"/>
        <v>0</v>
      </c>
    </row>
    <row r="45" spans="1:11" ht="15" customHeight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5" s="585"/>
      <c r="C45" s="1646" t="s">
        <v>12046</v>
      </c>
      <c r="D45" s="452" t="s">
        <v>12160</v>
      </c>
      <c r="E45" s="1629">
        <v>7.45</v>
      </c>
      <c r="F45" s="295">
        <f t="shared" si="14"/>
        <v>0</v>
      </c>
      <c r="G45" s="1275">
        <f t="shared" si="15"/>
        <v>0</v>
      </c>
      <c r="H45" s="506">
        <v>25</v>
      </c>
      <c r="I45" s="506">
        <v>200</v>
      </c>
      <c r="J45" s="99"/>
      <c r="K45" s="1385">
        <f t="shared" si="16"/>
        <v>0</v>
      </c>
    </row>
    <row r="46" spans="1:11" ht="15" customHeight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6" s="585"/>
      <c r="C46" s="1646" t="s">
        <v>12047</v>
      </c>
      <c r="D46" s="452" t="s">
        <v>12161</v>
      </c>
      <c r="E46" s="1629">
        <v>8.93</v>
      </c>
      <c r="F46" s="295">
        <f t="shared" si="14"/>
        <v>0</v>
      </c>
      <c r="G46" s="1275">
        <f t="shared" si="15"/>
        <v>0</v>
      </c>
      <c r="H46" s="506">
        <v>25</v>
      </c>
      <c r="I46" s="506">
        <v>150</v>
      </c>
      <c r="J46" s="99"/>
      <c r="K46" s="1385">
        <f t="shared" si="16"/>
        <v>0</v>
      </c>
    </row>
    <row r="47" spans="1:11" ht="15" customHeight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7" s="585"/>
      <c r="C47" s="1646" t="s">
        <v>12048</v>
      </c>
      <c r="D47" s="452" t="s">
        <v>12162</v>
      </c>
      <c r="E47" s="1629">
        <v>8.93</v>
      </c>
      <c r="F47" s="295">
        <f t="shared" si="14"/>
        <v>0</v>
      </c>
      <c r="G47" s="1275">
        <f t="shared" si="15"/>
        <v>0</v>
      </c>
      <c r="H47" s="506">
        <v>25</v>
      </c>
      <c r="I47" s="506">
        <v>150</v>
      </c>
      <c r="J47" s="99"/>
      <c r="K47" s="1385">
        <f t="shared" si="16"/>
        <v>0</v>
      </c>
    </row>
    <row r="48" spans="1:11" ht="15" customHeight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8" s="585"/>
      <c r="C48" s="1646" t="s">
        <v>12049</v>
      </c>
      <c r="D48" s="452" t="s">
        <v>12163</v>
      </c>
      <c r="E48" s="1629">
        <v>10.18</v>
      </c>
      <c r="F48" s="295">
        <f t="shared" si="14"/>
        <v>0</v>
      </c>
      <c r="G48" s="1275">
        <f t="shared" si="15"/>
        <v>0</v>
      </c>
      <c r="H48" s="506">
        <v>25</v>
      </c>
      <c r="I48" s="506">
        <v>100</v>
      </c>
      <c r="J48" s="99"/>
      <c r="K48" s="1385">
        <f t="shared" si="16"/>
        <v>0</v>
      </c>
    </row>
    <row r="49" spans="1:11" ht="15" customHeight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49" s="585"/>
      <c r="C49" s="1646" t="s">
        <v>12050</v>
      </c>
      <c r="D49" s="452" t="s">
        <v>12164</v>
      </c>
      <c r="E49" s="1629">
        <v>10.18</v>
      </c>
      <c r="F49" s="295">
        <f t="shared" si="14"/>
        <v>0</v>
      </c>
      <c r="G49" s="1275">
        <f t="shared" si="15"/>
        <v>0</v>
      </c>
      <c r="H49" s="506">
        <v>25</v>
      </c>
      <c r="I49" s="506">
        <v>100</v>
      </c>
      <c r="J49" s="99"/>
      <c r="K49" s="1385">
        <f t="shared" si="16"/>
        <v>0</v>
      </c>
    </row>
    <row r="50" spans="1:11" ht="15" customHeight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0" s="585"/>
      <c r="C50" s="1646" t="s">
        <v>12051</v>
      </c>
      <c r="D50" s="452" t="s">
        <v>12165</v>
      </c>
      <c r="E50" s="1629">
        <v>11.56</v>
      </c>
      <c r="F50" s="295">
        <f t="shared" si="14"/>
        <v>0</v>
      </c>
      <c r="G50" s="1275">
        <f t="shared" si="15"/>
        <v>0</v>
      </c>
      <c r="H50" s="506">
        <v>25</v>
      </c>
      <c r="I50" s="506">
        <v>100</v>
      </c>
      <c r="J50" s="99"/>
      <c r="K50" s="1385">
        <f t="shared" si="16"/>
        <v>0</v>
      </c>
    </row>
    <row r="51" spans="1:11" ht="15" customHeight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1" s="585"/>
      <c r="C51" s="1646" t="s">
        <v>12052</v>
      </c>
      <c r="D51" s="452" t="s">
        <v>12166</v>
      </c>
      <c r="E51" s="1629">
        <v>11.56</v>
      </c>
      <c r="F51" s="295">
        <f t="shared" si="14"/>
        <v>0</v>
      </c>
      <c r="G51" s="1275">
        <f t="shared" si="15"/>
        <v>0</v>
      </c>
      <c r="H51" s="506">
        <v>25</v>
      </c>
      <c r="I51" s="506">
        <v>50</v>
      </c>
      <c r="J51" s="99"/>
      <c r="K51" s="1385">
        <f t="shared" si="16"/>
        <v>0</v>
      </c>
    </row>
    <row r="52" spans="1:11" ht="15" customHeight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2" s="585"/>
      <c r="C52" s="1646" t="s">
        <v>12053</v>
      </c>
      <c r="D52" s="452" t="s">
        <v>12167</v>
      </c>
      <c r="E52" s="1629">
        <v>22.1</v>
      </c>
      <c r="F52" s="295">
        <f t="shared" si="14"/>
        <v>0</v>
      </c>
      <c r="G52" s="1275">
        <f t="shared" si="15"/>
        <v>0</v>
      </c>
      <c r="H52" s="506">
        <v>25</v>
      </c>
      <c r="I52" s="506">
        <v>50</v>
      </c>
      <c r="J52" s="99"/>
      <c r="K52" s="1385">
        <f t="shared" si="16"/>
        <v>0</v>
      </c>
    </row>
    <row r="53" spans="1:11" ht="15" customHeight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3" s="585"/>
      <c r="C53" s="1646" t="s">
        <v>12054</v>
      </c>
      <c r="D53" s="452" t="s">
        <v>12168</v>
      </c>
      <c r="E53" s="1629">
        <v>25.12</v>
      </c>
      <c r="F53" s="295">
        <f t="shared" si="14"/>
        <v>0</v>
      </c>
      <c r="G53" s="1275">
        <f t="shared" si="15"/>
        <v>0</v>
      </c>
      <c r="H53" s="506">
        <v>25</v>
      </c>
      <c r="I53" s="506">
        <v>40</v>
      </c>
      <c r="J53" s="99"/>
      <c r="K53" s="1385">
        <f t="shared" si="16"/>
        <v>0</v>
      </c>
    </row>
    <row r="54" spans="1:11" ht="15" customHeight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4" s="477"/>
      <c r="C54" s="692"/>
      <c r="D54" s="1639"/>
      <c r="E54" s="1633"/>
      <c r="F54" s="1640"/>
      <c r="G54" s="1641"/>
      <c r="H54" s="1642"/>
      <c r="I54" s="1643"/>
      <c r="J54" s="1644"/>
      <c r="K54" s="1645"/>
    </row>
    <row r="55" spans="1:11" ht="15" customHeight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5" s="585"/>
      <c r="C55" s="980" t="s">
        <v>12055</v>
      </c>
      <c r="D55" s="485" t="s">
        <v>12169</v>
      </c>
      <c r="E55" s="1638">
        <v>7.14</v>
      </c>
      <c r="F55" s="294">
        <f t="shared" ref="F55:F68" si="17">$F$2</f>
        <v>0</v>
      </c>
      <c r="G55" s="1278">
        <f t="shared" ref="G55:G68" si="18">IFERROR(E55*F55,"-")</f>
        <v>0</v>
      </c>
      <c r="H55" s="504">
        <v>25</v>
      </c>
      <c r="I55" s="504">
        <v>200</v>
      </c>
      <c r="J55" s="98"/>
      <c r="K55" s="1383">
        <f t="shared" ref="K55:K68" si="19">IFERROR(G55*J55,0)</f>
        <v>0</v>
      </c>
    </row>
    <row r="56" spans="1:11" ht="15" customHeight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6" s="585"/>
      <c r="C56" s="1646" t="s">
        <v>12056</v>
      </c>
      <c r="D56" s="452" t="s">
        <v>12170</v>
      </c>
      <c r="E56" s="1629">
        <v>7.19</v>
      </c>
      <c r="F56" s="295">
        <f t="shared" si="17"/>
        <v>0</v>
      </c>
      <c r="G56" s="1275">
        <f t="shared" si="18"/>
        <v>0</v>
      </c>
      <c r="H56" s="506">
        <v>25</v>
      </c>
      <c r="I56" s="506">
        <v>200</v>
      </c>
      <c r="J56" s="99"/>
      <c r="K56" s="1385">
        <f t="shared" si="19"/>
        <v>0</v>
      </c>
    </row>
    <row r="57" spans="1:11" ht="15" customHeight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7" s="585"/>
      <c r="C57" s="1646" t="s">
        <v>12057</v>
      </c>
      <c r="D57" s="452" t="s">
        <v>12171</v>
      </c>
      <c r="E57" s="1629">
        <v>7.19</v>
      </c>
      <c r="F57" s="295">
        <f t="shared" si="17"/>
        <v>0</v>
      </c>
      <c r="G57" s="1275">
        <f t="shared" si="18"/>
        <v>0</v>
      </c>
      <c r="H57" s="506">
        <v>25</v>
      </c>
      <c r="I57" s="506">
        <v>150</v>
      </c>
      <c r="J57" s="99"/>
      <c r="K57" s="1385">
        <f t="shared" si="19"/>
        <v>0</v>
      </c>
    </row>
    <row r="58" spans="1:11" ht="15" customHeight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8" s="585"/>
      <c r="C58" s="1646" t="s">
        <v>12058</v>
      </c>
      <c r="D58" s="452" t="s">
        <v>12172</v>
      </c>
      <c r="E58" s="1629">
        <v>8.61</v>
      </c>
      <c r="F58" s="295">
        <f t="shared" si="17"/>
        <v>0</v>
      </c>
      <c r="G58" s="1275">
        <f t="shared" si="18"/>
        <v>0</v>
      </c>
      <c r="H58" s="506">
        <v>25</v>
      </c>
      <c r="I58" s="506">
        <v>150</v>
      </c>
      <c r="J58" s="99"/>
      <c r="K58" s="1385">
        <f t="shared" si="19"/>
        <v>0</v>
      </c>
    </row>
    <row r="59" spans="1:11" ht="15" customHeight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59" s="585"/>
      <c r="C59" s="1646" t="s">
        <v>12059</v>
      </c>
      <c r="D59" s="452" t="s">
        <v>12173</v>
      </c>
      <c r="E59" s="1629">
        <v>8.61</v>
      </c>
      <c r="F59" s="295">
        <f t="shared" si="17"/>
        <v>0</v>
      </c>
      <c r="G59" s="1275">
        <f t="shared" si="18"/>
        <v>0</v>
      </c>
      <c r="H59" s="506">
        <v>25</v>
      </c>
      <c r="I59" s="506">
        <v>100</v>
      </c>
      <c r="J59" s="99"/>
      <c r="K59" s="1385">
        <f t="shared" si="19"/>
        <v>0</v>
      </c>
    </row>
    <row r="60" spans="1:11" ht="15" customHeight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0" s="585"/>
      <c r="C60" s="1646" t="s">
        <v>12060</v>
      </c>
      <c r="D60" s="452" t="s">
        <v>12174</v>
      </c>
      <c r="E60" s="1629">
        <v>10.18</v>
      </c>
      <c r="F60" s="295">
        <f t="shared" si="17"/>
        <v>0</v>
      </c>
      <c r="G60" s="1275">
        <f t="shared" si="18"/>
        <v>0</v>
      </c>
      <c r="H60" s="506">
        <v>25</v>
      </c>
      <c r="I60" s="506">
        <v>100</v>
      </c>
      <c r="J60" s="99"/>
      <c r="K60" s="1385">
        <f t="shared" si="19"/>
        <v>0</v>
      </c>
    </row>
    <row r="61" spans="1:11" ht="15" customHeight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1" s="585"/>
      <c r="C61" s="1646" t="s">
        <v>12061</v>
      </c>
      <c r="D61" s="452" t="s">
        <v>12175</v>
      </c>
      <c r="E61" s="1629">
        <v>10.18</v>
      </c>
      <c r="F61" s="295">
        <f t="shared" si="17"/>
        <v>0</v>
      </c>
      <c r="G61" s="1275">
        <f t="shared" si="18"/>
        <v>0</v>
      </c>
      <c r="H61" s="506">
        <v>25</v>
      </c>
      <c r="I61" s="506">
        <v>75</v>
      </c>
      <c r="J61" s="99"/>
      <c r="K61" s="1385">
        <f t="shared" si="19"/>
        <v>0</v>
      </c>
    </row>
    <row r="62" spans="1:11" ht="15" customHeight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2" s="585"/>
      <c r="C62" s="1646" t="s">
        <v>12062</v>
      </c>
      <c r="D62" s="452" t="s">
        <v>12176</v>
      </c>
      <c r="E62" s="1629">
        <v>12.61</v>
      </c>
      <c r="F62" s="295">
        <f t="shared" si="17"/>
        <v>0</v>
      </c>
      <c r="G62" s="1275">
        <f t="shared" si="18"/>
        <v>0</v>
      </c>
      <c r="H62" s="506">
        <v>25</v>
      </c>
      <c r="I62" s="506">
        <v>75</v>
      </c>
      <c r="J62" s="99"/>
      <c r="K62" s="1385">
        <f t="shared" si="19"/>
        <v>0</v>
      </c>
    </row>
    <row r="63" spans="1:11" ht="15" customHeight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3" s="585"/>
      <c r="C63" s="1646" t="s">
        <v>12063</v>
      </c>
      <c r="D63" s="452" t="s">
        <v>12177</v>
      </c>
      <c r="E63" s="1629">
        <v>12.61</v>
      </c>
      <c r="F63" s="295">
        <f t="shared" si="17"/>
        <v>0</v>
      </c>
      <c r="G63" s="1275">
        <f t="shared" si="18"/>
        <v>0</v>
      </c>
      <c r="H63" s="506">
        <v>25</v>
      </c>
      <c r="I63" s="506">
        <v>50</v>
      </c>
      <c r="J63" s="99"/>
      <c r="K63" s="1385">
        <f t="shared" si="19"/>
        <v>0</v>
      </c>
    </row>
    <row r="64" spans="1:11" ht="15" customHeight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4" s="585"/>
      <c r="C64" s="1646" t="s">
        <v>12064</v>
      </c>
      <c r="D64" s="452" t="s">
        <v>12178</v>
      </c>
      <c r="E64" s="1629">
        <v>15.06</v>
      </c>
      <c r="F64" s="295">
        <f t="shared" si="17"/>
        <v>0</v>
      </c>
      <c r="G64" s="1275">
        <f t="shared" si="18"/>
        <v>0</v>
      </c>
      <c r="H64" s="506">
        <v>25</v>
      </c>
      <c r="I64" s="506">
        <v>50</v>
      </c>
      <c r="J64" s="99"/>
      <c r="K64" s="1385">
        <f t="shared" si="19"/>
        <v>0</v>
      </c>
    </row>
    <row r="65" spans="1:11" ht="15" customHeight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5" s="585"/>
      <c r="C65" s="1646" t="s">
        <v>12065</v>
      </c>
      <c r="D65" s="452" t="s">
        <v>12179</v>
      </c>
      <c r="E65" s="1629">
        <v>15.06</v>
      </c>
      <c r="F65" s="295">
        <f t="shared" si="17"/>
        <v>0</v>
      </c>
      <c r="G65" s="1275">
        <f t="shared" si="18"/>
        <v>0</v>
      </c>
      <c r="H65" s="506">
        <v>25</v>
      </c>
      <c r="I65" s="506">
        <v>50</v>
      </c>
      <c r="J65" s="99"/>
      <c r="K65" s="1385">
        <f t="shared" si="19"/>
        <v>0</v>
      </c>
    </row>
    <row r="66" spans="1:11" ht="15" customHeight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6" s="585"/>
      <c r="C66" s="1646" t="s">
        <v>12066</v>
      </c>
      <c r="D66" s="452" t="s">
        <v>12233</v>
      </c>
      <c r="E66" s="1629">
        <v>25.91</v>
      </c>
      <c r="F66" s="295">
        <f t="shared" si="17"/>
        <v>0</v>
      </c>
      <c r="G66" s="1275">
        <f t="shared" si="18"/>
        <v>0</v>
      </c>
      <c r="H66" s="506">
        <v>25</v>
      </c>
      <c r="I66" s="506">
        <v>40</v>
      </c>
      <c r="J66" s="99"/>
      <c r="K66" s="1385">
        <f t="shared" si="19"/>
        <v>0</v>
      </c>
    </row>
    <row r="67" spans="1:11" ht="15" customHeight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7" s="585"/>
      <c r="C67" s="1646" t="s">
        <v>12067</v>
      </c>
      <c r="D67" s="452" t="s">
        <v>12180</v>
      </c>
      <c r="E67" s="1629">
        <v>25.91</v>
      </c>
      <c r="F67" s="295">
        <f t="shared" si="17"/>
        <v>0</v>
      </c>
      <c r="G67" s="1275">
        <f t="shared" si="18"/>
        <v>0</v>
      </c>
      <c r="H67" s="506">
        <v>25</v>
      </c>
      <c r="I67" s="506">
        <v>40</v>
      </c>
      <c r="J67" s="99"/>
      <c r="K67" s="1385">
        <f t="shared" si="19"/>
        <v>0</v>
      </c>
    </row>
    <row r="68" spans="1:11" ht="15" customHeight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8" s="585"/>
      <c r="C68" s="986" t="s">
        <v>12068</v>
      </c>
      <c r="D68" s="479" t="s">
        <v>12232</v>
      </c>
      <c r="E68" s="1631">
        <v>34.270000000000003</v>
      </c>
      <c r="F68" s="296">
        <f t="shared" si="17"/>
        <v>0</v>
      </c>
      <c r="G68" s="1276">
        <f t="shared" si="18"/>
        <v>0</v>
      </c>
      <c r="H68" s="508">
        <v>25</v>
      </c>
      <c r="I68" s="508">
        <v>25</v>
      </c>
      <c r="J68" s="100"/>
      <c r="K68" s="1389">
        <f t="shared" si="19"/>
        <v>0</v>
      </c>
    </row>
    <row r="69" spans="1:11" ht="15" customHeight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69" s="477"/>
      <c r="C69" s="692"/>
      <c r="D69" s="1639"/>
      <c r="E69" s="1633"/>
      <c r="F69" s="1640"/>
      <c r="G69" s="1641"/>
      <c r="H69" s="1642"/>
      <c r="I69" s="1643"/>
      <c r="J69" s="1644"/>
      <c r="K69" s="1645"/>
    </row>
    <row r="70" spans="1:11" ht="15" customHeight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0" s="585"/>
      <c r="C70" s="980" t="s">
        <v>12069</v>
      </c>
      <c r="D70" s="485" t="s">
        <v>12181</v>
      </c>
      <c r="E70" s="1638">
        <v>10.58</v>
      </c>
      <c r="F70" s="294">
        <f t="shared" ref="F70:F83" si="20">$F$2</f>
        <v>0</v>
      </c>
      <c r="G70" s="1278">
        <f t="shared" ref="G70:G83" si="21">IFERROR(E70*F70,"-")</f>
        <v>0</v>
      </c>
      <c r="H70" s="504">
        <v>25</v>
      </c>
      <c r="I70" s="504">
        <v>150</v>
      </c>
      <c r="J70" s="98"/>
      <c r="K70" s="1383">
        <f t="shared" ref="K70:K83" si="22">IFERROR(G70*J70,0)</f>
        <v>0</v>
      </c>
    </row>
    <row r="71" spans="1:11" ht="15" customHeight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1" s="585"/>
      <c r="C71" s="1646" t="s">
        <v>12070</v>
      </c>
      <c r="D71" s="452" t="s">
        <v>12182</v>
      </c>
      <c r="E71" s="1629">
        <v>11.82</v>
      </c>
      <c r="F71" s="295">
        <f t="shared" si="20"/>
        <v>0</v>
      </c>
      <c r="G71" s="1275">
        <f t="shared" si="21"/>
        <v>0</v>
      </c>
      <c r="H71" s="506">
        <v>25</v>
      </c>
      <c r="I71" s="506">
        <v>100</v>
      </c>
      <c r="J71" s="99"/>
      <c r="K71" s="1385">
        <f t="shared" si="22"/>
        <v>0</v>
      </c>
    </row>
    <row r="72" spans="1:11" ht="15" customHeight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2" s="585"/>
      <c r="C72" s="1646" t="s">
        <v>12071</v>
      </c>
      <c r="D72" s="452" t="s">
        <v>12183</v>
      </c>
      <c r="E72" s="1629">
        <v>12.22</v>
      </c>
      <c r="F72" s="295">
        <f t="shared" si="20"/>
        <v>0</v>
      </c>
      <c r="G72" s="1275">
        <f t="shared" si="21"/>
        <v>0</v>
      </c>
      <c r="H72" s="506">
        <v>25</v>
      </c>
      <c r="I72" s="506">
        <v>100</v>
      </c>
      <c r="J72" s="99"/>
      <c r="K72" s="1385">
        <f t="shared" si="22"/>
        <v>0</v>
      </c>
    </row>
    <row r="73" spans="1:11" ht="15" customHeight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3" s="585"/>
      <c r="C73" s="1646" t="s">
        <v>12072</v>
      </c>
      <c r="D73" s="452" t="s">
        <v>12184</v>
      </c>
      <c r="E73" s="1629">
        <v>12.22</v>
      </c>
      <c r="F73" s="295">
        <f t="shared" si="20"/>
        <v>0</v>
      </c>
      <c r="G73" s="1275">
        <f t="shared" si="21"/>
        <v>0</v>
      </c>
      <c r="H73" s="506">
        <v>25</v>
      </c>
      <c r="I73" s="506">
        <v>75</v>
      </c>
      <c r="J73" s="99"/>
      <c r="K73" s="1385">
        <f t="shared" si="22"/>
        <v>0</v>
      </c>
    </row>
    <row r="74" spans="1:11" ht="15" customHeight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4" s="585"/>
      <c r="C74" s="1646" t="s">
        <v>12073</v>
      </c>
      <c r="D74" s="452" t="s">
        <v>12185</v>
      </c>
      <c r="E74" s="1629">
        <v>14.63</v>
      </c>
      <c r="F74" s="295">
        <f t="shared" si="20"/>
        <v>0</v>
      </c>
      <c r="G74" s="1275">
        <f t="shared" si="21"/>
        <v>0</v>
      </c>
      <c r="H74" s="506">
        <v>25</v>
      </c>
      <c r="I74" s="506">
        <v>75</v>
      </c>
      <c r="J74" s="99"/>
      <c r="K74" s="1385">
        <f t="shared" si="22"/>
        <v>0</v>
      </c>
    </row>
    <row r="75" spans="1:11" ht="15" customHeight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5" s="585"/>
      <c r="C75" s="1646" t="s">
        <v>12074</v>
      </c>
      <c r="D75" s="452" t="s">
        <v>12186</v>
      </c>
      <c r="E75" s="1629">
        <v>14.63</v>
      </c>
      <c r="F75" s="295">
        <f t="shared" si="20"/>
        <v>0</v>
      </c>
      <c r="G75" s="1275">
        <f t="shared" si="21"/>
        <v>0</v>
      </c>
      <c r="H75" s="506">
        <v>25</v>
      </c>
      <c r="I75" s="506">
        <v>50</v>
      </c>
      <c r="J75" s="99"/>
      <c r="K75" s="1385">
        <f t="shared" si="22"/>
        <v>0</v>
      </c>
    </row>
    <row r="76" spans="1:11" ht="15" customHeight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6" s="585"/>
      <c r="C76" s="1646" t="s">
        <v>12075</v>
      </c>
      <c r="D76" s="452" t="s">
        <v>12187</v>
      </c>
      <c r="E76" s="1629">
        <v>17.41</v>
      </c>
      <c r="F76" s="295">
        <f t="shared" si="20"/>
        <v>0</v>
      </c>
      <c r="G76" s="1275">
        <f t="shared" si="21"/>
        <v>0</v>
      </c>
      <c r="H76" s="506">
        <v>25</v>
      </c>
      <c r="I76" s="506">
        <v>50</v>
      </c>
      <c r="J76" s="99"/>
      <c r="K76" s="1385">
        <f t="shared" si="22"/>
        <v>0</v>
      </c>
    </row>
    <row r="77" spans="1:11" ht="15" customHeight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7" s="585"/>
      <c r="C77" s="1646" t="s">
        <v>12076</v>
      </c>
      <c r="D77" s="452" t="s">
        <v>12188</v>
      </c>
      <c r="E77" s="1629">
        <v>17.41</v>
      </c>
      <c r="F77" s="295">
        <f t="shared" si="20"/>
        <v>0</v>
      </c>
      <c r="G77" s="1275">
        <f t="shared" si="21"/>
        <v>0</v>
      </c>
      <c r="H77" s="506">
        <v>25</v>
      </c>
      <c r="I77" s="506">
        <v>50</v>
      </c>
      <c r="J77" s="99"/>
      <c r="K77" s="1385">
        <f t="shared" si="22"/>
        <v>0</v>
      </c>
    </row>
    <row r="78" spans="1:11" ht="15" customHeight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8" s="585"/>
      <c r="C78" s="1646" t="s">
        <v>12077</v>
      </c>
      <c r="D78" s="452" t="s">
        <v>12189</v>
      </c>
      <c r="E78" s="1629">
        <v>20.61</v>
      </c>
      <c r="F78" s="295">
        <f t="shared" si="20"/>
        <v>0</v>
      </c>
      <c r="G78" s="1275">
        <f t="shared" si="21"/>
        <v>0</v>
      </c>
      <c r="H78" s="506">
        <v>20</v>
      </c>
      <c r="I78" s="506">
        <v>40</v>
      </c>
      <c r="J78" s="99"/>
      <c r="K78" s="1385">
        <f t="shared" si="22"/>
        <v>0</v>
      </c>
    </row>
    <row r="79" spans="1:11" ht="15" customHeight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79" s="585"/>
      <c r="C79" s="1646" t="s">
        <v>12078</v>
      </c>
      <c r="D79" s="452" t="s">
        <v>12190</v>
      </c>
      <c r="E79" s="1629">
        <v>20.61</v>
      </c>
      <c r="F79" s="295">
        <f t="shared" si="20"/>
        <v>0</v>
      </c>
      <c r="G79" s="1275">
        <f t="shared" si="21"/>
        <v>0</v>
      </c>
      <c r="H79" s="506">
        <v>20</v>
      </c>
      <c r="I79" s="506">
        <v>40</v>
      </c>
      <c r="J79" s="99"/>
      <c r="K79" s="1385">
        <f t="shared" si="22"/>
        <v>0</v>
      </c>
    </row>
    <row r="80" spans="1:11" ht="15" customHeight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0" s="585"/>
      <c r="C80" s="1646" t="s">
        <v>12079</v>
      </c>
      <c r="D80" s="452" t="s">
        <v>12229</v>
      </c>
      <c r="E80" s="1629">
        <v>34.86</v>
      </c>
      <c r="F80" s="295">
        <f t="shared" si="20"/>
        <v>0</v>
      </c>
      <c r="G80" s="1275">
        <f t="shared" si="21"/>
        <v>0</v>
      </c>
      <c r="H80" s="506">
        <v>25</v>
      </c>
      <c r="I80" s="506">
        <v>25</v>
      </c>
      <c r="J80" s="99"/>
      <c r="K80" s="1385">
        <f t="shared" si="22"/>
        <v>0</v>
      </c>
    </row>
    <row r="81" spans="1:11" ht="15" customHeight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1" s="585"/>
      <c r="C81" s="1646" t="s">
        <v>12080</v>
      </c>
      <c r="D81" s="452" t="s">
        <v>12230</v>
      </c>
      <c r="E81" s="1629">
        <v>34.86</v>
      </c>
      <c r="F81" s="295">
        <f t="shared" si="20"/>
        <v>0</v>
      </c>
      <c r="G81" s="1275">
        <f t="shared" si="21"/>
        <v>0</v>
      </c>
      <c r="H81" s="506">
        <v>25</v>
      </c>
      <c r="I81" s="506">
        <v>25</v>
      </c>
      <c r="J81" s="99"/>
      <c r="K81" s="1385">
        <f t="shared" si="22"/>
        <v>0</v>
      </c>
    </row>
    <row r="82" spans="1:11" ht="15" customHeight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2" s="585"/>
      <c r="C82" s="1646" t="s">
        <v>12081</v>
      </c>
      <c r="D82" s="452" t="s">
        <v>12231</v>
      </c>
      <c r="E82" s="1629">
        <v>41.82</v>
      </c>
      <c r="F82" s="295">
        <f t="shared" si="20"/>
        <v>0</v>
      </c>
      <c r="G82" s="1275">
        <f t="shared" si="21"/>
        <v>0</v>
      </c>
      <c r="H82" s="506">
        <v>25</v>
      </c>
      <c r="I82" s="506">
        <v>25</v>
      </c>
      <c r="J82" s="99"/>
      <c r="K82" s="1385">
        <f t="shared" si="22"/>
        <v>0</v>
      </c>
    </row>
    <row r="83" spans="1:11" ht="15" customHeight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3" s="585"/>
      <c r="C83" s="986" t="s">
        <v>12082</v>
      </c>
      <c r="D83" s="479" t="s">
        <v>12191</v>
      </c>
      <c r="E83" s="1631">
        <v>45.56</v>
      </c>
      <c r="F83" s="296">
        <f t="shared" si="20"/>
        <v>0</v>
      </c>
      <c r="G83" s="1276">
        <f t="shared" si="21"/>
        <v>0</v>
      </c>
      <c r="H83" s="506">
        <v>25</v>
      </c>
      <c r="I83" s="508">
        <v>25</v>
      </c>
      <c r="J83" s="100"/>
      <c r="K83" s="1389">
        <f t="shared" si="22"/>
        <v>0</v>
      </c>
    </row>
    <row r="84" spans="1:11" ht="15" customHeight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4" s="477"/>
      <c r="C84" s="692"/>
      <c r="D84" s="1639"/>
      <c r="E84" s="1633"/>
      <c r="F84" s="1640"/>
      <c r="G84" s="1641"/>
      <c r="H84" s="1642"/>
      <c r="I84" s="1643"/>
      <c r="J84" s="1644"/>
      <c r="K84" s="1645"/>
    </row>
    <row r="85" spans="1:11" ht="15" customHeight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5" s="585"/>
      <c r="C85" s="980" t="s">
        <v>12083</v>
      </c>
      <c r="D85" s="485" t="s">
        <v>12192</v>
      </c>
      <c r="E85" s="1638">
        <v>12.95</v>
      </c>
      <c r="F85" s="294">
        <f t="shared" ref="F85:F98" si="23">$F$2</f>
        <v>0</v>
      </c>
      <c r="G85" s="1278">
        <f t="shared" ref="G85:G98" si="24">IFERROR(E85*F85,"-")</f>
        <v>0</v>
      </c>
      <c r="H85" s="504">
        <v>75</v>
      </c>
      <c r="I85" s="504">
        <v>75</v>
      </c>
      <c r="J85" s="98"/>
      <c r="K85" s="1383">
        <f t="shared" ref="K85:K98" si="25">IFERROR(G85*J85,0)</f>
        <v>0</v>
      </c>
    </row>
    <row r="86" spans="1:11" ht="15" customHeight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6" s="585"/>
      <c r="C86" s="1646" t="s">
        <v>12084</v>
      </c>
      <c r="D86" s="452" t="s">
        <v>12193</v>
      </c>
      <c r="E86" s="1629">
        <v>13.92</v>
      </c>
      <c r="F86" s="295">
        <f t="shared" si="23"/>
        <v>0</v>
      </c>
      <c r="G86" s="1275">
        <f t="shared" si="24"/>
        <v>0</v>
      </c>
      <c r="H86" s="504">
        <v>75</v>
      </c>
      <c r="I86" s="506">
        <v>75</v>
      </c>
      <c r="J86" s="99"/>
      <c r="K86" s="1385">
        <f t="shared" si="25"/>
        <v>0</v>
      </c>
    </row>
    <row r="87" spans="1:11" ht="15" customHeight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7" s="585"/>
      <c r="C87" s="1646" t="s">
        <v>12085</v>
      </c>
      <c r="D87" s="452" t="s">
        <v>12194</v>
      </c>
      <c r="E87" s="1629">
        <v>15.26</v>
      </c>
      <c r="F87" s="295">
        <f t="shared" si="23"/>
        <v>0</v>
      </c>
      <c r="G87" s="1275">
        <f t="shared" si="24"/>
        <v>0</v>
      </c>
      <c r="H87" s="506">
        <v>50</v>
      </c>
      <c r="I87" s="506">
        <v>50</v>
      </c>
      <c r="J87" s="99"/>
      <c r="K87" s="1385">
        <f t="shared" si="25"/>
        <v>0</v>
      </c>
    </row>
    <row r="88" spans="1:11" ht="15" customHeight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8" s="585"/>
      <c r="C88" s="1646" t="s">
        <v>12086</v>
      </c>
      <c r="D88" s="452" t="s">
        <v>12195</v>
      </c>
      <c r="E88" s="1629">
        <v>15.26</v>
      </c>
      <c r="F88" s="295">
        <f t="shared" si="23"/>
        <v>0</v>
      </c>
      <c r="G88" s="1275">
        <f t="shared" si="24"/>
        <v>0</v>
      </c>
      <c r="H88" s="506">
        <v>50</v>
      </c>
      <c r="I88" s="506">
        <v>50</v>
      </c>
      <c r="J88" s="99"/>
      <c r="K88" s="1385">
        <f t="shared" si="25"/>
        <v>0</v>
      </c>
    </row>
    <row r="89" spans="1:11" ht="15" customHeight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89" s="585"/>
      <c r="C89" s="1646" t="s">
        <v>12087</v>
      </c>
      <c r="D89" s="452" t="s">
        <v>12196</v>
      </c>
      <c r="E89" s="1629">
        <v>19.07</v>
      </c>
      <c r="F89" s="295">
        <f t="shared" si="23"/>
        <v>0</v>
      </c>
      <c r="G89" s="1275">
        <f t="shared" si="24"/>
        <v>0</v>
      </c>
      <c r="H89" s="506">
        <v>50</v>
      </c>
      <c r="I89" s="506">
        <v>50</v>
      </c>
      <c r="J89" s="99"/>
      <c r="K89" s="1385">
        <f t="shared" si="25"/>
        <v>0</v>
      </c>
    </row>
    <row r="90" spans="1:11" ht="15" customHeight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0" s="585"/>
      <c r="C90" s="1646" t="s">
        <v>12088</v>
      </c>
      <c r="D90" s="452" t="s">
        <v>12197</v>
      </c>
      <c r="E90" s="1629">
        <v>19.07</v>
      </c>
      <c r="F90" s="295">
        <f t="shared" si="23"/>
        <v>0</v>
      </c>
      <c r="G90" s="1275">
        <f t="shared" si="24"/>
        <v>0</v>
      </c>
      <c r="H90" s="506">
        <v>50</v>
      </c>
      <c r="I90" s="506">
        <v>50</v>
      </c>
      <c r="J90" s="99"/>
      <c r="K90" s="1385">
        <f t="shared" si="25"/>
        <v>0</v>
      </c>
    </row>
    <row r="91" spans="1:11" ht="15" customHeight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1" s="585"/>
      <c r="C91" s="1646" t="s">
        <v>12089</v>
      </c>
      <c r="D91" s="452" t="s">
        <v>12198</v>
      </c>
      <c r="E91" s="1629">
        <v>23.46</v>
      </c>
      <c r="F91" s="295">
        <f t="shared" si="23"/>
        <v>0</v>
      </c>
      <c r="G91" s="1275">
        <f t="shared" si="24"/>
        <v>0</v>
      </c>
      <c r="H91" s="506">
        <v>50</v>
      </c>
      <c r="I91" s="506">
        <v>50</v>
      </c>
      <c r="J91" s="99"/>
      <c r="K91" s="1385">
        <f t="shared" si="25"/>
        <v>0</v>
      </c>
    </row>
    <row r="92" spans="1:11" ht="15" customHeight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2" s="585"/>
      <c r="C92" s="1646" t="s">
        <v>12090</v>
      </c>
      <c r="D92" s="452" t="s">
        <v>12199</v>
      </c>
      <c r="E92" s="1629">
        <v>23.46</v>
      </c>
      <c r="F92" s="295">
        <f t="shared" si="23"/>
        <v>0</v>
      </c>
      <c r="G92" s="1275">
        <f t="shared" si="24"/>
        <v>0</v>
      </c>
      <c r="H92" s="506">
        <v>50</v>
      </c>
      <c r="I92" s="506">
        <v>50</v>
      </c>
      <c r="J92" s="99"/>
      <c r="K92" s="1385">
        <f t="shared" si="25"/>
        <v>0</v>
      </c>
    </row>
    <row r="93" spans="1:11" ht="15" customHeight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3" s="585"/>
      <c r="C93" s="1646" t="s">
        <v>12091</v>
      </c>
      <c r="D93" s="452" t="s">
        <v>12200</v>
      </c>
      <c r="E93" s="1629">
        <v>26.41</v>
      </c>
      <c r="F93" s="295">
        <f t="shared" si="23"/>
        <v>0</v>
      </c>
      <c r="G93" s="1275">
        <f t="shared" si="24"/>
        <v>0</v>
      </c>
      <c r="H93" s="506">
        <v>25</v>
      </c>
      <c r="I93" s="506">
        <v>25</v>
      </c>
      <c r="J93" s="99"/>
      <c r="K93" s="1385">
        <f t="shared" si="25"/>
        <v>0</v>
      </c>
    </row>
    <row r="94" spans="1:11" ht="15" customHeight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4" s="585"/>
      <c r="C94" s="1646" t="s">
        <v>12092</v>
      </c>
      <c r="D94" s="452" t="s">
        <v>12201</v>
      </c>
      <c r="E94" s="1629">
        <v>26.41</v>
      </c>
      <c r="F94" s="295">
        <f t="shared" si="23"/>
        <v>0</v>
      </c>
      <c r="G94" s="1275">
        <f t="shared" si="24"/>
        <v>0</v>
      </c>
      <c r="H94" s="506">
        <v>25</v>
      </c>
      <c r="I94" s="506">
        <v>25</v>
      </c>
      <c r="J94" s="99"/>
      <c r="K94" s="1385">
        <f t="shared" si="25"/>
        <v>0</v>
      </c>
    </row>
    <row r="95" spans="1:11" ht="15" customHeight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5" s="585"/>
      <c r="C95" s="1646" t="s">
        <v>12093</v>
      </c>
      <c r="D95" s="452" t="s">
        <v>12227</v>
      </c>
      <c r="E95" s="1629">
        <v>43.97</v>
      </c>
      <c r="F95" s="295">
        <f t="shared" si="23"/>
        <v>0</v>
      </c>
      <c r="G95" s="1275">
        <f t="shared" si="24"/>
        <v>0</v>
      </c>
      <c r="H95" s="506">
        <v>25</v>
      </c>
      <c r="I95" s="506">
        <v>25</v>
      </c>
      <c r="J95" s="99"/>
      <c r="K95" s="1385">
        <f t="shared" si="25"/>
        <v>0</v>
      </c>
    </row>
    <row r="96" spans="1:11" ht="15" customHeight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6" s="585"/>
      <c r="C96" s="1646" t="s">
        <v>12094</v>
      </c>
      <c r="D96" s="452" t="s">
        <v>12226</v>
      </c>
      <c r="E96" s="1629">
        <v>50.78</v>
      </c>
      <c r="F96" s="295">
        <f t="shared" si="23"/>
        <v>0</v>
      </c>
      <c r="G96" s="1275">
        <f t="shared" si="24"/>
        <v>0</v>
      </c>
      <c r="H96" s="506">
        <v>20</v>
      </c>
      <c r="I96" s="506">
        <v>20</v>
      </c>
      <c r="J96" s="99"/>
      <c r="K96" s="1385">
        <f t="shared" si="25"/>
        <v>0</v>
      </c>
    </row>
    <row r="97" spans="1:11" ht="15" customHeight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7" s="585"/>
      <c r="C97" s="1646" t="s">
        <v>12095</v>
      </c>
      <c r="D97" s="452" t="s">
        <v>12123</v>
      </c>
      <c r="E97" s="1629">
        <v>58.53</v>
      </c>
      <c r="F97" s="295">
        <f t="shared" si="23"/>
        <v>0</v>
      </c>
      <c r="G97" s="1275">
        <f t="shared" si="24"/>
        <v>0</v>
      </c>
      <c r="H97" s="508">
        <v>15</v>
      </c>
      <c r="I97" s="508">
        <v>15</v>
      </c>
      <c r="J97" s="99"/>
      <c r="K97" s="1385">
        <f t="shared" si="25"/>
        <v>0</v>
      </c>
    </row>
    <row r="98" spans="1:11" ht="15" customHeight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8" s="585"/>
      <c r="C98" s="986" t="s">
        <v>12096</v>
      </c>
      <c r="D98" s="479" t="s">
        <v>12228</v>
      </c>
      <c r="E98" s="1631">
        <v>58.53</v>
      </c>
      <c r="F98" s="296">
        <f t="shared" si="23"/>
        <v>0</v>
      </c>
      <c r="G98" s="1276">
        <f t="shared" si="24"/>
        <v>0</v>
      </c>
      <c r="H98" s="508">
        <v>15</v>
      </c>
      <c r="I98" s="508">
        <v>15</v>
      </c>
      <c r="J98" s="100"/>
      <c r="K98" s="1389">
        <f t="shared" si="25"/>
        <v>0</v>
      </c>
    </row>
    <row r="99" spans="1:11" ht="15" customHeight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99" s="477"/>
      <c r="C99" s="692"/>
      <c r="D99" s="1639"/>
      <c r="E99" s="1633"/>
      <c r="F99" s="1640"/>
      <c r="G99" s="1641"/>
      <c r="H99" s="1642"/>
      <c r="I99" s="1643"/>
      <c r="J99" s="1644"/>
      <c r="K99" s="1645"/>
    </row>
    <row r="100" spans="1:11" ht="15" customHeight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0" s="585"/>
      <c r="C100" s="980" t="s">
        <v>12097</v>
      </c>
      <c r="D100" s="485" t="s">
        <v>12202</v>
      </c>
      <c r="E100" s="1638">
        <v>16.25</v>
      </c>
      <c r="F100" s="294">
        <f t="shared" ref="F100:F110" si="26">$F$2</f>
        <v>0</v>
      </c>
      <c r="G100" s="1278">
        <f t="shared" ref="G100:G110" si="27">IFERROR(E100*F100,"-")</f>
        <v>0</v>
      </c>
      <c r="H100" s="504">
        <v>50</v>
      </c>
      <c r="I100" s="504">
        <v>50</v>
      </c>
      <c r="J100" s="98"/>
      <c r="K100" s="1383">
        <f t="shared" ref="K100:K110" si="28">IFERROR(G100*J100,0)</f>
        <v>0</v>
      </c>
    </row>
    <row r="101" spans="1:11" ht="15" customHeight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1" s="585"/>
      <c r="C101" s="1646" t="s">
        <v>12098</v>
      </c>
      <c r="D101" s="452" t="s">
        <v>12203</v>
      </c>
      <c r="E101" s="1629">
        <v>17.57</v>
      </c>
      <c r="F101" s="295">
        <f t="shared" si="26"/>
        <v>0</v>
      </c>
      <c r="G101" s="1275">
        <f t="shared" si="27"/>
        <v>0</v>
      </c>
      <c r="H101" s="506">
        <v>40</v>
      </c>
      <c r="I101" s="506">
        <v>40</v>
      </c>
      <c r="J101" s="99"/>
      <c r="K101" s="1385">
        <f t="shared" si="28"/>
        <v>0</v>
      </c>
    </row>
    <row r="102" spans="1:11" ht="15" customHeight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2" s="585"/>
      <c r="C102" s="1646" t="s">
        <v>12099</v>
      </c>
      <c r="D102" s="452" t="s">
        <v>12204</v>
      </c>
      <c r="E102" s="1629">
        <v>18.88</v>
      </c>
      <c r="F102" s="295">
        <f t="shared" si="26"/>
        <v>0</v>
      </c>
      <c r="G102" s="1275">
        <f t="shared" si="27"/>
        <v>0</v>
      </c>
      <c r="H102" s="506">
        <v>25</v>
      </c>
      <c r="I102" s="506">
        <v>25</v>
      </c>
      <c r="J102" s="99"/>
      <c r="K102" s="1385">
        <f t="shared" si="28"/>
        <v>0</v>
      </c>
    </row>
    <row r="103" spans="1:11" ht="15" customHeight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3" s="585"/>
      <c r="C103" s="1646" t="s">
        <v>12100</v>
      </c>
      <c r="D103" s="452" t="s">
        <v>12205</v>
      </c>
      <c r="E103" s="1629">
        <v>18.88</v>
      </c>
      <c r="F103" s="295">
        <f t="shared" si="26"/>
        <v>0</v>
      </c>
      <c r="G103" s="1275">
        <f t="shared" si="27"/>
        <v>0</v>
      </c>
      <c r="H103" s="506">
        <v>25</v>
      </c>
      <c r="I103" s="506">
        <v>25</v>
      </c>
      <c r="J103" s="99"/>
      <c r="K103" s="1385">
        <f t="shared" si="28"/>
        <v>0</v>
      </c>
    </row>
    <row r="104" spans="1:11" ht="15" customHeight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4" s="585"/>
      <c r="C104" s="1646" t="s">
        <v>12101</v>
      </c>
      <c r="D104" s="452" t="s">
        <v>12206</v>
      </c>
      <c r="E104" s="1629">
        <v>22.77</v>
      </c>
      <c r="F104" s="295">
        <f t="shared" si="26"/>
        <v>0</v>
      </c>
      <c r="G104" s="1275">
        <f t="shared" si="27"/>
        <v>0</v>
      </c>
      <c r="H104" s="506">
        <v>25</v>
      </c>
      <c r="I104" s="506">
        <v>25</v>
      </c>
      <c r="J104" s="99"/>
      <c r="K104" s="1385">
        <f t="shared" si="28"/>
        <v>0</v>
      </c>
    </row>
    <row r="105" spans="1:11" ht="15" customHeight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5" s="585"/>
      <c r="C105" s="1646" t="s">
        <v>12102</v>
      </c>
      <c r="D105" s="452" t="s">
        <v>12207</v>
      </c>
      <c r="E105" s="1629">
        <v>22.77</v>
      </c>
      <c r="F105" s="295">
        <f t="shared" si="26"/>
        <v>0</v>
      </c>
      <c r="G105" s="1275">
        <f t="shared" si="27"/>
        <v>0</v>
      </c>
      <c r="H105" s="506">
        <v>25</v>
      </c>
      <c r="I105" s="506">
        <v>25</v>
      </c>
      <c r="J105" s="99"/>
      <c r="K105" s="1385">
        <f t="shared" si="28"/>
        <v>0</v>
      </c>
    </row>
    <row r="106" spans="1:11" ht="15" customHeight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6" s="585"/>
      <c r="C106" s="1646" t="s">
        <v>12103</v>
      </c>
      <c r="D106" s="452" t="s">
        <v>12208</v>
      </c>
      <c r="E106" s="1629">
        <v>26.53</v>
      </c>
      <c r="F106" s="295">
        <f t="shared" si="26"/>
        <v>0</v>
      </c>
      <c r="G106" s="1275">
        <f t="shared" si="27"/>
        <v>0</v>
      </c>
      <c r="H106" s="506">
        <v>25</v>
      </c>
      <c r="I106" s="506">
        <v>25</v>
      </c>
      <c r="J106" s="99"/>
      <c r="K106" s="1385">
        <f t="shared" si="28"/>
        <v>0</v>
      </c>
    </row>
    <row r="107" spans="1:11" ht="15" customHeight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7" s="585"/>
      <c r="C107" s="1646" t="s">
        <v>12104</v>
      </c>
      <c r="D107" s="452" t="s">
        <v>12209</v>
      </c>
      <c r="E107" s="1629">
        <v>26.53</v>
      </c>
      <c r="F107" s="295">
        <f t="shared" si="26"/>
        <v>0</v>
      </c>
      <c r="G107" s="1275">
        <f t="shared" si="27"/>
        <v>0</v>
      </c>
      <c r="H107" s="506">
        <v>25</v>
      </c>
      <c r="I107" s="506">
        <v>25</v>
      </c>
      <c r="J107" s="99"/>
      <c r="K107" s="1385">
        <f t="shared" si="28"/>
        <v>0</v>
      </c>
    </row>
    <row r="108" spans="1:11" ht="15" customHeight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8" s="585"/>
      <c r="C108" s="1646" t="s">
        <v>12105</v>
      </c>
      <c r="D108" s="452" t="s">
        <v>12210</v>
      </c>
      <c r="E108" s="1629">
        <v>30.41</v>
      </c>
      <c r="F108" s="295">
        <f t="shared" si="26"/>
        <v>0</v>
      </c>
      <c r="G108" s="1275">
        <f t="shared" si="27"/>
        <v>0</v>
      </c>
      <c r="H108" s="506">
        <v>25</v>
      </c>
      <c r="I108" s="506">
        <v>25</v>
      </c>
      <c r="J108" s="99"/>
      <c r="K108" s="1385">
        <f t="shared" si="28"/>
        <v>0</v>
      </c>
    </row>
    <row r="109" spans="1:11" ht="15" customHeight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09" s="585"/>
      <c r="C109" s="1646" t="s">
        <v>12106</v>
      </c>
      <c r="D109" s="452" t="s">
        <v>12211</v>
      </c>
      <c r="E109" s="1629">
        <v>30.41</v>
      </c>
      <c r="F109" s="295">
        <f t="shared" si="26"/>
        <v>0</v>
      </c>
      <c r="G109" s="1275">
        <f t="shared" si="27"/>
        <v>0</v>
      </c>
      <c r="H109" s="506">
        <v>25</v>
      </c>
      <c r="I109" s="506">
        <v>25</v>
      </c>
      <c r="J109" s="99"/>
      <c r="K109" s="1385">
        <f t="shared" si="28"/>
        <v>0</v>
      </c>
    </row>
    <row r="110" spans="1:11" ht="15" customHeight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0" s="585"/>
      <c r="C110" s="1646" t="s">
        <v>12107</v>
      </c>
      <c r="D110" s="452" t="s">
        <v>12212</v>
      </c>
      <c r="E110" s="1629">
        <v>50.78</v>
      </c>
      <c r="F110" s="295">
        <f t="shared" si="26"/>
        <v>0</v>
      </c>
      <c r="G110" s="1275">
        <f t="shared" si="27"/>
        <v>0</v>
      </c>
      <c r="H110" s="506">
        <v>20</v>
      </c>
      <c r="I110" s="506">
        <v>20</v>
      </c>
      <c r="J110" s="99"/>
      <c r="K110" s="1385">
        <f t="shared" si="28"/>
        <v>0</v>
      </c>
    </row>
    <row r="111" spans="1:11" ht="15" customHeight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1" s="477"/>
      <c r="C111" s="692"/>
      <c r="D111" s="1639"/>
      <c r="E111" s="1633"/>
      <c r="F111" s="1640"/>
      <c r="G111" s="1641"/>
      <c r="H111" s="1642"/>
      <c r="I111" s="1643"/>
      <c r="J111" s="1644"/>
      <c r="K111" s="1645"/>
    </row>
    <row r="112" spans="1:11" ht="15" customHeight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2" s="585"/>
      <c r="C112" s="980" t="s">
        <v>12108</v>
      </c>
      <c r="D112" s="485" t="s">
        <v>12213</v>
      </c>
      <c r="E112" s="1638">
        <v>22.24</v>
      </c>
      <c r="F112" s="294">
        <f t="shared" ref="F112:F124" si="29">$F$2</f>
        <v>0</v>
      </c>
      <c r="G112" s="1278">
        <f t="shared" ref="G112:G124" si="30">IFERROR(E112*F112,"-")</f>
        <v>0</v>
      </c>
      <c r="H112" s="504">
        <v>40</v>
      </c>
      <c r="I112" s="504">
        <v>40</v>
      </c>
      <c r="J112" s="98"/>
      <c r="K112" s="1383">
        <f t="shared" ref="K112:K124" si="31">IFERROR(G112*J112,0)</f>
        <v>0</v>
      </c>
    </row>
    <row r="113" spans="1:11" ht="15" customHeight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3" s="585"/>
      <c r="C113" s="1646" t="s">
        <v>12109</v>
      </c>
      <c r="D113" s="452" t="s">
        <v>12214</v>
      </c>
      <c r="E113" s="1629">
        <v>25.06</v>
      </c>
      <c r="F113" s="295">
        <f t="shared" si="29"/>
        <v>0</v>
      </c>
      <c r="G113" s="1275">
        <f t="shared" si="30"/>
        <v>0</v>
      </c>
      <c r="H113" s="506">
        <v>25</v>
      </c>
      <c r="I113" s="506">
        <v>25</v>
      </c>
      <c r="J113" s="99"/>
      <c r="K113" s="1385">
        <f t="shared" si="31"/>
        <v>0</v>
      </c>
    </row>
    <row r="114" spans="1:11" ht="15" customHeight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4" s="585"/>
      <c r="C114" s="1646" t="s">
        <v>12110</v>
      </c>
      <c r="D114" s="452" t="s">
        <v>12215</v>
      </c>
      <c r="E114" s="1629">
        <v>25.06</v>
      </c>
      <c r="F114" s="295">
        <f t="shared" si="29"/>
        <v>0</v>
      </c>
      <c r="G114" s="1275">
        <f t="shared" si="30"/>
        <v>0</v>
      </c>
      <c r="H114" s="506">
        <v>25</v>
      </c>
      <c r="I114" s="506">
        <v>25</v>
      </c>
      <c r="J114" s="99"/>
      <c r="K114" s="1385">
        <f t="shared" si="31"/>
        <v>0</v>
      </c>
    </row>
    <row r="115" spans="1:11" ht="15" customHeight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5" s="585"/>
      <c r="C115" s="1646" t="s">
        <v>12111</v>
      </c>
      <c r="D115" s="452" t="s">
        <v>12216</v>
      </c>
      <c r="E115" s="1629">
        <v>28.82</v>
      </c>
      <c r="F115" s="295">
        <f t="shared" si="29"/>
        <v>0</v>
      </c>
      <c r="G115" s="1275">
        <f t="shared" si="30"/>
        <v>0</v>
      </c>
      <c r="H115" s="506">
        <v>20</v>
      </c>
      <c r="I115" s="506">
        <v>20</v>
      </c>
      <c r="J115" s="99"/>
      <c r="K115" s="1385">
        <f t="shared" si="31"/>
        <v>0</v>
      </c>
    </row>
    <row r="116" spans="1:11" ht="15" customHeight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6" s="585"/>
      <c r="C116" s="1646" t="s">
        <v>12112</v>
      </c>
      <c r="D116" s="452" t="s">
        <v>12217</v>
      </c>
      <c r="E116" s="1629">
        <v>28.82</v>
      </c>
      <c r="F116" s="295">
        <f t="shared" si="29"/>
        <v>0</v>
      </c>
      <c r="G116" s="1275">
        <f t="shared" si="30"/>
        <v>0</v>
      </c>
      <c r="H116" s="506">
        <v>20</v>
      </c>
      <c r="I116" s="506">
        <v>20</v>
      </c>
      <c r="J116" s="99"/>
      <c r="K116" s="1385">
        <f t="shared" si="31"/>
        <v>0</v>
      </c>
    </row>
    <row r="117" spans="1:11" ht="15" customHeight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7" s="585"/>
      <c r="C117" s="1646" t="s">
        <v>12113</v>
      </c>
      <c r="D117" s="452" t="s">
        <v>12218</v>
      </c>
      <c r="E117" s="1629">
        <v>35.65</v>
      </c>
      <c r="F117" s="295">
        <f t="shared" si="29"/>
        <v>0</v>
      </c>
      <c r="G117" s="1275">
        <f t="shared" si="30"/>
        <v>0</v>
      </c>
      <c r="H117" s="506">
        <v>20</v>
      </c>
      <c r="I117" s="506">
        <v>20</v>
      </c>
      <c r="J117" s="99"/>
      <c r="K117" s="1385">
        <f t="shared" si="31"/>
        <v>0</v>
      </c>
    </row>
    <row r="118" spans="1:11" ht="15" customHeight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8" s="585"/>
      <c r="C118" s="1646" t="s">
        <v>12114</v>
      </c>
      <c r="D118" s="452" t="s">
        <v>12219</v>
      </c>
      <c r="E118" s="1629">
        <v>35.65</v>
      </c>
      <c r="F118" s="295">
        <f t="shared" si="29"/>
        <v>0</v>
      </c>
      <c r="G118" s="1275">
        <f t="shared" si="30"/>
        <v>0</v>
      </c>
      <c r="H118" s="506">
        <v>20</v>
      </c>
      <c r="I118" s="506">
        <v>20</v>
      </c>
      <c r="J118" s="99"/>
      <c r="K118" s="1385">
        <f t="shared" si="31"/>
        <v>0</v>
      </c>
    </row>
    <row r="119" spans="1:11" ht="15" customHeight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19" s="585"/>
      <c r="C119" s="1646" t="s">
        <v>12115</v>
      </c>
      <c r="D119" s="452" t="s">
        <v>12220</v>
      </c>
      <c r="E119" s="1629">
        <v>41.06</v>
      </c>
      <c r="F119" s="295">
        <f t="shared" si="29"/>
        <v>0</v>
      </c>
      <c r="G119" s="1275">
        <f t="shared" si="30"/>
        <v>0</v>
      </c>
      <c r="H119" s="506">
        <v>15</v>
      </c>
      <c r="I119" s="506">
        <v>15</v>
      </c>
      <c r="J119" s="99"/>
      <c r="K119" s="1385">
        <f t="shared" si="31"/>
        <v>0</v>
      </c>
    </row>
    <row r="120" spans="1:11" ht="15" customHeight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0" s="585"/>
      <c r="C120" s="1646" t="s">
        <v>12116</v>
      </c>
      <c r="D120" s="452" t="s">
        <v>12221</v>
      </c>
      <c r="E120" s="1629">
        <v>41.06</v>
      </c>
      <c r="F120" s="295">
        <f t="shared" si="29"/>
        <v>0</v>
      </c>
      <c r="G120" s="1275">
        <f t="shared" si="30"/>
        <v>0</v>
      </c>
      <c r="H120" s="506">
        <v>15</v>
      </c>
      <c r="I120" s="506">
        <v>15</v>
      </c>
      <c r="J120" s="99"/>
      <c r="K120" s="1385">
        <f t="shared" si="31"/>
        <v>0</v>
      </c>
    </row>
    <row r="121" spans="1:11" ht="15" customHeight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1" s="585"/>
      <c r="C121" s="1646" t="s">
        <v>12117</v>
      </c>
      <c r="D121" s="452" t="s">
        <v>12222</v>
      </c>
      <c r="E121" s="1629">
        <v>70.61</v>
      </c>
      <c r="F121" s="295">
        <f t="shared" si="29"/>
        <v>0</v>
      </c>
      <c r="G121" s="1275">
        <f t="shared" si="30"/>
        <v>0</v>
      </c>
      <c r="H121" s="506">
        <v>10</v>
      </c>
      <c r="I121" s="506">
        <v>10</v>
      </c>
      <c r="J121" s="99"/>
      <c r="K121" s="1385">
        <f t="shared" si="31"/>
        <v>0</v>
      </c>
    </row>
    <row r="122" spans="1:11" ht="15" customHeight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2" s="585"/>
      <c r="C122" s="1646" t="s">
        <v>12118</v>
      </c>
      <c r="D122" s="452" t="s">
        <v>12225</v>
      </c>
      <c r="E122" s="1629">
        <v>82.21</v>
      </c>
      <c r="F122" s="295">
        <f t="shared" si="29"/>
        <v>0</v>
      </c>
      <c r="G122" s="1275">
        <f t="shared" si="30"/>
        <v>0</v>
      </c>
      <c r="H122" s="506">
        <v>10</v>
      </c>
      <c r="I122" s="506">
        <v>10</v>
      </c>
      <c r="J122" s="99"/>
      <c r="K122" s="1385">
        <f t="shared" si="31"/>
        <v>0</v>
      </c>
    </row>
    <row r="123" spans="1:11" ht="15" customHeight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3" s="585"/>
      <c r="C123" s="1646" t="s">
        <v>12119</v>
      </c>
      <c r="D123" s="452" t="s">
        <v>12223</v>
      </c>
      <c r="E123" s="1629">
        <v>82.21</v>
      </c>
      <c r="F123" s="295">
        <f t="shared" si="29"/>
        <v>0</v>
      </c>
      <c r="G123" s="1275">
        <f t="shared" si="30"/>
        <v>0</v>
      </c>
      <c r="H123" s="506">
        <v>10</v>
      </c>
      <c r="I123" s="506">
        <v>10</v>
      </c>
      <c r="J123" s="99"/>
      <c r="K123" s="1385">
        <f t="shared" si="31"/>
        <v>0</v>
      </c>
    </row>
    <row r="124" spans="1:11" ht="15" customHeight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  <c r="B124" s="1039"/>
      <c r="C124" s="1646" t="s">
        <v>12120</v>
      </c>
      <c r="D124" s="452" t="s">
        <v>12224</v>
      </c>
      <c r="E124" s="1629">
        <v>94.81</v>
      </c>
      <c r="F124" s="295">
        <f t="shared" si="29"/>
        <v>0</v>
      </c>
      <c r="G124" s="1275">
        <f t="shared" si="30"/>
        <v>0</v>
      </c>
      <c r="H124" s="506">
        <v>8</v>
      </c>
      <c r="I124" s="506">
        <v>8</v>
      </c>
      <c r="J124" s="99"/>
      <c r="K124" s="1385">
        <f t="shared" si="31"/>
        <v>0</v>
      </c>
    </row>
    <row r="125" spans="1:11" ht="15.75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26" spans="1:11" ht="15.75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27" spans="1:11" ht="15.75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28" spans="1:11" ht="15.75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29" spans="1:1" ht="15.75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0" spans="1:1" ht="15.75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1" spans="1:1" ht="15.75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2" spans="1:1" ht="15.75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3" spans="1:1" ht="15.75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4" spans="1:1" ht="15.75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5" spans="1:1" ht="15.75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6" spans="1:1" ht="15.75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7" spans="1:1" ht="15.75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8" spans="1:1" ht="15.75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39" spans="1:1" ht="15.75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0" spans="1:1" ht="15.75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1" spans="1:1" ht="15.75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2" spans="1:1" ht="15.75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3" spans="1:1" ht="15.75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4" spans="1:1" ht="15.75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5" spans="1:1" ht="15.75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6" spans="1:1" ht="15.75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7" spans="1:1" ht="15.75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8" spans="1:1" ht="15.75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49" spans="1:1" ht="15.75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0" spans="1:1" ht="15.75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1" spans="1:1" ht="15.75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2" spans="1:1" ht="15.75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3" spans="1:1" ht="15.75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4" spans="1:1" ht="15.75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5" spans="1:1" ht="15.75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6" spans="1:1" ht="15.75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7" spans="1:1" ht="15.75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8" spans="1:1" ht="15.75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59" spans="1:1" ht="15.75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0" spans="1:1" ht="15.75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1" spans="1:1" ht="15.75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2" spans="1:1" ht="15.75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3" spans="1:1" ht="15.75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4" spans="1:1" ht="15.75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5" spans="1:1" ht="15.75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6" spans="1:1" ht="15.75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7" spans="1:1" ht="15.75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8" spans="1:1" ht="15.75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69" spans="1:1" ht="15.75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0" spans="1:1" ht="15.75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1" spans="1:1" ht="15.75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2" spans="1:1" ht="15.75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3" spans="1:1" ht="15.75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4" spans="1:1" ht="15.75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5" spans="1:1" ht="15.75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6" spans="1:1" ht="15.75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7" spans="1:1" ht="15.75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8" spans="1:1" ht="15.75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79" spans="1:1" ht="15.75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0" spans="1:1" ht="15.75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1" spans="1:1" ht="15.75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2" spans="1:1" ht="15.75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3" spans="1:1" ht="15.75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4" spans="1:1" ht="15.75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5" spans="1:1" ht="15.75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6" spans="1:1" ht="15.75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7" spans="1:1" ht="15.75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8" spans="1:1" ht="15.75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89" spans="1:1" ht="15.75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0" spans="1:1" ht="15.75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1" spans="1:1" ht="15.75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2" spans="1:1" ht="15.75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3" spans="1:1" ht="15.75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4" spans="1:1" ht="15.75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5" spans="1:1" ht="15.75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6" spans="1:1" ht="15.75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7" spans="1:1" ht="15.75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8" spans="1:1" ht="15.75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199" spans="1:1" ht="15.75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0" spans="1:1" ht="15.75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1" spans="1:1" ht="15.75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2" spans="1:1" ht="15.75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3" spans="1:1" ht="15.75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4" spans="1:1" ht="15.75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5" spans="1:1" ht="15.75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6" spans="1:1" ht="15.75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7" spans="1:1" ht="15.75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8" spans="1:1" ht="15.75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09" spans="1:1" ht="15.75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0" spans="1:1" ht="15.75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1" spans="1:1" ht="15.75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2" spans="1:1" ht="15.75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3" spans="1:1" ht="15.75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4" spans="1:1" ht="15.75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5" spans="1:1" ht="15.75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6" spans="1:1" ht="15.75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7" spans="1:1" ht="15.75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8" spans="1:1" ht="15.75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19" spans="1:1" ht="15.75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0" spans="1:1" ht="15.75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1" spans="1:1" ht="15.75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2" spans="1:1" ht="15.75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3" spans="1:1" ht="15.75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4" spans="1:1" ht="15.75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5" spans="1:1" ht="15.75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6" spans="1:1" ht="15.75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7" spans="1:1" ht="15.75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8" spans="1:1" ht="15.75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29" spans="1:1" ht="15.75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0" spans="1:1" ht="15.75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1" spans="1:1" ht="15.75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2" spans="1:1" ht="15.75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3" spans="1:1" ht="15.75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4" spans="1:1" ht="15.75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5" spans="1:1" ht="15.75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6" spans="1:1" ht="15.75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7" spans="1:1" ht="15.75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8" spans="1:1" ht="15.75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39" spans="1:1" ht="15.75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0" spans="1:1" ht="15.75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1" spans="1:1" ht="15.75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2" spans="1:1" ht="15.75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3" spans="1:1" ht="15.75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4" spans="1:1" ht="15.75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5" spans="1:1" ht="15.75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6" spans="1:1" ht="15.75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7" spans="1:1" ht="15.75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8" spans="1:1" ht="15.75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49" spans="1:1" ht="15.75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0" spans="1:1" ht="15.75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1" spans="1:1" ht="15.75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2" spans="1:1" ht="15.75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3" spans="1:1" ht="15.75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4" spans="1:1" ht="15.75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5" spans="1:1" ht="15.75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6" spans="1:1" ht="15.75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7" spans="1:1" ht="15.75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8" spans="1:1" ht="15.75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59" spans="1:1" ht="15.75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0" spans="1:1" ht="15.75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1" spans="1:1" ht="15.75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2" spans="1:1" ht="15.75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3" spans="1:1" ht="15.75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4" spans="1:1" ht="15.75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5" spans="1:1" ht="15.75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6" spans="1:1" ht="15.75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7" spans="1:1" ht="15.75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8" spans="1:1" ht="15.75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69" spans="1:1" ht="15.75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0" spans="1:1" ht="15.75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1" spans="1:1" ht="15.75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2" spans="1:1" ht="15.75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3" spans="1:1" ht="15.75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4" spans="1:1" ht="15.75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5" spans="1:1" ht="15.75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6" spans="1:1" ht="15.75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7" spans="1:1" ht="15.75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8" spans="1:1" ht="15.75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79" spans="1:1" ht="15.75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0" spans="1:1" ht="15.75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1" spans="1:1" ht="15.75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2" spans="1:1" ht="15.75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3" spans="1:1" ht="15.75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4" spans="1:1" ht="15.75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5" spans="1:1" ht="15.75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6" spans="1:1" ht="15.75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7" spans="1:1" ht="15.75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8" spans="1:1" ht="15.75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89" spans="1:1" ht="15.75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0" spans="1:1" ht="15.75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1" spans="1:1" ht="15.75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2" spans="1:1" ht="15.75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3" spans="1:1" ht="15.75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4" spans="1:1" ht="15.75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5" spans="1:1" ht="15.75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6" spans="1:1" ht="15.75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7" spans="1:1" ht="15.75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8" spans="1:1" ht="15.75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299" spans="1:1" ht="15.75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0" spans="1:1" ht="15.75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1" spans="1:1" ht="15.75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2" spans="1:1" ht="15.75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3" spans="1:1" ht="15.75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4" spans="1:1" ht="15.75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5" spans="1:1" ht="15.75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6" spans="1:1" ht="15.75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7" spans="1:1" ht="15.75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8" spans="1:1" ht="15.75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09" spans="1:1" ht="15.75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0" spans="1:1" ht="15.75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1" spans="1:1" ht="15.75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2" spans="1:1" ht="15.75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3" spans="1:1" ht="15.75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4" spans="1:1" ht="15.75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5" spans="1:1" ht="15.75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6" spans="1:1" ht="15.75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7" spans="1:1" ht="15.75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8" spans="1:1" ht="15.75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19" spans="1:1" ht="15.75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0" spans="1:1" ht="15.75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1" spans="1:1" ht="15.75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2" spans="1:1" ht="15.75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3" spans="1:1" ht="15.75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4" spans="1:1" ht="15.75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5" spans="1:1" ht="15.75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6" spans="1:1" ht="15.75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7" spans="1:1" ht="15.75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8" spans="1:1" ht="15.75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29" spans="1:1" ht="15.75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0" spans="1:1" ht="15.75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1" spans="1:1" ht="15.75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2" spans="1:1" ht="15.75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3" spans="1:1" ht="15.75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4" spans="1:1" ht="15.75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5" spans="1:1" ht="15.75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6" spans="1:1" ht="15.75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7" spans="1:1" ht="15.75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8" spans="1:1" ht="15.75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39" spans="1:1" ht="15.75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0" spans="1:1" ht="15.75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1" spans="1:1" ht="15.75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2" spans="1:1" ht="15.75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3" spans="1:1" ht="15.75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4" spans="1:1" ht="15.75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5" spans="1:1" ht="15.75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6" spans="1:1" ht="15.75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7" spans="1:1" ht="15.75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8" spans="1:1" ht="15.75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49" spans="1:1" ht="15.75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0" spans="1:1" ht="15.75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1" spans="1:1" ht="15.75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2" spans="1:1" ht="15.75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3" spans="1:1" ht="15.75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4" spans="1:1" ht="15.75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5" spans="1:1" ht="15.75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6" spans="1:1" ht="15.75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7" spans="1:1" ht="15.75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8" spans="1:1" ht="15.75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59" spans="1:1" ht="15.75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0" spans="1:1" ht="15.75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1" spans="1:1" ht="15.75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2" spans="1:1" ht="15.75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3" spans="1:1" ht="15.75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4" spans="1:1" ht="15.75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5" spans="1:1" ht="15.75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6" spans="1:1" ht="15.75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7" spans="1:1" ht="15.75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8" spans="1:1" ht="15.75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69" spans="1:1" ht="15.75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0" spans="1:1" ht="15.75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1" spans="1:1" ht="15.75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2" spans="1:1" ht="15.75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3" spans="1:1" ht="15.75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4" spans="1:1" ht="15.75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5" spans="1:1" ht="15.75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6" spans="1:1" ht="15.75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7" spans="1:1" ht="15.75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8" spans="1:1" ht="15.75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79" spans="1:1" ht="15.75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0" spans="1:1" ht="15.75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1" spans="1:1" ht="15.75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2" spans="1:1" ht="15.75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3" spans="1:1" ht="15.75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4" spans="1:1" ht="15.75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5" spans="1:1" ht="15.75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6" spans="1:1" ht="15.75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7" spans="1:1" ht="15.75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8" spans="1:1" ht="15.75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89" spans="1:1" ht="15.75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0" spans="1:1" ht="15.75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1" spans="1:1" ht="15.75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2" spans="1:1" ht="15.75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3" spans="1:1" ht="15.75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4" spans="1:1" ht="15.75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5" spans="1:1" ht="15.75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6" spans="1:1" ht="15.75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7" spans="1:1" ht="15.75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8" spans="1:1" ht="15.75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399" spans="1:1" ht="15.75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0" spans="1:1" ht="15.75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1" spans="1:1" ht="15.75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2" spans="1:1" ht="15.75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3" spans="1:1" ht="15.75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4" spans="1:1" ht="15.75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5" spans="1:1" ht="15.75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6" spans="1:1" ht="15.75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7" spans="1:1" ht="15.75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8" spans="1:1" ht="15.75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09" spans="1:1" ht="15.75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10" spans="1:1" ht="15.75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11" spans="1:1" ht="15.75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EXPN Brass'!A:A,'PEX Fittings - F1807 PPSU '!A:A,'PEX Fittings - F1960 EPPSU'!A:A,'PEX Accessories'!A:A,'PVC DWV'!A:A,'PVC SCH 40'!A:A,'Push Fittings'!A:A,'Copper Wrot'!A:A,'Cast Copper'!A:A,'Press Copper Fittings'!A:A,'Supply Stops'!A:A,'Supply Lines'!A:A,'CI Fittings'!A:A,'Steel Couplings'!A:A,NHC!A:A,'Dielectric Unions'!A:A,'MI Fittings - XH'!A:A),"")</f>
        <v/>
      </c>
    </row>
    <row r="412" spans="1:1" ht="15.75" hidden="1"/>
    <row r="413" spans="1:1" ht="15.75" hidden="1"/>
    <row r="414" spans="1:1" ht="15.75" hidden="1"/>
    <row r="415" spans="1:1" ht="15.75" hidden="1"/>
    <row r="416" spans="1:1" ht="15.75" hidden="1"/>
    <row r="417" ht="15.75" hidden="1"/>
    <row r="418" ht="15.75" hidden="1"/>
    <row r="419" ht="15.75" hidden="1"/>
    <row r="420" ht="15.75" hidden="1"/>
    <row r="421" ht="15.75" hidden="1"/>
    <row r="422" ht="15.75" hidden="1"/>
    <row r="423" ht="15.75" hidden="1"/>
    <row r="424" ht="15.75" hidden="1"/>
    <row r="425" ht="15.75" hidden="1"/>
    <row r="426" ht="15.75" hidden="1"/>
    <row r="427" ht="15.75" hidden="1"/>
    <row r="428" ht="15.75" hidden="1"/>
    <row r="429" ht="15.75" hidden="1"/>
    <row r="430" ht="15.75" hidden="1"/>
    <row r="431" ht="15.75" hidden="1"/>
    <row r="432" ht="15.75" hidden="1"/>
    <row r="433" ht="15.75" hidden="1"/>
    <row r="434" ht="15.75" hidden="1"/>
    <row r="435" ht="15.75" hidden="1"/>
    <row r="436" ht="15.75" hidden="1"/>
    <row r="437" ht="15.75" hidden="1"/>
    <row r="438" ht="15.75" hidden="1"/>
    <row r="439" ht="15.75" hidden="1"/>
    <row r="440" ht="15.75" hidden="1"/>
    <row r="441" ht="15.75" hidden="1"/>
    <row r="442" ht="15.75" hidden="1"/>
    <row r="443" ht="15.75" hidden="1"/>
    <row r="444" ht="15.75" hidden="1"/>
    <row r="445" ht="15.75" hidden="1"/>
    <row r="446" ht="15.75" hidden="1"/>
    <row r="447" ht="15.75" hidden="1"/>
    <row r="448" ht="15.75" hidden="1"/>
    <row r="449" ht="15.75" hidden="1"/>
    <row r="450" ht="15.75" hidden="1"/>
    <row r="451" ht="15.75" hidden="1"/>
    <row r="452" ht="15.75" hidden="1"/>
    <row r="453" ht="15.75" hidden="1"/>
    <row r="454" ht="15.75" hidden="1"/>
    <row r="455" ht="15.75" hidden="1"/>
    <row r="456" ht="15.75" hidden="1"/>
    <row r="457" ht="15.75" hidden="1"/>
    <row r="458" ht="15.75" hidden="1"/>
    <row r="459" ht="15.75" hidden="1"/>
    <row r="460" ht="15.75" hidden="1"/>
    <row r="461" ht="15.75" hidden="1"/>
    <row r="462" ht="15.75" hidden="1"/>
    <row r="463" ht="15.75" hidden="1"/>
    <row r="464" ht="15.75" hidden="1"/>
    <row r="465" ht="15.75" hidden="1"/>
    <row r="466" ht="15.75" hidden="1"/>
    <row r="467" ht="15.75" hidden="1"/>
    <row r="468" ht="15.75" hidden="1"/>
    <row r="469" ht="15.75" hidden="1"/>
    <row r="470" ht="15.75" hidden="1"/>
    <row r="471" ht="15.75" hidden="1"/>
    <row r="472" ht="15.75" hidden="1"/>
    <row r="473" ht="15.75" hidden="1"/>
    <row r="474" ht="15.75" hidden="1"/>
    <row r="475" ht="15.75" hidden="1"/>
    <row r="476" ht="15.75" hidden="1"/>
    <row r="477" ht="15.75" hidden="1"/>
    <row r="478" ht="15.75" hidden="1"/>
    <row r="479" ht="15.75" hidden="1"/>
    <row r="480" ht="15.75" hidden="1"/>
    <row r="481" ht="15.75" hidden="1"/>
    <row r="482" ht="15.75" hidden="1"/>
    <row r="483" ht="15.75" hidden="1"/>
    <row r="484" ht="15.75" hidden="1"/>
    <row r="485" ht="15.75" hidden="1"/>
    <row r="486" ht="15.75" hidden="1"/>
    <row r="487" ht="15.75" hidden="1"/>
    <row r="488" ht="15.75" hidden="1"/>
    <row r="489" ht="15.75" hidden="1"/>
    <row r="490" ht="15.75" hidden="1"/>
    <row r="491" ht="15.75" hidden="1"/>
    <row r="492" ht="15.75" hidden="1"/>
    <row r="493" ht="15.75" hidden="1"/>
    <row r="494" ht="15.75" hidden="1"/>
    <row r="495" ht="15.75" hidden="1"/>
    <row r="496" ht="15.75" hidden="1"/>
    <row r="497" ht="15.75" hidden="1"/>
    <row r="498" ht="15.75" hidden="1"/>
    <row r="499" ht="15.75" hidden="1"/>
    <row r="500" ht="15.75" hidden="1"/>
    <row r="501" ht="15.75" hidden="1"/>
    <row r="502" ht="15.75" hidden="1"/>
    <row r="503" ht="15.75" hidden="1"/>
    <row r="504" ht="15.75" hidden="1"/>
    <row r="505" ht="15.75" hidden="1"/>
    <row r="506" ht="15.75" hidden="1"/>
    <row r="507" ht="15.75" hidden="1"/>
    <row r="508" ht="15.75" hidden="1"/>
    <row r="509" ht="15.75" hidden="1"/>
    <row r="510" ht="15.75" hidden="1"/>
    <row r="511" ht="15.75" hidden="1"/>
    <row r="512" ht="15.75" hidden="1"/>
    <row r="513" ht="15.75" hidden="1"/>
    <row r="514" ht="15.75" hidden="1"/>
    <row r="515" ht="15.75" hidden="1"/>
    <row r="516" ht="15.75" hidden="1"/>
    <row r="517" ht="15.75" hidden="1"/>
    <row r="518" ht="15.75" hidden="1"/>
    <row r="519" ht="15.75" hidden="1"/>
    <row r="520" ht="15.75" hidden="1"/>
    <row r="521" ht="15.75" hidden="1"/>
    <row r="522" ht="15.75" hidden="1"/>
    <row r="682" ht="15" customHeight="1"/>
    <row r="683" ht="15" customHeight="1"/>
  </sheetData>
  <sheetProtection algorithmName="SHA-512" hashValue="6Z4GwrxozOgfrwu73N7n4AadWkjoKDapH2VraCDz/haS0emlJ30hNG+U26oPAYnOEwaOOJ1CcGeSnUKbJJ1+mQ==" saltValue="ixPhQfWIwWbMUWAOb4sV/g==" spinCount="100000" sheet="1" objects="1" scenarios="1" formatColumns="0" autoFilter="0"/>
  <protectedRanges>
    <protectedRange sqref="G29:G39 G5:G27 G55:G68 G70:G83 G85:G98 G112:G124 G100:G110 G41:G53" name="Range2"/>
    <protectedRange sqref="J29:J39 J100:J110 J55:J68 J70:J83 J85:J98 J5:J27 J112:J124 J41:J53" name="Range1"/>
  </protectedRanges>
  <autoFilter ref="J3:J124" xr:uid="{8F875FDC-6267-4279-B126-86F312E3AAC2}"/>
  <mergeCells count="2">
    <mergeCell ref="K1:K2"/>
    <mergeCell ref="B2:C2"/>
  </mergeCells>
  <conditionalFormatting sqref="C1:C2">
    <cfRule type="duplicateValues" dxfId="3" priority="1"/>
  </conditionalFormatting>
  <hyperlinks>
    <hyperlink ref="K1" location="'Lead Sheet'!A1" display="CLICK TO RETURN TO LEAD SHEET" xr:uid="{7DDACB78-E27C-45A3-B40F-B3EBAF2CE67B}"/>
    <hyperlink ref="D3" r:id="rId1" xr:uid="{EA5C7710-B629-4F83-8B32-F6E5B53047B2}"/>
  </hyperlinks>
  <pageMargins left="0.7" right="0.7" top="0.75" bottom="0.75" header="0.3" footer="0.3"/>
  <pageSetup scale="53" fitToHeight="0" orientation="portrait" r:id="rId2"/>
  <headerFooter>
    <oddHeader>&amp;LSTEEL NIPPLES - XH
&amp;K000000Subject to change without notice&amp;RSTEEL NIPPLES - XH
Page &amp;P of &amp;N</oddHeader>
    <oddFooter>&amp;L&amp;"Calibri,Regular"&amp;10&amp;K000000Alro Products International_x000D_sales@alroproducts.com&amp;C&amp;"Calibri,Regular"&amp;10 &amp;K0000002348 Linden Blvd, Brooklyn, NY 11208_x000D_www.alroproducts.com&amp;R&amp;"Calibri,Regular"&amp;10&amp;K000000Tel: (718) 566-1000_x000D_Fax: (718) 566-1799</oddFooter>
  </headerFooter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74B99E-40A3-43E6-9814-AA24A35E3F67}">
  <sheetPr codeName="Sheet27">
    <tabColor rgb="FFFF0000"/>
    <pageSetUpPr fitToPage="1"/>
  </sheetPr>
  <dimension ref="A1:N683"/>
  <sheetViews>
    <sheetView showGridLines="0" showRuler="0" zoomScaleNormal="100" workbookViewId="0">
      <pane ySplit="3" topLeftCell="A4" activePane="bottomLeft" state="frozen"/>
      <selection activeCell="B1" sqref="A1:B1048576"/>
      <selection pane="bottomLeft" activeCell="F2" sqref="F2"/>
    </sheetView>
  </sheetViews>
  <sheetFormatPr defaultColWidth="0" defaultRowHeight="15.75" zeroHeight="1"/>
  <cols>
    <col min="1" max="1" width="8.5703125" style="304" hidden="1" customWidth="1"/>
    <col min="2" max="2" width="15.7109375" style="45" customWidth="1"/>
    <col min="3" max="3" width="9.85546875" style="47" customWidth="1"/>
    <col min="4" max="4" width="40.7109375" style="364" customWidth="1"/>
    <col min="5" max="5" width="10.5703125" style="1297" bestFit="1" customWidth="1"/>
    <col min="6" max="6" width="9.85546875" style="366" customWidth="1"/>
    <col min="7" max="7" width="9.140625" style="1336" customWidth="1"/>
    <col min="8" max="8" width="9.85546875" style="50" customWidth="1"/>
    <col min="9" max="9" width="9.85546875" style="531" customWidth="1"/>
    <col min="10" max="10" width="9.85546875" customWidth="1"/>
    <col min="11" max="11" width="11.7109375" style="1288" customWidth="1"/>
    <col min="12" max="12" width="15.7109375" style="45" customWidth="1"/>
    <col min="13" max="13" width="15.7109375" style="1288" customWidth="1"/>
    <col min="14" max="14" width="8.85546875" style="45" customWidth="1"/>
    <col min="15" max="16384" width="8.85546875" style="45" hidden="1"/>
  </cols>
  <sheetData>
    <row r="1" spans="1:14" ht="72.75" customHeight="1" thickBot="1">
      <c r="B1" s="524"/>
      <c r="C1" s="1154"/>
      <c r="D1" s="526"/>
      <c r="E1" s="1363"/>
      <c r="F1" s="311"/>
      <c r="G1" s="1368"/>
      <c r="H1" s="1155"/>
      <c r="I1" s="1156"/>
      <c r="J1" s="1179" t="s">
        <v>5176</v>
      </c>
      <c r="K1" s="1889" t="s">
        <v>3940</v>
      </c>
    </row>
    <row r="2" spans="1:14" ht="16.5" thickBot="1">
      <c r="B2" s="1891" t="s">
        <v>12589</v>
      </c>
      <c r="C2" s="1892"/>
      <c r="D2" s="495"/>
      <c r="E2" s="1364"/>
      <c r="F2" s="1194" t="str">
        <f>'Lead Sheet'!B30</f>
        <v>NET</v>
      </c>
      <c r="G2" s="1369"/>
      <c r="H2" s="1157"/>
      <c r="I2" s="497"/>
      <c r="J2" s="1181"/>
      <c r="K2" s="1890"/>
    </row>
    <row r="3" spans="1:14" s="307" customFormat="1" ht="43.5" thickBot="1">
      <c r="A3" s="305"/>
      <c r="B3" s="1158"/>
      <c r="C3" s="1159" t="s">
        <v>552</v>
      </c>
      <c r="D3" s="1160" t="s">
        <v>5202</v>
      </c>
      <c r="E3" s="1365" t="s">
        <v>553</v>
      </c>
      <c r="F3" s="1161" t="s">
        <v>0</v>
      </c>
      <c r="G3" s="1365" t="s">
        <v>670</v>
      </c>
      <c r="H3" s="1162" t="s">
        <v>3</v>
      </c>
      <c r="I3" s="1163" t="s">
        <v>4</v>
      </c>
      <c r="J3" s="1180" t="s">
        <v>2</v>
      </c>
      <c r="K3" s="1371" t="s">
        <v>424</v>
      </c>
      <c r="L3" s="1153" t="s">
        <v>5638</v>
      </c>
      <c r="M3" s="1375">
        <f>SUM(K:K)</f>
        <v>0</v>
      </c>
      <c r="N3" s="464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4" s="1164"/>
      <c r="C4" s="1165"/>
      <c r="D4" s="558" t="s">
        <v>1125</v>
      </c>
      <c r="E4" s="1366"/>
      <c r="F4" s="1167"/>
      <c r="G4" s="1366"/>
      <c r="H4" s="1166"/>
      <c r="I4" s="1168"/>
      <c r="J4" s="244"/>
      <c r="K4" s="1372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5" s="477"/>
      <c r="C5" s="1088" t="s">
        <v>1126</v>
      </c>
      <c r="D5" s="1169" t="s">
        <v>5431</v>
      </c>
      <c r="E5" s="1337">
        <v>55.199999999999996</v>
      </c>
      <c r="F5" s="1090" t="str">
        <f>$F$2</f>
        <v>NET</v>
      </c>
      <c r="G5" s="1370" t="str">
        <f t="shared" ref="G5:G13" si="0">IFERROR(E5*F5,"-")</f>
        <v>-</v>
      </c>
      <c r="H5" s="57">
        <v>1</v>
      </c>
      <c r="I5" s="57">
        <v>1</v>
      </c>
      <c r="J5" s="71"/>
      <c r="K5" s="1373">
        <f t="shared" ref="K5:K13" si="1">IFERROR(G5*J5,0)</f>
        <v>0</v>
      </c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6" s="477"/>
      <c r="C6" s="1095" t="s">
        <v>1127</v>
      </c>
      <c r="D6" s="1170" t="s">
        <v>5432</v>
      </c>
      <c r="E6" s="1339">
        <v>90.1</v>
      </c>
      <c r="F6" s="1097" t="str">
        <f t="shared" ref="F6:F11" si="2">$F$2</f>
        <v>NET</v>
      </c>
      <c r="G6" s="1370" t="str">
        <f t="shared" si="0"/>
        <v>-</v>
      </c>
      <c r="H6" s="1098">
        <v>1</v>
      </c>
      <c r="I6" s="1098">
        <v>1</v>
      </c>
      <c r="J6" s="69"/>
      <c r="K6" s="1373">
        <f t="shared" si="1"/>
        <v>0</v>
      </c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7" s="477"/>
      <c r="C7" s="1095" t="s">
        <v>1128</v>
      </c>
      <c r="D7" s="1171" t="s">
        <v>5433</v>
      </c>
      <c r="E7" s="1339">
        <v>132.4</v>
      </c>
      <c r="F7" s="1097" t="str">
        <f t="shared" si="2"/>
        <v>NET</v>
      </c>
      <c r="G7" s="1370" t="str">
        <f t="shared" si="0"/>
        <v>-</v>
      </c>
      <c r="H7" s="1098">
        <v>1</v>
      </c>
      <c r="I7" s="1098">
        <v>1</v>
      </c>
      <c r="J7" s="69"/>
      <c r="K7" s="1373">
        <f t="shared" si="1"/>
        <v>0</v>
      </c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8" s="477"/>
      <c r="C8" s="1095" t="s">
        <v>1129</v>
      </c>
      <c r="D8" s="1170" t="s">
        <v>5434</v>
      </c>
      <c r="E8" s="1339">
        <v>201.6</v>
      </c>
      <c r="F8" s="1097" t="str">
        <f t="shared" si="2"/>
        <v>NET</v>
      </c>
      <c r="G8" s="1370" t="str">
        <f t="shared" si="0"/>
        <v>-</v>
      </c>
      <c r="H8" s="1098">
        <v>1</v>
      </c>
      <c r="I8" s="1098">
        <v>1</v>
      </c>
      <c r="J8" s="69"/>
      <c r="K8" s="1373">
        <f t="shared" si="1"/>
        <v>0</v>
      </c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9" s="477"/>
      <c r="C9" s="1095" t="s">
        <v>1130</v>
      </c>
      <c r="D9" s="1170" t="s">
        <v>5435</v>
      </c>
      <c r="E9" s="1339">
        <v>255.79999999999998</v>
      </c>
      <c r="F9" s="1097" t="str">
        <f t="shared" si="2"/>
        <v>NET</v>
      </c>
      <c r="G9" s="1370" t="str">
        <f t="shared" si="0"/>
        <v>-</v>
      </c>
      <c r="H9" s="1098">
        <v>1</v>
      </c>
      <c r="I9" s="1098">
        <v>1</v>
      </c>
      <c r="J9" s="69"/>
      <c r="K9" s="1373">
        <f t="shared" si="1"/>
        <v>0</v>
      </c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0" s="477"/>
      <c r="C10" s="1095" t="s">
        <v>1131</v>
      </c>
      <c r="D10" s="1170" t="s">
        <v>5436</v>
      </c>
      <c r="E10" s="1339">
        <v>400.3</v>
      </c>
      <c r="F10" s="1097" t="str">
        <f t="shared" si="2"/>
        <v>NET</v>
      </c>
      <c r="G10" s="1370" t="str">
        <f t="shared" si="0"/>
        <v>-</v>
      </c>
      <c r="H10" s="1098">
        <v>1</v>
      </c>
      <c r="I10" s="1098">
        <v>1</v>
      </c>
      <c r="J10" s="69"/>
      <c r="K10" s="1373">
        <f t="shared" si="1"/>
        <v>0</v>
      </c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1" s="477"/>
      <c r="C11" s="1095" t="s">
        <v>1132</v>
      </c>
      <c r="D11" s="1170" t="s">
        <v>5437</v>
      </c>
      <c r="E11" s="1339">
        <v>585</v>
      </c>
      <c r="F11" s="1097" t="str">
        <f t="shared" si="2"/>
        <v>NET</v>
      </c>
      <c r="G11" s="1370" t="str">
        <f t="shared" si="0"/>
        <v>-</v>
      </c>
      <c r="H11" s="1098">
        <v>1</v>
      </c>
      <c r="I11" s="1098">
        <v>1</v>
      </c>
      <c r="J11" s="69"/>
      <c r="K11" s="1373">
        <f t="shared" si="1"/>
        <v>0</v>
      </c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2" s="477"/>
      <c r="C12" s="1088" t="s">
        <v>1133</v>
      </c>
      <c r="D12" s="1170" t="s">
        <v>5438</v>
      </c>
      <c r="E12" s="1339">
        <v>816.9</v>
      </c>
      <c r="F12" s="1097" t="str">
        <f>$F$2</f>
        <v>NET</v>
      </c>
      <c r="G12" s="1370" t="str">
        <f t="shared" si="0"/>
        <v>-</v>
      </c>
      <c r="H12" s="1098">
        <v>1</v>
      </c>
      <c r="I12" s="1098">
        <v>1</v>
      </c>
      <c r="J12" s="69"/>
      <c r="K12" s="1373">
        <f t="shared" si="1"/>
        <v>0</v>
      </c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3" s="477"/>
      <c r="C13" s="1102" t="s">
        <v>1134</v>
      </c>
      <c r="D13" s="1172" t="s">
        <v>5439</v>
      </c>
      <c r="E13" s="1338">
        <v>1367.7</v>
      </c>
      <c r="F13" s="1093" t="str">
        <f>$F$2</f>
        <v>NET</v>
      </c>
      <c r="G13" s="1370" t="str">
        <f t="shared" si="0"/>
        <v>-</v>
      </c>
      <c r="H13" s="1094">
        <v>1</v>
      </c>
      <c r="I13" s="1094">
        <v>1</v>
      </c>
      <c r="J13" s="70"/>
      <c r="K13" s="1373">
        <f t="shared" si="1"/>
        <v>0</v>
      </c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4" s="1173"/>
      <c r="C14" s="1174"/>
      <c r="D14" s="565" t="s">
        <v>1135</v>
      </c>
      <c r="E14" s="1367"/>
      <c r="F14" s="1175"/>
      <c r="G14" s="1367"/>
      <c r="H14" s="1177"/>
      <c r="I14" s="1176"/>
      <c r="J14" s="245"/>
      <c r="K14" s="1374"/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5" s="477"/>
      <c r="C15" s="1088" t="s">
        <v>1136</v>
      </c>
      <c r="D15" s="1169" t="s">
        <v>5440</v>
      </c>
      <c r="E15" s="1337">
        <v>41</v>
      </c>
      <c r="F15" s="1090" t="str">
        <f t="shared" ref="F15:F20" si="3">$F$2</f>
        <v>NET</v>
      </c>
      <c r="G15" s="1370" t="str">
        <f t="shared" ref="G15:G20" si="4">IFERROR(E15*F15,"-")</f>
        <v>-</v>
      </c>
      <c r="H15" s="57">
        <v>1</v>
      </c>
      <c r="I15" s="57">
        <v>1</v>
      </c>
      <c r="J15" s="71"/>
      <c r="K15" s="1373">
        <f t="shared" ref="K15:K20" si="5">IFERROR(G15*J15,0)</f>
        <v>0</v>
      </c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6" s="477"/>
      <c r="C16" s="1095" t="s">
        <v>1137</v>
      </c>
      <c r="D16" s="1170" t="s">
        <v>5441</v>
      </c>
      <c r="E16" s="1339">
        <v>66.2</v>
      </c>
      <c r="F16" s="1097" t="str">
        <f t="shared" si="3"/>
        <v>NET</v>
      </c>
      <c r="G16" s="1370" t="str">
        <f t="shared" si="4"/>
        <v>-</v>
      </c>
      <c r="H16" s="1098">
        <v>1</v>
      </c>
      <c r="I16" s="1098">
        <v>1</v>
      </c>
      <c r="J16" s="69"/>
      <c r="K16" s="1373">
        <f t="shared" si="5"/>
        <v>0</v>
      </c>
    </row>
    <row r="17" spans="1:1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7" s="477"/>
      <c r="C17" s="1095" t="s">
        <v>1138</v>
      </c>
      <c r="D17" s="1171" t="s">
        <v>5442</v>
      </c>
      <c r="E17" s="1339">
        <v>101.19999999999999</v>
      </c>
      <c r="F17" s="1097" t="str">
        <f t="shared" si="3"/>
        <v>NET</v>
      </c>
      <c r="G17" s="1370" t="str">
        <f t="shared" si="4"/>
        <v>-</v>
      </c>
      <c r="H17" s="1098">
        <v>1</v>
      </c>
      <c r="I17" s="1098">
        <v>1</v>
      </c>
      <c r="J17" s="69"/>
      <c r="K17" s="1373">
        <f t="shared" si="5"/>
        <v>0</v>
      </c>
    </row>
    <row r="18" spans="1:1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8" s="477"/>
      <c r="C18" s="1095" t="s">
        <v>1139</v>
      </c>
      <c r="D18" s="1170" t="s">
        <v>5443</v>
      </c>
      <c r="E18" s="1339">
        <v>167.2</v>
      </c>
      <c r="F18" s="1097" t="str">
        <f t="shared" si="3"/>
        <v>NET</v>
      </c>
      <c r="G18" s="1370" t="str">
        <f t="shared" si="4"/>
        <v>-</v>
      </c>
      <c r="H18" s="1098">
        <v>1</v>
      </c>
      <c r="I18" s="1098">
        <v>1</v>
      </c>
      <c r="J18" s="69"/>
      <c r="K18" s="1373">
        <f t="shared" si="5"/>
        <v>0</v>
      </c>
    </row>
    <row r="19" spans="1:1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19" s="477"/>
      <c r="C19" s="1095" t="s">
        <v>1140</v>
      </c>
      <c r="D19" s="1170" t="s">
        <v>5444</v>
      </c>
      <c r="E19" s="1339">
        <v>230.10000000000002</v>
      </c>
      <c r="F19" s="1097" t="str">
        <f t="shared" si="3"/>
        <v>NET</v>
      </c>
      <c r="G19" s="1370" t="str">
        <f t="shared" si="4"/>
        <v>-</v>
      </c>
      <c r="H19" s="1098">
        <v>1</v>
      </c>
      <c r="I19" s="1098">
        <v>1</v>
      </c>
      <c r="J19" s="69"/>
      <c r="K19" s="1373">
        <f t="shared" si="5"/>
        <v>0</v>
      </c>
    </row>
    <row r="20" spans="1:1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0" s="477"/>
      <c r="C20" s="1091" t="s">
        <v>1141</v>
      </c>
      <c r="D20" s="1172" t="s">
        <v>5445</v>
      </c>
      <c r="E20" s="1338">
        <v>353.9</v>
      </c>
      <c r="F20" s="1093" t="str">
        <f t="shared" si="3"/>
        <v>NET</v>
      </c>
      <c r="G20" s="1370" t="str">
        <f t="shared" si="4"/>
        <v>-</v>
      </c>
      <c r="H20" s="1094">
        <v>1</v>
      </c>
      <c r="I20" s="1094">
        <v>1</v>
      </c>
      <c r="J20" s="94"/>
      <c r="K20" s="1373">
        <f t="shared" si="5"/>
        <v>0</v>
      </c>
    </row>
    <row r="21" spans="1:1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1" s="1173"/>
      <c r="C21" s="1174"/>
      <c r="D21" s="565" t="s">
        <v>1142</v>
      </c>
      <c r="E21" s="1367"/>
      <c r="F21" s="1175"/>
      <c r="G21" s="1367"/>
      <c r="H21" s="1177"/>
      <c r="I21" s="1176"/>
      <c r="J21" s="245"/>
      <c r="K21" s="1374"/>
    </row>
    <row r="22" spans="1:1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2" s="477"/>
      <c r="C22" s="1088" t="s">
        <v>1143</v>
      </c>
      <c r="D22" s="1178" t="s">
        <v>1144</v>
      </c>
      <c r="E22" s="1337">
        <v>101.61</v>
      </c>
      <c r="F22" s="1090" t="str">
        <f>$F$2</f>
        <v>NET</v>
      </c>
      <c r="G22" s="1370" t="str">
        <f>IFERROR(E22*F22,"-")</f>
        <v>-</v>
      </c>
      <c r="H22" s="57">
        <v>1</v>
      </c>
      <c r="I22" s="57">
        <v>1</v>
      </c>
      <c r="J22" s="71"/>
      <c r="K22" s="1373">
        <f>IFERROR(G22*J22,0)</f>
        <v>0</v>
      </c>
    </row>
    <row r="23" spans="1:1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3" s="477"/>
      <c r="C23" s="1095" t="s">
        <v>1145</v>
      </c>
      <c r="D23" s="1170" t="s">
        <v>1146</v>
      </c>
      <c r="E23" s="1339">
        <v>115.73</v>
      </c>
      <c r="F23" s="1097" t="str">
        <f>$F$2</f>
        <v>NET</v>
      </c>
      <c r="G23" s="1370" t="str">
        <f>IFERROR(E23*F23,"-")</f>
        <v>-</v>
      </c>
      <c r="H23" s="1098">
        <v>1</v>
      </c>
      <c r="I23" s="1098">
        <v>1</v>
      </c>
      <c r="J23" s="69"/>
      <c r="K23" s="1373">
        <f>IFERROR(G23*J23,0)</f>
        <v>0</v>
      </c>
    </row>
    <row r="24" spans="1:1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4" s="477"/>
      <c r="C24" s="1095" t="s">
        <v>1147</v>
      </c>
      <c r="D24" s="1170" t="s">
        <v>1148</v>
      </c>
      <c r="E24" s="1297">
        <v>163.63</v>
      </c>
      <c r="F24" s="1097" t="str">
        <f>$F$2</f>
        <v>NET</v>
      </c>
      <c r="G24" s="1370" t="str">
        <f>IFERROR(E24*F24,"-")</f>
        <v>-</v>
      </c>
      <c r="H24" s="1098">
        <v>1</v>
      </c>
      <c r="I24" s="1098">
        <v>1</v>
      </c>
      <c r="J24" s="69"/>
      <c r="K24" s="1373">
        <f>IFERROR(G24*J24,0)</f>
        <v>0</v>
      </c>
    </row>
    <row r="25" spans="1:1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5" s="477"/>
      <c r="C25" s="1095" t="s">
        <v>1149</v>
      </c>
      <c r="D25" s="1170" t="s">
        <v>1150</v>
      </c>
      <c r="E25" s="1339">
        <v>232.79</v>
      </c>
      <c r="F25" s="1097" t="str">
        <f>$F$2</f>
        <v>NET</v>
      </c>
      <c r="G25" s="1370" t="str">
        <f>IFERROR(E25*F25,"-")</f>
        <v>-</v>
      </c>
      <c r="H25" s="1098">
        <v>1</v>
      </c>
      <c r="I25" s="1098">
        <v>1</v>
      </c>
      <c r="J25" s="69"/>
      <c r="K25" s="1373">
        <f>IFERROR(G25*J25,0)</f>
        <v>0</v>
      </c>
    </row>
    <row r="26" spans="1:1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  <c r="B26" s="492"/>
      <c r="C26" s="1095" t="s">
        <v>1151</v>
      </c>
      <c r="D26" s="1170" t="s">
        <v>1152</v>
      </c>
      <c r="E26" s="1339">
        <v>371.76</v>
      </c>
      <c r="F26" s="1097" t="str">
        <f>$F$2</f>
        <v>NET</v>
      </c>
      <c r="G26" s="1370" t="str">
        <f>IFERROR(E26*F26,"-")</f>
        <v>-</v>
      </c>
      <c r="H26" s="1098">
        <v>1</v>
      </c>
      <c r="I26" s="1098">
        <v>1</v>
      </c>
      <c r="J26" s="69"/>
      <c r="K26" s="1373">
        <f>IFERROR(G26*J26,0)</f>
        <v>0</v>
      </c>
    </row>
    <row r="27" spans="1:1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" spans="1:11" hidden="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" spans="1:11" hidden="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" spans="1:11" hidden="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" spans="1:11" hidden="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" spans="1:11" hidden="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" spans="1:1" hidden="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" spans="1:1" hidden="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" spans="1:1" hidden="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" spans="1:1" hidden="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" spans="1:1" hidden="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" spans="1:1" hidden="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" spans="1:1" hidden="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" spans="1:1" hidden="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" spans="1:1" hidden="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" spans="1:1" hidden="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" spans="1:1" hidden="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" spans="1:1" hidden="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" spans="1:1" hidden="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" spans="1:1" hidden="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" spans="1:1" hidden="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" spans="1:1" hidden="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" spans="1:1" hidden="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" spans="1:1" hidden="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" spans="1:1" hidden="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" spans="1:1" hidden="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" spans="1:1" hidden="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" spans="1:1" hidden="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" spans="1:1" hidden="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" spans="1:1" hidden="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" spans="1:1" hidden="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" spans="1:1" hidden="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" spans="1:1" hidden="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" spans="1:1" hidden="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" spans="1:1" hidden="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" spans="1:1" hidden="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" spans="1:1" hidden="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" spans="1:1" hidden="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" spans="1:1" hidden="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" spans="1:1" hidden="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" spans="1:1" hidden="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8" spans="1:1" hidden="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9" spans="1:1" hidden="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0" spans="1:1" hidden="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1" spans="1:1" hidden="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2" spans="1:1" hidden="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3" spans="1:1" hidden="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4" spans="1:1" hidden="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5" spans="1:1" hidden="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6" spans="1:1" hidden="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7" spans="1:1" hidden="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8" spans="1:1" hidden="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79" spans="1:1" hidden="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0" spans="1:1" hidden="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1" spans="1:1" hidden="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2" spans="1:1" hidden="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3" spans="1:1" hidden="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4" spans="1:1" hidden="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5" spans="1:1" hidden="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6" spans="1:1" hidden="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7" spans="1:1" hidden="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8" spans="1:1" hidden="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89" spans="1:1" hidden="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0" spans="1:1" hidden="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1" spans="1:1" hidden="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2" spans="1:1" hidden="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3" spans="1:1" hidden="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4" spans="1:1" hidden="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5" spans="1:1" hidden="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6" spans="1:1" hidden="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7" spans="1:1" hidden="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8" spans="1:1" hidden="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99" spans="1:1" hidden="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0" spans="1:1" hidden="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1" spans="1:1" hidden="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2" spans="1:1" hidden="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3" spans="1:1" hidden="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4" spans="1:1" hidden="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5" spans="1:1" hidden="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6" spans="1:1" hidden="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7" spans="1:1" hidden="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8" spans="1:1" hidden="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09" spans="1:1" hidden="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0" spans="1:1" hidden="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1" spans="1:1" hidden="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2" spans="1:1" hidden="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3" spans="1:1" hidden="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4" spans="1:1" hidden="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5" spans="1:1" hidden="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6" spans="1:1" hidden="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7" spans="1:1" hidden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8" spans="1:1" hidden="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19" spans="1:1" hidden="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0" spans="1:1" hidden="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1" spans="1:1" hidden="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2" spans="1:1" hidden="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3" spans="1:1" hidden="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4" spans="1:1" hidden="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5" spans="1:1" hidden="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6" spans="1:1" hidden="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7" spans="1:1" hidden="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8" spans="1:1" hidden="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29" spans="1:1" hidden="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0" spans="1:1" hidden="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1" spans="1:1" hidden="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2" spans="1:1" hidden="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3" spans="1:1" hidden="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4" spans="1:1" hidden="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5" spans="1:1" hidden="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6" spans="1:1" hidden="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7" spans="1:1" hidden="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8" spans="1:1" hidden="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39" spans="1:1" hidden="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0" spans="1:1" hidden="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1" spans="1:1" hidden="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2" spans="1:1" hidden="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3" spans="1:1" hidden="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4" spans="1:1" hidden="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5" spans="1:1" hidden="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6" spans="1:1" hidden="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7" spans="1:1" hidden="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8" spans="1:1" hidden="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49" spans="1:1" hidden="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0" spans="1:1" hidden="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1" spans="1:1" hidden="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2" spans="1:1" hidden="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3" spans="1:1" hidden="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4" spans="1:1" hidden="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5" spans="1:1" hidden="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6" spans="1:1" hidden="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7" spans="1:1" hidden="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8" spans="1:1" hidden="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59" spans="1:1" hidden="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0" spans="1:1" hidden="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1" spans="1:1" hidden="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2" spans="1:1" hidden="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3" spans="1:1" hidden="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4" spans="1:1" hidden="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5" spans="1:1" hidden="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6" spans="1:1" hidden="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7" spans="1:1" hidden="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8" spans="1:1" hidden="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69" spans="1:1" hidden="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0" spans="1:1" hidden="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1" spans="1:1" hidden="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2" spans="1:1" hidden="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3" spans="1:1" hidden="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4" spans="1:1" hidden="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5" spans="1:1" hidden="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6" spans="1:1" hidden="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7" spans="1:1" hidden="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8" spans="1:1" hidden="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79" spans="1:1" hidden="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0" spans="1:1" hidden="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1" spans="1:1" hidden="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2" spans="1:1" hidden="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3" spans="1:1" hidden="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4" spans="1:1" hidden="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5" spans="1:1" hidden="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6" spans="1:1" hidden="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7" spans="1:1" hidden="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8" spans="1:1" hidden="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89" spans="1:1" hidden="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0" spans="1:1" hidden="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1" spans="1:1" hidden="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2" spans="1:1" hidden="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3" spans="1:1" hidden="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4" spans="1:1" hidden="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5" spans="1:1" hidden="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6" spans="1:1" hidden="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7" spans="1:1" hidden="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8" spans="1:1" hidden="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199" spans="1:1" hidden="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0" spans="1:1" hidden="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1" spans="1:1" hidden="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2" spans="1:1" hidden="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3" spans="1:1" hidden="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4" spans="1:1" hidden="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5" spans="1:1" hidden="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6" spans="1:1" hidden="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7" spans="1:1" hidden="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8" spans="1:1" hidden="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09" spans="1:1" hidden="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0" spans="1:1" hidden="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1" spans="1:1" hidden="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2" spans="1:1" hidden="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3" spans="1:1" hidden="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4" spans="1:1" hidden="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5" spans="1:1" hidden="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6" spans="1:1" hidden="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7" spans="1:1" hidden="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8" spans="1:1" hidden="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19" spans="1:1" hidden="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0" spans="1:1" hidden="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1" spans="1:1" hidden="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2" spans="1:1" hidden="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3" spans="1:1" hidden="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4" spans="1:1" hidden="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5" spans="1:1" hidden="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6" spans="1:1" hidden="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7" spans="1:1" hidden="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8" spans="1:1" hidden="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29" spans="1:1" hidden="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0" spans="1:1" hidden="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1" spans="1:1" hidden="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2" spans="1:1" hidden="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3" spans="1:1" hidden="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4" spans="1:1" hidden="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5" spans="1:1" hidden="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6" spans="1:1" hidden="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7" spans="1:1" hidden="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8" spans="1:1" hidden="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39" spans="1:1" hidden="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0" spans="1:1" hidden="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1" spans="1:1" hidden="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2" spans="1:1" hidden="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3" spans="1:1" hidden="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4" spans="1:1" hidden="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5" spans="1:1" hidden="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6" spans="1:1" hidden="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7" spans="1:1" hidden="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8" spans="1:1" hidden="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49" spans="1:1" hidden="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0" spans="1:1" hidden="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1" spans="1:1" hidden="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2" spans="1:1" hidden="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3" spans="1:1" hidden="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4" spans="1:1" hidden="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5" spans="1:1" hidden="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6" spans="1:1" hidden="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7" spans="1:1" hidden="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8" spans="1:1" hidden="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59" spans="1:1" hidden="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0" spans="1:1" hidden="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1" spans="1:1" hidden="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2" spans="1:1" hidden="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3" spans="1:1" hidden="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4" spans="1:1" hidden="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5" spans="1:1" hidden="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6" spans="1:1" hidden="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7" spans="1:1" hidden="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8" spans="1:1" hidden="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69" spans="1:1" hidden="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0" spans="1:1" hidden="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1" spans="1:1" hidden="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2" spans="1:1" hidden="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3" spans="1:1" hidden="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4" spans="1:1" hidden="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5" spans="1:1" hidden="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6" spans="1:1" hidden="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7" spans="1:1" hidden="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8" spans="1:1" hidden="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79" spans="1:1" hidden="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0" spans="1:1" hidden="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1" spans="1:1" hidden="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2" spans="1:1" hidden="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3" spans="1:1" hidden="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4" spans="1:1" hidden="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5" spans="1:1" hidden="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6" spans="1:1" hidden="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7" spans="1:1" hidden="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8" spans="1:1" hidden="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89" spans="1:1" hidden="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0" spans="1:1" hidden="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1" spans="1:1" hidden="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2" spans="1:1" hidden="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3" spans="1:1" hidden="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4" spans="1:1" hidden="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5" spans="1:1" hidden="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6" spans="1:1" hidden="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7" spans="1:1" hidden="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8" spans="1:1" hidden="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299" spans="1:1" hidden="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0" spans="1:1" hidden="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1" spans="1:1" hidden="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2" spans="1:1" hidden="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3" spans="1:1" hidden="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4" spans="1:1" hidden="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5" spans="1:1" hidden="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6" spans="1:1" hidden="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7" spans="1:1" hidden="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8" spans="1:1" hidden="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09" spans="1:1" hidden="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0" spans="1:1" hidden="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1" spans="1:1" hidden="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2" spans="1:1" hidden="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3" spans="1:1" hidden="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4" spans="1:1" hidden="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5" spans="1:1" hidden="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6" spans="1:1" hidden="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7" spans="1:1" hidden="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8" spans="1:1" hidden="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19" spans="1:1" hidden="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0" spans="1:1" hidden="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1" spans="1:1" hidden="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2" spans="1:1" hidden="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3" spans="1:1" hidden="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4" spans="1:1" hidden="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5" spans="1:1" hidden="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6" spans="1:1" hidden="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7" spans="1:1" hidden="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8" spans="1:1" hidden="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29" spans="1:1" hidden="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0" spans="1:1" hidden="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1" spans="1:1" hidden="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2" spans="1:1" hidden="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3" spans="1:1" hidden="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4" spans="1:1" hidden="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5" spans="1:1" hidden="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6" spans="1:1" hidden="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7" spans="1:1" hidden="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8" spans="1:1" hidden="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39" spans="1:1" hidden="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0" spans="1:1" hidden="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1" spans="1:1" hidden="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2" spans="1:1" hidden="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3" spans="1:1" hidden="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4" spans="1:1" hidden="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5" spans="1:1" hidden="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6" spans="1:1" hidden="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7" spans="1:1" hidden="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8" spans="1:1" hidden="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49" spans="1:1" hidden="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0" spans="1:1" hidden="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1" spans="1:1" hidden="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2" spans="1:1" hidden="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3" spans="1:1" hidden="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4" spans="1:1" hidden="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5" spans="1:1" hidden="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6" spans="1:1" hidden="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7" spans="1:1" hidden="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8" spans="1:1" hidden="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59" spans="1:1" hidden="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0" spans="1:1" hidden="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1" spans="1:1" hidden="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2" spans="1:1" hidden="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3" spans="1:1" hidden="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4" spans="1:1" hidden="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5" spans="1:1" hidden="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6" spans="1:1" hidden="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7" spans="1:1" hidden="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8" spans="1:1" hidden="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69" spans="1:1" hidden="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0" spans="1:1" hidden="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1" spans="1:1" hidden="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2" spans="1:1" hidden="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3" spans="1:1" hidden="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4" spans="1:1" hidden="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5" spans="1:1" hidden="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6" spans="1:1" hidden="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7" spans="1:1" hidden="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8" spans="1:1" hidden="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79" spans="1:1" hidden="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0" spans="1:1" hidden="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1" spans="1:1" hidden="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2" spans="1:1" hidden="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3" spans="1:1" hidden="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4" spans="1:1" hidden="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5" spans="1:1" hidden="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6" spans="1:1" hidden="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7" spans="1:1" hidden="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8" spans="1:1" hidden="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89" spans="1:1" hidden="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0" spans="1:1" hidden="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1" spans="1:1" hidden="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2" spans="1:1" hidden="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3" spans="1:1" hidden="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4" spans="1:1" hidden="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5" spans="1:1" hidden="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6" spans="1:1" hidden="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7" spans="1:1" hidden="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8" spans="1:1" hidden="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399" spans="1:1" hidden="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0" spans="1:1" hidden="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1" spans="1:1" hidden="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2" spans="1:1" hidden="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3" spans="1:1" hidden="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4" spans="1:1" hidden="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5" spans="1:1" hidden="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6" spans="1:1" hidden="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7" spans="1:1" hidden="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8" spans="1:1" hidden="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09" spans="1:1" hidden="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0" spans="1:1" hidden="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1" spans="1:1" hidden="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2" spans="1:1" hidden="1">
      <c r="A412" s="304" t="str">
        <f>IF(J412&gt;0,COUNT($J$4:J412)+MAX('MI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3" spans="1:1" hidden="1">
      <c r="A413" s="304" t="str">
        <f>IF(J413&gt;0,COUNT($J$4:J413)+MAX('MI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4" spans="1:1" hidden="1">
      <c r="A414" s="304" t="str">
        <f>IF(J414&gt;0,COUNT($J$4:J414)+MAX('MI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5" spans="1:1" hidden="1">
      <c r="A415" s="304" t="str">
        <f>IF(J415&gt;0,COUNT($J$4:J415)+MAX('MI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6" spans="1:1" hidden="1">
      <c r="A416" s="304" t="str">
        <f>IF(J416&gt;0,COUNT($J$4:J416)+MAX('MI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7" spans="1:1" hidden="1">
      <c r="A417" s="304" t="str">
        <f>IF(J417&gt;0,COUNT($J$4:J417)+MAX('MI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8" spans="1:1" hidden="1">
      <c r="A418" s="304" t="str">
        <f>IF(J418&gt;0,COUNT($J$4:J418)+MAX('MI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19" spans="1:1" hidden="1">
      <c r="A419" s="304" t="str">
        <f>IF(J419&gt;0,COUNT($J$4:J419)+MAX('MI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0" spans="1:1" hidden="1">
      <c r="A420" s="304" t="str">
        <f>IF(J420&gt;0,COUNT($J$4:J420)+MAX('MI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1" spans="1:1" hidden="1">
      <c r="A421" s="304" t="str">
        <f>IF(J421&gt;0,COUNT($J$4:J421)+MAX('MI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2" spans="1:1" hidden="1">
      <c r="A422" s="304" t="str">
        <f>IF(J422&gt;0,COUNT($J$4:J422)+MAX('MI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3" spans="1:1" hidden="1">
      <c r="A423" s="304" t="str">
        <f>IF(J423&gt;0,COUNT($J$4:J423)+MAX('MI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4" spans="1:1" hidden="1">
      <c r="A424" s="304" t="str">
        <f>IF(J424&gt;0,COUNT($J$4:J424)+MAX('MI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5" spans="1:1" hidden="1">
      <c r="A425" s="304" t="str">
        <f>IF(J425&gt;0,COUNT($J$4:J425)+MAX('MI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6" spans="1:1" hidden="1">
      <c r="A426" s="304" t="str">
        <f>IF(J426&gt;0,COUNT($J$4:J426)+MAX('MI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7" spans="1:1" hidden="1">
      <c r="A427" s="304" t="str">
        <f>IF(J427&gt;0,COUNT($J$4:J427)+MAX('MI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8" spans="1:1" hidden="1">
      <c r="A428" s="304" t="str">
        <f>IF(J428&gt;0,COUNT($J$4:J428)+MAX('MI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29" spans="1:1" hidden="1">
      <c r="A429" s="304" t="str">
        <f>IF(J429&gt;0,COUNT($J$4:J429)+MAX('MI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0" spans="1:1" hidden="1">
      <c r="A430" s="304" t="str">
        <f>IF(J430&gt;0,COUNT($J$4:J430)+MAX('MI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1" spans="1:1" hidden="1">
      <c r="A431" s="304" t="str">
        <f>IF(J431&gt;0,COUNT($J$4:J431)+MAX('MI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2" spans="1:1" hidden="1">
      <c r="A432" s="304" t="str">
        <f>IF(J432&gt;0,COUNT($J$4:J432)+MAX('MI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3" spans="1:1" hidden="1">
      <c r="A433" s="304" t="str">
        <f>IF(J433&gt;0,COUNT($J$4:J433)+MAX('MI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4" spans="1:1" hidden="1">
      <c r="A434" s="304" t="str">
        <f>IF(J434&gt;0,COUNT($J$4:J434)+MAX('MI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5" spans="1:1" hidden="1">
      <c r="A435" s="304" t="str">
        <f>IF(J435&gt;0,COUNT($J$4:J435)+MAX('MI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6" spans="1:1" hidden="1">
      <c r="A436" s="304" t="str">
        <f>IF(J436&gt;0,COUNT($J$4:J436)+MAX('MI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7" spans="1:1" hidden="1">
      <c r="A437" s="304" t="str">
        <f>IF(J437&gt;0,COUNT($J$4:J437)+MAX('MI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8" spans="1:1" hidden="1">
      <c r="A438" s="304" t="str">
        <f>IF(J438&gt;0,COUNT($J$4:J438)+MAX('MI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39" spans="1:1" hidden="1">
      <c r="A439" s="304" t="str">
        <f>IF(J439&gt;0,COUNT($J$4:J439)+MAX('MI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0" spans="1:1" hidden="1">
      <c r="A440" s="304" t="str">
        <f>IF(J440&gt;0,COUNT($J$4:J440)+MAX('MI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1" spans="1:1" hidden="1">
      <c r="A441" s="304" t="str">
        <f>IF(J441&gt;0,COUNT($J$4:J441)+MAX('MI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2" spans="1:1" hidden="1">
      <c r="A442" s="304" t="str">
        <f>IF(J442&gt;0,COUNT($J$4:J442)+MAX('MI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3" spans="1:1" hidden="1">
      <c r="A443" s="304" t="str">
        <f>IF(J443&gt;0,COUNT($J$4:J443)+MAX('MI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4" spans="1:1" hidden="1">
      <c r="A444" s="304" t="str">
        <f>IF(J444&gt;0,COUNT($J$4:J444)+MAX('MI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5" spans="1:1" hidden="1">
      <c r="A445" s="304" t="str">
        <f>IF(J445&gt;0,COUNT($J$4:J445)+MAX('MI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6" spans="1:1" hidden="1">
      <c r="A446" s="304" t="str">
        <f>IF(J446&gt;0,COUNT($J$4:J446)+MAX('MI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7" spans="1:1" hidden="1">
      <c r="A447" s="304" t="str">
        <f>IF(J447&gt;0,COUNT($J$4:J447)+MAX('MI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8" spans="1:1" hidden="1">
      <c r="A448" s="304" t="str">
        <f>IF(J448&gt;0,COUNT($J$4:J448)+MAX('MI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49" spans="1:1" hidden="1">
      <c r="A449" s="304" t="str">
        <f>IF(J449&gt;0,COUNT($J$4:J449)+MAX('MI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0" spans="1:1" hidden="1">
      <c r="A450" s="304" t="str">
        <f>IF(J450&gt;0,COUNT($J$4:J450)+MAX('MI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1" spans="1:1" hidden="1">
      <c r="A451" s="304" t="str">
        <f>IF(J451&gt;0,COUNT($J$4:J451)+MAX('MI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2" spans="1:1" hidden="1">
      <c r="A452" s="304" t="str">
        <f>IF(J452&gt;0,COUNT($J$4:J452)+MAX('MI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3" spans="1:1" hidden="1">
      <c r="A453" s="304" t="str">
        <f>IF(J453&gt;0,COUNT($J$4:J453)+MAX('MI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4" spans="1:1" hidden="1">
      <c r="A454" s="304" t="str">
        <f>IF(J454&gt;0,COUNT($J$4:J454)+MAX('MI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5" spans="1:1" hidden="1">
      <c r="A455" s="304" t="str">
        <f>IF(J455&gt;0,COUNT($J$4:J455)+MAX('MI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6" spans="1:1" hidden="1">
      <c r="A456" s="304" t="str">
        <f>IF(J456&gt;0,COUNT($J$4:J456)+MAX('MI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7" spans="1:1" hidden="1">
      <c r="A457" s="304" t="str">
        <f>IF(J457&gt;0,COUNT($J$4:J457)+MAX('MI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8" spans="1:1" hidden="1">
      <c r="A458" s="304" t="str">
        <f>IF(J458&gt;0,COUNT($J$4:J458)+MAX('MI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59" spans="1:1" hidden="1">
      <c r="A459" s="304" t="str">
        <f>IF(J459&gt;0,COUNT($J$4:J459)+MAX('MI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0" spans="1:1" hidden="1">
      <c r="A460" s="304" t="str">
        <f>IF(J460&gt;0,COUNT($J$4:J460)+MAX('MI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1" spans="1:1" hidden="1">
      <c r="A461" s="304" t="str">
        <f>IF(J461&gt;0,COUNT($J$4:J461)+MAX('MI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2" spans="1:1" hidden="1">
      <c r="A462" s="304" t="str">
        <f>IF(J462&gt;0,COUNT($J$4:J462)+MAX('MI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3" spans="1:1" hidden="1">
      <c r="A463" s="304" t="str">
        <f>IF(J463&gt;0,COUNT($J$4:J463)+MAX('MI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4" spans="1:1" hidden="1">
      <c r="A464" s="304" t="str">
        <f>IF(J464&gt;0,COUNT($J$4:J464)+MAX('MI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5" spans="1:1" hidden="1">
      <c r="A465" s="304" t="str">
        <f>IF(J465&gt;0,COUNT($J$4:J465)+MAX('MI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6" spans="1:1" hidden="1">
      <c r="A466" s="304" t="str">
        <f>IF(J466&gt;0,COUNT($J$4:J466)+MAX('MI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7" spans="1:1" hidden="1">
      <c r="A467" s="304" t="str">
        <f>IF(J467&gt;0,COUNT($J$4:J467)+MAX('MI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8" spans="1:1" hidden="1">
      <c r="A468" s="304" t="str">
        <f>IF(J468&gt;0,COUNT($J$4:J468)+MAX('MI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69" spans="1:1" hidden="1">
      <c r="A469" s="304" t="str">
        <f>IF(J469&gt;0,COUNT($J$4:J469)+MAX('MI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0" spans="1:1" hidden="1">
      <c r="A470" s="304" t="str">
        <f>IF(J470&gt;0,COUNT($J$4:J470)+MAX('MI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1" spans="1:1" hidden="1">
      <c r="A471" s="304" t="str">
        <f>IF(J471&gt;0,COUNT($J$4:J471)+MAX('MI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2" spans="1:1" hidden="1">
      <c r="A472" s="304" t="str">
        <f>IF(J472&gt;0,COUNT($J$4:J472)+MAX('MI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3" spans="1:1" hidden="1">
      <c r="A473" s="304" t="str">
        <f>IF(J473&gt;0,COUNT($J$4:J473)+MAX('MI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4" spans="1:1" hidden="1">
      <c r="A474" s="304" t="str">
        <f>IF(J474&gt;0,COUNT($J$4:J474)+MAX('MI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5" spans="1:1" hidden="1">
      <c r="A475" s="304" t="str">
        <f>IF(J475&gt;0,COUNT($J$4:J475)+MAX('MI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6" spans="1:1" hidden="1">
      <c r="A476" s="304" t="str">
        <f>IF(J476&gt;0,COUNT($J$4:J476)+MAX('MI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7" spans="1:1" hidden="1">
      <c r="A477" s="304" t="str">
        <f>IF(J477&gt;0,COUNT($J$4:J477)+MAX('MI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8" spans="1:1" hidden="1">
      <c r="A478" s="304" t="str">
        <f>IF(J478&gt;0,COUNT($J$4:J478)+MAX('MI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79" spans="1:1" hidden="1">
      <c r="A479" s="304" t="str">
        <f>IF(J479&gt;0,COUNT($J$4:J479)+MAX('MI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0" spans="1:1" hidden="1">
      <c r="A480" s="304" t="str">
        <f>IF(J480&gt;0,COUNT($J$4:J480)+MAX('MI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1" spans="1:1" hidden="1">
      <c r="A481" s="304" t="str">
        <f>IF(J481&gt;0,COUNT($J$4:J481)+MAX('MI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2" spans="1:1" hidden="1">
      <c r="A482" s="304" t="str">
        <f>IF(J482&gt;0,COUNT($J$4:J482)+MAX('MI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3" spans="1:1" hidden="1">
      <c r="A483" s="304" t="str">
        <f>IF(J483&gt;0,COUNT($J$4:J483)+MAX('MI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4" spans="1:1" hidden="1">
      <c r="A484" s="304" t="str">
        <f>IF(J484&gt;0,COUNT($J$4:J484)+MAX('MI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5" spans="1:1" hidden="1">
      <c r="A485" s="304" t="str">
        <f>IF(J485&gt;0,COUNT($J$4:J485)+MAX('MI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6" spans="1:1" hidden="1">
      <c r="A486" s="304" t="str">
        <f>IF(J486&gt;0,COUNT($J$4:J486)+MAX('MI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7" spans="1:1" hidden="1">
      <c r="A487" s="304" t="str">
        <f>IF(J487&gt;0,COUNT($J$4:J487)+MAX('MI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8" spans="1:1" hidden="1">
      <c r="A488" s="304" t="str">
        <f>IF(J488&gt;0,COUNT($J$4:J488)+MAX('MI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89" spans="1:1" hidden="1">
      <c r="A489" s="304" t="str">
        <f>IF(J489&gt;0,COUNT($J$4:J489)+MAX('MI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0" spans="1:1" hidden="1">
      <c r="A490" s="304" t="str">
        <f>IF(J490&gt;0,COUNT($J$4:J490)+MAX('MI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1" spans="1:1" hidden="1">
      <c r="A491" s="304" t="str">
        <f>IF(J491&gt;0,COUNT($J$4:J491)+MAX('MI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2" spans="1:1" hidden="1">
      <c r="A492" s="304" t="str">
        <f>IF(J492&gt;0,COUNT($J$4:J492)+MAX('MI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3" spans="1:1" hidden="1">
      <c r="A493" s="304" t="str">
        <f>IF(J493&gt;0,COUNT($J$4:J493)+MAX('MI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4" spans="1:1" hidden="1">
      <c r="A494" s="304" t="str">
        <f>IF(J494&gt;0,COUNT($J$4:J494)+MAX('MI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5" spans="1:1" hidden="1">
      <c r="A495" s="304" t="str">
        <f>IF(J495&gt;0,COUNT($J$4:J495)+MAX('MI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6" spans="1:1" hidden="1">
      <c r="A496" s="304" t="str">
        <f>IF(J496&gt;0,COUNT($J$4:J496)+MAX('MI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7" spans="1:1" hidden="1">
      <c r="A497" s="304" t="str">
        <f>IF(J497&gt;0,COUNT($J$4:J497)+MAX('MI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8" spans="1:1" hidden="1">
      <c r="A498" s="304" t="str">
        <f>IF(J498&gt;0,COUNT($J$4:J498)+MAX('MI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499" spans="1:1" hidden="1">
      <c r="A499" s="304" t="str">
        <f>IF(J499&gt;0,COUNT($J$4:J499)+MAX('MI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0" spans="1:1" hidden="1">
      <c r="A500" s="304" t="str">
        <f>IF(J500&gt;0,COUNT($J$4:J500)+MAX('MI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1" spans="1:1" hidden="1">
      <c r="A501" s="304" t="str">
        <f>IF(J501&gt;0,COUNT($J$4:J501)+MAX('MI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2" spans="1:1" hidden="1">
      <c r="A502" s="304" t="str">
        <f>IF(J502&gt;0,COUNT($J$4:J502)+MAX('MI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3" spans="1:1" hidden="1">
      <c r="A503" s="304" t="str">
        <f>IF(J503&gt;0,COUNT($J$4:J503)+MAX('MI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4" spans="1:1" hidden="1">
      <c r="A504" s="304" t="str">
        <f>IF(J504&gt;0,COUNT($J$4:J504)+MAX('MI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5" spans="1:1" hidden="1">
      <c r="A505" s="304" t="str">
        <f>IF(J505&gt;0,COUNT($J$4:J505)+MAX('MI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6" spans="1:1" hidden="1">
      <c r="A506" s="304" t="str">
        <f>IF(J506&gt;0,COUNT($J$4:J506)+MAX('MI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7" spans="1:1" hidden="1">
      <c r="A507" s="304" t="str">
        <f>IF(J507&gt;0,COUNT($J$4:J507)+MAX('MI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8" spans="1:1" hidden="1">
      <c r="A508" s="304" t="str">
        <f>IF(J508&gt;0,COUNT($J$4:J508)+MAX('MI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09" spans="1:1" hidden="1">
      <c r="A509" s="304" t="str">
        <f>IF(J509&gt;0,COUNT($J$4:J509)+MAX('MI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0" spans="1:1" hidden="1">
      <c r="A510" s="304" t="str">
        <f>IF(J510&gt;0,COUNT($J$4:J510)+MAX('MI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1" spans="1:1" hidden="1">
      <c r="A511" s="304" t="str">
        <f>IF(J511&gt;0,COUNT($J$4:J511)+MAX('MI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2" spans="1:1" hidden="1">
      <c r="A512" s="304" t="str">
        <f>IF(J512&gt;0,COUNT($J$4:J512)+MAX('MI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3" spans="1:1" hidden="1">
      <c r="A513" s="304" t="str">
        <f>IF(J513&gt;0,COUNT($J$4:J513)+MAX('MI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4" spans="1:1" hidden="1">
      <c r="A514" s="304" t="str">
        <f>IF(J514&gt;0,COUNT($J$4:J514)+MAX('MI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5" spans="1:1" hidden="1">
      <c r="A515" s="304" t="str">
        <f>IF(J515&gt;0,COUNT($J$4:J515)+MAX('MI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6" spans="1:1" hidden="1">
      <c r="A516" s="304" t="str">
        <f>IF(J516&gt;0,COUNT($J$4:J516)+MAX('MI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7" spans="1:1" hidden="1">
      <c r="A517" s="304" t="str">
        <f>IF(J517&gt;0,COUNT($J$4:J517)+MAX('MI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8" spans="1:1" hidden="1">
      <c r="A518" s="304" t="str">
        <f>IF(J518&gt;0,COUNT($J$4:J518)+MAX('MI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19" spans="1:1" hidden="1">
      <c r="A519" s="304" t="str">
        <f>IF(J519&gt;0,COUNT($J$4:J519)+MAX('MI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0" spans="1:1" hidden="1">
      <c r="A520" s="304" t="str">
        <f>IF(J520&gt;0,COUNT($J$4:J520)+MAX('MI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1" spans="1:1" hidden="1">
      <c r="A521" s="304" t="str">
        <f>IF(J521&gt;0,COUNT($J$4:J521)+MAX('MI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2" spans="1:1" hidden="1">
      <c r="A522" s="304" t="str">
        <f>IF(J522&gt;0,COUNT($J$4:J522)+MAX('MI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3" spans="1:1" hidden="1">
      <c r="A523" s="304" t="str">
        <f>IF(J523&gt;0,COUNT($J$4:J523)+MAX('MI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4" spans="1:1" hidden="1">
      <c r="A524" s="304" t="str">
        <f>IF(J524&gt;0,COUNT($J$4:J524)+MAX('MI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5" spans="1:1" hidden="1">
      <c r="A525" s="304" t="str">
        <f>IF(J525&gt;0,COUNT($J$4:J525)+MAX('MI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6" spans="1:1" hidden="1">
      <c r="A526" s="304" t="str">
        <f>IF(J526&gt;0,COUNT($J$4:J526)+MAX('MI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7" spans="1:1" hidden="1">
      <c r="A527" s="304" t="str">
        <f>IF(J527&gt;0,COUNT($J$4:J527)+MAX('MI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8" spans="1:1" hidden="1">
      <c r="A528" s="304" t="str">
        <f>IF(J528&gt;0,COUNT($J$4:J528)+MAX('MI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29" spans="1:1" hidden="1">
      <c r="A529" s="304" t="str">
        <f>IF(J529&gt;0,COUNT($J$4:J529)+MAX('MI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0" spans="1:1" hidden="1">
      <c r="A530" s="304" t="str">
        <f>IF(J530&gt;0,COUNT($J$4:J530)+MAX('MI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1" spans="1:1" hidden="1">
      <c r="A531" s="304" t="str">
        <f>IF(J531&gt;0,COUNT($J$4:J531)+MAX('MI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2" spans="1:1" hidden="1">
      <c r="A532" s="304" t="str">
        <f>IF(J532&gt;0,COUNT($J$4:J532)+MAX('MI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3" spans="1:1" hidden="1">
      <c r="A533" s="304" t="str">
        <f>IF(J533&gt;0,COUNT($J$4:J533)+MAX('MI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4" spans="1:1" hidden="1">
      <c r="A534" s="304" t="str">
        <f>IF(J534&gt;0,COUNT($J$4:J534)+MAX('MI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5" spans="1:1" hidden="1">
      <c r="A535" s="304" t="str">
        <f>IF(J535&gt;0,COUNT($J$4:J535)+MAX('MI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6" spans="1:1" hidden="1">
      <c r="A536" s="304" t="str">
        <f>IF(J536&gt;0,COUNT($J$4:J536)+MAX('MI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7" spans="1:1" hidden="1">
      <c r="A537" s="304" t="str">
        <f>IF(J537&gt;0,COUNT($J$4:J537)+MAX('MI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8" spans="1:1" hidden="1">
      <c r="A538" s="304" t="str">
        <f>IF(J538&gt;0,COUNT($J$4:J538)+MAX('MI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39" spans="1:1" hidden="1">
      <c r="A539" s="304" t="str">
        <f>IF(J539&gt;0,COUNT($J$4:J539)+MAX('MI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0" spans="1:1" hidden="1">
      <c r="A540" s="304" t="str">
        <f>IF(J540&gt;0,COUNT($J$4:J540)+MAX('MI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1" spans="1:1" hidden="1">
      <c r="A541" s="304" t="str">
        <f>IF(J541&gt;0,COUNT($J$4:J541)+MAX('MI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2" spans="1:1" hidden="1">
      <c r="A542" s="304" t="str">
        <f>IF(J542&gt;0,COUNT($J$4:J542)+MAX('MI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3" spans="1:1" hidden="1">
      <c r="A543" s="304" t="str">
        <f>IF(J543&gt;0,COUNT($J$4:J543)+MAX('MI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4" spans="1:1" hidden="1">
      <c r="A544" s="304" t="str">
        <f>IF(J544&gt;0,COUNT($J$4:J544)+MAX('MI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5" spans="1:1" hidden="1">
      <c r="A545" s="304" t="str">
        <f>IF(J545&gt;0,COUNT($J$4:J545)+MAX('MI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6" spans="1:1" hidden="1">
      <c r="A546" s="304" t="str">
        <f>IF(J546&gt;0,COUNT($J$4:J546)+MAX('MI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7" spans="1:1" hidden="1">
      <c r="A547" s="304" t="str">
        <f>IF(J547&gt;0,COUNT($J$4:J547)+MAX('MI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8" spans="1:1" hidden="1">
      <c r="A548" s="304" t="str">
        <f>IF(J548&gt;0,COUNT($J$4:J548)+MAX('MI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49" spans="1:1" hidden="1">
      <c r="A549" s="304" t="str">
        <f>IF(J549&gt;0,COUNT($J$4:J549)+MAX('MI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0" spans="1:1" hidden="1">
      <c r="A550" s="304" t="str">
        <f>IF(J550&gt;0,COUNT($J$4:J550)+MAX('MI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1" spans="1:1" hidden="1">
      <c r="A551" s="304" t="str">
        <f>IF(J551&gt;0,COUNT($J$4:J551)+MAX('MI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2" spans="1:1" hidden="1">
      <c r="A552" s="304" t="str">
        <f>IF(J552&gt;0,COUNT($J$4:J552)+MAX('MI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3" spans="1:1" hidden="1">
      <c r="A553" s="304" t="str">
        <f>IF(J553&gt;0,COUNT($J$4:J553)+MAX('MI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4" spans="1:1" hidden="1">
      <c r="A554" s="304" t="str">
        <f>IF(J554&gt;0,COUNT($J$4:J554)+MAX('MI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5" spans="1:1" hidden="1">
      <c r="A555" s="304" t="str">
        <f>IF(J555&gt;0,COUNT($J$4:J555)+MAX('MI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6" spans="1:1" hidden="1">
      <c r="A556" s="304" t="str">
        <f>IF(J556&gt;0,COUNT($J$4:J556)+MAX('MI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7" spans="1:1" hidden="1">
      <c r="A557" s="304" t="str">
        <f>IF(J557&gt;0,COUNT($J$4:J557)+MAX('MI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8" spans="1:1" hidden="1">
      <c r="A558" s="304" t="str">
        <f>IF(J558&gt;0,COUNT($J$4:J558)+MAX('MI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59" spans="1:1" hidden="1">
      <c r="A559" s="304" t="str">
        <f>IF(J559&gt;0,COUNT($J$4:J559)+MAX('MI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0" spans="1:1" hidden="1">
      <c r="A560" s="304" t="str">
        <f>IF(J560&gt;0,COUNT($J$4:J560)+MAX('MI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1" spans="1:1" hidden="1">
      <c r="A561" s="304" t="str">
        <f>IF(J561&gt;0,COUNT($J$4:J561)+MAX('MI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2" spans="1:1" hidden="1">
      <c r="A562" s="304" t="str">
        <f>IF(J562&gt;0,COUNT($J$4:J562)+MAX('MI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3" spans="1:1" hidden="1">
      <c r="A563" s="304" t="str">
        <f>IF(J563&gt;0,COUNT($J$4:J563)+MAX('MI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4" spans="1:1" hidden="1">
      <c r="A564" s="304" t="str">
        <f>IF(J564&gt;0,COUNT($J$4:J564)+MAX('MI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5" spans="1:1" hidden="1">
      <c r="A565" s="304" t="str">
        <f>IF(J565&gt;0,COUNT($J$4:J565)+MAX('MI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6" spans="1:1" hidden="1">
      <c r="A566" s="304" t="str">
        <f>IF(J566&gt;0,COUNT($J$4:J566)+MAX('MI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7" spans="1:1" hidden="1">
      <c r="A567" s="304" t="str">
        <f>IF(J567&gt;0,COUNT($J$4:J567)+MAX('MI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8" spans="1:1" hidden="1">
      <c r="A568" s="304" t="str">
        <f>IF(J568&gt;0,COUNT($J$4:J568)+MAX('MI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69" spans="1:1" hidden="1">
      <c r="A569" s="304" t="str">
        <f>IF(J569&gt;0,COUNT($J$4:J569)+MAX('MI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0" spans="1:1" hidden="1">
      <c r="A570" s="304" t="str">
        <f>IF(J570&gt;0,COUNT($J$4:J570)+MAX('MI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1" spans="1:1" hidden="1">
      <c r="A571" s="304" t="str">
        <f>IF(J571&gt;0,COUNT($J$4:J571)+MAX('MI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2" spans="1:1" hidden="1">
      <c r="A572" s="304" t="str">
        <f>IF(J572&gt;0,COUNT($J$4:J572)+MAX('MI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3" spans="1:1" hidden="1">
      <c r="A573" s="304" t="str">
        <f>IF(J573&gt;0,COUNT($J$4:J573)+MAX('MI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4" spans="1:1" hidden="1">
      <c r="A574" s="304" t="str">
        <f>IF(J574&gt;0,COUNT($J$4:J574)+MAX('MI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5" spans="1:1" hidden="1">
      <c r="A575" s="304" t="str">
        <f>IF(J575&gt;0,COUNT($J$4:J575)+MAX('MI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6" spans="1:1" hidden="1">
      <c r="A576" s="304" t="str">
        <f>IF(J576&gt;0,COUNT($J$4:J576)+MAX('MI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7" spans="1:1" hidden="1">
      <c r="A577" s="304" t="str">
        <f>IF(J577&gt;0,COUNT($J$4:J577)+MAX('MI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8" spans="1:1" hidden="1">
      <c r="A578" s="304" t="str">
        <f>IF(J578&gt;0,COUNT($J$4:J578)+MAX('MI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79" spans="1:1" hidden="1">
      <c r="A579" s="304" t="str">
        <f>IF(J579&gt;0,COUNT($J$4:J579)+MAX('MI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0" spans="1:1" hidden="1">
      <c r="A580" s="304" t="str">
        <f>IF(J580&gt;0,COUNT($J$4:J580)+MAX('MI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1" spans="1:1" hidden="1">
      <c r="A581" s="304" t="str">
        <f>IF(J581&gt;0,COUNT($J$4:J581)+MAX('MI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2" spans="1:1" hidden="1">
      <c r="A582" s="304" t="str">
        <f>IF(J582&gt;0,COUNT($J$4:J582)+MAX('MI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3" spans="1:1" hidden="1">
      <c r="A583" s="304" t="str">
        <f>IF(J583&gt;0,COUNT($J$4:J583)+MAX('MI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4" spans="1:1" hidden="1">
      <c r="A584" s="304" t="str">
        <f>IF(J584&gt;0,COUNT($J$4:J584)+MAX('MI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5" spans="1:1" hidden="1">
      <c r="A585" s="304" t="str">
        <f>IF(J585&gt;0,COUNT($J$4:J585)+MAX('MI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6" spans="1:1" hidden="1">
      <c r="A586" s="304" t="str">
        <f>IF(J586&gt;0,COUNT($J$4:J586)+MAX('MI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7" spans="1:1" hidden="1">
      <c r="A587" s="304" t="str">
        <f>IF(J587&gt;0,COUNT($J$4:J587)+MAX('MI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8" spans="1:1" hidden="1">
      <c r="A588" s="304" t="str">
        <f>IF(J588&gt;0,COUNT($J$4:J588)+MAX('MI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89" spans="1:1" hidden="1">
      <c r="A589" s="304" t="str">
        <f>IF(J589&gt;0,COUNT($J$4:J589)+MAX('MI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0" spans="1:1" hidden="1">
      <c r="A590" s="304" t="str">
        <f>IF(J590&gt;0,COUNT($J$4:J590)+MAX('MI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1" spans="1:1" hidden="1">
      <c r="A591" s="304" t="str">
        <f>IF(J591&gt;0,COUNT($J$4:J591)+MAX('MI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2" spans="1:1" hidden="1">
      <c r="A592" s="304" t="str">
        <f>IF(J592&gt;0,COUNT($J$4:J592)+MAX('MI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3" spans="1:1" hidden="1">
      <c r="A593" s="304" t="str">
        <f>IF(J593&gt;0,COUNT($J$4:J593)+MAX('MI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4" spans="1:1" hidden="1">
      <c r="A594" s="304" t="str">
        <f>IF(J594&gt;0,COUNT($J$4:J594)+MAX('MI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5" spans="1:1" hidden="1">
      <c r="A595" s="304" t="str">
        <f>IF(J595&gt;0,COUNT($J$4:J595)+MAX('MI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6" spans="1:1" hidden="1">
      <c r="A596" s="304" t="str">
        <f>IF(J596&gt;0,COUNT($J$4:J596)+MAX('MI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7" spans="1:1" hidden="1">
      <c r="A597" s="304" t="str">
        <f>IF(J597&gt;0,COUNT($J$4:J597)+MAX('MI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8" spans="1:1" hidden="1">
      <c r="A598" s="304" t="str">
        <f>IF(J598&gt;0,COUNT($J$4:J598)+MAX('MI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599" spans="1:1" hidden="1">
      <c r="A599" s="304" t="str">
        <f>IF(J599&gt;0,COUNT($J$4:J599)+MAX('MI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0" spans="1:1" hidden="1">
      <c r="A600" s="304" t="str">
        <f>IF(J600&gt;0,COUNT($J$4:J600)+MAX('MI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1" spans="1:1" hidden="1">
      <c r="A601" s="304" t="str">
        <f>IF(J601&gt;0,COUNT($J$4:J601)+MAX('MI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2" spans="1:1" hidden="1">
      <c r="A602" s="304" t="str">
        <f>IF(J602&gt;0,COUNT($J$4:J602)+MAX('MI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3" spans="1:1" hidden="1">
      <c r="A603" s="304" t="str">
        <f>IF(J603&gt;0,COUNT($J$4:J603)+MAX('MI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4" spans="1:1" hidden="1">
      <c r="A604" s="304" t="str">
        <f>IF(J604&gt;0,COUNT($J$4:J604)+MAX('MI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5" spans="1:1" hidden="1">
      <c r="A605" s="304" t="str">
        <f>IF(J605&gt;0,COUNT($J$4:J605)+MAX('MI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6" spans="1:1" hidden="1">
      <c r="A606" s="304" t="str">
        <f>IF(J606&gt;0,COUNT($J$4:J606)+MAX('MI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7" spans="1:1" hidden="1">
      <c r="A607" s="304" t="str">
        <f>IF(J607&gt;0,COUNT($J$4:J607)+MAX('MI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8" spans="1:1" hidden="1">
      <c r="A608" s="304" t="str">
        <f>IF(J608&gt;0,COUNT($J$4:J608)+MAX('MI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09" spans="1:1" hidden="1">
      <c r="A609" s="304" t="str">
        <f>IF(J609&gt;0,COUNT($J$4:J609)+MAX('MI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0" spans="1:1" hidden="1">
      <c r="A610" s="304" t="str">
        <f>IF(J610&gt;0,COUNT($J$4:J610)+MAX('MI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1" spans="1:1" hidden="1">
      <c r="A611" s="304" t="str">
        <f>IF(J611&gt;0,COUNT($J$4:J611)+MAX('MI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2" spans="1:1" hidden="1">
      <c r="A612" s="304" t="str">
        <f>IF(J612&gt;0,COUNT($J$4:J612)+MAX('MI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3" spans="1:1" hidden="1">
      <c r="A613" s="304" t="str">
        <f>IF(J613&gt;0,COUNT($J$4:J613)+MAX('MI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4" spans="1:1" hidden="1">
      <c r="A614" s="304" t="str">
        <f>IF(J614&gt;0,COUNT($J$4:J614)+MAX('MI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5" spans="1:1" hidden="1">
      <c r="A615" s="304" t="str">
        <f>IF(J615&gt;0,COUNT($J$4:J615)+MAX('MI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6" spans="1:1" hidden="1">
      <c r="A616" s="304" t="str">
        <f>IF(J616&gt;0,COUNT($J$4:J616)+MAX('MI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7" spans="1:1" hidden="1">
      <c r="A617" s="304" t="str">
        <f>IF(J617&gt;0,COUNT($J$4:J617)+MAX('MI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8" spans="1:1" hidden="1">
      <c r="A618" s="304" t="str">
        <f>IF(J618&gt;0,COUNT($J$4:J618)+MAX('MI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19" spans="1:1" hidden="1">
      <c r="A619" s="304" t="str">
        <f>IF(J619&gt;0,COUNT($J$4:J619)+MAX('MI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0" spans="1:1" hidden="1">
      <c r="A620" s="304" t="str">
        <f>IF(J620&gt;0,COUNT($J$4:J620)+MAX('MI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1" spans="1:1" hidden="1">
      <c r="A621" s="304" t="str">
        <f>IF(J621&gt;0,COUNT($J$4:J621)+MAX('MI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2" spans="1:1" hidden="1">
      <c r="A622" s="304" t="str">
        <f>IF(J622&gt;0,COUNT($J$4:J622)+MAX('MI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3" spans="1:1" hidden="1">
      <c r="A623" s="304" t="str">
        <f>IF(J623&gt;0,COUNT($J$4:J623)+MAX('MI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4" spans="1:1" hidden="1">
      <c r="A624" s="304" t="str">
        <f>IF(J624&gt;0,COUNT($J$4:J624)+MAX('MI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5" spans="1:1" hidden="1">
      <c r="A625" s="304" t="str">
        <f>IF(J625&gt;0,COUNT($J$4:J625)+MAX('MI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6" spans="1:1" hidden="1">
      <c r="A626" s="304" t="str">
        <f>IF(J626&gt;0,COUNT($J$4:J626)+MAX('MI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7" spans="1:1" hidden="1">
      <c r="A627" s="304" t="str">
        <f>IF(J627&gt;0,COUNT($J$4:J627)+MAX('MI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8" spans="1:1" hidden="1">
      <c r="A628" s="304" t="str">
        <f>IF(J628&gt;0,COUNT($J$4:J628)+MAX('MI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29" spans="1:1" hidden="1">
      <c r="A629" s="304" t="str">
        <f>IF(J629&gt;0,COUNT($J$4:J629)+MAX('MI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0" spans="1:1" hidden="1">
      <c r="A630" s="304" t="str">
        <f>IF(J630&gt;0,COUNT($J$4:J630)+MAX('MI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1" spans="1:1" hidden="1">
      <c r="A631" s="304" t="str">
        <f>IF(J631&gt;0,COUNT($J$4:J631)+MAX('MI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2" spans="1:1" hidden="1">
      <c r="A632" s="304" t="str">
        <f>IF(J632&gt;0,COUNT($J$4:J632)+MAX('MI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3" spans="1:1" hidden="1">
      <c r="A633" s="304" t="str">
        <f>IF(J633&gt;0,COUNT($J$4:J633)+MAX('MI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4" spans="1:1" hidden="1">
      <c r="A634" s="304" t="str">
        <f>IF(J634&gt;0,COUNT($J$4:J634)+MAX('MI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5" spans="1:1" hidden="1">
      <c r="A635" s="304" t="str">
        <f>IF(J635&gt;0,COUNT($J$4:J635)+MAX('MI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6" spans="1:1" hidden="1">
      <c r="A636" s="304" t="str">
        <f>IF(J636&gt;0,COUNT($J$4:J636)+MAX('MI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7" spans="1:1" hidden="1">
      <c r="A637" s="304" t="str">
        <f>IF(J637&gt;0,COUNT($J$4:J637)+MAX('MI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8" spans="1:1" hidden="1">
      <c r="A638" s="304" t="str">
        <f>IF(J638&gt;0,COUNT($J$4:J638)+MAX('MI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39" spans="1:1" hidden="1">
      <c r="A639" s="304" t="str">
        <f>IF(J639&gt;0,COUNT($J$4:J639)+MAX('MI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0" spans="1:1" hidden="1">
      <c r="A640" s="304" t="str">
        <f>IF(J640&gt;0,COUNT($J$4:J640)+MAX('MI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1" spans="1:1" hidden="1">
      <c r="A641" s="304" t="str">
        <f>IF(J641&gt;0,COUNT($J$4:J641)+MAX('MI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2" spans="1:1" hidden="1">
      <c r="A642" s="304" t="str">
        <f>IF(J642&gt;0,COUNT($J$4:J642)+MAX('MI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3" spans="1:1" hidden="1">
      <c r="A643" s="304" t="str">
        <f>IF(J643&gt;0,COUNT($J$4:J643)+MAX('MI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4" spans="1:1" hidden="1">
      <c r="A644" s="304" t="str">
        <f>IF(J644&gt;0,COUNT($J$4:J644)+MAX('MI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5" spans="1:1" hidden="1">
      <c r="A645" s="304" t="str">
        <f>IF(J645&gt;0,COUNT($J$4:J645)+MAX('MI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6" spans="1:1" hidden="1">
      <c r="A646" s="304" t="str">
        <f>IF(J646&gt;0,COUNT($J$4:J646)+MAX('MI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7" spans="1:1" hidden="1">
      <c r="A647" s="304" t="str">
        <f>IF(J647&gt;0,COUNT($J$4:J647)+MAX('MI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8" spans="1:1" hidden="1">
      <c r="A648" s="304" t="str">
        <f>IF(J648&gt;0,COUNT($J$4:J648)+MAX('MI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49" spans="1:1" hidden="1">
      <c r="A649" s="304" t="str">
        <f>IF(J649&gt;0,COUNT($J$4:J649)+MAX('MI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0" spans="1:1" hidden="1">
      <c r="A650" s="304" t="str">
        <f>IF(J650&gt;0,COUNT($J$4:J650)+MAX('MI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1" spans="1:1" hidden="1">
      <c r="A651" s="304" t="str">
        <f>IF(J651&gt;0,COUNT($J$4:J651)+MAX('MI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2" spans="1:1" hidden="1">
      <c r="A652" s="304" t="str">
        <f>IF(J652&gt;0,COUNT($J$4:J652)+MAX('MI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3" spans="1:1" hidden="1">
      <c r="A653" s="304" t="str">
        <f>IF(J653&gt;0,COUNT($J$4:J653)+MAX('MI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4" spans="1:1" hidden="1">
      <c r="A654" s="304" t="str">
        <f>IF(J654&gt;0,COUNT($J$4:J654)+MAX('MI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5" spans="1:1" hidden="1">
      <c r="A655" s="304" t="str">
        <f>IF(J655&gt;0,COUNT($J$4:J655)+MAX('MI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6" spans="1:1" hidden="1">
      <c r="A656" s="304" t="str">
        <f>IF(J656&gt;0,COUNT($J$4:J656)+MAX('MI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7" spans="1:1" hidden="1">
      <c r="A657" s="304" t="str">
        <f>IF(J657&gt;0,COUNT($J$4:J657)+MAX('MI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8" spans="1:1" hidden="1">
      <c r="A658" s="304" t="str">
        <f>IF(J658&gt;0,COUNT($J$4:J658)+MAX('MI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59" spans="1:1" hidden="1">
      <c r="A659" s="304" t="str">
        <f>IF(J659&gt;0,COUNT($J$4:J659)+MAX('MI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0" spans="1:1" hidden="1">
      <c r="A660" s="304" t="str">
        <f>IF(J660&gt;0,COUNT($J$4:J660)+MAX('MI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1" spans="1:1" hidden="1">
      <c r="A661" s="304" t="str">
        <f>IF(J661&gt;0,COUNT($J$4:J661)+MAX('MI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2" spans="1:1" hidden="1">
      <c r="A662" s="304" t="str">
        <f>IF(J662&gt;0,COUNT($J$4:J662)+MAX('MI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3" spans="1:1" hidden="1">
      <c r="A663" s="304" t="str">
        <f>IF(J663&gt;0,COUNT($J$4:J663)+MAX('MI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4" spans="1:1" hidden="1">
      <c r="A664" s="304" t="str">
        <f>IF(J664&gt;0,COUNT($J$4:J664)+MAX('MI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5" spans="1:1" hidden="1">
      <c r="A665" s="304" t="str">
        <f>IF(J665&gt;0,COUNT($J$4:J665)+MAX('MI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6" spans="1:1" hidden="1">
      <c r="A666" s="304" t="str">
        <f>IF(J666&gt;0,COUNT($J$4:J666)+MAX('MI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7" spans="1:1" hidden="1">
      <c r="A667" s="304" t="str">
        <f>IF(J667&gt;0,COUNT($J$4:J667)+MAX('MI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8" spans="1:1" hidden="1">
      <c r="A668" s="304" t="str">
        <f>IF(J668&gt;0,COUNT($J$4:J668)+MAX('MI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69" spans="1:1" hidden="1">
      <c r="A669" s="304" t="str">
        <f>IF(J669&gt;0,COUNT($J$4:J669)+MAX('MI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0" spans="1:1" hidden="1">
      <c r="A670" s="304" t="str">
        <f>IF(J670&gt;0,COUNT($J$4:J670)+MAX('MI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1" spans="1:1" hidden="1">
      <c r="A671" s="304" t="str">
        <f>IF(J671&gt;0,COUNT($J$4:J671)+MAX('MI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2" spans="1:1" hidden="1">
      <c r="A672" s="304" t="str">
        <f>IF(J672&gt;0,COUNT($J$4:J672)+MAX('MI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3" spans="1:1" hidden="1">
      <c r="A673" s="304" t="str">
        <f>IF(J673&gt;0,COUNT($J$4:J673)+MAX('MI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4" spans="1:1" hidden="1">
      <c r="A674" s="304" t="str">
        <f>IF(J674&gt;0,COUNT($J$4:J674)+MAX('MI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5" spans="1:1" hidden="1">
      <c r="A675" s="304" t="str">
        <f>IF(J675&gt;0,COUNT($J$4:J675)+MAX('MI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6" spans="1:1" hidden="1">
      <c r="A676" s="304" t="str">
        <f>IF(J676&gt;0,COUNT($J$4:J676)+MAX('MI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7" spans="1:1" hidden="1">
      <c r="A677" s="304" t="str">
        <f>IF(J677&gt;0,COUNT($J$4:J677)+MAX('MI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8" spans="1:1" hidden="1">
      <c r="A678" s="304" t="str">
        <f>IF(J678&gt;0,COUNT($J$4:J678)+MAX('MI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79" spans="1:1" hidden="1">
      <c r="A679" s="304" t="str">
        <f>IF(J679&gt;0,COUNT($J$4:J679)+MAX('MI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80" spans="1:1" hidden="1">
      <c r="A680" s="304" t="str">
        <f>IF(J680&gt;0,COUNT($J$4:J680)+MAX('MI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81" spans="1:1" hidden="1">
      <c r="A681" s="304" t="str">
        <f>IF(J681&gt;0,COUNT($J$4:J681)+MAX('MI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82" spans="1:1" hidden="1">
      <c r="A682" s="304" t="str">
        <f>IF(J682&gt;0,COUNT($J$4:J682)+MAX('MI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  <row r="683" spans="1:1" hidden="1">
      <c r="A683" s="304" t="str">
        <f>IF(J683&gt;0,COUNT($J$4:J683)+MAX('MI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XH'!A:A),"")</f>
        <v/>
      </c>
    </row>
  </sheetData>
  <sheetProtection algorithmName="SHA-512" hashValue="vxzSum7AN7JLo/lKSTx2ZxNPlLg108W1Sh4eDV/IbT0GEgcVNZVfxtdscunSMr6N9VfEha3xscHKpeCAb8oicw==" saltValue="03/8iUnoT8RyFbsm59tO4Q==" spinCount="100000" sheet="1" objects="1" scenarios="1" formatColumns="0" autoFilter="0"/>
  <protectedRanges>
    <protectedRange sqref="G5:G26" name="Range2"/>
    <protectedRange sqref="J5:J26" name="Range1"/>
  </protectedRanges>
  <autoFilter ref="J3:J26" xr:uid="{8574B99E-40A3-43E6-9814-AA24A35E3F67}"/>
  <sortState xmlns:xlrd2="http://schemas.microsoft.com/office/spreadsheetml/2017/richdata2" ref="A26:N46">
    <sortCondition ref="D26:D46"/>
  </sortState>
  <mergeCells count="2">
    <mergeCell ref="K1:K2"/>
    <mergeCell ref="B2:C2"/>
  </mergeCells>
  <conditionalFormatting sqref="C1:C2">
    <cfRule type="duplicateValues" dxfId="2" priority="1"/>
  </conditionalFormatting>
  <hyperlinks>
    <hyperlink ref="K1" location="'Lead Sheet'!A1" display="CLICK TO RETURN TO LEAD SHEET" xr:uid="{8B67BBD0-C283-4625-B0E3-1FA1EF0BF065}"/>
  </hyperlinks>
  <pageMargins left="0.7" right="0.7" top="0.75" bottom="0.75" header="0.3" footer="0.3"/>
  <pageSetup scale="51" fitToHeight="0" orientation="portrait" r:id="rId1"/>
  <headerFooter>
    <oddHeader>&amp;LCOPPER TUBING
&amp;K000000Subject to change without notice&amp;RCOPPER TUBING
Page &amp;P of &amp;N</oddHeader>
    <oddFooter>&amp;L&amp;"Calibri,Regular"&amp;10&amp;K000000Alro Products International_x000D_sales@alroproducts.com&amp;C&amp;"Calibri,Regular"&amp;10 &amp;K0000002348 Linden Blvd, Brooklyn, NY 11208_x000D_www.alroproducts.com&amp;R&amp;"Calibri,Regular"&amp;10&amp;K000000Tel: (718) 566-1000_x000D_Fax: (718) 566-1799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D1C1E1-98E7-454A-8F6F-D4AB1B9F5FD1}">
  <sheetPr codeName="Sheet28">
    <tabColor rgb="FFFF0000"/>
    <pageSetUpPr fitToPage="1"/>
  </sheetPr>
  <dimension ref="A1:N683"/>
  <sheetViews>
    <sheetView showGridLines="0" showRuler="0" zoomScaleNormal="100" workbookViewId="0">
      <pane ySplit="3" topLeftCell="A4" activePane="bottomLeft" state="frozen"/>
      <selection activeCell="B1" sqref="A1:B1048576"/>
      <selection pane="bottomLeft" activeCell="B1" sqref="A1:B1048576"/>
    </sheetView>
  </sheetViews>
  <sheetFormatPr defaultColWidth="8.85546875" defaultRowHeight="15.75"/>
  <cols>
    <col min="1" max="1" width="8.5703125" style="304" customWidth="1"/>
    <col min="2" max="2" width="15.7109375" customWidth="1"/>
    <col min="3" max="3" width="9.85546875" style="1" customWidth="1"/>
    <col min="4" max="4" width="40.7109375" style="2" customWidth="1"/>
    <col min="5" max="5" width="9.85546875" style="1591" customWidth="1"/>
    <col min="6" max="6" width="9.85546875" style="6" customWidth="1"/>
    <col min="7" max="7" width="9.85546875" style="1548" customWidth="1"/>
    <col min="8" max="8" width="9.85546875" style="4" customWidth="1"/>
    <col min="9" max="9" width="9.85546875" style="5" customWidth="1"/>
    <col min="10" max="10" width="9.85546875" customWidth="1"/>
    <col min="11" max="11" width="11.7109375" style="1438" customWidth="1"/>
    <col min="12" max="12" width="15.7109375" customWidth="1"/>
    <col min="13" max="13" width="15.7109375" style="1438" customWidth="1"/>
  </cols>
  <sheetData>
    <row r="1" spans="1:14" ht="72.75" customHeight="1" thickBot="1">
      <c r="B1" s="53"/>
      <c r="C1" s="64"/>
      <c r="D1" s="56"/>
      <c r="E1" s="1582"/>
      <c r="F1" s="55"/>
      <c r="G1" s="1592"/>
      <c r="H1" s="62"/>
      <c r="I1" s="63"/>
      <c r="J1" s="13" t="s">
        <v>5176</v>
      </c>
      <c r="K1" s="1918" t="s">
        <v>3940</v>
      </c>
    </row>
    <row r="2" spans="1:14" ht="16.5" thickBot="1">
      <c r="B2" s="1920" t="s">
        <v>9561</v>
      </c>
      <c r="C2" s="1922"/>
      <c r="D2" s="65"/>
      <c r="E2" s="1583"/>
      <c r="F2" s="79" t="e">
        <f>'Lead Sheet'!#REF!</f>
        <v>#REF!</v>
      </c>
      <c r="G2" s="1593"/>
      <c r="H2" s="66"/>
      <c r="I2" s="67"/>
      <c r="J2" s="68"/>
      <c r="K2" s="1919"/>
    </row>
    <row r="3" spans="1:14" s="54" customFormat="1" ht="43.5" thickBot="1">
      <c r="A3" s="305"/>
      <c r="B3" s="230"/>
      <c r="C3" s="231" t="s">
        <v>552</v>
      </c>
      <c r="D3" s="232" t="s">
        <v>6107</v>
      </c>
      <c r="E3" s="1584" t="s">
        <v>553</v>
      </c>
      <c r="F3" s="233" t="s">
        <v>0</v>
      </c>
      <c r="G3" s="1584" t="s">
        <v>670</v>
      </c>
      <c r="H3" s="234" t="s">
        <v>3</v>
      </c>
      <c r="I3" s="235" t="s">
        <v>4</v>
      </c>
      <c r="J3" s="236" t="s">
        <v>2</v>
      </c>
      <c r="K3" s="1595" t="s">
        <v>424</v>
      </c>
      <c r="L3" s="222" t="s">
        <v>5638</v>
      </c>
      <c r="M3" s="1602">
        <f>SUM(K:K)</f>
        <v>0</v>
      </c>
      <c r="N3" s="18"/>
    </row>
    <row r="4" spans="1:14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" s="194"/>
      <c r="C4" s="251"/>
      <c r="D4" s="201" t="s">
        <v>5951</v>
      </c>
      <c r="E4" s="1585"/>
      <c r="F4" s="253"/>
      <c r="G4" s="1585"/>
      <c r="H4" s="252"/>
      <c r="I4" s="254"/>
      <c r="J4" s="255"/>
      <c r="K4" s="1596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5" s="11"/>
      <c r="C5" s="7" t="s">
        <v>5892</v>
      </c>
      <c r="D5" s="76" t="s">
        <v>5930</v>
      </c>
      <c r="E5" s="1586"/>
      <c r="F5" s="8" t="e">
        <f t="shared" ref="F5:F14" si="0">$F$2</f>
        <v>#REF!</v>
      </c>
      <c r="G5" s="1586" t="str">
        <f t="shared" ref="G5:G14" si="1">IFERROR(E5*F5,"-")</f>
        <v>-</v>
      </c>
      <c r="H5" s="14">
        <v>1</v>
      </c>
      <c r="I5" s="14">
        <v>1</v>
      </c>
      <c r="J5" s="10"/>
      <c r="K5" s="1597">
        <f t="shared" ref="K5:K14" si="2">IFERROR(G5*J5,0)</f>
        <v>0</v>
      </c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6" s="11"/>
      <c r="C6" s="87" t="s">
        <v>5879</v>
      </c>
      <c r="D6" s="89" t="s">
        <v>5953</v>
      </c>
      <c r="E6" s="1587"/>
      <c r="F6" s="221" t="e">
        <f t="shared" si="0"/>
        <v>#REF!</v>
      </c>
      <c r="G6" s="1587" t="str">
        <f t="shared" si="1"/>
        <v>-</v>
      </c>
      <c r="H6" s="215">
        <v>1</v>
      </c>
      <c r="I6" s="215">
        <v>1</v>
      </c>
      <c r="J6" s="243"/>
      <c r="K6" s="1598">
        <f t="shared" si="2"/>
        <v>0</v>
      </c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7" s="11"/>
      <c r="C7" s="87" t="s">
        <v>5876</v>
      </c>
      <c r="D7" s="89" t="s">
        <v>5915</v>
      </c>
      <c r="E7" s="1587"/>
      <c r="F7" s="221" t="e">
        <f t="shared" si="0"/>
        <v>#REF!</v>
      </c>
      <c r="G7" s="1587" t="str">
        <f t="shared" si="1"/>
        <v>-</v>
      </c>
      <c r="H7" s="215">
        <v>1</v>
      </c>
      <c r="I7" s="215">
        <v>1</v>
      </c>
      <c r="J7" s="243"/>
      <c r="K7" s="1598">
        <f t="shared" si="2"/>
        <v>0</v>
      </c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8" s="11"/>
      <c r="C8" s="87" t="s">
        <v>5893</v>
      </c>
      <c r="D8" s="91" t="s">
        <v>5931</v>
      </c>
      <c r="E8" s="1587"/>
      <c r="F8" s="221" t="e">
        <f t="shared" si="0"/>
        <v>#REF!</v>
      </c>
      <c r="G8" s="1587" t="str">
        <f t="shared" si="1"/>
        <v>-</v>
      </c>
      <c r="H8" s="215">
        <v>1</v>
      </c>
      <c r="I8" s="215">
        <v>1</v>
      </c>
      <c r="J8" s="243"/>
      <c r="K8" s="1598">
        <f t="shared" si="2"/>
        <v>0</v>
      </c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9" s="11"/>
      <c r="C9" s="87" t="s">
        <v>5891</v>
      </c>
      <c r="D9" s="89" t="s">
        <v>5929</v>
      </c>
      <c r="E9" s="1587"/>
      <c r="F9" s="221" t="e">
        <f t="shared" si="0"/>
        <v>#REF!</v>
      </c>
      <c r="G9" s="1587" t="str">
        <f t="shared" si="1"/>
        <v>-</v>
      </c>
      <c r="H9" s="215">
        <v>1</v>
      </c>
      <c r="I9" s="215">
        <v>1</v>
      </c>
      <c r="J9" s="243"/>
      <c r="K9" s="1598">
        <f t="shared" si="2"/>
        <v>0</v>
      </c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0" s="11"/>
      <c r="C10" s="87" t="s">
        <v>5875</v>
      </c>
      <c r="D10" s="88" t="s">
        <v>5914</v>
      </c>
      <c r="E10" s="1587"/>
      <c r="F10" s="221" t="e">
        <f t="shared" si="0"/>
        <v>#REF!</v>
      </c>
      <c r="G10" s="1587" t="str">
        <f t="shared" si="1"/>
        <v>-</v>
      </c>
      <c r="H10" s="215">
        <v>1</v>
      </c>
      <c r="I10" s="215">
        <v>1</v>
      </c>
      <c r="J10" s="243"/>
      <c r="K10" s="1598">
        <f t="shared" si="2"/>
        <v>0</v>
      </c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1" s="11"/>
      <c r="C11" s="87" t="s">
        <v>5877</v>
      </c>
      <c r="D11" s="88" t="s">
        <v>5916</v>
      </c>
      <c r="E11" s="1587"/>
      <c r="F11" s="221" t="e">
        <f t="shared" si="0"/>
        <v>#REF!</v>
      </c>
      <c r="G11" s="1587" t="str">
        <f t="shared" si="1"/>
        <v>-</v>
      </c>
      <c r="H11" s="215">
        <v>1</v>
      </c>
      <c r="I11" s="215">
        <v>1</v>
      </c>
      <c r="J11" s="243"/>
      <c r="K11" s="1598">
        <f t="shared" si="2"/>
        <v>0</v>
      </c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2" s="11"/>
      <c r="C12" s="87" t="s">
        <v>5878</v>
      </c>
      <c r="D12" s="89" t="s">
        <v>5917</v>
      </c>
      <c r="E12" s="1587"/>
      <c r="F12" s="221" t="e">
        <f t="shared" si="0"/>
        <v>#REF!</v>
      </c>
      <c r="G12" s="1587" t="str">
        <f t="shared" si="1"/>
        <v>-</v>
      </c>
      <c r="H12" s="215">
        <v>1</v>
      </c>
      <c r="I12" s="215">
        <v>1</v>
      </c>
      <c r="J12" s="243"/>
      <c r="K12" s="1598">
        <f t="shared" si="2"/>
        <v>0</v>
      </c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3" s="11"/>
      <c r="C13" s="87" t="s">
        <v>5894</v>
      </c>
      <c r="D13" s="89" t="s">
        <v>5932</v>
      </c>
      <c r="E13" s="1587"/>
      <c r="F13" s="221" t="e">
        <f t="shared" si="0"/>
        <v>#REF!</v>
      </c>
      <c r="G13" s="1587" t="str">
        <f t="shared" si="1"/>
        <v>-</v>
      </c>
      <c r="H13" s="215">
        <v>1</v>
      </c>
      <c r="I13" s="215">
        <v>1</v>
      </c>
      <c r="J13" s="243"/>
      <c r="K13" s="1598">
        <f t="shared" si="2"/>
        <v>0</v>
      </c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4" s="11"/>
      <c r="C14" s="87" t="s">
        <v>5880</v>
      </c>
      <c r="D14" s="89" t="s">
        <v>5918</v>
      </c>
      <c r="E14" s="1587"/>
      <c r="F14" s="221" t="e">
        <f t="shared" si="0"/>
        <v>#REF!</v>
      </c>
      <c r="G14" s="1587" t="str">
        <f t="shared" si="1"/>
        <v>-</v>
      </c>
      <c r="H14" s="215">
        <v>1</v>
      </c>
      <c r="I14" s="215">
        <v>1</v>
      </c>
      <c r="J14" s="243"/>
      <c r="K14" s="1598">
        <f t="shared" si="2"/>
        <v>0</v>
      </c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5" s="11"/>
      <c r="C15" s="36"/>
      <c r="D15" s="59"/>
      <c r="E15" s="1588"/>
      <c r="F15" s="37"/>
      <c r="G15" s="1588"/>
      <c r="H15" s="38"/>
      <c r="I15" s="19"/>
      <c r="J15" s="32"/>
      <c r="K15" s="1599"/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6" s="11"/>
      <c r="C16" s="87" t="s">
        <v>5881</v>
      </c>
      <c r="D16" s="89" t="s">
        <v>5919</v>
      </c>
      <c r="E16" s="1587"/>
      <c r="F16" s="221" t="e">
        <f t="shared" ref="F16:F25" si="3">$F$2</f>
        <v>#REF!</v>
      </c>
      <c r="G16" s="1587" t="str">
        <f t="shared" ref="G16:G25" si="4">IFERROR(E16*F16,"-")</f>
        <v>-</v>
      </c>
      <c r="H16" s="215">
        <v>1</v>
      </c>
      <c r="I16" s="215">
        <v>1</v>
      </c>
      <c r="J16" s="243"/>
      <c r="K16" s="1598">
        <f t="shared" ref="K16:K25" si="5">IFERROR(G16*J16,0)</f>
        <v>0</v>
      </c>
    </row>
    <row r="17" spans="1:1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7" s="11"/>
      <c r="C17" s="87" t="s">
        <v>5883</v>
      </c>
      <c r="D17" s="89" t="s">
        <v>5921</v>
      </c>
      <c r="E17" s="1587"/>
      <c r="F17" s="221" t="e">
        <f t="shared" si="3"/>
        <v>#REF!</v>
      </c>
      <c r="G17" s="1587" t="str">
        <f t="shared" si="4"/>
        <v>-</v>
      </c>
      <c r="H17" s="215">
        <v>1</v>
      </c>
      <c r="I17" s="215">
        <v>1</v>
      </c>
      <c r="J17" s="243"/>
      <c r="K17" s="1598">
        <f t="shared" si="5"/>
        <v>0</v>
      </c>
    </row>
    <row r="18" spans="1:1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8" s="11"/>
      <c r="C18" s="87" t="s">
        <v>5884</v>
      </c>
      <c r="D18" s="90" t="s">
        <v>5922</v>
      </c>
      <c r="E18" s="1587"/>
      <c r="F18" s="221" t="e">
        <f t="shared" si="3"/>
        <v>#REF!</v>
      </c>
      <c r="G18" s="1587" t="str">
        <f t="shared" si="4"/>
        <v>-</v>
      </c>
      <c r="H18" s="215">
        <v>1</v>
      </c>
      <c r="I18" s="215">
        <v>1</v>
      </c>
      <c r="J18" s="243"/>
      <c r="K18" s="1598">
        <f t="shared" si="5"/>
        <v>0</v>
      </c>
    </row>
    <row r="19" spans="1:1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19" s="11"/>
      <c r="C19" s="87" t="s">
        <v>5885</v>
      </c>
      <c r="D19" s="91" t="s">
        <v>5923</v>
      </c>
      <c r="E19" s="1587"/>
      <c r="F19" s="221" t="e">
        <f t="shared" si="3"/>
        <v>#REF!</v>
      </c>
      <c r="G19" s="1587" t="str">
        <f t="shared" si="4"/>
        <v>-</v>
      </c>
      <c r="H19" s="215">
        <v>1</v>
      </c>
      <c r="I19" s="215">
        <v>1</v>
      </c>
      <c r="J19" s="243"/>
      <c r="K19" s="1598">
        <f t="shared" si="5"/>
        <v>0</v>
      </c>
    </row>
    <row r="20" spans="1:1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0" s="11"/>
      <c r="C20" s="87" t="s">
        <v>5886</v>
      </c>
      <c r="D20" s="88" t="s">
        <v>5924</v>
      </c>
      <c r="E20" s="1587"/>
      <c r="F20" s="221" t="e">
        <f t="shared" si="3"/>
        <v>#REF!</v>
      </c>
      <c r="G20" s="1587" t="str">
        <f t="shared" si="4"/>
        <v>-</v>
      </c>
      <c r="H20" s="215">
        <v>1</v>
      </c>
      <c r="I20" s="215">
        <v>1</v>
      </c>
      <c r="J20" s="243"/>
      <c r="K20" s="1598">
        <f t="shared" si="5"/>
        <v>0</v>
      </c>
    </row>
    <row r="21" spans="1:1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1" s="11"/>
      <c r="C21" s="87" t="s">
        <v>5882</v>
      </c>
      <c r="D21" s="89" t="s">
        <v>5920</v>
      </c>
      <c r="E21" s="1587"/>
      <c r="F21" s="221" t="e">
        <f t="shared" si="3"/>
        <v>#REF!</v>
      </c>
      <c r="G21" s="1587" t="str">
        <f t="shared" si="4"/>
        <v>-</v>
      </c>
      <c r="H21" s="215">
        <v>1</v>
      </c>
      <c r="I21" s="215">
        <v>1</v>
      </c>
      <c r="J21" s="243"/>
      <c r="K21" s="1598">
        <f t="shared" si="5"/>
        <v>0</v>
      </c>
    </row>
    <row r="22" spans="1:1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2" s="11"/>
      <c r="C22" s="87" t="s">
        <v>5887</v>
      </c>
      <c r="D22" s="89" t="s">
        <v>5925</v>
      </c>
      <c r="E22" s="1587"/>
      <c r="F22" s="221" t="e">
        <f t="shared" si="3"/>
        <v>#REF!</v>
      </c>
      <c r="G22" s="1587" t="str">
        <f t="shared" si="4"/>
        <v>-</v>
      </c>
      <c r="H22" s="215">
        <v>1</v>
      </c>
      <c r="I22" s="215">
        <v>1</v>
      </c>
      <c r="J22" s="243"/>
      <c r="K22" s="1598">
        <f t="shared" si="5"/>
        <v>0</v>
      </c>
    </row>
    <row r="23" spans="1:1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3" s="11"/>
      <c r="C23" s="87" t="s">
        <v>5888</v>
      </c>
      <c r="D23" s="88" t="s">
        <v>5926</v>
      </c>
      <c r="E23" s="1587"/>
      <c r="F23" s="221" t="e">
        <f t="shared" si="3"/>
        <v>#REF!</v>
      </c>
      <c r="G23" s="1587" t="str">
        <f t="shared" si="4"/>
        <v>-</v>
      </c>
      <c r="H23" s="215">
        <v>1</v>
      </c>
      <c r="I23" s="215">
        <v>1</v>
      </c>
      <c r="J23" s="243"/>
      <c r="K23" s="1598">
        <f t="shared" si="5"/>
        <v>0</v>
      </c>
    </row>
    <row r="24" spans="1:1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4" s="11"/>
      <c r="C24" s="87" t="s">
        <v>5889</v>
      </c>
      <c r="D24" s="89" t="s">
        <v>5927</v>
      </c>
      <c r="E24" s="1587"/>
      <c r="F24" s="221" t="e">
        <f t="shared" si="3"/>
        <v>#REF!</v>
      </c>
      <c r="G24" s="1587" t="str">
        <f t="shared" si="4"/>
        <v>-</v>
      </c>
      <c r="H24" s="215">
        <v>1</v>
      </c>
      <c r="I24" s="215">
        <v>1</v>
      </c>
      <c r="J24" s="243"/>
      <c r="K24" s="1598">
        <f t="shared" si="5"/>
        <v>0</v>
      </c>
    </row>
    <row r="25" spans="1:1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5" s="11"/>
      <c r="C25" s="27" t="s">
        <v>5890</v>
      </c>
      <c r="D25" s="96" t="s">
        <v>5928</v>
      </c>
      <c r="E25" s="1589"/>
      <c r="F25" s="28" t="e">
        <f t="shared" si="3"/>
        <v>#REF!</v>
      </c>
      <c r="G25" s="1589" t="str">
        <f t="shared" si="4"/>
        <v>-</v>
      </c>
      <c r="H25" s="12">
        <v>1</v>
      </c>
      <c r="I25" s="12">
        <v>1</v>
      </c>
      <c r="J25" s="247"/>
      <c r="K25" s="1600">
        <f t="shared" si="5"/>
        <v>0</v>
      </c>
    </row>
    <row r="26" spans="1:1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6" s="196"/>
      <c r="C26" s="223"/>
      <c r="D26" s="202" t="s">
        <v>5952</v>
      </c>
      <c r="E26" s="1590"/>
      <c r="F26" s="224"/>
      <c r="G26" s="1590"/>
      <c r="H26" s="248"/>
      <c r="I26" s="249"/>
      <c r="J26" s="250"/>
      <c r="K26" s="1601"/>
    </row>
    <row r="27" spans="1:1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7" s="11"/>
      <c r="C27" s="9" t="s">
        <v>5912</v>
      </c>
      <c r="D27" s="76" t="s">
        <v>5949</v>
      </c>
      <c r="F27" s="8" t="e">
        <f t="shared" ref="F27:F36" si="6">$F$2</f>
        <v>#REF!</v>
      </c>
      <c r="G27" s="1594" t="str">
        <f t="shared" ref="G27:G36" si="7">IFERROR(E27*F27,"-")</f>
        <v>-</v>
      </c>
      <c r="H27" s="14">
        <v>1</v>
      </c>
      <c r="I27" s="14">
        <v>1</v>
      </c>
      <c r="J27" s="71"/>
      <c r="K27" s="1597">
        <f t="shared" ref="K27:K36" si="8">IFERROR(G27*J27,0)</f>
        <v>0</v>
      </c>
    </row>
    <row r="28" spans="1:1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8" s="11"/>
      <c r="C28" s="92" t="s">
        <v>5899</v>
      </c>
      <c r="D28" s="90" t="s">
        <v>5954</v>
      </c>
      <c r="E28" s="1587"/>
      <c r="F28" s="221" t="e">
        <f t="shared" si="6"/>
        <v>#REF!</v>
      </c>
      <c r="G28" s="1594" t="str">
        <f t="shared" si="7"/>
        <v>-</v>
      </c>
      <c r="H28" s="215">
        <v>1</v>
      </c>
      <c r="I28" s="215">
        <v>1</v>
      </c>
      <c r="J28" s="69"/>
      <c r="K28" s="1597">
        <f t="shared" si="8"/>
        <v>0</v>
      </c>
    </row>
    <row r="29" spans="1:1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29" s="11"/>
      <c r="C29" s="87" t="s">
        <v>5896</v>
      </c>
      <c r="D29" s="89" t="s">
        <v>5934</v>
      </c>
      <c r="E29" s="1587"/>
      <c r="F29" s="221" t="e">
        <f t="shared" si="6"/>
        <v>#REF!</v>
      </c>
      <c r="G29" s="1594" t="str">
        <f t="shared" si="7"/>
        <v>-</v>
      </c>
      <c r="H29" s="215">
        <v>1</v>
      </c>
      <c r="I29" s="215">
        <v>1</v>
      </c>
      <c r="J29" s="69"/>
      <c r="K29" s="1597">
        <f t="shared" si="8"/>
        <v>0</v>
      </c>
    </row>
    <row r="30" spans="1:1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0" s="11"/>
      <c r="C30" s="92" t="s">
        <v>5913</v>
      </c>
      <c r="D30" s="90" t="s">
        <v>5950</v>
      </c>
      <c r="E30" s="1587"/>
      <c r="F30" s="221" t="e">
        <f t="shared" si="6"/>
        <v>#REF!</v>
      </c>
      <c r="G30" s="1594" t="str">
        <f t="shared" si="7"/>
        <v>-</v>
      </c>
      <c r="H30" s="215">
        <v>1</v>
      </c>
      <c r="I30" s="215">
        <v>1</v>
      </c>
      <c r="J30" s="69"/>
      <c r="K30" s="1597">
        <f t="shared" si="8"/>
        <v>0</v>
      </c>
    </row>
    <row r="31" spans="1:1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1" s="11"/>
      <c r="C31" s="92" t="s">
        <v>5911</v>
      </c>
      <c r="D31" s="90" t="s">
        <v>5948</v>
      </c>
      <c r="E31" s="1587"/>
      <c r="F31" s="221" t="e">
        <f t="shared" si="6"/>
        <v>#REF!</v>
      </c>
      <c r="G31" s="1594" t="str">
        <f t="shared" si="7"/>
        <v>-</v>
      </c>
      <c r="H31" s="215">
        <v>1</v>
      </c>
      <c r="I31" s="215">
        <v>1</v>
      </c>
      <c r="J31" s="69"/>
      <c r="K31" s="1597">
        <f t="shared" si="8"/>
        <v>0</v>
      </c>
    </row>
    <row r="32" spans="1:1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2" s="11"/>
      <c r="C32" s="87" t="s">
        <v>5895</v>
      </c>
      <c r="D32" s="89" t="s">
        <v>5933</v>
      </c>
      <c r="E32" s="1587"/>
      <c r="F32" s="221" t="e">
        <f t="shared" si="6"/>
        <v>#REF!</v>
      </c>
      <c r="G32" s="1594" t="str">
        <f t="shared" si="7"/>
        <v>-</v>
      </c>
      <c r="H32" s="215">
        <v>1</v>
      </c>
      <c r="I32" s="215">
        <v>1</v>
      </c>
      <c r="J32" s="69"/>
      <c r="K32" s="1597">
        <f t="shared" si="8"/>
        <v>0</v>
      </c>
    </row>
    <row r="33" spans="1:1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3" s="11"/>
      <c r="C33" s="87" t="s">
        <v>5897</v>
      </c>
      <c r="D33" s="89" t="s">
        <v>5935</v>
      </c>
      <c r="E33" s="1587"/>
      <c r="F33" s="221" t="e">
        <f t="shared" si="6"/>
        <v>#REF!</v>
      </c>
      <c r="G33" s="1594" t="str">
        <f t="shared" si="7"/>
        <v>-</v>
      </c>
      <c r="H33" s="215">
        <v>1</v>
      </c>
      <c r="I33" s="215">
        <v>1</v>
      </c>
      <c r="J33" s="69"/>
      <c r="K33" s="1597">
        <f t="shared" si="8"/>
        <v>0</v>
      </c>
    </row>
    <row r="34" spans="1:1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4" s="11"/>
      <c r="C34" s="92" t="s">
        <v>5898</v>
      </c>
      <c r="D34" s="90" t="s">
        <v>5936</v>
      </c>
      <c r="E34" s="1587"/>
      <c r="F34" s="221" t="e">
        <f t="shared" si="6"/>
        <v>#REF!</v>
      </c>
      <c r="G34" s="1594" t="str">
        <f t="shared" si="7"/>
        <v>-</v>
      </c>
      <c r="H34" s="215">
        <v>1</v>
      </c>
      <c r="I34" s="215">
        <v>1</v>
      </c>
      <c r="J34" s="69"/>
      <c r="K34" s="1597">
        <f t="shared" si="8"/>
        <v>0</v>
      </c>
    </row>
    <row r="35" spans="1:1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5" s="11"/>
      <c r="C35" s="92" t="s">
        <v>5955</v>
      </c>
      <c r="D35" s="90" t="s">
        <v>5956</v>
      </c>
      <c r="E35" s="1587"/>
      <c r="F35" s="221" t="e">
        <f t="shared" si="6"/>
        <v>#REF!</v>
      </c>
      <c r="G35" s="1594" t="str">
        <f t="shared" si="7"/>
        <v>-</v>
      </c>
      <c r="H35" s="215">
        <v>1</v>
      </c>
      <c r="I35" s="215">
        <v>1</v>
      </c>
      <c r="J35" s="69"/>
      <c r="K35" s="1597">
        <f t="shared" si="8"/>
        <v>0</v>
      </c>
    </row>
    <row r="36" spans="1:1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6" s="11"/>
      <c r="C36" s="92" t="s">
        <v>5900</v>
      </c>
      <c r="D36" s="90" t="s">
        <v>5937</v>
      </c>
      <c r="E36" s="1587"/>
      <c r="F36" s="221" t="e">
        <f t="shared" si="6"/>
        <v>#REF!</v>
      </c>
      <c r="G36" s="1594" t="str">
        <f t="shared" si="7"/>
        <v>-</v>
      </c>
      <c r="H36" s="215">
        <v>1</v>
      </c>
      <c r="I36" s="215">
        <v>1</v>
      </c>
      <c r="J36" s="69"/>
      <c r="K36" s="1597">
        <f t="shared" si="8"/>
        <v>0</v>
      </c>
    </row>
    <row r="37" spans="1:1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7" s="11"/>
      <c r="C37" s="36"/>
      <c r="D37" s="59"/>
      <c r="E37" s="1588"/>
      <c r="F37" s="37"/>
      <c r="G37" s="1588"/>
      <c r="H37" s="38"/>
      <c r="I37" s="19"/>
      <c r="J37" s="32"/>
      <c r="K37" s="1599"/>
    </row>
    <row r="38" spans="1:1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8" s="11"/>
      <c r="C38" s="92" t="s">
        <v>5901</v>
      </c>
      <c r="D38" s="90" t="s">
        <v>5938</v>
      </c>
      <c r="E38" s="1587"/>
      <c r="F38" s="221" t="e">
        <f t="shared" ref="F38:F47" si="9">$F$2</f>
        <v>#REF!</v>
      </c>
      <c r="G38" s="1594" t="str">
        <f t="shared" ref="G38:G47" si="10">IFERROR(E38*F38,"-")</f>
        <v>-</v>
      </c>
      <c r="H38" s="215">
        <v>1</v>
      </c>
      <c r="I38" s="215">
        <v>1</v>
      </c>
      <c r="J38" s="69"/>
      <c r="K38" s="1597">
        <f t="shared" ref="K38:K47" si="11">IFERROR(G38*J38,0)</f>
        <v>0</v>
      </c>
    </row>
    <row r="39" spans="1:1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39" s="11"/>
      <c r="C39" s="92" t="s">
        <v>5902</v>
      </c>
      <c r="D39" s="90" t="s">
        <v>5939</v>
      </c>
      <c r="E39" s="1587"/>
      <c r="F39" s="221" t="e">
        <f t="shared" si="9"/>
        <v>#REF!</v>
      </c>
      <c r="G39" s="1594" t="str">
        <f t="shared" si="10"/>
        <v>-</v>
      </c>
      <c r="H39" s="215">
        <v>1</v>
      </c>
      <c r="I39" s="215">
        <v>1</v>
      </c>
      <c r="J39" s="69"/>
      <c r="K39" s="1597">
        <f t="shared" si="11"/>
        <v>0</v>
      </c>
    </row>
    <row r="40" spans="1:1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0" s="11"/>
      <c r="C40" s="92" t="s">
        <v>5905</v>
      </c>
      <c r="D40" s="90" t="s">
        <v>5942</v>
      </c>
      <c r="E40" s="1587"/>
      <c r="F40" s="221" t="e">
        <f t="shared" si="9"/>
        <v>#REF!</v>
      </c>
      <c r="G40" s="1594" t="str">
        <f t="shared" si="10"/>
        <v>-</v>
      </c>
      <c r="H40" s="215">
        <v>1</v>
      </c>
      <c r="I40" s="215">
        <v>1</v>
      </c>
      <c r="J40" s="69"/>
      <c r="K40" s="1597">
        <f t="shared" si="11"/>
        <v>0</v>
      </c>
    </row>
    <row r="41" spans="1:1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1" s="11"/>
      <c r="C41" s="92" t="s">
        <v>5904</v>
      </c>
      <c r="D41" s="90" t="s">
        <v>5941</v>
      </c>
      <c r="E41" s="1587"/>
      <c r="F41" s="221" t="e">
        <f t="shared" si="9"/>
        <v>#REF!</v>
      </c>
      <c r="G41" s="1594" t="str">
        <f t="shared" si="10"/>
        <v>-</v>
      </c>
      <c r="H41" s="215">
        <v>1</v>
      </c>
      <c r="I41" s="215">
        <v>1</v>
      </c>
      <c r="J41" s="69"/>
      <c r="K41" s="1597">
        <f t="shared" si="11"/>
        <v>0</v>
      </c>
    </row>
    <row r="42" spans="1:1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2" s="11"/>
      <c r="C42" s="92" t="s">
        <v>5903</v>
      </c>
      <c r="D42" s="90" t="s">
        <v>5940</v>
      </c>
      <c r="E42" s="1587"/>
      <c r="F42" s="221" t="e">
        <f t="shared" si="9"/>
        <v>#REF!</v>
      </c>
      <c r="G42" s="1594" t="str">
        <f t="shared" si="10"/>
        <v>-</v>
      </c>
      <c r="H42" s="215">
        <v>1</v>
      </c>
      <c r="I42" s="215">
        <v>1</v>
      </c>
      <c r="J42" s="69"/>
      <c r="K42" s="1597">
        <f t="shared" si="11"/>
        <v>0</v>
      </c>
    </row>
    <row r="43" spans="1:1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3" s="11"/>
      <c r="C43" s="92" t="s">
        <v>5906</v>
      </c>
      <c r="D43" s="90" t="s">
        <v>5943</v>
      </c>
      <c r="E43" s="1587"/>
      <c r="F43" s="221" t="e">
        <f t="shared" si="9"/>
        <v>#REF!</v>
      </c>
      <c r="G43" s="1594" t="str">
        <f t="shared" si="10"/>
        <v>-</v>
      </c>
      <c r="H43" s="215">
        <v>1</v>
      </c>
      <c r="I43" s="215">
        <v>1</v>
      </c>
      <c r="J43" s="69"/>
      <c r="K43" s="1597">
        <f t="shared" si="11"/>
        <v>0</v>
      </c>
    </row>
    <row r="44" spans="1:1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4" s="11"/>
      <c r="C44" s="92" t="s">
        <v>5907</v>
      </c>
      <c r="D44" s="90" t="s">
        <v>5944</v>
      </c>
      <c r="E44" s="1587"/>
      <c r="F44" s="221" t="e">
        <f t="shared" si="9"/>
        <v>#REF!</v>
      </c>
      <c r="G44" s="1594" t="str">
        <f t="shared" si="10"/>
        <v>-</v>
      </c>
      <c r="H44" s="215">
        <v>1</v>
      </c>
      <c r="I44" s="215">
        <v>1</v>
      </c>
      <c r="J44" s="69"/>
      <c r="K44" s="1597">
        <f t="shared" si="11"/>
        <v>0</v>
      </c>
    </row>
    <row r="45" spans="1:1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5" s="11"/>
      <c r="C45" s="92" t="s">
        <v>5908</v>
      </c>
      <c r="D45" s="90" t="s">
        <v>5945</v>
      </c>
      <c r="E45" s="1587"/>
      <c r="F45" s="221" t="e">
        <f t="shared" si="9"/>
        <v>#REF!</v>
      </c>
      <c r="G45" s="1594" t="str">
        <f t="shared" si="10"/>
        <v>-</v>
      </c>
      <c r="H45" s="215">
        <v>1</v>
      </c>
      <c r="I45" s="215">
        <v>1</v>
      </c>
      <c r="J45" s="69"/>
      <c r="K45" s="1597">
        <f t="shared" si="11"/>
        <v>0</v>
      </c>
    </row>
    <row r="46" spans="1:1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6" s="11"/>
      <c r="C46" s="92" t="s">
        <v>5909</v>
      </c>
      <c r="D46" s="90" t="s">
        <v>5946</v>
      </c>
      <c r="E46" s="1587"/>
      <c r="F46" s="221" t="e">
        <f t="shared" si="9"/>
        <v>#REF!</v>
      </c>
      <c r="G46" s="1594" t="str">
        <f t="shared" si="10"/>
        <v>-</v>
      </c>
      <c r="H46" s="215">
        <v>1</v>
      </c>
      <c r="I46" s="215">
        <v>1</v>
      </c>
      <c r="J46" s="69"/>
      <c r="K46" s="1597">
        <f t="shared" si="11"/>
        <v>0</v>
      </c>
    </row>
    <row r="47" spans="1:1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  <c r="B47" s="58"/>
      <c r="C47" s="92" t="s">
        <v>5910</v>
      </c>
      <c r="D47" s="90" t="s">
        <v>5947</v>
      </c>
      <c r="E47" s="1587"/>
      <c r="F47" s="221" t="e">
        <f t="shared" si="9"/>
        <v>#REF!</v>
      </c>
      <c r="G47" s="1594" t="str">
        <f t="shared" si="10"/>
        <v>-</v>
      </c>
      <c r="H47" s="215">
        <v>1</v>
      </c>
      <c r="I47" s="215">
        <v>1</v>
      </c>
      <c r="J47" s="69"/>
      <c r="K47" s="1597">
        <f t="shared" si="11"/>
        <v>0</v>
      </c>
    </row>
    <row r="48" spans="1:1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" spans="1: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" spans="1: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" spans="1: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" spans="1: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" spans="1: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" spans="1: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" spans="1: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" spans="1: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" spans="1: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" spans="1: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" spans="1: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" spans="1: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" spans="1: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" spans="1: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" spans="1: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" spans="1: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" spans="1: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" spans="1: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" spans="1: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8" spans="1: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9" spans="1: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0" spans="1: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1" spans="1: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2" spans="1: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3" spans="1: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4" spans="1: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5" spans="1: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6" spans="1: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7" spans="1: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8" spans="1: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79" spans="1: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0" spans="1: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1" spans="1: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2" spans="1: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3" spans="1: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4" spans="1: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5" spans="1: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6" spans="1: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7" spans="1: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8" spans="1: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89" spans="1: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0" spans="1: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1" spans="1: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2" spans="1: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3" spans="1: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4" spans="1: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5" spans="1: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6" spans="1: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7" spans="1: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8" spans="1: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99" spans="1: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0" spans="1: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1" spans="1: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2" spans="1: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3" spans="1: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4" spans="1: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5" spans="1: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6" spans="1: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7" spans="1: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8" spans="1: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09" spans="1: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0" spans="1: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1" spans="1: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2" spans="1: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3" spans="1: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4" spans="1: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5" spans="1: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6" spans="1: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7" spans="1: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8" spans="1: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19" spans="1: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0" spans="1: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1" spans="1: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2" spans="1: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3" spans="1: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4" spans="1: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5" spans="1: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6" spans="1: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7" spans="1: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8" spans="1: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29" spans="1: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0" spans="1: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1" spans="1: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2" spans="1: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3" spans="1: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4" spans="1: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5" spans="1: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6" spans="1: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7" spans="1: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8" spans="1: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39" spans="1: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0" spans="1: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1" spans="1: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2" spans="1: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3" spans="1: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4" spans="1: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5" spans="1: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6" spans="1: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7" spans="1: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8" spans="1: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49" spans="1: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0" spans="1: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1" spans="1: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2" spans="1: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3" spans="1: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4" spans="1: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5" spans="1: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6" spans="1: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7" spans="1: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8" spans="1: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59" spans="1: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0" spans="1: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1" spans="1: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2" spans="1: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3" spans="1: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4" spans="1: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5" spans="1: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6" spans="1: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7" spans="1: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8" spans="1: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69" spans="1: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0" spans="1: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1" spans="1: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2" spans="1: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3" spans="1: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4" spans="1: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5" spans="1: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6" spans="1: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7" spans="1: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8" spans="1: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79" spans="1: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0" spans="1: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1" spans="1: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2" spans="1: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3" spans="1: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4" spans="1: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5" spans="1: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6" spans="1: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7" spans="1: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8" spans="1: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89" spans="1: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0" spans="1: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1" spans="1: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2" spans="1: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3" spans="1: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4" spans="1: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5" spans="1: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6" spans="1: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7" spans="1: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8" spans="1: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199" spans="1: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0" spans="1: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1" spans="1: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2" spans="1: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3" spans="1: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4" spans="1: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5" spans="1: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6" spans="1: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7" spans="1: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8" spans="1: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09" spans="1: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0" spans="1: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1" spans="1: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2" spans="1: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3" spans="1: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4" spans="1: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5" spans="1: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6" spans="1: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7" spans="1: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8" spans="1: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19" spans="1: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0" spans="1: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1" spans="1: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2" spans="1: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3" spans="1: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4" spans="1: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5" spans="1: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6" spans="1: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7" spans="1: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8" spans="1: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29" spans="1: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0" spans="1: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1" spans="1: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2" spans="1: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3" spans="1: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4" spans="1: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5" spans="1: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6" spans="1: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7" spans="1: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8" spans="1: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39" spans="1: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0" spans="1: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1" spans="1: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2" spans="1: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3" spans="1: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4" spans="1: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5" spans="1: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6" spans="1: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7" spans="1: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8" spans="1: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49" spans="1: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0" spans="1: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1" spans="1: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2" spans="1: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3" spans="1: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4" spans="1: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5" spans="1: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6" spans="1: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7" spans="1: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8" spans="1: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59" spans="1: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0" spans="1: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1" spans="1: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2" spans="1: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3" spans="1: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4" spans="1: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5" spans="1: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6" spans="1: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7" spans="1: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8" spans="1: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69" spans="1: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0" spans="1: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1" spans="1: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2" spans="1: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3" spans="1: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4" spans="1: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5" spans="1: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6" spans="1: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7" spans="1: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8" spans="1: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79" spans="1: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0" spans="1: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1" spans="1: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2" spans="1: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3" spans="1: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4" spans="1: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5" spans="1: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6" spans="1: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7" spans="1: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8" spans="1: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89" spans="1: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0" spans="1: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1" spans="1: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2" spans="1: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3" spans="1: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4" spans="1: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5" spans="1: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6" spans="1: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7" spans="1: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8" spans="1: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299" spans="1: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0" spans="1: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1" spans="1: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2" spans="1: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3" spans="1: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4" spans="1: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5" spans="1: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6" spans="1: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7" spans="1: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8" spans="1: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09" spans="1: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0" spans="1: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1" spans="1: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2" spans="1: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3" spans="1: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4" spans="1: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5" spans="1: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6" spans="1: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7" spans="1: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8" spans="1: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19" spans="1: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0" spans="1: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1" spans="1: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2" spans="1: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3" spans="1: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4" spans="1: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5" spans="1: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6" spans="1: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7" spans="1: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8" spans="1: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29" spans="1: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0" spans="1: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1" spans="1: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2" spans="1: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3" spans="1: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4" spans="1: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5" spans="1: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6" spans="1: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7" spans="1: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8" spans="1: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39" spans="1: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0" spans="1: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1" spans="1: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2" spans="1: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3" spans="1: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4" spans="1: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5" spans="1: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6" spans="1: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7" spans="1: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8" spans="1: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49" spans="1: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0" spans="1: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1" spans="1: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2" spans="1: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3" spans="1: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4" spans="1: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5" spans="1: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6" spans="1: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7" spans="1: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8" spans="1: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59" spans="1: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0" spans="1: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1" spans="1: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2" spans="1: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3" spans="1: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4" spans="1: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5" spans="1: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6" spans="1: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7" spans="1: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8" spans="1: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69" spans="1: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0" spans="1: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1" spans="1: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2" spans="1: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3" spans="1: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4" spans="1: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5" spans="1: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6" spans="1: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7" spans="1: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8" spans="1: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79" spans="1: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0" spans="1: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1" spans="1: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2" spans="1: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3" spans="1: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4" spans="1: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5" spans="1: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6" spans="1: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7" spans="1: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8" spans="1: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89" spans="1: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0" spans="1: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1" spans="1: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2" spans="1: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3" spans="1: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4" spans="1: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5" spans="1: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6" spans="1: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7" spans="1: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8" spans="1: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399" spans="1: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0" spans="1: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1" spans="1: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2" spans="1: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3" spans="1: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4" spans="1: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5" spans="1: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6" spans="1: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7" spans="1: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8" spans="1: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09" spans="1: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0" spans="1: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1" spans="1: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2" spans="1:1">
      <c r="A412" s="304" t="str">
        <f>IF(J412&gt;0,COUNT($J$4:J412)+MAX('MI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3" spans="1:1">
      <c r="A413" s="304" t="str">
        <f>IF(J413&gt;0,COUNT($J$4:J413)+MAX('MI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4" spans="1:1">
      <c r="A414" s="304" t="str">
        <f>IF(J414&gt;0,COUNT($J$4:J414)+MAX('MI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5" spans="1:1">
      <c r="A415" s="304" t="str">
        <f>IF(J415&gt;0,COUNT($J$4:J415)+MAX('MI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6" spans="1:1">
      <c r="A416" s="304" t="str">
        <f>IF(J416&gt;0,COUNT($J$4:J416)+MAX('MI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7" spans="1:1">
      <c r="A417" s="304" t="str">
        <f>IF(J417&gt;0,COUNT($J$4:J417)+MAX('MI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8" spans="1:1">
      <c r="A418" s="304" t="str">
        <f>IF(J418&gt;0,COUNT($J$4:J418)+MAX('MI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19" spans="1:1">
      <c r="A419" s="304" t="str">
        <f>IF(J419&gt;0,COUNT($J$4:J419)+MAX('MI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0" spans="1:1">
      <c r="A420" s="304" t="str">
        <f>IF(J420&gt;0,COUNT($J$4:J420)+MAX('MI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1" spans="1:1">
      <c r="A421" s="304" t="str">
        <f>IF(J421&gt;0,COUNT($J$4:J421)+MAX('MI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2" spans="1:1">
      <c r="A422" s="304" t="str">
        <f>IF(J422&gt;0,COUNT($J$4:J422)+MAX('MI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3" spans="1:1">
      <c r="A423" s="304" t="str">
        <f>IF(J423&gt;0,COUNT($J$4:J423)+MAX('MI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4" spans="1:1">
      <c r="A424" s="304" t="str">
        <f>IF(J424&gt;0,COUNT($J$4:J424)+MAX('MI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5" spans="1:1">
      <c r="A425" s="304" t="str">
        <f>IF(J425&gt;0,COUNT($J$4:J425)+MAX('MI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6" spans="1:1">
      <c r="A426" s="304" t="str">
        <f>IF(J426&gt;0,COUNT($J$4:J426)+MAX('MI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7" spans="1:1">
      <c r="A427" s="304" t="str">
        <f>IF(J427&gt;0,COUNT($J$4:J427)+MAX('MI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8" spans="1:1">
      <c r="A428" s="304" t="str">
        <f>IF(J428&gt;0,COUNT($J$4:J428)+MAX('MI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29" spans="1:1">
      <c r="A429" s="304" t="str">
        <f>IF(J429&gt;0,COUNT($J$4:J429)+MAX('MI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0" spans="1:1">
      <c r="A430" s="304" t="str">
        <f>IF(J430&gt;0,COUNT($J$4:J430)+MAX('MI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1" spans="1:1">
      <c r="A431" s="304" t="str">
        <f>IF(J431&gt;0,COUNT($J$4:J431)+MAX('MI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2" spans="1:1">
      <c r="A432" s="304" t="str">
        <f>IF(J432&gt;0,COUNT($J$4:J432)+MAX('MI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3" spans="1:1">
      <c r="A433" s="304" t="str">
        <f>IF(J433&gt;0,COUNT($J$4:J433)+MAX('MI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4" spans="1:1">
      <c r="A434" s="304" t="str">
        <f>IF(J434&gt;0,COUNT($J$4:J434)+MAX('MI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5" spans="1:1">
      <c r="A435" s="304" t="str">
        <f>IF(J435&gt;0,COUNT($J$4:J435)+MAX('MI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6" spans="1:1">
      <c r="A436" s="304" t="str">
        <f>IF(J436&gt;0,COUNT($J$4:J436)+MAX('MI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7" spans="1:1">
      <c r="A437" s="304" t="str">
        <f>IF(J437&gt;0,COUNT($J$4:J437)+MAX('MI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8" spans="1:1">
      <c r="A438" s="304" t="str">
        <f>IF(J438&gt;0,COUNT($J$4:J438)+MAX('MI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39" spans="1:1">
      <c r="A439" s="304" t="str">
        <f>IF(J439&gt;0,COUNT($J$4:J439)+MAX('MI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0" spans="1:1">
      <c r="A440" s="304" t="str">
        <f>IF(J440&gt;0,COUNT($J$4:J440)+MAX('MI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1" spans="1:1">
      <c r="A441" s="304" t="str">
        <f>IF(J441&gt;0,COUNT($J$4:J441)+MAX('MI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2" spans="1:1">
      <c r="A442" s="304" t="str">
        <f>IF(J442&gt;0,COUNT($J$4:J442)+MAX('MI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3" spans="1:1">
      <c r="A443" s="304" t="str">
        <f>IF(J443&gt;0,COUNT($J$4:J443)+MAX('MI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4" spans="1:1">
      <c r="A444" s="304" t="str">
        <f>IF(J444&gt;0,COUNT($J$4:J444)+MAX('MI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5" spans="1:1">
      <c r="A445" s="304" t="str">
        <f>IF(J445&gt;0,COUNT($J$4:J445)+MAX('MI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6" spans="1:1">
      <c r="A446" s="304" t="str">
        <f>IF(J446&gt;0,COUNT($J$4:J446)+MAX('MI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7" spans="1:1">
      <c r="A447" s="304" t="str">
        <f>IF(J447&gt;0,COUNT($J$4:J447)+MAX('MI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8" spans="1:1">
      <c r="A448" s="304" t="str">
        <f>IF(J448&gt;0,COUNT($J$4:J448)+MAX('MI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49" spans="1:1">
      <c r="A449" s="304" t="str">
        <f>IF(J449&gt;0,COUNT($J$4:J449)+MAX('MI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0" spans="1:1">
      <c r="A450" s="304" t="str">
        <f>IF(J450&gt;0,COUNT($J$4:J450)+MAX('MI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1" spans="1:1">
      <c r="A451" s="304" t="str">
        <f>IF(J451&gt;0,COUNT($J$4:J451)+MAX('MI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2" spans="1:1">
      <c r="A452" s="304" t="str">
        <f>IF(J452&gt;0,COUNT($J$4:J452)+MAX('MI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3" spans="1:1">
      <c r="A453" s="304" t="str">
        <f>IF(J453&gt;0,COUNT($J$4:J453)+MAX('MI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4" spans="1:1">
      <c r="A454" s="304" t="str">
        <f>IF(J454&gt;0,COUNT($J$4:J454)+MAX('MI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5" spans="1:1">
      <c r="A455" s="304" t="str">
        <f>IF(J455&gt;0,COUNT($J$4:J455)+MAX('MI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6" spans="1:1">
      <c r="A456" s="304" t="str">
        <f>IF(J456&gt;0,COUNT($J$4:J456)+MAX('MI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7" spans="1:1">
      <c r="A457" s="304" t="str">
        <f>IF(J457&gt;0,COUNT($J$4:J457)+MAX('MI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8" spans="1:1">
      <c r="A458" s="304" t="str">
        <f>IF(J458&gt;0,COUNT($J$4:J458)+MAX('MI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59" spans="1:1">
      <c r="A459" s="304" t="str">
        <f>IF(J459&gt;0,COUNT($J$4:J459)+MAX('MI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0" spans="1:1">
      <c r="A460" s="304" t="str">
        <f>IF(J460&gt;0,COUNT($J$4:J460)+MAX('MI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1" spans="1:1">
      <c r="A461" s="304" t="str">
        <f>IF(J461&gt;0,COUNT($J$4:J461)+MAX('MI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2" spans="1:1">
      <c r="A462" s="304" t="str">
        <f>IF(J462&gt;0,COUNT($J$4:J462)+MAX('MI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3" spans="1:1">
      <c r="A463" s="304" t="str">
        <f>IF(J463&gt;0,COUNT($J$4:J463)+MAX('MI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4" spans="1:1">
      <c r="A464" s="304" t="str">
        <f>IF(J464&gt;0,COUNT($J$4:J464)+MAX('MI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5" spans="1:1">
      <c r="A465" s="304" t="str">
        <f>IF(J465&gt;0,COUNT($J$4:J465)+MAX('MI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6" spans="1:1">
      <c r="A466" s="304" t="str">
        <f>IF(J466&gt;0,COUNT($J$4:J466)+MAX('MI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7" spans="1:1">
      <c r="A467" s="304" t="str">
        <f>IF(J467&gt;0,COUNT($J$4:J467)+MAX('MI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8" spans="1:1">
      <c r="A468" s="304" t="str">
        <f>IF(J468&gt;0,COUNT($J$4:J468)+MAX('MI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69" spans="1:1">
      <c r="A469" s="304" t="str">
        <f>IF(J469&gt;0,COUNT($J$4:J469)+MAX('MI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0" spans="1:1">
      <c r="A470" s="304" t="str">
        <f>IF(J470&gt;0,COUNT($J$4:J470)+MAX('MI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1" spans="1:1">
      <c r="A471" s="304" t="str">
        <f>IF(J471&gt;0,COUNT($J$4:J471)+MAX('MI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2" spans="1:1">
      <c r="A472" s="304" t="str">
        <f>IF(J472&gt;0,COUNT($J$4:J472)+MAX('MI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3" spans="1:1">
      <c r="A473" s="304" t="str">
        <f>IF(J473&gt;0,COUNT($J$4:J473)+MAX('MI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4" spans="1:1">
      <c r="A474" s="304" t="str">
        <f>IF(J474&gt;0,COUNT($J$4:J474)+MAX('MI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5" spans="1:1">
      <c r="A475" s="304" t="str">
        <f>IF(J475&gt;0,COUNT($J$4:J475)+MAX('MI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6" spans="1:1">
      <c r="A476" s="304" t="str">
        <f>IF(J476&gt;0,COUNT($J$4:J476)+MAX('MI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7" spans="1:1">
      <c r="A477" s="304" t="str">
        <f>IF(J477&gt;0,COUNT($J$4:J477)+MAX('MI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8" spans="1:1">
      <c r="A478" s="304" t="str">
        <f>IF(J478&gt;0,COUNT($J$4:J478)+MAX('MI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79" spans="1:1">
      <c r="A479" s="304" t="str">
        <f>IF(J479&gt;0,COUNT($J$4:J479)+MAX('MI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0" spans="1:1">
      <c r="A480" s="304" t="str">
        <f>IF(J480&gt;0,COUNT($J$4:J480)+MAX('MI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1" spans="1:1">
      <c r="A481" s="304" t="str">
        <f>IF(J481&gt;0,COUNT($J$4:J481)+MAX('MI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2" spans="1:1">
      <c r="A482" s="304" t="str">
        <f>IF(J482&gt;0,COUNT($J$4:J482)+MAX('MI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3" spans="1:1">
      <c r="A483" s="304" t="str">
        <f>IF(J483&gt;0,COUNT($J$4:J483)+MAX('MI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4" spans="1:1">
      <c r="A484" s="304" t="str">
        <f>IF(J484&gt;0,COUNT($J$4:J484)+MAX('MI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5" spans="1:1">
      <c r="A485" s="304" t="str">
        <f>IF(J485&gt;0,COUNT($J$4:J485)+MAX('MI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6" spans="1:1">
      <c r="A486" s="304" t="str">
        <f>IF(J486&gt;0,COUNT($J$4:J486)+MAX('MI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7" spans="1:1">
      <c r="A487" s="304" t="str">
        <f>IF(J487&gt;0,COUNT($J$4:J487)+MAX('MI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8" spans="1:1">
      <c r="A488" s="304" t="str">
        <f>IF(J488&gt;0,COUNT($J$4:J488)+MAX('MI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89" spans="1:1">
      <c r="A489" s="304" t="str">
        <f>IF(J489&gt;0,COUNT($J$4:J489)+MAX('MI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0" spans="1:1">
      <c r="A490" s="304" t="str">
        <f>IF(J490&gt;0,COUNT($J$4:J490)+MAX('MI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1" spans="1:1">
      <c r="A491" s="304" t="str">
        <f>IF(J491&gt;0,COUNT($J$4:J491)+MAX('MI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2" spans="1:1">
      <c r="A492" s="304" t="str">
        <f>IF(J492&gt;0,COUNT($J$4:J492)+MAX('MI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3" spans="1:1">
      <c r="A493" s="304" t="str">
        <f>IF(J493&gt;0,COUNT($J$4:J493)+MAX('MI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4" spans="1:1">
      <c r="A494" s="304" t="str">
        <f>IF(J494&gt;0,COUNT($J$4:J494)+MAX('MI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5" spans="1:1">
      <c r="A495" s="304" t="str">
        <f>IF(J495&gt;0,COUNT($J$4:J495)+MAX('MI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6" spans="1:1">
      <c r="A496" s="304" t="str">
        <f>IF(J496&gt;0,COUNT($J$4:J496)+MAX('MI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7" spans="1:1">
      <c r="A497" s="304" t="str">
        <f>IF(J497&gt;0,COUNT($J$4:J497)+MAX('MI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8" spans="1:1">
      <c r="A498" s="304" t="str">
        <f>IF(J498&gt;0,COUNT($J$4:J498)+MAX('MI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499" spans="1:1">
      <c r="A499" s="304" t="str">
        <f>IF(J499&gt;0,COUNT($J$4:J499)+MAX('MI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0" spans="1:1">
      <c r="A500" s="304" t="str">
        <f>IF(J500&gt;0,COUNT($J$4:J500)+MAX('MI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1" spans="1:1">
      <c r="A501" s="304" t="str">
        <f>IF(J501&gt;0,COUNT($J$4:J501)+MAX('MI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2" spans="1:1">
      <c r="A502" s="304" t="str">
        <f>IF(J502&gt;0,COUNT($J$4:J502)+MAX('MI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3" spans="1:1">
      <c r="A503" s="304" t="str">
        <f>IF(J503&gt;0,COUNT($J$4:J503)+MAX('MI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4" spans="1:1">
      <c r="A504" s="304" t="str">
        <f>IF(J504&gt;0,COUNT($J$4:J504)+MAX('MI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5" spans="1:1">
      <c r="A505" s="304" t="str">
        <f>IF(J505&gt;0,COUNT($J$4:J505)+MAX('MI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6" spans="1:1">
      <c r="A506" s="304" t="str">
        <f>IF(J506&gt;0,COUNT($J$4:J506)+MAX('MI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7" spans="1:1">
      <c r="A507" s="304" t="str">
        <f>IF(J507&gt;0,COUNT($J$4:J507)+MAX('MI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8" spans="1:1">
      <c r="A508" s="304" t="str">
        <f>IF(J508&gt;0,COUNT($J$4:J508)+MAX('MI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09" spans="1:1">
      <c r="A509" s="304" t="str">
        <f>IF(J509&gt;0,COUNT($J$4:J509)+MAX('MI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0" spans="1:1">
      <c r="A510" s="304" t="str">
        <f>IF(J510&gt;0,COUNT($J$4:J510)+MAX('MI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1" spans="1:1">
      <c r="A511" s="304" t="str">
        <f>IF(J511&gt;0,COUNT($J$4:J511)+MAX('MI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2" spans="1:1">
      <c r="A512" s="304" t="str">
        <f>IF(J512&gt;0,COUNT($J$4:J512)+MAX('MI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3" spans="1:1">
      <c r="A513" s="304" t="str">
        <f>IF(J513&gt;0,COUNT($J$4:J513)+MAX('MI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4" spans="1:1">
      <c r="A514" s="304" t="str">
        <f>IF(J514&gt;0,COUNT($J$4:J514)+MAX('MI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5" spans="1:1">
      <c r="A515" s="304" t="str">
        <f>IF(J515&gt;0,COUNT($J$4:J515)+MAX('MI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6" spans="1:1">
      <c r="A516" s="304" t="str">
        <f>IF(J516&gt;0,COUNT($J$4:J516)+MAX('MI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7" spans="1:1">
      <c r="A517" s="304" t="str">
        <f>IF(J517&gt;0,COUNT($J$4:J517)+MAX('MI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8" spans="1:1">
      <c r="A518" s="304" t="str">
        <f>IF(J518&gt;0,COUNT($J$4:J518)+MAX('MI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19" spans="1:1">
      <c r="A519" s="304" t="str">
        <f>IF(J519&gt;0,COUNT($J$4:J519)+MAX('MI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0" spans="1:1">
      <c r="A520" s="304" t="str">
        <f>IF(J520&gt;0,COUNT($J$4:J520)+MAX('MI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1" spans="1:1">
      <c r="A521" s="304" t="str">
        <f>IF(J521&gt;0,COUNT($J$4:J521)+MAX('MI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2" spans="1:1">
      <c r="A522" s="304" t="str">
        <f>IF(J522&gt;0,COUNT($J$4:J522)+MAX('MI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3" spans="1:1">
      <c r="A523" s="304" t="str">
        <f>IF(J523&gt;0,COUNT($J$4:J523)+MAX('MI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4" spans="1:1">
      <c r="A524" s="304" t="str">
        <f>IF(J524&gt;0,COUNT($J$4:J524)+MAX('MI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5" spans="1:1">
      <c r="A525" s="304" t="str">
        <f>IF(J525&gt;0,COUNT($J$4:J525)+MAX('MI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6" spans="1:1">
      <c r="A526" s="304" t="str">
        <f>IF(J526&gt;0,COUNT($J$4:J526)+MAX('MI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7" spans="1:1">
      <c r="A527" s="304" t="str">
        <f>IF(J527&gt;0,COUNT($J$4:J527)+MAX('MI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8" spans="1:1">
      <c r="A528" s="304" t="str">
        <f>IF(J528&gt;0,COUNT($J$4:J528)+MAX('MI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29" spans="1:1">
      <c r="A529" s="304" t="str">
        <f>IF(J529&gt;0,COUNT($J$4:J529)+MAX('MI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0" spans="1:1">
      <c r="A530" s="304" t="str">
        <f>IF(J530&gt;0,COUNT($J$4:J530)+MAX('MI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1" spans="1:1">
      <c r="A531" s="304" t="str">
        <f>IF(J531&gt;0,COUNT($J$4:J531)+MAX('MI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2" spans="1:1">
      <c r="A532" s="304" t="str">
        <f>IF(J532&gt;0,COUNT($J$4:J532)+MAX('MI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3" spans="1:1">
      <c r="A533" s="304" t="str">
        <f>IF(J533&gt;0,COUNT($J$4:J533)+MAX('MI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4" spans="1:1">
      <c r="A534" s="304" t="str">
        <f>IF(J534&gt;0,COUNT($J$4:J534)+MAX('MI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5" spans="1:1">
      <c r="A535" s="304" t="str">
        <f>IF(J535&gt;0,COUNT($J$4:J535)+MAX('MI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6" spans="1:1">
      <c r="A536" s="304" t="str">
        <f>IF(J536&gt;0,COUNT($J$4:J536)+MAX('MI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7" spans="1:1">
      <c r="A537" s="304" t="str">
        <f>IF(J537&gt;0,COUNT($J$4:J537)+MAX('MI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8" spans="1:1">
      <c r="A538" s="304" t="str">
        <f>IF(J538&gt;0,COUNT($J$4:J538)+MAX('MI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39" spans="1:1">
      <c r="A539" s="304" t="str">
        <f>IF(J539&gt;0,COUNT($J$4:J539)+MAX('MI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0" spans="1:1">
      <c r="A540" s="304" t="str">
        <f>IF(J540&gt;0,COUNT($J$4:J540)+MAX('MI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1" spans="1:1">
      <c r="A541" s="304" t="str">
        <f>IF(J541&gt;0,COUNT($J$4:J541)+MAX('MI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2" spans="1:1">
      <c r="A542" s="304" t="str">
        <f>IF(J542&gt;0,COUNT($J$4:J542)+MAX('MI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3" spans="1:1">
      <c r="A543" s="304" t="str">
        <f>IF(J543&gt;0,COUNT($J$4:J543)+MAX('MI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4" spans="1:1">
      <c r="A544" s="304" t="str">
        <f>IF(J544&gt;0,COUNT($J$4:J544)+MAX('MI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5" spans="1:1">
      <c r="A545" s="304" t="str">
        <f>IF(J545&gt;0,COUNT($J$4:J545)+MAX('MI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6" spans="1:1">
      <c r="A546" s="304" t="str">
        <f>IF(J546&gt;0,COUNT($J$4:J546)+MAX('MI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7" spans="1:1">
      <c r="A547" s="304" t="str">
        <f>IF(J547&gt;0,COUNT($J$4:J547)+MAX('MI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8" spans="1:1">
      <c r="A548" s="304" t="str">
        <f>IF(J548&gt;0,COUNT($J$4:J548)+MAX('MI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49" spans="1:1">
      <c r="A549" s="304" t="str">
        <f>IF(J549&gt;0,COUNT($J$4:J549)+MAX('MI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0" spans="1:1">
      <c r="A550" s="304" t="str">
        <f>IF(J550&gt;0,COUNT($J$4:J550)+MAX('MI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1" spans="1:1">
      <c r="A551" s="304" t="str">
        <f>IF(J551&gt;0,COUNT($J$4:J551)+MAX('MI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2" spans="1:1">
      <c r="A552" s="304" t="str">
        <f>IF(J552&gt;0,COUNT($J$4:J552)+MAX('MI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3" spans="1:1">
      <c r="A553" s="304" t="str">
        <f>IF(J553&gt;0,COUNT($J$4:J553)+MAX('MI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4" spans="1:1">
      <c r="A554" s="304" t="str">
        <f>IF(J554&gt;0,COUNT($J$4:J554)+MAX('MI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5" spans="1:1">
      <c r="A555" s="304" t="str">
        <f>IF(J555&gt;0,COUNT($J$4:J555)+MAX('MI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6" spans="1:1">
      <c r="A556" s="304" t="str">
        <f>IF(J556&gt;0,COUNT($J$4:J556)+MAX('MI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7" spans="1:1">
      <c r="A557" s="304" t="str">
        <f>IF(J557&gt;0,COUNT($J$4:J557)+MAX('MI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8" spans="1:1">
      <c r="A558" s="304" t="str">
        <f>IF(J558&gt;0,COUNT($J$4:J558)+MAX('MI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59" spans="1:1">
      <c r="A559" s="304" t="str">
        <f>IF(J559&gt;0,COUNT($J$4:J559)+MAX('MI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0" spans="1:1">
      <c r="A560" s="304" t="str">
        <f>IF(J560&gt;0,COUNT($J$4:J560)+MAX('MI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1" spans="1:1">
      <c r="A561" s="304" t="str">
        <f>IF(J561&gt;0,COUNT($J$4:J561)+MAX('MI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2" spans="1:1">
      <c r="A562" s="304" t="str">
        <f>IF(J562&gt;0,COUNT($J$4:J562)+MAX('MI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3" spans="1:1">
      <c r="A563" s="304" t="str">
        <f>IF(J563&gt;0,COUNT($J$4:J563)+MAX('MI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4" spans="1:1">
      <c r="A564" s="304" t="str">
        <f>IF(J564&gt;0,COUNT($J$4:J564)+MAX('MI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5" spans="1:1">
      <c r="A565" s="304" t="str">
        <f>IF(J565&gt;0,COUNT($J$4:J565)+MAX('MI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6" spans="1:1">
      <c r="A566" s="304" t="str">
        <f>IF(J566&gt;0,COUNT($J$4:J566)+MAX('MI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7" spans="1:1">
      <c r="A567" s="304" t="str">
        <f>IF(J567&gt;0,COUNT($J$4:J567)+MAX('MI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8" spans="1:1">
      <c r="A568" s="304" t="str">
        <f>IF(J568&gt;0,COUNT($J$4:J568)+MAX('MI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69" spans="1:1">
      <c r="A569" s="304" t="str">
        <f>IF(J569&gt;0,COUNT($J$4:J569)+MAX('MI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0" spans="1:1">
      <c r="A570" s="304" t="str">
        <f>IF(J570&gt;0,COUNT($J$4:J570)+MAX('MI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1" spans="1:1">
      <c r="A571" s="304" t="str">
        <f>IF(J571&gt;0,COUNT($J$4:J571)+MAX('MI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2" spans="1:1">
      <c r="A572" s="304" t="str">
        <f>IF(J572&gt;0,COUNT($J$4:J572)+MAX('MI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3" spans="1:1">
      <c r="A573" s="304" t="str">
        <f>IF(J573&gt;0,COUNT($J$4:J573)+MAX('MI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4" spans="1:1">
      <c r="A574" s="304" t="str">
        <f>IF(J574&gt;0,COUNT($J$4:J574)+MAX('MI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5" spans="1:1">
      <c r="A575" s="304" t="str">
        <f>IF(J575&gt;0,COUNT($J$4:J575)+MAX('MI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6" spans="1:1">
      <c r="A576" s="304" t="str">
        <f>IF(J576&gt;0,COUNT($J$4:J576)+MAX('MI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7" spans="1:1">
      <c r="A577" s="304" t="str">
        <f>IF(J577&gt;0,COUNT($J$4:J577)+MAX('MI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8" spans="1:1">
      <c r="A578" s="304" t="str">
        <f>IF(J578&gt;0,COUNT($J$4:J578)+MAX('MI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79" spans="1:1">
      <c r="A579" s="304" t="str">
        <f>IF(J579&gt;0,COUNT($J$4:J579)+MAX('MI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0" spans="1:1">
      <c r="A580" s="304" t="str">
        <f>IF(J580&gt;0,COUNT($J$4:J580)+MAX('MI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1" spans="1:1">
      <c r="A581" s="304" t="str">
        <f>IF(J581&gt;0,COUNT($J$4:J581)+MAX('MI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2" spans="1:1">
      <c r="A582" s="304" t="str">
        <f>IF(J582&gt;0,COUNT($J$4:J582)+MAX('MI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3" spans="1:1">
      <c r="A583" s="304" t="str">
        <f>IF(J583&gt;0,COUNT($J$4:J583)+MAX('MI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4" spans="1:1">
      <c r="A584" s="304" t="str">
        <f>IF(J584&gt;0,COUNT($J$4:J584)+MAX('MI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5" spans="1:1">
      <c r="A585" s="304" t="str">
        <f>IF(J585&gt;0,COUNT($J$4:J585)+MAX('MI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6" spans="1:1">
      <c r="A586" s="304" t="str">
        <f>IF(J586&gt;0,COUNT($J$4:J586)+MAX('MI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7" spans="1:1">
      <c r="A587" s="304" t="str">
        <f>IF(J587&gt;0,COUNT($J$4:J587)+MAX('MI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8" spans="1:1">
      <c r="A588" s="304" t="str">
        <f>IF(J588&gt;0,COUNT($J$4:J588)+MAX('MI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89" spans="1:1">
      <c r="A589" s="304" t="str">
        <f>IF(J589&gt;0,COUNT($J$4:J589)+MAX('MI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0" spans="1:1">
      <c r="A590" s="304" t="str">
        <f>IF(J590&gt;0,COUNT($J$4:J590)+MAX('MI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1" spans="1:1">
      <c r="A591" s="304" t="str">
        <f>IF(J591&gt;0,COUNT($J$4:J591)+MAX('MI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2" spans="1:1">
      <c r="A592" s="304" t="str">
        <f>IF(J592&gt;0,COUNT($J$4:J592)+MAX('MI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3" spans="1:1">
      <c r="A593" s="304" t="str">
        <f>IF(J593&gt;0,COUNT($J$4:J593)+MAX('MI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4" spans="1:1">
      <c r="A594" s="304" t="str">
        <f>IF(J594&gt;0,COUNT($J$4:J594)+MAX('MI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5" spans="1:1">
      <c r="A595" s="304" t="str">
        <f>IF(J595&gt;0,COUNT($J$4:J595)+MAX('MI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6" spans="1:1">
      <c r="A596" s="304" t="str">
        <f>IF(J596&gt;0,COUNT($J$4:J596)+MAX('MI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7" spans="1:1">
      <c r="A597" s="304" t="str">
        <f>IF(J597&gt;0,COUNT($J$4:J597)+MAX('MI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8" spans="1:1">
      <c r="A598" s="304" t="str">
        <f>IF(J598&gt;0,COUNT($J$4:J598)+MAX('MI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599" spans="1:1">
      <c r="A599" s="304" t="str">
        <f>IF(J599&gt;0,COUNT($J$4:J599)+MAX('MI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0" spans="1:1">
      <c r="A600" s="304" t="str">
        <f>IF(J600&gt;0,COUNT($J$4:J600)+MAX('MI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1" spans="1:1">
      <c r="A601" s="304" t="str">
        <f>IF(J601&gt;0,COUNT($J$4:J601)+MAX('MI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2" spans="1:1">
      <c r="A602" s="304" t="str">
        <f>IF(J602&gt;0,COUNT($J$4:J602)+MAX('MI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3" spans="1:1">
      <c r="A603" s="304" t="str">
        <f>IF(J603&gt;0,COUNT($J$4:J603)+MAX('MI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4" spans="1:1">
      <c r="A604" s="304" t="str">
        <f>IF(J604&gt;0,COUNT($J$4:J604)+MAX('MI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5" spans="1:1">
      <c r="A605" s="304" t="str">
        <f>IF(J605&gt;0,COUNT($J$4:J605)+MAX('MI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6" spans="1:1">
      <c r="A606" s="304" t="str">
        <f>IF(J606&gt;0,COUNT($J$4:J606)+MAX('MI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7" spans="1:1">
      <c r="A607" s="304" t="str">
        <f>IF(J607&gt;0,COUNT($J$4:J607)+MAX('MI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8" spans="1:1">
      <c r="A608" s="304" t="str">
        <f>IF(J608&gt;0,COUNT($J$4:J608)+MAX('MI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09" spans="1:1">
      <c r="A609" s="304" t="str">
        <f>IF(J609&gt;0,COUNT($J$4:J609)+MAX('MI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0" spans="1:1">
      <c r="A610" s="304" t="str">
        <f>IF(J610&gt;0,COUNT($J$4:J610)+MAX('MI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1" spans="1:1">
      <c r="A611" s="304" t="str">
        <f>IF(J611&gt;0,COUNT($J$4:J611)+MAX('MI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2" spans="1:1">
      <c r="A612" s="304" t="str">
        <f>IF(J612&gt;0,COUNT($J$4:J612)+MAX('MI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3" spans="1:1">
      <c r="A613" s="304" t="str">
        <f>IF(J613&gt;0,COUNT($J$4:J613)+MAX('MI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4" spans="1:1">
      <c r="A614" s="304" t="str">
        <f>IF(J614&gt;0,COUNT($J$4:J614)+MAX('MI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5" spans="1:1">
      <c r="A615" s="304" t="str">
        <f>IF(J615&gt;0,COUNT($J$4:J615)+MAX('MI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6" spans="1:1">
      <c r="A616" s="304" t="str">
        <f>IF(J616&gt;0,COUNT($J$4:J616)+MAX('MI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7" spans="1:1">
      <c r="A617" s="304" t="str">
        <f>IF(J617&gt;0,COUNT($J$4:J617)+MAX('MI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8" spans="1:1">
      <c r="A618" s="304" t="str">
        <f>IF(J618&gt;0,COUNT($J$4:J618)+MAX('MI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19" spans="1:1">
      <c r="A619" s="304" t="str">
        <f>IF(J619&gt;0,COUNT($J$4:J619)+MAX('MI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0" spans="1:1">
      <c r="A620" s="304" t="str">
        <f>IF(J620&gt;0,COUNT($J$4:J620)+MAX('MI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1" spans="1:1">
      <c r="A621" s="304" t="str">
        <f>IF(J621&gt;0,COUNT($J$4:J621)+MAX('MI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2" spans="1:1">
      <c r="A622" s="304" t="str">
        <f>IF(J622&gt;0,COUNT($J$4:J622)+MAX('MI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3" spans="1:1">
      <c r="A623" s="304" t="str">
        <f>IF(J623&gt;0,COUNT($J$4:J623)+MAX('MI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4" spans="1:1">
      <c r="A624" s="304" t="str">
        <f>IF(J624&gt;0,COUNT($J$4:J624)+MAX('MI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5" spans="1:1">
      <c r="A625" s="304" t="str">
        <f>IF(J625&gt;0,COUNT($J$4:J625)+MAX('MI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6" spans="1:1">
      <c r="A626" s="304" t="str">
        <f>IF(J626&gt;0,COUNT($J$4:J626)+MAX('MI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7" spans="1:1">
      <c r="A627" s="304" t="str">
        <f>IF(J627&gt;0,COUNT($J$4:J627)+MAX('MI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8" spans="1:1">
      <c r="A628" s="304" t="str">
        <f>IF(J628&gt;0,COUNT($J$4:J628)+MAX('MI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29" spans="1:1">
      <c r="A629" s="304" t="str">
        <f>IF(J629&gt;0,COUNT($J$4:J629)+MAX('MI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0" spans="1:1">
      <c r="A630" s="304" t="str">
        <f>IF(J630&gt;0,COUNT($J$4:J630)+MAX('MI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1" spans="1:1">
      <c r="A631" s="304" t="str">
        <f>IF(J631&gt;0,COUNT($J$4:J631)+MAX('MI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2" spans="1:1">
      <c r="A632" s="304" t="str">
        <f>IF(J632&gt;0,COUNT($J$4:J632)+MAX('MI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3" spans="1:1">
      <c r="A633" s="304" t="str">
        <f>IF(J633&gt;0,COUNT($J$4:J633)+MAX('MI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4" spans="1:1">
      <c r="A634" s="304" t="str">
        <f>IF(J634&gt;0,COUNT($J$4:J634)+MAX('MI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5" spans="1:1">
      <c r="A635" s="304" t="str">
        <f>IF(J635&gt;0,COUNT($J$4:J635)+MAX('MI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6" spans="1:1">
      <c r="A636" s="304" t="str">
        <f>IF(J636&gt;0,COUNT($J$4:J636)+MAX('MI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7" spans="1:1">
      <c r="A637" s="304" t="str">
        <f>IF(J637&gt;0,COUNT($J$4:J637)+MAX('MI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8" spans="1:1">
      <c r="A638" s="304" t="str">
        <f>IF(J638&gt;0,COUNT($J$4:J638)+MAX('MI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39" spans="1:1">
      <c r="A639" s="304" t="str">
        <f>IF(J639&gt;0,COUNT($J$4:J639)+MAX('MI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0" spans="1:1">
      <c r="A640" s="304" t="str">
        <f>IF(J640&gt;0,COUNT($J$4:J640)+MAX('MI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1" spans="1:1">
      <c r="A641" s="304" t="str">
        <f>IF(J641&gt;0,COUNT($J$4:J641)+MAX('MI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2" spans="1:1">
      <c r="A642" s="304" t="str">
        <f>IF(J642&gt;0,COUNT($J$4:J642)+MAX('MI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3" spans="1:1">
      <c r="A643" s="304" t="str">
        <f>IF(J643&gt;0,COUNT($J$4:J643)+MAX('MI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4" spans="1:1">
      <c r="A644" s="304" t="str">
        <f>IF(J644&gt;0,COUNT($J$4:J644)+MAX('MI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5" spans="1:1">
      <c r="A645" s="304" t="str">
        <f>IF(J645&gt;0,COUNT($J$4:J645)+MAX('MI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6" spans="1:1">
      <c r="A646" s="304" t="str">
        <f>IF(J646&gt;0,COUNT($J$4:J646)+MAX('MI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7" spans="1:1">
      <c r="A647" s="304" t="str">
        <f>IF(J647&gt;0,COUNT($J$4:J647)+MAX('MI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8" spans="1:1">
      <c r="A648" s="304" t="str">
        <f>IF(J648&gt;0,COUNT($J$4:J648)+MAX('MI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49" spans="1:1">
      <c r="A649" s="304" t="str">
        <f>IF(J649&gt;0,COUNT($J$4:J649)+MAX('MI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0" spans="1:1">
      <c r="A650" s="304" t="str">
        <f>IF(J650&gt;0,COUNT($J$4:J650)+MAX('MI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1" spans="1:1">
      <c r="A651" s="304" t="str">
        <f>IF(J651&gt;0,COUNT($J$4:J651)+MAX('MI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2" spans="1:1">
      <c r="A652" s="304" t="str">
        <f>IF(J652&gt;0,COUNT($J$4:J652)+MAX('MI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3" spans="1:1">
      <c r="A653" s="304" t="str">
        <f>IF(J653&gt;0,COUNT($J$4:J653)+MAX('MI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4" spans="1:1">
      <c r="A654" s="304" t="str">
        <f>IF(J654&gt;0,COUNT($J$4:J654)+MAX('MI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5" spans="1:1">
      <c r="A655" s="304" t="str">
        <f>IF(J655&gt;0,COUNT($J$4:J655)+MAX('MI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6" spans="1:1">
      <c r="A656" s="304" t="str">
        <f>IF(J656&gt;0,COUNT($J$4:J656)+MAX('MI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7" spans="1:1">
      <c r="A657" s="304" t="str">
        <f>IF(J657&gt;0,COUNT($J$4:J657)+MAX('MI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8" spans="1:1">
      <c r="A658" s="304" t="str">
        <f>IF(J658&gt;0,COUNT($J$4:J658)+MAX('MI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59" spans="1:1">
      <c r="A659" s="304" t="str">
        <f>IF(J659&gt;0,COUNT($J$4:J659)+MAX('MI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0" spans="1:1">
      <c r="A660" s="304" t="str">
        <f>IF(J660&gt;0,COUNT($J$4:J660)+MAX('MI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1" spans="1:1">
      <c r="A661" s="304" t="str">
        <f>IF(J661&gt;0,COUNT($J$4:J661)+MAX('MI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2" spans="1:1">
      <c r="A662" s="304" t="str">
        <f>IF(J662&gt;0,COUNT($J$4:J662)+MAX('MI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3" spans="1:1">
      <c r="A663" s="304" t="str">
        <f>IF(J663&gt;0,COUNT($J$4:J663)+MAX('MI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4" spans="1:1">
      <c r="A664" s="304" t="str">
        <f>IF(J664&gt;0,COUNT($J$4:J664)+MAX('MI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5" spans="1:1">
      <c r="A665" s="304" t="str">
        <f>IF(J665&gt;0,COUNT($J$4:J665)+MAX('MI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6" spans="1:1">
      <c r="A666" s="304" t="str">
        <f>IF(J666&gt;0,COUNT($J$4:J666)+MAX('MI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7" spans="1:1">
      <c r="A667" s="304" t="str">
        <f>IF(J667&gt;0,COUNT($J$4:J667)+MAX('MI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8" spans="1:1">
      <c r="A668" s="304" t="str">
        <f>IF(J668&gt;0,COUNT($J$4:J668)+MAX('MI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69" spans="1:1">
      <c r="A669" s="304" t="str">
        <f>IF(J669&gt;0,COUNT($J$4:J669)+MAX('MI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0" spans="1:1">
      <c r="A670" s="304" t="str">
        <f>IF(J670&gt;0,COUNT($J$4:J670)+MAX('MI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1" spans="1:1">
      <c r="A671" s="304" t="str">
        <f>IF(J671&gt;0,COUNT($J$4:J671)+MAX('MI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2" spans="1:1">
      <c r="A672" s="304" t="str">
        <f>IF(J672&gt;0,COUNT($J$4:J672)+MAX('MI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3" spans="1:1">
      <c r="A673" s="304" t="str">
        <f>IF(J673&gt;0,COUNT($J$4:J673)+MAX('MI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4" spans="1:1">
      <c r="A674" s="304" t="str">
        <f>IF(J674&gt;0,COUNT($J$4:J674)+MAX('MI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5" spans="1:1">
      <c r="A675" s="304" t="str">
        <f>IF(J675&gt;0,COUNT($J$4:J675)+MAX('MI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6" spans="1:1">
      <c r="A676" s="304" t="str">
        <f>IF(J676&gt;0,COUNT($J$4:J676)+MAX('MI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7" spans="1:1">
      <c r="A677" s="304" t="str">
        <f>IF(J677&gt;0,COUNT($J$4:J677)+MAX('MI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8" spans="1:1">
      <c r="A678" s="304" t="str">
        <f>IF(J678&gt;0,COUNT($J$4:J678)+MAX('MI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79" spans="1:1">
      <c r="A679" s="304" t="str">
        <f>IF(J679&gt;0,COUNT($J$4:J679)+MAX('MI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80" spans="1:1">
      <c r="A680" s="304" t="str">
        <f>IF(J680&gt;0,COUNT($J$4:J680)+MAX('MI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81" spans="1:1">
      <c r="A681" s="304" t="str">
        <f>IF(J681&gt;0,COUNT($J$4:J681)+MAX('MI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82" spans="1:1">
      <c r="A682" s="304" t="str">
        <f>IF(J682&gt;0,COUNT($J$4:J682)+MAX('MI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  <row r="683" spans="1:1">
      <c r="A683" s="304" t="str">
        <f>IF(J683&gt;0,COUNT($J$4:J683)+MAX('MI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'!A:A),"")</f>
        <v/>
      </c>
    </row>
  </sheetData>
  <mergeCells count="2">
    <mergeCell ref="K1:K2"/>
    <mergeCell ref="B2:C2"/>
  </mergeCells>
  <conditionalFormatting sqref="C1:C2">
    <cfRule type="duplicateValues" dxfId="1" priority="1"/>
  </conditionalFormatting>
  <hyperlinks>
    <hyperlink ref="K1" location="'Lead Sheet'!A1" display="CLICK TO RETURN TO LEAD SHEET" xr:uid="{D13E7460-A7B9-499A-84C0-BAD7A111C78D}"/>
  </hyperlinks>
  <pageMargins left="0.7" right="0.7" top="0.75" bottom="0.75" header="0.3" footer="0.3"/>
  <pageSetup scale="50" fitToHeight="0" orientation="portrait" r:id="rId1"/>
  <headerFooter>
    <oddHeader>&amp;LCOPPER TUBING
&amp;K000000Subject to change without notice&amp;RCOPPER TUBING
Page &amp;P of &amp;N</oddHeader>
    <oddFooter>&amp;L&amp;"Calibri,Regular"&amp;10&amp;K000000Alro Products International_x000D_sales@alroproducts.com&amp;C&amp;"Calibri,Regular"&amp;10 &amp;K0000002348 Linden Blvd, Brooklyn, NY 11208_x000D_www.alroproducts.com&amp;R&amp;"Calibri,Regular"&amp;10&amp;K000000Tel: (718) 566-1000_x000D_Fax: (718) 566-1799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C246AC-CD5C-4A6A-9BB5-12008E6BFAD2}">
  <sheetPr codeName="Sheet29">
    <tabColor rgb="FFFF0000"/>
    <pageSetUpPr fitToPage="1"/>
  </sheetPr>
  <dimension ref="A1:N683"/>
  <sheetViews>
    <sheetView showGridLines="0" showRuler="0" zoomScaleNormal="100" workbookViewId="0">
      <pane ySplit="3" topLeftCell="A4" activePane="bottomLeft" state="frozen"/>
      <selection activeCell="B1" sqref="A1:B1048576"/>
      <selection pane="bottomLeft" activeCell="B1" sqref="A1:B1048576"/>
    </sheetView>
  </sheetViews>
  <sheetFormatPr defaultColWidth="8.85546875" defaultRowHeight="15.75"/>
  <cols>
    <col min="1" max="1" width="8.5703125" style="304" customWidth="1"/>
    <col min="2" max="2" width="15.7109375" customWidth="1"/>
    <col min="3" max="3" width="9.85546875" style="1" customWidth="1"/>
    <col min="4" max="4" width="40.7109375" style="2" customWidth="1"/>
    <col min="5" max="5" width="9.85546875" style="1591" customWidth="1"/>
    <col min="6" max="6" width="9.85546875" style="6" customWidth="1"/>
    <col min="7" max="7" width="9.85546875" style="1548" customWidth="1"/>
    <col min="8" max="8" width="9.85546875" style="4" customWidth="1"/>
    <col min="9" max="9" width="9.85546875" style="5" customWidth="1"/>
    <col min="10" max="10" width="9.85546875" customWidth="1"/>
    <col min="11" max="11" width="11.7109375" style="1438" customWidth="1"/>
    <col min="12" max="12" width="15.7109375" customWidth="1"/>
    <col min="13" max="13" width="15.7109375" style="1438" customWidth="1"/>
  </cols>
  <sheetData>
    <row r="1" spans="1:14" ht="72.75" customHeight="1" thickBot="1">
      <c r="B1" s="53"/>
      <c r="C1" s="64"/>
      <c r="D1" s="56"/>
      <c r="E1" s="1582"/>
      <c r="F1" s="55"/>
      <c r="G1" s="1592"/>
      <c r="H1" s="62"/>
      <c r="I1" s="63"/>
      <c r="J1" s="13" t="s">
        <v>5176</v>
      </c>
      <c r="K1" s="1918" t="s">
        <v>3940</v>
      </c>
    </row>
    <row r="2" spans="1:14" ht="16.5" thickBot="1">
      <c r="B2" s="1920" t="s">
        <v>9561</v>
      </c>
      <c r="C2" s="1922"/>
      <c r="D2" s="65"/>
      <c r="E2" s="1583"/>
      <c r="F2" s="79" t="e">
        <f>'Lead Sheet'!#REF!</f>
        <v>#REF!</v>
      </c>
      <c r="G2" s="1593"/>
      <c r="H2" s="66"/>
      <c r="I2" s="67"/>
      <c r="J2" s="68"/>
      <c r="K2" s="1919"/>
    </row>
    <row r="3" spans="1:14" s="54" customFormat="1" ht="43.5" thickBot="1">
      <c r="A3" s="305"/>
      <c r="B3" s="230"/>
      <c r="C3" s="231" t="s">
        <v>552</v>
      </c>
      <c r="D3" s="232" t="s">
        <v>6106</v>
      </c>
      <c r="E3" s="1584" t="s">
        <v>553</v>
      </c>
      <c r="F3" s="233" t="s">
        <v>0</v>
      </c>
      <c r="G3" s="1584" t="s">
        <v>670</v>
      </c>
      <c r="H3" s="234" t="s">
        <v>3</v>
      </c>
      <c r="I3" s="235" t="s">
        <v>4</v>
      </c>
      <c r="J3" s="236" t="s">
        <v>2</v>
      </c>
      <c r="K3" s="1612" t="s">
        <v>424</v>
      </c>
      <c r="L3" s="222" t="s">
        <v>5638</v>
      </c>
      <c r="M3" s="1602">
        <f>SUM(K:K)</f>
        <v>0</v>
      </c>
      <c r="N3" s="18"/>
    </row>
    <row r="4" spans="1:14" ht="30.75" customHeight="1">
      <c r="A4" s="304" t="str">
        <f>IF(J4&gt;0,COUNT($J$4:J4)+MAX('MI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" s="273"/>
      <c r="C4" s="257"/>
      <c r="D4" s="227" t="s">
        <v>6108</v>
      </c>
      <c r="E4" s="1603"/>
      <c r="F4" s="259"/>
      <c r="G4" s="1603"/>
      <c r="H4" s="258"/>
      <c r="I4" s="237"/>
      <c r="J4" s="256"/>
      <c r="K4" s="1613"/>
    </row>
    <row r="5" spans="1:14">
      <c r="A5" s="304" t="str">
        <f>IF(J5&gt;0,COUNT($J$4:J5)+MAX('MI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" s="196"/>
      <c r="C5" s="223"/>
      <c r="D5" s="202" t="s">
        <v>5951</v>
      </c>
      <c r="E5" s="1590"/>
      <c r="F5" s="224"/>
      <c r="G5" s="1590"/>
      <c r="H5" s="248"/>
      <c r="I5" s="249"/>
      <c r="J5" s="250"/>
      <c r="K5" s="1601"/>
    </row>
    <row r="6" spans="1:14">
      <c r="A6" s="304" t="str">
        <f>IF(J6&gt;0,COUNT($J$4:J6)+MAX('MI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" s="11"/>
      <c r="C6" s="7" t="s">
        <v>3076</v>
      </c>
      <c r="D6" s="85" t="s">
        <v>5957</v>
      </c>
      <c r="E6" s="1604"/>
      <c r="F6" s="8" t="e">
        <f>$F$2</f>
        <v>#REF!</v>
      </c>
      <c r="G6" s="1594" t="str">
        <f>IFERROR(E6*F6,"-")</f>
        <v>-</v>
      </c>
      <c r="H6" s="14">
        <v>1</v>
      </c>
      <c r="I6" s="14">
        <v>1</v>
      </c>
      <c r="J6" s="71"/>
      <c r="K6" s="1597">
        <f>IFERROR(G6*J6,0)</f>
        <v>0</v>
      </c>
    </row>
    <row r="7" spans="1:14">
      <c r="A7" s="304" t="str">
        <f>IF(J7&gt;0,COUNT($J$4:J7)+MAX('MI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" s="11"/>
      <c r="C7" s="87" t="s">
        <v>5958</v>
      </c>
      <c r="D7" s="89" t="s">
        <v>5959</v>
      </c>
      <c r="E7" s="1605"/>
      <c r="F7" s="221" t="e">
        <f>$F$2</f>
        <v>#REF!</v>
      </c>
      <c r="G7" s="1594" t="str">
        <f>IFERROR(E7*F7,"-")</f>
        <v>-</v>
      </c>
      <c r="H7" s="215">
        <v>1</v>
      </c>
      <c r="I7" s="215">
        <v>1</v>
      </c>
      <c r="J7" s="69"/>
      <c r="K7" s="1597">
        <f>IFERROR(G7*J7,0)</f>
        <v>0</v>
      </c>
    </row>
    <row r="8" spans="1:14">
      <c r="A8" s="304" t="str">
        <f>IF(J8&gt;0,COUNT($J$4:J8)+MAX('MI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" s="11"/>
      <c r="C8" s="87" t="s">
        <v>3076</v>
      </c>
      <c r="D8" s="88" t="s">
        <v>5960</v>
      </c>
      <c r="E8" s="1605"/>
      <c r="F8" s="221" t="e">
        <f>$F$2</f>
        <v>#REF!</v>
      </c>
      <c r="G8" s="1594" t="str">
        <f>IFERROR(E8*F8,"-")</f>
        <v>-</v>
      </c>
      <c r="H8" s="215">
        <v>1</v>
      </c>
      <c r="I8" s="215">
        <v>1</v>
      </c>
      <c r="J8" s="69"/>
      <c r="K8" s="1597">
        <f>IFERROR(G8*J8,0)</f>
        <v>0</v>
      </c>
    </row>
    <row r="9" spans="1:14">
      <c r="A9" s="304" t="str">
        <f>IF(J9&gt;0,COUNT($J$4:J9)+MAX('MI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" s="11"/>
      <c r="C9" s="87" t="s">
        <v>5961</v>
      </c>
      <c r="D9" s="89" t="s">
        <v>5962</v>
      </c>
      <c r="F9" s="221" t="e">
        <f t="shared" ref="F9:F18" si="0">$F$2</f>
        <v>#REF!</v>
      </c>
      <c r="G9" s="1594" t="str">
        <f t="shared" ref="G9:G18" si="1">IFERROR(E9*F9,"-")</f>
        <v>-</v>
      </c>
      <c r="H9" s="215">
        <v>1</v>
      </c>
      <c r="I9" s="215">
        <v>1</v>
      </c>
      <c r="J9" s="69"/>
      <c r="K9" s="1597">
        <f t="shared" ref="K9:K18" si="2">IFERROR(G9*J9,0)</f>
        <v>0</v>
      </c>
    </row>
    <row r="10" spans="1:14">
      <c r="A10" s="304" t="str">
        <f>IF(J10&gt;0,COUNT($J$4:J10)+MAX('MI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" s="11"/>
      <c r="C10" s="87" t="s">
        <v>5963</v>
      </c>
      <c r="D10" s="89" t="s">
        <v>5964</v>
      </c>
      <c r="E10" s="1605"/>
      <c r="F10" s="221" t="e">
        <f t="shared" si="0"/>
        <v>#REF!</v>
      </c>
      <c r="G10" s="1594" t="str">
        <f t="shared" si="1"/>
        <v>-</v>
      </c>
      <c r="H10" s="215">
        <v>1</v>
      </c>
      <c r="I10" s="215">
        <v>1</v>
      </c>
      <c r="J10" s="69"/>
      <c r="K10" s="1597">
        <f t="shared" si="2"/>
        <v>0</v>
      </c>
    </row>
    <row r="11" spans="1:14">
      <c r="A11" s="304" t="str">
        <f>IF(J11&gt;0,COUNT($J$4:J11)+MAX('MI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" s="11"/>
      <c r="C11" s="87" t="s">
        <v>5965</v>
      </c>
      <c r="D11" s="89" t="s">
        <v>5966</v>
      </c>
      <c r="E11" s="1605"/>
      <c r="F11" s="221" t="e">
        <f t="shared" si="0"/>
        <v>#REF!</v>
      </c>
      <c r="G11" s="1594" t="str">
        <f t="shared" si="1"/>
        <v>-</v>
      </c>
      <c r="H11" s="215">
        <v>1</v>
      </c>
      <c r="I11" s="215">
        <v>1</v>
      </c>
      <c r="J11" s="69"/>
      <c r="K11" s="1597">
        <f t="shared" si="2"/>
        <v>0</v>
      </c>
    </row>
    <row r="12" spans="1:14">
      <c r="A12" s="304" t="str">
        <f>IF(J12&gt;0,COUNT($J$4:J12)+MAX('MI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" s="11"/>
      <c r="C12" s="87" t="s">
        <v>5967</v>
      </c>
      <c r="D12" s="89" t="s">
        <v>5968</v>
      </c>
      <c r="E12" s="1605"/>
      <c r="F12" s="221" t="e">
        <f t="shared" si="0"/>
        <v>#REF!</v>
      </c>
      <c r="G12" s="1594" t="str">
        <f t="shared" si="1"/>
        <v>-</v>
      </c>
      <c r="H12" s="215">
        <v>1</v>
      </c>
      <c r="I12" s="215">
        <v>1</v>
      </c>
      <c r="J12" s="69"/>
      <c r="K12" s="1597">
        <f t="shared" si="2"/>
        <v>0</v>
      </c>
    </row>
    <row r="13" spans="1:14">
      <c r="A13" s="304" t="str">
        <f>IF(J13&gt;0,COUNT($J$4:J13)+MAX('MI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" s="11"/>
      <c r="C13" s="87" t="s">
        <v>5969</v>
      </c>
      <c r="D13" s="89" t="s">
        <v>5970</v>
      </c>
      <c r="E13" s="1605"/>
      <c r="F13" s="221" t="e">
        <f t="shared" si="0"/>
        <v>#REF!</v>
      </c>
      <c r="G13" s="1594" t="str">
        <f t="shared" si="1"/>
        <v>-</v>
      </c>
      <c r="H13" s="215">
        <v>1</v>
      </c>
      <c r="I13" s="215">
        <v>1</v>
      </c>
      <c r="J13" s="69"/>
      <c r="K13" s="1597">
        <f t="shared" si="2"/>
        <v>0</v>
      </c>
    </row>
    <row r="14" spans="1:14">
      <c r="A14" s="304" t="str">
        <f>IF(J14&gt;0,COUNT($J$4:J14)+MAX('MI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" s="11"/>
      <c r="C14" s="87" t="s">
        <v>5971</v>
      </c>
      <c r="D14" s="89" t="s">
        <v>5972</v>
      </c>
      <c r="E14" s="1606"/>
      <c r="F14" s="221" t="e">
        <f t="shared" si="0"/>
        <v>#REF!</v>
      </c>
      <c r="G14" s="1594" t="str">
        <f t="shared" si="1"/>
        <v>-</v>
      </c>
      <c r="H14" s="215">
        <v>1</v>
      </c>
      <c r="I14" s="215">
        <v>1</v>
      </c>
      <c r="J14" s="69"/>
      <c r="K14" s="1597">
        <f t="shared" si="2"/>
        <v>0</v>
      </c>
    </row>
    <row r="15" spans="1:14">
      <c r="A15" s="304" t="str">
        <f>IF(J15&gt;0,COUNT($J$4:J15)+MAX('MI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" s="11"/>
      <c r="C15" s="87" t="s">
        <v>5973</v>
      </c>
      <c r="D15" s="90" t="s">
        <v>5974</v>
      </c>
      <c r="E15" s="1606"/>
      <c r="F15" s="221" t="e">
        <f t="shared" si="0"/>
        <v>#REF!</v>
      </c>
      <c r="G15" s="1594" t="str">
        <f t="shared" si="1"/>
        <v>-</v>
      </c>
      <c r="H15" s="215">
        <v>1</v>
      </c>
      <c r="I15" s="215">
        <v>1</v>
      </c>
      <c r="J15" s="69"/>
      <c r="K15" s="1597">
        <f t="shared" si="2"/>
        <v>0</v>
      </c>
    </row>
    <row r="16" spans="1:14">
      <c r="A16" s="304" t="str">
        <f>IF(J16&gt;0,COUNT($J$4:J16)+MAX('MI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" s="11"/>
      <c r="C16" s="87" t="s">
        <v>5975</v>
      </c>
      <c r="D16" s="91" t="s">
        <v>5976</v>
      </c>
      <c r="E16" s="1606"/>
      <c r="F16" s="221" t="e">
        <f t="shared" si="0"/>
        <v>#REF!</v>
      </c>
      <c r="G16" s="1594" t="str">
        <f t="shared" si="1"/>
        <v>-</v>
      </c>
      <c r="H16" s="215">
        <v>1</v>
      </c>
      <c r="I16" s="215">
        <v>1</v>
      </c>
      <c r="J16" s="69"/>
      <c r="K16" s="1597">
        <f t="shared" si="2"/>
        <v>0</v>
      </c>
    </row>
    <row r="17" spans="1:11">
      <c r="A17" s="304" t="str">
        <f>IF(J17&gt;0,COUNT($J$4:J17)+MAX('MI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" s="11"/>
      <c r="C17" s="87" t="s">
        <v>3076</v>
      </c>
      <c r="D17" s="88" t="s">
        <v>5977</v>
      </c>
      <c r="E17" s="1606"/>
      <c r="F17" s="221" t="e">
        <f t="shared" si="0"/>
        <v>#REF!</v>
      </c>
      <c r="G17" s="1594" t="str">
        <f t="shared" si="1"/>
        <v>-</v>
      </c>
      <c r="H17" s="215">
        <v>1</v>
      </c>
      <c r="I17" s="215">
        <v>1</v>
      </c>
      <c r="J17" s="69"/>
      <c r="K17" s="1597">
        <f t="shared" si="2"/>
        <v>0</v>
      </c>
    </row>
    <row r="18" spans="1:11">
      <c r="A18" s="304" t="str">
        <f>IF(J18&gt;0,COUNT($J$4:J18)+MAX('MI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" s="11"/>
      <c r="C18" s="87" t="s">
        <v>3076</v>
      </c>
      <c r="D18" s="96" t="s">
        <v>5978</v>
      </c>
      <c r="E18" s="1606"/>
      <c r="F18" s="28" t="e">
        <f t="shared" si="0"/>
        <v>#REF!</v>
      </c>
      <c r="G18" s="1610" t="str">
        <f t="shared" si="1"/>
        <v>-</v>
      </c>
      <c r="H18" s="12">
        <v>1</v>
      </c>
      <c r="I18" s="12">
        <v>1</v>
      </c>
      <c r="J18" s="94"/>
      <c r="K18" s="1614">
        <f t="shared" si="2"/>
        <v>0</v>
      </c>
    </row>
    <row r="19" spans="1:11">
      <c r="A19" s="304" t="str">
        <f>IF(J19&gt;0,COUNT($J$4:J19)+MAX('MI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" s="11"/>
      <c r="C19" s="60"/>
      <c r="D19" s="267"/>
      <c r="E19" s="1607"/>
      <c r="F19" s="35"/>
      <c r="G19" s="1607"/>
      <c r="H19" s="41"/>
      <c r="I19" s="41"/>
      <c r="J19" s="268"/>
      <c r="K19" s="1605"/>
    </row>
    <row r="20" spans="1:11">
      <c r="A20" s="304" t="str">
        <f>IF(J20&gt;0,COUNT($J$4:J20)+MAX('MI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" s="11"/>
      <c r="C20" s="7" t="s">
        <v>5979</v>
      </c>
      <c r="D20" s="86" t="s">
        <v>5980</v>
      </c>
      <c r="E20" s="1586"/>
      <c r="F20" s="8" t="e">
        <f t="shared" ref="F20:F32" si="3">$F$2</f>
        <v>#REF!</v>
      </c>
      <c r="G20" s="1594" t="str">
        <f t="shared" ref="G20:G32" si="4">IFERROR(E20*F20,"-")</f>
        <v>-</v>
      </c>
      <c r="H20" s="14">
        <v>1</v>
      </c>
      <c r="I20" s="14">
        <v>1</v>
      </c>
      <c r="J20" s="71"/>
      <c r="K20" s="1597">
        <f t="shared" ref="K20:K32" si="5">IFERROR(G20*J20,0)</f>
        <v>0</v>
      </c>
    </row>
    <row r="21" spans="1:11">
      <c r="A21" s="304" t="str">
        <f>IF(J21&gt;0,COUNT($J$4:J21)+MAX('MI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" s="11"/>
      <c r="C21" s="87" t="s">
        <v>5981</v>
      </c>
      <c r="D21" s="89" t="s">
        <v>5982</v>
      </c>
      <c r="E21" s="1587"/>
      <c r="F21" s="221" t="e">
        <f t="shared" si="3"/>
        <v>#REF!</v>
      </c>
      <c r="G21" s="1594" t="str">
        <f t="shared" si="4"/>
        <v>-</v>
      </c>
      <c r="H21" s="215">
        <v>1</v>
      </c>
      <c r="I21" s="215">
        <v>1</v>
      </c>
      <c r="J21" s="69"/>
      <c r="K21" s="1597">
        <f t="shared" si="5"/>
        <v>0</v>
      </c>
    </row>
    <row r="22" spans="1:11">
      <c r="A22" s="304" t="str">
        <f>IF(J22&gt;0,COUNT($J$4:J22)+MAX('MI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" s="11"/>
      <c r="C22" s="87" t="s">
        <v>5983</v>
      </c>
      <c r="D22" s="89" t="s">
        <v>5984</v>
      </c>
      <c r="E22" s="1587"/>
      <c r="F22" s="221" t="e">
        <f t="shared" si="3"/>
        <v>#REF!</v>
      </c>
      <c r="G22" s="1594" t="str">
        <f t="shared" si="4"/>
        <v>-</v>
      </c>
      <c r="H22" s="215">
        <v>1</v>
      </c>
      <c r="I22" s="215">
        <v>1</v>
      </c>
      <c r="J22" s="69"/>
      <c r="K22" s="1597">
        <f t="shared" si="5"/>
        <v>0</v>
      </c>
    </row>
    <row r="23" spans="1:11">
      <c r="A23" s="304" t="str">
        <f>IF(J23&gt;0,COUNT($J$4:J23)+MAX('MI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3" s="11"/>
      <c r="C23" s="87" t="s">
        <v>5985</v>
      </c>
      <c r="D23" s="90" t="s">
        <v>5986</v>
      </c>
      <c r="E23" s="1587"/>
      <c r="F23" s="221" t="e">
        <f t="shared" si="3"/>
        <v>#REF!</v>
      </c>
      <c r="G23" s="1594" t="str">
        <f t="shared" si="4"/>
        <v>-</v>
      </c>
      <c r="H23" s="215">
        <v>1</v>
      </c>
      <c r="I23" s="215">
        <v>1</v>
      </c>
      <c r="J23" s="69"/>
      <c r="K23" s="1597">
        <f t="shared" si="5"/>
        <v>0</v>
      </c>
    </row>
    <row r="24" spans="1:11">
      <c r="A24" s="304" t="str">
        <f>IF(J24&gt;0,COUNT($J$4:J24)+MAX('MI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4" s="11"/>
      <c r="C24" s="87" t="s">
        <v>5987</v>
      </c>
      <c r="D24" s="91" t="s">
        <v>5988</v>
      </c>
      <c r="E24" s="1587"/>
      <c r="F24" s="221" t="e">
        <f t="shared" si="3"/>
        <v>#REF!</v>
      </c>
      <c r="G24" s="1594" t="str">
        <f t="shared" si="4"/>
        <v>-</v>
      </c>
      <c r="H24" s="215">
        <v>1</v>
      </c>
      <c r="I24" s="215">
        <v>1</v>
      </c>
      <c r="J24" s="69"/>
      <c r="K24" s="1597">
        <f t="shared" si="5"/>
        <v>0</v>
      </c>
    </row>
    <row r="25" spans="1:11">
      <c r="A25" s="304" t="str">
        <f>IF(J25&gt;0,COUNT($J$4:J25)+MAX('MI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5" s="11"/>
      <c r="C25" s="87" t="s">
        <v>3076</v>
      </c>
      <c r="D25" s="89" t="s">
        <v>5989</v>
      </c>
      <c r="E25" s="1587"/>
      <c r="F25" s="221" t="e">
        <f t="shared" si="3"/>
        <v>#REF!</v>
      </c>
      <c r="G25" s="1594" t="str">
        <f t="shared" si="4"/>
        <v>-</v>
      </c>
      <c r="H25" s="215">
        <v>1</v>
      </c>
      <c r="I25" s="215">
        <v>1</v>
      </c>
      <c r="J25" s="69"/>
      <c r="K25" s="1597">
        <f t="shared" si="5"/>
        <v>0</v>
      </c>
    </row>
    <row r="26" spans="1:11">
      <c r="A26" s="304" t="str">
        <f>IF(J26&gt;0,COUNT($J$4:J26)+MAX('MI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6" s="11"/>
      <c r="C26" s="87" t="s">
        <v>3076</v>
      </c>
      <c r="D26" s="89" t="s">
        <v>5990</v>
      </c>
      <c r="E26" s="1587"/>
      <c r="F26" s="221" t="e">
        <f t="shared" si="3"/>
        <v>#REF!</v>
      </c>
      <c r="G26" s="1594" t="str">
        <f t="shared" si="4"/>
        <v>-</v>
      </c>
      <c r="H26" s="215">
        <v>1</v>
      </c>
      <c r="I26" s="215">
        <v>1</v>
      </c>
      <c r="J26" s="69"/>
      <c r="K26" s="1597">
        <f t="shared" si="5"/>
        <v>0</v>
      </c>
    </row>
    <row r="27" spans="1:11">
      <c r="A27" s="304" t="str">
        <f>IF(J27&gt;0,COUNT($J$4:J27)+MAX('MI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7" s="11"/>
      <c r="C27" s="87" t="s">
        <v>3076</v>
      </c>
      <c r="D27" s="89" t="s">
        <v>5991</v>
      </c>
      <c r="E27" s="1587"/>
      <c r="F27" s="221" t="e">
        <f t="shared" si="3"/>
        <v>#REF!</v>
      </c>
      <c r="G27" s="1594" t="str">
        <f t="shared" si="4"/>
        <v>-</v>
      </c>
      <c r="H27" s="215">
        <v>1</v>
      </c>
      <c r="I27" s="215">
        <v>1</v>
      </c>
      <c r="J27" s="69"/>
      <c r="K27" s="1597">
        <f t="shared" si="5"/>
        <v>0</v>
      </c>
    </row>
    <row r="28" spans="1:11">
      <c r="A28" s="304" t="str">
        <f>IF(J28&gt;0,COUNT($J$4:J28)+MAX('MI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8" s="11"/>
      <c r="C28" s="87" t="s">
        <v>3076</v>
      </c>
      <c r="D28" s="89" t="s">
        <v>5992</v>
      </c>
      <c r="E28" s="1587"/>
      <c r="F28" s="221" t="e">
        <f t="shared" si="3"/>
        <v>#REF!</v>
      </c>
      <c r="G28" s="1594" t="str">
        <f t="shared" si="4"/>
        <v>-</v>
      </c>
      <c r="H28" s="215">
        <v>1</v>
      </c>
      <c r="I28" s="215">
        <v>1</v>
      </c>
      <c r="J28" s="69"/>
      <c r="K28" s="1597">
        <f t="shared" si="5"/>
        <v>0</v>
      </c>
    </row>
    <row r="29" spans="1:11">
      <c r="A29" s="304" t="str">
        <f>IF(J29&gt;0,COUNT($J$4:J29)+MAX('MI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9" s="11"/>
      <c r="C29" s="87" t="s">
        <v>3076</v>
      </c>
      <c r="D29" s="89" t="s">
        <v>5993</v>
      </c>
      <c r="E29" s="1587"/>
      <c r="F29" s="221" t="e">
        <f t="shared" si="3"/>
        <v>#REF!</v>
      </c>
      <c r="G29" s="1594" t="str">
        <f t="shared" si="4"/>
        <v>-</v>
      </c>
      <c r="H29" s="215">
        <v>1</v>
      </c>
      <c r="I29" s="215">
        <v>1</v>
      </c>
      <c r="J29" s="69"/>
      <c r="K29" s="1597">
        <f t="shared" si="5"/>
        <v>0</v>
      </c>
    </row>
    <row r="30" spans="1:11">
      <c r="A30" s="304" t="str">
        <f>IF(J30&gt;0,COUNT($J$4:J30)+MAX('MI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0" s="11"/>
      <c r="C30" s="87" t="s">
        <v>3076</v>
      </c>
      <c r="D30" s="90" t="s">
        <v>5994</v>
      </c>
      <c r="E30" s="1587"/>
      <c r="F30" s="221" t="e">
        <f t="shared" si="3"/>
        <v>#REF!</v>
      </c>
      <c r="G30" s="1594" t="str">
        <f t="shared" si="4"/>
        <v>-</v>
      </c>
      <c r="H30" s="215">
        <v>1</v>
      </c>
      <c r="I30" s="215">
        <v>1</v>
      </c>
      <c r="J30" s="69"/>
      <c r="K30" s="1597">
        <f t="shared" si="5"/>
        <v>0</v>
      </c>
    </row>
    <row r="31" spans="1:11">
      <c r="A31" s="304" t="str">
        <f>IF(J31&gt;0,COUNT($J$4:J31)+MAX('MI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1" s="11"/>
      <c r="C31" s="92" t="s">
        <v>5995</v>
      </c>
      <c r="D31" s="90" t="s">
        <v>5996</v>
      </c>
      <c r="E31" s="1587"/>
      <c r="F31" s="221" t="e">
        <f t="shared" si="3"/>
        <v>#REF!</v>
      </c>
      <c r="G31" s="1594" t="str">
        <f t="shared" si="4"/>
        <v>-</v>
      </c>
      <c r="H31" s="215">
        <v>1</v>
      </c>
      <c r="I31" s="215">
        <v>1</v>
      </c>
      <c r="J31" s="69"/>
      <c r="K31" s="1597">
        <f t="shared" si="5"/>
        <v>0</v>
      </c>
    </row>
    <row r="32" spans="1:11">
      <c r="A32" s="304" t="str">
        <f>IF(J32&gt;0,COUNT($J$4:J32)+MAX('MI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2" s="11"/>
      <c r="C32" s="22" t="s">
        <v>5997</v>
      </c>
      <c r="D32" s="93" t="s">
        <v>5998</v>
      </c>
      <c r="E32" s="1589"/>
      <c r="F32" s="28" t="e">
        <f t="shared" si="3"/>
        <v>#REF!</v>
      </c>
      <c r="G32" s="1610" t="str">
        <f t="shared" si="4"/>
        <v>-</v>
      </c>
      <c r="H32" s="12">
        <v>1</v>
      </c>
      <c r="I32" s="12">
        <v>1</v>
      </c>
      <c r="J32" s="94"/>
      <c r="K32" s="1614">
        <f t="shared" si="5"/>
        <v>0</v>
      </c>
    </row>
    <row r="33" spans="1:11">
      <c r="A33" s="304" t="str">
        <f>IF(J33&gt;0,COUNT($J$4:J33)+MAX('MI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3" s="11"/>
      <c r="C33" s="95"/>
      <c r="D33" s="269"/>
      <c r="E33" s="1607"/>
      <c r="F33" s="270"/>
      <c r="G33" s="1611"/>
      <c r="H33" s="271"/>
      <c r="I33" s="272"/>
      <c r="J33" s="31"/>
      <c r="K33" s="1615"/>
    </row>
    <row r="34" spans="1:11">
      <c r="A34" s="304" t="str">
        <f>IF(J34&gt;0,COUNT($J$4:J34)+MAX('MI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4" s="11"/>
      <c r="C34" s="87" t="s">
        <v>3076</v>
      </c>
      <c r="D34" s="76" t="s">
        <v>5999</v>
      </c>
      <c r="E34" s="1586"/>
      <c r="F34" s="8" t="e">
        <f t="shared" ref="F34:F46" si="6">$F$2</f>
        <v>#REF!</v>
      </c>
      <c r="G34" s="1594" t="str">
        <f t="shared" ref="G34:G46" si="7">IFERROR(E34*F34,"-")</f>
        <v>-</v>
      </c>
      <c r="H34" s="14">
        <v>1</v>
      </c>
      <c r="I34" s="14">
        <v>1</v>
      </c>
      <c r="J34" s="71"/>
      <c r="K34" s="1597">
        <f t="shared" ref="K34:K46" si="8">IFERROR(G34*J34,0)</f>
        <v>0</v>
      </c>
    </row>
    <row r="35" spans="1:11">
      <c r="A35" s="304" t="str">
        <f>IF(J35&gt;0,COUNT($J$4:J35)+MAX('MI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5" s="11"/>
      <c r="C35" s="87" t="s">
        <v>3076</v>
      </c>
      <c r="D35" s="90" t="s">
        <v>6000</v>
      </c>
      <c r="E35" s="1587"/>
      <c r="F35" s="221" t="e">
        <f t="shared" si="6"/>
        <v>#REF!</v>
      </c>
      <c r="G35" s="1594" t="str">
        <f t="shared" si="7"/>
        <v>-</v>
      </c>
      <c r="H35" s="215">
        <v>1</v>
      </c>
      <c r="I35" s="215">
        <v>1</v>
      </c>
      <c r="J35" s="69"/>
      <c r="K35" s="1597">
        <f t="shared" si="8"/>
        <v>0</v>
      </c>
    </row>
    <row r="36" spans="1:11">
      <c r="A36" s="304" t="str">
        <f>IF(J36&gt;0,COUNT($J$4:J36)+MAX('MI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6" s="11"/>
      <c r="C36" s="87" t="s">
        <v>3076</v>
      </c>
      <c r="D36" s="90" t="s">
        <v>6001</v>
      </c>
      <c r="E36" s="1587"/>
      <c r="F36" s="221" t="e">
        <f t="shared" si="6"/>
        <v>#REF!</v>
      </c>
      <c r="G36" s="1594" t="str">
        <f t="shared" si="7"/>
        <v>-</v>
      </c>
      <c r="H36" s="215">
        <v>1</v>
      </c>
      <c r="I36" s="215">
        <v>1</v>
      </c>
      <c r="J36" s="69"/>
      <c r="K36" s="1597">
        <f t="shared" si="8"/>
        <v>0</v>
      </c>
    </row>
    <row r="37" spans="1:11">
      <c r="A37" s="304" t="str">
        <f>IF(J37&gt;0,COUNT($J$4:J37)+MAX('MI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7" s="11"/>
      <c r="C37" s="87" t="s">
        <v>3076</v>
      </c>
      <c r="D37" s="90" t="s">
        <v>6002</v>
      </c>
      <c r="E37" s="1587"/>
      <c r="F37" s="221" t="e">
        <f t="shared" si="6"/>
        <v>#REF!</v>
      </c>
      <c r="G37" s="1594" t="str">
        <f t="shared" si="7"/>
        <v>-</v>
      </c>
      <c r="H37" s="215">
        <v>1</v>
      </c>
      <c r="I37" s="215">
        <v>1</v>
      </c>
      <c r="J37" s="69"/>
      <c r="K37" s="1597">
        <f t="shared" si="8"/>
        <v>0</v>
      </c>
    </row>
    <row r="38" spans="1:11">
      <c r="A38" s="304" t="str">
        <f>IF(J38&gt;0,COUNT($J$4:J38)+MAX('MI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8" s="11"/>
      <c r="C38" s="87" t="s">
        <v>3076</v>
      </c>
      <c r="D38" s="90" t="s">
        <v>6003</v>
      </c>
      <c r="E38" s="1587"/>
      <c r="F38" s="221" t="e">
        <f t="shared" si="6"/>
        <v>#REF!</v>
      </c>
      <c r="G38" s="1594" t="str">
        <f t="shared" si="7"/>
        <v>-</v>
      </c>
      <c r="H38" s="215">
        <v>1</v>
      </c>
      <c r="I38" s="215">
        <v>1</v>
      </c>
      <c r="J38" s="69"/>
      <c r="K38" s="1597">
        <f t="shared" si="8"/>
        <v>0</v>
      </c>
    </row>
    <row r="39" spans="1:11">
      <c r="A39" s="304" t="str">
        <f>IF(J39&gt;0,COUNT($J$4:J39)+MAX('MI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39" s="11"/>
      <c r="C39" s="87" t="s">
        <v>3076</v>
      </c>
      <c r="D39" s="90" t="s">
        <v>6004</v>
      </c>
      <c r="E39" s="1587"/>
      <c r="F39" s="221" t="e">
        <f t="shared" si="6"/>
        <v>#REF!</v>
      </c>
      <c r="G39" s="1594" t="str">
        <f t="shared" si="7"/>
        <v>-</v>
      </c>
      <c r="H39" s="215">
        <v>1</v>
      </c>
      <c r="I39" s="215">
        <v>1</v>
      </c>
      <c r="J39" s="69"/>
      <c r="K39" s="1597">
        <f t="shared" si="8"/>
        <v>0</v>
      </c>
    </row>
    <row r="40" spans="1:11">
      <c r="A40" s="304" t="str">
        <f>IF(J40&gt;0,COUNT($J$4:J40)+MAX('MI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0" s="11"/>
      <c r="C40" s="87" t="s">
        <v>3076</v>
      </c>
      <c r="D40" s="90" t="s">
        <v>6005</v>
      </c>
      <c r="E40" s="1587"/>
      <c r="F40" s="221" t="e">
        <f t="shared" si="6"/>
        <v>#REF!</v>
      </c>
      <c r="G40" s="1594" t="str">
        <f t="shared" si="7"/>
        <v>-</v>
      </c>
      <c r="H40" s="215">
        <v>1</v>
      </c>
      <c r="I40" s="215">
        <v>1</v>
      </c>
      <c r="J40" s="69"/>
      <c r="K40" s="1597">
        <f t="shared" si="8"/>
        <v>0</v>
      </c>
    </row>
    <row r="41" spans="1:11">
      <c r="A41" s="304" t="str">
        <f>IF(J41&gt;0,COUNT($J$4:J41)+MAX('MI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1" s="11"/>
      <c r="C41" s="87" t="s">
        <v>3076</v>
      </c>
      <c r="D41" s="90" t="s">
        <v>6006</v>
      </c>
      <c r="E41" s="1587"/>
      <c r="F41" s="221" t="e">
        <f t="shared" si="6"/>
        <v>#REF!</v>
      </c>
      <c r="G41" s="1594" t="str">
        <f t="shared" si="7"/>
        <v>-</v>
      </c>
      <c r="H41" s="215">
        <v>1</v>
      </c>
      <c r="I41" s="215">
        <v>1</v>
      </c>
      <c r="J41" s="69"/>
      <c r="K41" s="1597">
        <f t="shared" si="8"/>
        <v>0</v>
      </c>
    </row>
    <row r="42" spans="1:11">
      <c r="A42" s="304" t="str">
        <f>IF(J42&gt;0,COUNT($J$4:J42)+MAX('MI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2" s="11"/>
      <c r="C42" s="87" t="s">
        <v>3076</v>
      </c>
      <c r="D42" s="90" t="s">
        <v>6007</v>
      </c>
      <c r="E42" s="1587"/>
      <c r="F42" s="221" t="e">
        <f t="shared" si="6"/>
        <v>#REF!</v>
      </c>
      <c r="G42" s="1594" t="str">
        <f t="shared" si="7"/>
        <v>-</v>
      </c>
      <c r="H42" s="215">
        <v>1</v>
      </c>
      <c r="I42" s="215">
        <v>1</v>
      </c>
      <c r="J42" s="69"/>
      <c r="K42" s="1597">
        <f t="shared" si="8"/>
        <v>0</v>
      </c>
    </row>
    <row r="43" spans="1:11">
      <c r="A43" s="304" t="str">
        <f>IF(J43&gt;0,COUNT($J$4:J43)+MAX('MI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3" s="11"/>
      <c r="C43" s="87" t="s">
        <v>3076</v>
      </c>
      <c r="D43" s="90" t="s">
        <v>6008</v>
      </c>
      <c r="E43" s="1587"/>
      <c r="F43" s="221" t="e">
        <f t="shared" si="6"/>
        <v>#REF!</v>
      </c>
      <c r="G43" s="1594" t="str">
        <f t="shared" si="7"/>
        <v>-</v>
      </c>
      <c r="H43" s="215">
        <v>1</v>
      </c>
      <c r="I43" s="215">
        <v>1</v>
      </c>
      <c r="J43" s="69"/>
      <c r="K43" s="1597">
        <f t="shared" si="8"/>
        <v>0</v>
      </c>
    </row>
    <row r="44" spans="1:11">
      <c r="A44" s="304" t="str">
        <f>IF(J44&gt;0,COUNT($J$4:J44)+MAX('MI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4" s="11"/>
      <c r="C44" s="87" t="s">
        <v>3076</v>
      </c>
      <c r="D44" s="90" t="s">
        <v>6009</v>
      </c>
      <c r="E44" s="1587"/>
      <c r="F44" s="221" t="e">
        <f t="shared" si="6"/>
        <v>#REF!</v>
      </c>
      <c r="G44" s="1594" t="str">
        <f t="shared" si="7"/>
        <v>-</v>
      </c>
      <c r="H44" s="215">
        <v>1</v>
      </c>
      <c r="I44" s="215">
        <v>1</v>
      </c>
      <c r="J44" s="69"/>
      <c r="K44" s="1597">
        <f t="shared" si="8"/>
        <v>0</v>
      </c>
    </row>
    <row r="45" spans="1:11">
      <c r="A45" s="304" t="str">
        <f>IF(J45&gt;0,COUNT($J$4:J45)+MAX('MI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5" s="11"/>
      <c r="C45" s="87" t="s">
        <v>3076</v>
      </c>
      <c r="D45" s="90" t="s">
        <v>6010</v>
      </c>
      <c r="E45" s="1587"/>
      <c r="F45" s="221" t="e">
        <f t="shared" si="6"/>
        <v>#REF!</v>
      </c>
      <c r="G45" s="1594" t="str">
        <f t="shared" si="7"/>
        <v>-</v>
      </c>
      <c r="H45" s="215">
        <v>1</v>
      </c>
      <c r="I45" s="215">
        <v>1</v>
      </c>
      <c r="J45" s="69"/>
      <c r="K45" s="1597">
        <f t="shared" si="8"/>
        <v>0</v>
      </c>
    </row>
    <row r="46" spans="1:11">
      <c r="A46" s="304" t="str">
        <f>IF(J46&gt;0,COUNT($J$4:J46)+MAX('MI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6" s="11"/>
      <c r="C46" s="87" t="s">
        <v>3076</v>
      </c>
      <c r="D46" s="93" t="s">
        <v>6011</v>
      </c>
      <c r="E46" s="1589"/>
      <c r="F46" s="28" t="e">
        <f t="shared" si="6"/>
        <v>#REF!</v>
      </c>
      <c r="G46" s="1610" t="str">
        <f t="shared" si="7"/>
        <v>-</v>
      </c>
      <c r="H46" s="12">
        <v>1</v>
      </c>
      <c r="I46" s="12">
        <v>1</v>
      </c>
      <c r="J46" s="94"/>
      <c r="K46" s="1614">
        <f t="shared" si="8"/>
        <v>0</v>
      </c>
    </row>
    <row r="47" spans="1:11">
      <c r="A47" s="304" t="str">
        <f>IF(J47&gt;0,COUNT($J$4:J47)+MAX('MI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7" s="11"/>
      <c r="C47" s="95"/>
      <c r="D47" s="269"/>
      <c r="E47" s="1607"/>
      <c r="F47" s="270"/>
      <c r="G47" s="1611"/>
      <c r="H47" s="271"/>
      <c r="I47" s="272"/>
      <c r="J47" s="31"/>
      <c r="K47" s="1615"/>
    </row>
    <row r="48" spans="1:11">
      <c r="A48" s="304" t="str">
        <f>IF(J48&gt;0,COUNT($J$4:J48)+MAX('MI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8" s="11"/>
      <c r="C48" s="87" t="s">
        <v>3076</v>
      </c>
      <c r="D48" s="76" t="s">
        <v>6012</v>
      </c>
      <c r="E48" s="1586"/>
      <c r="F48" s="8" t="e">
        <f t="shared" ref="F48:F60" si="9">$F$2</f>
        <v>#REF!</v>
      </c>
      <c r="G48" s="1594" t="str">
        <f t="shared" ref="G48:G60" si="10">IFERROR(E48*F48,"-")</f>
        <v>-</v>
      </c>
      <c r="H48" s="14">
        <v>1</v>
      </c>
      <c r="I48" s="14">
        <v>1</v>
      </c>
      <c r="J48" s="71"/>
      <c r="K48" s="1597">
        <f t="shared" ref="K48:K60" si="11">IFERROR(G48*J48,0)</f>
        <v>0</v>
      </c>
    </row>
    <row r="49" spans="1:11">
      <c r="A49" s="304" t="str">
        <f>IF(J49&gt;0,COUNT($J$4:J49)+MAX('MI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49" s="11"/>
      <c r="C49" s="87" t="s">
        <v>3076</v>
      </c>
      <c r="D49" s="90" t="s">
        <v>6013</v>
      </c>
      <c r="E49" s="1587"/>
      <c r="F49" s="221" t="e">
        <f t="shared" si="9"/>
        <v>#REF!</v>
      </c>
      <c r="G49" s="1594" t="str">
        <f t="shared" si="10"/>
        <v>-</v>
      </c>
      <c r="H49" s="215">
        <v>1</v>
      </c>
      <c r="I49" s="215">
        <v>1</v>
      </c>
      <c r="J49" s="69"/>
      <c r="K49" s="1597">
        <f t="shared" si="11"/>
        <v>0</v>
      </c>
    </row>
    <row r="50" spans="1:11">
      <c r="A50" s="304" t="str">
        <f>IF(J50&gt;0,COUNT($J$4:J50)+MAX('MI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0" s="11"/>
      <c r="C50" s="87" t="s">
        <v>3076</v>
      </c>
      <c r="D50" s="90" t="s">
        <v>6014</v>
      </c>
      <c r="E50" s="1587"/>
      <c r="F50" s="221" t="e">
        <f t="shared" si="9"/>
        <v>#REF!</v>
      </c>
      <c r="G50" s="1594" t="str">
        <f t="shared" si="10"/>
        <v>-</v>
      </c>
      <c r="H50" s="215">
        <v>1</v>
      </c>
      <c r="I50" s="215">
        <v>1</v>
      </c>
      <c r="J50" s="69"/>
      <c r="K50" s="1597">
        <f t="shared" si="11"/>
        <v>0</v>
      </c>
    </row>
    <row r="51" spans="1:11">
      <c r="A51" s="304" t="str">
        <f>IF(J51&gt;0,COUNT($J$4:J51)+MAX('MI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1" s="11"/>
      <c r="C51" s="92" t="s">
        <v>6015</v>
      </c>
      <c r="D51" s="90" t="s">
        <v>6016</v>
      </c>
      <c r="E51" s="1587"/>
      <c r="F51" s="221" t="e">
        <f t="shared" si="9"/>
        <v>#REF!</v>
      </c>
      <c r="G51" s="1594" t="str">
        <f t="shared" si="10"/>
        <v>-</v>
      </c>
      <c r="H51" s="215">
        <v>1</v>
      </c>
      <c r="I51" s="215">
        <v>1</v>
      </c>
      <c r="J51" s="69"/>
      <c r="K51" s="1597">
        <f t="shared" si="11"/>
        <v>0</v>
      </c>
    </row>
    <row r="52" spans="1:11">
      <c r="A52" s="304" t="str">
        <f>IF(J52&gt;0,COUNT($J$4:J52)+MAX('MI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2" s="11"/>
      <c r="C52" s="92" t="s">
        <v>6017</v>
      </c>
      <c r="D52" s="90" t="s">
        <v>6018</v>
      </c>
      <c r="E52" s="1587"/>
      <c r="F52" s="221" t="e">
        <f t="shared" si="9"/>
        <v>#REF!</v>
      </c>
      <c r="G52" s="1594" t="str">
        <f t="shared" si="10"/>
        <v>-</v>
      </c>
      <c r="H52" s="215">
        <v>1</v>
      </c>
      <c r="I52" s="215">
        <v>1</v>
      </c>
      <c r="J52" s="69"/>
      <c r="K52" s="1597">
        <f t="shared" si="11"/>
        <v>0</v>
      </c>
    </row>
    <row r="53" spans="1:11">
      <c r="A53" s="304" t="str">
        <f>IF(J53&gt;0,COUNT($J$4:J53)+MAX('MI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3" s="11"/>
      <c r="C53" s="92" t="s">
        <v>6019</v>
      </c>
      <c r="D53" s="90" t="s">
        <v>6020</v>
      </c>
      <c r="E53" s="1587"/>
      <c r="F53" s="221" t="e">
        <f t="shared" si="9"/>
        <v>#REF!</v>
      </c>
      <c r="G53" s="1594" t="str">
        <f t="shared" si="10"/>
        <v>-</v>
      </c>
      <c r="H53" s="215">
        <v>1</v>
      </c>
      <c r="I53" s="215">
        <v>1</v>
      </c>
      <c r="J53" s="69"/>
      <c r="K53" s="1597">
        <f t="shared" si="11"/>
        <v>0</v>
      </c>
    </row>
    <row r="54" spans="1:11">
      <c r="A54" s="304" t="str">
        <f>IF(J54&gt;0,COUNT($J$4:J54)+MAX('MI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4" s="11"/>
      <c r="C54" s="92" t="s">
        <v>6021</v>
      </c>
      <c r="D54" s="90" t="s">
        <v>6022</v>
      </c>
      <c r="E54" s="1587"/>
      <c r="F54" s="221" t="e">
        <f t="shared" si="9"/>
        <v>#REF!</v>
      </c>
      <c r="G54" s="1594" t="str">
        <f t="shared" si="10"/>
        <v>-</v>
      </c>
      <c r="H54" s="215">
        <v>1</v>
      </c>
      <c r="I54" s="215">
        <v>1</v>
      </c>
      <c r="J54" s="69"/>
      <c r="K54" s="1597">
        <f t="shared" si="11"/>
        <v>0</v>
      </c>
    </row>
    <row r="55" spans="1:11">
      <c r="A55" s="304" t="str">
        <f>IF(J55&gt;0,COUNT($J$4:J55)+MAX('MI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5" s="11"/>
      <c r="C55" s="92" t="s">
        <v>6023</v>
      </c>
      <c r="D55" s="90" t="s">
        <v>6024</v>
      </c>
      <c r="E55" s="1587"/>
      <c r="F55" s="221" t="e">
        <f t="shared" si="9"/>
        <v>#REF!</v>
      </c>
      <c r="G55" s="1594" t="str">
        <f t="shared" si="10"/>
        <v>-</v>
      </c>
      <c r="H55" s="215">
        <v>1</v>
      </c>
      <c r="I55" s="215">
        <v>1</v>
      </c>
      <c r="J55" s="69"/>
      <c r="K55" s="1597">
        <f t="shared" si="11"/>
        <v>0</v>
      </c>
    </row>
    <row r="56" spans="1:11">
      <c r="A56" s="304" t="str">
        <f>IF(J56&gt;0,COUNT($J$4:J56)+MAX('MI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6" s="11"/>
      <c r="C56" s="92" t="s">
        <v>6025</v>
      </c>
      <c r="D56" s="90" t="s">
        <v>6026</v>
      </c>
      <c r="E56" s="1587"/>
      <c r="F56" s="221" t="e">
        <f t="shared" si="9"/>
        <v>#REF!</v>
      </c>
      <c r="G56" s="1594" t="str">
        <f t="shared" si="10"/>
        <v>-</v>
      </c>
      <c r="H56" s="215">
        <v>1</v>
      </c>
      <c r="I56" s="215">
        <v>1</v>
      </c>
      <c r="J56" s="69"/>
      <c r="K56" s="1597">
        <f t="shared" si="11"/>
        <v>0</v>
      </c>
    </row>
    <row r="57" spans="1:11">
      <c r="A57" s="304" t="str">
        <f>IF(J57&gt;0,COUNT($J$4:J57)+MAX('MI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7" s="11"/>
      <c r="C57" s="92" t="s">
        <v>6027</v>
      </c>
      <c r="D57" s="90" t="s">
        <v>6028</v>
      </c>
      <c r="E57" s="1587"/>
      <c r="F57" s="221" t="e">
        <f t="shared" si="9"/>
        <v>#REF!</v>
      </c>
      <c r="G57" s="1594" t="str">
        <f t="shared" si="10"/>
        <v>-</v>
      </c>
      <c r="H57" s="215">
        <v>1</v>
      </c>
      <c r="I57" s="215">
        <v>1</v>
      </c>
      <c r="J57" s="69"/>
      <c r="K57" s="1597">
        <f t="shared" si="11"/>
        <v>0</v>
      </c>
    </row>
    <row r="58" spans="1:11">
      <c r="A58" s="304" t="str">
        <f>IF(J58&gt;0,COUNT($J$4:J58)+MAX('MI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8" s="11"/>
      <c r="C58" s="87" t="s">
        <v>3076</v>
      </c>
      <c r="D58" s="90" t="s">
        <v>6029</v>
      </c>
      <c r="E58" s="1587"/>
      <c r="F58" s="221" t="e">
        <f t="shared" si="9"/>
        <v>#REF!</v>
      </c>
      <c r="G58" s="1594" t="str">
        <f t="shared" si="10"/>
        <v>-</v>
      </c>
      <c r="H58" s="215">
        <v>1</v>
      </c>
      <c r="I58" s="215">
        <v>1</v>
      </c>
      <c r="J58" s="69"/>
      <c r="K58" s="1597">
        <f t="shared" si="11"/>
        <v>0</v>
      </c>
    </row>
    <row r="59" spans="1:11">
      <c r="A59" s="304" t="str">
        <f>IF(J59&gt;0,COUNT($J$4:J59)+MAX('MI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59" s="11"/>
      <c r="C59" s="87" t="s">
        <v>3076</v>
      </c>
      <c r="D59" s="90" t="s">
        <v>6030</v>
      </c>
      <c r="E59" s="1587"/>
      <c r="F59" s="221" t="e">
        <f t="shared" si="9"/>
        <v>#REF!</v>
      </c>
      <c r="G59" s="1594" t="str">
        <f t="shared" si="10"/>
        <v>-</v>
      </c>
      <c r="H59" s="215">
        <v>1</v>
      </c>
      <c r="I59" s="215">
        <v>1</v>
      </c>
      <c r="J59" s="69"/>
      <c r="K59" s="1597">
        <f t="shared" si="11"/>
        <v>0</v>
      </c>
    </row>
    <row r="60" spans="1:11">
      <c r="A60" s="304" t="str">
        <f>IF(J60&gt;0,COUNT($J$4:J60)+MAX('MI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0" s="11"/>
      <c r="C60" s="27" t="s">
        <v>3076</v>
      </c>
      <c r="D60" s="93" t="s">
        <v>6031</v>
      </c>
      <c r="E60" s="1589"/>
      <c r="F60" s="28" t="e">
        <f t="shared" si="9"/>
        <v>#REF!</v>
      </c>
      <c r="G60" s="1610" t="str">
        <f t="shared" si="10"/>
        <v>-</v>
      </c>
      <c r="H60" s="12">
        <v>1</v>
      </c>
      <c r="I60" s="12">
        <v>1</v>
      </c>
      <c r="J60" s="94"/>
      <c r="K60" s="1614">
        <f t="shared" si="11"/>
        <v>0</v>
      </c>
    </row>
    <row r="61" spans="1:11">
      <c r="A61" s="304" t="str">
        <f>IF(J61&gt;0,COUNT($J$4:J61)+MAX('MI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1" s="196"/>
      <c r="C61" s="223"/>
      <c r="D61" s="202" t="s">
        <v>6245</v>
      </c>
      <c r="E61" s="1590"/>
      <c r="F61" s="224"/>
      <c r="G61" s="1590"/>
      <c r="H61" s="248"/>
      <c r="I61" s="249"/>
      <c r="J61" s="250"/>
      <c r="K61" s="1601"/>
    </row>
    <row r="62" spans="1:11">
      <c r="A62" s="304" t="str">
        <f>IF(J62&gt;0,COUNT($J$4:J62)+MAX('MI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2" s="11"/>
      <c r="C62" s="7" t="s">
        <v>3076</v>
      </c>
      <c r="D62" s="76" t="s">
        <v>6032</v>
      </c>
      <c r="E62" s="1586"/>
      <c r="F62" s="8" t="e">
        <f t="shared" ref="F62:F74" si="12">$F$2</f>
        <v>#REF!</v>
      </c>
      <c r="G62" s="1594" t="str">
        <f t="shared" ref="G62:G74" si="13">IFERROR(E62*F62,"-")</f>
        <v>-</v>
      </c>
      <c r="H62" s="14">
        <v>1</v>
      </c>
      <c r="I62" s="14">
        <v>1</v>
      </c>
      <c r="J62" s="71"/>
      <c r="K62" s="1597">
        <f t="shared" ref="K62:K74" si="14">IFERROR(G62*J62,0)</f>
        <v>0</v>
      </c>
    </row>
    <row r="63" spans="1:11">
      <c r="A63" s="304" t="str">
        <f>IF(J63&gt;0,COUNT($J$4:J63)+MAX('MI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3" s="11"/>
      <c r="C63" s="92" t="s">
        <v>6033</v>
      </c>
      <c r="D63" s="90" t="s">
        <v>6034</v>
      </c>
      <c r="E63" s="1587"/>
      <c r="F63" s="221" t="e">
        <f t="shared" si="12"/>
        <v>#REF!</v>
      </c>
      <c r="G63" s="1594" t="str">
        <f t="shared" si="13"/>
        <v>-</v>
      </c>
      <c r="H63" s="215">
        <v>1</v>
      </c>
      <c r="I63" s="215">
        <v>1</v>
      </c>
      <c r="J63" s="69"/>
      <c r="K63" s="1597">
        <f t="shared" si="14"/>
        <v>0</v>
      </c>
    </row>
    <row r="64" spans="1:11">
      <c r="A64" s="304" t="str">
        <f>IF(J64&gt;0,COUNT($J$4:J64)+MAX('MI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4" s="11"/>
      <c r="C64" s="92" t="s">
        <v>6035</v>
      </c>
      <c r="D64" s="90" t="s">
        <v>6036</v>
      </c>
      <c r="E64" s="1587"/>
      <c r="F64" s="221" t="e">
        <f t="shared" si="12"/>
        <v>#REF!</v>
      </c>
      <c r="G64" s="1594" t="str">
        <f t="shared" si="13"/>
        <v>-</v>
      </c>
      <c r="H64" s="215">
        <v>1</v>
      </c>
      <c r="I64" s="215">
        <v>1</v>
      </c>
      <c r="J64" s="69"/>
      <c r="K64" s="1597">
        <f t="shared" si="14"/>
        <v>0</v>
      </c>
    </row>
    <row r="65" spans="1:11">
      <c r="A65" s="304" t="str">
        <f>IF(J65&gt;0,COUNT($J$4:J65)+MAX('MI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5" s="11"/>
      <c r="C65" s="92" t="s">
        <v>6037</v>
      </c>
      <c r="D65" s="90" t="s">
        <v>6038</v>
      </c>
      <c r="E65" s="1587"/>
      <c r="F65" s="221" t="e">
        <f t="shared" si="12"/>
        <v>#REF!</v>
      </c>
      <c r="G65" s="1594" t="str">
        <f t="shared" si="13"/>
        <v>-</v>
      </c>
      <c r="H65" s="215">
        <v>1</v>
      </c>
      <c r="I65" s="215">
        <v>1</v>
      </c>
      <c r="J65" s="69"/>
      <c r="K65" s="1597">
        <f t="shared" si="14"/>
        <v>0</v>
      </c>
    </row>
    <row r="66" spans="1:11">
      <c r="A66" s="304" t="str">
        <f>IF(J66&gt;0,COUNT($J$4:J66)+MAX('MI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6" s="11"/>
      <c r="C66" s="92" t="s">
        <v>6039</v>
      </c>
      <c r="D66" s="90" t="s">
        <v>6040</v>
      </c>
      <c r="E66" s="1587"/>
      <c r="F66" s="221" t="e">
        <f t="shared" si="12"/>
        <v>#REF!</v>
      </c>
      <c r="G66" s="1594" t="str">
        <f t="shared" si="13"/>
        <v>-</v>
      </c>
      <c r="H66" s="215">
        <v>1</v>
      </c>
      <c r="I66" s="215">
        <v>1</v>
      </c>
      <c r="J66" s="69"/>
      <c r="K66" s="1597">
        <f t="shared" si="14"/>
        <v>0</v>
      </c>
    </row>
    <row r="67" spans="1:11">
      <c r="A67" s="304" t="str">
        <f>IF(J67&gt;0,COUNT($J$4:J67)+MAX('MI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7" s="11"/>
      <c r="C67" s="92" t="s">
        <v>6041</v>
      </c>
      <c r="D67" s="90" t="s">
        <v>6042</v>
      </c>
      <c r="E67" s="1587"/>
      <c r="F67" s="221" t="e">
        <f t="shared" si="12"/>
        <v>#REF!</v>
      </c>
      <c r="G67" s="1594" t="str">
        <f t="shared" si="13"/>
        <v>-</v>
      </c>
      <c r="H67" s="215">
        <v>1</v>
      </c>
      <c r="I67" s="215">
        <v>1</v>
      </c>
      <c r="J67" s="69"/>
      <c r="K67" s="1597">
        <f t="shared" si="14"/>
        <v>0</v>
      </c>
    </row>
    <row r="68" spans="1:11">
      <c r="A68" s="304" t="str">
        <f>IF(J68&gt;0,COUNT($J$4:J68)+MAX('MI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8" s="11"/>
      <c r="C68" s="92" t="s">
        <v>6043</v>
      </c>
      <c r="D68" s="90" t="s">
        <v>6044</v>
      </c>
      <c r="E68" s="1587"/>
      <c r="F68" s="221" t="e">
        <f t="shared" si="12"/>
        <v>#REF!</v>
      </c>
      <c r="G68" s="1594" t="str">
        <f t="shared" si="13"/>
        <v>-</v>
      </c>
      <c r="H68" s="215">
        <v>1</v>
      </c>
      <c r="I68" s="215">
        <v>1</v>
      </c>
      <c r="J68" s="69"/>
      <c r="K68" s="1597">
        <f t="shared" si="14"/>
        <v>0</v>
      </c>
    </row>
    <row r="69" spans="1:11">
      <c r="A69" s="304" t="str">
        <f>IF(J69&gt;0,COUNT($J$4:J69)+MAX('MI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69" s="11"/>
      <c r="C69" s="92" t="s">
        <v>6045</v>
      </c>
      <c r="D69" s="90" t="s">
        <v>6046</v>
      </c>
      <c r="E69" s="1587"/>
      <c r="F69" s="221" t="e">
        <f t="shared" si="12"/>
        <v>#REF!</v>
      </c>
      <c r="G69" s="1594" t="str">
        <f t="shared" si="13"/>
        <v>-</v>
      </c>
      <c r="H69" s="215">
        <v>1</v>
      </c>
      <c r="I69" s="215">
        <v>1</v>
      </c>
      <c r="J69" s="69"/>
      <c r="K69" s="1597">
        <f t="shared" si="14"/>
        <v>0</v>
      </c>
    </row>
    <row r="70" spans="1:11">
      <c r="A70" s="304" t="str">
        <f>IF(J70&gt;0,COUNT($J$4:J70)+MAX('MI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0" s="11"/>
      <c r="C70" s="92" t="s">
        <v>6047</v>
      </c>
      <c r="D70" s="90" t="s">
        <v>6048</v>
      </c>
      <c r="E70" s="1587"/>
      <c r="F70" s="221" t="e">
        <f t="shared" si="12"/>
        <v>#REF!</v>
      </c>
      <c r="G70" s="1594" t="str">
        <f t="shared" si="13"/>
        <v>-</v>
      </c>
      <c r="H70" s="215">
        <v>1</v>
      </c>
      <c r="I70" s="215">
        <v>1</v>
      </c>
      <c r="J70" s="69"/>
      <c r="K70" s="1597">
        <f t="shared" si="14"/>
        <v>0</v>
      </c>
    </row>
    <row r="71" spans="1:11">
      <c r="A71" s="304" t="str">
        <f>IF(J71&gt;0,COUNT($J$4:J71)+MAX('MI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1" s="11"/>
      <c r="C71" s="92" t="s">
        <v>6049</v>
      </c>
      <c r="D71" s="90" t="s">
        <v>6050</v>
      </c>
      <c r="E71" s="1587"/>
      <c r="F71" s="221" t="e">
        <f t="shared" si="12"/>
        <v>#REF!</v>
      </c>
      <c r="G71" s="1594" t="str">
        <f t="shared" si="13"/>
        <v>-</v>
      </c>
      <c r="H71" s="215">
        <v>1</v>
      </c>
      <c r="I71" s="215">
        <v>1</v>
      </c>
      <c r="J71" s="69"/>
      <c r="K71" s="1597">
        <f t="shared" si="14"/>
        <v>0</v>
      </c>
    </row>
    <row r="72" spans="1:11">
      <c r="A72" s="304" t="str">
        <f>IF(J72&gt;0,COUNT($J$4:J72)+MAX('MI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2" s="11"/>
      <c r="C72" s="92" t="s">
        <v>6051</v>
      </c>
      <c r="D72" s="90" t="s">
        <v>6052</v>
      </c>
      <c r="E72" s="1587"/>
      <c r="F72" s="221" t="e">
        <f t="shared" si="12"/>
        <v>#REF!</v>
      </c>
      <c r="G72" s="1594" t="str">
        <f t="shared" si="13"/>
        <v>-</v>
      </c>
      <c r="H72" s="215">
        <v>1</v>
      </c>
      <c r="I72" s="215">
        <v>1</v>
      </c>
      <c r="J72" s="69"/>
      <c r="K72" s="1597">
        <f t="shared" si="14"/>
        <v>0</v>
      </c>
    </row>
    <row r="73" spans="1:11">
      <c r="A73" s="304" t="str">
        <f>IF(J73&gt;0,COUNT($J$4:J73)+MAX('MI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3" s="11"/>
      <c r="C73" s="92" t="s">
        <v>6053</v>
      </c>
      <c r="D73" s="90" t="s">
        <v>6054</v>
      </c>
      <c r="E73" s="1587"/>
      <c r="F73" s="221" t="e">
        <f t="shared" si="12"/>
        <v>#REF!</v>
      </c>
      <c r="G73" s="1594" t="str">
        <f t="shared" si="13"/>
        <v>-</v>
      </c>
      <c r="H73" s="215">
        <v>1</v>
      </c>
      <c r="I73" s="215">
        <v>1</v>
      </c>
      <c r="J73" s="69"/>
      <c r="K73" s="1597">
        <f t="shared" si="14"/>
        <v>0</v>
      </c>
    </row>
    <row r="74" spans="1:11">
      <c r="A74" s="304" t="str">
        <f>IF(J74&gt;0,COUNT($J$4:J74)+MAX('MI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4" s="11"/>
      <c r="C74" s="22" t="s">
        <v>6055</v>
      </c>
      <c r="D74" s="93" t="s">
        <v>6056</v>
      </c>
      <c r="E74" s="1589"/>
      <c r="F74" s="28" t="e">
        <f t="shared" si="12"/>
        <v>#REF!</v>
      </c>
      <c r="G74" s="1610" t="str">
        <f t="shared" si="13"/>
        <v>-</v>
      </c>
      <c r="H74" s="12">
        <v>1</v>
      </c>
      <c r="I74" s="12">
        <v>1</v>
      </c>
      <c r="J74" s="94"/>
      <c r="K74" s="1614">
        <f t="shared" si="14"/>
        <v>0</v>
      </c>
    </row>
    <row r="75" spans="1:11">
      <c r="A75" s="304" t="str">
        <f>IF(J75&gt;0,COUNT($J$4:J75)+MAX('MI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5" s="11"/>
      <c r="C75" s="95"/>
      <c r="D75" s="269"/>
      <c r="E75" s="1607"/>
      <c r="F75" s="270"/>
      <c r="G75" s="1611"/>
      <c r="H75" s="271"/>
      <c r="I75" s="272"/>
      <c r="J75" s="31"/>
      <c r="K75" s="1615"/>
    </row>
    <row r="76" spans="1:11">
      <c r="A76" s="304" t="str">
        <f>IF(J76&gt;0,COUNT($J$4:J76)+MAX('MI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6" s="11"/>
      <c r="C76" s="87" t="s">
        <v>3076</v>
      </c>
      <c r="D76" s="76" t="s">
        <v>6057</v>
      </c>
      <c r="E76" s="1586"/>
      <c r="F76" s="8" t="e">
        <f t="shared" ref="F76:F88" si="15">$F$2</f>
        <v>#REF!</v>
      </c>
      <c r="G76" s="1594" t="str">
        <f t="shared" ref="G76:G88" si="16">IFERROR(E76*F76,"-")</f>
        <v>-</v>
      </c>
      <c r="H76" s="14">
        <v>1</v>
      </c>
      <c r="I76" s="14">
        <v>1</v>
      </c>
      <c r="J76" s="71"/>
      <c r="K76" s="1597">
        <f t="shared" ref="K76:K88" si="17">IFERROR(G76*J76,0)</f>
        <v>0</v>
      </c>
    </row>
    <row r="77" spans="1:11">
      <c r="A77" s="304" t="str">
        <f>IF(J77&gt;0,COUNT($J$4:J77)+MAX('MI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7" s="11"/>
      <c r="C77" s="87" t="s">
        <v>3076</v>
      </c>
      <c r="D77" s="90" t="s">
        <v>6058</v>
      </c>
      <c r="E77" s="1587"/>
      <c r="F77" s="221" t="e">
        <f t="shared" si="15"/>
        <v>#REF!</v>
      </c>
      <c r="G77" s="1594" t="str">
        <f t="shared" si="16"/>
        <v>-</v>
      </c>
      <c r="H77" s="215">
        <v>1</v>
      </c>
      <c r="I77" s="215">
        <v>1</v>
      </c>
      <c r="J77" s="69"/>
      <c r="K77" s="1597">
        <f t="shared" si="17"/>
        <v>0</v>
      </c>
    </row>
    <row r="78" spans="1:11">
      <c r="A78" s="304" t="str">
        <f>IF(J78&gt;0,COUNT($J$4:J78)+MAX('MI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8" s="11"/>
      <c r="C78" s="87" t="s">
        <v>3076</v>
      </c>
      <c r="D78" s="90" t="s">
        <v>6059</v>
      </c>
      <c r="E78" s="1587"/>
      <c r="F78" s="221" t="e">
        <f t="shared" si="15"/>
        <v>#REF!</v>
      </c>
      <c r="G78" s="1594" t="str">
        <f t="shared" si="16"/>
        <v>-</v>
      </c>
      <c r="H78" s="215">
        <v>1</v>
      </c>
      <c r="I78" s="215">
        <v>1</v>
      </c>
      <c r="J78" s="69"/>
      <c r="K78" s="1597">
        <f t="shared" si="17"/>
        <v>0</v>
      </c>
    </row>
    <row r="79" spans="1:11">
      <c r="A79" s="304" t="str">
        <f>IF(J79&gt;0,COUNT($J$4:J79)+MAX('MI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79" s="11"/>
      <c r="C79" s="92" t="s">
        <v>6060</v>
      </c>
      <c r="D79" s="90" t="s">
        <v>6061</v>
      </c>
      <c r="E79" s="1587"/>
      <c r="F79" s="221" t="e">
        <f t="shared" si="15"/>
        <v>#REF!</v>
      </c>
      <c r="G79" s="1594" t="str">
        <f t="shared" si="16"/>
        <v>-</v>
      </c>
      <c r="H79" s="215">
        <v>1</v>
      </c>
      <c r="I79" s="215">
        <v>1</v>
      </c>
      <c r="J79" s="69"/>
      <c r="K79" s="1597">
        <f t="shared" si="17"/>
        <v>0</v>
      </c>
    </row>
    <row r="80" spans="1:11">
      <c r="A80" s="304" t="str">
        <f>IF(J80&gt;0,COUNT($J$4:J80)+MAX('MI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0" s="11"/>
      <c r="C80" s="92" t="s">
        <v>6062</v>
      </c>
      <c r="D80" s="90" t="s">
        <v>6063</v>
      </c>
      <c r="E80" s="1587"/>
      <c r="F80" s="221" t="e">
        <f t="shared" si="15"/>
        <v>#REF!</v>
      </c>
      <c r="G80" s="1594" t="str">
        <f t="shared" si="16"/>
        <v>-</v>
      </c>
      <c r="H80" s="215">
        <v>1</v>
      </c>
      <c r="I80" s="215">
        <v>1</v>
      </c>
      <c r="J80" s="69"/>
      <c r="K80" s="1597">
        <f t="shared" si="17"/>
        <v>0</v>
      </c>
    </row>
    <row r="81" spans="1:11">
      <c r="A81" s="304" t="str">
        <f>IF(J81&gt;0,COUNT($J$4:J81)+MAX('MI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1" s="11"/>
      <c r="C81" s="92" t="s">
        <v>6064</v>
      </c>
      <c r="D81" s="90" t="s">
        <v>6065</v>
      </c>
      <c r="E81" s="1587"/>
      <c r="F81" s="221" t="e">
        <f t="shared" si="15"/>
        <v>#REF!</v>
      </c>
      <c r="G81" s="1594" t="str">
        <f t="shared" si="16"/>
        <v>-</v>
      </c>
      <c r="H81" s="215">
        <v>1</v>
      </c>
      <c r="I81" s="215">
        <v>1</v>
      </c>
      <c r="J81" s="69"/>
      <c r="K81" s="1597">
        <f t="shared" si="17"/>
        <v>0</v>
      </c>
    </row>
    <row r="82" spans="1:11">
      <c r="A82" s="304" t="str">
        <f>IF(J82&gt;0,COUNT($J$4:J82)+MAX('MI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2" s="11"/>
      <c r="C82" s="92" t="s">
        <v>6066</v>
      </c>
      <c r="D82" s="90" t="s">
        <v>6067</v>
      </c>
      <c r="E82" s="1587"/>
      <c r="F82" s="221" t="e">
        <f t="shared" si="15"/>
        <v>#REF!</v>
      </c>
      <c r="G82" s="1594" t="str">
        <f t="shared" si="16"/>
        <v>-</v>
      </c>
      <c r="H82" s="215">
        <v>1</v>
      </c>
      <c r="I82" s="215">
        <v>1</v>
      </c>
      <c r="J82" s="69"/>
      <c r="K82" s="1597">
        <f t="shared" si="17"/>
        <v>0</v>
      </c>
    </row>
    <row r="83" spans="1:11">
      <c r="A83" s="304" t="str">
        <f>IF(J83&gt;0,COUNT($J$4:J83)+MAX('MI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3" s="11"/>
      <c r="C83" s="92" t="s">
        <v>6068</v>
      </c>
      <c r="D83" s="90" t="s">
        <v>6069</v>
      </c>
      <c r="E83" s="1587"/>
      <c r="F83" s="221" t="e">
        <f t="shared" si="15"/>
        <v>#REF!</v>
      </c>
      <c r="G83" s="1594" t="str">
        <f t="shared" si="16"/>
        <v>-</v>
      </c>
      <c r="H83" s="215">
        <v>1</v>
      </c>
      <c r="I83" s="215">
        <v>1</v>
      </c>
      <c r="J83" s="69"/>
      <c r="K83" s="1597">
        <f t="shared" si="17"/>
        <v>0</v>
      </c>
    </row>
    <row r="84" spans="1:11">
      <c r="A84" s="304" t="str">
        <f>IF(J84&gt;0,COUNT($J$4:J84)+MAX('MI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4" s="11"/>
      <c r="C84" s="92" t="s">
        <v>6070</v>
      </c>
      <c r="D84" s="90" t="s">
        <v>6071</v>
      </c>
      <c r="E84" s="1587"/>
      <c r="F84" s="221" t="e">
        <f t="shared" si="15"/>
        <v>#REF!</v>
      </c>
      <c r="G84" s="1594" t="str">
        <f t="shared" si="16"/>
        <v>-</v>
      </c>
      <c r="H84" s="215">
        <v>1</v>
      </c>
      <c r="I84" s="215">
        <v>1</v>
      </c>
      <c r="J84" s="69"/>
      <c r="K84" s="1597">
        <f t="shared" si="17"/>
        <v>0</v>
      </c>
    </row>
    <row r="85" spans="1:11">
      <c r="A85" s="304" t="str">
        <f>IF(J85&gt;0,COUNT($J$4:J85)+MAX('MI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5" s="11"/>
      <c r="C85" s="92" t="s">
        <v>6072</v>
      </c>
      <c r="D85" s="90" t="s">
        <v>6073</v>
      </c>
      <c r="E85" s="1587"/>
      <c r="F85" s="221" t="e">
        <f t="shared" si="15"/>
        <v>#REF!</v>
      </c>
      <c r="G85" s="1594" t="str">
        <f t="shared" si="16"/>
        <v>-</v>
      </c>
      <c r="H85" s="215">
        <v>1</v>
      </c>
      <c r="I85" s="215">
        <v>1</v>
      </c>
      <c r="J85" s="69"/>
      <c r="K85" s="1597">
        <f t="shared" si="17"/>
        <v>0</v>
      </c>
    </row>
    <row r="86" spans="1:11">
      <c r="A86" s="304" t="str">
        <f>IF(J86&gt;0,COUNT($J$4:J86)+MAX('MI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6" s="11"/>
      <c r="C86" s="92" t="s">
        <v>6074</v>
      </c>
      <c r="D86" s="90" t="s">
        <v>6075</v>
      </c>
      <c r="E86" s="1587"/>
      <c r="F86" s="221" t="e">
        <f t="shared" si="15"/>
        <v>#REF!</v>
      </c>
      <c r="G86" s="1594" t="str">
        <f t="shared" si="16"/>
        <v>-</v>
      </c>
      <c r="H86" s="215">
        <v>1</v>
      </c>
      <c r="I86" s="215">
        <v>1</v>
      </c>
      <c r="J86" s="69"/>
      <c r="K86" s="1597">
        <f t="shared" si="17"/>
        <v>0</v>
      </c>
    </row>
    <row r="87" spans="1:11">
      <c r="A87" s="304" t="str">
        <f>IF(J87&gt;0,COUNT($J$4:J87)+MAX('MI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7" s="11"/>
      <c r="C87" s="87" t="s">
        <v>3076</v>
      </c>
      <c r="D87" s="90" t="s">
        <v>6076</v>
      </c>
      <c r="E87" s="1587"/>
      <c r="F87" s="221" t="e">
        <f t="shared" si="15"/>
        <v>#REF!</v>
      </c>
      <c r="G87" s="1594" t="str">
        <f t="shared" si="16"/>
        <v>-</v>
      </c>
      <c r="H87" s="215">
        <v>1</v>
      </c>
      <c r="I87" s="215">
        <v>1</v>
      </c>
      <c r="J87" s="69"/>
      <c r="K87" s="1597">
        <f t="shared" si="17"/>
        <v>0</v>
      </c>
    </row>
    <row r="88" spans="1:11">
      <c r="A88" s="304" t="str">
        <f>IF(J88&gt;0,COUNT($J$4:J88)+MAX('MI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8" s="11"/>
      <c r="C88" s="27" t="s">
        <v>3076</v>
      </c>
      <c r="D88" s="93" t="s">
        <v>6077</v>
      </c>
      <c r="E88" s="1589"/>
      <c r="F88" s="28" t="e">
        <f t="shared" si="15"/>
        <v>#REF!</v>
      </c>
      <c r="G88" s="1610" t="str">
        <f t="shared" si="16"/>
        <v>-</v>
      </c>
      <c r="H88" s="12">
        <v>1</v>
      </c>
      <c r="I88" s="12">
        <v>1</v>
      </c>
      <c r="J88" s="94"/>
      <c r="K88" s="1614">
        <f t="shared" si="17"/>
        <v>0</v>
      </c>
    </row>
    <row r="89" spans="1:11">
      <c r="A89" s="304" t="str">
        <f>IF(J89&gt;0,COUNT($J$4:J89)+MAX('MI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89" s="11"/>
      <c r="C89" s="60"/>
      <c r="D89" s="39"/>
      <c r="E89" s="1607"/>
      <c r="F89" s="35"/>
      <c r="G89" s="1607"/>
      <c r="H89" s="33"/>
      <c r="I89" s="34"/>
      <c r="J89" s="31"/>
      <c r="K89" s="1615"/>
    </row>
    <row r="90" spans="1:11">
      <c r="A90" s="304" t="str">
        <f>IF(J90&gt;0,COUNT($J$4:J90)+MAX('MI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0" s="11"/>
      <c r="C90" s="87" t="s">
        <v>3076</v>
      </c>
      <c r="D90" s="90" t="s">
        <v>6078</v>
      </c>
      <c r="E90" s="1587"/>
      <c r="F90" s="221" t="e">
        <f t="shared" ref="F90:F102" si="18">$F$2</f>
        <v>#REF!</v>
      </c>
      <c r="G90" s="1594" t="str">
        <f t="shared" ref="G90:G102" si="19">IFERROR(E90*F90,"-")</f>
        <v>-</v>
      </c>
      <c r="H90" s="215">
        <v>1</v>
      </c>
      <c r="I90" s="215">
        <v>1</v>
      </c>
      <c r="J90" s="69"/>
      <c r="K90" s="1597">
        <f t="shared" ref="K90:K102" si="20">IFERROR(G90*J90,0)</f>
        <v>0</v>
      </c>
    </row>
    <row r="91" spans="1:11">
      <c r="A91" s="304" t="str">
        <f>IF(J91&gt;0,COUNT($J$4:J91)+MAX('MI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1" s="11"/>
      <c r="C91" s="87" t="s">
        <v>3076</v>
      </c>
      <c r="D91" s="90" t="s">
        <v>6079</v>
      </c>
      <c r="E91" s="1587"/>
      <c r="F91" s="221" t="e">
        <f t="shared" si="18"/>
        <v>#REF!</v>
      </c>
      <c r="G91" s="1594" t="str">
        <f t="shared" si="19"/>
        <v>-</v>
      </c>
      <c r="H91" s="215">
        <v>1</v>
      </c>
      <c r="I91" s="215">
        <v>1</v>
      </c>
      <c r="J91" s="69"/>
      <c r="K91" s="1597">
        <f t="shared" si="20"/>
        <v>0</v>
      </c>
    </row>
    <row r="92" spans="1:11">
      <c r="A92" s="304" t="str">
        <f>IF(J92&gt;0,COUNT($J$4:J92)+MAX('MI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2" s="11"/>
      <c r="C92" s="87" t="s">
        <v>3076</v>
      </c>
      <c r="D92" s="90" t="s">
        <v>6080</v>
      </c>
      <c r="E92" s="1587"/>
      <c r="F92" s="221" t="e">
        <f t="shared" si="18"/>
        <v>#REF!</v>
      </c>
      <c r="G92" s="1594" t="str">
        <f t="shared" si="19"/>
        <v>-</v>
      </c>
      <c r="H92" s="215">
        <v>1</v>
      </c>
      <c r="I92" s="215">
        <v>1</v>
      </c>
      <c r="J92" s="69"/>
      <c r="K92" s="1597">
        <f t="shared" si="20"/>
        <v>0</v>
      </c>
    </row>
    <row r="93" spans="1:11">
      <c r="A93" s="304" t="str">
        <f>IF(J93&gt;0,COUNT($J$4:J93)+MAX('MI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3" s="11"/>
      <c r="C93" s="92" t="s">
        <v>6081</v>
      </c>
      <c r="D93" s="90" t="s">
        <v>6082</v>
      </c>
      <c r="E93" s="1587"/>
      <c r="F93" s="221" t="e">
        <f t="shared" si="18"/>
        <v>#REF!</v>
      </c>
      <c r="G93" s="1594" t="str">
        <f t="shared" si="19"/>
        <v>-</v>
      </c>
      <c r="H93" s="215">
        <v>1</v>
      </c>
      <c r="I93" s="215">
        <v>1</v>
      </c>
      <c r="J93" s="69"/>
      <c r="K93" s="1597">
        <f t="shared" si="20"/>
        <v>0</v>
      </c>
    </row>
    <row r="94" spans="1:11">
      <c r="A94" s="304" t="str">
        <f>IF(J94&gt;0,COUNT($J$4:J94)+MAX('MI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4" s="11"/>
      <c r="C94" s="92" t="s">
        <v>6083</v>
      </c>
      <c r="D94" s="90" t="s">
        <v>6084</v>
      </c>
      <c r="E94" s="1587"/>
      <c r="F94" s="221" t="e">
        <f t="shared" si="18"/>
        <v>#REF!</v>
      </c>
      <c r="G94" s="1594" t="str">
        <f t="shared" si="19"/>
        <v>-</v>
      </c>
      <c r="H94" s="215">
        <v>1</v>
      </c>
      <c r="I94" s="215">
        <v>1</v>
      </c>
      <c r="J94" s="69"/>
      <c r="K94" s="1597">
        <f t="shared" si="20"/>
        <v>0</v>
      </c>
    </row>
    <row r="95" spans="1:11">
      <c r="A95" s="304" t="str">
        <f>IF(J95&gt;0,COUNT($J$4:J95)+MAX('MI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5" s="11"/>
      <c r="C95" s="87" t="s">
        <v>3076</v>
      </c>
      <c r="D95" s="90" t="s">
        <v>6085</v>
      </c>
      <c r="E95" s="1587"/>
      <c r="F95" s="221" t="e">
        <f t="shared" si="18"/>
        <v>#REF!</v>
      </c>
      <c r="G95" s="1594" t="str">
        <f t="shared" si="19"/>
        <v>-</v>
      </c>
      <c r="H95" s="215">
        <v>1</v>
      </c>
      <c r="I95" s="215">
        <v>1</v>
      </c>
      <c r="J95" s="69"/>
      <c r="K95" s="1597">
        <f t="shared" si="20"/>
        <v>0</v>
      </c>
    </row>
    <row r="96" spans="1:11">
      <c r="A96" s="304" t="str">
        <f>IF(J96&gt;0,COUNT($J$4:J96)+MAX('MI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6" s="11"/>
      <c r="C96" s="87" t="s">
        <v>3076</v>
      </c>
      <c r="D96" s="90" t="s">
        <v>6086</v>
      </c>
      <c r="E96" s="1587"/>
      <c r="F96" s="221" t="e">
        <f t="shared" si="18"/>
        <v>#REF!</v>
      </c>
      <c r="G96" s="1594" t="str">
        <f t="shared" si="19"/>
        <v>-</v>
      </c>
      <c r="H96" s="215">
        <v>1</v>
      </c>
      <c r="I96" s="215">
        <v>1</v>
      </c>
      <c r="J96" s="69"/>
      <c r="K96" s="1597">
        <f t="shared" si="20"/>
        <v>0</v>
      </c>
    </row>
    <row r="97" spans="1:11">
      <c r="A97" s="304" t="str">
        <f>IF(J97&gt;0,COUNT($J$4:J97)+MAX('MI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7" s="11"/>
      <c r="C97" s="87" t="s">
        <v>3076</v>
      </c>
      <c r="D97" s="90" t="s">
        <v>6087</v>
      </c>
      <c r="E97" s="1587"/>
      <c r="F97" s="221" t="e">
        <f t="shared" si="18"/>
        <v>#REF!</v>
      </c>
      <c r="G97" s="1594" t="str">
        <f t="shared" si="19"/>
        <v>-</v>
      </c>
      <c r="H97" s="215">
        <v>1</v>
      </c>
      <c r="I97" s="215">
        <v>1</v>
      </c>
      <c r="J97" s="69"/>
      <c r="K97" s="1597">
        <f t="shared" si="20"/>
        <v>0</v>
      </c>
    </row>
    <row r="98" spans="1:11">
      <c r="A98" s="304" t="str">
        <f>IF(J98&gt;0,COUNT($J$4:J98)+MAX('MI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8" s="11"/>
      <c r="C98" s="87" t="s">
        <v>3076</v>
      </c>
      <c r="D98" s="90" t="s">
        <v>6088</v>
      </c>
      <c r="E98" s="1587"/>
      <c r="F98" s="221" t="e">
        <f t="shared" si="18"/>
        <v>#REF!</v>
      </c>
      <c r="G98" s="1594" t="str">
        <f t="shared" si="19"/>
        <v>-</v>
      </c>
      <c r="H98" s="215">
        <v>1</v>
      </c>
      <c r="I98" s="215">
        <v>1</v>
      </c>
      <c r="J98" s="69"/>
      <c r="K98" s="1597">
        <f t="shared" si="20"/>
        <v>0</v>
      </c>
    </row>
    <row r="99" spans="1:11">
      <c r="A99" s="304" t="str">
        <f>IF(J99&gt;0,COUNT($J$4:J99)+MAX('MI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99" s="11"/>
      <c r="C99" s="87" t="s">
        <v>3076</v>
      </c>
      <c r="D99" s="90" t="s">
        <v>6089</v>
      </c>
      <c r="E99" s="1587"/>
      <c r="F99" s="221" t="e">
        <f t="shared" si="18"/>
        <v>#REF!</v>
      </c>
      <c r="G99" s="1594" t="str">
        <f t="shared" si="19"/>
        <v>-</v>
      </c>
      <c r="H99" s="215">
        <v>1</v>
      </c>
      <c r="I99" s="215">
        <v>1</v>
      </c>
      <c r="J99" s="69"/>
      <c r="K99" s="1597">
        <f t="shared" si="20"/>
        <v>0</v>
      </c>
    </row>
    <row r="100" spans="1:11">
      <c r="A100" s="304" t="str">
        <f>IF(J100&gt;0,COUNT($J$4:J100)+MAX('MI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0" s="11"/>
      <c r="C100" s="87" t="s">
        <v>3076</v>
      </c>
      <c r="D100" s="90" t="s">
        <v>6090</v>
      </c>
      <c r="E100" s="1587"/>
      <c r="F100" s="221" t="e">
        <f t="shared" si="18"/>
        <v>#REF!</v>
      </c>
      <c r="G100" s="1594" t="str">
        <f t="shared" si="19"/>
        <v>-</v>
      </c>
      <c r="H100" s="215">
        <v>1</v>
      </c>
      <c r="I100" s="215">
        <v>1</v>
      </c>
      <c r="J100" s="69"/>
      <c r="K100" s="1597">
        <f t="shared" si="20"/>
        <v>0</v>
      </c>
    </row>
    <row r="101" spans="1:11">
      <c r="A101" s="304" t="str">
        <f>IF(J101&gt;0,COUNT($J$4:J101)+MAX('MI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1" s="11"/>
      <c r="C101" s="87" t="s">
        <v>3076</v>
      </c>
      <c r="D101" s="90" t="s">
        <v>6091</v>
      </c>
      <c r="E101" s="1587"/>
      <c r="F101" s="221" t="e">
        <f t="shared" si="18"/>
        <v>#REF!</v>
      </c>
      <c r="G101" s="1594" t="str">
        <f t="shared" si="19"/>
        <v>-</v>
      </c>
      <c r="H101" s="215">
        <v>1</v>
      </c>
      <c r="I101" s="215">
        <v>1</v>
      </c>
      <c r="J101" s="69"/>
      <c r="K101" s="1597">
        <f t="shared" si="20"/>
        <v>0</v>
      </c>
    </row>
    <row r="102" spans="1:11">
      <c r="A102" s="304" t="str">
        <f>IF(J102&gt;0,COUNT($J$4:J102)+MAX('MI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2" s="11"/>
      <c r="C102" s="87" t="s">
        <v>3076</v>
      </c>
      <c r="D102" s="93" t="s">
        <v>6092</v>
      </c>
      <c r="E102" s="1589"/>
      <c r="F102" s="28" t="e">
        <f t="shared" si="18"/>
        <v>#REF!</v>
      </c>
      <c r="G102" s="1610" t="str">
        <f t="shared" si="19"/>
        <v>-</v>
      </c>
      <c r="H102" s="12">
        <v>1</v>
      </c>
      <c r="I102" s="12">
        <v>1</v>
      </c>
      <c r="J102" s="94"/>
      <c r="K102" s="1614">
        <f t="shared" si="20"/>
        <v>0</v>
      </c>
    </row>
    <row r="103" spans="1:11">
      <c r="A103" s="304" t="str">
        <f>IF(J103&gt;0,COUNT($J$4:J103)+MAX('MI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3" s="11"/>
      <c r="C103" s="95"/>
      <c r="D103" s="269"/>
      <c r="E103" s="1607"/>
      <c r="F103" s="270"/>
      <c r="G103" s="1611"/>
      <c r="H103" s="271"/>
      <c r="I103" s="272"/>
      <c r="J103" s="31"/>
      <c r="K103" s="1615"/>
    </row>
    <row r="104" spans="1:11">
      <c r="A104" s="304" t="str">
        <f>IF(J104&gt;0,COUNT($J$4:J104)+MAX('MI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4" s="11"/>
      <c r="C104" s="87" t="s">
        <v>3076</v>
      </c>
      <c r="D104" s="76" t="s">
        <v>6093</v>
      </c>
      <c r="E104" s="1586"/>
      <c r="F104" s="8" t="e">
        <f t="shared" ref="F104:F116" si="21">$F$2</f>
        <v>#REF!</v>
      </c>
      <c r="G104" s="1594" t="str">
        <f t="shared" ref="G104:G116" si="22">IFERROR(E104*F104,"-")</f>
        <v>-</v>
      </c>
      <c r="H104" s="14">
        <v>1</v>
      </c>
      <c r="I104" s="14">
        <v>1</v>
      </c>
      <c r="J104" s="71"/>
      <c r="K104" s="1597">
        <f t="shared" ref="K104:K116" si="23">IFERROR(G104*J104,0)</f>
        <v>0</v>
      </c>
    </row>
    <row r="105" spans="1:11">
      <c r="A105" s="304" t="str">
        <f>IF(J105&gt;0,COUNT($J$4:J105)+MAX('MI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5" s="11"/>
      <c r="C105" s="87" t="s">
        <v>3076</v>
      </c>
      <c r="D105" s="90" t="s">
        <v>6094</v>
      </c>
      <c r="E105" s="1587"/>
      <c r="F105" s="221" t="e">
        <f t="shared" si="21"/>
        <v>#REF!</v>
      </c>
      <c r="G105" s="1594" t="str">
        <f t="shared" si="22"/>
        <v>-</v>
      </c>
      <c r="H105" s="215">
        <v>1</v>
      </c>
      <c r="I105" s="215">
        <v>1</v>
      </c>
      <c r="J105" s="69"/>
      <c r="K105" s="1597">
        <f t="shared" si="23"/>
        <v>0</v>
      </c>
    </row>
    <row r="106" spans="1:11">
      <c r="A106" s="304" t="str">
        <f>IF(J106&gt;0,COUNT($J$4:J106)+MAX('MI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6" s="11"/>
      <c r="C106" s="87" t="s">
        <v>3076</v>
      </c>
      <c r="D106" s="90" t="s">
        <v>6095</v>
      </c>
      <c r="E106" s="1587"/>
      <c r="F106" s="221" t="e">
        <f t="shared" si="21"/>
        <v>#REF!</v>
      </c>
      <c r="G106" s="1594" t="str">
        <f t="shared" si="22"/>
        <v>-</v>
      </c>
      <c r="H106" s="215">
        <v>1</v>
      </c>
      <c r="I106" s="215">
        <v>1</v>
      </c>
      <c r="J106" s="69"/>
      <c r="K106" s="1597">
        <f t="shared" si="23"/>
        <v>0</v>
      </c>
    </row>
    <row r="107" spans="1:11">
      <c r="A107" s="304" t="str">
        <f>IF(J107&gt;0,COUNT($J$4:J107)+MAX('MI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7" s="11"/>
      <c r="C107" s="87" t="s">
        <v>3076</v>
      </c>
      <c r="D107" s="90" t="s">
        <v>6096</v>
      </c>
      <c r="E107" s="1587"/>
      <c r="F107" s="221" t="e">
        <f t="shared" si="21"/>
        <v>#REF!</v>
      </c>
      <c r="G107" s="1594" t="str">
        <f t="shared" si="22"/>
        <v>-</v>
      </c>
      <c r="H107" s="215">
        <v>1</v>
      </c>
      <c r="I107" s="215">
        <v>1</v>
      </c>
      <c r="J107" s="69"/>
      <c r="K107" s="1597">
        <f t="shared" si="23"/>
        <v>0</v>
      </c>
    </row>
    <row r="108" spans="1:11">
      <c r="A108" s="304" t="str">
        <f>IF(J108&gt;0,COUNT($J$4:J108)+MAX('MI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8" s="11"/>
      <c r="C108" s="87" t="s">
        <v>3076</v>
      </c>
      <c r="D108" s="90" t="s">
        <v>6097</v>
      </c>
      <c r="E108" s="1587"/>
      <c r="F108" s="221" t="e">
        <f t="shared" si="21"/>
        <v>#REF!</v>
      </c>
      <c r="G108" s="1594" t="str">
        <f t="shared" si="22"/>
        <v>-</v>
      </c>
      <c r="H108" s="215">
        <v>1</v>
      </c>
      <c r="I108" s="215">
        <v>1</v>
      </c>
      <c r="J108" s="69"/>
      <c r="K108" s="1597">
        <f t="shared" si="23"/>
        <v>0</v>
      </c>
    </row>
    <row r="109" spans="1:11">
      <c r="A109" s="304" t="str">
        <f>IF(J109&gt;0,COUNT($J$4:J109)+MAX('MI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09" s="11"/>
      <c r="C109" s="87" t="s">
        <v>3076</v>
      </c>
      <c r="D109" s="90" t="s">
        <v>6098</v>
      </c>
      <c r="E109" s="1587"/>
      <c r="F109" s="221" t="e">
        <f t="shared" si="21"/>
        <v>#REF!</v>
      </c>
      <c r="G109" s="1594" t="str">
        <f t="shared" si="22"/>
        <v>-</v>
      </c>
      <c r="H109" s="215">
        <v>1</v>
      </c>
      <c r="I109" s="215">
        <v>1</v>
      </c>
      <c r="J109" s="69"/>
      <c r="K109" s="1597">
        <f t="shared" si="23"/>
        <v>0</v>
      </c>
    </row>
    <row r="110" spans="1:11">
      <c r="A110" s="304" t="str">
        <f>IF(J110&gt;0,COUNT($J$4:J110)+MAX('MI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0" s="11"/>
      <c r="C110" s="87" t="s">
        <v>3076</v>
      </c>
      <c r="D110" s="90" t="s">
        <v>6099</v>
      </c>
      <c r="E110" s="1587"/>
      <c r="F110" s="221" t="e">
        <f t="shared" si="21"/>
        <v>#REF!</v>
      </c>
      <c r="G110" s="1594" t="str">
        <f t="shared" si="22"/>
        <v>-</v>
      </c>
      <c r="H110" s="215">
        <v>1</v>
      </c>
      <c r="I110" s="215">
        <v>1</v>
      </c>
      <c r="J110" s="69"/>
      <c r="K110" s="1597">
        <f t="shared" si="23"/>
        <v>0</v>
      </c>
    </row>
    <row r="111" spans="1:11">
      <c r="A111" s="304" t="str">
        <f>IF(J111&gt;0,COUNT($J$4:J111)+MAX('MI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1" s="11"/>
      <c r="C111" s="87" t="s">
        <v>3076</v>
      </c>
      <c r="D111" s="90" t="s">
        <v>6100</v>
      </c>
      <c r="E111" s="1587"/>
      <c r="F111" s="221" t="e">
        <f t="shared" si="21"/>
        <v>#REF!</v>
      </c>
      <c r="G111" s="1594" t="str">
        <f t="shared" si="22"/>
        <v>-</v>
      </c>
      <c r="H111" s="215">
        <v>1</v>
      </c>
      <c r="I111" s="215">
        <v>1</v>
      </c>
      <c r="J111" s="69"/>
      <c r="K111" s="1597">
        <f t="shared" si="23"/>
        <v>0</v>
      </c>
    </row>
    <row r="112" spans="1:11">
      <c r="A112" s="304" t="str">
        <f>IF(J112&gt;0,COUNT($J$4:J112)+MAX('MI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2" s="11"/>
      <c r="C112" s="87" t="s">
        <v>3076</v>
      </c>
      <c r="D112" s="90" t="s">
        <v>6101</v>
      </c>
      <c r="E112" s="1587"/>
      <c r="F112" s="221" t="e">
        <f t="shared" si="21"/>
        <v>#REF!</v>
      </c>
      <c r="G112" s="1594" t="str">
        <f t="shared" si="22"/>
        <v>-</v>
      </c>
      <c r="H112" s="215">
        <v>1</v>
      </c>
      <c r="I112" s="215">
        <v>1</v>
      </c>
      <c r="J112" s="69"/>
      <c r="K112" s="1597">
        <f t="shared" si="23"/>
        <v>0</v>
      </c>
    </row>
    <row r="113" spans="1:11">
      <c r="A113" s="304" t="str">
        <f>IF(J113&gt;0,COUNT($J$4:J113)+MAX('MI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3" s="11"/>
      <c r="C113" s="87" t="s">
        <v>3076</v>
      </c>
      <c r="D113" s="90" t="s">
        <v>6102</v>
      </c>
      <c r="E113" s="1587"/>
      <c r="F113" s="221" t="e">
        <f t="shared" si="21"/>
        <v>#REF!</v>
      </c>
      <c r="G113" s="1594" t="str">
        <f t="shared" si="22"/>
        <v>-</v>
      </c>
      <c r="H113" s="215">
        <v>1</v>
      </c>
      <c r="I113" s="215">
        <v>1</v>
      </c>
      <c r="J113" s="69"/>
      <c r="K113" s="1597">
        <f t="shared" si="23"/>
        <v>0</v>
      </c>
    </row>
    <row r="114" spans="1:11">
      <c r="A114" s="304" t="str">
        <f>IF(J114&gt;0,COUNT($J$4:J114)+MAX('MI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4" s="11"/>
      <c r="C114" s="87" t="s">
        <v>3076</v>
      </c>
      <c r="D114" s="90" t="s">
        <v>6103</v>
      </c>
      <c r="E114" s="1587"/>
      <c r="F114" s="221" t="e">
        <f t="shared" si="21"/>
        <v>#REF!</v>
      </c>
      <c r="G114" s="1594" t="str">
        <f t="shared" si="22"/>
        <v>-</v>
      </c>
      <c r="H114" s="215">
        <v>1</v>
      </c>
      <c r="I114" s="215">
        <v>1</v>
      </c>
      <c r="J114" s="69"/>
      <c r="K114" s="1597">
        <f t="shared" si="23"/>
        <v>0</v>
      </c>
    </row>
    <row r="115" spans="1:11">
      <c r="A115" s="304" t="str">
        <f>IF(J115&gt;0,COUNT($J$4:J115)+MAX('MI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5" s="11"/>
      <c r="C115" s="87" t="s">
        <v>3076</v>
      </c>
      <c r="D115" s="90" t="s">
        <v>6104</v>
      </c>
      <c r="E115" s="1587"/>
      <c r="F115" s="221" t="e">
        <f t="shared" si="21"/>
        <v>#REF!</v>
      </c>
      <c r="G115" s="1594" t="str">
        <f t="shared" si="22"/>
        <v>-</v>
      </c>
      <c r="H115" s="215">
        <v>1</v>
      </c>
      <c r="I115" s="215">
        <v>1</v>
      </c>
      <c r="J115" s="69"/>
      <c r="K115" s="1597">
        <f t="shared" si="23"/>
        <v>0</v>
      </c>
    </row>
    <row r="116" spans="1:11">
      <c r="A116" s="304" t="str">
        <f>IF(J116&gt;0,COUNT($J$4:J116)+MAX('MI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6" s="11"/>
      <c r="C116" s="27" t="s">
        <v>3076</v>
      </c>
      <c r="D116" s="93" t="s">
        <v>6105</v>
      </c>
      <c r="E116" s="1589"/>
      <c r="F116" s="28" t="e">
        <f t="shared" si="21"/>
        <v>#REF!</v>
      </c>
      <c r="G116" s="1610" t="str">
        <f t="shared" si="22"/>
        <v>-</v>
      </c>
      <c r="H116" s="12">
        <v>1</v>
      </c>
      <c r="I116" s="12">
        <v>1</v>
      </c>
      <c r="J116" s="94"/>
      <c r="K116" s="1614">
        <f t="shared" si="23"/>
        <v>0</v>
      </c>
    </row>
    <row r="117" spans="1:11" ht="30.75" customHeight="1">
      <c r="A117" s="304" t="str">
        <f>IF(J117&gt;0,COUNT($J$4:J117)+MAX('MI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7" s="260"/>
      <c r="C117" s="261"/>
      <c r="D117" s="225" t="s">
        <v>6109</v>
      </c>
      <c r="E117" s="1608"/>
      <c r="F117" s="263"/>
      <c r="G117" s="1608"/>
      <c r="H117" s="262"/>
      <c r="I117" s="264"/>
      <c r="J117" s="265"/>
      <c r="K117" s="1616"/>
    </row>
    <row r="118" spans="1:11">
      <c r="A118" s="304" t="str">
        <f>IF(J118&gt;0,COUNT($J$4:J118)+MAX('MI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8" s="196"/>
      <c r="C118" s="223"/>
      <c r="D118" s="202" t="s">
        <v>5951</v>
      </c>
      <c r="E118" s="1590"/>
      <c r="F118" s="224"/>
      <c r="G118" s="1590"/>
      <c r="H118" s="248"/>
      <c r="I118" s="249"/>
      <c r="J118" s="250"/>
      <c r="K118" s="1601"/>
    </row>
    <row r="119" spans="1:11">
      <c r="A119" s="304" t="str">
        <f>IF(J119&gt;0,COUNT($J$4:J119)+MAX('MI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19" s="11"/>
      <c r="C119" s="7" t="s">
        <v>3076</v>
      </c>
      <c r="D119" s="76" t="s">
        <v>6110</v>
      </c>
      <c r="E119" s="1586"/>
      <c r="F119" s="8" t="e">
        <f t="shared" ref="F119:F131" si="24">$F$2</f>
        <v>#REF!</v>
      </c>
      <c r="G119" s="1594" t="str">
        <f t="shared" ref="G119:G131" si="25">IFERROR(E119*F119,"-")</f>
        <v>-</v>
      </c>
      <c r="H119" s="14">
        <v>1</v>
      </c>
      <c r="I119" s="14">
        <v>1</v>
      </c>
      <c r="J119" s="71"/>
      <c r="K119" s="1597">
        <f t="shared" ref="K119:K131" si="26">IFERROR(G119*J119,0)</f>
        <v>0</v>
      </c>
    </row>
    <row r="120" spans="1:11">
      <c r="A120" s="304" t="str">
        <f>IF(J120&gt;0,COUNT($J$4:J120)+MAX('MI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0" s="11"/>
      <c r="C120" s="87" t="s">
        <v>3076</v>
      </c>
      <c r="D120" s="90" t="s">
        <v>6111</v>
      </c>
      <c r="E120" s="1586"/>
      <c r="F120" s="8" t="e">
        <f t="shared" si="24"/>
        <v>#REF!</v>
      </c>
      <c r="G120" s="1594" t="str">
        <f t="shared" si="25"/>
        <v>-</v>
      </c>
      <c r="H120" s="14">
        <v>1</v>
      </c>
      <c r="I120" s="14">
        <v>1</v>
      </c>
      <c r="J120" s="71"/>
      <c r="K120" s="1597">
        <f t="shared" si="26"/>
        <v>0</v>
      </c>
    </row>
    <row r="121" spans="1:11">
      <c r="A121" s="304" t="str">
        <f>IF(J121&gt;0,COUNT($J$4:J121)+MAX('MI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1" s="11"/>
      <c r="C121" s="87" t="s">
        <v>3076</v>
      </c>
      <c r="D121" s="90" t="s">
        <v>6112</v>
      </c>
      <c r="E121" s="1586"/>
      <c r="F121" s="8" t="e">
        <f t="shared" si="24"/>
        <v>#REF!</v>
      </c>
      <c r="G121" s="1594" t="str">
        <f t="shared" si="25"/>
        <v>-</v>
      </c>
      <c r="H121" s="14">
        <v>1</v>
      </c>
      <c r="I121" s="14">
        <v>1</v>
      </c>
      <c r="J121" s="71"/>
      <c r="K121" s="1597">
        <f t="shared" si="26"/>
        <v>0</v>
      </c>
    </row>
    <row r="122" spans="1:11">
      <c r="A122" s="304" t="str">
        <f>IF(J122&gt;0,COUNT($J$4:J122)+MAX('MI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2" s="11"/>
      <c r="C122" s="92" t="s">
        <v>6113</v>
      </c>
      <c r="D122" s="90" t="s">
        <v>6114</v>
      </c>
      <c r="E122" s="1586"/>
      <c r="F122" s="8" t="e">
        <f t="shared" si="24"/>
        <v>#REF!</v>
      </c>
      <c r="G122" s="1594" t="str">
        <f t="shared" si="25"/>
        <v>-</v>
      </c>
      <c r="H122" s="14">
        <v>1</v>
      </c>
      <c r="I122" s="14">
        <v>1</v>
      </c>
      <c r="J122" s="71"/>
      <c r="K122" s="1597">
        <f t="shared" si="26"/>
        <v>0</v>
      </c>
    </row>
    <row r="123" spans="1:11">
      <c r="A123" s="304" t="str">
        <f>IF(J123&gt;0,COUNT($J$4:J123)+MAX('MI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3" s="11"/>
      <c r="C123" s="92" t="s">
        <v>6115</v>
      </c>
      <c r="D123" s="90" t="s">
        <v>6116</v>
      </c>
      <c r="E123" s="1586"/>
      <c r="F123" s="8" t="e">
        <f t="shared" si="24"/>
        <v>#REF!</v>
      </c>
      <c r="G123" s="1594" t="str">
        <f t="shared" si="25"/>
        <v>-</v>
      </c>
      <c r="H123" s="14">
        <v>1</v>
      </c>
      <c r="I123" s="14">
        <v>1</v>
      </c>
      <c r="J123" s="71"/>
      <c r="K123" s="1597">
        <f t="shared" si="26"/>
        <v>0</v>
      </c>
    </row>
    <row r="124" spans="1:11">
      <c r="A124" s="304" t="str">
        <f>IF(J124&gt;0,COUNT($J$4:J124)+MAX('MI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4" s="11"/>
      <c r="C124" s="92" t="s">
        <v>6117</v>
      </c>
      <c r="D124" s="90" t="s">
        <v>6118</v>
      </c>
      <c r="E124" s="1586"/>
      <c r="F124" s="8" t="e">
        <f t="shared" si="24"/>
        <v>#REF!</v>
      </c>
      <c r="G124" s="1594" t="str">
        <f t="shared" si="25"/>
        <v>-</v>
      </c>
      <c r="H124" s="14">
        <v>1</v>
      </c>
      <c r="I124" s="14">
        <v>1</v>
      </c>
      <c r="J124" s="71"/>
      <c r="K124" s="1597">
        <f t="shared" si="26"/>
        <v>0</v>
      </c>
    </row>
    <row r="125" spans="1:11">
      <c r="A125" s="304" t="str">
        <f>IF(J125&gt;0,COUNT($J$4:J125)+MAX('MI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5" s="11"/>
      <c r="C125" s="92" t="s">
        <v>6119</v>
      </c>
      <c r="D125" s="90" t="s">
        <v>6120</v>
      </c>
      <c r="E125" s="1586"/>
      <c r="F125" s="8" t="e">
        <f t="shared" si="24"/>
        <v>#REF!</v>
      </c>
      <c r="G125" s="1594" t="str">
        <f t="shared" si="25"/>
        <v>-</v>
      </c>
      <c r="H125" s="14">
        <v>1</v>
      </c>
      <c r="I125" s="14">
        <v>1</v>
      </c>
      <c r="J125" s="71"/>
      <c r="K125" s="1597">
        <f t="shared" si="26"/>
        <v>0</v>
      </c>
    </row>
    <row r="126" spans="1:11">
      <c r="A126" s="304" t="str">
        <f>IF(J126&gt;0,COUNT($J$4:J126)+MAX('MI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6" s="11"/>
      <c r="C126" s="92" t="s">
        <v>6121</v>
      </c>
      <c r="D126" s="90" t="s">
        <v>6122</v>
      </c>
      <c r="E126" s="1586"/>
      <c r="F126" s="8" t="e">
        <f t="shared" si="24"/>
        <v>#REF!</v>
      </c>
      <c r="G126" s="1594" t="str">
        <f t="shared" si="25"/>
        <v>-</v>
      </c>
      <c r="H126" s="14">
        <v>1</v>
      </c>
      <c r="I126" s="14">
        <v>1</v>
      </c>
      <c r="J126" s="71"/>
      <c r="K126" s="1597">
        <f t="shared" si="26"/>
        <v>0</v>
      </c>
    </row>
    <row r="127" spans="1:11">
      <c r="A127" s="304" t="str">
        <f>IF(J127&gt;0,COUNT($J$4:J127)+MAX('MI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7" s="11"/>
      <c r="C127" s="92" t="s">
        <v>6123</v>
      </c>
      <c r="D127" s="90" t="s">
        <v>6124</v>
      </c>
      <c r="E127" s="1586"/>
      <c r="F127" s="8" t="e">
        <f t="shared" si="24"/>
        <v>#REF!</v>
      </c>
      <c r="G127" s="1594" t="str">
        <f t="shared" si="25"/>
        <v>-</v>
      </c>
      <c r="H127" s="14">
        <v>1</v>
      </c>
      <c r="I127" s="14">
        <v>1</v>
      </c>
      <c r="J127" s="71"/>
      <c r="K127" s="1597">
        <f t="shared" si="26"/>
        <v>0</v>
      </c>
    </row>
    <row r="128" spans="1:11">
      <c r="A128" s="304" t="str">
        <f>IF(J128&gt;0,COUNT($J$4:J128)+MAX('MI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8" s="11"/>
      <c r="C128" s="87" t="s">
        <v>3076</v>
      </c>
      <c r="D128" s="90" t="s">
        <v>6125</v>
      </c>
      <c r="E128" s="1586"/>
      <c r="F128" s="8" t="e">
        <f t="shared" si="24"/>
        <v>#REF!</v>
      </c>
      <c r="G128" s="1594" t="str">
        <f t="shared" si="25"/>
        <v>-</v>
      </c>
      <c r="H128" s="14">
        <v>1</v>
      </c>
      <c r="I128" s="14">
        <v>1</v>
      </c>
      <c r="J128" s="71"/>
      <c r="K128" s="1597">
        <f t="shared" si="26"/>
        <v>0</v>
      </c>
    </row>
    <row r="129" spans="1:11">
      <c r="A129" s="304" t="str">
        <f>IF(J129&gt;0,COUNT($J$4:J129)+MAX('MI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29" s="11"/>
      <c r="C129" s="87" t="s">
        <v>3076</v>
      </c>
      <c r="D129" s="90" t="s">
        <v>6126</v>
      </c>
      <c r="E129" s="1586"/>
      <c r="F129" s="8" t="e">
        <f t="shared" si="24"/>
        <v>#REF!</v>
      </c>
      <c r="G129" s="1594" t="str">
        <f t="shared" si="25"/>
        <v>-</v>
      </c>
      <c r="H129" s="14">
        <v>1</v>
      </c>
      <c r="I129" s="14">
        <v>1</v>
      </c>
      <c r="J129" s="71"/>
      <c r="K129" s="1597">
        <f t="shared" si="26"/>
        <v>0</v>
      </c>
    </row>
    <row r="130" spans="1:11">
      <c r="A130" s="304" t="str">
        <f>IF(J130&gt;0,COUNT($J$4:J130)+MAX('MI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0" s="11"/>
      <c r="C130" s="87" t="s">
        <v>3076</v>
      </c>
      <c r="D130" s="90" t="s">
        <v>6127</v>
      </c>
      <c r="E130" s="1586"/>
      <c r="F130" s="8" t="e">
        <f t="shared" si="24"/>
        <v>#REF!</v>
      </c>
      <c r="G130" s="1594" t="str">
        <f t="shared" si="25"/>
        <v>-</v>
      </c>
      <c r="H130" s="14">
        <v>1</v>
      </c>
      <c r="I130" s="14">
        <v>1</v>
      </c>
      <c r="J130" s="71"/>
      <c r="K130" s="1597">
        <f t="shared" si="26"/>
        <v>0</v>
      </c>
    </row>
    <row r="131" spans="1:11">
      <c r="A131" s="304" t="str">
        <f>IF(J131&gt;0,COUNT($J$4:J131)+MAX('MI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1" s="11"/>
      <c r="C131" s="87" t="s">
        <v>3076</v>
      </c>
      <c r="D131" s="90" t="s">
        <v>6128</v>
      </c>
      <c r="E131" s="1586"/>
      <c r="F131" s="8" t="e">
        <f t="shared" si="24"/>
        <v>#REF!</v>
      </c>
      <c r="G131" s="1594" t="str">
        <f t="shared" si="25"/>
        <v>-</v>
      </c>
      <c r="H131" s="14">
        <v>1</v>
      </c>
      <c r="I131" s="14">
        <v>1</v>
      </c>
      <c r="J131" s="71"/>
      <c r="K131" s="1597">
        <f t="shared" si="26"/>
        <v>0</v>
      </c>
    </row>
    <row r="132" spans="1:11">
      <c r="A132" s="304" t="str">
        <f>IF(J132&gt;0,COUNT($J$4:J132)+MAX('MI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2" s="11"/>
      <c r="C132" s="95"/>
      <c r="D132" s="269"/>
      <c r="E132" s="1607"/>
      <c r="F132" s="270"/>
      <c r="G132" s="1611"/>
      <c r="H132" s="271"/>
      <c r="I132" s="272"/>
      <c r="J132" s="31"/>
      <c r="K132" s="1615"/>
    </row>
    <row r="133" spans="1:11">
      <c r="A133" s="304" t="str">
        <f>IF(J133&gt;0,COUNT($J$4:J133)+MAX('MI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3" s="11"/>
      <c r="C133" s="87" t="s">
        <v>3076</v>
      </c>
      <c r="D133" s="90" t="s">
        <v>6129</v>
      </c>
      <c r="E133" s="1586"/>
      <c r="F133" s="8" t="e">
        <f t="shared" ref="F133:F145" si="27">$F$2</f>
        <v>#REF!</v>
      </c>
      <c r="G133" s="1594" t="str">
        <f t="shared" ref="G133:G145" si="28">IFERROR(E133*F133,"-")</f>
        <v>-</v>
      </c>
      <c r="H133" s="14">
        <v>1</v>
      </c>
      <c r="I133" s="14">
        <v>1</v>
      </c>
      <c r="J133" s="71"/>
      <c r="K133" s="1597">
        <f t="shared" ref="K133:K145" si="29">IFERROR(G133*J133,0)</f>
        <v>0</v>
      </c>
    </row>
    <row r="134" spans="1:11">
      <c r="A134" s="304" t="str">
        <f>IF(J134&gt;0,COUNT($J$4:J134)+MAX('MI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4" s="11"/>
      <c r="C134" s="87" t="s">
        <v>3076</v>
      </c>
      <c r="D134" s="90" t="s">
        <v>6130</v>
      </c>
      <c r="E134" s="1586"/>
      <c r="F134" s="8" t="e">
        <f t="shared" si="27"/>
        <v>#REF!</v>
      </c>
      <c r="G134" s="1594" t="str">
        <f t="shared" si="28"/>
        <v>-</v>
      </c>
      <c r="H134" s="14">
        <v>1</v>
      </c>
      <c r="I134" s="14">
        <v>1</v>
      </c>
      <c r="J134" s="71"/>
      <c r="K134" s="1597">
        <f t="shared" si="29"/>
        <v>0</v>
      </c>
    </row>
    <row r="135" spans="1:11">
      <c r="A135" s="304" t="str">
        <f>IF(J135&gt;0,COUNT($J$4:J135)+MAX('MI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5" s="11"/>
      <c r="C135" s="92" t="s">
        <v>6131</v>
      </c>
      <c r="D135" s="90" t="s">
        <v>6132</v>
      </c>
      <c r="E135" s="1586"/>
      <c r="F135" s="8" t="e">
        <f t="shared" si="27"/>
        <v>#REF!</v>
      </c>
      <c r="G135" s="1594" t="str">
        <f t="shared" si="28"/>
        <v>-</v>
      </c>
      <c r="H135" s="14">
        <v>1</v>
      </c>
      <c r="I135" s="14">
        <v>1</v>
      </c>
      <c r="J135" s="71"/>
      <c r="K135" s="1597">
        <f t="shared" si="29"/>
        <v>0</v>
      </c>
    </row>
    <row r="136" spans="1:11">
      <c r="A136" s="304" t="str">
        <f>IF(J136&gt;0,COUNT($J$4:J136)+MAX('MI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6" s="11"/>
      <c r="C136" s="87" t="s">
        <v>3076</v>
      </c>
      <c r="D136" s="90" t="s">
        <v>6133</v>
      </c>
      <c r="E136" s="1586"/>
      <c r="F136" s="8" t="e">
        <f t="shared" si="27"/>
        <v>#REF!</v>
      </c>
      <c r="G136" s="1594" t="str">
        <f t="shared" si="28"/>
        <v>-</v>
      </c>
      <c r="H136" s="14">
        <v>1</v>
      </c>
      <c r="I136" s="14">
        <v>1</v>
      </c>
      <c r="J136" s="71"/>
      <c r="K136" s="1597">
        <f t="shared" si="29"/>
        <v>0</v>
      </c>
    </row>
    <row r="137" spans="1:11">
      <c r="A137" s="304" t="str">
        <f>IF(J137&gt;0,COUNT($J$4:J137)+MAX('MI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7" s="11"/>
      <c r="C137" s="92" t="s">
        <v>6134</v>
      </c>
      <c r="D137" s="90" t="s">
        <v>6135</v>
      </c>
      <c r="E137" s="1586"/>
      <c r="F137" s="8" t="e">
        <f t="shared" si="27"/>
        <v>#REF!</v>
      </c>
      <c r="G137" s="1594" t="str">
        <f t="shared" si="28"/>
        <v>-</v>
      </c>
      <c r="H137" s="14">
        <v>1</v>
      </c>
      <c r="I137" s="14">
        <v>1</v>
      </c>
      <c r="J137" s="71"/>
      <c r="K137" s="1597">
        <f t="shared" si="29"/>
        <v>0</v>
      </c>
    </row>
    <row r="138" spans="1:11">
      <c r="A138" s="304" t="str">
        <f>IF(J138&gt;0,COUNT($J$4:J138)+MAX('MI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8" s="11"/>
      <c r="C138" s="87" t="s">
        <v>3076</v>
      </c>
      <c r="D138" s="90" t="s">
        <v>6136</v>
      </c>
      <c r="E138" s="1586"/>
      <c r="F138" s="8" t="e">
        <f t="shared" si="27"/>
        <v>#REF!</v>
      </c>
      <c r="G138" s="1594" t="str">
        <f t="shared" si="28"/>
        <v>-</v>
      </c>
      <c r="H138" s="14">
        <v>1</v>
      </c>
      <c r="I138" s="14">
        <v>1</v>
      </c>
      <c r="J138" s="71"/>
      <c r="K138" s="1597">
        <f t="shared" si="29"/>
        <v>0</v>
      </c>
    </row>
    <row r="139" spans="1:11">
      <c r="A139" s="304" t="str">
        <f>IF(J139&gt;0,COUNT($J$4:J139)+MAX('MI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39" s="11"/>
      <c r="C139" s="92" t="s">
        <v>6137</v>
      </c>
      <c r="D139" s="90" t="s">
        <v>6138</v>
      </c>
      <c r="E139" s="1586"/>
      <c r="F139" s="8" t="e">
        <f t="shared" si="27"/>
        <v>#REF!</v>
      </c>
      <c r="G139" s="1594" t="str">
        <f t="shared" si="28"/>
        <v>-</v>
      </c>
      <c r="H139" s="14">
        <v>1</v>
      </c>
      <c r="I139" s="14">
        <v>1</v>
      </c>
      <c r="J139" s="71"/>
      <c r="K139" s="1597">
        <f t="shared" si="29"/>
        <v>0</v>
      </c>
    </row>
    <row r="140" spans="1:11">
      <c r="A140" s="304" t="str">
        <f>IF(J140&gt;0,COUNT($J$4:J140)+MAX('MI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0" s="11"/>
      <c r="C140" s="92" t="s">
        <v>6139</v>
      </c>
      <c r="D140" s="90" t="s">
        <v>6140</v>
      </c>
      <c r="E140" s="1586"/>
      <c r="F140" s="8" t="e">
        <f t="shared" si="27"/>
        <v>#REF!</v>
      </c>
      <c r="G140" s="1594" t="str">
        <f t="shared" si="28"/>
        <v>-</v>
      </c>
      <c r="H140" s="14">
        <v>1</v>
      </c>
      <c r="I140" s="14">
        <v>1</v>
      </c>
      <c r="J140" s="71"/>
      <c r="K140" s="1597">
        <f t="shared" si="29"/>
        <v>0</v>
      </c>
    </row>
    <row r="141" spans="1:11">
      <c r="A141" s="304" t="str">
        <f>IF(J141&gt;0,COUNT($J$4:J141)+MAX('MI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1" s="11"/>
      <c r="C141" s="92" t="s">
        <v>6141</v>
      </c>
      <c r="D141" s="90" t="s">
        <v>6142</v>
      </c>
      <c r="E141" s="1586"/>
      <c r="F141" s="8" t="e">
        <f t="shared" si="27"/>
        <v>#REF!</v>
      </c>
      <c r="G141" s="1594" t="str">
        <f t="shared" si="28"/>
        <v>-</v>
      </c>
      <c r="H141" s="14">
        <v>1</v>
      </c>
      <c r="I141" s="14">
        <v>1</v>
      </c>
      <c r="J141" s="71"/>
      <c r="K141" s="1597">
        <f t="shared" si="29"/>
        <v>0</v>
      </c>
    </row>
    <row r="142" spans="1:11">
      <c r="A142" s="304" t="str">
        <f>IF(J142&gt;0,COUNT($J$4:J142)+MAX('MI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2" s="11"/>
      <c r="C142" s="87" t="s">
        <v>3076</v>
      </c>
      <c r="D142" s="90" t="s">
        <v>6143</v>
      </c>
      <c r="E142" s="1586"/>
      <c r="F142" s="8" t="e">
        <f t="shared" si="27"/>
        <v>#REF!</v>
      </c>
      <c r="G142" s="1594" t="str">
        <f t="shared" si="28"/>
        <v>-</v>
      </c>
      <c r="H142" s="14">
        <v>1</v>
      </c>
      <c r="I142" s="14">
        <v>1</v>
      </c>
      <c r="J142" s="71"/>
      <c r="K142" s="1597">
        <f t="shared" si="29"/>
        <v>0</v>
      </c>
    </row>
    <row r="143" spans="1:11">
      <c r="A143" s="304" t="str">
        <f>IF(J143&gt;0,COUNT($J$4:J143)+MAX('MI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3" s="11"/>
      <c r="C143" s="87" t="s">
        <v>3076</v>
      </c>
      <c r="D143" s="90" t="s">
        <v>6144</v>
      </c>
      <c r="E143" s="1586"/>
      <c r="F143" s="8" t="e">
        <f t="shared" si="27"/>
        <v>#REF!</v>
      </c>
      <c r="G143" s="1594" t="str">
        <f t="shared" si="28"/>
        <v>-</v>
      </c>
      <c r="H143" s="14">
        <v>1</v>
      </c>
      <c r="I143" s="14">
        <v>1</v>
      </c>
      <c r="J143" s="71"/>
      <c r="K143" s="1597">
        <f t="shared" si="29"/>
        <v>0</v>
      </c>
    </row>
    <row r="144" spans="1:11">
      <c r="A144" s="304" t="str">
        <f>IF(J144&gt;0,COUNT($J$4:J144)+MAX('MI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4" s="11"/>
      <c r="C144" s="87" t="s">
        <v>3076</v>
      </c>
      <c r="D144" s="90" t="s">
        <v>6145</v>
      </c>
      <c r="E144" s="1586"/>
      <c r="F144" s="8" t="e">
        <f t="shared" si="27"/>
        <v>#REF!</v>
      </c>
      <c r="G144" s="1594" t="str">
        <f t="shared" si="28"/>
        <v>-</v>
      </c>
      <c r="H144" s="14">
        <v>1</v>
      </c>
      <c r="I144" s="14">
        <v>1</v>
      </c>
      <c r="J144" s="71"/>
      <c r="K144" s="1597">
        <f t="shared" si="29"/>
        <v>0</v>
      </c>
    </row>
    <row r="145" spans="1:11">
      <c r="A145" s="304" t="str">
        <f>IF(J145&gt;0,COUNT($J$4:J145)+MAX('MI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5" s="11"/>
      <c r="C145" s="87" t="s">
        <v>3076</v>
      </c>
      <c r="D145" s="90" t="s">
        <v>6146</v>
      </c>
      <c r="E145" s="1586"/>
      <c r="F145" s="8" t="e">
        <f t="shared" si="27"/>
        <v>#REF!</v>
      </c>
      <c r="G145" s="1594" t="str">
        <f t="shared" si="28"/>
        <v>-</v>
      </c>
      <c r="H145" s="14">
        <v>1</v>
      </c>
      <c r="I145" s="14">
        <v>1</v>
      </c>
      <c r="J145" s="71"/>
      <c r="K145" s="1597">
        <f t="shared" si="29"/>
        <v>0</v>
      </c>
    </row>
    <row r="146" spans="1:11">
      <c r="A146" s="304" t="str">
        <f>IF(J146&gt;0,COUNT($J$4:J146)+MAX('MI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6" s="11"/>
      <c r="C146" s="36"/>
      <c r="D146" s="59"/>
      <c r="E146" s="1588"/>
      <c r="F146" s="37"/>
      <c r="G146" s="1588"/>
      <c r="H146" s="38"/>
      <c r="I146" s="19"/>
      <c r="J146" s="32"/>
      <c r="K146" s="1599"/>
    </row>
    <row r="147" spans="1:11">
      <c r="A147" s="304" t="str">
        <f>IF(J147&gt;0,COUNT($J$4:J147)+MAX('MI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7" s="11"/>
      <c r="C147" s="87" t="s">
        <v>3076</v>
      </c>
      <c r="D147" s="90" t="s">
        <v>6147</v>
      </c>
      <c r="E147" s="1586"/>
      <c r="F147" s="8" t="e">
        <f t="shared" ref="F147:F159" si="30">$F$2</f>
        <v>#REF!</v>
      </c>
      <c r="G147" s="1594" t="str">
        <f t="shared" ref="G147:G159" si="31">IFERROR(E147*F147,"-")</f>
        <v>-</v>
      </c>
      <c r="H147" s="14">
        <v>1</v>
      </c>
      <c r="I147" s="14">
        <v>1</v>
      </c>
      <c r="J147" s="71"/>
      <c r="K147" s="1597">
        <f t="shared" ref="K147:K159" si="32">IFERROR(G147*J147,0)</f>
        <v>0</v>
      </c>
    </row>
    <row r="148" spans="1:11">
      <c r="A148" s="304" t="str">
        <f>IF(J148&gt;0,COUNT($J$4:J148)+MAX('MI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8" s="11"/>
      <c r="C148" s="87" t="s">
        <v>3076</v>
      </c>
      <c r="D148" s="90" t="s">
        <v>6148</v>
      </c>
      <c r="E148" s="1586"/>
      <c r="F148" s="8" t="e">
        <f t="shared" si="30"/>
        <v>#REF!</v>
      </c>
      <c r="G148" s="1594" t="str">
        <f t="shared" si="31"/>
        <v>-</v>
      </c>
      <c r="H148" s="14">
        <v>1</v>
      </c>
      <c r="I148" s="14">
        <v>1</v>
      </c>
      <c r="J148" s="71"/>
      <c r="K148" s="1597">
        <f t="shared" si="32"/>
        <v>0</v>
      </c>
    </row>
    <row r="149" spans="1:11">
      <c r="A149" s="304" t="str">
        <f>IF(J149&gt;0,COUNT($J$4:J149)+MAX('MI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49" s="11"/>
      <c r="C149" s="87" t="s">
        <v>3076</v>
      </c>
      <c r="D149" s="90" t="s">
        <v>6149</v>
      </c>
      <c r="E149" s="1586"/>
      <c r="F149" s="8" t="e">
        <f t="shared" si="30"/>
        <v>#REF!</v>
      </c>
      <c r="G149" s="1594" t="str">
        <f t="shared" si="31"/>
        <v>-</v>
      </c>
      <c r="H149" s="14">
        <v>1</v>
      </c>
      <c r="I149" s="14">
        <v>1</v>
      </c>
      <c r="J149" s="71"/>
      <c r="K149" s="1597">
        <f t="shared" si="32"/>
        <v>0</v>
      </c>
    </row>
    <row r="150" spans="1:11">
      <c r="A150" s="304" t="str">
        <f>IF(J150&gt;0,COUNT($J$4:J150)+MAX('MI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0" s="11"/>
      <c r="C150" s="87" t="s">
        <v>3076</v>
      </c>
      <c r="D150" s="90" t="s">
        <v>6150</v>
      </c>
      <c r="E150" s="1586"/>
      <c r="F150" s="8" t="e">
        <f t="shared" si="30"/>
        <v>#REF!</v>
      </c>
      <c r="G150" s="1594" t="str">
        <f t="shared" si="31"/>
        <v>-</v>
      </c>
      <c r="H150" s="14">
        <v>1</v>
      </c>
      <c r="I150" s="14">
        <v>1</v>
      </c>
      <c r="J150" s="71"/>
      <c r="K150" s="1597">
        <f t="shared" si="32"/>
        <v>0</v>
      </c>
    </row>
    <row r="151" spans="1:11">
      <c r="A151" s="304" t="str">
        <f>IF(J151&gt;0,COUNT($J$4:J151)+MAX('MI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1" s="11"/>
      <c r="C151" s="87" t="s">
        <v>3076</v>
      </c>
      <c r="D151" s="90" t="s">
        <v>6151</v>
      </c>
      <c r="E151" s="1586"/>
      <c r="F151" s="8" t="e">
        <f t="shared" si="30"/>
        <v>#REF!</v>
      </c>
      <c r="G151" s="1594" t="str">
        <f t="shared" si="31"/>
        <v>-</v>
      </c>
      <c r="H151" s="14">
        <v>1</v>
      </c>
      <c r="I151" s="14">
        <v>1</v>
      </c>
      <c r="J151" s="71"/>
      <c r="K151" s="1597">
        <f t="shared" si="32"/>
        <v>0</v>
      </c>
    </row>
    <row r="152" spans="1:11">
      <c r="A152" s="304" t="str">
        <f>IF(J152&gt;0,COUNT($J$4:J152)+MAX('MI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2" s="11"/>
      <c r="C152" s="87" t="s">
        <v>3076</v>
      </c>
      <c r="D152" s="90" t="s">
        <v>6152</v>
      </c>
      <c r="E152" s="1586"/>
      <c r="F152" s="8" t="e">
        <f t="shared" si="30"/>
        <v>#REF!</v>
      </c>
      <c r="G152" s="1594" t="str">
        <f t="shared" si="31"/>
        <v>-</v>
      </c>
      <c r="H152" s="14">
        <v>1</v>
      </c>
      <c r="I152" s="14">
        <v>1</v>
      </c>
      <c r="J152" s="71"/>
      <c r="K152" s="1597">
        <f t="shared" si="32"/>
        <v>0</v>
      </c>
    </row>
    <row r="153" spans="1:11">
      <c r="A153" s="304" t="str">
        <f>IF(J153&gt;0,COUNT($J$4:J153)+MAX('MI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3" s="11"/>
      <c r="C153" s="87" t="s">
        <v>3076</v>
      </c>
      <c r="D153" s="90" t="s">
        <v>6153</v>
      </c>
      <c r="E153" s="1586"/>
      <c r="F153" s="8" t="e">
        <f t="shared" si="30"/>
        <v>#REF!</v>
      </c>
      <c r="G153" s="1594" t="str">
        <f t="shared" si="31"/>
        <v>-</v>
      </c>
      <c r="H153" s="14">
        <v>1</v>
      </c>
      <c r="I153" s="14">
        <v>1</v>
      </c>
      <c r="J153" s="71"/>
      <c r="K153" s="1597">
        <f t="shared" si="32"/>
        <v>0</v>
      </c>
    </row>
    <row r="154" spans="1:11">
      <c r="A154" s="304" t="str">
        <f>IF(J154&gt;0,COUNT($J$4:J154)+MAX('MI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4" s="11"/>
      <c r="C154" s="87" t="s">
        <v>3076</v>
      </c>
      <c r="D154" s="90" t="s">
        <v>6154</v>
      </c>
      <c r="E154" s="1586"/>
      <c r="F154" s="8" t="e">
        <f t="shared" si="30"/>
        <v>#REF!</v>
      </c>
      <c r="G154" s="1594" t="str">
        <f t="shared" si="31"/>
        <v>-</v>
      </c>
      <c r="H154" s="14">
        <v>1</v>
      </c>
      <c r="I154" s="14">
        <v>1</v>
      </c>
      <c r="J154" s="71"/>
      <c r="K154" s="1597">
        <f t="shared" si="32"/>
        <v>0</v>
      </c>
    </row>
    <row r="155" spans="1:11">
      <c r="A155" s="304" t="str">
        <f>IF(J155&gt;0,COUNT($J$4:J155)+MAX('MI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5" s="11"/>
      <c r="C155" s="87" t="s">
        <v>3076</v>
      </c>
      <c r="D155" s="90" t="s">
        <v>6155</v>
      </c>
      <c r="E155" s="1586"/>
      <c r="F155" s="8" t="e">
        <f t="shared" si="30"/>
        <v>#REF!</v>
      </c>
      <c r="G155" s="1594" t="str">
        <f t="shared" si="31"/>
        <v>-</v>
      </c>
      <c r="H155" s="14">
        <v>1</v>
      </c>
      <c r="I155" s="14">
        <v>1</v>
      </c>
      <c r="J155" s="71"/>
      <c r="K155" s="1597">
        <f t="shared" si="32"/>
        <v>0</v>
      </c>
    </row>
    <row r="156" spans="1:11">
      <c r="A156" s="304" t="str">
        <f>IF(J156&gt;0,COUNT($J$4:J156)+MAX('MI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6" s="11"/>
      <c r="C156" s="87" t="s">
        <v>3076</v>
      </c>
      <c r="D156" s="90" t="s">
        <v>6156</v>
      </c>
      <c r="E156" s="1586"/>
      <c r="F156" s="8" t="e">
        <f t="shared" si="30"/>
        <v>#REF!</v>
      </c>
      <c r="G156" s="1594" t="str">
        <f t="shared" si="31"/>
        <v>-</v>
      </c>
      <c r="H156" s="14">
        <v>1</v>
      </c>
      <c r="I156" s="14">
        <v>1</v>
      </c>
      <c r="J156" s="71"/>
      <c r="K156" s="1597">
        <f t="shared" si="32"/>
        <v>0</v>
      </c>
    </row>
    <row r="157" spans="1:11">
      <c r="A157" s="304" t="str">
        <f>IF(J157&gt;0,COUNT($J$4:J157)+MAX('MI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7" s="11"/>
      <c r="C157" s="87" t="s">
        <v>3076</v>
      </c>
      <c r="D157" s="90" t="s">
        <v>6157</v>
      </c>
      <c r="E157" s="1586"/>
      <c r="F157" s="8" t="e">
        <f t="shared" si="30"/>
        <v>#REF!</v>
      </c>
      <c r="G157" s="1594" t="str">
        <f t="shared" si="31"/>
        <v>-</v>
      </c>
      <c r="H157" s="14">
        <v>1</v>
      </c>
      <c r="I157" s="14">
        <v>1</v>
      </c>
      <c r="J157" s="71"/>
      <c r="K157" s="1597">
        <f t="shared" si="32"/>
        <v>0</v>
      </c>
    </row>
    <row r="158" spans="1:11">
      <c r="A158" s="304" t="str">
        <f>IF(J158&gt;0,COUNT($J$4:J158)+MAX('MI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8" s="11"/>
      <c r="C158" s="87" t="s">
        <v>3076</v>
      </c>
      <c r="D158" s="90" t="s">
        <v>6158</v>
      </c>
      <c r="E158" s="1586"/>
      <c r="F158" s="8" t="e">
        <f t="shared" si="30"/>
        <v>#REF!</v>
      </c>
      <c r="G158" s="1594" t="str">
        <f t="shared" si="31"/>
        <v>-</v>
      </c>
      <c r="H158" s="14">
        <v>1</v>
      </c>
      <c r="I158" s="14">
        <v>1</v>
      </c>
      <c r="J158" s="71"/>
      <c r="K158" s="1597">
        <f t="shared" si="32"/>
        <v>0</v>
      </c>
    </row>
    <row r="159" spans="1:11">
      <c r="A159" s="304" t="str">
        <f>IF(J159&gt;0,COUNT($J$4:J159)+MAX('MI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59" s="11"/>
      <c r="C159" s="87" t="s">
        <v>3076</v>
      </c>
      <c r="D159" s="90" t="s">
        <v>6159</v>
      </c>
      <c r="E159" s="1586"/>
      <c r="F159" s="8" t="e">
        <f t="shared" si="30"/>
        <v>#REF!</v>
      </c>
      <c r="G159" s="1594" t="str">
        <f t="shared" si="31"/>
        <v>-</v>
      </c>
      <c r="H159" s="14">
        <v>1</v>
      </c>
      <c r="I159" s="14">
        <v>1</v>
      </c>
      <c r="J159" s="71"/>
      <c r="K159" s="1597">
        <f t="shared" si="32"/>
        <v>0</v>
      </c>
    </row>
    <row r="160" spans="1:11">
      <c r="A160" s="304" t="str">
        <f>IF(J160&gt;0,COUNT($J$4:J160)+MAX('MI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0" s="11"/>
      <c r="C160" s="95"/>
      <c r="D160" s="269"/>
      <c r="E160" s="1607"/>
      <c r="F160" s="270"/>
      <c r="G160" s="1611"/>
      <c r="H160" s="271"/>
      <c r="I160" s="272"/>
      <c r="J160" s="31"/>
      <c r="K160" s="1615"/>
    </row>
    <row r="161" spans="1:11">
      <c r="A161" s="304" t="str">
        <f>IF(J161&gt;0,COUNT($J$4:J161)+MAX('MI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1" s="11"/>
      <c r="C161" s="87" t="s">
        <v>3076</v>
      </c>
      <c r="D161" s="90" t="s">
        <v>6160</v>
      </c>
      <c r="E161" s="1586"/>
      <c r="F161" s="8" t="e">
        <f t="shared" ref="F161:F173" si="33">$F$2</f>
        <v>#REF!</v>
      </c>
      <c r="G161" s="1594" t="str">
        <f t="shared" ref="G161:G173" si="34">IFERROR(E161*F161,"-")</f>
        <v>-</v>
      </c>
      <c r="H161" s="14">
        <v>1</v>
      </c>
      <c r="I161" s="14">
        <v>1</v>
      </c>
      <c r="J161" s="71"/>
      <c r="K161" s="1597">
        <f t="shared" ref="K161:K173" si="35">IFERROR(G161*J161,0)</f>
        <v>0</v>
      </c>
    </row>
    <row r="162" spans="1:11">
      <c r="A162" s="304" t="str">
        <f>IF(J162&gt;0,COUNT($J$4:J162)+MAX('MI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2" s="11"/>
      <c r="C162" s="87" t="s">
        <v>3076</v>
      </c>
      <c r="D162" s="90" t="s">
        <v>6161</v>
      </c>
      <c r="E162" s="1586"/>
      <c r="F162" s="8" t="e">
        <f t="shared" si="33"/>
        <v>#REF!</v>
      </c>
      <c r="G162" s="1594" t="str">
        <f t="shared" si="34"/>
        <v>-</v>
      </c>
      <c r="H162" s="14">
        <v>1</v>
      </c>
      <c r="I162" s="14">
        <v>1</v>
      </c>
      <c r="J162" s="71"/>
      <c r="K162" s="1597">
        <f t="shared" si="35"/>
        <v>0</v>
      </c>
    </row>
    <row r="163" spans="1:11">
      <c r="A163" s="304" t="str">
        <f>IF(J163&gt;0,COUNT($J$4:J163)+MAX('MI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3" s="11"/>
      <c r="C163" s="87" t="s">
        <v>3076</v>
      </c>
      <c r="D163" s="90" t="s">
        <v>6162</v>
      </c>
      <c r="E163" s="1586"/>
      <c r="F163" s="8" t="e">
        <f t="shared" si="33"/>
        <v>#REF!</v>
      </c>
      <c r="G163" s="1594" t="str">
        <f t="shared" si="34"/>
        <v>-</v>
      </c>
      <c r="H163" s="14">
        <v>1</v>
      </c>
      <c r="I163" s="14">
        <v>1</v>
      </c>
      <c r="J163" s="71"/>
      <c r="K163" s="1597">
        <f t="shared" si="35"/>
        <v>0</v>
      </c>
    </row>
    <row r="164" spans="1:11">
      <c r="A164" s="304" t="str">
        <f>IF(J164&gt;0,COUNT($J$4:J164)+MAX('MI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4" s="11"/>
      <c r="C164" s="92" t="s">
        <v>6163</v>
      </c>
      <c r="D164" s="90" t="s">
        <v>6164</v>
      </c>
      <c r="E164" s="1586"/>
      <c r="F164" s="8" t="e">
        <f t="shared" si="33"/>
        <v>#REF!</v>
      </c>
      <c r="G164" s="1594" t="str">
        <f t="shared" si="34"/>
        <v>-</v>
      </c>
      <c r="H164" s="14">
        <v>1</v>
      </c>
      <c r="I164" s="14">
        <v>1</v>
      </c>
      <c r="J164" s="71"/>
      <c r="K164" s="1597">
        <f t="shared" si="35"/>
        <v>0</v>
      </c>
    </row>
    <row r="165" spans="1:11">
      <c r="A165" s="304" t="str">
        <f>IF(J165&gt;0,COUNT($J$4:J165)+MAX('MI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5" s="11"/>
      <c r="C165" s="87" t="s">
        <v>3076</v>
      </c>
      <c r="D165" s="90" t="s">
        <v>6165</v>
      </c>
      <c r="E165" s="1586"/>
      <c r="F165" s="8" t="e">
        <f t="shared" si="33"/>
        <v>#REF!</v>
      </c>
      <c r="G165" s="1594" t="str">
        <f t="shared" si="34"/>
        <v>-</v>
      </c>
      <c r="H165" s="14">
        <v>1</v>
      </c>
      <c r="I165" s="14">
        <v>1</v>
      </c>
      <c r="J165" s="71"/>
      <c r="K165" s="1597">
        <f t="shared" si="35"/>
        <v>0</v>
      </c>
    </row>
    <row r="166" spans="1:11">
      <c r="A166" s="304" t="str">
        <f>IF(J166&gt;0,COUNT($J$4:J166)+MAX('MI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6" s="11"/>
      <c r="C166" s="87" t="s">
        <v>3076</v>
      </c>
      <c r="D166" s="90" t="s">
        <v>6166</v>
      </c>
      <c r="E166" s="1586"/>
      <c r="F166" s="8" t="e">
        <f t="shared" si="33"/>
        <v>#REF!</v>
      </c>
      <c r="G166" s="1594" t="str">
        <f t="shared" si="34"/>
        <v>-</v>
      </c>
      <c r="H166" s="14">
        <v>1</v>
      </c>
      <c r="I166" s="14">
        <v>1</v>
      </c>
      <c r="J166" s="71"/>
      <c r="K166" s="1597">
        <f t="shared" si="35"/>
        <v>0</v>
      </c>
    </row>
    <row r="167" spans="1:11">
      <c r="A167" s="304" t="str">
        <f>IF(J167&gt;0,COUNT($J$4:J167)+MAX('MI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7" s="11"/>
      <c r="C167" s="87" t="s">
        <v>3076</v>
      </c>
      <c r="D167" s="90" t="s">
        <v>6167</v>
      </c>
      <c r="E167" s="1586"/>
      <c r="F167" s="8" t="e">
        <f t="shared" si="33"/>
        <v>#REF!</v>
      </c>
      <c r="G167" s="1594" t="str">
        <f t="shared" si="34"/>
        <v>-</v>
      </c>
      <c r="H167" s="14">
        <v>1</v>
      </c>
      <c r="I167" s="14">
        <v>1</v>
      </c>
      <c r="J167" s="71"/>
      <c r="K167" s="1597">
        <f t="shared" si="35"/>
        <v>0</v>
      </c>
    </row>
    <row r="168" spans="1:11">
      <c r="A168" s="304" t="str">
        <f>IF(J168&gt;0,COUNT($J$4:J168)+MAX('MI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8" s="11"/>
      <c r="C168" s="87" t="s">
        <v>3076</v>
      </c>
      <c r="D168" s="90" t="s">
        <v>6168</v>
      </c>
      <c r="E168" s="1586"/>
      <c r="F168" s="8" t="e">
        <f t="shared" si="33"/>
        <v>#REF!</v>
      </c>
      <c r="G168" s="1594" t="str">
        <f t="shared" si="34"/>
        <v>-</v>
      </c>
      <c r="H168" s="14">
        <v>1</v>
      </c>
      <c r="I168" s="14">
        <v>1</v>
      </c>
      <c r="J168" s="71"/>
      <c r="K168" s="1597">
        <f t="shared" si="35"/>
        <v>0</v>
      </c>
    </row>
    <row r="169" spans="1:11">
      <c r="A169" s="304" t="str">
        <f>IF(J169&gt;0,COUNT($J$4:J169)+MAX('MI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69" s="11"/>
      <c r="C169" s="87" t="s">
        <v>3076</v>
      </c>
      <c r="D169" s="90" t="s">
        <v>6169</v>
      </c>
      <c r="E169" s="1586"/>
      <c r="F169" s="8" t="e">
        <f t="shared" si="33"/>
        <v>#REF!</v>
      </c>
      <c r="G169" s="1594" t="str">
        <f t="shared" si="34"/>
        <v>-</v>
      </c>
      <c r="H169" s="14">
        <v>1</v>
      </c>
      <c r="I169" s="14">
        <v>1</v>
      </c>
      <c r="J169" s="71"/>
      <c r="K169" s="1597">
        <f t="shared" si="35"/>
        <v>0</v>
      </c>
    </row>
    <row r="170" spans="1:11">
      <c r="A170" s="304" t="str">
        <f>IF(J170&gt;0,COUNT($J$4:J170)+MAX('MI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0" s="11"/>
      <c r="C170" s="87" t="s">
        <v>3076</v>
      </c>
      <c r="D170" s="90" t="s">
        <v>6170</v>
      </c>
      <c r="E170" s="1586"/>
      <c r="F170" s="8" t="e">
        <f t="shared" si="33"/>
        <v>#REF!</v>
      </c>
      <c r="G170" s="1594" t="str">
        <f t="shared" si="34"/>
        <v>-</v>
      </c>
      <c r="H170" s="14">
        <v>1</v>
      </c>
      <c r="I170" s="14">
        <v>1</v>
      </c>
      <c r="J170" s="71"/>
      <c r="K170" s="1597">
        <f t="shared" si="35"/>
        <v>0</v>
      </c>
    </row>
    <row r="171" spans="1:11">
      <c r="A171" s="304" t="str">
        <f>IF(J171&gt;0,COUNT($J$4:J171)+MAX('MI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1" s="11"/>
      <c r="C171" s="87" t="s">
        <v>3076</v>
      </c>
      <c r="D171" s="90" t="s">
        <v>6171</v>
      </c>
      <c r="E171" s="1586"/>
      <c r="F171" s="8" t="e">
        <f t="shared" si="33"/>
        <v>#REF!</v>
      </c>
      <c r="G171" s="1594" t="str">
        <f t="shared" si="34"/>
        <v>-</v>
      </c>
      <c r="H171" s="14">
        <v>1</v>
      </c>
      <c r="I171" s="14">
        <v>1</v>
      </c>
      <c r="J171" s="71"/>
      <c r="K171" s="1597">
        <f t="shared" si="35"/>
        <v>0</v>
      </c>
    </row>
    <row r="172" spans="1:11">
      <c r="A172" s="304" t="str">
        <f>IF(J172&gt;0,COUNT($J$4:J172)+MAX('MI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2" s="11"/>
      <c r="C172" s="87" t="s">
        <v>3076</v>
      </c>
      <c r="D172" s="90" t="s">
        <v>6172</v>
      </c>
      <c r="E172" s="1586"/>
      <c r="F172" s="8" t="e">
        <f t="shared" si="33"/>
        <v>#REF!</v>
      </c>
      <c r="G172" s="1594" t="str">
        <f t="shared" si="34"/>
        <v>-</v>
      </c>
      <c r="H172" s="14">
        <v>1</v>
      </c>
      <c r="I172" s="14">
        <v>1</v>
      </c>
      <c r="J172" s="71"/>
      <c r="K172" s="1597">
        <f t="shared" si="35"/>
        <v>0</v>
      </c>
    </row>
    <row r="173" spans="1:11">
      <c r="A173" s="304" t="str">
        <f>IF(J173&gt;0,COUNT($J$4:J173)+MAX('MI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3" s="11"/>
      <c r="C173" s="27" t="s">
        <v>3076</v>
      </c>
      <c r="D173" s="93" t="s">
        <v>6173</v>
      </c>
      <c r="E173" s="1609"/>
      <c r="F173" s="220" t="e">
        <f t="shared" si="33"/>
        <v>#REF!</v>
      </c>
      <c r="G173" s="1610" t="str">
        <f t="shared" si="34"/>
        <v>-</v>
      </c>
      <c r="H173" s="67">
        <v>1</v>
      </c>
      <c r="I173" s="67">
        <v>1</v>
      </c>
      <c r="J173" s="266"/>
      <c r="K173" s="1614">
        <f t="shared" si="35"/>
        <v>0</v>
      </c>
    </row>
    <row r="174" spans="1:11">
      <c r="A174" s="304" t="str">
        <f>IF(J174&gt;0,COUNT($J$4:J174)+MAX('MI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4" s="196"/>
      <c r="C174" s="223"/>
      <c r="D174" s="202" t="s">
        <v>6245</v>
      </c>
      <c r="E174" s="1590"/>
      <c r="F174" s="224"/>
      <c r="G174" s="1590"/>
      <c r="H174" s="248"/>
      <c r="I174" s="249"/>
      <c r="J174" s="250"/>
      <c r="K174" s="1601"/>
    </row>
    <row r="175" spans="1:11">
      <c r="A175" s="304" t="str">
        <f>IF(J175&gt;0,COUNT($J$4:J175)+MAX('MI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5" s="11"/>
      <c r="C175" s="7" t="s">
        <v>3076</v>
      </c>
      <c r="D175" s="76" t="s">
        <v>6174</v>
      </c>
      <c r="E175" s="1586"/>
      <c r="F175" s="8" t="e">
        <f t="shared" ref="F175:F187" si="36">$F$2</f>
        <v>#REF!</v>
      </c>
      <c r="G175" s="1594" t="str">
        <f t="shared" ref="G175:G187" si="37">IFERROR(E175*F175,"-")</f>
        <v>-</v>
      </c>
      <c r="H175" s="14">
        <v>1</v>
      </c>
      <c r="I175" s="14">
        <v>1</v>
      </c>
      <c r="J175" s="71"/>
      <c r="K175" s="1597">
        <f t="shared" ref="K175:K187" si="38">IFERROR(G175*J175,0)</f>
        <v>0</v>
      </c>
    </row>
    <row r="176" spans="1:11">
      <c r="A176" s="304" t="str">
        <f>IF(J176&gt;0,COUNT($J$4:J176)+MAX('MI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6" s="11"/>
      <c r="C176" s="92" t="s">
        <v>6175</v>
      </c>
      <c r="D176" s="90" t="s">
        <v>6176</v>
      </c>
      <c r="E176" s="1586"/>
      <c r="F176" s="8" t="e">
        <f t="shared" si="36"/>
        <v>#REF!</v>
      </c>
      <c r="G176" s="1594" t="str">
        <f t="shared" si="37"/>
        <v>-</v>
      </c>
      <c r="H176" s="14">
        <v>1</v>
      </c>
      <c r="I176" s="14">
        <v>1</v>
      </c>
      <c r="J176" s="71"/>
      <c r="K176" s="1597">
        <f t="shared" si="38"/>
        <v>0</v>
      </c>
    </row>
    <row r="177" spans="1:11">
      <c r="A177" s="304" t="str">
        <f>IF(J177&gt;0,COUNT($J$4:J177)+MAX('MI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7" s="11"/>
      <c r="C177" s="87" t="s">
        <v>3076</v>
      </c>
      <c r="D177" s="90" t="s">
        <v>6177</v>
      </c>
      <c r="E177" s="1586"/>
      <c r="F177" s="8" t="e">
        <f t="shared" si="36"/>
        <v>#REF!</v>
      </c>
      <c r="G177" s="1594" t="str">
        <f t="shared" si="37"/>
        <v>-</v>
      </c>
      <c r="H177" s="14">
        <v>1</v>
      </c>
      <c r="I177" s="14">
        <v>1</v>
      </c>
      <c r="J177" s="71"/>
      <c r="K177" s="1597">
        <f t="shared" si="38"/>
        <v>0</v>
      </c>
    </row>
    <row r="178" spans="1:11">
      <c r="A178" s="304" t="str">
        <f>IF(J178&gt;0,COUNT($J$4:J178)+MAX('MI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8" s="11"/>
      <c r="C178" s="92" t="s">
        <v>6178</v>
      </c>
      <c r="D178" s="90" t="s">
        <v>6179</v>
      </c>
      <c r="E178" s="1586"/>
      <c r="F178" s="8" t="e">
        <f t="shared" si="36"/>
        <v>#REF!</v>
      </c>
      <c r="G178" s="1594" t="str">
        <f t="shared" si="37"/>
        <v>-</v>
      </c>
      <c r="H178" s="14">
        <v>1</v>
      </c>
      <c r="I178" s="14">
        <v>1</v>
      </c>
      <c r="J178" s="71"/>
      <c r="K178" s="1597">
        <f t="shared" si="38"/>
        <v>0</v>
      </c>
    </row>
    <row r="179" spans="1:11">
      <c r="A179" s="304" t="str">
        <f>IF(J179&gt;0,COUNT($J$4:J179)+MAX('MI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79" s="11"/>
      <c r="C179" s="92" t="s">
        <v>6180</v>
      </c>
      <c r="D179" s="90" t="s">
        <v>6181</v>
      </c>
      <c r="E179" s="1586"/>
      <c r="F179" s="8" t="e">
        <f t="shared" si="36"/>
        <v>#REF!</v>
      </c>
      <c r="G179" s="1594" t="str">
        <f t="shared" si="37"/>
        <v>-</v>
      </c>
      <c r="H179" s="14">
        <v>1</v>
      </c>
      <c r="I179" s="14">
        <v>1</v>
      </c>
      <c r="J179" s="71"/>
      <c r="K179" s="1597">
        <f t="shared" si="38"/>
        <v>0</v>
      </c>
    </row>
    <row r="180" spans="1:11">
      <c r="A180" s="304" t="str">
        <f>IF(J180&gt;0,COUNT($J$4:J180)+MAX('MI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0" s="11"/>
      <c r="C180" s="92" t="s">
        <v>6182</v>
      </c>
      <c r="D180" s="90" t="s">
        <v>6183</v>
      </c>
      <c r="E180" s="1586"/>
      <c r="F180" s="8" t="e">
        <f t="shared" si="36"/>
        <v>#REF!</v>
      </c>
      <c r="G180" s="1594" t="str">
        <f t="shared" si="37"/>
        <v>-</v>
      </c>
      <c r="H180" s="14">
        <v>1</v>
      </c>
      <c r="I180" s="14">
        <v>1</v>
      </c>
      <c r="J180" s="71"/>
      <c r="K180" s="1597">
        <f t="shared" si="38"/>
        <v>0</v>
      </c>
    </row>
    <row r="181" spans="1:11">
      <c r="A181" s="304" t="str">
        <f>IF(J181&gt;0,COUNT($J$4:J181)+MAX('MI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1" s="11"/>
      <c r="C181" s="92" t="s">
        <v>6184</v>
      </c>
      <c r="D181" s="90" t="s">
        <v>6185</v>
      </c>
      <c r="E181" s="1586"/>
      <c r="F181" s="8" t="e">
        <f t="shared" si="36"/>
        <v>#REF!</v>
      </c>
      <c r="G181" s="1594" t="str">
        <f t="shared" si="37"/>
        <v>-</v>
      </c>
      <c r="H181" s="14">
        <v>1</v>
      </c>
      <c r="I181" s="14">
        <v>1</v>
      </c>
      <c r="J181" s="71"/>
      <c r="K181" s="1597">
        <f t="shared" si="38"/>
        <v>0</v>
      </c>
    </row>
    <row r="182" spans="1:11">
      <c r="A182" s="304" t="str">
        <f>IF(J182&gt;0,COUNT($J$4:J182)+MAX('MI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2" s="11"/>
      <c r="C182" s="92" t="s">
        <v>6186</v>
      </c>
      <c r="D182" s="90" t="s">
        <v>6187</v>
      </c>
      <c r="E182" s="1586"/>
      <c r="F182" s="8" t="e">
        <f t="shared" si="36"/>
        <v>#REF!</v>
      </c>
      <c r="G182" s="1594" t="str">
        <f t="shared" si="37"/>
        <v>-</v>
      </c>
      <c r="H182" s="14">
        <v>1</v>
      </c>
      <c r="I182" s="14">
        <v>1</v>
      </c>
      <c r="J182" s="71"/>
      <c r="K182" s="1597">
        <f t="shared" si="38"/>
        <v>0</v>
      </c>
    </row>
    <row r="183" spans="1:11">
      <c r="A183" s="304" t="str">
        <f>IF(J183&gt;0,COUNT($J$4:J183)+MAX('MI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3" s="11"/>
      <c r="C183" s="92" t="s">
        <v>6188</v>
      </c>
      <c r="D183" s="90" t="s">
        <v>6189</v>
      </c>
      <c r="E183" s="1586"/>
      <c r="F183" s="8" t="e">
        <f t="shared" si="36"/>
        <v>#REF!</v>
      </c>
      <c r="G183" s="1594" t="str">
        <f t="shared" si="37"/>
        <v>-</v>
      </c>
      <c r="H183" s="14">
        <v>1</v>
      </c>
      <c r="I183" s="14">
        <v>1</v>
      </c>
      <c r="J183" s="71"/>
      <c r="K183" s="1597">
        <f t="shared" si="38"/>
        <v>0</v>
      </c>
    </row>
    <row r="184" spans="1:11">
      <c r="A184" s="304" t="str">
        <f>IF(J184&gt;0,COUNT($J$4:J184)+MAX('MI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4" s="11"/>
      <c r="C184" s="92" t="s">
        <v>6190</v>
      </c>
      <c r="D184" s="90" t="s">
        <v>6191</v>
      </c>
      <c r="E184" s="1586"/>
      <c r="F184" s="8" t="e">
        <f t="shared" si="36"/>
        <v>#REF!</v>
      </c>
      <c r="G184" s="1594" t="str">
        <f t="shared" si="37"/>
        <v>-</v>
      </c>
      <c r="H184" s="14">
        <v>1</v>
      </c>
      <c r="I184" s="14">
        <v>1</v>
      </c>
      <c r="J184" s="71"/>
      <c r="K184" s="1597">
        <f t="shared" si="38"/>
        <v>0</v>
      </c>
    </row>
    <row r="185" spans="1:11">
      <c r="A185" s="304" t="str">
        <f>IF(J185&gt;0,COUNT($J$4:J185)+MAX('MI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5" s="11"/>
      <c r="C185" s="92" t="s">
        <v>6192</v>
      </c>
      <c r="D185" s="90" t="s">
        <v>6193</v>
      </c>
      <c r="E185" s="1586"/>
      <c r="F185" s="8" t="e">
        <f t="shared" si="36"/>
        <v>#REF!</v>
      </c>
      <c r="G185" s="1594" t="str">
        <f t="shared" si="37"/>
        <v>-</v>
      </c>
      <c r="H185" s="14">
        <v>1</v>
      </c>
      <c r="I185" s="14">
        <v>1</v>
      </c>
      <c r="J185" s="71"/>
      <c r="K185" s="1597">
        <f t="shared" si="38"/>
        <v>0</v>
      </c>
    </row>
    <row r="186" spans="1:11">
      <c r="A186" s="304" t="str">
        <f>IF(J186&gt;0,COUNT($J$4:J186)+MAX('MI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6" s="11"/>
      <c r="C186" s="92" t="s">
        <v>6194</v>
      </c>
      <c r="D186" s="90" t="s">
        <v>6195</v>
      </c>
      <c r="E186" s="1586"/>
      <c r="F186" s="8" t="e">
        <f t="shared" si="36"/>
        <v>#REF!</v>
      </c>
      <c r="G186" s="1594" t="str">
        <f t="shared" si="37"/>
        <v>-</v>
      </c>
      <c r="H186" s="14">
        <v>1</v>
      </c>
      <c r="I186" s="14">
        <v>1</v>
      </c>
      <c r="J186" s="71"/>
      <c r="K186" s="1597">
        <f t="shared" si="38"/>
        <v>0</v>
      </c>
    </row>
    <row r="187" spans="1:11">
      <c r="A187" s="304" t="str">
        <f>IF(J187&gt;0,COUNT($J$4:J187)+MAX('MI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7" s="11"/>
      <c r="C187" s="92" t="s">
        <v>6196</v>
      </c>
      <c r="D187" s="90" t="s">
        <v>6197</v>
      </c>
      <c r="E187" s="1586"/>
      <c r="F187" s="8" t="e">
        <f t="shared" si="36"/>
        <v>#REF!</v>
      </c>
      <c r="G187" s="1594" t="str">
        <f t="shared" si="37"/>
        <v>-</v>
      </c>
      <c r="H187" s="14">
        <v>1</v>
      </c>
      <c r="I187" s="14">
        <v>1</v>
      </c>
      <c r="J187" s="71"/>
      <c r="K187" s="1597">
        <f t="shared" si="38"/>
        <v>0</v>
      </c>
    </row>
    <row r="188" spans="1:11">
      <c r="A188" s="304" t="str">
        <f>IF(J188&gt;0,COUNT($J$4:J188)+MAX('MI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8" s="11"/>
      <c r="C188" s="95"/>
      <c r="D188" s="269"/>
      <c r="E188" s="1607"/>
      <c r="F188" s="270"/>
      <c r="G188" s="1611"/>
      <c r="H188" s="271"/>
      <c r="I188" s="272"/>
      <c r="J188" s="31"/>
      <c r="K188" s="1615"/>
    </row>
    <row r="189" spans="1:11">
      <c r="A189" s="304" t="str">
        <f>IF(J189&gt;0,COUNT($J$4:J189)+MAX('MI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89" s="11"/>
      <c r="C189" s="87" t="s">
        <v>3076</v>
      </c>
      <c r="D189" s="90" t="s">
        <v>6198</v>
      </c>
      <c r="E189" s="1586"/>
      <c r="F189" s="8" t="e">
        <f t="shared" ref="F189:F201" si="39">$F$2</f>
        <v>#REF!</v>
      </c>
      <c r="G189" s="1594" t="str">
        <f t="shared" ref="G189:G201" si="40">IFERROR(E189*F189,"-")</f>
        <v>-</v>
      </c>
      <c r="H189" s="14">
        <v>1</v>
      </c>
      <c r="I189" s="14">
        <v>1</v>
      </c>
      <c r="J189" s="71"/>
      <c r="K189" s="1597">
        <f t="shared" ref="K189:K201" si="41">IFERROR(G189*J189,0)</f>
        <v>0</v>
      </c>
    </row>
    <row r="190" spans="1:11">
      <c r="A190" s="304" t="str">
        <f>IF(J190&gt;0,COUNT($J$4:J190)+MAX('MI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0" s="11"/>
      <c r="C190" s="92" t="s">
        <v>6199</v>
      </c>
      <c r="D190" s="90" t="s">
        <v>6200</v>
      </c>
      <c r="E190" s="1586"/>
      <c r="F190" s="8" t="e">
        <f t="shared" si="39"/>
        <v>#REF!</v>
      </c>
      <c r="G190" s="1594" t="str">
        <f t="shared" si="40"/>
        <v>-</v>
      </c>
      <c r="H190" s="14">
        <v>1</v>
      </c>
      <c r="I190" s="14">
        <v>1</v>
      </c>
      <c r="J190" s="71"/>
      <c r="K190" s="1597">
        <f t="shared" si="41"/>
        <v>0</v>
      </c>
    </row>
    <row r="191" spans="1:11">
      <c r="A191" s="304" t="str">
        <f>IF(J191&gt;0,COUNT($J$4:J191)+MAX('MI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1" s="11"/>
      <c r="C191" s="87" t="s">
        <v>3076</v>
      </c>
      <c r="D191" s="90" t="s">
        <v>6201</v>
      </c>
      <c r="E191" s="1586"/>
      <c r="F191" s="8" t="e">
        <f t="shared" si="39"/>
        <v>#REF!</v>
      </c>
      <c r="G191" s="1594" t="str">
        <f t="shared" si="40"/>
        <v>-</v>
      </c>
      <c r="H191" s="14">
        <v>1</v>
      </c>
      <c r="I191" s="14">
        <v>1</v>
      </c>
      <c r="J191" s="71"/>
      <c r="K191" s="1597">
        <f t="shared" si="41"/>
        <v>0</v>
      </c>
    </row>
    <row r="192" spans="1:11">
      <c r="A192" s="304" t="str">
        <f>IF(J192&gt;0,COUNT($J$4:J192)+MAX('MI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2" s="11"/>
      <c r="C192" s="92" t="s">
        <v>6202</v>
      </c>
      <c r="D192" s="90" t="s">
        <v>6203</v>
      </c>
      <c r="E192" s="1586"/>
      <c r="F192" s="8" t="e">
        <f t="shared" si="39"/>
        <v>#REF!</v>
      </c>
      <c r="G192" s="1594" t="str">
        <f t="shared" si="40"/>
        <v>-</v>
      </c>
      <c r="H192" s="14">
        <v>1</v>
      </c>
      <c r="I192" s="14">
        <v>1</v>
      </c>
      <c r="J192" s="71"/>
      <c r="K192" s="1597">
        <f t="shared" si="41"/>
        <v>0</v>
      </c>
    </row>
    <row r="193" spans="1:11">
      <c r="A193" s="304" t="str">
        <f>IF(J193&gt;0,COUNT($J$4:J193)+MAX('MI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3" s="11"/>
      <c r="C193" s="87" t="s">
        <v>3076</v>
      </c>
      <c r="D193" s="90" t="s">
        <v>6204</v>
      </c>
      <c r="E193" s="1586"/>
      <c r="F193" s="8" t="e">
        <f t="shared" si="39"/>
        <v>#REF!</v>
      </c>
      <c r="G193" s="1594" t="str">
        <f t="shared" si="40"/>
        <v>-</v>
      </c>
      <c r="H193" s="14">
        <v>1</v>
      </c>
      <c r="I193" s="14">
        <v>1</v>
      </c>
      <c r="J193" s="71"/>
      <c r="K193" s="1597">
        <f t="shared" si="41"/>
        <v>0</v>
      </c>
    </row>
    <row r="194" spans="1:11">
      <c r="A194" s="304" t="str">
        <f>IF(J194&gt;0,COUNT($J$4:J194)+MAX('MI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4" s="11"/>
      <c r="C194" s="92" t="s">
        <v>6205</v>
      </c>
      <c r="D194" s="90" t="s">
        <v>6206</v>
      </c>
      <c r="E194" s="1586"/>
      <c r="F194" s="8" t="e">
        <f t="shared" si="39"/>
        <v>#REF!</v>
      </c>
      <c r="G194" s="1594" t="str">
        <f t="shared" si="40"/>
        <v>-</v>
      </c>
      <c r="H194" s="14">
        <v>1</v>
      </c>
      <c r="I194" s="14">
        <v>1</v>
      </c>
      <c r="J194" s="71"/>
      <c r="K194" s="1597">
        <f t="shared" si="41"/>
        <v>0</v>
      </c>
    </row>
    <row r="195" spans="1:11">
      <c r="A195" s="304" t="str">
        <f>IF(J195&gt;0,COUNT($J$4:J195)+MAX('MI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5" s="11"/>
      <c r="C195" s="92" t="s">
        <v>6207</v>
      </c>
      <c r="D195" s="90" t="s">
        <v>6208</v>
      </c>
      <c r="E195" s="1586"/>
      <c r="F195" s="8" t="e">
        <f t="shared" si="39"/>
        <v>#REF!</v>
      </c>
      <c r="G195" s="1594" t="str">
        <f t="shared" si="40"/>
        <v>-</v>
      </c>
      <c r="H195" s="14">
        <v>1</v>
      </c>
      <c r="I195" s="14">
        <v>1</v>
      </c>
      <c r="J195" s="71"/>
      <c r="K195" s="1597">
        <f t="shared" si="41"/>
        <v>0</v>
      </c>
    </row>
    <row r="196" spans="1:11">
      <c r="A196" s="304" t="str">
        <f>IF(J196&gt;0,COUNT($J$4:J196)+MAX('MI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6" s="11"/>
      <c r="C196" s="92" t="s">
        <v>6209</v>
      </c>
      <c r="D196" s="90" t="s">
        <v>6210</v>
      </c>
      <c r="E196" s="1586"/>
      <c r="F196" s="8" t="e">
        <f t="shared" si="39"/>
        <v>#REF!</v>
      </c>
      <c r="G196" s="1594" t="str">
        <f t="shared" si="40"/>
        <v>-</v>
      </c>
      <c r="H196" s="14">
        <v>1</v>
      </c>
      <c r="I196" s="14">
        <v>1</v>
      </c>
      <c r="J196" s="71"/>
      <c r="K196" s="1597">
        <f t="shared" si="41"/>
        <v>0</v>
      </c>
    </row>
    <row r="197" spans="1:11">
      <c r="A197" s="304" t="str">
        <f>IF(J197&gt;0,COUNT($J$4:J197)+MAX('MI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7" s="11"/>
      <c r="C197" s="92" t="s">
        <v>6211</v>
      </c>
      <c r="D197" s="90" t="s">
        <v>6212</v>
      </c>
      <c r="E197" s="1586"/>
      <c r="F197" s="8" t="e">
        <f t="shared" si="39"/>
        <v>#REF!</v>
      </c>
      <c r="G197" s="1594" t="str">
        <f t="shared" si="40"/>
        <v>-</v>
      </c>
      <c r="H197" s="14">
        <v>1</v>
      </c>
      <c r="I197" s="14">
        <v>1</v>
      </c>
      <c r="J197" s="71"/>
      <c r="K197" s="1597">
        <f t="shared" si="41"/>
        <v>0</v>
      </c>
    </row>
    <row r="198" spans="1:11">
      <c r="A198" s="304" t="str">
        <f>IF(J198&gt;0,COUNT($J$4:J198)+MAX('MI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8" s="11"/>
      <c r="C198" s="92" t="s">
        <v>6213</v>
      </c>
      <c r="D198" s="90" t="s">
        <v>6214</v>
      </c>
      <c r="E198" s="1586"/>
      <c r="F198" s="8" t="e">
        <f t="shared" si="39"/>
        <v>#REF!</v>
      </c>
      <c r="G198" s="1594" t="str">
        <f t="shared" si="40"/>
        <v>-</v>
      </c>
      <c r="H198" s="14">
        <v>1</v>
      </c>
      <c r="I198" s="14">
        <v>1</v>
      </c>
      <c r="J198" s="71"/>
      <c r="K198" s="1597">
        <f t="shared" si="41"/>
        <v>0</v>
      </c>
    </row>
    <row r="199" spans="1:11">
      <c r="A199" s="304" t="str">
        <f>IF(J199&gt;0,COUNT($J$4:J199)+MAX('MI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199" s="11"/>
      <c r="C199" s="92" t="s">
        <v>6215</v>
      </c>
      <c r="D199" s="90" t="s">
        <v>6216</v>
      </c>
      <c r="E199" s="1586"/>
      <c r="F199" s="8" t="e">
        <f t="shared" si="39"/>
        <v>#REF!</v>
      </c>
      <c r="G199" s="1594" t="str">
        <f t="shared" si="40"/>
        <v>-</v>
      </c>
      <c r="H199" s="14">
        <v>1</v>
      </c>
      <c r="I199" s="14">
        <v>1</v>
      </c>
      <c r="J199" s="71"/>
      <c r="K199" s="1597">
        <f t="shared" si="41"/>
        <v>0</v>
      </c>
    </row>
    <row r="200" spans="1:11">
      <c r="A200" s="304" t="str">
        <f>IF(J200&gt;0,COUNT($J$4:J200)+MAX('MI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0" s="11"/>
      <c r="C200" s="87" t="s">
        <v>3076</v>
      </c>
      <c r="D200" s="90" t="s">
        <v>6217</v>
      </c>
      <c r="E200" s="1586"/>
      <c r="F200" s="8" t="e">
        <f t="shared" si="39"/>
        <v>#REF!</v>
      </c>
      <c r="G200" s="1594" t="str">
        <f t="shared" si="40"/>
        <v>-</v>
      </c>
      <c r="H200" s="14">
        <v>1</v>
      </c>
      <c r="I200" s="14">
        <v>1</v>
      </c>
      <c r="J200" s="71"/>
      <c r="K200" s="1597">
        <f t="shared" si="41"/>
        <v>0</v>
      </c>
    </row>
    <row r="201" spans="1:11">
      <c r="A201" s="304" t="str">
        <f>IF(J201&gt;0,COUNT($J$4:J201)+MAX('MI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1" s="11"/>
      <c r="C201" s="87" t="s">
        <v>3076</v>
      </c>
      <c r="D201" s="90" t="s">
        <v>6218</v>
      </c>
      <c r="E201" s="1586"/>
      <c r="F201" s="8" t="e">
        <f t="shared" si="39"/>
        <v>#REF!</v>
      </c>
      <c r="G201" s="1594" t="str">
        <f t="shared" si="40"/>
        <v>-</v>
      </c>
      <c r="H201" s="14">
        <v>1</v>
      </c>
      <c r="I201" s="14">
        <v>1</v>
      </c>
      <c r="J201" s="71"/>
      <c r="K201" s="1597">
        <f t="shared" si="41"/>
        <v>0</v>
      </c>
    </row>
    <row r="202" spans="1:11">
      <c r="A202" s="304" t="str">
        <f>IF(J202&gt;0,COUNT($J$4:J202)+MAX('MI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2" s="11"/>
      <c r="C202" s="36"/>
      <c r="D202" s="59" t="s">
        <v>6246</v>
      </c>
      <c r="E202" s="1588"/>
      <c r="F202" s="37"/>
      <c r="G202" s="1588"/>
      <c r="H202" s="38"/>
      <c r="I202" s="19"/>
      <c r="J202" s="32"/>
      <c r="K202" s="1599"/>
    </row>
    <row r="203" spans="1:11">
      <c r="A203" s="304" t="str">
        <f>IF(J203&gt;0,COUNT($J$4:J203)+MAX('MI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3" s="11"/>
      <c r="C203" s="87" t="s">
        <v>3076</v>
      </c>
      <c r="D203" s="90" t="s">
        <v>6219</v>
      </c>
      <c r="E203" s="1586"/>
      <c r="F203" s="8" t="e">
        <f t="shared" ref="F203:F215" si="42">$F$2</f>
        <v>#REF!</v>
      </c>
      <c r="G203" s="1594" t="str">
        <f t="shared" ref="G203:G215" si="43">IFERROR(E203*F203,"-")</f>
        <v>-</v>
      </c>
      <c r="H203" s="14">
        <v>1</v>
      </c>
      <c r="I203" s="14">
        <v>1</v>
      </c>
      <c r="J203" s="71"/>
      <c r="K203" s="1597">
        <f t="shared" ref="K203:K215" si="44">IFERROR(G203*J203,0)</f>
        <v>0</v>
      </c>
    </row>
    <row r="204" spans="1:11">
      <c r="A204" s="304" t="str">
        <f>IF(J204&gt;0,COUNT($J$4:J204)+MAX('MI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4" s="11"/>
      <c r="C204" s="87" t="s">
        <v>3076</v>
      </c>
      <c r="D204" s="90" t="s">
        <v>6220</v>
      </c>
      <c r="E204" s="1586"/>
      <c r="F204" s="8" t="e">
        <f t="shared" si="42"/>
        <v>#REF!</v>
      </c>
      <c r="G204" s="1594" t="str">
        <f t="shared" si="43"/>
        <v>-</v>
      </c>
      <c r="H204" s="14">
        <v>1</v>
      </c>
      <c r="I204" s="14">
        <v>1</v>
      </c>
      <c r="J204" s="71"/>
      <c r="K204" s="1597">
        <f t="shared" si="44"/>
        <v>0</v>
      </c>
    </row>
    <row r="205" spans="1:11">
      <c r="A205" s="304" t="str">
        <f>IF(J205&gt;0,COUNT($J$4:J205)+MAX('MI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5" s="11"/>
      <c r="C205" s="87" t="s">
        <v>3076</v>
      </c>
      <c r="D205" s="90" t="s">
        <v>6221</v>
      </c>
      <c r="E205" s="1586"/>
      <c r="F205" s="8" t="e">
        <f t="shared" si="42"/>
        <v>#REF!</v>
      </c>
      <c r="G205" s="1594" t="str">
        <f t="shared" si="43"/>
        <v>-</v>
      </c>
      <c r="H205" s="14">
        <v>1</v>
      </c>
      <c r="I205" s="14">
        <v>1</v>
      </c>
      <c r="J205" s="71"/>
      <c r="K205" s="1597">
        <f t="shared" si="44"/>
        <v>0</v>
      </c>
    </row>
    <row r="206" spans="1:11">
      <c r="A206" s="304" t="str">
        <f>IF(J206&gt;0,COUNT($J$4:J206)+MAX('MI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6" s="11"/>
      <c r="C206" s="87" t="s">
        <v>3076</v>
      </c>
      <c r="D206" s="90" t="s">
        <v>6222</v>
      </c>
      <c r="E206" s="1586"/>
      <c r="F206" s="8" t="e">
        <f t="shared" si="42"/>
        <v>#REF!</v>
      </c>
      <c r="G206" s="1594" t="str">
        <f t="shared" si="43"/>
        <v>-</v>
      </c>
      <c r="H206" s="14">
        <v>1</v>
      </c>
      <c r="I206" s="14">
        <v>1</v>
      </c>
      <c r="J206" s="71"/>
      <c r="K206" s="1597">
        <f t="shared" si="44"/>
        <v>0</v>
      </c>
    </row>
    <row r="207" spans="1:11">
      <c r="A207" s="304" t="str">
        <f>IF(J207&gt;0,COUNT($J$4:J207)+MAX('MI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7" s="11"/>
      <c r="C207" s="87" t="s">
        <v>3076</v>
      </c>
      <c r="D207" s="90" t="s">
        <v>6223</v>
      </c>
      <c r="E207" s="1586"/>
      <c r="F207" s="8" t="e">
        <f t="shared" si="42"/>
        <v>#REF!</v>
      </c>
      <c r="G207" s="1594" t="str">
        <f t="shared" si="43"/>
        <v>-</v>
      </c>
      <c r="H207" s="14">
        <v>1</v>
      </c>
      <c r="I207" s="14">
        <v>1</v>
      </c>
      <c r="J207" s="71"/>
      <c r="K207" s="1597">
        <f t="shared" si="44"/>
        <v>0</v>
      </c>
    </row>
    <row r="208" spans="1:11">
      <c r="A208" s="304" t="str">
        <f>IF(J208&gt;0,COUNT($J$4:J208)+MAX('MI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8" s="11"/>
      <c r="C208" s="87" t="s">
        <v>3076</v>
      </c>
      <c r="D208" s="90" t="s">
        <v>6224</v>
      </c>
      <c r="E208" s="1586"/>
      <c r="F208" s="8" t="e">
        <f t="shared" si="42"/>
        <v>#REF!</v>
      </c>
      <c r="G208" s="1594" t="str">
        <f t="shared" si="43"/>
        <v>-</v>
      </c>
      <c r="H208" s="14">
        <v>1</v>
      </c>
      <c r="I208" s="14">
        <v>1</v>
      </c>
      <c r="J208" s="71"/>
      <c r="K208" s="1597">
        <f t="shared" si="44"/>
        <v>0</v>
      </c>
    </row>
    <row r="209" spans="1:11">
      <c r="A209" s="304" t="str">
        <f>IF(J209&gt;0,COUNT($J$4:J209)+MAX('MI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09" s="11"/>
      <c r="C209" s="87" t="s">
        <v>3076</v>
      </c>
      <c r="D209" s="90" t="s">
        <v>6225</v>
      </c>
      <c r="E209" s="1586"/>
      <c r="F209" s="8" t="e">
        <f t="shared" si="42"/>
        <v>#REF!</v>
      </c>
      <c r="G209" s="1594" t="str">
        <f t="shared" si="43"/>
        <v>-</v>
      </c>
      <c r="H209" s="14">
        <v>1</v>
      </c>
      <c r="I209" s="14">
        <v>1</v>
      </c>
      <c r="J209" s="71"/>
      <c r="K209" s="1597">
        <f t="shared" si="44"/>
        <v>0</v>
      </c>
    </row>
    <row r="210" spans="1:11">
      <c r="A210" s="304" t="str">
        <f>IF(J210&gt;0,COUNT($J$4:J210)+MAX('MI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0" s="11"/>
      <c r="C210" s="87" t="s">
        <v>3076</v>
      </c>
      <c r="D210" s="90" t="s">
        <v>6226</v>
      </c>
      <c r="E210" s="1586"/>
      <c r="F210" s="8" t="e">
        <f t="shared" si="42"/>
        <v>#REF!</v>
      </c>
      <c r="G210" s="1594" t="str">
        <f t="shared" si="43"/>
        <v>-</v>
      </c>
      <c r="H210" s="14">
        <v>1</v>
      </c>
      <c r="I210" s="14">
        <v>1</v>
      </c>
      <c r="J210" s="71"/>
      <c r="K210" s="1597">
        <f t="shared" si="44"/>
        <v>0</v>
      </c>
    </row>
    <row r="211" spans="1:11">
      <c r="A211" s="304" t="str">
        <f>IF(J211&gt;0,COUNT($J$4:J211)+MAX('MI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1" s="11"/>
      <c r="C211" s="87" t="s">
        <v>3076</v>
      </c>
      <c r="D211" s="90" t="s">
        <v>6227</v>
      </c>
      <c r="E211" s="1586"/>
      <c r="F211" s="8" t="e">
        <f t="shared" si="42"/>
        <v>#REF!</v>
      </c>
      <c r="G211" s="1594" t="str">
        <f t="shared" si="43"/>
        <v>-</v>
      </c>
      <c r="H211" s="14">
        <v>1</v>
      </c>
      <c r="I211" s="14">
        <v>1</v>
      </c>
      <c r="J211" s="71"/>
      <c r="K211" s="1597">
        <f t="shared" si="44"/>
        <v>0</v>
      </c>
    </row>
    <row r="212" spans="1:11">
      <c r="A212" s="304" t="str">
        <f>IF(J212&gt;0,COUNT($J$4:J212)+MAX('MI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2" s="11"/>
      <c r="C212" s="87" t="s">
        <v>3076</v>
      </c>
      <c r="D212" s="90" t="s">
        <v>6228</v>
      </c>
      <c r="E212" s="1586"/>
      <c r="F212" s="8" t="e">
        <f t="shared" si="42"/>
        <v>#REF!</v>
      </c>
      <c r="G212" s="1594" t="str">
        <f t="shared" si="43"/>
        <v>-</v>
      </c>
      <c r="H212" s="14">
        <v>1</v>
      </c>
      <c r="I212" s="14">
        <v>1</v>
      </c>
      <c r="J212" s="71"/>
      <c r="K212" s="1597">
        <f t="shared" si="44"/>
        <v>0</v>
      </c>
    </row>
    <row r="213" spans="1:11">
      <c r="A213" s="304" t="str">
        <f>IF(J213&gt;0,COUNT($J$4:J213)+MAX('MI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3" s="11"/>
      <c r="C213" s="87" t="s">
        <v>3076</v>
      </c>
      <c r="D213" s="90" t="s">
        <v>6229</v>
      </c>
      <c r="E213" s="1586"/>
      <c r="F213" s="8" t="e">
        <f t="shared" si="42"/>
        <v>#REF!</v>
      </c>
      <c r="G213" s="1594" t="str">
        <f t="shared" si="43"/>
        <v>-</v>
      </c>
      <c r="H213" s="14">
        <v>1</v>
      </c>
      <c r="I213" s="14">
        <v>1</v>
      </c>
      <c r="J213" s="71"/>
      <c r="K213" s="1597">
        <f t="shared" si="44"/>
        <v>0</v>
      </c>
    </row>
    <row r="214" spans="1:11">
      <c r="A214" s="304" t="str">
        <f>IF(J214&gt;0,COUNT($J$4:J214)+MAX('MI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4" s="11"/>
      <c r="C214" s="87" t="s">
        <v>3076</v>
      </c>
      <c r="D214" s="90" t="s">
        <v>6230</v>
      </c>
      <c r="E214" s="1586"/>
      <c r="F214" s="8" t="e">
        <f t="shared" si="42"/>
        <v>#REF!</v>
      </c>
      <c r="G214" s="1594" t="str">
        <f t="shared" si="43"/>
        <v>-</v>
      </c>
      <c r="H214" s="14">
        <v>1</v>
      </c>
      <c r="I214" s="14">
        <v>1</v>
      </c>
      <c r="J214" s="71"/>
      <c r="K214" s="1597">
        <f t="shared" si="44"/>
        <v>0</v>
      </c>
    </row>
    <row r="215" spans="1:11">
      <c r="A215" s="304" t="str">
        <f>IF(J215&gt;0,COUNT($J$4:J215)+MAX('MI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5" s="11"/>
      <c r="C215" s="87" t="s">
        <v>3076</v>
      </c>
      <c r="D215" s="90" t="s">
        <v>6231</v>
      </c>
      <c r="E215" s="1586"/>
      <c r="F215" s="8" t="e">
        <f t="shared" si="42"/>
        <v>#REF!</v>
      </c>
      <c r="G215" s="1594" t="str">
        <f t="shared" si="43"/>
        <v>-</v>
      </c>
      <c r="H215" s="14">
        <v>1</v>
      </c>
      <c r="I215" s="14">
        <v>1</v>
      </c>
      <c r="J215" s="71"/>
      <c r="K215" s="1597">
        <f t="shared" si="44"/>
        <v>0</v>
      </c>
    </row>
    <row r="216" spans="1:11">
      <c r="A216" s="304" t="str">
        <f>IF(J216&gt;0,COUNT($J$4:J216)+MAX('MI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6" s="11"/>
      <c r="C216" s="95"/>
      <c r="D216" s="269"/>
      <c r="E216" s="1607"/>
      <c r="F216" s="270"/>
      <c r="G216" s="1611"/>
      <c r="H216" s="271"/>
      <c r="I216" s="272"/>
      <c r="J216" s="31"/>
      <c r="K216" s="1615"/>
    </row>
    <row r="217" spans="1:11">
      <c r="A217" s="304" t="str">
        <f>IF(J217&gt;0,COUNT($J$4:J217)+MAX('MI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7" s="11"/>
      <c r="C217" s="87" t="s">
        <v>3076</v>
      </c>
      <c r="D217" s="90" t="s">
        <v>6232</v>
      </c>
      <c r="E217" s="1586"/>
      <c r="F217" s="8" t="e">
        <f t="shared" ref="F217:F229" si="45">$F$2</f>
        <v>#REF!</v>
      </c>
      <c r="G217" s="1594" t="str">
        <f t="shared" ref="G217:G229" si="46">IFERROR(E217*F217,"-")</f>
        <v>-</v>
      </c>
      <c r="H217" s="14">
        <v>1</v>
      </c>
      <c r="I217" s="14">
        <v>1</v>
      </c>
      <c r="J217" s="71"/>
      <c r="K217" s="1597">
        <f t="shared" ref="K217:K229" si="47">IFERROR(G217*J217,0)</f>
        <v>0</v>
      </c>
    </row>
    <row r="218" spans="1:11">
      <c r="A218" s="304" t="str">
        <f>IF(J218&gt;0,COUNT($J$4:J218)+MAX('MI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8" s="11"/>
      <c r="C218" s="87" t="s">
        <v>3076</v>
      </c>
      <c r="D218" s="90" t="s">
        <v>6233</v>
      </c>
      <c r="E218" s="1586"/>
      <c r="F218" s="8" t="e">
        <f t="shared" si="45"/>
        <v>#REF!</v>
      </c>
      <c r="G218" s="1594" t="str">
        <f t="shared" si="46"/>
        <v>-</v>
      </c>
      <c r="H218" s="14">
        <v>1</v>
      </c>
      <c r="I218" s="14">
        <v>1</v>
      </c>
      <c r="J218" s="71"/>
      <c r="K218" s="1597">
        <f t="shared" si="47"/>
        <v>0</v>
      </c>
    </row>
    <row r="219" spans="1:11">
      <c r="A219" s="304" t="str">
        <f>IF(J219&gt;0,COUNT($J$4:J219)+MAX('MI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19" s="11"/>
      <c r="C219" s="87" t="s">
        <v>3076</v>
      </c>
      <c r="D219" s="90" t="s">
        <v>6234</v>
      </c>
      <c r="E219" s="1586"/>
      <c r="F219" s="8" t="e">
        <f t="shared" si="45"/>
        <v>#REF!</v>
      </c>
      <c r="G219" s="1594" t="str">
        <f t="shared" si="46"/>
        <v>-</v>
      </c>
      <c r="H219" s="14">
        <v>1</v>
      </c>
      <c r="I219" s="14">
        <v>1</v>
      </c>
      <c r="J219" s="71"/>
      <c r="K219" s="1597">
        <f t="shared" si="47"/>
        <v>0</v>
      </c>
    </row>
    <row r="220" spans="1:11">
      <c r="A220" s="304" t="str">
        <f>IF(J220&gt;0,COUNT($J$4:J220)+MAX('MI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0" s="11"/>
      <c r="C220" s="87" t="s">
        <v>3076</v>
      </c>
      <c r="D220" s="90" t="s">
        <v>6235</v>
      </c>
      <c r="E220" s="1586"/>
      <c r="F220" s="8" t="e">
        <f t="shared" si="45"/>
        <v>#REF!</v>
      </c>
      <c r="G220" s="1594" t="str">
        <f t="shared" si="46"/>
        <v>-</v>
      </c>
      <c r="H220" s="14">
        <v>1</v>
      </c>
      <c r="I220" s="14">
        <v>1</v>
      </c>
      <c r="J220" s="71"/>
      <c r="K220" s="1597">
        <f t="shared" si="47"/>
        <v>0</v>
      </c>
    </row>
    <row r="221" spans="1:11">
      <c r="A221" s="304" t="str">
        <f>IF(J221&gt;0,COUNT($J$4:J221)+MAX('MI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1" s="11"/>
      <c r="C221" s="87" t="s">
        <v>3076</v>
      </c>
      <c r="D221" s="90" t="s">
        <v>6236</v>
      </c>
      <c r="E221" s="1586"/>
      <c r="F221" s="8" t="e">
        <f t="shared" si="45"/>
        <v>#REF!</v>
      </c>
      <c r="G221" s="1594" t="str">
        <f t="shared" si="46"/>
        <v>-</v>
      </c>
      <c r="H221" s="14">
        <v>1</v>
      </c>
      <c r="I221" s="14">
        <v>1</v>
      </c>
      <c r="J221" s="71"/>
      <c r="K221" s="1597">
        <f t="shared" si="47"/>
        <v>0</v>
      </c>
    </row>
    <row r="222" spans="1:11">
      <c r="A222" s="304" t="str">
        <f>IF(J222&gt;0,COUNT($J$4:J222)+MAX('MI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2" s="11"/>
      <c r="C222" s="87" t="s">
        <v>3076</v>
      </c>
      <c r="D222" s="90" t="s">
        <v>6237</v>
      </c>
      <c r="E222" s="1586"/>
      <c r="F222" s="8" t="e">
        <f t="shared" si="45"/>
        <v>#REF!</v>
      </c>
      <c r="G222" s="1594" t="str">
        <f t="shared" si="46"/>
        <v>-</v>
      </c>
      <c r="H222" s="14">
        <v>1</v>
      </c>
      <c r="I222" s="14">
        <v>1</v>
      </c>
      <c r="J222" s="71"/>
      <c r="K222" s="1597">
        <f t="shared" si="47"/>
        <v>0</v>
      </c>
    </row>
    <row r="223" spans="1:11">
      <c r="A223" s="304" t="str">
        <f>IF(J223&gt;0,COUNT($J$4:J223)+MAX('MI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3" s="11"/>
      <c r="C223" s="87" t="s">
        <v>3076</v>
      </c>
      <c r="D223" s="90" t="s">
        <v>6238</v>
      </c>
      <c r="E223" s="1586"/>
      <c r="F223" s="8" t="e">
        <f t="shared" si="45"/>
        <v>#REF!</v>
      </c>
      <c r="G223" s="1594" t="str">
        <f t="shared" si="46"/>
        <v>-</v>
      </c>
      <c r="H223" s="14">
        <v>1</v>
      </c>
      <c r="I223" s="14">
        <v>1</v>
      </c>
      <c r="J223" s="71"/>
      <c r="K223" s="1597">
        <f t="shared" si="47"/>
        <v>0</v>
      </c>
    </row>
    <row r="224" spans="1:11">
      <c r="A224" s="304" t="str">
        <f>IF(J224&gt;0,COUNT($J$4:J224)+MAX('MI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4" s="11"/>
      <c r="C224" s="87" t="s">
        <v>3076</v>
      </c>
      <c r="D224" s="90" t="s">
        <v>6239</v>
      </c>
      <c r="E224" s="1586"/>
      <c r="F224" s="8" t="e">
        <f t="shared" si="45"/>
        <v>#REF!</v>
      </c>
      <c r="G224" s="1594" t="str">
        <f t="shared" si="46"/>
        <v>-</v>
      </c>
      <c r="H224" s="14">
        <v>1</v>
      </c>
      <c r="I224" s="14">
        <v>1</v>
      </c>
      <c r="J224" s="71"/>
      <c r="K224" s="1597">
        <f t="shared" si="47"/>
        <v>0</v>
      </c>
    </row>
    <row r="225" spans="1:11">
      <c r="A225" s="304" t="str">
        <f>IF(J225&gt;0,COUNT($J$4:J225)+MAX('MI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5" s="11"/>
      <c r="C225" s="87" t="s">
        <v>3076</v>
      </c>
      <c r="D225" s="90" t="s">
        <v>6240</v>
      </c>
      <c r="E225" s="1586"/>
      <c r="F225" s="8" t="e">
        <f t="shared" si="45"/>
        <v>#REF!</v>
      </c>
      <c r="G225" s="1594" t="str">
        <f t="shared" si="46"/>
        <v>-</v>
      </c>
      <c r="H225" s="14">
        <v>1</v>
      </c>
      <c r="I225" s="14">
        <v>1</v>
      </c>
      <c r="J225" s="71"/>
      <c r="K225" s="1597">
        <f t="shared" si="47"/>
        <v>0</v>
      </c>
    </row>
    <row r="226" spans="1:11">
      <c r="A226" s="304" t="str">
        <f>IF(J226&gt;0,COUNT($J$4:J226)+MAX('MI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6" s="11"/>
      <c r="C226" s="87" t="s">
        <v>3076</v>
      </c>
      <c r="D226" s="90" t="s">
        <v>6241</v>
      </c>
      <c r="E226" s="1586"/>
      <c r="F226" s="8" t="e">
        <f t="shared" si="45"/>
        <v>#REF!</v>
      </c>
      <c r="G226" s="1594" t="str">
        <f t="shared" si="46"/>
        <v>-</v>
      </c>
      <c r="H226" s="14">
        <v>1</v>
      </c>
      <c r="I226" s="14">
        <v>1</v>
      </c>
      <c r="J226" s="71"/>
      <c r="K226" s="1597">
        <f t="shared" si="47"/>
        <v>0</v>
      </c>
    </row>
    <row r="227" spans="1:11">
      <c r="A227" s="304" t="str">
        <f>IF(J227&gt;0,COUNT($J$4:J227)+MAX('MI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7" s="11"/>
      <c r="C227" s="87" t="s">
        <v>3076</v>
      </c>
      <c r="D227" s="90" t="s">
        <v>6242</v>
      </c>
      <c r="E227" s="1586"/>
      <c r="F227" s="8" t="e">
        <f t="shared" si="45"/>
        <v>#REF!</v>
      </c>
      <c r="G227" s="1594" t="str">
        <f t="shared" si="46"/>
        <v>-</v>
      </c>
      <c r="H227" s="14">
        <v>1</v>
      </c>
      <c r="I227" s="14">
        <v>1</v>
      </c>
      <c r="J227" s="71"/>
      <c r="K227" s="1597">
        <f t="shared" si="47"/>
        <v>0</v>
      </c>
    </row>
    <row r="228" spans="1:11">
      <c r="A228" s="304" t="str">
        <f>IF(J228&gt;0,COUNT($J$4:J228)+MAX('MI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8" s="11"/>
      <c r="C228" s="87" t="s">
        <v>3076</v>
      </c>
      <c r="D228" s="90" t="s">
        <v>6243</v>
      </c>
      <c r="E228" s="1586"/>
      <c r="F228" s="8" t="e">
        <f t="shared" si="45"/>
        <v>#REF!</v>
      </c>
      <c r="G228" s="1594" t="str">
        <f t="shared" si="46"/>
        <v>-</v>
      </c>
      <c r="H228" s="14">
        <v>1</v>
      </c>
      <c r="I228" s="14">
        <v>1</v>
      </c>
      <c r="J228" s="71"/>
      <c r="K228" s="1597">
        <f t="shared" si="47"/>
        <v>0</v>
      </c>
    </row>
    <row r="229" spans="1:11">
      <c r="A229" s="304" t="str">
        <f>IF(J229&gt;0,COUNT($J$4:J229)+MAX('MI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  <c r="B229" s="58"/>
      <c r="C229" s="87" t="s">
        <v>3076</v>
      </c>
      <c r="D229" s="90" t="s">
        <v>6244</v>
      </c>
      <c r="E229" s="1586"/>
      <c r="F229" s="8" t="e">
        <f t="shared" si="45"/>
        <v>#REF!</v>
      </c>
      <c r="G229" s="1594" t="str">
        <f t="shared" si="46"/>
        <v>-</v>
      </c>
      <c r="H229" s="14">
        <v>1</v>
      </c>
      <c r="I229" s="14">
        <v>1</v>
      </c>
      <c r="J229" s="71"/>
      <c r="K229" s="1597">
        <f t="shared" si="47"/>
        <v>0</v>
      </c>
    </row>
    <row r="230" spans="1:11">
      <c r="A230" s="304" t="str">
        <f>IF(J230&gt;0,COUNT($J$4:J230)+MAX('MI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1" spans="1:11">
      <c r="A231" s="304" t="str">
        <f>IF(J231&gt;0,COUNT($J$4:J231)+MAX('MI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2" spans="1:11">
      <c r="A232" s="304" t="str">
        <f>IF(J232&gt;0,COUNT($J$4:J232)+MAX('MI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3" spans="1:11">
      <c r="A233" s="304" t="str">
        <f>IF(J233&gt;0,COUNT($J$4:J233)+MAX('MI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4" spans="1:11">
      <c r="A234" s="304" t="str">
        <f>IF(J234&gt;0,COUNT($J$4:J234)+MAX('MI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5" spans="1:11">
      <c r="A235" s="304" t="str">
        <f>IF(J235&gt;0,COUNT($J$4:J235)+MAX('MI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6" spans="1:11">
      <c r="A236" s="304" t="str">
        <f>IF(J236&gt;0,COUNT($J$4:J236)+MAX('MI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7" spans="1:11">
      <c r="A237" s="304" t="str">
        <f>IF(J237&gt;0,COUNT($J$4:J237)+MAX('MI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8" spans="1:11">
      <c r="A238" s="304" t="str">
        <f>IF(J238&gt;0,COUNT($J$4:J238)+MAX('MI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39" spans="1:11">
      <c r="A239" s="304" t="str">
        <f>IF(J239&gt;0,COUNT($J$4:J239)+MAX('MI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0" spans="1:11">
      <c r="A240" s="304" t="str">
        <f>IF(J240&gt;0,COUNT($J$4:J240)+MAX('MI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1" spans="1:1">
      <c r="A241" s="304" t="str">
        <f>IF(J241&gt;0,COUNT($J$4:J241)+MAX('MI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2" spans="1:1">
      <c r="A242" s="304" t="str">
        <f>IF(J242&gt;0,COUNT($J$4:J242)+MAX('MI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3" spans="1:1">
      <c r="A243" s="304" t="str">
        <f>IF(J243&gt;0,COUNT($J$4:J243)+MAX('MI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4" spans="1:1">
      <c r="A244" s="304" t="str">
        <f>IF(J244&gt;0,COUNT($J$4:J244)+MAX('MI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5" spans="1:1">
      <c r="A245" s="304" t="str">
        <f>IF(J245&gt;0,COUNT($J$4:J245)+MAX('MI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6" spans="1:1">
      <c r="A246" s="304" t="str">
        <f>IF(J246&gt;0,COUNT($J$4:J246)+MAX('MI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7" spans="1:1">
      <c r="A247" s="304" t="str">
        <f>IF(J247&gt;0,COUNT($J$4:J247)+MAX('MI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8" spans="1:1">
      <c r="A248" s="304" t="str">
        <f>IF(J248&gt;0,COUNT($J$4:J248)+MAX('MI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49" spans="1:1">
      <c r="A249" s="304" t="str">
        <f>IF(J249&gt;0,COUNT($J$4:J249)+MAX('MI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0" spans="1:1">
      <c r="A250" s="304" t="str">
        <f>IF(J250&gt;0,COUNT($J$4:J250)+MAX('MI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1" spans="1:1">
      <c r="A251" s="304" t="str">
        <f>IF(J251&gt;0,COUNT($J$4:J251)+MAX('MI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2" spans="1:1">
      <c r="A252" s="304" t="str">
        <f>IF(J252&gt;0,COUNT($J$4:J252)+MAX('MI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3" spans="1:1">
      <c r="A253" s="304" t="str">
        <f>IF(J253&gt;0,COUNT($J$4:J253)+MAX('MI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4" spans="1:1">
      <c r="A254" s="304" t="str">
        <f>IF(J254&gt;0,COUNT($J$4:J254)+MAX('MI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5" spans="1:1">
      <c r="A255" s="304" t="str">
        <f>IF(J255&gt;0,COUNT($J$4:J255)+MAX('MI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6" spans="1:1">
      <c r="A256" s="304" t="str">
        <f>IF(J256&gt;0,COUNT($J$4:J256)+MAX('MI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7" spans="1:1">
      <c r="A257" s="304" t="str">
        <f>IF(J257&gt;0,COUNT($J$4:J257)+MAX('MI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8" spans="1:1">
      <c r="A258" s="304" t="str">
        <f>IF(J258&gt;0,COUNT($J$4:J258)+MAX('MI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59" spans="1:1">
      <c r="A259" s="304" t="str">
        <f>IF(J259&gt;0,COUNT($J$4:J259)+MAX('MI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0" spans="1:1">
      <c r="A260" s="304" t="str">
        <f>IF(J260&gt;0,COUNT($J$4:J260)+MAX('MI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1" spans="1:1">
      <c r="A261" s="304" t="str">
        <f>IF(J261&gt;0,COUNT($J$4:J261)+MAX('MI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2" spans="1:1">
      <c r="A262" s="304" t="str">
        <f>IF(J262&gt;0,COUNT($J$4:J262)+MAX('MI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3" spans="1:1">
      <c r="A263" s="304" t="str">
        <f>IF(J263&gt;0,COUNT($J$4:J263)+MAX('MI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4" spans="1:1">
      <c r="A264" s="304" t="str">
        <f>IF(J264&gt;0,COUNT($J$4:J264)+MAX('MI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5" spans="1:1">
      <c r="A265" s="304" t="str">
        <f>IF(J265&gt;0,COUNT($J$4:J265)+MAX('MI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6" spans="1:1">
      <c r="A266" s="304" t="str">
        <f>IF(J266&gt;0,COUNT($J$4:J266)+MAX('MI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7" spans="1:1">
      <c r="A267" s="304" t="str">
        <f>IF(J267&gt;0,COUNT($J$4:J267)+MAX('MI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8" spans="1:1">
      <c r="A268" s="304" t="str">
        <f>IF(J268&gt;0,COUNT($J$4:J268)+MAX('MI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69" spans="1:1">
      <c r="A269" s="304" t="str">
        <f>IF(J269&gt;0,COUNT($J$4:J269)+MAX('MI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0" spans="1:1">
      <c r="A270" s="304" t="str">
        <f>IF(J270&gt;0,COUNT($J$4:J270)+MAX('MI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1" spans="1:1">
      <c r="A271" s="304" t="str">
        <f>IF(J271&gt;0,COUNT($J$4:J271)+MAX('MI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2" spans="1:1">
      <c r="A272" s="304" t="str">
        <f>IF(J272&gt;0,COUNT($J$4:J272)+MAX('MI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3" spans="1:1">
      <c r="A273" s="304" t="str">
        <f>IF(J273&gt;0,COUNT($J$4:J273)+MAX('MI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4" spans="1:1">
      <c r="A274" s="304" t="str">
        <f>IF(J274&gt;0,COUNT($J$4:J274)+MAX('MI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5" spans="1:1">
      <c r="A275" s="304" t="str">
        <f>IF(J275&gt;0,COUNT($J$4:J275)+MAX('MI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6" spans="1:1">
      <c r="A276" s="304" t="str">
        <f>IF(J276&gt;0,COUNT($J$4:J276)+MAX('MI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7" spans="1:1">
      <c r="A277" s="304" t="str">
        <f>IF(J277&gt;0,COUNT($J$4:J277)+MAX('MI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8" spans="1:1">
      <c r="A278" s="304" t="str">
        <f>IF(J278&gt;0,COUNT($J$4:J278)+MAX('MI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79" spans="1:1">
      <c r="A279" s="304" t="str">
        <f>IF(J279&gt;0,COUNT($J$4:J279)+MAX('MI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0" spans="1:1">
      <c r="A280" s="304" t="str">
        <f>IF(J280&gt;0,COUNT($J$4:J280)+MAX('MI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1" spans="1:1">
      <c r="A281" s="304" t="str">
        <f>IF(J281&gt;0,COUNT($J$4:J281)+MAX('MI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2" spans="1:1">
      <c r="A282" s="304" t="str">
        <f>IF(J282&gt;0,COUNT($J$4:J282)+MAX('MI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3" spans="1:1">
      <c r="A283" s="304" t="str">
        <f>IF(J283&gt;0,COUNT($J$4:J283)+MAX('MI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4" spans="1:1">
      <c r="A284" s="304" t="str">
        <f>IF(J284&gt;0,COUNT($J$4:J284)+MAX('MI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5" spans="1:1">
      <c r="A285" s="304" t="str">
        <f>IF(J285&gt;0,COUNT($J$4:J285)+MAX('MI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6" spans="1:1">
      <c r="A286" s="304" t="str">
        <f>IF(J286&gt;0,COUNT($J$4:J286)+MAX('MI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7" spans="1:1">
      <c r="A287" s="304" t="str">
        <f>IF(J287&gt;0,COUNT($J$4:J287)+MAX('MI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8" spans="1:1">
      <c r="A288" s="304" t="str">
        <f>IF(J288&gt;0,COUNT($J$4:J288)+MAX('MI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89" spans="1:1">
      <c r="A289" s="304" t="str">
        <f>IF(J289&gt;0,COUNT($J$4:J289)+MAX('MI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0" spans="1:1">
      <c r="A290" s="304" t="str">
        <f>IF(J290&gt;0,COUNT($J$4:J290)+MAX('MI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1" spans="1:1">
      <c r="A291" s="304" t="str">
        <f>IF(J291&gt;0,COUNT($J$4:J291)+MAX('MI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2" spans="1:1">
      <c r="A292" s="304" t="str">
        <f>IF(J292&gt;0,COUNT($J$4:J292)+MAX('MI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3" spans="1:1">
      <c r="A293" s="304" t="str">
        <f>IF(J293&gt;0,COUNT($J$4:J293)+MAX('MI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4" spans="1:1">
      <c r="A294" s="304" t="str">
        <f>IF(J294&gt;0,COUNT($J$4:J294)+MAX('MI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5" spans="1:1">
      <c r="A295" s="304" t="str">
        <f>IF(J295&gt;0,COUNT($J$4:J295)+MAX('MI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6" spans="1:1">
      <c r="A296" s="304" t="str">
        <f>IF(J296&gt;0,COUNT($J$4:J296)+MAX('MI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7" spans="1:1">
      <c r="A297" s="304" t="str">
        <f>IF(J297&gt;0,COUNT($J$4:J297)+MAX('MI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8" spans="1:1">
      <c r="A298" s="304" t="str">
        <f>IF(J298&gt;0,COUNT($J$4:J298)+MAX('MI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299" spans="1:1">
      <c r="A299" s="304" t="str">
        <f>IF(J299&gt;0,COUNT($J$4:J299)+MAX('MI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0" spans="1:1">
      <c r="A300" s="304" t="str">
        <f>IF(J300&gt;0,COUNT($J$4:J300)+MAX('MI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1" spans="1:1">
      <c r="A301" s="304" t="str">
        <f>IF(J301&gt;0,COUNT($J$4:J301)+MAX('MI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2" spans="1:1">
      <c r="A302" s="304" t="str">
        <f>IF(J302&gt;0,COUNT($J$4:J302)+MAX('MI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3" spans="1:1">
      <c r="A303" s="304" t="str">
        <f>IF(J303&gt;0,COUNT($J$4:J303)+MAX('MI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4" spans="1:1">
      <c r="A304" s="304" t="str">
        <f>IF(J304&gt;0,COUNT($J$4:J304)+MAX('MI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5" spans="1:1">
      <c r="A305" s="304" t="str">
        <f>IF(J305&gt;0,COUNT($J$4:J305)+MAX('MI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6" spans="1:1">
      <c r="A306" s="304" t="str">
        <f>IF(J306&gt;0,COUNT($J$4:J306)+MAX('MI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7" spans="1:1">
      <c r="A307" s="304" t="str">
        <f>IF(J307&gt;0,COUNT($J$4:J307)+MAX('MI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8" spans="1:1">
      <c r="A308" s="304" t="str">
        <f>IF(J308&gt;0,COUNT($J$4:J308)+MAX('MI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09" spans="1:1">
      <c r="A309" s="304" t="str">
        <f>IF(J309&gt;0,COUNT($J$4:J309)+MAX('MI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0" spans="1:1">
      <c r="A310" s="304" t="str">
        <f>IF(J310&gt;0,COUNT($J$4:J310)+MAX('MI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1" spans="1:1">
      <c r="A311" s="304" t="str">
        <f>IF(J311&gt;0,COUNT($J$4:J311)+MAX('MI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2" spans="1:1">
      <c r="A312" s="304" t="str">
        <f>IF(J312&gt;0,COUNT($J$4:J312)+MAX('MI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3" spans="1:1">
      <c r="A313" s="304" t="str">
        <f>IF(J313&gt;0,COUNT($J$4:J313)+MAX('MI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4" spans="1:1">
      <c r="A314" s="304" t="str">
        <f>IF(J314&gt;0,COUNT($J$4:J314)+MAX('MI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5" spans="1:1">
      <c r="A315" s="304" t="str">
        <f>IF(J315&gt;0,COUNT($J$4:J315)+MAX('MI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6" spans="1:1">
      <c r="A316" s="304" t="str">
        <f>IF(J316&gt;0,COUNT($J$4:J316)+MAX('MI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7" spans="1:1">
      <c r="A317" s="304" t="str">
        <f>IF(J317&gt;0,COUNT($J$4:J317)+MAX('MI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8" spans="1:1">
      <c r="A318" s="304" t="str">
        <f>IF(J318&gt;0,COUNT($J$4:J318)+MAX('MI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19" spans="1:1">
      <c r="A319" s="304" t="str">
        <f>IF(J319&gt;0,COUNT($J$4:J319)+MAX('MI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0" spans="1:1">
      <c r="A320" s="304" t="str">
        <f>IF(J320&gt;0,COUNT($J$4:J320)+MAX('MI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1" spans="1:1">
      <c r="A321" s="304" t="str">
        <f>IF(J321&gt;0,COUNT($J$4:J321)+MAX('MI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2" spans="1:1">
      <c r="A322" s="304" t="str">
        <f>IF(J322&gt;0,COUNT($J$4:J322)+MAX('MI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3" spans="1:1">
      <c r="A323" s="304" t="str">
        <f>IF(J323&gt;0,COUNT($J$4:J323)+MAX('MI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4" spans="1:1">
      <c r="A324" s="304" t="str">
        <f>IF(J324&gt;0,COUNT($J$4:J324)+MAX('MI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5" spans="1:1">
      <c r="A325" s="304" t="str">
        <f>IF(J325&gt;0,COUNT($J$4:J325)+MAX('MI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6" spans="1:1">
      <c r="A326" s="304" t="str">
        <f>IF(J326&gt;0,COUNT($J$4:J326)+MAX('MI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7" spans="1:1">
      <c r="A327" s="304" t="str">
        <f>IF(J327&gt;0,COUNT($J$4:J327)+MAX('MI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8" spans="1:1">
      <c r="A328" s="304" t="str">
        <f>IF(J328&gt;0,COUNT($J$4:J328)+MAX('MI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29" spans="1:1">
      <c r="A329" s="304" t="str">
        <f>IF(J329&gt;0,COUNT($J$4:J329)+MAX('MI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0" spans="1:1">
      <c r="A330" s="304" t="str">
        <f>IF(J330&gt;0,COUNT($J$4:J330)+MAX('MI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1" spans="1:1">
      <c r="A331" s="304" t="str">
        <f>IF(J331&gt;0,COUNT($J$4:J331)+MAX('MI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2" spans="1:1">
      <c r="A332" s="304" t="str">
        <f>IF(J332&gt;0,COUNT($J$4:J332)+MAX('MI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3" spans="1:1">
      <c r="A333" s="304" t="str">
        <f>IF(J333&gt;0,COUNT($J$4:J333)+MAX('MI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4" spans="1:1">
      <c r="A334" s="304" t="str">
        <f>IF(J334&gt;0,COUNT($J$4:J334)+MAX('MI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5" spans="1:1">
      <c r="A335" s="304" t="str">
        <f>IF(J335&gt;0,COUNT($J$4:J335)+MAX('MI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6" spans="1:1">
      <c r="A336" s="304" t="str">
        <f>IF(J336&gt;0,COUNT($J$4:J336)+MAX('MI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7" spans="1:1">
      <c r="A337" s="304" t="str">
        <f>IF(J337&gt;0,COUNT($J$4:J337)+MAX('MI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8" spans="1:1">
      <c r="A338" s="304" t="str">
        <f>IF(J338&gt;0,COUNT($J$4:J338)+MAX('MI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39" spans="1:1">
      <c r="A339" s="304" t="str">
        <f>IF(J339&gt;0,COUNT($J$4:J339)+MAX('MI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0" spans="1:1">
      <c r="A340" s="304" t="str">
        <f>IF(J340&gt;0,COUNT($J$4:J340)+MAX('MI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1" spans="1:1">
      <c r="A341" s="304" t="str">
        <f>IF(J341&gt;0,COUNT($J$4:J341)+MAX('MI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2" spans="1:1">
      <c r="A342" s="304" t="str">
        <f>IF(J342&gt;0,COUNT($J$4:J342)+MAX('MI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3" spans="1:1">
      <c r="A343" s="304" t="str">
        <f>IF(J343&gt;0,COUNT($J$4:J343)+MAX('MI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4" spans="1:1">
      <c r="A344" s="304" t="str">
        <f>IF(J344&gt;0,COUNT($J$4:J344)+MAX('MI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5" spans="1:1">
      <c r="A345" s="304" t="str">
        <f>IF(J345&gt;0,COUNT($J$4:J345)+MAX('MI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6" spans="1:1">
      <c r="A346" s="304" t="str">
        <f>IF(J346&gt;0,COUNT($J$4:J346)+MAX('MI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7" spans="1:1">
      <c r="A347" s="304" t="str">
        <f>IF(J347&gt;0,COUNT($J$4:J347)+MAX('MI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8" spans="1:1">
      <c r="A348" s="304" t="str">
        <f>IF(J348&gt;0,COUNT($J$4:J348)+MAX('MI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49" spans="1:1">
      <c r="A349" s="304" t="str">
        <f>IF(J349&gt;0,COUNT($J$4:J349)+MAX('MI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0" spans="1:1">
      <c r="A350" s="304" t="str">
        <f>IF(J350&gt;0,COUNT($J$4:J350)+MAX('MI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1" spans="1:1">
      <c r="A351" s="304" t="str">
        <f>IF(J351&gt;0,COUNT($J$4:J351)+MAX('MI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2" spans="1:1">
      <c r="A352" s="304" t="str">
        <f>IF(J352&gt;0,COUNT($J$4:J352)+MAX('MI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3" spans="1:1">
      <c r="A353" s="304" t="str">
        <f>IF(J353&gt;0,COUNT($J$4:J353)+MAX('MI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4" spans="1:1">
      <c r="A354" s="304" t="str">
        <f>IF(J354&gt;0,COUNT($J$4:J354)+MAX('MI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5" spans="1:1">
      <c r="A355" s="304" t="str">
        <f>IF(J355&gt;0,COUNT($J$4:J355)+MAX('MI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6" spans="1:1">
      <c r="A356" s="304" t="str">
        <f>IF(J356&gt;0,COUNT($J$4:J356)+MAX('MI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7" spans="1:1">
      <c r="A357" s="304" t="str">
        <f>IF(J357&gt;0,COUNT($J$4:J357)+MAX('MI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8" spans="1:1">
      <c r="A358" s="304" t="str">
        <f>IF(J358&gt;0,COUNT($J$4:J358)+MAX('MI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59" spans="1:1">
      <c r="A359" s="304" t="str">
        <f>IF(J359&gt;0,COUNT($J$4:J359)+MAX('MI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0" spans="1:1">
      <c r="A360" s="304" t="str">
        <f>IF(J360&gt;0,COUNT($J$4:J360)+MAX('MI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1" spans="1:1">
      <c r="A361" s="304" t="str">
        <f>IF(J361&gt;0,COUNT($J$4:J361)+MAX('MI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2" spans="1:1">
      <c r="A362" s="304" t="str">
        <f>IF(J362&gt;0,COUNT($J$4:J362)+MAX('MI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3" spans="1:1">
      <c r="A363" s="304" t="str">
        <f>IF(J363&gt;0,COUNT($J$4:J363)+MAX('MI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4" spans="1:1">
      <c r="A364" s="304" t="str">
        <f>IF(J364&gt;0,COUNT($J$4:J364)+MAX('MI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5" spans="1:1">
      <c r="A365" s="304" t="str">
        <f>IF(J365&gt;0,COUNT($J$4:J365)+MAX('MI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6" spans="1:1">
      <c r="A366" s="304" t="str">
        <f>IF(J366&gt;0,COUNT($J$4:J366)+MAX('MI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7" spans="1:1">
      <c r="A367" s="304" t="str">
        <f>IF(J367&gt;0,COUNT($J$4:J367)+MAX('MI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8" spans="1:1">
      <c r="A368" s="304" t="str">
        <f>IF(J368&gt;0,COUNT($J$4:J368)+MAX('MI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69" spans="1:1">
      <c r="A369" s="304" t="str">
        <f>IF(J369&gt;0,COUNT($J$4:J369)+MAX('MI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0" spans="1:1">
      <c r="A370" s="304" t="str">
        <f>IF(J370&gt;0,COUNT($J$4:J370)+MAX('MI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1" spans="1:1">
      <c r="A371" s="304" t="str">
        <f>IF(J371&gt;0,COUNT($J$4:J371)+MAX('MI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2" spans="1:1">
      <c r="A372" s="304" t="str">
        <f>IF(J372&gt;0,COUNT($J$4:J372)+MAX('MI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3" spans="1:1">
      <c r="A373" s="304" t="str">
        <f>IF(J373&gt;0,COUNT($J$4:J373)+MAX('MI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4" spans="1:1">
      <c r="A374" s="304" t="str">
        <f>IF(J374&gt;0,COUNT($J$4:J374)+MAX('MI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5" spans="1:1">
      <c r="A375" s="304" t="str">
        <f>IF(J375&gt;0,COUNT($J$4:J375)+MAX('MI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6" spans="1:1">
      <c r="A376" s="304" t="str">
        <f>IF(J376&gt;0,COUNT($J$4:J376)+MAX('MI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7" spans="1:1">
      <c r="A377" s="304" t="str">
        <f>IF(J377&gt;0,COUNT($J$4:J377)+MAX('MI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8" spans="1:1">
      <c r="A378" s="304" t="str">
        <f>IF(J378&gt;0,COUNT($J$4:J378)+MAX('MI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79" spans="1:1">
      <c r="A379" s="304" t="str">
        <f>IF(J379&gt;0,COUNT($J$4:J379)+MAX('MI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0" spans="1:1">
      <c r="A380" s="304" t="str">
        <f>IF(J380&gt;0,COUNT($J$4:J380)+MAX('MI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1" spans="1:1">
      <c r="A381" s="304" t="str">
        <f>IF(J381&gt;0,COUNT($J$4:J381)+MAX('MI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2" spans="1:1">
      <c r="A382" s="304" t="str">
        <f>IF(J382&gt;0,COUNT($J$4:J382)+MAX('MI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3" spans="1:1">
      <c r="A383" s="304" t="str">
        <f>IF(J383&gt;0,COUNT($J$4:J383)+MAX('MI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4" spans="1:1">
      <c r="A384" s="304" t="str">
        <f>IF(J384&gt;0,COUNT($J$4:J384)+MAX('MI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5" spans="1:1">
      <c r="A385" s="304" t="str">
        <f>IF(J385&gt;0,COUNT($J$4:J385)+MAX('MI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6" spans="1:1">
      <c r="A386" s="304" t="str">
        <f>IF(J386&gt;0,COUNT($J$4:J386)+MAX('MI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7" spans="1:1">
      <c r="A387" s="304" t="str">
        <f>IF(J387&gt;0,COUNT($J$4:J387)+MAX('MI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8" spans="1:1">
      <c r="A388" s="304" t="str">
        <f>IF(J388&gt;0,COUNT($J$4:J388)+MAX('MI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89" spans="1:1">
      <c r="A389" s="304" t="str">
        <f>IF(J389&gt;0,COUNT($J$4:J389)+MAX('MI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0" spans="1:1">
      <c r="A390" s="304" t="str">
        <f>IF(J390&gt;0,COUNT($J$4:J390)+MAX('MI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1" spans="1:1">
      <c r="A391" s="304" t="str">
        <f>IF(J391&gt;0,COUNT($J$4:J391)+MAX('MI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2" spans="1:1">
      <c r="A392" s="304" t="str">
        <f>IF(J392&gt;0,COUNT($J$4:J392)+MAX('MI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3" spans="1:1">
      <c r="A393" s="304" t="str">
        <f>IF(J393&gt;0,COUNT($J$4:J393)+MAX('MI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4" spans="1:1">
      <c r="A394" s="304" t="str">
        <f>IF(J394&gt;0,COUNT($J$4:J394)+MAX('MI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5" spans="1:1">
      <c r="A395" s="304" t="str">
        <f>IF(J395&gt;0,COUNT($J$4:J395)+MAX('MI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6" spans="1:1">
      <c r="A396" s="304" t="str">
        <f>IF(J396&gt;0,COUNT($J$4:J396)+MAX('MI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7" spans="1:1">
      <c r="A397" s="304" t="str">
        <f>IF(J397&gt;0,COUNT($J$4:J397)+MAX('MI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8" spans="1:1">
      <c r="A398" s="304" t="str">
        <f>IF(J398&gt;0,COUNT($J$4:J398)+MAX('MI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399" spans="1:1">
      <c r="A399" s="304" t="str">
        <f>IF(J399&gt;0,COUNT($J$4:J399)+MAX('MI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0" spans="1:1">
      <c r="A400" s="304" t="str">
        <f>IF(J400&gt;0,COUNT($J$4:J400)+MAX('MI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1" spans="1:1">
      <c r="A401" s="304" t="str">
        <f>IF(J401&gt;0,COUNT($J$4:J401)+MAX('MI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2" spans="1:1">
      <c r="A402" s="304" t="str">
        <f>IF(J402&gt;0,COUNT($J$4:J402)+MAX('MI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3" spans="1:1">
      <c r="A403" s="304" t="str">
        <f>IF(J403&gt;0,COUNT($J$4:J403)+MAX('MI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4" spans="1:1">
      <c r="A404" s="304" t="str">
        <f>IF(J404&gt;0,COUNT($J$4:J404)+MAX('MI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5" spans="1:1">
      <c r="A405" s="304" t="str">
        <f>IF(J405&gt;0,COUNT($J$4:J405)+MAX('MI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6" spans="1:1">
      <c r="A406" s="304" t="str">
        <f>IF(J406&gt;0,COUNT($J$4:J406)+MAX('MI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7" spans="1:1">
      <c r="A407" s="304" t="str">
        <f>IF(J407&gt;0,COUNT($J$4:J407)+MAX('MI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8" spans="1:1">
      <c r="A408" s="304" t="str">
        <f>IF(J408&gt;0,COUNT($J$4:J408)+MAX('MI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09" spans="1:1">
      <c r="A409" s="304" t="str">
        <f>IF(J409&gt;0,COUNT($J$4:J409)+MAX('MI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0" spans="1:1">
      <c r="A410" s="304" t="str">
        <f>IF(J410&gt;0,COUNT($J$4:J410)+MAX('MI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1" spans="1:1">
      <c r="A411" s="304" t="str">
        <f>IF(J411&gt;0,COUNT($J$4:J411)+MAX('MI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2" spans="1:1">
      <c r="A412" s="304" t="str">
        <f>IF(J412&gt;0,COUNT($J$4:J412)+MAX('MI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3" spans="1:1">
      <c r="A413" s="304" t="str">
        <f>IF(J413&gt;0,COUNT($J$4:J413)+MAX('MI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4" spans="1:1">
      <c r="A414" s="304" t="str">
        <f>IF(J414&gt;0,COUNT($J$4:J414)+MAX('MI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5" spans="1:1">
      <c r="A415" s="304" t="str">
        <f>IF(J415&gt;0,COUNT($J$4:J415)+MAX('MI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6" spans="1:1">
      <c r="A416" s="304" t="str">
        <f>IF(J416&gt;0,COUNT($J$4:J416)+MAX('MI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7" spans="1:1">
      <c r="A417" s="304" t="str">
        <f>IF(J417&gt;0,COUNT($J$4:J417)+MAX('MI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8" spans="1:1">
      <c r="A418" s="304" t="str">
        <f>IF(J418&gt;0,COUNT($J$4:J418)+MAX('MI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19" spans="1:1">
      <c r="A419" s="304" t="str">
        <f>IF(J419&gt;0,COUNT($J$4:J419)+MAX('MI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0" spans="1:1">
      <c r="A420" s="304" t="str">
        <f>IF(J420&gt;0,COUNT($J$4:J420)+MAX('MI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1" spans="1:1">
      <c r="A421" s="304" t="str">
        <f>IF(J421&gt;0,COUNT($J$4:J421)+MAX('MI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2" spans="1:1">
      <c r="A422" s="304" t="str">
        <f>IF(J422&gt;0,COUNT($J$4:J422)+MAX('MI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3" spans="1:1">
      <c r="A423" s="304" t="str">
        <f>IF(J423&gt;0,COUNT($J$4:J423)+MAX('MI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4" spans="1:1">
      <c r="A424" s="304" t="str">
        <f>IF(J424&gt;0,COUNT($J$4:J424)+MAX('MI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5" spans="1:1">
      <c r="A425" s="304" t="str">
        <f>IF(J425&gt;0,COUNT($J$4:J425)+MAX('MI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6" spans="1:1">
      <c r="A426" s="304" t="str">
        <f>IF(J426&gt;0,COUNT($J$4:J426)+MAX('MI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7" spans="1:1">
      <c r="A427" s="304" t="str">
        <f>IF(J427&gt;0,COUNT($J$4:J427)+MAX('MI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8" spans="1:1">
      <c r="A428" s="304" t="str">
        <f>IF(J428&gt;0,COUNT($J$4:J428)+MAX('MI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29" spans="1:1">
      <c r="A429" s="304" t="str">
        <f>IF(J429&gt;0,COUNT($J$4:J429)+MAX('MI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0" spans="1:1">
      <c r="A430" s="304" t="str">
        <f>IF(J430&gt;0,COUNT($J$4:J430)+MAX('MI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1" spans="1:1">
      <c r="A431" s="304" t="str">
        <f>IF(J431&gt;0,COUNT($J$4:J431)+MAX('MI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2" spans="1:1">
      <c r="A432" s="304" t="str">
        <f>IF(J432&gt;0,COUNT($J$4:J432)+MAX('MI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3" spans="1:1">
      <c r="A433" s="304" t="str">
        <f>IF(J433&gt;0,COUNT($J$4:J433)+MAX('MI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4" spans="1:1">
      <c r="A434" s="304" t="str">
        <f>IF(J434&gt;0,COUNT($J$4:J434)+MAX('MI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5" spans="1:1">
      <c r="A435" s="304" t="str">
        <f>IF(J435&gt;0,COUNT($J$4:J435)+MAX('MI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6" spans="1:1">
      <c r="A436" s="304" t="str">
        <f>IF(J436&gt;0,COUNT($J$4:J436)+MAX('MI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7" spans="1:1">
      <c r="A437" s="304" t="str">
        <f>IF(J437&gt;0,COUNT($J$4:J437)+MAX('MI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8" spans="1:1">
      <c r="A438" s="304" t="str">
        <f>IF(J438&gt;0,COUNT($J$4:J438)+MAX('MI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39" spans="1:1">
      <c r="A439" s="304" t="str">
        <f>IF(J439&gt;0,COUNT($J$4:J439)+MAX('MI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0" spans="1:1">
      <c r="A440" s="304" t="str">
        <f>IF(J440&gt;0,COUNT($J$4:J440)+MAX('MI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1" spans="1:1">
      <c r="A441" s="304" t="str">
        <f>IF(J441&gt;0,COUNT($J$4:J441)+MAX('MI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2" spans="1:1">
      <c r="A442" s="304" t="str">
        <f>IF(J442&gt;0,COUNT($J$4:J442)+MAX('MI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3" spans="1:1">
      <c r="A443" s="304" t="str">
        <f>IF(J443&gt;0,COUNT($J$4:J443)+MAX('MI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4" spans="1:1">
      <c r="A444" s="304" t="str">
        <f>IF(J444&gt;0,COUNT($J$4:J444)+MAX('MI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5" spans="1:1">
      <c r="A445" s="304" t="str">
        <f>IF(J445&gt;0,COUNT($J$4:J445)+MAX('MI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6" spans="1:1">
      <c r="A446" s="304" t="str">
        <f>IF(J446&gt;0,COUNT($J$4:J446)+MAX('MI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7" spans="1:1">
      <c r="A447" s="304" t="str">
        <f>IF(J447&gt;0,COUNT($J$4:J447)+MAX('MI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8" spans="1:1">
      <c r="A448" s="304" t="str">
        <f>IF(J448&gt;0,COUNT($J$4:J448)+MAX('MI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49" spans="1:1">
      <c r="A449" s="304" t="str">
        <f>IF(J449&gt;0,COUNT($J$4:J449)+MAX('MI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0" spans="1:1">
      <c r="A450" s="304" t="str">
        <f>IF(J450&gt;0,COUNT($J$4:J450)+MAX('MI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1" spans="1:1">
      <c r="A451" s="304" t="str">
        <f>IF(J451&gt;0,COUNT($J$4:J451)+MAX('MI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2" spans="1:1">
      <c r="A452" s="304" t="str">
        <f>IF(J452&gt;0,COUNT($J$4:J452)+MAX('MI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3" spans="1:1">
      <c r="A453" s="304" t="str">
        <f>IF(J453&gt;0,COUNT($J$4:J453)+MAX('MI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4" spans="1:1">
      <c r="A454" s="304" t="str">
        <f>IF(J454&gt;0,COUNT($J$4:J454)+MAX('MI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5" spans="1:1">
      <c r="A455" s="304" t="str">
        <f>IF(J455&gt;0,COUNT($J$4:J455)+MAX('MI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6" spans="1:1">
      <c r="A456" s="304" t="str">
        <f>IF(J456&gt;0,COUNT($J$4:J456)+MAX('MI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7" spans="1:1">
      <c r="A457" s="304" t="str">
        <f>IF(J457&gt;0,COUNT($J$4:J457)+MAX('MI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8" spans="1:1">
      <c r="A458" s="304" t="str">
        <f>IF(J458&gt;0,COUNT($J$4:J458)+MAX('MI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59" spans="1:1">
      <c r="A459" s="304" t="str">
        <f>IF(J459&gt;0,COUNT($J$4:J459)+MAX('MI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0" spans="1:1">
      <c r="A460" s="304" t="str">
        <f>IF(J460&gt;0,COUNT($J$4:J460)+MAX('MI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1" spans="1:1">
      <c r="A461" s="304" t="str">
        <f>IF(J461&gt;0,COUNT($J$4:J461)+MAX('MI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2" spans="1:1">
      <c r="A462" s="304" t="str">
        <f>IF(J462&gt;0,COUNT($J$4:J462)+MAX('MI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3" spans="1:1">
      <c r="A463" s="304" t="str">
        <f>IF(J463&gt;0,COUNT($J$4:J463)+MAX('MI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4" spans="1:1">
      <c r="A464" s="304" t="str">
        <f>IF(J464&gt;0,COUNT($J$4:J464)+MAX('MI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5" spans="1:1">
      <c r="A465" s="304" t="str">
        <f>IF(J465&gt;0,COUNT($J$4:J465)+MAX('MI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6" spans="1:1">
      <c r="A466" s="304" t="str">
        <f>IF(J466&gt;0,COUNT($J$4:J466)+MAX('MI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7" spans="1:1">
      <c r="A467" s="304" t="str">
        <f>IF(J467&gt;0,COUNT($J$4:J467)+MAX('MI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8" spans="1:1">
      <c r="A468" s="304" t="str">
        <f>IF(J468&gt;0,COUNT($J$4:J468)+MAX('MI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69" spans="1:1">
      <c r="A469" s="304" t="str">
        <f>IF(J469&gt;0,COUNT($J$4:J469)+MAX('MI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0" spans="1:1">
      <c r="A470" s="304" t="str">
        <f>IF(J470&gt;0,COUNT($J$4:J470)+MAX('MI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1" spans="1:1">
      <c r="A471" s="304" t="str">
        <f>IF(J471&gt;0,COUNT($J$4:J471)+MAX('MI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2" spans="1:1">
      <c r="A472" s="304" t="str">
        <f>IF(J472&gt;0,COUNT($J$4:J472)+MAX('MI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3" spans="1:1">
      <c r="A473" s="304" t="str">
        <f>IF(J473&gt;0,COUNT($J$4:J473)+MAX('MI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4" spans="1:1">
      <c r="A474" s="304" t="str">
        <f>IF(J474&gt;0,COUNT($J$4:J474)+MAX('MI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5" spans="1:1">
      <c r="A475" s="304" t="str">
        <f>IF(J475&gt;0,COUNT($J$4:J475)+MAX('MI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6" spans="1:1">
      <c r="A476" s="304" t="str">
        <f>IF(J476&gt;0,COUNT($J$4:J476)+MAX('MI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7" spans="1:1">
      <c r="A477" s="304" t="str">
        <f>IF(J477&gt;0,COUNT($J$4:J477)+MAX('MI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8" spans="1:1">
      <c r="A478" s="304" t="str">
        <f>IF(J478&gt;0,COUNT($J$4:J478)+MAX('MI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79" spans="1:1">
      <c r="A479" s="304" t="str">
        <f>IF(J479&gt;0,COUNT($J$4:J479)+MAX('MI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0" spans="1:1">
      <c r="A480" s="304" t="str">
        <f>IF(J480&gt;0,COUNT($J$4:J480)+MAX('MI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1" spans="1:1">
      <c r="A481" s="304" t="str">
        <f>IF(J481&gt;0,COUNT($J$4:J481)+MAX('MI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2" spans="1:1">
      <c r="A482" s="304" t="str">
        <f>IF(J482&gt;0,COUNT($J$4:J482)+MAX('MI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3" spans="1:1">
      <c r="A483" s="304" t="str">
        <f>IF(J483&gt;0,COUNT($J$4:J483)+MAX('MI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4" spans="1:1">
      <c r="A484" s="304" t="str">
        <f>IF(J484&gt;0,COUNT($J$4:J484)+MAX('MI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5" spans="1:1">
      <c r="A485" s="304" t="str">
        <f>IF(J485&gt;0,COUNT($J$4:J485)+MAX('MI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6" spans="1:1">
      <c r="A486" s="304" t="str">
        <f>IF(J486&gt;0,COUNT($J$4:J486)+MAX('MI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7" spans="1:1">
      <c r="A487" s="304" t="str">
        <f>IF(J487&gt;0,COUNT($J$4:J487)+MAX('MI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8" spans="1:1">
      <c r="A488" s="304" t="str">
        <f>IF(J488&gt;0,COUNT($J$4:J488)+MAX('MI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89" spans="1:1">
      <c r="A489" s="304" t="str">
        <f>IF(J489&gt;0,COUNT($J$4:J489)+MAX('MI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0" spans="1:1">
      <c r="A490" s="304" t="str">
        <f>IF(J490&gt;0,COUNT($J$4:J490)+MAX('MI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1" spans="1:1">
      <c r="A491" s="304" t="str">
        <f>IF(J491&gt;0,COUNT($J$4:J491)+MAX('MI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2" spans="1:1">
      <c r="A492" s="304" t="str">
        <f>IF(J492&gt;0,COUNT($J$4:J492)+MAX('MI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3" spans="1:1">
      <c r="A493" s="304" t="str">
        <f>IF(J493&gt;0,COUNT($J$4:J493)+MAX('MI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4" spans="1:1">
      <c r="A494" s="304" t="str">
        <f>IF(J494&gt;0,COUNT($J$4:J494)+MAX('MI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5" spans="1:1">
      <c r="A495" s="304" t="str">
        <f>IF(J495&gt;0,COUNT($J$4:J495)+MAX('MI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6" spans="1:1">
      <c r="A496" s="304" t="str">
        <f>IF(J496&gt;0,COUNT($J$4:J496)+MAX('MI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7" spans="1:1">
      <c r="A497" s="304" t="str">
        <f>IF(J497&gt;0,COUNT($J$4:J497)+MAX('MI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8" spans="1:1">
      <c r="A498" s="304" t="str">
        <f>IF(J498&gt;0,COUNT($J$4:J498)+MAX('MI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499" spans="1:1">
      <c r="A499" s="304" t="str">
        <f>IF(J499&gt;0,COUNT($J$4:J499)+MAX('MI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0" spans="1:1">
      <c r="A500" s="304" t="str">
        <f>IF(J500&gt;0,COUNT($J$4:J500)+MAX('MI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1" spans="1:1">
      <c r="A501" s="304" t="str">
        <f>IF(J501&gt;0,COUNT($J$4:J501)+MAX('MI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2" spans="1:1">
      <c r="A502" s="304" t="str">
        <f>IF(J502&gt;0,COUNT($J$4:J502)+MAX('MI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3" spans="1:1">
      <c r="A503" s="304" t="str">
        <f>IF(J503&gt;0,COUNT($J$4:J503)+MAX('MI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4" spans="1:1">
      <c r="A504" s="304" t="str">
        <f>IF(J504&gt;0,COUNT($J$4:J504)+MAX('MI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5" spans="1:1">
      <c r="A505" s="304" t="str">
        <f>IF(J505&gt;0,COUNT($J$4:J505)+MAX('MI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6" spans="1:1">
      <c r="A506" s="304" t="str">
        <f>IF(J506&gt;0,COUNT($J$4:J506)+MAX('MI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7" spans="1:1">
      <c r="A507" s="304" t="str">
        <f>IF(J507&gt;0,COUNT($J$4:J507)+MAX('MI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8" spans="1:1">
      <c r="A508" s="304" t="str">
        <f>IF(J508&gt;0,COUNT($J$4:J508)+MAX('MI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09" spans="1:1">
      <c r="A509" s="304" t="str">
        <f>IF(J509&gt;0,COUNT($J$4:J509)+MAX('MI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0" spans="1:1">
      <c r="A510" s="304" t="str">
        <f>IF(J510&gt;0,COUNT($J$4:J510)+MAX('MI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1" spans="1:1">
      <c r="A511" s="304" t="str">
        <f>IF(J511&gt;0,COUNT($J$4:J511)+MAX('MI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2" spans="1:1">
      <c r="A512" s="304" t="str">
        <f>IF(J512&gt;0,COUNT($J$4:J512)+MAX('MI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3" spans="1:1">
      <c r="A513" s="304" t="str">
        <f>IF(J513&gt;0,COUNT($J$4:J513)+MAX('MI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4" spans="1:1">
      <c r="A514" s="304" t="str">
        <f>IF(J514&gt;0,COUNT($J$4:J514)+MAX('MI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5" spans="1:1">
      <c r="A515" s="304" t="str">
        <f>IF(J515&gt;0,COUNT($J$4:J515)+MAX('MI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6" spans="1:1">
      <c r="A516" s="304" t="str">
        <f>IF(J516&gt;0,COUNT($J$4:J516)+MAX('MI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7" spans="1:1">
      <c r="A517" s="304" t="str">
        <f>IF(J517&gt;0,COUNT($J$4:J517)+MAX('MI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8" spans="1:1">
      <c r="A518" s="304" t="str">
        <f>IF(J518&gt;0,COUNT($J$4:J518)+MAX('MI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19" spans="1:1">
      <c r="A519" s="304" t="str">
        <f>IF(J519&gt;0,COUNT($J$4:J519)+MAX('MI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0" spans="1:1">
      <c r="A520" s="304" t="str">
        <f>IF(J520&gt;0,COUNT($J$4:J520)+MAX('MI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1" spans="1:1">
      <c r="A521" s="304" t="str">
        <f>IF(J521&gt;0,COUNT($J$4:J521)+MAX('MI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2" spans="1:1">
      <c r="A522" s="304" t="str">
        <f>IF(J522&gt;0,COUNT($J$4:J522)+MAX('MI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3" spans="1:1">
      <c r="A523" s="304" t="str">
        <f>IF(J523&gt;0,COUNT($J$4:J523)+MAX('MI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4" spans="1:1">
      <c r="A524" s="304" t="str">
        <f>IF(J524&gt;0,COUNT($J$4:J524)+MAX('MI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5" spans="1:1">
      <c r="A525" s="304" t="str">
        <f>IF(J525&gt;0,COUNT($J$4:J525)+MAX('MI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6" spans="1:1">
      <c r="A526" s="304" t="str">
        <f>IF(J526&gt;0,COUNT($J$4:J526)+MAX('MI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7" spans="1:1">
      <c r="A527" s="304" t="str">
        <f>IF(J527&gt;0,COUNT($J$4:J527)+MAX('MI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8" spans="1:1">
      <c r="A528" s="304" t="str">
        <f>IF(J528&gt;0,COUNT($J$4:J528)+MAX('MI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29" spans="1:1">
      <c r="A529" s="304" t="str">
        <f>IF(J529&gt;0,COUNT($J$4:J529)+MAX('MI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0" spans="1:1">
      <c r="A530" s="304" t="str">
        <f>IF(J530&gt;0,COUNT($J$4:J530)+MAX('MI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1" spans="1:1">
      <c r="A531" s="304" t="str">
        <f>IF(J531&gt;0,COUNT($J$4:J531)+MAX('MI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2" spans="1:1">
      <c r="A532" s="304" t="str">
        <f>IF(J532&gt;0,COUNT($J$4:J532)+MAX('MI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3" spans="1:1">
      <c r="A533" s="304" t="str">
        <f>IF(J533&gt;0,COUNT($J$4:J533)+MAX('MI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4" spans="1:1">
      <c r="A534" s="304" t="str">
        <f>IF(J534&gt;0,COUNT($J$4:J534)+MAX('MI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5" spans="1:1">
      <c r="A535" s="304" t="str">
        <f>IF(J535&gt;0,COUNT($J$4:J535)+MAX('MI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6" spans="1:1">
      <c r="A536" s="304" t="str">
        <f>IF(J536&gt;0,COUNT($J$4:J536)+MAX('MI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7" spans="1:1">
      <c r="A537" s="304" t="str">
        <f>IF(J537&gt;0,COUNT($J$4:J537)+MAX('MI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8" spans="1:1">
      <c r="A538" s="304" t="str">
        <f>IF(J538&gt;0,COUNT($J$4:J538)+MAX('MI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39" spans="1:1">
      <c r="A539" s="304" t="str">
        <f>IF(J539&gt;0,COUNT($J$4:J539)+MAX('MI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0" spans="1:1">
      <c r="A540" s="304" t="str">
        <f>IF(J540&gt;0,COUNT($J$4:J540)+MAX('MI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1" spans="1:1">
      <c r="A541" s="304" t="str">
        <f>IF(J541&gt;0,COUNT($J$4:J541)+MAX('MI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2" spans="1:1">
      <c r="A542" s="304" t="str">
        <f>IF(J542&gt;0,COUNT($J$4:J542)+MAX('MI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3" spans="1:1">
      <c r="A543" s="304" t="str">
        <f>IF(J543&gt;0,COUNT($J$4:J543)+MAX('MI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4" spans="1:1">
      <c r="A544" s="304" t="str">
        <f>IF(J544&gt;0,COUNT($J$4:J544)+MAX('MI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5" spans="1:1">
      <c r="A545" s="304" t="str">
        <f>IF(J545&gt;0,COUNT($J$4:J545)+MAX('MI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6" spans="1:1">
      <c r="A546" s="304" t="str">
        <f>IF(J546&gt;0,COUNT($J$4:J546)+MAX('MI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7" spans="1:1">
      <c r="A547" s="304" t="str">
        <f>IF(J547&gt;0,COUNT($J$4:J547)+MAX('MI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8" spans="1:1">
      <c r="A548" s="304" t="str">
        <f>IF(J548&gt;0,COUNT($J$4:J548)+MAX('MI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49" spans="1:1">
      <c r="A549" s="304" t="str">
        <f>IF(J549&gt;0,COUNT($J$4:J549)+MAX('MI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0" spans="1:1">
      <c r="A550" s="304" t="str">
        <f>IF(J550&gt;0,COUNT($J$4:J550)+MAX('MI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1" spans="1:1">
      <c r="A551" s="304" t="str">
        <f>IF(J551&gt;0,COUNT($J$4:J551)+MAX('MI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2" spans="1:1">
      <c r="A552" s="304" t="str">
        <f>IF(J552&gt;0,COUNT($J$4:J552)+MAX('MI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3" spans="1:1">
      <c r="A553" s="304" t="str">
        <f>IF(J553&gt;0,COUNT($J$4:J553)+MAX('MI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4" spans="1:1">
      <c r="A554" s="304" t="str">
        <f>IF(J554&gt;0,COUNT($J$4:J554)+MAX('MI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5" spans="1:1">
      <c r="A555" s="304" t="str">
        <f>IF(J555&gt;0,COUNT($J$4:J555)+MAX('MI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6" spans="1:1">
      <c r="A556" s="304" t="str">
        <f>IF(J556&gt;0,COUNT($J$4:J556)+MAX('MI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7" spans="1:1">
      <c r="A557" s="304" t="str">
        <f>IF(J557&gt;0,COUNT($J$4:J557)+MAX('MI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8" spans="1:1">
      <c r="A558" s="304" t="str">
        <f>IF(J558&gt;0,COUNT($J$4:J558)+MAX('MI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59" spans="1:1">
      <c r="A559" s="304" t="str">
        <f>IF(J559&gt;0,COUNT($J$4:J559)+MAX('MI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0" spans="1:1">
      <c r="A560" s="304" t="str">
        <f>IF(J560&gt;0,COUNT($J$4:J560)+MAX('MI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1" spans="1:1">
      <c r="A561" s="304" t="str">
        <f>IF(J561&gt;0,COUNT($J$4:J561)+MAX('MI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2" spans="1:1">
      <c r="A562" s="304" t="str">
        <f>IF(J562&gt;0,COUNT($J$4:J562)+MAX('MI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3" spans="1:1">
      <c r="A563" s="304" t="str">
        <f>IF(J563&gt;0,COUNT($J$4:J563)+MAX('MI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4" spans="1:1">
      <c r="A564" s="304" t="str">
        <f>IF(J564&gt;0,COUNT($J$4:J564)+MAX('MI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5" spans="1:1">
      <c r="A565" s="304" t="str">
        <f>IF(J565&gt;0,COUNT($J$4:J565)+MAX('MI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6" spans="1:1">
      <c r="A566" s="304" t="str">
        <f>IF(J566&gt;0,COUNT($J$4:J566)+MAX('MI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7" spans="1:1">
      <c r="A567" s="304" t="str">
        <f>IF(J567&gt;0,COUNT($J$4:J567)+MAX('MI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8" spans="1:1">
      <c r="A568" s="304" t="str">
        <f>IF(J568&gt;0,COUNT($J$4:J568)+MAX('MI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69" spans="1:1">
      <c r="A569" s="304" t="str">
        <f>IF(J569&gt;0,COUNT($J$4:J569)+MAX('MI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0" spans="1:1">
      <c r="A570" s="304" t="str">
        <f>IF(J570&gt;0,COUNT($J$4:J570)+MAX('MI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1" spans="1:1">
      <c r="A571" s="304" t="str">
        <f>IF(J571&gt;0,COUNT($J$4:J571)+MAX('MI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2" spans="1:1">
      <c r="A572" s="304" t="str">
        <f>IF(J572&gt;0,COUNT($J$4:J572)+MAX('MI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3" spans="1:1">
      <c r="A573" s="304" t="str">
        <f>IF(J573&gt;0,COUNT($J$4:J573)+MAX('MI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4" spans="1:1">
      <c r="A574" s="304" t="str">
        <f>IF(J574&gt;0,COUNT($J$4:J574)+MAX('MI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5" spans="1:1">
      <c r="A575" s="304" t="str">
        <f>IF(J575&gt;0,COUNT($J$4:J575)+MAX('MI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6" spans="1:1">
      <c r="A576" s="304" t="str">
        <f>IF(J576&gt;0,COUNT($J$4:J576)+MAX('MI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7" spans="1:1">
      <c r="A577" s="304" t="str">
        <f>IF(J577&gt;0,COUNT($J$4:J577)+MAX('MI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8" spans="1:1">
      <c r="A578" s="304" t="str">
        <f>IF(J578&gt;0,COUNT($J$4:J578)+MAX('MI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79" spans="1:1">
      <c r="A579" s="304" t="str">
        <f>IF(J579&gt;0,COUNT($J$4:J579)+MAX('MI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0" spans="1:1">
      <c r="A580" s="304" t="str">
        <f>IF(J580&gt;0,COUNT($J$4:J580)+MAX('MI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1" spans="1:1">
      <c r="A581" s="304" t="str">
        <f>IF(J581&gt;0,COUNT($J$4:J581)+MAX('MI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2" spans="1:1">
      <c r="A582" s="304" t="str">
        <f>IF(J582&gt;0,COUNT($J$4:J582)+MAX('MI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3" spans="1:1">
      <c r="A583" s="304" t="str">
        <f>IF(J583&gt;0,COUNT($J$4:J583)+MAX('MI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4" spans="1:1">
      <c r="A584" s="304" t="str">
        <f>IF(J584&gt;0,COUNT($J$4:J584)+MAX('MI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5" spans="1:1">
      <c r="A585" s="304" t="str">
        <f>IF(J585&gt;0,COUNT($J$4:J585)+MAX('MI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6" spans="1:1">
      <c r="A586" s="304" t="str">
        <f>IF(J586&gt;0,COUNT($J$4:J586)+MAX('MI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7" spans="1:1">
      <c r="A587" s="304" t="str">
        <f>IF(J587&gt;0,COUNT($J$4:J587)+MAX('MI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8" spans="1:1">
      <c r="A588" s="304" t="str">
        <f>IF(J588&gt;0,COUNT($J$4:J588)+MAX('MI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89" spans="1:1">
      <c r="A589" s="304" t="str">
        <f>IF(J589&gt;0,COUNT($J$4:J589)+MAX('MI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0" spans="1:1">
      <c r="A590" s="304" t="str">
        <f>IF(J590&gt;0,COUNT($J$4:J590)+MAX('MI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1" spans="1:1">
      <c r="A591" s="304" t="str">
        <f>IF(J591&gt;0,COUNT($J$4:J591)+MAX('MI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2" spans="1:1">
      <c r="A592" s="304" t="str">
        <f>IF(J592&gt;0,COUNT($J$4:J592)+MAX('MI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3" spans="1:1">
      <c r="A593" s="304" t="str">
        <f>IF(J593&gt;0,COUNT($J$4:J593)+MAX('MI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4" spans="1:1">
      <c r="A594" s="304" t="str">
        <f>IF(J594&gt;0,COUNT($J$4:J594)+MAX('MI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5" spans="1:1">
      <c r="A595" s="304" t="str">
        <f>IF(J595&gt;0,COUNT($J$4:J595)+MAX('MI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6" spans="1:1">
      <c r="A596" s="304" t="str">
        <f>IF(J596&gt;0,COUNT($J$4:J596)+MAX('MI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7" spans="1:1">
      <c r="A597" s="304" t="str">
        <f>IF(J597&gt;0,COUNT($J$4:J597)+MAX('MI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8" spans="1:1">
      <c r="A598" s="304" t="str">
        <f>IF(J598&gt;0,COUNT($J$4:J598)+MAX('MI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599" spans="1:1">
      <c r="A599" s="304" t="str">
        <f>IF(J599&gt;0,COUNT($J$4:J599)+MAX('MI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0" spans="1:1">
      <c r="A600" s="304" t="str">
        <f>IF(J600&gt;0,COUNT($J$4:J600)+MAX('MI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1" spans="1:1">
      <c r="A601" s="304" t="str">
        <f>IF(J601&gt;0,COUNT($J$4:J601)+MAX('MI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2" spans="1:1">
      <c r="A602" s="304" t="str">
        <f>IF(J602&gt;0,COUNT($J$4:J602)+MAX('MI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3" spans="1:1">
      <c r="A603" s="304" t="str">
        <f>IF(J603&gt;0,COUNT($J$4:J603)+MAX('MI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4" spans="1:1">
      <c r="A604" s="304" t="str">
        <f>IF(J604&gt;0,COUNT($J$4:J604)+MAX('MI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5" spans="1:1">
      <c r="A605" s="304" t="str">
        <f>IF(J605&gt;0,COUNT($J$4:J605)+MAX('MI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6" spans="1:1">
      <c r="A606" s="304" t="str">
        <f>IF(J606&gt;0,COUNT($J$4:J606)+MAX('MI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7" spans="1:1">
      <c r="A607" s="304" t="str">
        <f>IF(J607&gt;0,COUNT($J$4:J607)+MAX('MI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8" spans="1:1">
      <c r="A608" s="304" t="str">
        <f>IF(J608&gt;0,COUNT($J$4:J608)+MAX('MI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09" spans="1:1">
      <c r="A609" s="304" t="str">
        <f>IF(J609&gt;0,COUNT($J$4:J609)+MAX('MI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0" spans="1:1">
      <c r="A610" s="304" t="str">
        <f>IF(J610&gt;0,COUNT($J$4:J610)+MAX('MI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1" spans="1:1">
      <c r="A611" s="304" t="str">
        <f>IF(J611&gt;0,COUNT($J$4:J611)+MAX('MI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2" spans="1:1">
      <c r="A612" s="304" t="str">
        <f>IF(J612&gt;0,COUNT($J$4:J612)+MAX('MI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3" spans="1:1">
      <c r="A613" s="304" t="str">
        <f>IF(J613&gt;0,COUNT($J$4:J613)+MAX('MI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4" spans="1:1">
      <c r="A614" s="304" t="str">
        <f>IF(J614&gt;0,COUNT($J$4:J614)+MAX('MI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5" spans="1:1">
      <c r="A615" s="304" t="str">
        <f>IF(J615&gt;0,COUNT($J$4:J615)+MAX('MI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6" spans="1:1">
      <c r="A616" s="304" t="str">
        <f>IF(J616&gt;0,COUNT($J$4:J616)+MAX('MI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7" spans="1:1">
      <c r="A617" s="304" t="str">
        <f>IF(J617&gt;0,COUNT($J$4:J617)+MAX('MI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8" spans="1:1">
      <c r="A618" s="304" t="str">
        <f>IF(J618&gt;0,COUNT($J$4:J618)+MAX('MI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19" spans="1:1">
      <c r="A619" s="304" t="str">
        <f>IF(J619&gt;0,COUNT($J$4:J619)+MAX('MI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0" spans="1:1">
      <c r="A620" s="304" t="str">
        <f>IF(J620&gt;0,COUNT($J$4:J620)+MAX('MI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1" spans="1:1">
      <c r="A621" s="304" t="str">
        <f>IF(J621&gt;0,COUNT($J$4:J621)+MAX('MI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2" spans="1:1">
      <c r="A622" s="304" t="str">
        <f>IF(J622&gt;0,COUNT($J$4:J622)+MAX('MI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3" spans="1:1">
      <c r="A623" s="304" t="str">
        <f>IF(J623&gt;0,COUNT($J$4:J623)+MAX('MI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4" spans="1:1">
      <c r="A624" s="304" t="str">
        <f>IF(J624&gt;0,COUNT($J$4:J624)+MAX('MI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5" spans="1:1">
      <c r="A625" s="304" t="str">
        <f>IF(J625&gt;0,COUNT($J$4:J625)+MAX('MI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6" spans="1:1">
      <c r="A626" s="304" t="str">
        <f>IF(J626&gt;0,COUNT($J$4:J626)+MAX('MI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7" spans="1:1">
      <c r="A627" s="304" t="str">
        <f>IF(J627&gt;0,COUNT($J$4:J627)+MAX('MI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8" spans="1:1">
      <c r="A628" s="304" t="str">
        <f>IF(J628&gt;0,COUNT($J$4:J628)+MAX('MI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29" spans="1:1">
      <c r="A629" s="304" t="str">
        <f>IF(J629&gt;0,COUNT($J$4:J629)+MAX('MI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0" spans="1:1">
      <c r="A630" s="304" t="str">
        <f>IF(J630&gt;0,COUNT($J$4:J630)+MAX('MI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1" spans="1:1">
      <c r="A631" s="304" t="str">
        <f>IF(J631&gt;0,COUNT($J$4:J631)+MAX('MI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2" spans="1:1">
      <c r="A632" s="304" t="str">
        <f>IF(J632&gt;0,COUNT($J$4:J632)+MAX('MI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3" spans="1:1">
      <c r="A633" s="304" t="str">
        <f>IF(J633&gt;0,COUNT($J$4:J633)+MAX('MI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4" spans="1:1">
      <c r="A634" s="304" t="str">
        <f>IF(J634&gt;0,COUNT($J$4:J634)+MAX('MI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5" spans="1:1">
      <c r="A635" s="304" t="str">
        <f>IF(J635&gt;0,COUNT($J$4:J635)+MAX('MI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6" spans="1:1">
      <c r="A636" s="304" t="str">
        <f>IF(J636&gt;0,COUNT($J$4:J636)+MAX('MI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7" spans="1:1">
      <c r="A637" s="304" t="str">
        <f>IF(J637&gt;0,COUNT($J$4:J637)+MAX('MI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8" spans="1:1">
      <c r="A638" s="304" t="str">
        <f>IF(J638&gt;0,COUNT($J$4:J638)+MAX('MI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39" spans="1:1">
      <c r="A639" s="304" t="str">
        <f>IF(J639&gt;0,COUNT($J$4:J639)+MAX('MI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0" spans="1:1">
      <c r="A640" s="304" t="str">
        <f>IF(J640&gt;0,COUNT($J$4:J640)+MAX('MI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1" spans="1:1">
      <c r="A641" s="304" t="str">
        <f>IF(J641&gt;0,COUNT($J$4:J641)+MAX('MI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2" spans="1:1">
      <c r="A642" s="304" t="str">
        <f>IF(J642&gt;0,COUNT($J$4:J642)+MAX('MI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3" spans="1:1">
      <c r="A643" s="304" t="str">
        <f>IF(J643&gt;0,COUNT($J$4:J643)+MAX('MI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4" spans="1:1">
      <c r="A644" s="304" t="str">
        <f>IF(J644&gt;0,COUNT($J$4:J644)+MAX('MI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5" spans="1:1">
      <c r="A645" s="304" t="str">
        <f>IF(J645&gt;0,COUNT($J$4:J645)+MAX('MI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6" spans="1:1">
      <c r="A646" s="304" t="str">
        <f>IF(J646&gt;0,COUNT($J$4:J646)+MAX('MI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7" spans="1:1">
      <c r="A647" s="304" t="str">
        <f>IF(J647&gt;0,COUNT($J$4:J647)+MAX('MI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8" spans="1:1">
      <c r="A648" s="304" t="str">
        <f>IF(J648&gt;0,COUNT($J$4:J648)+MAX('MI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49" spans="1:1">
      <c r="A649" s="304" t="str">
        <f>IF(J649&gt;0,COUNT($J$4:J649)+MAX('MI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0" spans="1:1">
      <c r="A650" s="304" t="str">
        <f>IF(J650&gt;0,COUNT($J$4:J650)+MAX('MI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1" spans="1:1">
      <c r="A651" s="304" t="str">
        <f>IF(J651&gt;0,COUNT($J$4:J651)+MAX('MI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2" spans="1:1">
      <c r="A652" s="304" t="str">
        <f>IF(J652&gt;0,COUNT($J$4:J652)+MAX('MI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3" spans="1:1">
      <c r="A653" s="304" t="str">
        <f>IF(J653&gt;0,COUNT($J$4:J653)+MAX('MI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4" spans="1:1">
      <c r="A654" s="304" t="str">
        <f>IF(J654&gt;0,COUNT($J$4:J654)+MAX('MI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5" spans="1:1">
      <c r="A655" s="304" t="str">
        <f>IF(J655&gt;0,COUNT($J$4:J655)+MAX('MI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6" spans="1:1">
      <c r="A656" s="304" t="str">
        <f>IF(J656&gt;0,COUNT($J$4:J656)+MAX('MI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7" spans="1:1">
      <c r="A657" s="304" t="str">
        <f>IF(J657&gt;0,COUNT($J$4:J657)+MAX('MI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8" spans="1:1">
      <c r="A658" s="304" t="str">
        <f>IF(J658&gt;0,COUNT($J$4:J658)+MAX('MI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59" spans="1:1">
      <c r="A659" s="304" t="str">
        <f>IF(J659&gt;0,COUNT($J$4:J659)+MAX('MI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0" spans="1:1">
      <c r="A660" s="304" t="str">
        <f>IF(J660&gt;0,COUNT($J$4:J660)+MAX('MI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1" spans="1:1">
      <c r="A661" s="304" t="str">
        <f>IF(J661&gt;0,COUNT($J$4:J661)+MAX('MI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2" spans="1:1">
      <c r="A662" s="304" t="str">
        <f>IF(J662&gt;0,COUNT($J$4:J662)+MAX('MI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3" spans="1:1">
      <c r="A663" s="304" t="str">
        <f>IF(J663&gt;0,COUNT($J$4:J663)+MAX('MI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4" spans="1:1">
      <c r="A664" s="304" t="str">
        <f>IF(J664&gt;0,COUNT($J$4:J664)+MAX('MI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5" spans="1:1">
      <c r="A665" s="304" t="str">
        <f>IF(J665&gt;0,COUNT($J$4:J665)+MAX('MI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6" spans="1:1">
      <c r="A666" s="304" t="str">
        <f>IF(J666&gt;0,COUNT($J$4:J666)+MAX('MI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7" spans="1:1">
      <c r="A667" s="304" t="str">
        <f>IF(J667&gt;0,COUNT($J$4:J667)+MAX('MI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8" spans="1:1">
      <c r="A668" s="304" t="str">
        <f>IF(J668&gt;0,COUNT($J$4:J668)+MAX('MI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69" spans="1:1">
      <c r="A669" s="304" t="str">
        <f>IF(J669&gt;0,COUNT($J$4:J669)+MAX('MI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0" spans="1:1">
      <c r="A670" s="304" t="str">
        <f>IF(J670&gt;0,COUNT($J$4:J670)+MAX('MI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1" spans="1:1">
      <c r="A671" s="304" t="str">
        <f>IF(J671&gt;0,COUNT($J$4:J671)+MAX('MI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2" spans="1:1">
      <c r="A672" s="304" t="str">
        <f>IF(J672&gt;0,COUNT($J$4:J672)+MAX('MI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3" spans="1:1">
      <c r="A673" s="304" t="str">
        <f>IF(J673&gt;0,COUNT($J$4:J673)+MAX('MI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4" spans="1:1">
      <c r="A674" s="304" t="str">
        <f>IF(J674&gt;0,COUNT($J$4:J674)+MAX('MI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5" spans="1:1">
      <c r="A675" s="304" t="str">
        <f>IF(J675&gt;0,COUNT($J$4:J675)+MAX('MI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6" spans="1:1">
      <c r="A676" s="304" t="str">
        <f>IF(J676&gt;0,COUNT($J$4:J676)+MAX('MI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7" spans="1:1">
      <c r="A677" s="304" t="str">
        <f>IF(J677&gt;0,COUNT($J$4:J677)+MAX('MI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8" spans="1:1">
      <c r="A678" s="304" t="str">
        <f>IF(J678&gt;0,COUNT($J$4:J678)+MAX('MI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79" spans="1:1">
      <c r="A679" s="304" t="str">
        <f>IF(J679&gt;0,COUNT($J$4:J679)+MAX('MI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80" spans="1:1">
      <c r="A680" s="304" t="str">
        <f>IF(J680&gt;0,COUNT($J$4:J680)+MAX('MI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81" spans="1:1">
      <c r="A681" s="304" t="str">
        <f>IF(J681&gt;0,COUNT($J$4:J681)+MAX('MI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82" spans="1:1">
      <c r="A682" s="304" t="str">
        <f>IF(J682&gt;0,COUNT($J$4:J682)+MAX('MI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  <row r="683" spans="1:1">
      <c r="A683" s="304" t="str">
        <f>IF(J683&gt;0,COUNT($J$4:J683)+MAX('MI Fittings'!A:A,'CS Press Fittings'!A:A,'Steel Nipples'!A:A,'Steel Cut Lengths'!A:A,'Pipe Hangers'!A:A,'Brass Nipples '!A:A,'Brass Fittings '!A:A,Valves!A:A,'PEX Tubing'!A:A,'PEX Fittings - Brass'!A:A,'PEX Fittings - F1807 PPSU '!A:A,'PEX Fittings - F1960 EPPSU'!A:A,'PEX Accessories'!A:A,'PVC DWV'!A:A,'PVC SCH 40'!A:A,'Push Fittings'!A:A,'Copper Wrot'!A:A,'Cast Copper'!A:A,'Press Copper Fittings'!A:A,'Supply Stops'!A:A,'Supply Lines'!A:A,'CI Fittings'!A:A,'MI Fittings - XH'!A:A,'Steel Couplings'!A:A,NHC!A:A,'Dielectric Unions'!A:A,'Steel Nipples - XH'!A:A,'Copper Tubing '!A:A,'PVC Pipe'!A:A),"")</f>
        <v/>
      </c>
    </row>
  </sheetData>
  <mergeCells count="2">
    <mergeCell ref="K1:K2"/>
    <mergeCell ref="B2:C2"/>
  </mergeCells>
  <conditionalFormatting sqref="C1:C2">
    <cfRule type="duplicateValues" dxfId="0" priority="1"/>
  </conditionalFormatting>
  <hyperlinks>
    <hyperlink ref="K1" location="'Lead Sheet'!A1" display="CLICK TO RETURN TO LEAD SHEET" xr:uid="{8DA80305-2008-413E-B2EC-0B86A2622F54}"/>
  </hyperlinks>
  <pageMargins left="0.7" right="0.7" top="0.75" bottom="0.75" header="0.3" footer="0.3"/>
  <pageSetup scale="51" fitToHeight="0" orientation="portrait" r:id="rId1"/>
  <headerFooter>
    <oddHeader>&amp;LCOPPER TUBING
&amp;K000000Subject to change without notice&amp;RCOPPER TUBING
Page &amp;P of &amp;N</oddHeader>
    <oddFooter>&amp;L&amp;"Calibri,Regular"&amp;10&amp;K000000Alro Products International_x000D_sales@alroproducts.com&amp;C&amp;"Calibri,Regular"&amp;10 &amp;K0000002348 Linden Blvd, Brooklyn, NY 11208_x000D_www.alroproducts.com&amp;R&amp;"Calibri,Regular"&amp;10&amp;K000000Tel: (718) 566-1000_x000D_Fax: (718) 566-1799</oddFoot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2392EF6B4A1B5408A5F127E65B661C1" ma:contentTypeVersion="15" ma:contentTypeDescription="Create a new document." ma:contentTypeScope="" ma:versionID="4fd0b515118db6e8817e148ba69bf767">
  <xsd:schema xmlns:xsd="http://www.w3.org/2001/XMLSchema" xmlns:xs="http://www.w3.org/2001/XMLSchema" xmlns:p="http://schemas.microsoft.com/office/2006/metadata/properties" xmlns:ns3="2204f405-fe5f-4d76-bec3-e3dfddb9813f" xmlns:ns4="569d52b5-5d49-4ccb-9ae1-bba86ae6d5ae" targetNamespace="http://schemas.microsoft.com/office/2006/metadata/properties" ma:root="true" ma:fieldsID="adbaf70ff83477f7250e6ac9aca4e66e" ns3:_="" ns4:_="">
    <xsd:import namespace="2204f405-fe5f-4d76-bec3-e3dfddb9813f"/>
    <xsd:import namespace="569d52b5-5d49-4ccb-9ae1-bba86ae6d5ae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AutoTags" minOccurs="0"/>
                <xsd:element ref="ns4:MediaServiceOCR" minOccurs="0"/>
                <xsd:element ref="ns4:MediaServiceGenerationTime" minOccurs="0"/>
                <xsd:element ref="ns4:MediaServiceEventHashCode" minOccurs="0"/>
                <xsd:element ref="ns4:MediaServiceAutoKeyPoints" minOccurs="0"/>
                <xsd:element ref="ns4:MediaServiceKeyPoints" minOccurs="0"/>
                <xsd:element ref="ns4:MediaServiceDateTaken" minOccurs="0"/>
                <xsd:element ref="ns4:MediaLengthInSeconds" minOccurs="0"/>
                <xsd:element ref="ns4:_activity" minOccurs="0"/>
                <xsd:element ref="ns4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204f405-fe5f-4d76-bec3-e3dfddb9813f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Sharing Hint Hash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69d52b5-5d49-4ccb-9ae1-bba86ae6d5a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9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_activity" ma:index="21" nillable="true" ma:displayName="_activity" ma:hidden="true" ma:internalName="_activity">
      <xsd:simpleType>
        <xsd:restriction base="dms:Note"/>
      </xsd:simpleType>
    </xsd:element>
    <xsd:element name="MediaServiceObjectDetectorVersions" ma:index="2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569d52b5-5d49-4ccb-9ae1-bba86ae6d5ae" xsi:nil="true"/>
  </documentManagement>
</p:properties>
</file>

<file path=customXml/itemProps1.xml><?xml version="1.0" encoding="utf-8"?>
<ds:datastoreItem xmlns:ds="http://schemas.openxmlformats.org/officeDocument/2006/customXml" ds:itemID="{460CA879-B89E-494D-A424-3DC23FE4BD9A}">
  <ds:schemaRefs>
    <ds:schemaRef ds:uri="http://schemas.microsoft.com/DataMashup"/>
  </ds:schemaRefs>
</ds:datastoreItem>
</file>

<file path=customXml/itemProps2.xml><?xml version="1.0" encoding="utf-8"?>
<ds:datastoreItem xmlns:ds="http://schemas.openxmlformats.org/officeDocument/2006/customXml" ds:itemID="{488919CA-3575-47BB-AC54-D96214F000D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204f405-fe5f-4d76-bec3-e3dfddb9813f"/>
    <ds:schemaRef ds:uri="569d52b5-5d49-4ccb-9ae1-bba86ae6d5a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283409D8-0380-4B21-9CFD-82396A91F88D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A851C57B-CED5-47EF-B8C1-AEA59F131B65}">
  <ds:schemaRefs>
    <ds:schemaRef ds:uri="http://schemas.microsoft.com/office/2006/metadata/properties"/>
    <ds:schemaRef ds:uri="2204f405-fe5f-4d76-bec3-e3dfddb9813f"/>
    <ds:schemaRef ds:uri="http://schemas.microsoft.com/office/2006/documentManagement/types"/>
    <ds:schemaRef ds:uri="http://purl.org/dc/terms/"/>
    <ds:schemaRef ds:uri="http://purl.org/dc/elements/1.1/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569d52b5-5d49-4ccb-9ae1-bba86ae6d5ae"/>
    <ds:schemaRef ds:uri="http://www.w3.org/XML/1998/namespac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33</vt:i4>
      </vt:variant>
      <vt:variant>
        <vt:lpstr>Named Ranges</vt:lpstr>
      </vt:variant>
      <vt:variant>
        <vt:i4>32</vt:i4>
      </vt:variant>
    </vt:vector>
  </HeadingPairs>
  <TitlesOfParts>
    <vt:vector size="65" baseType="lpstr">
      <vt:lpstr>Lead Sheet</vt:lpstr>
      <vt:lpstr>Quote Sheet</vt:lpstr>
      <vt:lpstr>MI Fittings</vt:lpstr>
      <vt:lpstr>CS Press Fittings</vt:lpstr>
      <vt:lpstr>Steel Nipples</vt:lpstr>
      <vt:lpstr>Steel Cut Lengths</vt:lpstr>
      <vt:lpstr>Pipe Hangers</vt:lpstr>
      <vt:lpstr>Brass Nipples </vt:lpstr>
      <vt:lpstr>Brass Fittings </vt:lpstr>
      <vt:lpstr>Valves</vt:lpstr>
      <vt:lpstr>PEX Tubing</vt:lpstr>
      <vt:lpstr>PEX Fittings - Brass</vt:lpstr>
      <vt:lpstr>PEX Fittings - EXPN Brass</vt:lpstr>
      <vt:lpstr>PEX Fittings - F1807 PPSU </vt:lpstr>
      <vt:lpstr>PEX Fittings - F1960 EPPSU</vt:lpstr>
      <vt:lpstr>PEX Accessories</vt:lpstr>
      <vt:lpstr>PVC DWV</vt:lpstr>
      <vt:lpstr>PVC SCH 40</vt:lpstr>
      <vt:lpstr>Push Fittings</vt:lpstr>
      <vt:lpstr>Copper Wrot</vt:lpstr>
      <vt:lpstr>Cast Copper</vt:lpstr>
      <vt:lpstr>Press Copper Fittings</vt:lpstr>
      <vt:lpstr>Supply Stops</vt:lpstr>
      <vt:lpstr>Supply Lines</vt:lpstr>
      <vt:lpstr>CI Fittings</vt:lpstr>
      <vt:lpstr>Steel Couplings</vt:lpstr>
      <vt:lpstr>NHC</vt:lpstr>
      <vt:lpstr>Dielectric Unions</vt:lpstr>
      <vt:lpstr>MI Fittings - XH</vt:lpstr>
      <vt:lpstr>Steel Nipples - XH</vt:lpstr>
      <vt:lpstr>Copper Tubing </vt:lpstr>
      <vt:lpstr>PVC Pipe</vt:lpstr>
      <vt:lpstr>Steel Pipe</vt:lpstr>
      <vt:lpstr>'Brass Nipples '!Print_Area</vt:lpstr>
      <vt:lpstr>'MI Fittings - XH'!Print_Area</vt:lpstr>
      <vt:lpstr>'PEX Tubing'!Print_Area</vt:lpstr>
      <vt:lpstr>'Steel Couplings'!Print_Area</vt:lpstr>
      <vt:lpstr>'Steel Cut Lengths'!Print_Area</vt:lpstr>
      <vt:lpstr>'Steel Nipples'!Print_Area</vt:lpstr>
      <vt:lpstr>Valves!Print_Area</vt:lpstr>
      <vt:lpstr>'Brass Fittings '!Print_Titles</vt:lpstr>
      <vt:lpstr>'Brass Nipples '!Print_Titles</vt:lpstr>
      <vt:lpstr>'Cast Copper'!Print_Titles</vt:lpstr>
      <vt:lpstr>'CI Fittings'!Print_Titles</vt:lpstr>
      <vt:lpstr>'Copper Tubing '!Print_Titles</vt:lpstr>
      <vt:lpstr>'Copper Wrot'!Print_Titles</vt:lpstr>
      <vt:lpstr>'CS Press Fittings'!Print_Titles</vt:lpstr>
      <vt:lpstr>'Dielectric Unions'!Print_Titles</vt:lpstr>
      <vt:lpstr>'MI Fittings'!Print_Titles</vt:lpstr>
      <vt:lpstr>'MI Fittings - XH'!Print_Titles</vt:lpstr>
      <vt:lpstr>'PEX Accessories'!Print_Titles</vt:lpstr>
      <vt:lpstr>'PEX Fittings - Brass'!Print_Titles</vt:lpstr>
      <vt:lpstr>'PEX Fittings - EXPN Brass'!Print_Titles</vt:lpstr>
      <vt:lpstr>'PEX Fittings - F1807 PPSU '!Print_Titles</vt:lpstr>
      <vt:lpstr>'PEX Fittings - F1960 EPPSU'!Print_Titles</vt:lpstr>
      <vt:lpstr>'PEX Tubing'!Print_Titles</vt:lpstr>
      <vt:lpstr>'Pipe Hangers'!Print_Titles</vt:lpstr>
      <vt:lpstr>'Press Copper Fittings'!Print_Titles</vt:lpstr>
      <vt:lpstr>'Push Fittings'!Print_Titles</vt:lpstr>
      <vt:lpstr>'PVC Pipe'!Print_Titles</vt:lpstr>
      <vt:lpstr>'Steel Couplings'!Print_Titles</vt:lpstr>
      <vt:lpstr>'Steel Cut Lengths'!Print_Titles</vt:lpstr>
      <vt:lpstr>'Steel Nipples'!Print_Titles</vt:lpstr>
      <vt:lpstr>'Steel Nipples - XH'!Print_Titles</vt:lpstr>
      <vt:lpstr>'Steel Pipe'!Print_Titles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gr.alroproducts@gmail.com</dc:creator>
  <cp:lastModifiedBy>IVAN</cp:lastModifiedBy>
  <cp:lastPrinted>2023-09-20T19:16:14Z</cp:lastPrinted>
  <dcterms:created xsi:type="dcterms:W3CDTF">2015-01-26T21:42:41Z</dcterms:created>
  <dcterms:modified xsi:type="dcterms:W3CDTF">2024-11-13T16:44:30Z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0x01010012392EF6B4A1B5408A5F127E65B661C1</vt:lpwstr>
  </property>
</Properties>
</file>